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59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0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Users\hammad.baig\Desktop\BUYING\MAR-2019\AMMAR\"/>
    </mc:Choice>
  </mc:AlternateContent>
  <bookViews>
    <workbookView xWindow="0" yWindow="0" windowWidth="18930" windowHeight="6240" activeTab="1"/>
  </bookViews>
  <sheets>
    <sheet name="HL" sheetId="1" r:id="rId1"/>
    <sheet name="March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r:id="rId9"/>
    <sheet name="Sheet4" sheetId="10" state="hidden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'March 2019'!$A$1:$BX$184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'March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7528A2A_CA7B_45A3_8C78_B047CB358D85_.wvu.FilterData" localSheetId="1" hidden="1">'March 2019'!$A$1:$BX$184</definedName>
    <definedName name="Z_08C80893_5081_4028_8574_8533972FAA81_.wvu.Cols" localSheetId="7" hidden="1">'Buying nGRPs'!$G:$P</definedName>
    <definedName name="Z_08C80893_5081_4028_8574_8533972FAA81_.wvu.Cols" localSheetId="1" hidden="1">'March 2019'!$G:$AF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'March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'March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'March 2019'!$A$1:$BX$184</definedName>
    <definedName name="Z_17F71549_832A_4009_82E2_0F147A99FD62_.wvu.FilterData" localSheetId="1" hidden="1">'March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'March 2019'!#REF!,'March 2019'!$AP:$AP,'March 2019'!$BE:$BE,'March 2019'!$BG:$BG,'March 2019'!$BL:$BL,'March 2019'!#REF!,'March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'March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'March 2019'!$A$1:$BU$161</definedName>
    <definedName name="Z_2CF1BD94_9333_4EDC_B093_96781F7E2A66_.wvu.FilterData" localSheetId="1" hidden="1">'March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'March 2019'!$A$1:$BX$184</definedName>
    <definedName name="Z_333A1E19_F4F4_47F6_AD2B_2BE477C76F83_.wvu.Cols" localSheetId="1" hidden="1">'March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'March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'March 2019'!$A$1:$BX$184</definedName>
    <definedName name="Z_3C27053D_42BE_4733_9A9A_98C3EC4C1114_.wvu.FilterData" localSheetId="1" hidden="1">'March 2019'!$A$1:$BU$161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FilterData" localSheetId="7" hidden="1">'Buying nGRPs'!$A$1:$BG$191</definedName>
    <definedName name="Z_3F9D0D8E_0280_4E1B_887E_343DC67AEF81_.wvu.FilterData" localSheetId="1" hidden="1">'March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'March 2019'!$D:$D,'March 2019'!$F:$F,'March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'March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'March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'March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'March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'March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'March 2019'!$A$1:$BX$184</definedName>
    <definedName name="Z_4F6B0010_E9C4_4AC7_B012_D7C3236BA3BD_.wvu.Cols" localSheetId="1" hidden="1">'March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'March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'March 2019'!$A$1:$BX$184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'March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'March 2019'!$98:$100</definedName>
    <definedName name="Z_55F024CD_A7F9_4381_9942_5ED21204AFB7_.wvu.Rows" localSheetId="8" hidden="1">Summary!$100:$102</definedName>
    <definedName name="Z_576E8EB8_231A_4B9C_8553_A1D26E68DBF4_.wvu.FilterData" localSheetId="1" hidden="1">'March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'March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D2ED982_C203_416E_981F_17614611A76F_.wvu.FilterData" localSheetId="1" hidden="1">'March 2019'!$A$1:$BX$184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'March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64A60B51_B78D_478B_A690_AB565476B1E2_.wvu.FilterData" localSheetId="1" hidden="1">'March 2019'!$A$1:$BX$184</definedName>
    <definedName name="Z_650F9B20_6D41_44B5_B7FE_B717366810E2_.wvu.FilterData" localSheetId="1" hidden="1">'March 2019'!$A$1:$BX$184</definedName>
    <definedName name="Z_674EC46E_6807_4283_A3B1_E74DD4CBCC80_.wvu.FilterData" localSheetId="1" hidden="1">'March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'March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'March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'March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'March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'March 2019'!$A$1:$BU$161</definedName>
    <definedName name="Z_812B22C6_47B4_4E69_B761_78555FEB9C19_.wvu.FilterData" localSheetId="1" hidden="1">'March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'March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'March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'March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'March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'March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'March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'March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'March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'March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'March 2019'!$A$1:$BX$184</definedName>
    <definedName name="Z_96AA1C6C_9C0B_4D32_B20F_7AD639330690_.wvu.FilterData" localSheetId="1" hidden="1">'March 2019'!$A$1:$BX$184</definedName>
    <definedName name="Z_9E1AF9C5_7523_4018_94CC_68120299FD5E_.wvu.FilterData" localSheetId="1" hidden="1">'March 2019'!$A$1:$BX$184</definedName>
    <definedName name="Z_A6899CFB_DE4A_47C1_BF00_BC795B1F1A06_.wvu.Cols" localSheetId="7" hidden="1">'Buying nGRPs'!$F:$G</definedName>
    <definedName name="Z_A6899CFB_DE4A_47C1_BF00_BC795B1F1A06_.wvu.Cols" localSheetId="1" hidden="1">'March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'March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'March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'March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'March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'March 2019'!$AP:$AV,'March 2019'!$BE:$BE,'March 2019'!#REF!,'March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'March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'March 2019'!$98:$100</definedName>
    <definedName name="Z_DC3780FC_E03D_4CB0_9630_45647ED63C69_.wvu.Rows" localSheetId="8" hidden="1">Summary!$100:$102</definedName>
    <definedName name="Z_DCC8505D_D30F_4E76_8C36_3038DACC80BC_.wvu.Cols" localSheetId="1" hidden="1">'March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'March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'March 2019'!$A$1:$BX$184</definedName>
    <definedName name="Z_EAC6CC38_A7AF_4744_8C91_BFF9B8DF99EB_.wvu.FilterData" localSheetId="1" hidden="1">'March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'March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1AA6B84_95C5_43AE_BF0A_16AA751CD028_.wvu.Cols" localSheetId="8" hidden="1">Summary!$H:$U</definedName>
    <definedName name="Z_F1AA6B84_95C5_43AE_BF0A_16AA751CD028_.wvu.FilterData" localSheetId="7" hidden="1">'Buying nGRPs'!$A$1:$BG$191</definedName>
    <definedName name="Z_F1AA6B84_95C5_43AE_BF0A_16AA751CD028_.wvu.FilterData" localSheetId="1" hidden="1">'March 2019'!$A$1:$BX$184</definedName>
    <definedName name="Z_F1AA6B84_95C5_43AE_BF0A_16AA751CD028_.wvu.FilterData" localSheetId="5" hidden="1">'Planning CPRP'!$A$1:$BI$193</definedName>
    <definedName name="Z_F1AA6B84_95C5_43AE_BF0A_16AA751CD028_.wvu.FilterData" localSheetId="6" hidden="1">'Planning Ngrps'!$A$1:$BI$192</definedName>
    <definedName name="Z_F1AA6B84_95C5_43AE_BF0A_16AA751CD028_.wvu.FilterData" localSheetId="8" hidden="1">Summary!$A$4:$F$103</definedName>
    <definedName name="Z_F1AA6B84_95C5_43AE_BF0A_16AA751CD028_.wvu.FilterData" localSheetId="2" hidden="1">'W-O Gst.'!$A$10:$BL$111</definedName>
    <definedName name="Z_F1AA6B84_95C5_43AE_BF0A_16AA751CD028_.wvu.Rows" localSheetId="1" hidden="1">'March 2019'!$98:$100</definedName>
    <definedName name="Z_F1AA6B84_95C5_43AE_BF0A_16AA751CD028_.wvu.Rows" localSheetId="8" hidden="1">Summary!$100:$102</definedName>
    <definedName name="Z_F3C706F4_7B38_4C28_9298_5B4CB7A6C527_.wvu.FilterData" localSheetId="7" hidden="1">'Buying nGRPs'!$A$1:$BG$191</definedName>
    <definedName name="Z_F3C706F4_7B38_4C28_9298_5B4CB7A6C527_.wvu.FilterData" localSheetId="1" hidden="1">'March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</definedNames>
  <calcPr calcId="171027"/>
  <customWorkbookViews>
    <customWorkbookView name="Hammad Baig - Personal View" guid="{F1AA6B84-95C5-43AE-BF0A-16AA751CD028}" mergeInterval="0" personalView="1" maximized="1" xWindow="-11" yWindow="-11" windowWidth="1942" windowHeight="1042" activeSheetId="2"/>
    <customWorkbookView name="Zakir Bilal - Personal View" guid="{55F024CD-A7F9-4381-9942-5ED21204AFB7}" mergeInterval="0" personalView="1" maximized="1" xWindow="-8" yWindow="-8" windowWidth="1296" windowHeight="696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Mohammad Sohail - Personal View" guid="{5F8EC55F-6BE6-42EB-BDA6-7DA9ACE0C263}" mergeInterval="0" personalView="1" maximized="1" xWindow="-8" yWindow="-8" windowWidth="1936" windowHeight="1056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Vivek Perwani - Personal View" guid="{8BC85080-E9E4-4C4F-A87C-66C5B69F0AB3}" mergeInterval="0" personalView="1" maximized="1" xWindow="-8" yWindow="-8" windowWidth="1382" windowHeight="75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Kazim Ali - Personal View" guid="{1A293AA6-15E7-43BF-8FF7-9365FC601EE4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Haris Ali - Personal View" guid="{9CF4E4E3-DABE-433D-84B3-3EEE647F4860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Omer Khan - Personal View" guid="{EF158714-875A-408E-A073-2BB190003FA1}" mergeInterval="0" personalView="1" maximized="1" xWindow="-8" yWindow="-8" windowWidth="1382" windowHeight="744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Tughral Khan - Personal View" guid="{4F6B0010-E9C4-4AC7-B012-D7C3236BA3BD}" mergeInterval="0" personalView="1" maximized="1" xWindow="-8" yWindow="-8" windowWidth="1382" windowHeight="744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Rahmeen Fazal - Personal View" guid="{DCC8505D-D30F-4E76-8C36-3038DACC80BC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/>
  <c r="E8" i="1"/>
  <c r="E20" i="1"/>
  <c r="E12" i="1" l="1"/>
  <c r="F12" i="1" l="1"/>
  <c r="Y99" i="9" l="1"/>
  <c r="V99" i="9"/>
  <c r="W99" i="9"/>
  <c r="X98" i="9"/>
  <c r="Z98" i="9" s="1"/>
  <c r="X97" i="9"/>
  <c r="Z97" i="9" s="1"/>
  <c r="X94" i="9"/>
  <c r="Z94" i="9" s="1"/>
  <c r="Y92" i="9"/>
  <c r="W92" i="9"/>
  <c r="X91" i="9"/>
  <c r="Z91" i="9" s="1"/>
  <c r="X90" i="9"/>
  <c r="Z90" i="9" s="1"/>
  <c r="X89" i="9"/>
  <c r="Z89" i="9" s="1"/>
  <c r="X88" i="9"/>
  <c r="Z88" i="9" s="1"/>
  <c r="X87" i="9"/>
  <c r="Z87" i="9" s="1"/>
  <c r="Y85" i="9"/>
  <c r="W85" i="9"/>
  <c r="X84" i="9"/>
  <c r="Z84" i="9" s="1"/>
  <c r="X83" i="9"/>
  <c r="Z83" i="9" s="1"/>
  <c r="X82" i="9"/>
  <c r="Z82" i="9" s="1"/>
  <c r="Y60" i="9"/>
  <c r="W60" i="9"/>
  <c r="X59" i="9"/>
  <c r="Z59" i="9" s="1"/>
  <c r="X58" i="9"/>
  <c r="X57" i="9"/>
  <c r="Z57" i="9" s="1"/>
  <c r="X56" i="9"/>
  <c r="Z56" i="9" s="1"/>
  <c r="X55" i="9"/>
  <c r="Z55" i="9" s="1"/>
  <c r="X54" i="9"/>
  <c r="Z54" i="9" s="1"/>
  <c r="X53" i="9"/>
  <c r="Z53" i="9" s="1"/>
  <c r="X52" i="9"/>
  <c r="Z52" i="9" s="1"/>
  <c r="X51" i="9"/>
  <c r="Z51" i="9" s="1"/>
  <c r="X50" i="9"/>
  <c r="Z50" i="9" s="1"/>
  <c r="X49" i="9"/>
  <c r="Z49" i="9" s="1"/>
  <c r="X48" i="9"/>
  <c r="Z48" i="9" s="1"/>
  <c r="X47" i="9"/>
  <c r="X46" i="9"/>
  <c r="X45" i="9"/>
  <c r="Z45" i="9" s="1"/>
  <c r="X44" i="9"/>
  <c r="Z44" i="9" s="1"/>
  <c r="X43" i="9"/>
  <c r="Z43" i="9" s="1"/>
  <c r="X42" i="9"/>
  <c r="X41" i="9"/>
  <c r="Z41" i="9" s="1"/>
  <c r="X40" i="9"/>
  <c r="Z40" i="9" s="1"/>
  <c r="X39" i="9"/>
  <c r="Z39" i="9" s="1"/>
  <c r="X38" i="9"/>
  <c r="AC38" i="9" s="1"/>
  <c r="Z58" i="9"/>
  <c r="Z47" i="9"/>
  <c r="Z46" i="9"/>
  <c r="Z42" i="9"/>
  <c r="Z38" i="9"/>
  <c r="X37" i="9"/>
  <c r="Z37" i="9" s="1"/>
  <c r="Y35" i="9"/>
  <c r="W35" i="9"/>
  <c r="Y25" i="9"/>
  <c r="W25" i="9"/>
  <c r="V25" i="9"/>
  <c r="X34" i="9"/>
  <c r="Z34" i="9" s="1"/>
  <c r="X33" i="9"/>
  <c r="Z33" i="9" s="1"/>
  <c r="X32" i="9"/>
  <c r="Z32" i="9" s="1"/>
  <c r="X31" i="9"/>
  <c r="Z31" i="9" s="1"/>
  <c r="X30" i="9"/>
  <c r="Z30" i="9" s="1"/>
  <c r="X29" i="9"/>
  <c r="Z29" i="9" s="1"/>
  <c r="X28" i="9"/>
  <c r="Z28" i="9" s="1"/>
  <c r="X27" i="9"/>
  <c r="Z27" i="9" s="1"/>
  <c r="X25" i="9" l="1"/>
  <c r="X99" i="9"/>
  <c r="Z99" i="9" s="1"/>
  <c r="Z25" i="9"/>
  <c r="X24" i="9"/>
  <c r="Z24" i="9" s="1"/>
  <c r="X23" i="9"/>
  <c r="Z23" i="9" s="1"/>
  <c r="X22" i="9"/>
  <c r="Z22" i="9" s="1"/>
  <c r="X21" i="9"/>
  <c r="Z21" i="9" s="1"/>
  <c r="X20" i="9"/>
  <c r="Z20" i="9" s="1"/>
  <c r="X19" i="9"/>
  <c r="Z19" i="9" s="1"/>
  <c r="X18" i="9"/>
  <c r="X17" i="9"/>
  <c r="Z17" i="9" s="1"/>
  <c r="X16" i="9"/>
  <c r="Z16" i="9" s="1"/>
  <c r="X15" i="9"/>
  <c r="Z15" i="9" s="1"/>
  <c r="X14" i="9"/>
  <c r="Z14" i="9" s="1"/>
  <c r="X13" i="9"/>
  <c r="Z13" i="9" s="1"/>
  <c r="X12" i="9"/>
  <c r="X11" i="9"/>
  <c r="Z11" i="9" s="1"/>
  <c r="X10" i="9"/>
  <c r="Z10" i="9" s="1"/>
  <c r="Y8" i="9"/>
  <c r="W8" i="9"/>
  <c r="Z18" i="9" l="1"/>
  <c r="AD18" i="9"/>
  <c r="AB18" i="9"/>
  <c r="Z12" i="9"/>
  <c r="AB12" i="9"/>
  <c r="X7" i="9"/>
  <c r="X6" i="9"/>
  <c r="X5" i="9"/>
  <c r="Z5" i="9" l="1"/>
  <c r="X8" i="9"/>
  <c r="Z8" i="9" s="1"/>
  <c r="D30" i="1" l="1"/>
  <c r="D28" i="1"/>
  <c r="D26" i="1"/>
  <c r="D22" i="1"/>
  <c r="D20" i="1"/>
  <c r="D16" i="1"/>
  <c r="D14" i="1"/>
  <c r="D12" i="1"/>
  <c r="D10" i="1"/>
  <c r="E10" i="1" s="1"/>
  <c r="D8" i="1"/>
  <c r="B53" i="9" l="1"/>
  <c r="D53" i="9" l="1"/>
  <c r="E11" i="9" l="1"/>
  <c r="AA43" i="9" l="1"/>
  <c r="AA37" i="9"/>
  <c r="AA40" i="9" s="1"/>
  <c r="D78" i="9" l="1"/>
  <c r="B78" i="9"/>
  <c r="Z78" i="9" s="1"/>
  <c r="AB46" i="9" l="1"/>
  <c r="AB10" i="9"/>
  <c r="V92" i="9" l="1"/>
  <c r="X92" i="9" s="1"/>
  <c r="Z92" i="9" s="1"/>
  <c r="V85" i="9"/>
  <c r="X85" i="9" s="1"/>
  <c r="Z85" i="9" s="1"/>
  <c r="V80" i="9"/>
  <c r="V60" i="9"/>
  <c r="X60" i="9" s="1"/>
  <c r="Z60" i="9" s="1"/>
  <c r="V35" i="9"/>
  <c r="X35" i="9" s="1"/>
  <c r="Z35" i="9" s="1"/>
  <c r="V8" i="9"/>
  <c r="B89" i="9" l="1"/>
  <c r="D88" i="9" l="1"/>
  <c r="B88" i="9" l="1"/>
  <c r="D23" i="9" l="1"/>
  <c r="B23" i="9"/>
  <c r="B58" i="9" l="1"/>
  <c r="D58" i="9" l="1"/>
  <c r="B22" i="9" l="1"/>
  <c r="D22" i="9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E80" i="9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AP76" i="4" l="1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D100" i="9" l="1"/>
  <c r="D96" i="9"/>
  <c r="D93" i="9"/>
  <c r="D86" i="9"/>
  <c r="D81" i="9"/>
  <c r="D61" i="9"/>
  <c r="D36" i="9"/>
  <c r="D26" i="9"/>
  <c r="D9" i="9"/>
  <c r="C102" i="9" l="1"/>
  <c r="C99" i="9"/>
  <c r="C95" i="9"/>
  <c r="C92" i="9"/>
  <c r="C85" i="9"/>
  <c r="C60" i="9"/>
  <c r="C35" i="9"/>
  <c r="C25" i="9"/>
  <c r="C8" i="9"/>
  <c r="F6" i="5" l="1"/>
  <c r="A77" i="9" l="1"/>
  <c r="A51" i="9" l="1"/>
  <c r="B51" i="9" l="1"/>
  <c r="BM60" i="3" l="1"/>
  <c r="F51" i="9"/>
  <c r="D51" i="9" l="1"/>
  <c r="AF101" i="3" l="1"/>
  <c r="AF97" i="3"/>
  <c r="AF98" i="3" s="1"/>
  <c r="BJ101" i="3" l="1"/>
  <c r="AF103" i="3"/>
  <c r="BB63" i="8"/>
  <c r="BD63" i="8" s="1"/>
  <c r="F63" i="8"/>
  <c r="D63" i="8"/>
  <c r="BB63" i="7"/>
  <c r="B63" i="7" s="1"/>
  <c r="BB63" i="6"/>
  <c r="BD63" i="6" s="1"/>
  <c r="AF111" i="3" l="1"/>
  <c r="BL101" i="3"/>
  <c r="BJ103" i="3"/>
  <c r="BJ111" i="3" s="1"/>
  <c r="B101" i="3"/>
  <c r="B63" i="8"/>
  <c r="E63" i="8" s="1"/>
  <c r="B57" i="9"/>
  <c r="BD63" i="7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90" i="9" l="1"/>
  <c r="F90" i="9" l="1"/>
  <c r="T94" i="7" l="1"/>
  <c r="D90" i="9" l="1"/>
  <c r="AC55" i="7" l="1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D5" i="9"/>
  <c r="D10" i="9" l="1"/>
  <c r="D37" i="9"/>
  <c r="H103" i="9"/>
  <c r="Y31" i="6"/>
  <c r="Y15" i="6"/>
  <c r="Y6" i="6" s="1"/>
  <c r="Y5" i="6"/>
  <c r="Y3" i="6" s="1"/>
  <c r="D6" i="9" l="1"/>
  <c r="BA80" i="7" l="1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O35" i="7" l="1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I5" i="6" l="1"/>
  <c r="I16" i="6" s="1"/>
  <c r="U105" i="7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2" i="6"/>
  <c r="I86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I42" i="6" l="1"/>
  <c r="I3" i="6"/>
  <c r="B82" i="7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E91" i="7" l="1"/>
  <c r="E84" i="7"/>
  <c r="BD29" i="7"/>
  <c r="B29" i="7"/>
  <c r="D128" i="8"/>
  <c r="BM70" i="3" l="1"/>
  <c r="C29" i="7"/>
  <c r="E29" i="7"/>
  <c r="D13" i="9" l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D33" i="9" l="1"/>
  <c r="D28" i="9"/>
  <c r="D17" i="9"/>
  <c r="D31" i="9"/>
  <c r="D40" i="9"/>
  <c r="D44" i="9"/>
  <c r="D11" i="9"/>
  <c r="D20" i="9"/>
  <c r="D32" i="9"/>
  <c r="D41" i="9"/>
  <c r="D48" i="9"/>
  <c r="D83" i="9"/>
  <c r="D14" i="9"/>
  <c r="D42" i="9"/>
  <c r="D16" i="9"/>
  <c r="D101" i="9"/>
  <c r="D102" i="9"/>
  <c r="D52" i="9"/>
  <c r="D27" i="9"/>
  <c r="D39" i="9"/>
  <c r="D54" i="9"/>
  <c r="D84" i="9"/>
  <c r="D56" i="9"/>
  <c r="D43" i="9" l="1"/>
  <c r="D45" i="9"/>
  <c r="D47" i="9"/>
  <c r="B20" i="9" l="1"/>
  <c r="BM29" i="3" l="1"/>
  <c r="B21" i="9"/>
  <c r="BM30" i="3" l="1"/>
  <c r="BM89" i="3" l="1"/>
  <c r="BM88" i="3"/>
  <c r="B67" i="9"/>
  <c r="B50" i="9"/>
  <c r="B46" i="9"/>
  <c r="B38" i="9"/>
  <c r="B34" i="9"/>
  <c r="B29" i="9"/>
  <c r="B24" i="9"/>
  <c r="B18" i="9"/>
  <c r="F67" i="9" l="1"/>
  <c r="Z67" i="9"/>
  <c r="B11" i="9"/>
  <c r="B33" i="9"/>
  <c r="B13" i="9"/>
  <c r="B31" i="9"/>
  <c r="B41" i="9"/>
  <c r="B16" i="9"/>
  <c r="B28" i="9"/>
  <c r="B32" i="9"/>
  <c r="B42" i="9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77" i="9"/>
  <c r="B59" i="9"/>
  <c r="B97" i="9"/>
  <c r="B56" i="9"/>
  <c r="B82" i="9"/>
  <c r="B93" i="9"/>
  <c r="B43" i="9"/>
  <c r="B65" i="9"/>
  <c r="B73" i="9"/>
  <c r="B49" i="9"/>
  <c r="F38" i="9"/>
  <c r="B64" i="9"/>
  <c r="B94" i="9"/>
  <c r="F46" i="9"/>
  <c r="F50" i="9"/>
  <c r="B74" i="9"/>
  <c r="B62" i="9"/>
  <c r="Z62" i="9" s="1"/>
  <c r="B84" i="9"/>
  <c r="F29" i="9"/>
  <c r="B10" i="9"/>
  <c r="F34" i="9"/>
  <c r="B68" i="9"/>
  <c r="B12" i="9"/>
  <c r="B15" i="9"/>
  <c r="B30" i="9"/>
  <c r="B19" i="9"/>
  <c r="F28" i="9" l="1"/>
  <c r="F33" i="9"/>
  <c r="F68" i="9"/>
  <c r="Z68" i="9"/>
  <c r="F84" i="9"/>
  <c r="F77" i="9"/>
  <c r="Z77" i="9"/>
  <c r="F94" i="9"/>
  <c r="F95" i="9" s="1"/>
  <c r="F56" i="9"/>
  <c r="F41" i="9"/>
  <c r="F74" i="9"/>
  <c r="Z74" i="9"/>
  <c r="F64" i="9"/>
  <c r="Z64" i="9"/>
  <c r="F97" i="9"/>
  <c r="F65" i="9"/>
  <c r="Z65" i="9"/>
  <c r="F43" i="9"/>
  <c r="F42" i="9"/>
  <c r="F73" i="9"/>
  <c r="Z73" i="9"/>
  <c r="F82" i="9"/>
  <c r="F59" i="9"/>
  <c r="B39" i="9"/>
  <c r="B17" i="9"/>
  <c r="B40" i="9"/>
  <c r="B14" i="9"/>
  <c r="B45" i="9"/>
  <c r="B6" i="9"/>
  <c r="F62" i="9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B76" i="9"/>
  <c r="B66" i="9"/>
  <c r="F30" i="9"/>
  <c r="B72" i="9"/>
  <c r="B75" i="9"/>
  <c r="B70" i="9"/>
  <c r="B98" i="9"/>
  <c r="B91" i="9"/>
  <c r="B83" i="9"/>
  <c r="B44" i="9"/>
  <c r="B102" i="9"/>
  <c r="F39" i="9" l="1"/>
  <c r="F44" i="9"/>
  <c r="F76" i="9"/>
  <c r="Z76" i="9"/>
  <c r="F47" i="9"/>
  <c r="F69" i="9"/>
  <c r="Z69" i="9"/>
  <c r="F70" i="9"/>
  <c r="Z70" i="9"/>
  <c r="F55" i="9"/>
  <c r="F91" i="9"/>
  <c r="F75" i="9"/>
  <c r="Z75" i="9"/>
  <c r="F66" i="9"/>
  <c r="Z66" i="9"/>
  <c r="F63" i="9"/>
  <c r="Z63" i="9"/>
  <c r="F45" i="9"/>
  <c r="F40" i="9"/>
  <c r="F71" i="9"/>
  <c r="Z71" i="9"/>
  <c r="F54" i="9"/>
  <c r="F52" i="9"/>
  <c r="F83" i="9"/>
  <c r="F85" i="9" s="1"/>
  <c r="F87" i="9"/>
  <c r="F37" i="9"/>
  <c r="F98" i="9"/>
  <c r="F72" i="9"/>
  <c r="Z72" i="9"/>
  <c r="F79" i="9"/>
  <c r="Z79" i="9"/>
  <c r="F6" i="9"/>
  <c r="F27" i="9"/>
  <c r="D97" i="9"/>
  <c r="F102" i="9"/>
  <c r="D34" i="9"/>
  <c r="BM46" i="3"/>
  <c r="BM90" i="3"/>
  <c r="BM37" i="3"/>
  <c r="D21" i="9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D95" i="9"/>
  <c r="D94" i="9"/>
  <c r="F80" i="9" l="1"/>
  <c r="D18" i="9"/>
  <c r="D59" i="9"/>
  <c r="D82" i="9"/>
  <c r="D64" i="9" l="1"/>
  <c r="D67" i="9"/>
  <c r="D74" i="9"/>
  <c r="D71" i="9"/>
  <c r="D70" i="9"/>
  <c r="D77" i="9"/>
  <c r="D73" i="9"/>
  <c r="D62" i="9"/>
  <c r="D65" i="9"/>
  <c r="D46" i="9"/>
  <c r="D50" i="9"/>
  <c r="D85" i="9"/>
  <c r="D68" i="9" l="1"/>
  <c r="D72" i="9"/>
  <c r="D79" i="9"/>
  <c r="D69" i="9"/>
  <c r="D76" i="9"/>
  <c r="D7" i="9"/>
  <c r="D8" i="9"/>
  <c r="D12" i="9"/>
  <c r="D15" i="9"/>
  <c r="D91" i="9"/>
  <c r="D30" i="9"/>
  <c r="D87" i="9"/>
  <c r="D66" i="9"/>
  <c r="D63" i="9"/>
  <c r="D29" i="9"/>
  <c r="D38" i="9"/>
  <c r="D49" i="9"/>
  <c r="F92" i="9"/>
  <c r="D99" i="9"/>
  <c r="D98" i="9"/>
  <c r="D92" i="9"/>
  <c r="D35" i="9"/>
  <c r="D19" i="9" l="1"/>
  <c r="F35" i="9"/>
  <c r="F99" i="9"/>
  <c r="D60" i="9"/>
  <c r="D55" i="9"/>
  <c r="B5" i="9" l="1"/>
  <c r="F5" i="9" l="1"/>
  <c r="BM12" i="3"/>
  <c r="B80" i="9" l="1"/>
  <c r="Z80" i="9" s="1"/>
  <c r="B25" i="9"/>
  <c r="B35" i="9"/>
  <c r="B85" i="9" l="1"/>
  <c r="B92" i="9" l="1"/>
  <c r="B95" i="9" l="1"/>
  <c r="B99" i="9" l="1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D24" i="9" l="1"/>
  <c r="D25" i="9"/>
  <c r="B48" i="9" l="1"/>
  <c r="B60" i="9"/>
  <c r="BM57" i="3"/>
  <c r="F48" i="9" l="1"/>
  <c r="F60" i="9" s="1"/>
  <c r="AJ14" i="7" l="1"/>
  <c r="AJ15" i="7" s="1"/>
  <c r="BB14" i="7" l="1"/>
  <c r="B14" i="7" s="1"/>
  <c r="B15" i="7" s="1"/>
  <c r="AJ109" i="7"/>
  <c r="AJ6" i="7" s="1"/>
  <c r="AJ173" i="7"/>
  <c r="AJ178" i="7" s="1"/>
  <c r="BB15" i="7" l="1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129" i="7" l="1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B7" i="9" l="1"/>
  <c r="B8" i="9" l="1"/>
  <c r="AE8" i="9" s="1"/>
  <c r="F8" i="9"/>
  <c r="B96" i="9" l="1"/>
  <c r="B103" i="9"/>
  <c r="B36" i="9"/>
  <c r="B61" i="9"/>
  <c r="B81" i="9"/>
  <c r="B86" i="9"/>
  <c r="B26" i="9"/>
  <c r="D2" i="9" l="1"/>
  <c r="F11" i="9" l="1"/>
  <c r="E25" i="9"/>
  <c r="C80" i="9"/>
  <c r="BK82" i="3"/>
  <c r="BL82" i="3" s="1"/>
  <c r="BL86" i="3" s="1"/>
  <c r="BL111" i="3" s="1"/>
  <c r="C103" i="9" l="1"/>
  <c r="C104" i="9" s="1"/>
  <c r="E82" i="3"/>
  <c r="F82" i="3" s="1"/>
  <c r="F86" i="3" s="1"/>
  <c r="F111" i="3" s="1"/>
  <c r="BK86" i="3"/>
  <c r="D3" i="9" l="1"/>
  <c r="E8" i="9" s="1"/>
  <c r="F25" i="9"/>
  <c r="F103" i="9" s="1"/>
  <c r="E86" i="3"/>
  <c r="E111" i="3" s="1"/>
  <c r="D82" i="3"/>
  <c r="D86" i="3" s="1"/>
  <c r="D111" i="3" s="1"/>
  <c r="BK111" i="3"/>
  <c r="AA60" i="9" l="1"/>
  <c r="C36" i="9"/>
  <c r="C9" i="9"/>
  <c r="E3" i="9"/>
  <c r="A2" i="9"/>
  <c r="K86" i="8" s="1"/>
  <c r="BK94" i="3"/>
  <c r="BK43" i="3"/>
  <c r="BK17" i="3"/>
  <c r="BK104" i="3"/>
  <c r="BK8" i="3"/>
  <c r="BK7" i="3" s="1"/>
  <c r="BK33" i="3"/>
  <c r="BK6" i="3"/>
  <c r="BK11" i="3"/>
  <c r="BK87" i="3"/>
  <c r="D75" i="9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D103" i="9"/>
  <c r="BA104" i="8" l="1"/>
  <c r="I95" i="8"/>
  <c r="AE104" i="8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Y177" i="8" s="1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G177" i="8" l="1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63783A9B-619A-405E-BAAD-1200F036B6A0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4A3351CE-D203-4E79-957E-1C1BF86B6CF1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<sst xmlns="http://schemas.openxmlformats.org/spreadsheetml/2006/main" count="3047" uniqueCount="573">
  <si>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</si>
  <si>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</si>
  <si>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</si>
  <si>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</si>
  <si>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</si>
  <si>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</si>
  <si>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</si>
  <si>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</si>
  <si>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</si>
  <si>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</si>
  <si>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</si>
  <si>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</si>
  <si>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</si>
  <si>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</si>
  <si>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</si>
  <si>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</si>
  <si>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</si>
  <si>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</si>
  <si>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</si>
  <si>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</si>
  <si>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</si>
  <si>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</si>
  <si>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</si>
  <si>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</si>
  <si>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</si>
  <si>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</si>
  <si>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</si>
  <si>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</si>
  <si>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</si>
  <si>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</si>
  <si>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</si>
  <si>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</si>
  <si>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</si>
  <si>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</si>
  <si>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</si>
  <si>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</si>
  <si>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</si>
  <si>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</si>
  <si>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</si>
  <si>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</si>
  <si>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</si>
  <si>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</si>
  <si>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</si>
  <si>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</si>
  <si>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</si>
  <si>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</si>
  <si>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</si>
  <si>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</si>
  <si>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</si>
  <si>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</si>
  <si>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</si>
  <si>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</si>
  <si>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</si>
  <si>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</si>
  <si>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</si>
  <si>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</si>
  <si>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</si>
  <si>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</si>
  <si>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</si>
  <si>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</si>
  <si>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</si>
  <si>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</si>
  <si>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</si>
  <si>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</si>
  <si>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</si>
  <si>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</si>
  <si>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</si>
  <si>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</si>
  <si>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</si>
  <si>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</si>
  <si>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</si>
  <si>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</si>
  <si>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</si>
  <si>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</si>
  <si>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</si>
  <si>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</si>
  <si>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</si>
  <si>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</si>
  <si>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</si>
  <si>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</si>
  <si>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</si>
  <si>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</si>
  <si>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</si>
  <si>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</si>
  <si>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</si>
  <si>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</si>
  <si>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</si>
  <si>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</si>
  <si>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</si>
  <si>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</si>
  <si>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</si>
  <si>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</si>
  <si>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</si>
  <si>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</si>
  <si>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</si>
  <si>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</si>
  <si>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</si>
  <si>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</si>
  <si>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</si>
  <si>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</si>
  <si>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</si>
  <si>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</si>
  <si>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</si>
  <si>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</si>
  <si>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</si>
  <si>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</si>
  <si>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</si>
  <si>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</si>
  <si>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</si>
  <si>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</si>
  <si>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</si>
  <si>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</si>
  <si>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</si>
  <si>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</si>
  <si>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</si>
  <si>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</si>
  <si>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</si>
  <si>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</si>
  <si>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</si>
  <si>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</si>
  <si>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</si>
  <si>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</si>
  <si>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</si>
  <si>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</si>
  <si>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</si>
  <si>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</si>
  <si>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</si>
  <si>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</si>
  <si>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</si>
  <si>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</si>
  <si>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</si>
  <si>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</si>
  <si>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</si>
  <si>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</si>
  <si>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</si>
  <si>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</si>
  <si>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</si>
  <si>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</si>
  <si>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</si>
  <si>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</si>
  <si>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</si>
  <si>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</si>
  <si>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</si>
  <si>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</si>
  <si>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</si>
  <si>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</si>
  <si>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</si>
  <si>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</si>
  <si>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</si>
  <si>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</si>
  <si>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</si>
  <si>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</si>
  <si>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</si>
  <si>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</si>
  <si>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</si>
  <si>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</si>
  <si>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</si>
  <si>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</si>
  <si>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</si>
  <si>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</si>
  <si>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</si>
  <si>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</si>
  <si>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</si>
  <si>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</si>
  <si>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</si>
  <si>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</si>
  <si>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</si>
  <si>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</si>
  <si>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</si>
  <si>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</si>
  <si>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</si>
  <si>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</si>
  <si>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</si>
  <si>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</si>
  <si>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</si>
  <si>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</si>
  <si>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</si>
  <si>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</si>
  <si>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</si>
  <si>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</si>
  <si>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</si>
  <si>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</si>
  <si>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</si>
  <si>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</si>
  <si>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</si>
  <si>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</si>
  <si>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</si>
  <si>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</si>
  <si>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</si>
  <si>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</si>
  <si>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</si>
  <si>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</si>
  <si>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</si>
  <si>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</si>
  <si>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</si>
  <si>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</si>
  <si>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</si>
  <si>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</si>
  <si>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</si>
  <si>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</si>
  <si>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</si>
  <si>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</si>
  <si>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</si>
  <si>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</si>
  <si>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</si>
  <si>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</si>
  <si>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</si>
  <si>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</si>
  <si>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</si>
  <si>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</si>
  <si>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</si>
  <si>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</si>
  <si>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</si>
  <si>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</si>
  <si>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</si>
  <si>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</si>
  <si>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</si>
  <si>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</si>
  <si>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</si>
  <si>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</si>
  <si>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</si>
  <si>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</si>
  <si>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</si>
  <si>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</si>
  <si>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</si>
  <si>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</si>
  <si>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</si>
  <si>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</si>
  <si>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</si>
  <si>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</si>
  <si>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</si>
  <si>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</si>
  <si>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</si>
  <si>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</si>
  <si>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</si>
  <si>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</si>
  <si>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</si>
  <si>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</si>
  <si>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</si>
  <si>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</si>
  <si>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</si>
  <si>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</si>
  <si>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</si>
  <si>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</si>
  <si>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</si>
  <si>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</si>
  <si>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</si>
  <si>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</si>
  <si>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</si>
  <si>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</si>
  <si>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</si>
  <si>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</si>
  <si>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</si>
  <si>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</si>
  <si>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</si>
  <si>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</si>
  <si>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</si>
  <si>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</si>
  <si>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</si>
  <si>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</si>
  <si>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</si>
  <si>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</si>
  <si>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</si>
  <si>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</si>
  <si>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</si>
  <si>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</si>
  <si>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</si>
  <si>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</si>
  <si>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</si>
  <si>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</si>
  <si>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</si>
  <si>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</si>
  <si>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</si>
  <si>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</si>
  <si>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</si>
  <si>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</si>
  <si>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</si>
  <si>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</si>
  <si>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</si>
  <si>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</si>
  <si>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</si>
  <si>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</si>
  <si>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</si>
  <si>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</si>
  <si>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</si>
  <si>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</si>
  <si>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</si>
  <si>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</si>
  <si>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</si>
  <si>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</si>
  <si>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</si>
  <si>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</si>
  <si>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</si>
  <si>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</si>
  <si>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</si>
  <si>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</si>
  <si>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</si>
  <si>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</si>
  <si>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</si>
  <si>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</si>
  <si>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</si>
  <si>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</si>
  <si>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</si>
  <si>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</si>
  <si>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</si>
  <si>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</si>
  <si>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</si>
  <si>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</si>
  <si>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</si>
  <si>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</si>
  <si>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</si>
  <si>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</si>
  <si>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</si>
  <si>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</si>
  <si>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</si>
  <si>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</si>
  <si>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</si>
  <si>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</si>
  <si>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</si>
  <si>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</si>
  <si>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</si>
  <si>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</si>
  <si>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</si>
  <si>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</si>
  <si>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</si>
  <si>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</si>
  <si>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</si>
  <si>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</si>
  <si>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</si>
  <si>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</si>
  <si>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</si>
  <si>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</si>
  <si>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</si>
  <si>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</si>
  <si>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</si>
  <si>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</si>
  <si>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</si>
  <si>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</si>
  <si>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</si>
  <si>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</si>
  <si>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</si>
  <si>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</si>
  <si>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</si>
  <si>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</si>
  <si>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</si>
  <si>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</si>
  <si>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</si>
  <si>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</si>
  <si>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</si>
  <si>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</si>
  <si>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</si>
  <si>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</si>
  <si>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</si>
  <si>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</si>
  <si>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</si>
  <si>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</si>
  <si>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</si>
  <si>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</si>
  <si>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</si>
  <si>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</si>
  <si>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</si>
  <si>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</si>
  <si>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</si>
  <si>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</si>
  <si>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</si>
  <si>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</si>
  <si>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</si>
  <si>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</si>
  <si>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</si>
  <si>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</si>
  <si>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</si>
  <si>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</si>
  <si>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</si>
  <si>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</si>
  <si>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</si>
  <si>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</si>
  <si>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</si>
  <si>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</si>
  <si>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</si>
  <si>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</si>
  <si>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</si>
  <si>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</si>
  <si>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</si>
  <si>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</si>
  <si>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</si>
  <si>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</si>
  <si>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</si>
  <si>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</si>
  <si>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</si>
  <si>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</si>
  <si>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</si>
  <si>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</si>
  <si>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</si>
  <si>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</si>
  <si>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</si>
  <si>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</si>
  <si>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</si>
  <si>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</si>
  <si>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</si>
  <si>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</si>
  <si>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</si>
  <si>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</si>
  <si>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</si>
  <si>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</si>
  <si>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</si>
  <si>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</si>
  <si>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</si>
  <si>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</si>
  <si>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</si>
  <si>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</si>
  <si>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</si>
  <si>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</si>
  <si>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Ittar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</si>
  <si>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</si>
  <si>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</si>
  <si>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</si>
  <si>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</si>
  <si>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</si>
  <si>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</si>
  <si>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</si>
  <si>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</si>
  <si>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</si>
  <si>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</si>
  <si>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</si>
  <si>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</si>
  <si>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</si>
  <si>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</si>
  <si>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</si>
  <si>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</si>
  <si>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</si>
  <si>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</si>
  <si>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</si>
  <si>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</si>
  <si>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</si>
  <si>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</si>
  <si>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</si>
  <si>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</si>
  <si>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</si>
  <si>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</si>
  <si>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</si>
  <si>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</si>
  <si>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</si>
  <si>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</si>
  <si>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</si>
  <si>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</si>
  <si>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</si>
  <si>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</si>
  <si>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</si>
  <si>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</si>
  <si>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</si>
  <si>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</si>
  <si>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</si>
  <si>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</si>
  <si>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</si>
  <si>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</si>
  <si>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</si>
  <si>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</si>
  <si>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</si>
  <si>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</si>
  <si>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</si>
  <si>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</si>
  <si>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</si>
  <si>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</si>
  <si>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</si>
  <si>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</si>
  <si>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</si>
  <si>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</si>
  <si>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</si>
  <si>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</si>
  <si>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</si>
  <si>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</si>
  <si>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</si>
  <si>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</si>
  <si>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</si>
  <si>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</si>
  <si>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</si>
  <si>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</si>
  <si>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</si>
  <si>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</si>
  <si>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</si>
  <si>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</si>
  <si>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</si>
  <si>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</si>
  <si>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</si>
  <si>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</si>
  <si>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</si>
  <si>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</si>
  <si>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</si>
  <si>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</si>
  <si>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</si>
  <si>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</si>
  <si>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</si>
  <si>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</si>
  <si>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</si>
  <si>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</si>
  <si>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</si>
  <si>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</si>
  <si>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</si>
  <si>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</si>
  <si>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</si>
  <si>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</si>
  <si>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</si>
  <si>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</si>
  <si>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</si>
  <si>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</si>
  <si>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</si>
  <si>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</si>
  <si>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</si>
  <si>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</si>
  <si>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</si>
  <si>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</si>
  <si>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</si>
  <si>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</si>
  <si>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</si>
  <si>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</si>
  <si>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</si>
  <si>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</si>
  <si>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HEADLINES – March</t>
  </si>
  <si>
    <t>Knorr AZB</t>
  </si>
  <si>
    <t>Cornetto Disc</t>
  </si>
  <si>
    <t>Cornetto Core</t>
  </si>
  <si>
    <t>Impulse - Feast</t>
  </si>
  <si>
    <t>Impulse - Donut</t>
  </si>
  <si>
    <t>Impulse - Choc Bar</t>
  </si>
  <si>
    <t>Impulse -  Sandwich</t>
  </si>
  <si>
    <t>Jan-Feb 2019</t>
  </si>
  <si>
    <t>Jan-Feb 2018</t>
  </si>
  <si>
    <t>Change</t>
  </si>
  <si>
    <t>10 mil</t>
  </si>
  <si>
    <t>as per deal</t>
  </si>
  <si>
    <t>ok</t>
  </si>
  <si>
    <t>as per performance</t>
  </si>
  <si>
    <t>Check numbers, 10 mill</t>
  </si>
  <si>
    <t>13 mill</t>
  </si>
  <si>
    <t>6 mill</t>
  </si>
  <si>
    <t>milk more in writing. 7500</t>
  </si>
  <si>
    <t>3 mil</t>
  </si>
  <si>
    <t>11 mill</t>
  </si>
  <si>
    <t>ok, extract more</t>
  </si>
  <si>
    <t>1 lakh</t>
  </si>
  <si>
    <t>as per numbers</t>
  </si>
  <si>
    <t>whats the deal</t>
  </si>
  <si>
    <t>zero</t>
  </si>
  <si>
    <t>4 mill</t>
  </si>
  <si>
    <t>Surf</t>
  </si>
  <si>
    <t>Surf 1st till 6th March/BBM 7th till 11th March/Surf 12th till 15th March/ Vim 16th till 20th March/ LB Bar 21st till 31st</t>
  </si>
  <si>
    <t>Surf 1st till 10th March/Lux  Valentina11th till 20th/Ponds FW 21st till 31st March</t>
  </si>
  <si>
    <t>Surf 1st till 10th March/ Lipton GT 11th till 20th March/ Ponds FW 21st till 31st</t>
  </si>
  <si>
    <t>Dove Shampoo/LBS</t>
  </si>
  <si>
    <t>Vim</t>
  </si>
  <si>
    <t>Dove</t>
  </si>
  <si>
    <t>Walls Inhome 1st till 6th MArch/BBM 7th till 11th March/ Lux Flower 12th till 21st March /Sunsilk 22nd till 31st</t>
  </si>
  <si>
    <t>Ponds FW 1st till 6th /BBM 7th till 11th March/Ponds Facewash 12th till 15th March/ Walls Feast 16th till 31st</t>
  </si>
  <si>
    <t>Surf 1st till 10th March/Knorr Noodles 11th till 15th/ Walls Inhome 16th till 20th/ LB Bar 21st till 31st</t>
  </si>
  <si>
    <t>Vim Bar 1st till 6th March/BBM 7th till 11th March/ Sunsilk 12th till 20th/Fal BB 21st till 31st March</t>
  </si>
  <si>
    <t>Surf 1st till 6th/BBM 7th till 11th March/Surf 12th till 15th/Sunsilk 16th till 20th/Walls Cornetto Core 21st till 31st March</t>
  </si>
  <si>
    <t>Cornetto Core 1st till 6th March/BBM 7th till 11th March/ Lux Valentina 12th till 21st/  Ponds FW 22nd till 31st</t>
  </si>
  <si>
    <t>Knorr Noodles Lup 1st till 5th March/Surf 6th till 15th March/ LB Bar 16th till 21st/ BBS AKC 22nd till 24th</t>
  </si>
  <si>
    <t>Surf/BBM/Sunsilk</t>
  </si>
  <si>
    <t>Knorr Noodles - Core</t>
  </si>
  <si>
    <t>Blue Band Margarine</t>
  </si>
  <si>
    <t>TWENTYFOUR NEWS</t>
  </si>
  <si>
    <t>SEVEN NEWS</t>
  </si>
  <si>
    <t>HNOW</t>
  </si>
  <si>
    <t>EIGHTXM</t>
  </si>
  <si>
    <t>KIDS ZONE</t>
  </si>
  <si>
    <t>KIDS POP</t>
  </si>
  <si>
    <t>ROHI TV</t>
  </si>
  <si>
    <t>AFGHAN TV</t>
  </si>
  <si>
    <t>K2</t>
  </si>
  <si>
    <t>PASHTO 1</t>
  </si>
  <si>
    <t>KAY 2</t>
  </si>
  <si>
    <t>CINEMACHI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</si>
</sst>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b/>
      <sz val="10"/>
      <color theme="1"/>
      <name val="Aparajita"/>
      <family val="2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9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169" fontId="0" fillId="0" borderId="0" xfId="0" applyNumberFormat="1"/>
    <xf numFmtId="169" fontId="8" fillId="0" borderId="0" xfId="0" applyNumberFormat="1" applyFont="1"/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4" fontId="1" fillId="0" borderId="0" xfId="1" applyNumberFormat="1"/>
    <xf numFmtId="164" fontId="33" fillId="0" borderId="1" xfId="1" applyNumberFormat="1" applyFont="1" applyFill="1" applyBorder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4" fontId="40" fillId="0" borderId="1" xfId="0" applyNumberFormat="1" applyFont="1" applyFill="1" applyBorder="1" applyAlignment="1"/>
    <xf numFmtId="164" fontId="42" fillId="0" borderId="1" xfId="0" applyNumberFormat="1" applyFont="1" applyBorder="1"/>
    <xf numFmtId="164" fontId="41" fillId="8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8" borderId="0" xfId="0" applyFill="1"/>
    <xf numFmtId="3" fontId="43" fillId="8" borderId="1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/>
    <xf numFmtId="3" fontId="8" fillId="0" borderId="0" xfId="0" applyNumberFormat="1" applyFont="1" applyFill="1" applyAlignment="1">
      <alignment horizontal="center"/>
    </xf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revisionLog85.xml"/><Relationship Id="rId671" Type="http://schemas.openxmlformats.org/officeDocument/2006/relationships/revisionLog" Target="revisionLog466.xml"/><Relationship Id="rId727" Type="http://schemas.openxmlformats.org/officeDocument/2006/relationships/revisionLog" Target="revisionLog522.xml"/><Relationship Id="rId769" Type="http://schemas.openxmlformats.org/officeDocument/2006/relationships/revisionLog" Target="revisionLog564.xml"/><Relationship Id="rId324" Type="http://schemas.openxmlformats.org/officeDocument/2006/relationships/revisionLog" Target="revisionLog110.xml"/><Relationship Id="rId366" Type="http://schemas.openxmlformats.org/officeDocument/2006/relationships/revisionLog" Target="revisionLog152.xml"/><Relationship Id="rId531" Type="http://schemas.openxmlformats.org/officeDocument/2006/relationships/revisionLog" Target="revisionLog354.xml"/><Relationship Id="rId573" Type="http://schemas.openxmlformats.org/officeDocument/2006/relationships/revisionLog" Target="revisionLog178.xml"/><Relationship Id="rId629" Type="http://schemas.openxmlformats.org/officeDocument/2006/relationships/revisionLog" Target="revisionLog424.xml"/><Relationship Id="rId780" Type="http://schemas.openxmlformats.org/officeDocument/2006/relationships/revisionLog" Target="revisionLog575.xml"/><Relationship Id="rId226" Type="http://schemas.openxmlformats.org/officeDocument/2006/relationships/revisionLog" Target="revisionLog12.xml"/><Relationship Id="rId433" Type="http://schemas.openxmlformats.org/officeDocument/2006/relationships/revisionLog" Target="revisionLog256.xml"/><Relationship Id="rId268" Type="http://schemas.openxmlformats.org/officeDocument/2006/relationships/revisionLog" Target="revisionLog54.xml"/><Relationship Id="rId475" Type="http://schemas.openxmlformats.org/officeDocument/2006/relationships/revisionLog" Target="revisionLog298.xml"/><Relationship Id="rId640" Type="http://schemas.openxmlformats.org/officeDocument/2006/relationships/revisionLog" Target="revisionLog435.xml"/><Relationship Id="rId682" Type="http://schemas.openxmlformats.org/officeDocument/2006/relationships/revisionLog" Target="revisionLog477.xml"/><Relationship Id="rId738" Type="http://schemas.openxmlformats.org/officeDocument/2006/relationships/revisionLog" Target="revisionLog533.xml"/><Relationship Id="rId335" Type="http://schemas.openxmlformats.org/officeDocument/2006/relationships/revisionLog" Target="revisionLog121.xml"/><Relationship Id="rId377" Type="http://schemas.openxmlformats.org/officeDocument/2006/relationships/revisionLog" Target="revisionLog163.xml"/><Relationship Id="rId500" Type="http://schemas.openxmlformats.org/officeDocument/2006/relationships/revisionLog" Target="revisionLog323.xml"/><Relationship Id="rId542" Type="http://schemas.openxmlformats.org/officeDocument/2006/relationships/revisionLog" Target="revisionLog365.xml"/><Relationship Id="rId584" Type="http://schemas.openxmlformats.org/officeDocument/2006/relationships/revisionLog" Target="revisionLog403.xml"/><Relationship Id="rId805" Type="http://schemas.openxmlformats.org/officeDocument/2006/relationships/revisionLog" Target="revisionLog591.xml"/><Relationship Id="rId237" Type="http://schemas.openxmlformats.org/officeDocument/2006/relationships/revisionLog" Target="revisionLog23.xml"/><Relationship Id="rId402" Type="http://schemas.openxmlformats.org/officeDocument/2006/relationships/revisionLog" Target="revisionLog225.xml"/><Relationship Id="rId791" Type="http://schemas.openxmlformats.org/officeDocument/2006/relationships/revisionLog" Target="revisionLog210.xml"/><Relationship Id="rId279" Type="http://schemas.openxmlformats.org/officeDocument/2006/relationships/revisionLog" Target="revisionLog65.xml"/><Relationship Id="rId444" Type="http://schemas.openxmlformats.org/officeDocument/2006/relationships/revisionLog" Target="revisionLog267.xml"/><Relationship Id="rId486" Type="http://schemas.openxmlformats.org/officeDocument/2006/relationships/revisionLog" Target="revisionLog309.xml"/><Relationship Id="rId651" Type="http://schemas.openxmlformats.org/officeDocument/2006/relationships/revisionLog" Target="revisionLog446.xml"/><Relationship Id="rId693" Type="http://schemas.openxmlformats.org/officeDocument/2006/relationships/revisionLog" Target="revisionLog488.xml"/><Relationship Id="rId707" Type="http://schemas.openxmlformats.org/officeDocument/2006/relationships/revisionLog" Target="revisionLog502.xml"/><Relationship Id="rId749" Type="http://schemas.openxmlformats.org/officeDocument/2006/relationships/revisionLog" Target="revisionLog544.xml"/><Relationship Id="rId290" Type="http://schemas.openxmlformats.org/officeDocument/2006/relationships/revisionLog" Target="revisionLog76.xml"/><Relationship Id="rId304" Type="http://schemas.openxmlformats.org/officeDocument/2006/relationships/revisionLog" Target="revisionLog90.xml"/><Relationship Id="rId346" Type="http://schemas.openxmlformats.org/officeDocument/2006/relationships/revisionLog" Target="revisionLog132.xml"/><Relationship Id="rId388" Type="http://schemas.openxmlformats.org/officeDocument/2006/relationships/revisionLog" Target="revisionLog174.xml"/><Relationship Id="rId511" Type="http://schemas.openxmlformats.org/officeDocument/2006/relationships/revisionLog" Target="revisionLog334.xml"/><Relationship Id="rId553" Type="http://schemas.openxmlformats.org/officeDocument/2006/relationships/revisionLog" Target="revisionLog376.xml"/><Relationship Id="rId609" Type="http://schemas.openxmlformats.org/officeDocument/2006/relationships/revisionLog" Target="revisionLog195.xml"/><Relationship Id="rId760" Type="http://schemas.openxmlformats.org/officeDocument/2006/relationships/revisionLog" Target="revisionLog555.xml"/><Relationship Id="rId413" Type="http://schemas.openxmlformats.org/officeDocument/2006/relationships/revisionLog" Target="revisionLog236.xml"/><Relationship Id="rId595" Type="http://schemas.openxmlformats.org/officeDocument/2006/relationships/revisionLog" Target="revisionLog182.xml"/><Relationship Id="rId248" Type="http://schemas.openxmlformats.org/officeDocument/2006/relationships/revisionLog" Target="revisionLog34.xml"/><Relationship Id="rId455" Type="http://schemas.openxmlformats.org/officeDocument/2006/relationships/revisionLog" Target="revisionLog278.xml"/><Relationship Id="rId497" Type="http://schemas.openxmlformats.org/officeDocument/2006/relationships/revisionLog" Target="revisionLog320.xml"/><Relationship Id="rId620" Type="http://schemas.openxmlformats.org/officeDocument/2006/relationships/revisionLog" Target="revisionLog415.xml"/><Relationship Id="rId662" Type="http://schemas.openxmlformats.org/officeDocument/2006/relationships/revisionLog" Target="revisionLog457.xml"/><Relationship Id="rId718" Type="http://schemas.openxmlformats.org/officeDocument/2006/relationships/revisionLog" Target="revisionLog513.xml"/><Relationship Id="rId315" Type="http://schemas.openxmlformats.org/officeDocument/2006/relationships/revisionLog" Target="revisionLog101.xml"/><Relationship Id="rId357" Type="http://schemas.openxmlformats.org/officeDocument/2006/relationships/revisionLog" Target="revisionLog143.xml"/><Relationship Id="rId522" Type="http://schemas.openxmlformats.org/officeDocument/2006/relationships/revisionLog" Target="revisionLog345.xml"/><Relationship Id="rId217" Type="http://schemas.openxmlformats.org/officeDocument/2006/relationships/revisionLog" Target="revisionLog3.xml"/><Relationship Id="rId399" Type="http://schemas.openxmlformats.org/officeDocument/2006/relationships/revisionLog" Target="revisionLog222.xml"/><Relationship Id="rId564" Type="http://schemas.openxmlformats.org/officeDocument/2006/relationships/revisionLog" Target="revisionLog387.xml"/><Relationship Id="rId771" Type="http://schemas.openxmlformats.org/officeDocument/2006/relationships/revisionLog" Target="revisionLog566.xml"/><Relationship Id="rId259" Type="http://schemas.openxmlformats.org/officeDocument/2006/relationships/revisionLog" Target="revisionLog45.xml"/><Relationship Id="rId424" Type="http://schemas.openxmlformats.org/officeDocument/2006/relationships/revisionLog" Target="revisionLog247.xml"/><Relationship Id="rId466" Type="http://schemas.openxmlformats.org/officeDocument/2006/relationships/revisionLog" Target="revisionLog289.xml"/><Relationship Id="rId631" Type="http://schemas.openxmlformats.org/officeDocument/2006/relationships/revisionLog" Target="revisionLog426.xml"/><Relationship Id="rId673" Type="http://schemas.openxmlformats.org/officeDocument/2006/relationships/revisionLog" Target="revisionLog468.xml"/><Relationship Id="rId729" Type="http://schemas.openxmlformats.org/officeDocument/2006/relationships/revisionLog" Target="revisionLog524.xml"/><Relationship Id="rId270" Type="http://schemas.openxmlformats.org/officeDocument/2006/relationships/revisionLog" Target="revisionLog56.xml"/><Relationship Id="rId326" Type="http://schemas.openxmlformats.org/officeDocument/2006/relationships/revisionLog" Target="revisionLog112.xml"/><Relationship Id="rId533" Type="http://schemas.openxmlformats.org/officeDocument/2006/relationships/revisionLog" Target="revisionLog356.xml"/><Relationship Id="rId368" Type="http://schemas.openxmlformats.org/officeDocument/2006/relationships/revisionLog" Target="revisionLog154.xml"/><Relationship Id="rId575" Type="http://schemas.openxmlformats.org/officeDocument/2006/relationships/revisionLog" Target="revisionLog180.xml"/><Relationship Id="rId740" Type="http://schemas.openxmlformats.org/officeDocument/2006/relationships/revisionLog" Target="revisionLog535.xml"/><Relationship Id="rId782" Type="http://schemas.openxmlformats.org/officeDocument/2006/relationships/revisionLog" Target="revisionLog577.xml"/><Relationship Id="rId228" Type="http://schemas.openxmlformats.org/officeDocument/2006/relationships/revisionLog" Target="revisionLog14.xml"/><Relationship Id="rId435" Type="http://schemas.openxmlformats.org/officeDocument/2006/relationships/revisionLog" Target="revisionLog258.xml"/><Relationship Id="rId477" Type="http://schemas.openxmlformats.org/officeDocument/2006/relationships/revisionLog" Target="revisionLog300.xml"/><Relationship Id="rId600" Type="http://schemas.openxmlformats.org/officeDocument/2006/relationships/revisionLog" Target="revisionLog186.xml"/><Relationship Id="rId642" Type="http://schemas.openxmlformats.org/officeDocument/2006/relationships/revisionLog" Target="revisionLog437.xml"/><Relationship Id="rId684" Type="http://schemas.openxmlformats.org/officeDocument/2006/relationships/revisionLog" Target="revisionLog479.xml"/><Relationship Id="rId281" Type="http://schemas.openxmlformats.org/officeDocument/2006/relationships/revisionLog" Target="revisionLog67.xml"/><Relationship Id="rId337" Type="http://schemas.openxmlformats.org/officeDocument/2006/relationships/revisionLog" Target="revisionLog123.xml"/><Relationship Id="rId502" Type="http://schemas.openxmlformats.org/officeDocument/2006/relationships/revisionLog" Target="revisionLog325.xml"/><Relationship Id="rId379" Type="http://schemas.openxmlformats.org/officeDocument/2006/relationships/revisionLog" Target="revisionLog165.xml"/><Relationship Id="rId544" Type="http://schemas.openxmlformats.org/officeDocument/2006/relationships/revisionLog" Target="revisionLog367.xml"/><Relationship Id="rId586" Type="http://schemas.openxmlformats.org/officeDocument/2006/relationships/revisionLog" Target="revisionLog405.xml"/><Relationship Id="rId751" Type="http://schemas.openxmlformats.org/officeDocument/2006/relationships/revisionLog" Target="revisionLog546.xml"/><Relationship Id="rId793" Type="http://schemas.openxmlformats.org/officeDocument/2006/relationships/revisionLog" Target="revisionLog212.xml"/><Relationship Id="rId807" Type="http://schemas.openxmlformats.org/officeDocument/2006/relationships/revisionLog" Target="revisionLog593.xml"/><Relationship Id="rId239" Type="http://schemas.openxmlformats.org/officeDocument/2006/relationships/revisionLog" Target="revisionLog25.xml"/><Relationship Id="rId390" Type="http://schemas.openxmlformats.org/officeDocument/2006/relationships/revisionLog" Target="revisionLog176.xml"/><Relationship Id="rId404" Type="http://schemas.openxmlformats.org/officeDocument/2006/relationships/revisionLog" Target="revisionLog227.xml"/><Relationship Id="rId446" Type="http://schemas.openxmlformats.org/officeDocument/2006/relationships/revisionLog" Target="revisionLog269.xml"/><Relationship Id="rId611" Type="http://schemas.openxmlformats.org/officeDocument/2006/relationships/revisionLog" Target="revisionLog197.xml"/><Relationship Id="rId653" Type="http://schemas.openxmlformats.org/officeDocument/2006/relationships/revisionLog" Target="revisionLog448.xml"/><Relationship Id="rId250" Type="http://schemas.openxmlformats.org/officeDocument/2006/relationships/revisionLog" Target="revisionLog36.xml"/><Relationship Id="rId292" Type="http://schemas.openxmlformats.org/officeDocument/2006/relationships/revisionLog" Target="revisionLog78.xml"/><Relationship Id="rId306" Type="http://schemas.openxmlformats.org/officeDocument/2006/relationships/revisionLog" Target="revisionLog92.xml"/><Relationship Id="rId488" Type="http://schemas.openxmlformats.org/officeDocument/2006/relationships/revisionLog" Target="revisionLog311.xml"/><Relationship Id="rId695" Type="http://schemas.openxmlformats.org/officeDocument/2006/relationships/revisionLog" Target="revisionLog490.xml"/><Relationship Id="rId709" Type="http://schemas.openxmlformats.org/officeDocument/2006/relationships/revisionLog" Target="revisionLog504.xml"/><Relationship Id="rId348" Type="http://schemas.openxmlformats.org/officeDocument/2006/relationships/revisionLog" Target="revisionLog134.xml"/><Relationship Id="rId513" Type="http://schemas.openxmlformats.org/officeDocument/2006/relationships/revisionLog" Target="revisionLog336.xml"/><Relationship Id="rId555" Type="http://schemas.openxmlformats.org/officeDocument/2006/relationships/revisionLog" Target="revisionLog378.xml"/><Relationship Id="rId597" Type="http://schemas.openxmlformats.org/officeDocument/2006/relationships/revisionLog" Target="revisionLog183.xml"/><Relationship Id="rId720" Type="http://schemas.openxmlformats.org/officeDocument/2006/relationships/revisionLog" Target="revisionLog515.xml"/><Relationship Id="rId762" Type="http://schemas.openxmlformats.org/officeDocument/2006/relationships/revisionLog" Target="revisionLog557.xml"/><Relationship Id="rId457" Type="http://schemas.openxmlformats.org/officeDocument/2006/relationships/revisionLog" Target="revisionLog280.xml"/><Relationship Id="rId622" Type="http://schemas.openxmlformats.org/officeDocument/2006/relationships/revisionLog" Target="revisionLog417.xml"/><Relationship Id="rId415" Type="http://schemas.openxmlformats.org/officeDocument/2006/relationships/revisionLog" Target="revisionLog238.xml"/><Relationship Id="rId261" Type="http://schemas.openxmlformats.org/officeDocument/2006/relationships/revisionLog" Target="revisionLog47.xml"/><Relationship Id="rId499" Type="http://schemas.openxmlformats.org/officeDocument/2006/relationships/revisionLog" Target="revisionLog322.xml"/><Relationship Id="rId664" Type="http://schemas.openxmlformats.org/officeDocument/2006/relationships/revisionLog" Target="revisionLog459.xml"/><Relationship Id="rId317" Type="http://schemas.openxmlformats.org/officeDocument/2006/relationships/revisionLog" Target="revisionLog103.xml"/><Relationship Id="rId359" Type="http://schemas.openxmlformats.org/officeDocument/2006/relationships/revisionLog" Target="revisionLog145.xml"/><Relationship Id="rId524" Type="http://schemas.openxmlformats.org/officeDocument/2006/relationships/revisionLog" Target="revisionLog347.xml"/><Relationship Id="rId566" Type="http://schemas.openxmlformats.org/officeDocument/2006/relationships/revisionLog" Target="revisionLog389.xml"/><Relationship Id="rId731" Type="http://schemas.openxmlformats.org/officeDocument/2006/relationships/revisionLog" Target="revisionLog526.xml"/><Relationship Id="rId773" Type="http://schemas.openxmlformats.org/officeDocument/2006/relationships/revisionLog" Target="revisionLog568.xml"/><Relationship Id="rId219" Type="http://schemas.openxmlformats.org/officeDocument/2006/relationships/revisionLog" Target="revisionLog5.xml"/><Relationship Id="rId370" Type="http://schemas.openxmlformats.org/officeDocument/2006/relationships/revisionLog" Target="revisionLog156.xml"/><Relationship Id="rId426" Type="http://schemas.openxmlformats.org/officeDocument/2006/relationships/revisionLog" Target="revisionLog249.xml"/><Relationship Id="rId633" Type="http://schemas.openxmlformats.org/officeDocument/2006/relationships/revisionLog" Target="revisionLog428.xml"/><Relationship Id="rId230" Type="http://schemas.openxmlformats.org/officeDocument/2006/relationships/revisionLog" Target="revisionLog16.xml"/><Relationship Id="rId468" Type="http://schemas.openxmlformats.org/officeDocument/2006/relationships/revisionLog" Target="revisionLog291.xml"/><Relationship Id="rId675" Type="http://schemas.openxmlformats.org/officeDocument/2006/relationships/revisionLog" Target="revisionLog470.xml"/><Relationship Id="rId272" Type="http://schemas.openxmlformats.org/officeDocument/2006/relationships/revisionLog" Target="revisionLog58.xml"/><Relationship Id="rId328" Type="http://schemas.openxmlformats.org/officeDocument/2006/relationships/revisionLog" Target="revisionLog114.xml"/><Relationship Id="rId535" Type="http://schemas.openxmlformats.org/officeDocument/2006/relationships/revisionLog" Target="revisionLog358.xml"/><Relationship Id="rId577" Type="http://schemas.openxmlformats.org/officeDocument/2006/relationships/revisionLog" Target="revisionLog397.xml"/><Relationship Id="rId700" Type="http://schemas.openxmlformats.org/officeDocument/2006/relationships/revisionLog" Target="revisionLog495.xml"/><Relationship Id="rId742" Type="http://schemas.openxmlformats.org/officeDocument/2006/relationships/revisionLog" Target="revisionLog537.xml"/><Relationship Id="rId381" Type="http://schemas.openxmlformats.org/officeDocument/2006/relationships/revisionLog" Target="revisionLog167.xml"/><Relationship Id="rId602" Type="http://schemas.openxmlformats.org/officeDocument/2006/relationships/revisionLog" Target="revisionLog188.xml"/><Relationship Id="rId784" Type="http://schemas.openxmlformats.org/officeDocument/2006/relationships/revisionLog" Target="revisionLog579.xml"/><Relationship Id="rId241" Type="http://schemas.openxmlformats.org/officeDocument/2006/relationships/revisionLog" Target="revisionLog27.xml"/><Relationship Id="rId437" Type="http://schemas.openxmlformats.org/officeDocument/2006/relationships/revisionLog" Target="revisionLog260.xml"/><Relationship Id="rId479" Type="http://schemas.openxmlformats.org/officeDocument/2006/relationships/revisionLog" Target="revisionLog302.xml"/><Relationship Id="rId644" Type="http://schemas.openxmlformats.org/officeDocument/2006/relationships/revisionLog" Target="revisionLog439.xml"/><Relationship Id="rId686" Type="http://schemas.openxmlformats.org/officeDocument/2006/relationships/revisionLog" Target="revisionLog481.xml"/><Relationship Id="rId283" Type="http://schemas.openxmlformats.org/officeDocument/2006/relationships/revisionLog" Target="revisionLog69.xml"/><Relationship Id="rId339" Type="http://schemas.openxmlformats.org/officeDocument/2006/relationships/revisionLog" Target="revisionLog125.xml"/><Relationship Id="rId490" Type="http://schemas.openxmlformats.org/officeDocument/2006/relationships/revisionLog" Target="revisionLog313.xml"/><Relationship Id="rId504" Type="http://schemas.openxmlformats.org/officeDocument/2006/relationships/revisionLog" Target="revisionLog327.xml"/><Relationship Id="rId546" Type="http://schemas.openxmlformats.org/officeDocument/2006/relationships/revisionLog" Target="revisionLog369.xml"/><Relationship Id="rId711" Type="http://schemas.openxmlformats.org/officeDocument/2006/relationships/revisionLog" Target="revisionLog506.xml"/><Relationship Id="rId753" Type="http://schemas.openxmlformats.org/officeDocument/2006/relationships/revisionLog" Target="revisionLog548.xml"/><Relationship Id="rId588" Type="http://schemas.openxmlformats.org/officeDocument/2006/relationships/revisionLog" Target="revisionLog407.xml"/><Relationship Id="rId350" Type="http://schemas.openxmlformats.org/officeDocument/2006/relationships/revisionLog" Target="revisionLog136.xml"/><Relationship Id="rId406" Type="http://schemas.openxmlformats.org/officeDocument/2006/relationships/revisionLog" Target="revisionLog229.xml"/><Relationship Id="rId795" Type="http://schemas.openxmlformats.org/officeDocument/2006/relationships/revisionLog" Target="revisionLog214.xml"/><Relationship Id="rId809" Type="http://schemas.openxmlformats.org/officeDocument/2006/relationships/revisionLog" Target="revisionLog594.xml"/><Relationship Id="rId697" Type="http://schemas.openxmlformats.org/officeDocument/2006/relationships/revisionLog" Target="revisionLog492.xml"/><Relationship Id="rId392" Type="http://schemas.openxmlformats.org/officeDocument/2006/relationships/revisionLog" Target="revisionLog215.xml"/><Relationship Id="rId448" Type="http://schemas.openxmlformats.org/officeDocument/2006/relationships/revisionLog" Target="revisionLog271.xml"/><Relationship Id="rId613" Type="http://schemas.openxmlformats.org/officeDocument/2006/relationships/revisionLog" Target="revisionLog199.xml"/><Relationship Id="rId655" Type="http://schemas.openxmlformats.org/officeDocument/2006/relationships/revisionLog" Target="revisionLog450.xml"/><Relationship Id="rId252" Type="http://schemas.openxmlformats.org/officeDocument/2006/relationships/revisionLog" Target="revisionLog38.xml"/><Relationship Id="rId294" Type="http://schemas.openxmlformats.org/officeDocument/2006/relationships/revisionLog" Target="revisionLog80.xml"/><Relationship Id="rId308" Type="http://schemas.openxmlformats.org/officeDocument/2006/relationships/revisionLog" Target="revisionLog94.xml"/><Relationship Id="rId515" Type="http://schemas.openxmlformats.org/officeDocument/2006/relationships/revisionLog" Target="revisionLog338.xml"/><Relationship Id="rId722" Type="http://schemas.openxmlformats.org/officeDocument/2006/relationships/revisionLog" Target="revisionLog517.xml"/><Relationship Id="rId361" Type="http://schemas.openxmlformats.org/officeDocument/2006/relationships/revisionLog" Target="revisionLog147.xml"/><Relationship Id="rId557" Type="http://schemas.openxmlformats.org/officeDocument/2006/relationships/revisionLog" Target="revisionLog380.xml"/><Relationship Id="rId599" Type="http://schemas.openxmlformats.org/officeDocument/2006/relationships/revisionLog" Target="revisionLog185.xml"/><Relationship Id="rId764" Type="http://schemas.openxmlformats.org/officeDocument/2006/relationships/revisionLog" Target="revisionLog559.xml"/><Relationship Id="rId459" Type="http://schemas.openxmlformats.org/officeDocument/2006/relationships/revisionLog" Target="revisionLog282.xml"/><Relationship Id="rId417" Type="http://schemas.openxmlformats.org/officeDocument/2006/relationships/revisionLog" Target="revisionLog240.xml"/><Relationship Id="rId624" Type="http://schemas.openxmlformats.org/officeDocument/2006/relationships/revisionLog" Target="revisionLog419.xml"/><Relationship Id="rId666" Type="http://schemas.openxmlformats.org/officeDocument/2006/relationships/revisionLog" Target="revisionLog461.xml"/><Relationship Id="rId221" Type="http://schemas.openxmlformats.org/officeDocument/2006/relationships/revisionLog" Target="revisionLog7.xml"/><Relationship Id="rId263" Type="http://schemas.openxmlformats.org/officeDocument/2006/relationships/revisionLog" Target="revisionLog49.xml"/><Relationship Id="rId319" Type="http://schemas.openxmlformats.org/officeDocument/2006/relationships/revisionLog" Target="revisionLog105.xml"/><Relationship Id="rId470" Type="http://schemas.openxmlformats.org/officeDocument/2006/relationships/revisionLog" Target="revisionLog293.xml"/><Relationship Id="rId526" Type="http://schemas.openxmlformats.org/officeDocument/2006/relationships/revisionLog" Target="revisionLog349.xml"/><Relationship Id="rId330" Type="http://schemas.openxmlformats.org/officeDocument/2006/relationships/revisionLog" Target="revisionLog116.xml"/><Relationship Id="rId547" Type="http://schemas.openxmlformats.org/officeDocument/2006/relationships/revisionLog" Target="revisionLog370.xml"/><Relationship Id="rId568" Type="http://schemas.openxmlformats.org/officeDocument/2006/relationships/revisionLog" Target="revisionLog391.xml"/><Relationship Id="rId589" Type="http://schemas.openxmlformats.org/officeDocument/2006/relationships/revisionLog" Target="revisionLog408.xml"/><Relationship Id="rId733" Type="http://schemas.openxmlformats.org/officeDocument/2006/relationships/revisionLog" Target="revisionLog528.xml"/><Relationship Id="rId754" Type="http://schemas.openxmlformats.org/officeDocument/2006/relationships/revisionLog" Target="revisionLog549.xml"/><Relationship Id="rId775" Type="http://schemas.openxmlformats.org/officeDocument/2006/relationships/revisionLog" Target="revisionLog570.xml"/><Relationship Id="rId796" Type="http://schemas.openxmlformats.org/officeDocument/2006/relationships/revisionLog" Target="revisionLog582.xml"/><Relationship Id="rId449" Type="http://schemas.openxmlformats.org/officeDocument/2006/relationships/revisionLog" Target="revisionLog272.xml"/><Relationship Id="rId351" Type="http://schemas.openxmlformats.org/officeDocument/2006/relationships/revisionLog" Target="revisionLog137.xml"/><Relationship Id="rId372" Type="http://schemas.openxmlformats.org/officeDocument/2006/relationships/revisionLog" Target="revisionLog158.xml"/><Relationship Id="rId393" Type="http://schemas.openxmlformats.org/officeDocument/2006/relationships/revisionLog" Target="revisionLog216.xml"/><Relationship Id="rId407" Type="http://schemas.openxmlformats.org/officeDocument/2006/relationships/revisionLog" Target="revisionLog230.xml"/><Relationship Id="rId428" Type="http://schemas.openxmlformats.org/officeDocument/2006/relationships/revisionLog" Target="revisionLog251.xml"/><Relationship Id="rId614" Type="http://schemas.openxmlformats.org/officeDocument/2006/relationships/revisionLog" Target="revisionLog200.xml"/><Relationship Id="rId635" Type="http://schemas.openxmlformats.org/officeDocument/2006/relationships/revisionLog" Target="revisionLog430.xml"/><Relationship Id="rId656" Type="http://schemas.openxmlformats.org/officeDocument/2006/relationships/revisionLog" Target="revisionLog451.xml"/><Relationship Id="rId677" Type="http://schemas.openxmlformats.org/officeDocument/2006/relationships/revisionLog" Target="revisionLog472.xml"/><Relationship Id="rId800" Type="http://schemas.openxmlformats.org/officeDocument/2006/relationships/revisionLog" Target="revisionLog586.xml"/><Relationship Id="rId702" Type="http://schemas.openxmlformats.org/officeDocument/2006/relationships/revisionLog" Target="revisionLog497.xml"/><Relationship Id="rId232" Type="http://schemas.openxmlformats.org/officeDocument/2006/relationships/revisionLog" Target="revisionLog18.xml"/><Relationship Id="rId253" Type="http://schemas.openxmlformats.org/officeDocument/2006/relationships/revisionLog" Target="revisionLog39.xml"/><Relationship Id="rId274" Type="http://schemas.openxmlformats.org/officeDocument/2006/relationships/revisionLog" Target="revisionLog60.xml"/><Relationship Id="rId295" Type="http://schemas.openxmlformats.org/officeDocument/2006/relationships/revisionLog" Target="revisionLog81.xml"/><Relationship Id="rId309" Type="http://schemas.openxmlformats.org/officeDocument/2006/relationships/revisionLog" Target="revisionLog95.xml"/><Relationship Id="rId460" Type="http://schemas.openxmlformats.org/officeDocument/2006/relationships/revisionLog" Target="revisionLog283.xml"/><Relationship Id="rId481" Type="http://schemas.openxmlformats.org/officeDocument/2006/relationships/revisionLog" Target="revisionLog304.xml"/><Relationship Id="rId516" Type="http://schemas.openxmlformats.org/officeDocument/2006/relationships/revisionLog" Target="revisionLog339.xml"/><Relationship Id="rId698" Type="http://schemas.openxmlformats.org/officeDocument/2006/relationships/revisionLog" Target="revisionLog493.xml"/><Relationship Id="rId320" Type="http://schemas.openxmlformats.org/officeDocument/2006/relationships/revisionLog" Target="revisionLog106.xml"/><Relationship Id="rId537" Type="http://schemas.openxmlformats.org/officeDocument/2006/relationships/revisionLog" Target="revisionLog360.xml"/><Relationship Id="rId558" Type="http://schemas.openxmlformats.org/officeDocument/2006/relationships/revisionLog" Target="revisionLog381.xml"/><Relationship Id="rId579" Type="http://schemas.openxmlformats.org/officeDocument/2006/relationships/revisionLog" Target="revisionLog181.xml"/><Relationship Id="rId723" Type="http://schemas.openxmlformats.org/officeDocument/2006/relationships/revisionLog" Target="revisionLog518.xml"/><Relationship Id="rId744" Type="http://schemas.openxmlformats.org/officeDocument/2006/relationships/revisionLog" Target="revisionLog539.xml"/><Relationship Id="rId765" Type="http://schemas.openxmlformats.org/officeDocument/2006/relationships/revisionLog" Target="revisionLog560.xml"/><Relationship Id="rId786" Type="http://schemas.openxmlformats.org/officeDocument/2006/relationships/revisionLog" Target="revisionLog581.xml"/><Relationship Id="rId590" Type="http://schemas.openxmlformats.org/officeDocument/2006/relationships/revisionLog" Target="revisionLog409.xml"/><Relationship Id="rId341" Type="http://schemas.openxmlformats.org/officeDocument/2006/relationships/revisionLog" Target="revisionLog127.xml"/><Relationship Id="rId362" Type="http://schemas.openxmlformats.org/officeDocument/2006/relationships/revisionLog" Target="revisionLog148.xml"/><Relationship Id="rId383" Type="http://schemas.openxmlformats.org/officeDocument/2006/relationships/revisionLog" Target="revisionLog169.xml"/><Relationship Id="rId418" Type="http://schemas.openxmlformats.org/officeDocument/2006/relationships/revisionLog" Target="revisionLog241.xml"/><Relationship Id="rId439" Type="http://schemas.openxmlformats.org/officeDocument/2006/relationships/revisionLog" Target="revisionLog262.xml"/><Relationship Id="rId604" Type="http://schemas.openxmlformats.org/officeDocument/2006/relationships/revisionLog" Target="revisionLog190.xml"/><Relationship Id="rId625" Type="http://schemas.openxmlformats.org/officeDocument/2006/relationships/revisionLog" Target="revisionLog420.xml"/><Relationship Id="rId646" Type="http://schemas.openxmlformats.org/officeDocument/2006/relationships/revisionLog" Target="revisionLog441.xml"/><Relationship Id="rId811" Type="http://schemas.openxmlformats.org/officeDocument/2006/relationships/revisionLog" Target="revisionLog596.xml"/><Relationship Id="rId222" Type="http://schemas.openxmlformats.org/officeDocument/2006/relationships/revisionLog" Target="revisionLog8.xml"/><Relationship Id="rId506" Type="http://schemas.openxmlformats.org/officeDocument/2006/relationships/revisionLog" Target="revisionLog329.xml"/><Relationship Id="rId243" Type="http://schemas.openxmlformats.org/officeDocument/2006/relationships/revisionLog" Target="revisionLog29.xml"/><Relationship Id="rId264" Type="http://schemas.openxmlformats.org/officeDocument/2006/relationships/revisionLog" Target="revisionLog50.xml"/><Relationship Id="rId285" Type="http://schemas.openxmlformats.org/officeDocument/2006/relationships/revisionLog" Target="revisionLog71.xml"/><Relationship Id="rId450" Type="http://schemas.openxmlformats.org/officeDocument/2006/relationships/revisionLog" Target="revisionLog273.xml"/><Relationship Id="rId471" Type="http://schemas.openxmlformats.org/officeDocument/2006/relationships/revisionLog" Target="revisionLog294.xml"/><Relationship Id="rId667" Type="http://schemas.openxmlformats.org/officeDocument/2006/relationships/revisionLog" Target="revisionLog462.xml"/><Relationship Id="rId688" Type="http://schemas.openxmlformats.org/officeDocument/2006/relationships/revisionLog" Target="revisionLog483.xml"/><Relationship Id="rId310" Type="http://schemas.openxmlformats.org/officeDocument/2006/relationships/revisionLog" Target="revisionLog96.xml"/><Relationship Id="rId492" Type="http://schemas.openxmlformats.org/officeDocument/2006/relationships/revisionLog" Target="revisionLog315.xml"/><Relationship Id="rId527" Type="http://schemas.openxmlformats.org/officeDocument/2006/relationships/revisionLog" Target="revisionLog350.xml"/><Relationship Id="rId548" Type="http://schemas.openxmlformats.org/officeDocument/2006/relationships/revisionLog" Target="revisionLog371.xml"/><Relationship Id="rId569" Type="http://schemas.openxmlformats.org/officeDocument/2006/relationships/revisionLog" Target="revisionLog392.xml"/><Relationship Id="rId713" Type="http://schemas.openxmlformats.org/officeDocument/2006/relationships/revisionLog" Target="revisionLog508.xml"/><Relationship Id="rId734" Type="http://schemas.openxmlformats.org/officeDocument/2006/relationships/revisionLog" Target="revisionLog529.xml"/><Relationship Id="rId755" Type="http://schemas.openxmlformats.org/officeDocument/2006/relationships/revisionLog" Target="revisionLog550.xml"/><Relationship Id="rId776" Type="http://schemas.openxmlformats.org/officeDocument/2006/relationships/revisionLog" Target="revisionLog571.xml"/><Relationship Id="rId797" Type="http://schemas.openxmlformats.org/officeDocument/2006/relationships/revisionLog" Target="revisionLog583.xml"/><Relationship Id="rId580" Type="http://schemas.openxmlformats.org/officeDocument/2006/relationships/revisionLog" Target="revisionLog399.xml"/><Relationship Id="rId331" Type="http://schemas.openxmlformats.org/officeDocument/2006/relationships/revisionLog" Target="revisionLog117.xml"/><Relationship Id="rId352" Type="http://schemas.openxmlformats.org/officeDocument/2006/relationships/revisionLog" Target="revisionLog138.xml"/><Relationship Id="rId373" Type="http://schemas.openxmlformats.org/officeDocument/2006/relationships/revisionLog" Target="revisionLog159.xml"/><Relationship Id="rId394" Type="http://schemas.openxmlformats.org/officeDocument/2006/relationships/revisionLog" Target="revisionLog217.xml"/><Relationship Id="rId408" Type="http://schemas.openxmlformats.org/officeDocument/2006/relationships/revisionLog" Target="revisionLog231.xml"/><Relationship Id="rId429" Type="http://schemas.openxmlformats.org/officeDocument/2006/relationships/revisionLog" Target="revisionLog252.xml"/><Relationship Id="rId615" Type="http://schemas.openxmlformats.org/officeDocument/2006/relationships/revisionLog" Target="revisionLog201.xml"/><Relationship Id="rId636" Type="http://schemas.openxmlformats.org/officeDocument/2006/relationships/revisionLog" Target="revisionLog431.xml"/><Relationship Id="rId801" Type="http://schemas.openxmlformats.org/officeDocument/2006/relationships/revisionLog" Target="revisionLog587.xml"/><Relationship Id="rId699" Type="http://schemas.openxmlformats.org/officeDocument/2006/relationships/revisionLog" Target="revisionLog494.xml"/><Relationship Id="rId233" Type="http://schemas.openxmlformats.org/officeDocument/2006/relationships/revisionLog" Target="revisionLog19.xml"/><Relationship Id="rId254" Type="http://schemas.openxmlformats.org/officeDocument/2006/relationships/revisionLog" Target="revisionLog40.xml"/><Relationship Id="rId440" Type="http://schemas.openxmlformats.org/officeDocument/2006/relationships/revisionLog" Target="revisionLog263.xml"/><Relationship Id="rId657" Type="http://schemas.openxmlformats.org/officeDocument/2006/relationships/revisionLog" Target="revisionLog452.xml"/><Relationship Id="rId678" Type="http://schemas.openxmlformats.org/officeDocument/2006/relationships/revisionLog" Target="revisionLog473.xml"/><Relationship Id="rId275" Type="http://schemas.openxmlformats.org/officeDocument/2006/relationships/revisionLog" Target="revisionLog61.xml"/><Relationship Id="rId296" Type="http://schemas.openxmlformats.org/officeDocument/2006/relationships/revisionLog" Target="revisionLog82.xml"/><Relationship Id="rId300" Type="http://schemas.openxmlformats.org/officeDocument/2006/relationships/revisionLog" Target="revisionLog86.xml"/><Relationship Id="rId461" Type="http://schemas.openxmlformats.org/officeDocument/2006/relationships/revisionLog" Target="revisionLog284.xml"/><Relationship Id="rId482" Type="http://schemas.openxmlformats.org/officeDocument/2006/relationships/revisionLog" Target="revisionLog305.xml"/><Relationship Id="rId517" Type="http://schemas.openxmlformats.org/officeDocument/2006/relationships/revisionLog" Target="revisionLog340.xml"/><Relationship Id="rId538" Type="http://schemas.openxmlformats.org/officeDocument/2006/relationships/revisionLog" Target="revisionLog361.xml"/><Relationship Id="rId559" Type="http://schemas.openxmlformats.org/officeDocument/2006/relationships/revisionLog" Target="revisionLog382.xml"/><Relationship Id="rId703" Type="http://schemas.openxmlformats.org/officeDocument/2006/relationships/revisionLog" Target="revisionLog498.xml"/><Relationship Id="rId724" Type="http://schemas.openxmlformats.org/officeDocument/2006/relationships/revisionLog" Target="revisionLog519.xml"/><Relationship Id="rId745" Type="http://schemas.openxmlformats.org/officeDocument/2006/relationships/revisionLog" Target="revisionLog540.xml"/><Relationship Id="rId766" Type="http://schemas.openxmlformats.org/officeDocument/2006/relationships/revisionLog" Target="revisionLog561.xml"/><Relationship Id="rId591" Type="http://schemas.openxmlformats.org/officeDocument/2006/relationships/revisionLog" Target="revisionLog410.xml"/><Relationship Id="rId321" Type="http://schemas.openxmlformats.org/officeDocument/2006/relationships/revisionLog" Target="revisionLog107.xml"/><Relationship Id="rId342" Type="http://schemas.openxmlformats.org/officeDocument/2006/relationships/revisionLog" Target="revisionLog128.xml"/><Relationship Id="rId363" Type="http://schemas.openxmlformats.org/officeDocument/2006/relationships/revisionLog" Target="revisionLog149.xml"/><Relationship Id="rId384" Type="http://schemas.openxmlformats.org/officeDocument/2006/relationships/revisionLog" Target="revisionLog170.xml"/><Relationship Id="rId419" Type="http://schemas.openxmlformats.org/officeDocument/2006/relationships/revisionLog" Target="revisionLog242.xml"/><Relationship Id="rId570" Type="http://schemas.openxmlformats.org/officeDocument/2006/relationships/revisionLog" Target="revisionLog393.xml"/><Relationship Id="rId605" Type="http://schemas.openxmlformats.org/officeDocument/2006/relationships/revisionLog" Target="revisionLog191.xml"/><Relationship Id="rId626" Type="http://schemas.openxmlformats.org/officeDocument/2006/relationships/revisionLog" Target="revisionLog421.xml"/><Relationship Id="rId787" Type="http://schemas.openxmlformats.org/officeDocument/2006/relationships/revisionLog" Target="revisionLog206.xml"/><Relationship Id="rId812" Type="http://schemas.openxmlformats.org/officeDocument/2006/relationships/revisionLog" Target="revisionLog597.xml"/><Relationship Id="rId223" Type="http://schemas.openxmlformats.org/officeDocument/2006/relationships/revisionLog" Target="revisionLog9.xml"/><Relationship Id="rId430" Type="http://schemas.openxmlformats.org/officeDocument/2006/relationships/revisionLog" Target="revisionLog253.xml"/><Relationship Id="rId244" Type="http://schemas.openxmlformats.org/officeDocument/2006/relationships/revisionLog" Target="revisionLog30.xml"/><Relationship Id="rId647" Type="http://schemas.openxmlformats.org/officeDocument/2006/relationships/revisionLog" Target="revisionLog442.xml"/><Relationship Id="rId668" Type="http://schemas.openxmlformats.org/officeDocument/2006/relationships/revisionLog" Target="revisionLog463.xml"/><Relationship Id="rId689" Type="http://schemas.openxmlformats.org/officeDocument/2006/relationships/revisionLog" Target="revisionLog484.xml"/><Relationship Id="rId265" Type="http://schemas.openxmlformats.org/officeDocument/2006/relationships/revisionLog" Target="revisionLog51.xml"/><Relationship Id="rId286" Type="http://schemas.openxmlformats.org/officeDocument/2006/relationships/revisionLog" Target="revisionLog72.xml"/><Relationship Id="rId451" Type="http://schemas.openxmlformats.org/officeDocument/2006/relationships/revisionLog" Target="revisionLog274.xml"/><Relationship Id="rId472" Type="http://schemas.openxmlformats.org/officeDocument/2006/relationships/revisionLog" Target="revisionLog295.xml"/><Relationship Id="rId493" Type="http://schemas.openxmlformats.org/officeDocument/2006/relationships/revisionLog" Target="revisionLog316.xml"/><Relationship Id="rId507" Type="http://schemas.openxmlformats.org/officeDocument/2006/relationships/revisionLog" Target="revisionLog330.xml"/><Relationship Id="rId528" Type="http://schemas.openxmlformats.org/officeDocument/2006/relationships/revisionLog" Target="revisionLog351.xml"/><Relationship Id="rId549" Type="http://schemas.openxmlformats.org/officeDocument/2006/relationships/revisionLog" Target="revisionLog372.xml"/><Relationship Id="rId714" Type="http://schemas.openxmlformats.org/officeDocument/2006/relationships/revisionLog" Target="revisionLog509.xml"/><Relationship Id="rId735" Type="http://schemas.openxmlformats.org/officeDocument/2006/relationships/revisionLog" Target="revisionLog530.xml"/><Relationship Id="rId756" Type="http://schemas.openxmlformats.org/officeDocument/2006/relationships/revisionLog" Target="revisionLog551.xml"/><Relationship Id="rId581" Type="http://schemas.openxmlformats.org/officeDocument/2006/relationships/revisionLog" Target="revisionLog400.xml"/><Relationship Id="rId311" Type="http://schemas.openxmlformats.org/officeDocument/2006/relationships/revisionLog" Target="revisionLog97.xml"/><Relationship Id="rId332" Type="http://schemas.openxmlformats.org/officeDocument/2006/relationships/revisionLog" Target="revisionLog118.xml"/><Relationship Id="rId353" Type="http://schemas.openxmlformats.org/officeDocument/2006/relationships/revisionLog" Target="revisionLog139.xml"/><Relationship Id="rId374" Type="http://schemas.openxmlformats.org/officeDocument/2006/relationships/revisionLog" Target="revisionLog160.xml"/><Relationship Id="rId395" Type="http://schemas.openxmlformats.org/officeDocument/2006/relationships/revisionLog" Target="revisionLog218.xml"/><Relationship Id="rId409" Type="http://schemas.openxmlformats.org/officeDocument/2006/relationships/revisionLog" Target="revisionLog232.xml"/><Relationship Id="rId560" Type="http://schemas.openxmlformats.org/officeDocument/2006/relationships/revisionLog" Target="revisionLog383.xml"/><Relationship Id="rId777" Type="http://schemas.openxmlformats.org/officeDocument/2006/relationships/revisionLog" Target="revisionLog572.xml"/><Relationship Id="rId798" Type="http://schemas.openxmlformats.org/officeDocument/2006/relationships/revisionLog" Target="revisionLog584.xml"/><Relationship Id="rId679" Type="http://schemas.openxmlformats.org/officeDocument/2006/relationships/revisionLog" Target="revisionLog474.xml"/><Relationship Id="rId234" Type="http://schemas.openxmlformats.org/officeDocument/2006/relationships/revisionLog" Target="revisionLog20.xml"/><Relationship Id="rId420" Type="http://schemas.openxmlformats.org/officeDocument/2006/relationships/revisionLog" Target="revisionLog243.xml"/><Relationship Id="rId616" Type="http://schemas.openxmlformats.org/officeDocument/2006/relationships/revisionLog" Target="revisionLog202.xml"/><Relationship Id="rId637" Type="http://schemas.openxmlformats.org/officeDocument/2006/relationships/revisionLog" Target="revisionLog432.xml"/><Relationship Id="rId658" Type="http://schemas.openxmlformats.org/officeDocument/2006/relationships/revisionLog" Target="revisionLog453.xml"/><Relationship Id="rId802" Type="http://schemas.openxmlformats.org/officeDocument/2006/relationships/revisionLog" Target="revisionLog588.xml"/><Relationship Id="rId255" Type="http://schemas.openxmlformats.org/officeDocument/2006/relationships/revisionLog" Target="revisionLog41.xml"/><Relationship Id="rId276" Type="http://schemas.openxmlformats.org/officeDocument/2006/relationships/revisionLog" Target="revisionLog62.xml"/><Relationship Id="rId297" Type="http://schemas.openxmlformats.org/officeDocument/2006/relationships/revisionLog" Target="revisionLog83.xml"/><Relationship Id="rId441" Type="http://schemas.openxmlformats.org/officeDocument/2006/relationships/revisionLog" Target="revisionLog264.xml"/><Relationship Id="rId462" Type="http://schemas.openxmlformats.org/officeDocument/2006/relationships/revisionLog" Target="revisionLog285.xml"/><Relationship Id="rId483" Type="http://schemas.openxmlformats.org/officeDocument/2006/relationships/revisionLog" Target="revisionLog306.xml"/><Relationship Id="rId518" Type="http://schemas.openxmlformats.org/officeDocument/2006/relationships/revisionLog" Target="revisionLog341.xml"/><Relationship Id="rId539" Type="http://schemas.openxmlformats.org/officeDocument/2006/relationships/revisionLog" Target="revisionLog362.xml"/><Relationship Id="rId690" Type="http://schemas.openxmlformats.org/officeDocument/2006/relationships/revisionLog" Target="revisionLog485.xml"/><Relationship Id="rId704" Type="http://schemas.openxmlformats.org/officeDocument/2006/relationships/revisionLog" Target="revisionLog499.xml"/><Relationship Id="rId725" Type="http://schemas.openxmlformats.org/officeDocument/2006/relationships/revisionLog" Target="revisionLog520.xml"/><Relationship Id="rId746" Type="http://schemas.openxmlformats.org/officeDocument/2006/relationships/revisionLog" Target="revisionLog541.xml"/><Relationship Id="rId550" Type="http://schemas.openxmlformats.org/officeDocument/2006/relationships/revisionLog" Target="revisionLog373.xml"/><Relationship Id="rId301" Type="http://schemas.openxmlformats.org/officeDocument/2006/relationships/revisionLog" Target="revisionLog87.xml"/><Relationship Id="rId322" Type="http://schemas.openxmlformats.org/officeDocument/2006/relationships/revisionLog" Target="revisionLog108.xml"/><Relationship Id="rId343" Type="http://schemas.openxmlformats.org/officeDocument/2006/relationships/revisionLog" Target="revisionLog129.xml"/><Relationship Id="rId364" Type="http://schemas.openxmlformats.org/officeDocument/2006/relationships/revisionLog" Target="revisionLog150.xml"/><Relationship Id="rId767" Type="http://schemas.openxmlformats.org/officeDocument/2006/relationships/revisionLog" Target="revisionLog562.xml"/><Relationship Id="rId788" Type="http://schemas.openxmlformats.org/officeDocument/2006/relationships/revisionLog" Target="revisionLog207.xml"/><Relationship Id="rId592" Type="http://schemas.openxmlformats.org/officeDocument/2006/relationships/revisionLog" Target="revisionLog411.xml"/><Relationship Id="rId571" Type="http://schemas.openxmlformats.org/officeDocument/2006/relationships/revisionLog" Target="revisionLog394.xml"/><Relationship Id="rId385" Type="http://schemas.openxmlformats.org/officeDocument/2006/relationships/revisionLog" Target="revisionLog171.xml"/><Relationship Id="rId606" Type="http://schemas.openxmlformats.org/officeDocument/2006/relationships/revisionLog" Target="revisionLog192.xml"/><Relationship Id="rId627" Type="http://schemas.openxmlformats.org/officeDocument/2006/relationships/revisionLog" Target="revisionLog422.xml"/><Relationship Id="rId648" Type="http://schemas.openxmlformats.org/officeDocument/2006/relationships/revisionLog" Target="revisionLog443.xml"/><Relationship Id="rId669" Type="http://schemas.openxmlformats.org/officeDocument/2006/relationships/revisionLog" Target="revisionLog464.xml"/><Relationship Id="rId224" Type="http://schemas.openxmlformats.org/officeDocument/2006/relationships/revisionLog" Target="revisionLog10.xml"/><Relationship Id="rId245" Type="http://schemas.openxmlformats.org/officeDocument/2006/relationships/revisionLog" Target="revisionLog31.xml"/><Relationship Id="rId266" Type="http://schemas.openxmlformats.org/officeDocument/2006/relationships/revisionLog" Target="revisionLog52.xml"/><Relationship Id="rId287" Type="http://schemas.openxmlformats.org/officeDocument/2006/relationships/revisionLog" Target="revisionLog73.xml"/><Relationship Id="rId410" Type="http://schemas.openxmlformats.org/officeDocument/2006/relationships/revisionLog" Target="revisionLog233.xml"/><Relationship Id="rId431" Type="http://schemas.openxmlformats.org/officeDocument/2006/relationships/revisionLog" Target="revisionLog254.xml"/><Relationship Id="rId452" Type="http://schemas.openxmlformats.org/officeDocument/2006/relationships/revisionLog" Target="revisionLog275.xml"/><Relationship Id="rId473" Type="http://schemas.openxmlformats.org/officeDocument/2006/relationships/revisionLog" Target="revisionLog296.xml"/><Relationship Id="rId494" Type="http://schemas.openxmlformats.org/officeDocument/2006/relationships/revisionLog" Target="revisionLog317.xml"/><Relationship Id="rId508" Type="http://schemas.openxmlformats.org/officeDocument/2006/relationships/revisionLog" Target="revisionLog331.xml"/><Relationship Id="rId529" Type="http://schemas.openxmlformats.org/officeDocument/2006/relationships/revisionLog" Target="revisionLog352.xml"/><Relationship Id="rId680" Type="http://schemas.openxmlformats.org/officeDocument/2006/relationships/revisionLog" Target="revisionLog475.xml"/><Relationship Id="rId715" Type="http://schemas.openxmlformats.org/officeDocument/2006/relationships/revisionLog" Target="revisionLog510.xml"/><Relationship Id="rId736" Type="http://schemas.openxmlformats.org/officeDocument/2006/relationships/revisionLog" Target="revisionLog531.xml"/><Relationship Id="rId312" Type="http://schemas.openxmlformats.org/officeDocument/2006/relationships/revisionLog" Target="revisionLog98.xml"/><Relationship Id="rId333" Type="http://schemas.openxmlformats.org/officeDocument/2006/relationships/revisionLog" Target="revisionLog119.xml"/><Relationship Id="rId354" Type="http://schemas.openxmlformats.org/officeDocument/2006/relationships/revisionLog" Target="revisionLog140.xml"/><Relationship Id="rId540" Type="http://schemas.openxmlformats.org/officeDocument/2006/relationships/revisionLog" Target="revisionLog363.xml"/><Relationship Id="rId757" Type="http://schemas.openxmlformats.org/officeDocument/2006/relationships/revisionLog" Target="revisionLog552.xml"/><Relationship Id="rId778" Type="http://schemas.openxmlformats.org/officeDocument/2006/relationships/revisionLog" Target="revisionLog573.xml"/><Relationship Id="rId799" Type="http://schemas.openxmlformats.org/officeDocument/2006/relationships/revisionLog" Target="revisionLog585.xml"/><Relationship Id="rId582" Type="http://schemas.openxmlformats.org/officeDocument/2006/relationships/revisionLog" Target="revisionLog401.xml"/><Relationship Id="rId375" Type="http://schemas.openxmlformats.org/officeDocument/2006/relationships/revisionLog" Target="revisionLog161.xml"/><Relationship Id="rId396" Type="http://schemas.openxmlformats.org/officeDocument/2006/relationships/revisionLog" Target="revisionLog219.xml"/><Relationship Id="rId561" Type="http://schemas.openxmlformats.org/officeDocument/2006/relationships/revisionLog" Target="revisionLog384.xml"/><Relationship Id="rId617" Type="http://schemas.openxmlformats.org/officeDocument/2006/relationships/revisionLog" Target="revisionLog203.xml"/><Relationship Id="rId638" Type="http://schemas.openxmlformats.org/officeDocument/2006/relationships/revisionLog" Target="revisionLog433.xml"/><Relationship Id="rId659" Type="http://schemas.openxmlformats.org/officeDocument/2006/relationships/revisionLog" Target="revisionLog454.xml"/><Relationship Id="rId803" Type="http://schemas.openxmlformats.org/officeDocument/2006/relationships/revisionLog" Target="revisionLog589.xml"/><Relationship Id="rId705" Type="http://schemas.openxmlformats.org/officeDocument/2006/relationships/revisionLog" Target="revisionLog500.xml"/><Relationship Id="rId235" Type="http://schemas.openxmlformats.org/officeDocument/2006/relationships/revisionLog" Target="revisionLog21.xml"/><Relationship Id="rId256" Type="http://schemas.openxmlformats.org/officeDocument/2006/relationships/revisionLog" Target="revisionLog42.xml"/><Relationship Id="rId277" Type="http://schemas.openxmlformats.org/officeDocument/2006/relationships/revisionLog" Target="revisionLog63.xml"/><Relationship Id="rId298" Type="http://schemas.openxmlformats.org/officeDocument/2006/relationships/revisionLog" Target="revisionLog84.xml"/><Relationship Id="rId400" Type="http://schemas.openxmlformats.org/officeDocument/2006/relationships/revisionLog" Target="revisionLog223.xml"/><Relationship Id="rId421" Type="http://schemas.openxmlformats.org/officeDocument/2006/relationships/revisionLog" Target="revisionLog244.xml"/><Relationship Id="rId442" Type="http://schemas.openxmlformats.org/officeDocument/2006/relationships/revisionLog" Target="revisionLog265.xml"/><Relationship Id="rId463" Type="http://schemas.openxmlformats.org/officeDocument/2006/relationships/revisionLog" Target="revisionLog286.xml"/><Relationship Id="rId484" Type="http://schemas.openxmlformats.org/officeDocument/2006/relationships/revisionLog" Target="revisionLog307.xml"/><Relationship Id="rId519" Type="http://schemas.openxmlformats.org/officeDocument/2006/relationships/revisionLog" Target="revisionLog342.xml"/><Relationship Id="rId670" Type="http://schemas.openxmlformats.org/officeDocument/2006/relationships/revisionLog" Target="revisionLog465.xml"/><Relationship Id="rId302" Type="http://schemas.openxmlformats.org/officeDocument/2006/relationships/revisionLog" Target="revisionLog88.xml"/><Relationship Id="rId323" Type="http://schemas.openxmlformats.org/officeDocument/2006/relationships/revisionLog" Target="revisionLog109.xml"/><Relationship Id="rId344" Type="http://schemas.openxmlformats.org/officeDocument/2006/relationships/revisionLog" Target="revisionLog130.xml"/><Relationship Id="rId530" Type="http://schemas.openxmlformats.org/officeDocument/2006/relationships/revisionLog" Target="revisionLog353.xml"/><Relationship Id="rId691" Type="http://schemas.openxmlformats.org/officeDocument/2006/relationships/revisionLog" Target="revisionLog486.xml"/><Relationship Id="rId726" Type="http://schemas.openxmlformats.org/officeDocument/2006/relationships/revisionLog" Target="revisionLog521.xml"/><Relationship Id="rId747" Type="http://schemas.openxmlformats.org/officeDocument/2006/relationships/revisionLog" Target="revisionLog542.xml"/><Relationship Id="rId768" Type="http://schemas.openxmlformats.org/officeDocument/2006/relationships/revisionLog" Target="revisionLog563.xml"/><Relationship Id="rId789" Type="http://schemas.openxmlformats.org/officeDocument/2006/relationships/revisionLog" Target="revisionLog208.xml"/><Relationship Id="rId572" Type="http://schemas.openxmlformats.org/officeDocument/2006/relationships/revisionLog" Target="revisionLog395.xml"/><Relationship Id="rId365" Type="http://schemas.openxmlformats.org/officeDocument/2006/relationships/revisionLog" Target="revisionLog151.xml"/><Relationship Id="rId386" Type="http://schemas.openxmlformats.org/officeDocument/2006/relationships/revisionLog" Target="revisionLog172.xml"/><Relationship Id="rId551" Type="http://schemas.openxmlformats.org/officeDocument/2006/relationships/revisionLog" Target="revisionLog374.xml"/><Relationship Id="rId593" Type="http://schemas.openxmlformats.org/officeDocument/2006/relationships/revisionLog" Target="revisionLog412.xml"/><Relationship Id="rId607" Type="http://schemas.openxmlformats.org/officeDocument/2006/relationships/revisionLog" Target="revisionLog193.xml"/><Relationship Id="rId628" Type="http://schemas.openxmlformats.org/officeDocument/2006/relationships/revisionLog" Target="revisionLog423.xml"/><Relationship Id="rId649" Type="http://schemas.openxmlformats.org/officeDocument/2006/relationships/revisionLog" Target="revisionLog444.xml"/><Relationship Id="rId509" Type="http://schemas.openxmlformats.org/officeDocument/2006/relationships/revisionLog" Target="revisionLog332.xml"/><Relationship Id="rId474" Type="http://schemas.openxmlformats.org/officeDocument/2006/relationships/revisionLog" Target="revisionLog297.xml"/><Relationship Id="rId225" Type="http://schemas.openxmlformats.org/officeDocument/2006/relationships/revisionLog" Target="revisionLog11.xml"/><Relationship Id="rId246" Type="http://schemas.openxmlformats.org/officeDocument/2006/relationships/revisionLog" Target="revisionLog32.xml"/><Relationship Id="rId267" Type="http://schemas.openxmlformats.org/officeDocument/2006/relationships/revisionLog" Target="revisionLog53.xml"/><Relationship Id="rId288" Type="http://schemas.openxmlformats.org/officeDocument/2006/relationships/revisionLog" Target="revisionLog74.xml"/><Relationship Id="rId411" Type="http://schemas.openxmlformats.org/officeDocument/2006/relationships/revisionLog" Target="revisionLog234.xml"/><Relationship Id="rId432" Type="http://schemas.openxmlformats.org/officeDocument/2006/relationships/revisionLog" Target="revisionLog255.xml"/><Relationship Id="rId453" Type="http://schemas.openxmlformats.org/officeDocument/2006/relationships/revisionLog" Target="revisionLog276.xml"/><Relationship Id="rId660" Type="http://schemas.openxmlformats.org/officeDocument/2006/relationships/revisionLog" Target="revisionLog455.xml"/><Relationship Id="rId313" Type="http://schemas.openxmlformats.org/officeDocument/2006/relationships/revisionLog" Target="revisionLog99.xml"/><Relationship Id="rId495" Type="http://schemas.openxmlformats.org/officeDocument/2006/relationships/revisionLog" Target="revisionLog318.xml"/><Relationship Id="rId681" Type="http://schemas.openxmlformats.org/officeDocument/2006/relationships/revisionLog" Target="revisionLog476.xml"/><Relationship Id="rId716" Type="http://schemas.openxmlformats.org/officeDocument/2006/relationships/revisionLog" Target="revisionLog511.xml"/><Relationship Id="rId737" Type="http://schemas.openxmlformats.org/officeDocument/2006/relationships/revisionLog" Target="revisionLog532.xml"/><Relationship Id="rId758" Type="http://schemas.openxmlformats.org/officeDocument/2006/relationships/revisionLog" Target="revisionLog553.xml"/><Relationship Id="rId779" Type="http://schemas.openxmlformats.org/officeDocument/2006/relationships/revisionLog" Target="revisionLog574.xml"/><Relationship Id="rId334" Type="http://schemas.openxmlformats.org/officeDocument/2006/relationships/revisionLog" Target="revisionLog120.xml"/><Relationship Id="rId355" Type="http://schemas.openxmlformats.org/officeDocument/2006/relationships/revisionLog" Target="revisionLog141.xml"/><Relationship Id="rId376" Type="http://schemas.openxmlformats.org/officeDocument/2006/relationships/revisionLog" Target="revisionLog162.xml"/><Relationship Id="rId397" Type="http://schemas.openxmlformats.org/officeDocument/2006/relationships/revisionLog" Target="revisionLog220.xml"/><Relationship Id="rId520" Type="http://schemas.openxmlformats.org/officeDocument/2006/relationships/revisionLog" Target="revisionLog343.xml"/><Relationship Id="rId541" Type="http://schemas.openxmlformats.org/officeDocument/2006/relationships/revisionLog" Target="revisionLog364.xml"/><Relationship Id="rId562" Type="http://schemas.openxmlformats.org/officeDocument/2006/relationships/revisionLog" Target="revisionLog385.xml"/><Relationship Id="rId583" Type="http://schemas.openxmlformats.org/officeDocument/2006/relationships/revisionLog" Target="revisionLog402.xml"/><Relationship Id="rId618" Type="http://schemas.openxmlformats.org/officeDocument/2006/relationships/revisionLog" Target="revisionLog204.xml"/><Relationship Id="rId639" Type="http://schemas.openxmlformats.org/officeDocument/2006/relationships/revisionLog" Target="revisionLog434.xml"/><Relationship Id="rId790" Type="http://schemas.openxmlformats.org/officeDocument/2006/relationships/revisionLog" Target="revisionLog209.xml"/><Relationship Id="rId804" Type="http://schemas.openxmlformats.org/officeDocument/2006/relationships/revisionLog" Target="revisionLog590.xml"/><Relationship Id="rId464" Type="http://schemas.openxmlformats.org/officeDocument/2006/relationships/revisionLog" Target="revisionLog287.xml"/><Relationship Id="rId650" Type="http://schemas.openxmlformats.org/officeDocument/2006/relationships/revisionLog" Target="revisionLog445.xml"/><Relationship Id="rId236" Type="http://schemas.openxmlformats.org/officeDocument/2006/relationships/revisionLog" Target="revisionLog22.xml"/><Relationship Id="rId257" Type="http://schemas.openxmlformats.org/officeDocument/2006/relationships/revisionLog" Target="revisionLog43.xml"/><Relationship Id="rId278" Type="http://schemas.openxmlformats.org/officeDocument/2006/relationships/revisionLog" Target="revisionLog64.xml"/><Relationship Id="rId401" Type="http://schemas.openxmlformats.org/officeDocument/2006/relationships/revisionLog" Target="revisionLog224.xml"/><Relationship Id="rId422" Type="http://schemas.openxmlformats.org/officeDocument/2006/relationships/revisionLog" Target="revisionLog245.xml"/><Relationship Id="rId443" Type="http://schemas.openxmlformats.org/officeDocument/2006/relationships/revisionLog" Target="revisionLog266.xml"/><Relationship Id="rId303" Type="http://schemas.openxmlformats.org/officeDocument/2006/relationships/revisionLog" Target="revisionLog89.xml"/><Relationship Id="rId485" Type="http://schemas.openxmlformats.org/officeDocument/2006/relationships/revisionLog" Target="revisionLog308.xml"/><Relationship Id="rId692" Type="http://schemas.openxmlformats.org/officeDocument/2006/relationships/revisionLog" Target="revisionLog487.xml"/><Relationship Id="rId706" Type="http://schemas.openxmlformats.org/officeDocument/2006/relationships/revisionLog" Target="revisionLog501.xml"/><Relationship Id="rId748" Type="http://schemas.openxmlformats.org/officeDocument/2006/relationships/revisionLog" Target="revisionLog543.xml"/><Relationship Id="rId345" Type="http://schemas.openxmlformats.org/officeDocument/2006/relationships/revisionLog" Target="revisionLog131.xml"/><Relationship Id="rId387" Type="http://schemas.openxmlformats.org/officeDocument/2006/relationships/revisionLog" Target="revisionLog173.xml"/><Relationship Id="rId510" Type="http://schemas.openxmlformats.org/officeDocument/2006/relationships/revisionLog" Target="revisionLog333.xml"/><Relationship Id="rId552" Type="http://schemas.openxmlformats.org/officeDocument/2006/relationships/revisionLog" Target="revisionLog375.xml"/><Relationship Id="rId594" Type="http://schemas.openxmlformats.org/officeDocument/2006/relationships/revisionLog" Target="revisionLog413.xml"/><Relationship Id="rId608" Type="http://schemas.openxmlformats.org/officeDocument/2006/relationships/revisionLog" Target="revisionLog194.xml"/><Relationship Id="rId412" Type="http://schemas.openxmlformats.org/officeDocument/2006/relationships/revisionLog" Target="revisionLog235.xml"/><Relationship Id="rId247" Type="http://schemas.openxmlformats.org/officeDocument/2006/relationships/revisionLog" Target="revisionLog33.xml"/><Relationship Id="rId289" Type="http://schemas.openxmlformats.org/officeDocument/2006/relationships/revisionLog" Target="revisionLog75.xml"/><Relationship Id="rId454" Type="http://schemas.openxmlformats.org/officeDocument/2006/relationships/revisionLog" Target="revisionLog277.xml"/><Relationship Id="rId496" Type="http://schemas.openxmlformats.org/officeDocument/2006/relationships/revisionLog" Target="revisionLog319.xml"/><Relationship Id="rId661" Type="http://schemas.openxmlformats.org/officeDocument/2006/relationships/revisionLog" Target="revisionLog456.xml"/><Relationship Id="rId717" Type="http://schemas.openxmlformats.org/officeDocument/2006/relationships/revisionLog" Target="revisionLog512.xml"/><Relationship Id="rId759" Type="http://schemas.openxmlformats.org/officeDocument/2006/relationships/revisionLog" Target="revisionLog554.xml"/><Relationship Id="rId314" Type="http://schemas.openxmlformats.org/officeDocument/2006/relationships/revisionLog" Target="revisionLog100.xml"/><Relationship Id="rId356" Type="http://schemas.openxmlformats.org/officeDocument/2006/relationships/revisionLog" Target="revisionLog142.xml"/><Relationship Id="rId398" Type="http://schemas.openxmlformats.org/officeDocument/2006/relationships/revisionLog" Target="revisionLog221.xml"/><Relationship Id="rId521" Type="http://schemas.openxmlformats.org/officeDocument/2006/relationships/revisionLog" Target="revisionLog344.xml"/><Relationship Id="rId563" Type="http://schemas.openxmlformats.org/officeDocument/2006/relationships/revisionLog" Target="revisionLog386.xml"/><Relationship Id="rId619" Type="http://schemas.openxmlformats.org/officeDocument/2006/relationships/revisionLog" Target="revisionLog205.xml"/><Relationship Id="rId770" Type="http://schemas.openxmlformats.org/officeDocument/2006/relationships/revisionLog" Target="revisionLog565.xml"/><Relationship Id="rId423" Type="http://schemas.openxmlformats.org/officeDocument/2006/relationships/revisionLog" Target="revisionLog246.xml"/><Relationship Id="rId216" Type="http://schemas.openxmlformats.org/officeDocument/2006/relationships/revisionLog" Target="revisionLog2.xml"/><Relationship Id="rId258" Type="http://schemas.openxmlformats.org/officeDocument/2006/relationships/revisionLog" Target="revisionLog44.xml"/><Relationship Id="rId465" Type="http://schemas.openxmlformats.org/officeDocument/2006/relationships/revisionLog" Target="revisionLog288.xml"/><Relationship Id="rId630" Type="http://schemas.openxmlformats.org/officeDocument/2006/relationships/revisionLog" Target="revisionLog425.xml"/><Relationship Id="rId672" Type="http://schemas.openxmlformats.org/officeDocument/2006/relationships/revisionLog" Target="revisionLog467.xml"/><Relationship Id="rId728" Type="http://schemas.openxmlformats.org/officeDocument/2006/relationships/revisionLog" Target="revisionLog523.xml"/><Relationship Id="rId325" Type="http://schemas.openxmlformats.org/officeDocument/2006/relationships/revisionLog" Target="revisionLog111.xml"/><Relationship Id="rId367" Type="http://schemas.openxmlformats.org/officeDocument/2006/relationships/revisionLog" Target="revisionLog153.xml"/><Relationship Id="rId532" Type="http://schemas.openxmlformats.org/officeDocument/2006/relationships/revisionLog" Target="revisionLog355.xml"/><Relationship Id="rId574" Type="http://schemas.openxmlformats.org/officeDocument/2006/relationships/revisionLog" Target="revisionLog179.xml"/><Relationship Id="rId227" Type="http://schemas.openxmlformats.org/officeDocument/2006/relationships/revisionLog" Target="revisionLog13.xml"/><Relationship Id="rId781" Type="http://schemas.openxmlformats.org/officeDocument/2006/relationships/revisionLog" Target="revisionLog576.xml"/><Relationship Id="rId269" Type="http://schemas.openxmlformats.org/officeDocument/2006/relationships/revisionLog" Target="revisionLog55.xml"/><Relationship Id="rId434" Type="http://schemas.openxmlformats.org/officeDocument/2006/relationships/revisionLog" Target="revisionLog257.xml"/><Relationship Id="rId476" Type="http://schemas.openxmlformats.org/officeDocument/2006/relationships/revisionLog" Target="revisionLog299.xml"/><Relationship Id="rId641" Type="http://schemas.openxmlformats.org/officeDocument/2006/relationships/revisionLog" Target="revisionLog436.xml"/><Relationship Id="rId683" Type="http://schemas.openxmlformats.org/officeDocument/2006/relationships/revisionLog" Target="revisionLog478.xml"/><Relationship Id="rId739" Type="http://schemas.openxmlformats.org/officeDocument/2006/relationships/revisionLog" Target="revisionLog534.xml"/><Relationship Id="rId280" Type="http://schemas.openxmlformats.org/officeDocument/2006/relationships/revisionLog" Target="revisionLog66.xml"/><Relationship Id="rId336" Type="http://schemas.openxmlformats.org/officeDocument/2006/relationships/revisionLog" Target="revisionLog122.xml"/><Relationship Id="rId501" Type="http://schemas.openxmlformats.org/officeDocument/2006/relationships/revisionLog" Target="revisionLog324.xml"/><Relationship Id="rId543" Type="http://schemas.openxmlformats.org/officeDocument/2006/relationships/revisionLog" Target="revisionLog366.xml"/><Relationship Id="rId585" Type="http://schemas.openxmlformats.org/officeDocument/2006/relationships/revisionLog" Target="revisionLog404.xml"/><Relationship Id="rId378" Type="http://schemas.openxmlformats.org/officeDocument/2006/relationships/revisionLog" Target="revisionLog164.xml"/><Relationship Id="rId403" Type="http://schemas.openxmlformats.org/officeDocument/2006/relationships/revisionLog" Target="revisionLog226.xml"/><Relationship Id="rId750" Type="http://schemas.openxmlformats.org/officeDocument/2006/relationships/revisionLog" Target="revisionLog545.xml"/><Relationship Id="rId792" Type="http://schemas.openxmlformats.org/officeDocument/2006/relationships/revisionLog" Target="revisionLog211.xml"/><Relationship Id="rId806" Type="http://schemas.openxmlformats.org/officeDocument/2006/relationships/revisionLog" Target="revisionLog592.xml"/><Relationship Id="rId238" Type="http://schemas.openxmlformats.org/officeDocument/2006/relationships/revisionLog" Target="revisionLog24.xml"/><Relationship Id="rId445" Type="http://schemas.openxmlformats.org/officeDocument/2006/relationships/revisionLog" Target="revisionLog268.xml"/><Relationship Id="rId487" Type="http://schemas.openxmlformats.org/officeDocument/2006/relationships/revisionLog" Target="revisionLog310.xml"/><Relationship Id="rId610" Type="http://schemas.openxmlformats.org/officeDocument/2006/relationships/revisionLog" Target="revisionLog196.xml"/><Relationship Id="rId652" Type="http://schemas.openxmlformats.org/officeDocument/2006/relationships/revisionLog" Target="revisionLog447.xml"/><Relationship Id="rId694" Type="http://schemas.openxmlformats.org/officeDocument/2006/relationships/revisionLog" Target="revisionLog489.xml"/><Relationship Id="rId708" Type="http://schemas.openxmlformats.org/officeDocument/2006/relationships/revisionLog" Target="revisionLog503.xml"/><Relationship Id="rId291" Type="http://schemas.openxmlformats.org/officeDocument/2006/relationships/revisionLog" Target="revisionLog77.xml"/><Relationship Id="rId305" Type="http://schemas.openxmlformats.org/officeDocument/2006/relationships/revisionLog" Target="revisionLog91.xml"/><Relationship Id="rId347" Type="http://schemas.openxmlformats.org/officeDocument/2006/relationships/revisionLog" Target="revisionLog133.xml"/><Relationship Id="rId512" Type="http://schemas.openxmlformats.org/officeDocument/2006/relationships/revisionLog" Target="revisionLog335.xml"/><Relationship Id="rId389" Type="http://schemas.openxmlformats.org/officeDocument/2006/relationships/revisionLog" Target="revisionLog175.xml"/><Relationship Id="rId554" Type="http://schemas.openxmlformats.org/officeDocument/2006/relationships/revisionLog" Target="revisionLog377.xml"/><Relationship Id="rId596" Type="http://schemas.openxmlformats.org/officeDocument/2006/relationships/revisionLog" Target="revisionLog414.xml"/><Relationship Id="rId761" Type="http://schemas.openxmlformats.org/officeDocument/2006/relationships/revisionLog" Target="revisionLog556.xml"/><Relationship Id="rId663" Type="http://schemas.openxmlformats.org/officeDocument/2006/relationships/revisionLog" Target="revisionLog458.xml"/><Relationship Id="rId498" Type="http://schemas.openxmlformats.org/officeDocument/2006/relationships/revisionLog" Target="revisionLog321.xml"/><Relationship Id="rId249" Type="http://schemas.openxmlformats.org/officeDocument/2006/relationships/revisionLog" Target="revisionLog35.xml"/><Relationship Id="rId414" Type="http://schemas.openxmlformats.org/officeDocument/2006/relationships/revisionLog" Target="revisionLog237.xml"/><Relationship Id="rId456" Type="http://schemas.openxmlformats.org/officeDocument/2006/relationships/revisionLog" Target="revisionLog279.xml"/><Relationship Id="rId621" Type="http://schemas.openxmlformats.org/officeDocument/2006/relationships/revisionLog" Target="revisionLog416.xml"/><Relationship Id="rId260" Type="http://schemas.openxmlformats.org/officeDocument/2006/relationships/revisionLog" Target="revisionLog46.xml"/><Relationship Id="rId316" Type="http://schemas.openxmlformats.org/officeDocument/2006/relationships/revisionLog" Target="revisionLog102.xml"/><Relationship Id="rId523" Type="http://schemas.openxmlformats.org/officeDocument/2006/relationships/revisionLog" Target="revisionLog346.xml"/><Relationship Id="rId719" Type="http://schemas.openxmlformats.org/officeDocument/2006/relationships/revisionLog" Target="revisionLog514.xml"/><Relationship Id="rId358" Type="http://schemas.openxmlformats.org/officeDocument/2006/relationships/revisionLog" Target="revisionLog144.xml"/><Relationship Id="rId565" Type="http://schemas.openxmlformats.org/officeDocument/2006/relationships/revisionLog" Target="revisionLog388.xml"/><Relationship Id="rId730" Type="http://schemas.openxmlformats.org/officeDocument/2006/relationships/revisionLog" Target="revisionLog525.xml"/><Relationship Id="rId772" Type="http://schemas.openxmlformats.org/officeDocument/2006/relationships/revisionLog" Target="revisionLog567.xml"/><Relationship Id="rId218" Type="http://schemas.openxmlformats.org/officeDocument/2006/relationships/revisionLog" Target="revisionLog4.xml"/><Relationship Id="rId467" Type="http://schemas.openxmlformats.org/officeDocument/2006/relationships/revisionLog" Target="revisionLog290.xml"/><Relationship Id="rId425" Type="http://schemas.openxmlformats.org/officeDocument/2006/relationships/revisionLog" Target="revisionLog248.xml"/><Relationship Id="rId632" Type="http://schemas.openxmlformats.org/officeDocument/2006/relationships/revisionLog" Target="revisionLog427.xml"/><Relationship Id="rId271" Type="http://schemas.openxmlformats.org/officeDocument/2006/relationships/revisionLog" Target="revisionLog57.xml"/><Relationship Id="rId674" Type="http://schemas.openxmlformats.org/officeDocument/2006/relationships/revisionLog" Target="revisionLog469.xml"/><Relationship Id="rId327" Type="http://schemas.openxmlformats.org/officeDocument/2006/relationships/revisionLog" Target="revisionLog113.xml"/><Relationship Id="rId369" Type="http://schemas.openxmlformats.org/officeDocument/2006/relationships/revisionLog" Target="revisionLog155.xml"/><Relationship Id="rId534" Type="http://schemas.openxmlformats.org/officeDocument/2006/relationships/revisionLog" Target="revisionLog357.xml"/><Relationship Id="rId576" Type="http://schemas.openxmlformats.org/officeDocument/2006/relationships/revisionLog" Target="revisionLog396.xml"/><Relationship Id="rId741" Type="http://schemas.openxmlformats.org/officeDocument/2006/relationships/revisionLog" Target="revisionLog536.xml"/><Relationship Id="rId783" Type="http://schemas.openxmlformats.org/officeDocument/2006/relationships/revisionLog" Target="revisionLog578.xml"/><Relationship Id="rId229" Type="http://schemas.openxmlformats.org/officeDocument/2006/relationships/revisionLog" Target="revisionLog15.xml"/><Relationship Id="rId380" Type="http://schemas.openxmlformats.org/officeDocument/2006/relationships/revisionLog" Target="revisionLog166.xml"/><Relationship Id="rId436" Type="http://schemas.openxmlformats.org/officeDocument/2006/relationships/revisionLog" Target="revisionLog259.xml"/><Relationship Id="rId601" Type="http://schemas.openxmlformats.org/officeDocument/2006/relationships/revisionLog" Target="revisionLog187.xml"/><Relationship Id="rId643" Type="http://schemas.openxmlformats.org/officeDocument/2006/relationships/revisionLog" Target="revisionLog438.xml"/><Relationship Id="rId240" Type="http://schemas.openxmlformats.org/officeDocument/2006/relationships/revisionLog" Target="revisionLog26.xml"/><Relationship Id="rId478" Type="http://schemas.openxmlformats.org/officeDocument/2006/relationships/revisionLog" Target="revisionLog301.xml"/><Relationship Id="rId685" Type="http://schemas.openxmlformats.org/officeDocument/2006/relationships/revisionLog" Target="revisionLog480.xml"/><Relationship Id="rId282" Type="http://schemas.openxmlformats.org/officeDocument/2006/relationships/revisionLog" Target="revisionLog68.xml"/><Relationship Id="rId338" Type="http://schemas.openxmlformats.org/officeDocument/2006/relationships/revisionLog" Target="revisionLog124.xml"/><Relationship Id="rId503" Type="http://schemas.openxmlformats.org/officeDocument/2006/relationships/revisionLog" Target="revisionLog326.xml"/><Relationship Id="rId545" Type="http://schemas.openxmlformats.org/officeDocument/2006/relationships/revisionLog" Target="revisionLog368.xml"/><Relationship Id="rId587" Type="http://schemas.openxmlformats.org/officeDocument/2006/relationships/revisionLog" Target="revisionLog406.xml"/><Relationship Id="rId710" Type="http://schemas.openxmlformats.org/officeDocument/2006/relationships/revisionLog" Target="revisionLog505.xml"/><Relationship Id="rId752" Type="http://schemas.openxmlformats.org/officeDocument/2006/relationships/revisionLog" Target="revisionLog547.xml"/><Relationship Id="rId808" Type="http://schemas.openxmlformats.org/officeDocument/2006/relationships/revisionLog" Target="revisionLog1.xml"/><Relationship Id="rId447" Type="http://schemas.openxmlformats.org/officeDocument/2006/relationships/revisionLog" Target="revisionLog270.xml"/><Relationship Id="rId391" Type="http://schemas.openxmlformats.org/officeDocument/2006/relationships/revisionLog" Target="revisionLog177.xml"/><Relationship Id="rId405" Type="http://schemas.openxmlformats.org/officeDocument/2006/relationships/revisionLog" Target="revisionLog228.xml"/><Relationship Id="rId612" Type="http://schemas.openxmlformats.org/officeDocument/2006/relationships/revisionLog" Target="revisionLog198.xml"/><Relationship Id="rId794" Type="http://schemas.openxmlformats.org/officeDocument/2006/relationships/revisionLog" Target="revisionLog213.xml"/><Relationship Id="rId251" Type="http://schemas.openxmlformats.org/officeDocument/2006/relationships/revisionLog" Target="revisionLog37.xml"/><Relationship Id="rId489" Type="http://schemas.openxmlformats.org/officeDocument/2006/relationships/revisionLog" Target="revisionLog312.xml"/><Relationship Id="rId654" Type="http://schemas.openxmlformats.org/officeDocument/2006/relationships/revisionLog" Target="revisionLog449.xml"/><Relationship Id="rId696" Type="http://schemas.openxmlformats.org/officeDocument/2006/relationships/revisionLog" Target="revisionLog491.xml"/><Relationship Id="rId293" Type="http://schemas.openxmlformats.org/officeDocument/2006/relationships/revisionLog" Target="revisionLog79.xml"/><Relationship Id="rId307" Type="http://schemas.openxmlformats.org/officeDocument/2006/relationships/revisionLog" Target="revisionLog93.xml"/><Relationship Id="rId349" Type="http://schemas.openxmlformats.org/officeDocument/2006/relationships/revisionLog" Target="revisionLog135.xml"/><Relationship Id="rId514" Type="http://schemas.openxmlformats.org/officeDocument/2006/relationships/revisionLog" Target="revisionLog337.xml"/><Relationship Id="rId556" Type="http://schemas.openxmlformats.org/officeDocument/2006/relationships/revisionLog" Target="revisionLog379.xml"/><Relationship Id="rId721" Type="http://schemas.openxmlformats.org/officeDocument/2006/relationships/revisionLog" Target="revisionLog516.xml"/><Relationship Id="rId763" Type="http://schemas.openxmlformats.org/officeDocument/2006/relationships/revisionLog" Target="revisionLog558.xml"/><Relationship Id="rId416" Type="http://schemas.openxmlformats.org/officeDocument/2006/relationships/revisionLog" Target="revisionLog239.xml"/><Relationship Id="rId598" Type="http://schemas.openxmlformats.org/officeDocument/2006/relationships/revisionLog" Target="revisionLog184.xml"/><Relationship Id="rId360" Type="http://schemas.openxmlformats.org/officeDocument/2006/relationships/revisionLog" Target="revisionLog146.xml"/><Relationship Id="rId220" Type="http://schemas.openxmlformats.org/officeDocument/2006/relationships/revisionLog" Target="revisionLog6.xml"/><Relationship Id="rId458" Type="http://schemas.openxmlformats.org/officeDocument/2006/relationships/revisionLog" Target="revisionLog281.xml"/><Relationship Id="rId623" Type="http://schemas.openxmlformats.org/officeDocument/2006/relationships/revisionLog" Target="revisionLog418.xml"/><Relationship Id="rId665" Type="http://schemas.openxmlformats.org/officeDocument/2006/relationships/revisionLog" Target="revisionLog460.xml"/><Relationship Id="rId262" Type="http://schemas.openxmlformats.org/officeDocument/2006/relationships/revisionLog" Target="revisionLog48.xml"/><Relationship Id="rId318" Type="http://schemas.openxmlformats.org/officeDocument/2006/relationships/revisionLog" Target="revisionLog104.xml"/><Relationship Id="rId525" Type="http://schemas.openxmlformats.org/officeDocument/2006/relationships/revisionLog" Target="revisionLog348.xml"/><Relationship Id="rId567" Type="http://schemas.openxmlformats.org/officeDocument/2006/relationships/revisionLog" Target="revisionLog390.xml"/><Relationship Id="rId732" Type="http://schemas.openxmlformats.org/officeDocument/2006/relationships/revisionLog" Target="revisionLog527.xml"/><Relationship Id="rId371" Type="http://schemas.openxmlformats.org/officeDocument/2006/relationships/revisionLog" Target="revisionLog157.xml"/><Relationship Id="rId774" Type="http://schemas.openxmlformats.org/officeDocument/2006/relationships/revisionLog" Target="revisionLog569.xml"/><Relationship Id="rId427" Type="http://schemas.openxmlformats.org/officeDocument/2006/relationships/revisionLog" Target="revisionLog250.xml"/><Relationship Id="rId469" Type="http://schemas.openxmlformats.org/officeDocument/2006/relationships/revisionLog" Target="revisionLog292.xml"/><Relationship Id="rId634" Type="http://schemas.openxmlformats.org/officeDocument/2006/relationships/revisionLog" Target="revisionLog429.xml"/><Relationship Id="rId676" Type="http://schemas.openxmlformats.org/officeDocument/2006/relationships/revisionLog" Target="revisionLog471.xml"/><Relationship Id="rId231" Type="http://schemas.openxmlformats.org/officeDocument/2006/relationships/revisionLog" Target="revisionLog17.xml"/><Relationship Id="rId273" Type="http://schemas.openxmlformats.org/officeDocument/2006/relationships/revisionLog" Target="revisionLog59.xml"/><Relationship Id="rId329" Type="http://schemas.openxmlformats.org/officeDocument/2006/relationships/revisionLog" Target="revisionLog115.xml"/><Relationship Id="rId480" Type="http://schemas.openxmlformats.org/officeDocument/2006/relationships/revisionLog" Target="revisionLog303.xml"/><Relationship Id="rId536" Type="http://schemas.openxmlformats.org/officeDocument/2006/relationships/revisionLog" Target="revisionLog359.xml"/><Relationship Id="rId701" Type="http://schemas.openxmlformats.org/officeDocument/2006/relationships/revisionLog" Target="revisionLog496.xml"/><Relationship Id="rId340" Type="http://schemas.openxmlformats.org/officeDocument/2006/relationships/revisionLog" Target="revisionLog126.xml"/><Relationship Id="rId578" Type="http://schemas.openxmlformats.org/officeDocument/2006/relationships/revisionLog" Target="revisionLog398.xml"/><Relationship Id="rId743" Type="http://schemas.openxmlformats.org/officeDocument/2006/relationships/revisionLog" Target="revisionLog538.xml"/><Relationship Id="rId785" Type="http://schemas.openxmlformats.org/officeDocument/2006/relationships/revisionLog" Target="revisionLog580.xml"/><Relationship Id="rId438" Type="http://schemas.openxmlformats.org/officeDocument/2006/relationships/revisionLog" Target="revisionLog261.xml"/><Relationship Id="rId382" Type="http://schemas.openxmlformats.org/officeDocument/2006/relationships/revisionLog" Target="revisionLog168.xml"/><Relationship Id="rId603" Type="http://schemas.openxmlformats.org/officeDocument/2006/relationships/revisionLog" Target="revisionLog189.xml"/><Relationship Id="rId645" Type="http://schemas.openxmlformats.org/officeDocument/2006/relationships/revisionLog" Target="revisionLog440.xml"/><Relationship Id="rId687" Type="http://schemas.openxmlformats.org/officeDocument/2006/relationships/revisionLog" Target="revisionLog482.xml"/><Relationship Id="rId810" Type="http://schemas.openxmlformats.org/officeDocument/2006/relationships/revisionLog" Target="revisionLog595.xml"/><Relationship Id="rId242" Type="http://schemas.openxmlformats.org/officeDocument/2006/relationships/revisionLog" Target="revisionLog28.xml"/><Relationship Id="rId284" Type="http://schemas.openxmlformats.org/officeDocument/2006/relationships/revisionLog" Target="revisionLog70.xml"/><Relationship Id="rId491" Type="http://schemas.openxmlformats.org/officeDocument/2006/relationships/revisionLog" Target="revisionLog314.xml"/><Relationship Id="rId505" Type="http://schemas.openxmlformats.org/officeDocument/2006/relationships/revisionLog" Target="revisionLog328.xml"/><Relationship Id="rId712" Type="http://schemas.openxmlformats.org/officeDocument/2006/relationships/revisionLog" Target="revisionLog50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F73BE3-E6B0-47FE-BB80-B0CCF6A53C36}" diskRevisions="1" revisionId="11674" version="210"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DBC4CE-EC05-4913-A3AE-A6D18D4ECC02}" dateTime="2019-02-04T19:02:35" maxSheetId="17" userName="Zakir Bilal" r:id="rId573" minRId="5144" maxRId="5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D9D95A-3ECE-4E1D-9D3D-ACE83156B090}" dateTime="2019-02-04T19:08:08" maxSheetId="17" userName="Zakir Bilal" r:id="rId574" minRId="5186" maxRId="56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0D50DF-3197-45DB-8EC5-131EB98581BF}" dateTime="2019-02-04T19:08:51" maxSheetId="17" userName="Zakir Bilal" r:id="rId575" minRId="5666" maxRId="5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F25C319-A547-4CF5-8862-33B3BDFDD310}" dateTime="2019-02-04T19:09:58" maxSheetId="17" userName="Zakir Bilal" r:id="rId576" minRId="5728" maxRId="5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D427C46-CF2B-4999-9789-7B3F991BB66B}" dateTime="2019-02-04T19:49:08" maxSheetId="17" userName="Murtaza Zaidi" r:id="rId577" minRId="5760" maxRId="58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1A4364B-3C9F-4F17-AEFC-067E5E2D8C28}" dateTime="2019-02-04T19:49:18" maxSheetId="17" userName="Murtaza Zaidi" r:id="rId578" minRId="58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EE8E1D-1B59-46F9-9C0E-3FE6A187B267}" dateTime="2019-02-06T14:06:50" maxSheetId="17" userName="Izhar Khan" r:id="rId579" minRId="5813" maxRId="5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9ACD9-054D-4684-A255-A422432C7FAA}" dateTime="2019-02-06T15:50:14" maxSheetId="17" userName="Amna Elahi" r:id="rId580" minRId="5871" maxRId="58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6CBB89-1949-46A9-A776-8FF9087A3433}" dateTime="2019-02-06T16:32:34" maxSheetId="17" userName="Hasnain Asif" r:id="rId581" minRId="5901" maxRId="59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F7A2E71-5247-4055-A901-F7AB97B26624}" dateTime="2019-02-06T17:52:41" maxSheetId="17" userName="Sarwaan Shah" r:id="rId582" minRId="5975" maxRId="60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C830CA-13C1-4659-900A-279DBD82B432}" dateTime="2019-02-06T17:53:36" maxSheetId="17" userName="Amna Elahi" r:id="rId583" minRId="6062" maxRId="61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B93C4-0D67-4E33-BF34-7BF033F5552D}" dateTime="2019-02-07T10:38:07" maxSheetId="17" userName="Rahmeen Fazal" r:id="rId584" minRId="6175" maxRId="6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5FE9C1-9766-420B-9650-9A51AF4B0681}" dateTime="2019-02-07T10:39:39" maxSheetId="17" userName="Rahmeen Fazal" r:id="rId585" minRId="6211" maxRId="62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576BB9-4B81-497A-8202-204AED68654E}" dateTime="2019-02-07T10:41:30" maxSheetId="17" userName="Rahmeen Fazal" r:id="rId586" minRId="6215" maxRId="62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9BCFA8-CB6F-4739-B8E5-58522325FC41}" dateTime="2019-02-07T10:42:01" maxSheetId="17" userName="Rahmeen Fazal" r:id="rId587" minRId="6226" maxRId="62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3A3C0D-DAAF-440B-8907-8256D07FE72B}" dateTime="2019-02-07T10:43:48" maxSheetId="17" userName="Rahmeen Fazal" r:id="rId588" minRId="6228" maxRId="6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EA03B-0C6D-4F11-BB96-921C7B038D08}" dateTime="2019-02-07T10:46:36" maxSheetId="17" userName="Rahmeen Fazal" r:id="rId589" minRId="6231" maxRId="62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3FA7FA-D435-48F5-8995-820623547943}" dateTime="2019-02-07T11:02:06" maxSheetId="17" userName="Rahmeen Fazal" r:id="rId590" minRId="62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56CD6-1B71-42AA-AA22-89DAE5020CB0}" dateTime="2019-02-07T11:06:03" maxSheetId="17" userName="Rahmeen Fazal" r:id="rId591" minRId="6248" maxRId="6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D216C-25B0-4309-A882-61B9372EA360}" dateTime="2019-02-07T11:13:38" maxSheetId="17" userName="Rahmeen Fazal" r:id="rId592" minRId="6259" maxRId="62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5C18FC-EEEB-4609-AC35-0B59456FB60E}" dateTime="2019-02-07T11:15:14" maxSheetId="17" userName="Rahmeen Fazal" r:id="rId593" minRId="6274" maxRId="62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C8CEAB-9AF0-4696-8FDF-D0FD63F7A061}" dateTime="2019-02-07T11:16:46" maxSheetId="17" userName="Rahmeen Fazal" r:id="rId594" minRId="6282" maxRId="63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E6EEFC-BDC3-4580-AD8E-AABA0480C43F}" dateTime="2019-02-07T11:20:47" maxSheetId="17" userName="Rahmeen Fazal" r:id="rId595" minRId="6310" maxRId="63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7464749-DDE8-43D2-8387-CB13CC757790}" dateTime="2019-02-07T11:26:00" maxSheetId="17" userName="Rahmeen Fazal" r:id="rId596" minRId="6336" maxRId="6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F5E4B9-F4C2-4450-83B7-16AC905B8988}" dateTime="2019-02-08T10:38:36" maxSheetId="17" userName="Uzair Asif" r:id="rId597" minRId="6367" maxRId="63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153E1-ADFF-4419-B58A-691A25FD9778}" dateTime="2019-02-08T10:46:19" maxSheetId="17" userName="Uzair Asif" r:id="rId598" minRId="6386" maxRId="6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263178-A663-4907-8F56-9D7FEB7F0706}" dateTime="2019-02-08T10:54:23" maxSheetId="17" userName="Uzair Asif" r:id="rId599" minRId="6398" maxRId="6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B0EA45-3BFF-4C42-B360-BA9EEED77D90}" dateTime="2019-02-08T10:54:36" maxSheetId="17" userName="Uzair Asif" r:id="rId600" minRId="6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A05E6-BEF5-4242-92B0-8B173158EDC6}" dateTime="2019-02-08T10:59:28" maxSheetId="17" userName="Uzair Asif" r:id="rId601" minRId="6405" maxRId="64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FB2E1B-BE06-4CAE-ADA4-E256375C8889}" dateTime="2019-02-08T11:20:05" maxSheetId="17" userName="Uzair Asif" r:id="rId602" minRId="6426" maxRId="6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7611DC-CFC1-459F-BCE1-B456A639568A}" dateTime="2019-02-08T11:52:04" maxSheetId="17" userName="Uzair Asif" r:id="rId603" minRId="6446" maxRId="6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75BFC4-40D5-4D9F-94F2-49F5797A3694}" dateTime="2019-02-08T17:40:48" maxSheetId="17" userName="Zakir Bilal" r:id="rId6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43A71C-9908-4FC3-96C4-967966B0D8D9}" dateTime="2019-02-08T18:53:36" maxSheetId="17" userName="Zakir Bilal" r:id="rId605" minRId="6459" maxRId="65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189BB2-186B-4F8D-BB22-78609029C339}" dateTime="2019-02-11T16:15:49" maxSheetId="17" userName="Zakir Bilal" r:id="rId606" minRId="6532" maxRId="65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96FB55-9C36-4C56-B6D8-D7C34A9363F8}" dateTime="2019-02-11T16:18:01" maxSheetId="17" userName="Zakir Bilal" r:id="rId607" minRId="6547" maxRId="66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BEE07B-B421-4F3C-B22E-B7DBEE9D31E6}" dateTime="2019-02-11T16:18:38" maxSheetId="17" userName="Zakir Bilal" r:id="rId608" minRId="6628" maxRId="6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11B9C6-33A0-4FD3-BD25-677F8ED0C27E}" dateTime="2019-02-11T18:09:04" maxSheetId="17" userName="Zakir Bilal" r:id="rId609" minRId="6639" maxRId="66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1DFFD-BFD6-488D-87EC-06A220FBDBA6}" dateTime="2019-02-11T18:10:35" maxSheetId="17" userName="Zakir Bilal" r:id="rId610" minRId="6669" maxRId="66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B875C5-A4DC-4296-9AD2-21C55DE4D071}" dateTime="2019-02-11T18:12:52" maxSheetId="17" userName="Zakir Bilal" r:id="rId611" minRId="6676" maxRId="6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B34F95-CC38-4191-9113-5B665CEDEE73}" dateTime="2019-02-11T18:15:59" maxSheetId="17" userName="Zakir Bilal" r:id="rId612" minRId="6681" maxRId="6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4C1CD2-5666-48F1-B400-D132DE641613}" dateTime="2019-02-11T18:17:20" maxSheetId="17" userName="Zakir Bilal" r:id="rId613" minRId="6697" maxRId="67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67FC02-6542-4AE0-9341-96E972A6CB76}" dateTime="2019-02-11T18:18:23" maxSheetId="17" userName="Zakir Bilal" r:id="rId614" minRId="6709" maxRId="6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CEAB84-FF9D-42D3-A122-F171C9C81C0C}" dateTime="2019-02-11T18:20:32" maxSheetId="17" userName="Zakir Bilal" r:id="rId615" minRId="6712" maxRId="6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AD5B64-948B-4820-9008-2884540EABE9}" dateTime="2019-02-11T18:21:54" maxSheetId="17" userName="Zakir Bilal" r:id="rId616" minRId="6715" maxRId="67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5C8BD1-8744-4749-9338-34707F09DC07}" dateTime="2019-02-11T18:22:32" maxSheetId="17" userName="Zakir Bilal" r:id="rId617" minRId="6719" maxRId="6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85B0D8-F167-4665-98CB-D6942770B535}" dateTime="2019-02-11T18:23:40" maxSheetId="17" userName="Zakir Bilal" r:id="rId618" minRId="6722" maxRId="6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7CD1D1-C187-4DEA-A78C-21ABDCABB32C}" dateTime="2019-02-11T19:39:52" maxSheetId="17" userName="Zakir Bilal" r:id="rId619" minRId="6725" maxRId="6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0F509-68AE-4948-90CC-397B8AD0D550}" dateTime="2019-02-12T12:19:35" maxSheetId="17" userName="Zakir Bilal" r:id="rId620" minRId="6728" maxRId="67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BC417B-0226-4A8D-8FBE-6553043BE879}" dateTime="2019-02-12T12:35:28" maxSheetId="17" userName="Zakir Bilal" r:id="rId621" minRId="6735" maxRId="68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0A2B75-C7F6-4D50-B96D-718C5A7C7C3C}" dateTime="2019-02-12T12:36:11" maxSheetId="17" userName="Zakir Bilal" r:id="rId622" minRId="6844" maxRId="68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BBD73C-B9CC-4119-943D-6A35A2A74534}" dateTime="2019-02-12T12:37:24" maxSheetId="17" userName="Zakir Bilal" r:id="rId623" minRId="6847" maxRId="68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25DDCB-CC92-4591-9B11-24D4B0AA9A26}" dateTime="2019-02-12T12:38:48" maxSheetId="17" userName="Zakir Bilal" r:id="rId624" minRId="6850" maxRId="68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A985-974B-4395-ADCC-5865D32564CE}" dateTime="2019-02-12T12:39:32" maxSheetId="17" userName="Zakir Bilal" r:id="rId625" minRId="6856" maxRId="6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AAC25C-7312-4924-8FB7-F779F92D0B1E}" dateTime="2019-02-12T12:44:33" maxSheetId="17" userName="Zakir Bilal" r:id="rId626" minRId="6859" maxRId="6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AAF810-9E70-4948-A1E5-97BB97A47843}" dateTime="2019-02-12T12:45:48" maxSheetId="17" userName="Zakir Bilal" r:id="rId627" minRId="6865" maxRId="68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A69DED-D447-4539-961C-47FB829C3E59}" dateTime="2019-02-12T12:55:42" maxSheetId="17" userName="Zakir Bilal" r:id="rId628" minRId="6868" maxRId="6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7FCA0F-41C2-4522-AE77-A7762DECCAF0}" dateTime="2019-02-12T12:56:22" maxSheetId="17" userName="Zakir Bilal" r:id="rId629" minRId="6871" maxRId="6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8441-9326-4929-B6B4-C82C48B6966E}" dateTime="2019-02-12T12:57:42" maxSheetId="17" userName="Zakir Bilal" r:id="rId630" minRId="6874" maxRId="68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537872-EDF8-4EC5-A9B8-3399B053FF22}" dateTime="2019-02-12T12:58:20" maxSheetId="17" userName="Zakir Bilal" r:id="rId631" minRId="6877" maxRId="68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061434-360D-42D0-8030-30C86F152069}" dateTime="2019-02-12T12:58:54" maxSheetId="17" userName="Zakir Bilal" r:id="rId632" minRId="6880" maxRId="6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EA4D12-F1A2-4EEB-ADF6-CB6372BF2C74}" dateTime="2019-02-12T12:59:42" maxSheetId="17" userName="Zakir Bilal" r:id="rId633" minRId="6883" maxRId="68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A5411B-F72C-400E-A1E8-C6615321CB47}" dateTime="2019-02-12T13:01:24" maxSheetId="17" userName="Zakir Bilal" r:id="rId634" minRId="6886" maxRId="6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5F82E3-55CE-4A49-8A5E-ED59020F7646}" dateTime="2019-02-12T13:03:43" maxSheetId="17" userName="Zakir Bilal" r:id="rId635" minRId="6898" maxRId="6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7A7820-7252-41C3-93D2-EC101772AB4D}" dateTime="2019-02-12T15:59:21" maxSheetId="17" userName="Zakir Bilal" r:id="rId636" minRId="6914" maxRId="6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C7F5A7-6DC9-4DCE-A33C-60D550B84534}" dateTime="2019-02-12T16:05:50" maxSheetId="17" userName="Zakir Bilal" r:id="rId637" minRId="6926" maxRId="69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7FA76-C8BE-436F-9608-04E72AE7ED62}" dateTime="2019-02-12T16:06:49" maxSheetId="17" userName="Zakir Bilal" r:id="rId638" minRId="6962" maxRId="69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E5CDAF-3EAF-4B03-B99F-3EC47C276946}" dateTime="2019-02-12T16:08:13" maxSheetId="17" userName="Zakir Bilal" r:id="rId639" minRId="6967" maxRId="6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BC95CB9-B414-4BB4-8FDC-BA2FAA9B7004}" dateTime="2019-02-12T18:00:22" maxSheetId="17" userName="Zakir Bilal" r:id="rId640" minRId="6981" maxRId="69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B10AC7-522A-4FA9-834F-D004E058DAE1}" dateTime="2019-02-12T18:27:08" maxSheetId="17" userName="Zakir Bilal" r:id="rId641" minRId="7005" maxRId="70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A4BB78-4D86-4177-A149-135593D9E531}" dateTime="2019-02-12T19:00:59" maxSheetId="17" userName="Zakir Bilal" r:id="rId642" minRId="70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B98404-445E-4063-99EC-B815E7F03E5F}" dateTime="2019-02-13T11:02:30" maxSheetId="17" userName="Zakir Bilal" r:id="rId643" minRId="7059" maxRId="7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F35BE-8FC4-4A0B-8CEC-533650DFC014}" dateTime="2019-02-13T12:05:01" maxSheetId="17" userName="Zakir Bilal" r:id="rId644" minRId="7061" maxRId="7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7605D9-AFFE-41A4-B9AB-AEA41E826F69}" dateTime="2019-02-13T12:08:12" maxSheetId="17" userName="Zakir Bilal" r:id="rId645" minRId="7125" maxRId="71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DA39E7-D4DE-4CE0-8A03-05A23A24A3FE}" dateTime="2019-02-13T12:14:08" maxSheetId="17" userName="Zakir Bilal" r:id="rId646" minRId="7141" maxRId="71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D76E50-0379-4C83-AE2E-4C06714DEC06}" dateTime="2019-02-13T12:28:15" maxSheetId="17" userName="Zakir Bilal" r:id="rId647" minRId="7157" maxRId="71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261B4A-2A16-438D-9C8C-B5C41479FAB2}" dateTime="2019-02-13T12:30:12" maxSheetId="17" userName="Zakir Bilal" r:id="rId648" minRId="7194" maxRId="7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65E43A-D824-42EC-AE90-B7BB411A63D3}" dateTime="2019-02-13T12:30:32" maxSheetId="17" userName="Zakir Bilal" r:id="rId649" minRId="7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3E2684-C11E-4C33-BD9A-99B5C9930F45}" dateTime="2019-02-13T12:31:02" maxSheetId="17" userName="Zakir Bilal" r:id="rId650" minRId="7203" maxRId="7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0FE15B-2F0F-4D2C-BCED-EB7813E3FF29}" dateTime="2019-02-13T12:31:18" maxSheetId="17" userName="Zakir Bilal" r:id="rId651" minRId="7206" maxRId="72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5B9D3A3-589C-4B7F-A707-5E4CB46E91A2}" dateTime="2019-02-13T12:52:04" maxSheetId="17" userName="Zakir Bilal" r:id="rId652" minRId="7208" maxRId="7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43E9B2-D6C6-4A94-9282-C71DAABF811E}" dateTime="2019-02-13T12:56:10" maxSheetId="17" userName="Zakir Bilal" r:id="rId653" minRId="7220" maxRId="72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6F28D7-49EC-43F3-B4C6-A46DC5265B95}" dateTime="2019-02-13T12:57:08" maxSheetId="17" userName="Zakir Bilal" r:id="rId654" minRId="7224" maxRId="7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2A87CA-D834-4391-8295-A29F8C5E970B}" dateTime="2019-02-13T12:59:50" maxSheetId="17" userName="Zakir Bilal" r:id="rId655" minRId="7227" maxRId="72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DD4860-9F55-458B-AA58-3506AFE65752}" dateTime="2019-02-13T13:43:46" maxSheetId="17" userName="Zakir Bilal" r:id="rId656" minRId="7241" maxRId="72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21A53D-15E3-453D-B9E1-E8E274394D18}" dateTime="2019-02-13T13:44:10" maxSheetId="17" userName="Zakir Bilal" r:id="rId657" minRId="7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67B50F-DED3-46EA-9DBA-F733E2AC1B7D}" dateTime="2019-02-13T14:57:02" maxSheetId="17" userName="Zakir Bilal" r:id="rId658" minRId="7250" maxRId="7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8BC9D9-A4BA-4AC3-B796-D6C6EB26FDB4}" dateTime="2019-02-13T14:59:01" maxSheetId="17" userName="Zakir Bilal" r:id="rId659" minRId="7259" maxRId="7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2EFC476-B833-42CA-8229-8A2DB3AD4909}" dateTime="2019-02-13T15:00:58" maxSheetId="17" userName="Zakir Bilal" r:id="rId660" minRId="7271" maxRId="7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34A8A13-46C2-41C6-A8EA-8E8A57C60F74}" dateTime="2019-02-13T15:03:15" maxSheetId="17" userName="Zakir Bilal" r:id="rId661" minRId="7277" maxRId="72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45AC5C-4868-4A58-B35B-4826FDB109B3}" dateTime="2019-02-13T15:04:57" maxSheetId="17" userName="Zakir Bilal" r:id="rId662" minRId="7283" maxRId="7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CBE40C-DE20-4772-ABE4-965096A48AA7}" dateTime="2019-02-13T15:55:22" maxSheetId="17" userName="Zakir Bilal" r:id="rId663" minRId="7288" maxRId="72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E1E11A-6B76-428F-8558-34050B4C3440}" dateTime="2019-02-13T15:56:48" maxSheetId="17" userName="Zakir Bilal" r:id="rId664" minRId="7295" maxRId="72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A98253-BD49-4210-B81A-6697354EE9F3}" dateTime="2019-02-13T15:59:23" maxSheetId="17" userName="Zakir Bilal" r:id="rId665" minRId="7300" maxRId="73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58727D-1C75-4968-B1E7-9925FA450337}" dateTime="2019-02-13T15:59:48" maxSheetId="17" userName="Zakir Bilal" r:id="rId666" minRId="7305" maxRId="7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B5F111-AA66-4DC6-92C4-96EFC659BB6C}" dateTime="2019-02-13T16:00:16" maxSheetId="17" userName="Zakir Bilal" r:id="rId667" minRId="7307" maxRId="73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B4ED80-217F-41E8-9DF9-1B37D64900E8}" dateTime="2019-02-13T16:32:17" maxSheetId="17" userName="Zakir Bilal" r:id="rId668" minRId="7319" maxRId="73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F813D9-B68B-426B-BFE2-A0D41C2CBADC}" dateTime="2019-02-13T16:34:35" maxSheetId="17" userName="Zakir Bilal" r:id="rId669" minRId="7328" maxRId="7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23780D-0E45-458E-AFE5-A851FD4D7ED0}" dateTime="2019-02-13T17:58:31" maxSheetId="17" userName="Zakir Bilal" r:id="rId670" minRId="7331" maxRId="7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9E6F89-4541-48F0-B37E-F7C0318FFFFA}" dateTime="2019-02-13T17:59:48" maxSheetId="17" userName="Zakir Bilal" r:id="rId671" minRId="7335" maxRId="73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E2364-FFCC-4A7D-B8FA-7202A23158E1}" dateTime="2019-02-13T18:11:49" maxSheetId="17" userName="Zakir Bilal" r:id="rId672" minRId="7339" maxRId="73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401B9A-9BAE-48CA-8C10-E5FE04E244A5}" dateTime="2019-02-13T18:12:15" maxSheetId="17" userName="Zakir Bilal" r:id="rId673" minRId="7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E67678-80B7-4776-A24D-D853BEB4F6EE}" dateTime="2019-02-13T18:14:09" maxSheetId="17" userName="Zakir Bilal" r:id="rId674" minRId="73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767AB5-6960-4330-944A-5AE92F3669F5}" dateTime="2019-02-13T18:21:52" maxSheetId="17" userName="Zakir Bilal" r:id="rId675" minRId="7348" maxRId="73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EEEF2C-29CD-42BC-8D84-011E1E0555A0}" dateTime="2019-02-13T18:23:16" maxSheetId="17" userName="Zakir Bilal" r:id="rId676" minRId="73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D9FD2E-8440-4A2E-8186-1A4A718C7760}" dateTime="2019-02-13T18:25:26" maxSheetId="17" userName="Zakir Bilal" r:id="rId677" minRId="7354" maxRId="73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AD6EAB-2859-438C-A140-B29578F74ED2}" dateTime="2019-02-13T18:26:20" maxSheetId="17" userName="Zakir Bilal" r:id="rId678" minRId="7361" maxRId="7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D626E-DE52-481C-8770-42772BCAB52B}" dateTime="2019-02-13T18:50:25" maxSheetId="17" userName="Zakir Bilal" r:id="rId679" minRId="7363" maxRId="73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DD2E2A2-CFD8-4862-8772-B88D82394E23}" dateTime="2019-02-13T18:50:55" maxSheetId="17" userName="Zakir Bilal" r:id="rId680" minRId="7365" maxRId="7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A4FA91-0E61-40D2-8378-9713A5168B8C}" dateTime="2019-02-13T18:51:28" maxSheetId="17" userName="Zakir Bilal" r:id="rId681" minRId="7367" maxRId="73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1AEF13-F695-4FFA-9CCF-4BCF24B71D23}" dateTime="2019-02-13T18:51:50" maxSheetId="17" userName="Zakir Bilal" r:id="rId682" minRId="73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041912-F2C6-4FD0-9D38-3D7D307CDAB2}" dateTime="2019-02-13T18:54:02" maxSheetId="17" userName="Zakir Bilal" r:id="rId683" minRId="7370" maxRId="73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069D09-C834-43BD-877D-7E3E7B55B734}" dateTime="2019-02-13T18:54:35" maxSheetId="17" userName="Zakir Bilal" r:id="rId684" minRId="7376" maxRId="7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0939B-D57A-42F5-86D7-EFCE22319EEF}" dateTime="2019-02-13T18:55:14" maxSheetId="17" userName="Zakir Bilal" r:id="rId685" minRId="7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CA3641-DC3D-4D70-BAD8-B5DDA6CE2669}" dateTime="2019-02-13T18:55:39" maxSheetId="17" userName="Zakir Bilal" r:id="rId686" minRId="7379" maxRId="73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E234531-C7D2-4C09-9E01-9CF637D5157F}" dateTime="2019-02-13T19:03:13" maxSheetId="17" userName="Zakir Bilal" r:id="rId687" minRId="7383" maxRId="7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29E974-EE06-4C54-8325-CD91961D6FA5}" dateTime="2019-02-13T19:04:16" maxSheetId="17" userName="Zakir Bilal" r:id="rId688" minRId="7398" maxRId="7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3B0769E-D817-4263-A507-FB354B0F54F8}" dateTime="2019-02-13T19:04:57" maxSheetId="17" userName="Zakir Bilal" r:id="rId689" minRId="7402" maxRId="7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826205-5FF9-4FB1-87DA-76B3DA1506F5}" dateTime="2019-02-13T19:06:04" maxSheetId="17" userName="Zakir Bilal" r:id="rId690" minRId="74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B311C9-E80D-48A8-B155-A9FC2DF17211}" dateTime="2019-02-13T19:06:34" maxSheetId="17" userName="Zakir Bilal" r:id="rId691" minRId="7406" maxRId="74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C981A4-7622-45EE-8894-0E4CE291F9AE}" dateTime="2019-02-13T19:07:31" maxSheetId="17" userName="Zakir Bilal" r:id="rId692" minRId="7409" maxRId="74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F35C28-B646-4A12-AFB1-3F95B05D83BF}" dateTime="2019-02-13T19:09:28" maxSheetId="17" userName="Zakir Bilal" r:id="rId693" minRId="7413" maxRId="74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1BCB14-0121-43FA-A3DE-5196E8A46A59}" dateTime="2019-02-13T19:14:29" maxSheetId="17" userName="Zakir Bilal" r:id="rId694" minRId="7420" maxRId="74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A28B01-3714-42D3-B0D8-3C32297BB3BB}" dateTime="2019-02-13T19:14:56" maxSheetId="17" userName="Zakir Bilal" r:id="rId695" minRId="7423" maxRId="74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C89FFBC-4140-4DC7-BA22-561FD19C6F10}" dateTime="2019-02-13T19:21:36" maxSheetId="17" userName="Zakir Bilal" r:id="rId696" minRId="7425" maxRId="74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E8F995-FD3F-41BC-B69B-E6A5D79A3B44}" dateTime="2019-02-13T19:22:46" maxSheetId="17" userName="Zakir Bilal" r:id="rId697" minRId="74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1F59D5-2A36-4701-A4D4-0EAE89F097B7}" dateTime="2019-02-13T19:24:29" maxSheetId="17" userName="Zakir Bilal" r:id="rId698" minRId="7435" maxRId="74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95D4168-C819-44A2-9C04-D658362D0B52}" dateTime="2019-02-13T19:25:14" maxSheetId="17" userName="Zakir Bilal" r:id="rId699" minRId="74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AF6C46-479C-47EA-951F-0D35330CB410}" dateTime="2019-02-13T19:26:06" maxSheetId="17" userName="Zakir Bilal" r:id="rId700" minRId="7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4B4E16-2094-43B0-AEE8-D4437AA4A906}" dateTime="2019-02-13T19:27:44" maxSheetId="17" userName="Zakir Bilal" r:id="rId701" minRId="7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13301F-F520-46C7-94B9-8EA67E50D233}" dateTime="2019-02-13T19:30:23" maxSheetId="17" userName="Zakir Bilal" r:id="rId702" minRId="7447" maxRId="7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9005B4-FAF7-48D4-A034-F9E7DCF03ACD}" dateTime="2019-02-13T21:34:06" maxSheetId="17" userName="Zakir Bilal" r:id="rId703" minRId="7450" maxRId="74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ADFC13-1FD2-4D7F-B2F6-57252D2B5213}" dateTime="2019-02-13T21:34:42" maxSheetId="17" userName="Zakir Bilal" r:id="rId704" minRId="74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C5BD3F-1ABE-45DC-ADF1-9E203723981D}" dateTime="2019-02-13T21:35:37" maxSheetId="17" userName="Zakir Bilal" r:id="rId705" minRId="74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5D53D8-33CE-4DC9-92CF-BAF62E3DF217}" dateTime="2019-02-13T21:37:21" maxSheetId="17" userName="Zakir Bilal" r:id="rId706" minRId="7471" maxRId="7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752B6E-B9E4-40D3-9B9C-28644B161324}" dateTime="2019-02-13T21:38:08" maxSheetId="17" userName="Zakir Bilal" r:id="rId707" minRId="74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12B7D7-95F7-44BD-984C-3B65437A12DF}" dateTime="2019-02-13T21:43:32" maxSheetId="17" userName="Zakir Bilal" r:id="rId708" minRId="7475" maxRId="74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5B6D84-4044-4C63-A29B-50D62D475474}" dateTime="2019-02-13T21:44:29" maxSheetId="17" userName="Zakir Bilal" r:id="rId709" minRId="7490" maxRId="74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8BCE7C-5314-4F98-AC46-8124954B4A90}" dateTime="2019-02-13T21:47:28" maxSheetId="17" userName="Zakir Bilal" r:id="rId710" minRId="7493" maxRId="75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423E63E-39FC-416E-AE58-FAD36DCA02DE}" dateTime="2019-02-13T21:48:34" maxSheetId="17" userName="Zakir Bilal" r:id="rId711" minRId="7504" maxRId="7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D95AC-BA63-4EE5-9A8E-96A559A30363}" dateTime="2019-02-13T21:55:56" maxSheetId="17" userName="Zakir Bilal" r:id="rId712" minRId="7507" maxRId="75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2A24CD-E65E-4B00-A58F-BD2860228EAA}" dateTime="2019-02-13T21:58:36" maxSheetId="17" userName="Zakir Bilal" r:id="rId713" minRId="7516" maxRId="75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38BAB0-C2DE-4AA8-908F-2A97C82E1981}" dateTime="2019-02-13T22:00:06" maxSheetId="17" userName="Zakir Bilal" r:id="rId714" minRId="7525" maxRId="7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EEC8DE-CE14-4C69-96A2-D9AE57DE9030}" dateTime="2019-02-13T22:01:03" maxSheetId="17" userName="Zakir Bilal" r:id="rId715" minRId="7529" maxRId="75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ECC9A-744D-4D47-99C9-EB858050C034}" dateTime="2019-02-13T22:06:28" maxSheetId="17" userName="Zakir Bilal" r:id="rId716" minRId="7534" maxRId="7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BD3B77-9F57-4875-86FA-BAB0B16C6B47}" dateTime="2019-02-13T22:11:06" maxSheetId="17" userName="Zakir Bilal" r:id="rId717" minRId="7541" maxRId="7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8359B4-E9EB-494C-9ACC-2CEA587F93E4}" dateTime="2019-02-13T22:13:54" maxSheetId="17" userName="Zakir Bilal" r:id="rId718" minRId="7554" maxRId="75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58250F-900A-426D-B02B-A61599544B18}" dateTime="2019-02-13T22:18:17" maxSheetId="17" userName="Zakir Bilal" r:id="rId719" minRId="7558" maxRId="7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964974-C12D-4718-AB10-4D009452E2A4}" dateTime="2019-02-13T22:21:14" maxSheetId="17" userName="Zakir Bilal" r:id="rId720" minRId="7566" maxRId="75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83B9ED-0432-40C6-B0E8-09D0C6B1D3AB}" dateTime="2019-02-14T00:02:03" maxSheetId="17" userName="Zakir Bilal" r:id="rId721" minRId="7571" maxRId="75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696865-EE8C-44DB-94CC-5C868364BB1A}" dateTime="2019-02-14T00:08:13" maxSheetId="17" userName="Zakir Bilal" r:id="rId722" minRId="7585" maxRId="75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A8C68D-E5A0-4DFF-82C2-B7C7E430114C}" dateTime="2019-02-14T00:15:08" maxSheetId="17" userName="Zakir Bilal" r:id="rId723" minRId="7596" maxRId="76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1037B6-0C99-4D5B-9223-5DEDEF9718E1}" dateTime="2019-02-14T00:22:37" maxSheetId="17" userName="Zakir Bilal" r:id="rId724" minRId="7611" maxRId="7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DBAF60-5859-4B0B-9D99-4504E20E0691}" dateTime="2019-02-14T00:22:57" maxSheetId="17" userName="Zakir Bilal" r:id="rId725" minRId="7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66F331-E3C2-431D-B737-77BA75604550}" dateTime="2019-02-14T00:24:14" maxSheetId="17" userName="Zakir Bilal" r:id="rId726" minRId="7632" maxRId="76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CCC10C-79E9-4A0A-A43C-711B5024B12F}" dateTime="2019-02-14T10:52:48" maxSheetId="17" userName="Zakir Bilal" r:id="rId727" minRId="7635" maxRId="76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DB6EB8-2CF4-41BC-826C-D6607129DF3D}" dateTime="2019-02-14T10:55:18" maxSheetId="17" userName="Zakir Bilal" r:id="rId728" minRId="7645" maxRId="76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BC318-BDC4-4D51-A793-E9BD3E6C6A73}" dateTime="2019-02-14T10:59:23" maxSheetId="17" userName="Zakir Bilal" r:id="rId729" minRId="7651" maxRId="76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A4A98D-4B94-483D-AAB0-669451118906}" dateTime="2019-02-14T11:00:44" maxSheetId="17" userName="Zakir Bilal" r:id="rId730" minRId="7656" maxRId="76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E4C5EF-FCDB-48B0-A74D-A37DC2DD952F}" dateTime="2019-02-14T11:05:45" maxSheetId="17" userName="Zakir Bilal" r:id="rId731" minRId="7661" maxRId="76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0524D8-7068-475E-A307-EE0703C274B7}" dateTime="2019-02-14T11:09:13" maxSheetId="17" userName="Zakir Bilal" r:id="rId732" minRId="7667" maxRId="7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4351F3-5BD2-41A8-B322-BB98425AB573}" dateTime="2019-02-14T11:18:24" maxSheetId="17" userName="Zakir Bilal" r:id="rId733" minRId="7679" maxRId="7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D8C34C-8EEE-4628-A399-D0DBF808A594}" dateTime="2019-02-14T12:26:33" maxSheetId="17" userName="Zakir Bilal" r:id="rId734" minRId="7697" maxRId="7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E8351CA-93CA-48C8-91F5-6873D9079883}" dateTime="2019-02-14T12:28:17" maxSheetId="17" userName="Zakir Bilal" r:id="rId735" minRId="7722" maxRId="7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A432C-A370-4543-AE88-CFDF60FA25F5}" dateTime="2019-02-14T12:32:15" maxSheetId="17" userName="Zakir Bilal" r:id="rId736" minRId="7728" maxRId="7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60AA6F-D538-4FDF-9015-DCB261F90C35}" dateTime="2019-02-14T12:40:07" maxSheetId="17" userName="Zakir Bilal" r:id="rId737" minRId="7737" maxRId="77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856D16-7474-4C4E-BFBD-CA66E86CB974}" dateTime="2019-02-14T12:50:09" maxSheetId="17" userName="Zakir Bilal" r:id="rId738" minRId="7762" maxRId="78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C5E7F2-65D7-4D19-8265-112A86C400AB}" dateTime="2019-02-14T13:02:03" maxSheetId="17" userName="Zakir Bilal" r:id="rId739" minRId="7809" maxRId="7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F8B55-5E94-4317-84B5-1B6B92C0DA8D}" dateTime="2019-02-14T13:06:26" maxSheetId="17" userName="Zakir Bilal" r:id="rId740" minRId="7819" maxRId="7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A550F0-AA5B-4507-A441-A7BF3EAE869D}" dateTime="2019-02-14T15:13:53" maxSheetId="17" userName="Zakir Bilal" r:id="rId741" minRId="7828" maxRId="78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3E965C-5E0D-4A23-8E6C-6E12D9E3FEFB}" dateTime="2019-02-14T15:17:05" maxSheetId="17" userName="Zakir Bilal" r:id="rId742" minRId="7835" maxRId="7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9A5487-3C46-4D57-995C-FB0A5F3D1BAC}" dateTime="2019-02-14T15:33:11" maxSheetId="17" userName="Zakir Bilal" r:id="rId743" minRId="7843" maxRId="78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8D93B-03EF-4B74-BA4B-8995F76448EF}" dateTime="2019-02-14T15:37:49" maxSheetId="17" userName="Zakir Bilal" r:id="rId744" minRId="7860" maxRId="7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2FBEDD-0D15-4CEF-8E6D-72B0C2D99D27}" dateTime="2019-02-14T15:40:19" maxSheetId="17" userName="Zakir Bilal" r:id="rId745" minRId="7874" maxRId="78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989075-66C2-4A55-B578-A529BA4F054D}" dateTime="2019-02-14T15:42:43" maxSheetId="17" userName="Zakir Bilal" r:id="rId746" minRId="7885" maxRId="78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37CEF0-ADCE-4444-9EF5-7DD40EC9F1DB}" dateTime="2019-02-14T16:02:29" maxSheetId="17" userName="Zakir Bilal" r:id="rId747" minRId="7890" maxRId="7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2DFB5A-F958-441B-8AB7-3AE2E7971242}" dateTime="2019-02-14T16:02:55" maxSheetId="17" userName="Zakir Bilal" r:id="rId748" minRId="79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EDDEF2-52DD-41AA-8808-6752B8FA3610}" dateTime="2019-02-14T16:06:54" maxSheetId="17" userName="Zakir Bilal" r:id="rId749" minRId="7908" maxRId="79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72CDE2-551D-4051-9A70-8457FD216AF6}" dateTime="2019-02-14T16:10:49" maxSheetId="17" userName="Zakir Bilal" r:id="rId750" minRId="7913" maxRId="79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A6A1EB-FAE6-4384-AD26-7D0814CDAB37}" dateTime="2019-02-14T16:11:31" maxSheetId="17" userName="Zakir Bilal" r:id="rId751" minRId="7923" maxRId="79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2233F2-E5DD-4B1F-A391-604AB45BDF8F}" dateTime="2019-02-14T16:19:42" maxSheetId="17" userName="Zakir Bilal" r:id="rId752" minRId="7936" maxRId="79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61FBE4-8029-41B7-9415-BE397BA78EA7}" dateTime="2019-02-14T16:37:11" maxSheetId="17" userName="Zakir Bilal" r:id="rId753" minRId="7955" maxRId="79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768564-2027-43B2-AFC1-332E15649BC2}" dateTime="2019-02-14T16:41:21" maxSheetId="17" userName="Zakir Bilal" r:id="rId754" minRId="7969" maxRId="79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5FFEAF-D03B-4410-B7B4-ADBEAB0EC5EC}" dateTime="2019-02-14T16:42:11" maxSheetId="17" userName="Zakir Bilal" r:id="rId755" minRId="7977" maxRId="7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6E7D43-429A-4994-84CA-425AA406B360}" dateTime="2019-02-14T16:42:30" maxSheetId="17" userName="Zakir Bilal" r:id="rId756" minRId="7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7A37BA-A58D-4207-8729-BC349E5C6DEE}" dateTime="2019-02-14T16:42:54" maxSheetId="17" userName="Zakir Bilal" r:id="rId757" minRId="7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569F595-389F-4094-BF8E-AE8B9AA4B848}" dateTime="2019-02-14T16:44:26" maxSheetId="17" userName="Zakir Bilal" r:id="rId758" minRId="7981" maxRId="79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0DC563-8BC1-4459-A1C8-AC11D2945E1A}" dateTime="2019-02-14T16:46:49" maxSheetId="17" userName="Zakir Bilal" r:id="rId759" minRId="7983" maxRId="79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C67F2-205C-4940-BD35-DAD731B293EA}" dateTime="2019-02-14T16:52:50" maxSheetId="17" userName="Zakir Bilal" r:id="rId760" minRId="7994" maxRId="80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C7DA7D-0E84-4B32-A861-674DA6BEFB7A}" dateTime="2019-02-14T16:54:51" maxSheetId="17" userName="Zakir Bilal" r:id="rId761" minRId="8003" maxRId="8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D44A14-2039-4495-995B-FE3F893FA701}" dateTime="2019-02-14T16:58:01" maxSheetId="17" userName="Zakir Bilal" r:id="rId762" minRId="8010" maxRId="80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5B06-0976-46A0-A76A-4753D3A4E4CE}" dateTime="2019-02-14T16:58:29" maxSheetId="17" userName="Zakir Bilal" r:id="rId763" minRId="80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5C263-C9BB-4AF8-87B0-462CA469C0B0}" dateTime="2019-02-14T17:03:32" maxSheetId="17" userName="Zakir Bilal" r:id="rId764" minRId="8014" maxRId="8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0D9047-5B65-4403-A8BF-9DB7A36B7A5F}" dateTime="2019-02-14T17:04:48" maxSheetId="17" userName="Zakir Bilal" r:id="rId765" minRId="8024" maxRId="80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E6085B-9765-4553-B1BC-F53BF25D2AB3}" dateTime="2019-02-14T17:05:42" maxSheetId="17" userName="Zakir Bilal" r:id="rId766" minRId="8026" maxRId="8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1DAE52-B86B-4FE9-8B29-3B572AB40037}" dateTime="2019-02-14T18:21:11" maxSheetId="17" userName="Zakir Bilal" r:id="rId767" minRId="8030" maxRId="80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723B6-6656-472F-82AC-A6E47E474577}" dateTime="2019-02-14T18:22:52" maxSheetId="17" userName="Zakir Bilal" r:id="rId768" minRId="8042" maxRId="8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F8525-6FD7-408C-B997-540BBB0C474A}" dateTime="2019-02-14T18:25:20" maxSheetId="17" userName="Zakir Bilal" r:id="rId769" minRId="8047" maxRId="8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0F436-51B6-41CB-B090-AACE32BA490C}" dateTime="2019-02-14T18:26:08" maxSheetId="17" userName="Zakir Bilal" r:id="rId770" minRId="8054" maxRId="8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BBD5E0-6296-4750-8BBE-696644D54570}" dateTime="2019-02-14T18:27:02" maxSheetId="17" userName="Zakir Bilal" r:id="rId771" minRId="80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14BA72-6DFA-4272-A201-7BE8384732D9}" dateTime="2019-02-14T18:28:11" maxSheetId="17" userName="Zakir Bilal" r:id="rId772" minRId="8057" maxRId="8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027CF-61D9-40D5-A228-DDFE1CFED996}" dateTime="2019-02-14T18:29:13" maxSheetId="17" userName="Zakir Bilal" r:id="rId773" minRId="8061" maxRId="80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5C6594-F17A-4DF7-873A-C714A5D591CB}" dateTime="2019-02-14T18:51:21" maxSheetId="17" userName="Zakir Bilal" r:id="rId774" minRId="8063" maxRId="80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F66BA5-2C16-4355-B247-AD0C6FA1D7A9}" dateTime="2019-02-14T18:53:24" maxSheetId="17" userName="Zakir Bilal" r:id="rId775" minRId="8100" maxRId="81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E94048-5BCB-4085-BDD4-3DE3A545D863}" dateTime="2019-02-14T18:54:50" maxSheetId="17" userName="Zakir Bilal" r:id="rId776" minRId="8104" maxRId="8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5A8783-0B5E-4C5B-9061-761CE439E75E}" dateTime="2019-02-14T18:55:48" maxSheetId="17" userName="Zakir Bilal" r:id="rId777" minRId="8107" maxRId="8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8FC31B-3084-4E97-8F22-0CEDEB146E32}" dateTime="2019-02-14T18:58:14" maxSheetId="17" userName="Zakir Bilal" r:id="rId778" minRId="8109" maxRId="81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1332BE-6A5B-41CA-9AAE-61E6635DC8B2}" dateTime="2019-02-14T18:58:37" maxSheetId="17" userName="Zakir Bilal" r:id="rId779" minRId="8112" maxRId="8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845638-7A66-4EED-8FFF-996EBF55C44B}" dateTime="2019-02-14T19:06:23" maxSheetId="17" userName="Zakir Bilal" r:id="rId780" minRId="8116" maxRId="81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8BA06D-28D3-45FE-969D-08F4570D154D}" dateTime="2019-02-14T19:08:00" maxSheetId="17" userName="Zakir Bilal" r:id="rId781" minRId="8120" maxRId="8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6798E4-606A-4A66-87E6-B6974689B04A}" dateTime="2019-02-14T19:12:32" maxSheetId="17" userName="Zakir Bilal" r:id="rId782" minRId="8123" maxRId="8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0A3E4E-C4B6-4030-95A4-7BBB9B04C29A}" dateTime="2019-02-14T19:25:17" maxSheetId="17" userName="Zakir Bilal" r:id="rId783" minRId="8132" maxRId="8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18DC9-2150-4160-AED4-4E6AAEB2D99A}" dateTime="2019-02-14T19:35:49" maxSheetId="17" userName="Zakir Bilal" r:id="rId784" minRId="8146" maxRId="81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8A52C9-55D1-464F-9BC1-C7EE33F04F11}" dateTime="2019-02-14T19:35:59" maxSheetId="17" userName="Zakir Bilal" r:id="rId785" minRId="81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CE2269D-967D-4579-9E10-8A9784F1D6B1}" dateTime="2019-02-14T19:41:42" maxSheetId="17" userName="Zakir Bilal" r:id="rId786" minRId="8151" maxRId="81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7D7852-A263-4967-9065-E3FC419C6A27}" dateTime="2019-02-15T10:24:42" maxSheetId="17" userName="Zakir Bilal" r:id="rId787" minRId="8162" maxRId="81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64702-4DC7-44E3-BDA4-1DD98AEEB469}" dateTime="2019-02-15T10:29:15" maxSheetId="17" userName="Zakir Bilal" r:id="rId788" minRId="8190" maxRId="82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2EAA7D-7137-4FD6-BECC-56AB8BC8029C}" dateTime="2019-02-15T19:35:50" maxSheetId="17" userName="Zakir Bilal" r:id="rId789" minRId="8205" maxRId="82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FF59D8-B17B-4C79-9303-C0FFC2BC7EA4}" dateTime="2019-02-15T19:38:06" maxSheetId="17" userName="Zakir Bilal" r:id="rId790" minRId="8236" maxRId="8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0CDEC2-0B0F-4EC2-858B-683A892CBD93}" dateTime="2019-02-15T21:42:05" maxSheetId="17" userName="Zakir Bilal" r:id="rId791" minRId="8250" maxRId="8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103A2-99C8-4BB9-9422-13A2C16EFA21}" dateTime="2019-02-15T21:46:05" maxSheetId="17" userName="Zakir Bilal" r:id="rId792" minRId="8253" maxRId="82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2235DE-9DA3-4A80-9638-51E853C0AAEC}" dateTime="2019-02-15T21:49:55" maxSheetId="17" userName="Zakir Bilal" r:id="rId793" minRId="8255" maxRId="82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FDBC8A-40E3-4EB5-A84D-DD1981196C6A}" dateTime="2019-02-15T22:00:07" maxSheetId="17" userName="Zakir Bilal" r:id="rId794" minRId="8257" maxRId="82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11D849-9552-4C5E-B05D-23C936818550}" dateTime="2019-02-15T22:03:04" maxSheetId="17" userName="Zakir Bilal" r:id="rId795" minRId="82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A94F34-65C8-4A8A-A2A4-E7EF210EEE62}" dateTime="2019-02-15T22:06:41" maxSheetId="17" userName="Zakir Bilal" r:id="rId796" minRId="8261" maxRId="8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1AAFCA-0D53-42E4-9CDA-0DD0707DB760}" dateTime="2019-02-15T22:07:28" maxSheetId="17" userName="Zakir Bilal" r:id="rId797" minRId="82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8AC0DB-BE59-4FA1-97BD-5DF03F407665}" dateTime="2019-02-15T22:09:24" maxSheetId="17" userName="Zakir Bilal" r:id="rId798" minRId="8264" maxRId="82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9BBCAB-6981-45C3-A0E9-83811E37FB58}" dateTime="2019-02-15T22:12:54" maxSheetId="17" userName="Zakir Bilal" r:id="rId799" minRId="8267" maxRId="8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0F541-2A72-4DAF-8EC3-C6550665ABA1}" dateTime="2019-02-15T22:16:55" maxSheetId="17" userName="Zakir Bilal" r:id="rId800" minRId="8271" maxRId="82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CC400A5-414C-4705-B0AE-7386A5B7F3B9}" dateTime="2019-02-18T18:30:53" maxSheetId="17" userName="Zakir Bilal" r:id="rId801" minRId="8291" maxRId="83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5285B7-0AEF-4E42-8907-CA15F4079F3B}" dateTime="2019-02-19T16:32:27" maxSheetId="17" userName="Zakir Bilal" r:id="rId802" minRId="8318" maxRId="8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9E2BAF-D501-48D8-811E-B637B313AE8A}" dateTime="2019-02-19T16:32:33" maxSheetId="17" userName="Zakir Bilal" r:id="rId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735D62A-9EAF-4597-ADCD-66F931015154}" dateTime="2019-02-19T18:30:33" maxSheetId="17" userName="Zakir Bilal" r:id="rId804" minRId="8356" maxRId="8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F553A5-B5C8-4CF2-8C81-6C02BB9BF550}" dateTime="2019-02-19T18:54:26" maxSheetId="17" userName="Zakir Bilal" r:id="rId805" minRId="8388" maxRId="84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447D61-AD5D-46C1-B0CA-B2E5DD710643}" dateTime="2019-02-19T18:59:00" maxSheetId="17" userName="Zakir Bilal" r:id="rId806" minRId="8410" maxRId="8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20C29DB-72F1-4271-97FA-ABE9DEB0A7C5}" dateTime="2019-02-20T11:21:07" maxSheetId="17" userName="Hammad Baig" r:id="rId807" minRId="8418" maxRId="11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AE3EC4-C78F-487E-853B-61D988BF2871}" dateTime="2019-02-20T11:30:49" maxSheetId="17" userName="Hammad Baig" r:id="rId8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45509E-CFEB-4A1F-B233-5E59EEBC55D0}" dateTime="2019-02-20T11:41:27" maxSheetId="17" userName="Hammad Baig" r:id="rId809" minRId="116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2EB7F1-EC50-4590-BA7C-9556CE3E08B0}" dateTime="2019-02-20T11:42:13" maxSheetId="17" userName="Hammad Baig" r:id="rId810" minRId="11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BB9351-761E-4F87-8007-2E7010BB45BF}" dateTime="2019-02-20T11:42:43" maxSheetId="17" userName="Hammad Baig" r:id="rId811" minRId="116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F73BE3-E6B0-47FE-BB80-B0CCF6A53C36}" dateTime="2019-02-20T11:43:40" maxSheetId="17" userName="Hammad Baig" r:id="rId812" minRId="116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3" sId="2" numFmtId="34">
    <oc r="L18">
      <v>700000</v>
    </oc>
    <nc r="L18"/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0" sId="2" numFmtId="34">
    <oc r="AM25">
      <v>700000</v>
    </oc>
    <nc r="AM25">
      <v>800000</v>
    </nc>
  </rcc>
  <rcc rId="4171" sId="2" numFmtId="4">
    <oc r="AP25">
      <v>900000</v>
    </oc>
    <nc r="AP25">
      <v>1000000</v>
    </nc>
  </rcc>
  <rcc rId="4172" sId="2" numFmtId="34">
    <oc r="AS25">
      <v>1000000</v>
    </oc>
    <nc r="AS25">
      <v>1500000</v>
    </nc>
  </rcc>
  <rcc rId="4173" sId="2" numFmtId="4">
    <oc r="AZ25">
      <v>2000000</v>
    </oc>
    <nc r="AZ25">
      <v>2500000</v>
    </nc>
  </rcc>
  <rcc rId="4174" sId="2" numFmtId="4">
    <oc r="BA25">
      <v>2200000</v>
    </oc>
    <nc r="BA25">
      <v>2300000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5" sId="2" numFmtId="4">
    <oc r="BD25">
      <v>1800000</v>
    </oc>
    <nc r="BD25">
      <v>2000000</v>
    </nc>
  </rcc>
  <rcc rId="4176" sId="2" numFmtId="34">
    <oc r="BF25">
      <v>2000000</v>
    </oc>
    <nc r="BF25">
      <v>2500000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2" numFmtId="34">
    <oc r="Q25">
      <v>1500000</v>
    </oc>
    <nc r="Q25">
      <v>1700000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AG25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4178" sId="2" numFmtId="34">
    <oc r="AG26">
      <v>300000</v>
    </oc>
    <nc r="AG26"/>
  </rcc>
  <rcc rId="4179" sId="2" numFmtId="34">
    <nc r="AG25">
      <v>400000</v>
    </nc>
  </rcc>
  <rcc rId="4180" sId="2" numFmtId="34">
    <oc r="AI25">
      <v>800000</v>
    </oc>
    <nc r="AI25">
      <v>1000000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1" sId="2" numFmtId="34">
    <oc r="AM25">
      <v>800000</v>
    </oc>
    <nc r="AM25">
      <v>850000</v>
    </nc>
  </rcc>
  <rcc rId="4182" sId="2" numFmtId="4">
    <oc r="AP25">
      <v>1000000</v>
    </oc>
    <nc r="AP25">
      <v>1100000</v>
    </nc>
  </rcc>
  <rcc rId="4183" sId="2" numFmtId="4">
    <oc r="AY25">
      <v>1100000</v>
    </oc>
    <nc r="AY25">
      <v>1200000</v>
    </nc>
  </rcc>
  <rcc rId="4184" sId="2" numFmtId="4">
    <oc r="AZ25">
      <v>2500000</v>
    </oc>
    <nc r="AZ25">
      <v>2700000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5" sId="2" numFmtId="4">
    <oc r="BD25">
      <v>2000000</v>
    </oc>
    <nc r="BD25">
      <v>2200000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6" sId="2" numFmtId="4">
    <oc r="BJ25">
      <v>700000</v>
    </oc>
    <nc r="BJ25">
      <v>900000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7" sId="2" numFmtId="4">
    <oc r="T25">
      <v>1400000</v>
    </oc>
    <nc r="T25">
      <v>1500000</v>
    </nc>
  </rcc>
  <rcc rId="4188" sId="2" numFmtId="4">
    <oc r="T26">
      <v>700000</v>
    </oc>
    <nc r="T26">
      <v>600000</v>
    </nc>
  </rcc>
  <rcc rId="4189" sId="2" numFmtId="4">
    <oc r="X26">
      <v>500000</v>
    </oc>
    <nc r="X26">
      <v>450000</v>
    </nc>
  </rcc>
  <rcc rId="4190" sId="2" numFmtId="34">
    <oc r="AI25">
      <v>1000000</v>
    </oc>
    <nc r="AI25">
      <v>1100000</v>
    </nc>
  </rcc>
  <rcc rId="4191" sId="2" numFmtId="34">
    <oc r="AS22">
      <v>600000</v>
    </oc>
    <nc r="AS22"/>
  </rcc>
  <rcc rId="4192" sId="2" numFmtId="4">
    <oc r="AV26">
      <v>700000</v>
    </oc>
    <nc r="AV26">
      <v>500000</v>
    </nc>
  </rcc>
  <rcc rId="4193" sId="2" numFmtId="4">
    <oc r="AX26">
      <v>600000</v>
    </oc>
    <nc r="AX26">
      <v>500000</v>
    </nc>
  </rcc>
  <rcc rId="4194" sId="2" numFmtId="4">
    <oc r="AY26">
      <v>600000</v>
    </oc>
    <nc r="AY26">
      <v>400000</v>
    </nc>
  </rcc>
  <rcc rId="4195" sId="2" numFmtId="4">
    <oc r="BA26">
      <v>1300000</v>
    </oc>
    <nc r="BA26">
      <v>1000000</v>
    </nc>
  </rcc>
  <rcc rId="4196" sId="2" numFmtId="34">
    <oc r="BC26">
      <v>1200000</v>
    </oc>
    <nc r="BC26">
      <v>800000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7" sId="2" numFmtId="4">
    <oc r="BD26">
      <v>1600000</v>
    </oc>
    <nc r="BD26">
      <v>1000000</v>
    </nc>
  </rcc>
  <rcc rId="4198" sId="2" numFmtId="34">
    <oc r="L28">
      <v>400000</v>
    </oc>
    <nc r="L28">
      <v>600000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9" sId="2" numFmtId="4">
    <oc r="AV28">
      <v>600000</v>
    </oc>
    <nc r="AV28">
      <v>800000</v>
    </nc>
  </rcc>
  <rcc rId="4200" sId="2" numFmtId="4">
    <oc r="AY28">
      <v>500000</v>
    </oc>
    <nc r="AY28">
      <v>700000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2" numFmtId="34">
    <oc r="L25">
      <v>500000</v>
    </oc>
    <nc r="L25">
      <v>700000</v>
    </nc>
  </rcc>
  <rcc rId="3475" sId="2" numFmtId="4">
    <oc r="L47">
      <v>500000</v>
    </oc>
    <nc r="L47"/>
  </rcc>
  <rcc rId="3476" sId="2" numFmtId="34">
    <oc r="L49">
      <v>300000</v>
    </oc>
    <nc r="L49">
      <v>400000</v>
    </nc>
  </rcc>
  <rcc rId="3477" sId="2" odxf="1" dxf="1" numFmtId="4">
    <oc r="L53">
      <v>1000000</v>
    </oc>
    <nc r="L53">
      <v>700000</v>
    </nc>
    <odxf/>
    <ndxf/>
  </rcc>
  <rcc rId="3478" sId="2" numFmtId="4">
    <nc r="L58">
      <v>300000</v>
    </nc>
  </rcc>
  <rcmt sheetId="2" cell="A39" guid="{00000000-0000-0000-0000-000000000000}" action="delete" author="Raqib Inayat"/>
  <rcc rId="3479" sId="2" odxf="1" dxf="1" numFmtId="34">
    <nc r="L36">
      <v>200000</v>
    </nc>
    <odxf/>
    <ndxf/>
  </rcc>
  <rcc rId="3480" sId="2" numFmtId="34">
    <oc r="L37">
      <v>300000</v>
    </oc>
    <nc r="L37"/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1" sId="2" numFmtId="34">
    <oc r="BC28">
      <v>500000</v>
    </oc>
    <nc r="BC28">
      <v>800000</v>
    </nc>
  </rcc>
  <rcc rId="4202" sId="2" numFmtId="4">
    <oc r="BD28">
      <v>800000</v>
    </oc>
    <nc r="BD28">
      <v>1200000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3" sId="2" numFmtId="34">
    <oc r="BC31">
      <v>400000</v>
    </oc>
    <nc r="BC31">
      <v>450000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4" sId="2" numFmtId="34">
    <oc r="L36">
      <v>200000</v>
    </oc>
    <nc r="L36">
      <v>100000</v>
    </nc>
  </rcc>
  <rcc rId="4205" sId="2" numFmtId="34">
    <oc r="AM36">
      <v>200000</v>
    </oc>
    <nc r="AM36">
      <v>100000</v>
    </nc>
  </rcc>
  <rcc rId="4206" sId="2" numFmtId="4">
    <oc r="AS44">
      <v>1000000</v>
    </oc>
    <nc r="AS44">
      <v>900000</v>
    </nc>
  </rcc>
  <rcc rId="4207" sId="2" numFmtId="4">
    <oc r="AV44">
      <v>1200000</v>
    </oc>
    <nc r="AV44">
      <v>800000</v>
    </nc>
  </rcc>
  <rcc rId="4208" sId="2" numFmtId="4">
    <oc r="AX44">
      <v>1000000</v>
    </oc>
    <nc r="AX44">
      <v>800000</v>
    </nc>
  </rcc>
  <rcc rId="4209" sId="9" numFmtId="34">
    <oc r="C10">
      <v>42000000</v>
    </oc>
    <nc r="C10">
      <v>49000000</v>
    </nc>
  </rcc>
  <rcc rId="4210" sId="9" numFmtId="34">
    <oc r="C16">
      <v>10000000</v>
    </oc>
    <nc r="C16">
      <v>13000000</v>
    </nc>
  </rcc>
  <rcc rId="4211" sId="9" numFmtId="34">
    <oc r="C15">
      <v>10000000</v>
    </oc>
    <nc r="C15">
      <v>6000000</v>
    </nc>
  </rcc>
  <rcc rId="4212" sId="9" numFmtId="34">
    <oc r="C11">
      <v>10000000</v>
    </oc>
    <nc r="C11">
      <v>8000000</v>
    </nc>
  </rcc>
  <rcc rId="4213" sId="9" numFmtId="34">
    <oc r="C17">
      <v>8000000</v>
    </oc>
    <nc r="C17">
      <v>4000000</v>
    </nc>
  </rcc>
  <rcc rId="4214" sId="9" numFmtId="34">
    <oc r="C21">
      <v>12000000</v>
    </oc>
    <nc r="C21">
      <v>15000000</v>
    </nc>
  </rcc>
  <rcc rId="4215" sId="9">
    <oc r="G23" t="inlineStr">
      <is>
        <t>WAIT TILL TOMORROW</t>
      </is>
    </oc>
    <nc r="G23"/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6" sId="9" numFmtId="34">
    <oc r="C32">
      <v>500000</v>
    </oc>
    <nc r="C32">
      <v>0</v>
    </nc>
  </rcc>
  <rcc rId="4217" sId="9" numFmtId="34">
    <oc r="C30">
      <v>500000</v>
    </oc>
    <nc r="C30">
      <v>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9" numFmtId="34">
    <oc r="C40">
      <v>5000000</v>
    </oc>
    <nc r="C40">
      <v>0</v>
    </nc>
  </rcc>
  <rcc rId="4219" sId="9" numFmtId="34">
    <oc r="C44">
      <v>8000000</v>
    </oc>
    <nc r="C44">
      <v>10000000</v>
    </nc>
  </rcc>
  <rcc rId="4220" sId="9" numFmtId="34">
    <oc r="C51">
      <v>1000000</v>
    </oc>
    <nc r="C51">
      <v>500000</v>
    </nc>
  </rcc>
  <rcc rId="4221" sId="9" numFmtId="34">
    <oc r="C48">
      <v>7250000</v>
    </oc>
    <nc r="C48">
      <v>11000000</v>
    </nc>
  </rcc>
  <rcc rId="4222" sId="9" numFmtId="34">
    <oc r="C58">
      <v>200000</v>
    </oc>
    <nc r="C58">
      <v>0</v>
    </nc>
  </rcc>
  <rcc rId="4223" sId="9" numFmtId="34">
    <oc r="C91">
      <v>500000</v>
    </oc>
    <nc r="C91">
      <v>250000</v>
    </nc>
  </rcc>
  <rcc rId="4224" sId="9" numFmtId="34">
    <oc r="C90">
      <v>300000</v>
    </oc>
    <nc r="C90">
      <v>500000</v>
    </nc>
  </rcc>
  <rcc rId="4225" sId="9" numFmtId="34">
    <oc r="C88">
      <v>200000</v>
    </oc>
    <nc r="C88">
      <v>250000</v>
    </nc>
  </rcc>
  <rcc rId="4226" sId="9" numFmtId="34">
    <oc r="C98">
      <v>2000000</v>
    </oc>
    <nc r="C98">
      <v>0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9" numFmtId="34">
    <oc r="C87">
      <v>1700000</v>
    </oc>
    <nc r="C87">
      <v>1000000</v>
    </nc>
  </rcc>
  <rcc rId="4228" sId="9" numFmtId="34">
    <oc r="C39">
      <v>4500000</v>
    </oc>
    <nc r="C39">
      <v>3500000</v>
    </nc>
  </rcc>
  <rcc rId="4229" sId="9" numFmtId="34">
    <oc r="C38">
      <v>18000000</v>
    </oc>
    <nc r="C38">
      <v>17000000</v>
    </nc>
  </rcc>
  <rcc rId="4230" sId="9" numFmtId="34">
    <oc r="C29">
      <v>1000000</v>
    </oc>
    <nc r="C29">
      <v>600000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1" sId="2" numFmtId="34">
    <oc r="L12">
      <v>1000000</v>
    </oc>
    <nc r="L12">
      <v>1100000</v>
    </nc>
  </rcc>
  <rcc rId="4232" sId="2" numFmtId="4">
    <oc r="AA18">
      <v>500000</v>
    </oc>
    <nc r="AA18"/>
  </rcc>
  <rcc rId="4233" sId="2" numFmtId="34">
    <oc r="AS18">
      <v>1000000</v>
    </oc>
    <nc r="AS18">
      <v>800000</v>
    </nc>
  </rcc>
  <rcc rId="4234" sId="2" numFmtId="4">
    <oc r="AY18">
      <v>500000</v>
    </oc>
    <nc r="AY18"/>
  </rcc>
  <rcc rId="4235" sId="2" numFmtId="4">
    <oc r="BA18">
      <v>500000</v>
    </oc>
    <nc r="BA18">
      <v>800000</v>
    </nc>
  </rcc>
  <rcc rId="4236" sId="2" numFmtId="4">
    <oc r="BM18">
      <v>800000</v>
    </oc>
    <nc r="BM18"/>
  </rcc>
  <rcc rId="4237" sId="2" numFmtId="4">
    <oc r="AX18">
      <v>700000</v>
    </oc>
    <nc r="AX18">
      <v>500000</v>
    </nc>
  </rcc>
  <rcc rId="4238" sId="2" numFmtId="4">
    <oc r="AV18">
      <v>700000</v>
    </oc>
    <nc r="AV18">
      <v>500000</v>
    </nc>
  </rcc>
  <rcc rId="4239" sId="2" numFmtId="34">
    <oc r="AP18">
      <v>800000</v>
    </oc>
    <nc r="AP18">
      <v>600000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2" numFmtId="4">
    <oc r="AA17">
      <v>1200000</v>
    </oc>
    <nc r="AA17">
      <v>1400000</v>
    </nc>
  </rcc>
  <rcc rId="4241" sId="2" numFmtId="4">
    <nc r="AA28">
      <v>300000</v>
    </nc>
  </rcc>
  <rcc rId="4242" sId="2" numFmtId="4">
    <oc r="T22">
      <v>800000</v>
    </oc>
    <nc r="T22"/>
  </rcc>
  <rcc rId="4243" sId="2" numFmtId="4">
    <oc r="AA22">
      <v>500000</v>
    </oc>
    <nc r="AA22"/>
  </rcc>
  <rcc rId="4244" sId="2" numFmtId="4">
    <oc r="BA22">
      <v>1000000</v>
    </oc>
    <nc r="BA22"/>
  </rcc>
  <rcc rId="4245" sId="2" numFmtId="34">
    <oc r="BC22">
      <v>1200000</v>
    </oc>
    <nc r="BC22"/>
  </rcc>
  <rcc rId="4246" sId="2" numFmtId="4">
    <oc r="BD22">
      <v>1500000</v>
    </oc>
    <nc r="BD22">
      <v>1000000</v>
    </nc>
  </rcc>
  <rcc rId="4247" sId="2" numFmtId="34">
    <oc r="BF22">
      <v>2000000</v>
    </oc>
    <nc r="BF22">
      <v>1000000</v>
    </nc>
  </rcc>
  <rcc rId="4248" sId="2" numFmtId="4">
    <oc r="BJ22">
      <v>500000</v>
    </oc>
    <nc r="BJ22"/>
  </rcc>
  <rcc rId="4249" sId="2" odxf="1" dxf="1" numFmtId="34">
    <oc r="BM22">
      <v>650000</v>
    </oc>
    <nc r="BM22">
      <v>500000</v>
    </nc>
    <odxf>
      <numFmt numFmtId="3" formatCode="#,##0"/>
    </odxf>
    <ndxf>
      <numFmt numFmtId="164" formatCode="_(* #,##0_);_(* \(#,##0\);_(* &quot;-&quot;??_);_(@_)"/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0" sId="2" numFmtId="34">
    <oc r="AL22">
      <v>400000</v>
    </oc>
    <nc r="AL22">
      <v>300000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1" sId="2" numFmtId="34">
    <oc r="AL22">
      <v>300000</v>
    </oc>
    <nc r="AL22"/>
  </rcc>
  <rcc rId="4252" sId="2" numFmtId="4">
    <oc r="AX22">
      <v>300000</v>
    </oc>
    <nc r="AX22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2" numFmtId="34">
    <oc r="L22">
      <v>500000</v>
    </oc>
    <nc r="L22">
      <v>700000</v>
    </nc>
  </rcc>
  <rcc rId="3482" sId="2" numFmtId="34">
    <nc r="L31">
      <v>350000</v>
    </nc>
  </rcc>
  <rcc rId="3483" sId="2" numFmtId="34">
    <oc r="L19">
      <v>1000000</v>
    </oc>
    <nc r="L19">
      <v>1200000</v>
    </nc>
  </rcc>
  <rcc rId="3484" sId="2" numFmtId="4">
    <nc r="L48">
      <v>250000</v>
    </nc>
  </rcc>
  <rcc rId="3485" sId="2" numFmtId="34">
    <oc r="Q12">
      <v>800000</v>
    </oc>
    <nc r="Q12">
      <v>2000000</v>
    </nc>
  </rcc>
  <rcc rId="3486" sId="2" numFmtId="34">
    <oc r="Q18">
      <v>2200000</v>
    </oc>
    <nc r="Q18">
      <v>1200000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3" sId="2" numFmtId="4">
    <oc r="AA24">
      <v>500000</v>
    </oc>
    <nc r="AA24"/>
  </rcc>
  <rcc rId="4254" sId="2" numFmtId="34">
    <oc r="AM24">
      <v>400000</v>
    </oc>
    <nc r="AM24"/>
  </rcc>
  <rcc rId="4255" sId="2" odxf="1" dxf="1" numFmtId="34">
    <oc r="AV24">
      <v>600000</v>
    </oc>
    <nc r="AV24">
      <v>500000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4256" sId="2" numFmtId="4">
    <oc r="AY24">
      <v>500000</v>
    </oc>
    <nc r="AY24">
      <v>400000</v>
    </nc>
  </rcc>
  <rcc rId="4257" sId="2" numFmtId="4">
    <oc r="BD24">
      <v>1000000</v>
    </oc>
    <nc r="BD24">
      <v>500000</v>
    </nc>
  </rcc>
  <rcc rId="4258" sId="2" numFmtId="34">
    <oc r="BF24">
      <v>2000000</v>
    </oc>
    <nc r="BF24">
      <v>1000000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9" sId="2" numFmtId="34">
    <oc r="L24">
      <v>500000</v>
    </oc>
    <nc r="L24"/>
  </rcc>
  <rcc rId="4260" sId="2" numFmtId="34">
    <oc r="AI24">
      <v>500000</v>
    </oc>
    <nc r="AI24"/>
  </rcc>
  <rcc rId="4261" sId="2" numFmtId="34">
    <oc r="AV24">
      <v>500000</v>
    </oc>
    <nc r="AV24"/>
  </rcc>
  <rcc rId="4262" sId="2" numFmtId="4">
    <oc r="BD24">
      <v>500000</v>
    </oc>
    <nc r="BD24">
      <v>600000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2" numFmtId="34">
    <oc r="AI26">
      <v>700000</v>
    </oc>
    <nc r="AI26">
      <v>400000</v>
    </nc>
  </rcc>
  <rcc rId="4264" sId="2" numFmtId="4">
    <oc r="AY26">
      <v>400000</v>
    </oc>
    <nc r="AY26"/>
  </rcc>
  <rcc rId="4265" sId="2" numFmtId="34">
    <oc r="BC26">
      <v>800000</v>
    </oc>
    <nc r="BC26"/>
  </rcc>
  <rcc rId="4266" sId="2" numFmtId="34">
    <oc r="BJ26">
      <v>500000</v>
    </oc>
    <nc r="BJ26">
      <v>400000</v>
    </nc>
  </rcc>
  <rcc rId="4267" sId="2" numFmtId="4">
    <oc r="BM26">
      <v>1000000</v>
    </oc>
    <nc r="BM26">
      <v>800000</v>
    </nc>
  </rcc>
  <rcc rId="4268" sId="2" numFmtId="34">
    <oc r="BK26">
      <v>1000000</v>
    </oc>
    <nc r="BK26">
      <v>950000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 numFmtId="34">
    <oc r="L12">
      <v>1100000</v>
    </oc>
    <nc r="L12">
      <v>1200000</v>
    </nc>
  </rcc>
  <rcc rId="4270" sId="2" numFmtId="34">
    <oc r="L17">
      <v>1000000</v>
    </oc>
    <nc r="L17">
      <v>1200000</v>
    </nc>
  </rcc>
  <rcc rId="4271" sId="2" numFmtId="34">
    <oc r="L25">
      <v>900000</v>
    </oc>
    <nc r="L25">
      <v>1000000</v>
    </nc>
  </rcc>
  <rcc rId="4272" sId="2" numFmtId="34">
    <oc r="L28">
      <v>600000</v>
    </oc>
    <nc r="L28">
      <v>700000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2" numFmtId="34">
    <oc r="Q12">
      <v>2200000</v>
    </oc>
    <nc r="Q12">
      <v>2400000</v>
    </nc>
  </rcc>
  <rcc rId="4274" sId="2" numFmtId="4">
    <oc r="T12">
      <v>2000000</v>
    </oc>
    <nc r="T12">
      <v>2200000</v>
    </nc>
  </rcc>
  <rcc rId="4275" sId="2" numFmtId="4">
    <oc r="T19">
      <v>2000000</v>
    </oc>
    <nc r="T19">
      <v>2200000</v>
    </nc>
  </rcc>
  <rcc rId="4276" sId="2" numFmtId="4">
    <nc r="T23">
      <v>400000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2" numFmtId="34">
    <oc r="Q58">
      <v>200000</v>
    </oc>
    <nc r="Q58"/>
  </rcc>
  <rcc rId="4278" sId="2" numFmtId="4">
    <oc r="AA28">
      <v>300000</v>
    </oc>
    <nc r="AA28">
      <v>600000</v>
    </nc>
  </rcc>
  <rcc rId="4279" sId="2" numFmtId="4">
    <oc r="AA23">
      <v>400000</v>
    </oc>
    <nc r="AA23">
      <v>600000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 numFmtId="4">
    <oc r="AA17">
      <v>1400000</v>
    </oc>
    <nc r="AA17">
      <v>1700000</v>
    </nc>
  </rcc>
  <rcc rId="4281" sId="2" numFmtId="4">
    <oc r="AA28">
      <v>600000</v>
    </oc>
    <nc r="AA28">
      <v>800000</v>
    </nc>
  </rcc>
  <rcc rId="4282" sId="2" numFmtId="34">
    <nc r="AI28">
      <v>500000</v>
    </nc>
  </rcc>
  <rcc rId="4283" sId="2" numFmtId="34">
    <nc r="AI23">
      <v>300000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4" sId="2" numFmtId="4">
    <nc r="AL23">
      <v>400000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2" numFmtId="34">
    <oc r="AM23">
      <v>350000</v>
    </oc>
    <nc r="AM23">
      <v>450000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 numFmtId="34">
    <oc r="AM17">
      <v>1000000</v>
    </oc>
    <nc r="AM17">
      <v>1200000</v>
    </nc>
  </rcc>
  <rcc rId="4287" sId="2" numFmtId="34">
    <oc r="AM19">
      <v>1000000</v>
    </oc>
    <nc r="AM19">
      <v>1200000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7" sId="2" numFmtId="34">
    <oc r="Q21">
      <v>1700000</v>
    </oc>
    <nc r="Q21">
      <v>1500000</v>
    </nc>
  </rcc>
  <rcc rId="3488" sId="2" numFmtId="34">
    <oc r="Q23">
      <v>300000</v>
    </oc>
    <nc r="Q23">
      <v>500000</v>
    </nc>
  </rcc>
  <rcc rId="3489" sId="2" numFmtId="34">
    <oc r="Q25">
      <v>1000000</v>
    </oc>
    <nc r="Q25">
      <v>1500000</v>
    </nc>
  </rcc>
  <rcc rId="3490" sId="2" numFmtId="34">
    <oc r="Q26">
      <v>1000000</v>
    </oc>
    <nc r="Q26">
      <v>700000</v>
    </nc>
  </rcc>
  <rcc rId="3491" sId="2" numFmtId="34">
    <oc r="L28">
      <v>500000</v>
    </oc>
    <nc r="L28">
      <v>400000</v>
    </nc>
  </rcc>
  <rcc rId="3492" sId="2" numFmtId="34">
    <oc r="L25">
      <v>700000</v>
    </oc>
    <nc r="L25">
      <v>800000</v>
    </nc>
  </rcc>
  <rcc rId="3493" sId="2" numFmtId="34">
    <oc r="Q45">
      <v>400000</v>
    </oc>
    <nc r="Q45">
      <v>1000000</v>
    </nc>
  </rcc>
  <rcc rId="3494" sId="2" numFmtId="34">
    <oc r="Q46">
      <v>1600000</v>
    </oc>
    <nc r="Q46">
      <v>1300000</v>
    </nc>
  </rcc>
  <rcc rId="3495" sId="1">
    <nc r="H9" t="inlineStr">
      <is>
        <t>Lux 1st till 10th Feb/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8" sId="2" numFmtId="34">
    <oc r="AP17">
      <v>1500000</v>
    </oc>
    <nc r="AP17">
      <v>1700000</v>
    </nc>
  </rcc>
  <rcc rId="4289" sId="2" numFmtId="4">
    <oc r="AS28">
      <v>500000</v>
    </oc>
    <nc r="AS28">
      <v>700000</v>
    </nc>
  </rcc>
  <rcc rId="4290" sId="2" numFmtId="34">
    <oc r="AV12">
      <v>1000000</v>
    </oc>
    <nc r="AV12">
      <v>1300000</v>
    </nc>
  </rcc>
  <rcc rId="4291" sId="2" numFmtId="4">
    <oc r="AV25">
      <v>1000000</v>
    </oc>
    <nc r="AV25">
      <v>1100000</v>
    </nc>
  </rcc>
  <rcc rId="4292" sId="2" numFmtId="4">
    <oc r="AV23">
      <v>500000</v>
    </oc>
    <nc r="AV23">
      <v>600000</v>
    </nc>
  </rcc>
  <rcc rId="4293" sId="2" numFmtId="4">
    <oc r="AV17">
      <v>1450000</v>
    </oc>
    <nc r="AV17">
      <v>1850000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2" numFmtId="4">
    <oc r="AV23">
      <v>600000</v>
    </oc>
    <nc r="AV23">
      <v>700000</v>
    </nc>
  </rcc>
  <rcc rId="4295" sId="2" numFmtId="4">
    <oc r="AV19">
      <v>1200000</v>
    </oc>
    <nc r="AV19">
      <v>1400000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6" sId="2" numFmtId="34">
    <oc r="AX12">
      <v>1000000</v>
    </oc>
    <nc r="AX12">
      <v>1200000</v>
    </nc>
  </rcc>
  <rcc rId="4297" sId="2" numFmtId="4">
    <oc r="AX17">
      <v>1250000</v>
    </oc>
    <nc r="AX17">
      <v>1550000</v>
    </nc>
  </rcc>
  <rcc rId="4298" sId="2" numFmtId="4">
    <oc r="AX28">
      <v>400000</v>
    </oc>
    <nc r="AX28">
      <v>600000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 numFmtId="4">
    <oc r="AY19">
      <v>1200000</v>
    </oc>
    <nc r="AY19">
      <v>1500000</v>
    </nc>
  </rcc>
  <rcc rId="4300" sId="2" numFmtId="4">
    <oc r="AY23">
      <v>400000</v>
    </oc>
    <nc r="AY23">
      <v>500000</v>
    </nc>
  </rcc>
  <rcc rId="4301" sId="2" numFmtId="4">
    <oc r="AY28">
      <v>700000</v>
    </oc>
    <nc r="AY28">
      <v>800000</v>
    </nc>
  </rcc>
  <rcc rId="4302" sId="2" numFmtId="4">
    <oc r="AY17">
      <v>1000000</v>
    </oc>
    <nc r="AY17">
      <v>1500000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4">
    <oc r="BA28">
      <v>1000000</v>
    </oc>
    <nc r="BA28">
      <v>1200000</v>
    </nc>
  </rcc>
  <rcc rId="4304" sId="2" numFmtId="4">
    <oc r="BA19">
      <v>2500000</v>
    </oc>
    <nc r="BA19">
      <v>2600000</v>
    </nc>
  </rcc>
  <rcc rId="4305" sId="2" numFmtId="4">
    <oc r="BA17">
      <v>3000000</v>
    </oc>
    <nc r="BA17">
      <v>3600000</v>
    </nc>
  </rcc>
  <rcc rId="4306" sId="2" numFmtId="4">
    <oc r="BA25">
      <v>2300000</v>
    </oc>
    <nc r="BA25">
      <v>2400000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 numFmtId="34">
    <oc r="BC28">
      <v>800000</v>
    </oc>
    <nc r="BC28">
      <v>1000000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8" sId="2" numFmtId="34">
    <oc r="BC23">
      <v>700000</v>
    </oc>
    <nc r="BC23">
      <v>800000</v>
    </nc>
  </rcc>
  <rcc rId="4309" sId="2" numFmtId="34">
    <oc r="BC19">
      <v>2000000</v>
    </oc>
    <nc r="BC19">
      <v>2500000</v>
    </nc>
  </rcc>
  <rcc rId="4310" sId="2" numFmtId="34">
    <oc r="BC17">
      <v>2700000</v>
    </oc>
    <nc r="BC17">
      <v>3700000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 numFmtId="34">
    <oc r="BC23">
      <v>800000</v>
    </oc>
    <nc r="BC23">
      <v>1000000</v>
    </nc>
  </rcc>
  <rcc rId="4312" sId="2" numFmtId="34">
    <nc r="BC26">
      <v>850000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numFmtId="4">
    <oc r="BD23">
      <v>800000</v>
    </oc>
    <nc r="BD23">
      <v>1000000</v>
    </nc>
  </rcc>
  <rcc rId="4314" sId="2" numFmtId="4">
    <oc r="BD17">
      <v>2000000</v>
    </oc>
    <nc r="BD17">
      <v>3000000</v>
    </nc>
  </rcc>
  <rcc rId="4315" sId="2" numFmtId="4">
    <oc r="BD19">
      <v>1800000</v>
    </oc>
    <nc r="BD19">
      <v>2000000</v>
    </nc>
  </rcc>
  <rcc rId="4316" sId="2" numFmtId="4">
    <oc r="BD28">
      <v>1200000</v>
    </oc>
    <nc r="BD28">
      <v>1400000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7" sId="2" numFmtId="34">
    <oc r="BF12">
      <v>5000000</v>
    </oc>
    <nc r="BF12">
      <v>5500000</v>
    </nc>
  </rcc>
  <rcc rId="4318" sId="2" numFmtId="34">
    <oc r="BF28">
      <v>1000000</v>
    </oc>
    <nc r="BF28">
      <v>1200000</v>
    </nc>
  </rcc>
  <rcc rId="4319" sId="2" numFmtId="34">
    <oc r="BF25">
      <v>2500000</v>
    </oc>
    <nc r="BF25">
      <v>2600000</v>
    </nc>
  </rcc>
  <rcc rId="4320" sId="2" numFmtId="34">
    <oc r="BF23">
      <v>1000000</v>
    </oc>
    <nc r="BF23">
      <v>1400000</v>
    </nc>
  </rcc>
  <rcc rId="4321" sId="2" numFmtId="34">
    <oc r="BF19">
      <v>4400000</v>
    </oc>
    <nc r="BF19">
      <v>4600000</v>
    </nc>
  </rcc>
  <rcc rId="4322" sId="2" numFmtId="34">
    <oc r="BF17">
      <v>4000000</v>
    </oc>
    <nc r="BF17">
      <v>4600000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1">
    <nc r="H8" t="inlineStr">
      <is>
        <t>Lux 1st till 10th Feb/</t>
      </is>
    </nc>
  </rcc>
  <rcc rId="3497" sId="2" numFmtId="34">
    <oc r="Q52">
      <v>2000000</v>
    </oc>
    <nc r="Q52">
      <v>2100000</v>
    </nc>
  </rcc>
  <rcc rId="3498" sId="2" numFmtId="34">
    <oc r="Q44">
      <v>1000000</v>
    </oc>
    <nc r="Q44"/>
  </rcc>
  <rcc rId="3499" sId="2" numFmtId="34">
    <oc r="Q55">
      <v>300000</v>
    </oc>
    <nc r="Q55">
      <v>500000</v>
    </nc>
  </rcc>
  <rcc rId="3500" sId="2">
    <oc r="A81" t="inlineStr">
      <is>
        <t>KTN News</t>
      </is>
    </oc>
    <nc r="A81" t="inlineStr">
      <is>
        <t>Rohi</t>
      </is>
    </nc>
  </rcc>
  <rcc rId="3501" sId="9">
    <oc r="A74">
      <f>'Feb 2019'!F81</f>
    </oc>
    <nc r="A74" t="inlineStr">
      <is>
        <t>Rohi</t>
      </is>
    </nc>
  </rcc>
  <rcc rId="3502" sId="9" numFmtId="34">
    <nc r="C74">
      <v>100000</v>
    </nc>
  </rcc>
  <rcc rId="3503" sId="2" numFmtId="4">
    <oc r="T12">
      <v>800000</v>
    </oc>
    <nc r="T12">
      <v>2000000</v>
    </nc>
  </rcc>
  <rcc rId="3504" sId="2" numFmtId="34">
    <oc r="Q12">
      <v>2000000</v>
    </oc>
    <nc r="Q12">
      <v>2200000</v>
    </nc>
  </rcc>
  <rcc rId="3505" sId="2" numFmtId="34">
    <oc r="Q18">
      <v>1200000</v>
    </oc>
    <nc r="Q18">
      <v>1000000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 numFmtId="4">
    <oc r="BJ17">
      <v>1200000</v>
    </oc>
    <nc r="BJ17">
      <v>1500000</v>
    </nc>
  </rcc>
  <rcc rId="4324" sId="2" numFmtId="34">
    <oc r="BJ26">
      <v>400000</v>
    </oc>
    <nc r="BJ26">
      <v>300000</v>
    </nc>
  </rcc>
  <rcc rId="4325" sId="2" numFmtId="4">
    <nc r="BJ28">
      <v>400000</v>
    </nc>
  </rcc>
  <rcc rId="4326" sId="2" numFmtId="34">
    <oc r="BK25">
      <v>1000000</v>
    </oc>
    <nc r="BK25">
      <v>1050000</v>
    </nc>
  </rcc>
  <rcc rId="4327" sId="2" numFmtId="4">
    <oc r="BM19">
      <v>1200000</v>
    </oc>
    <nc r="BM19">
      <v>1500000</v>
    </nc>
  </rcc>
  <rcc rId="4328" sId="2" numFmtId="4">
    <oc r="BM23">
      <v>600000</v>
    </oc>
    <nc r="BM23">
      <v>800000</v>
    </nc>
  </rcc>
  <rcc rId="4329" sId="2" numFmtId="4">
    <oc r="BM28">
      <v>700000</v>
    </oc>
    <nc r="BM28">
      <v>1000000</v>
    </nc>
  </rcc>
  <rcc rId="4330" sId="2" numFmtId="4">
    <oc r="BM17">
      <v>1200000</v>
    </oc>
    <nc r="BM17">
      <v>1700000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1" sId="2" numFmtId="4">
    <oc r="BM26">
      <v>800000</v>
    </oc>
    <nc r="BM26">
      <v>500000</v>
    </nc>
  </rcc>
  <rcc rId="4332" sId="2" numFmtId="4">
    <oc r="BM28">
      <v>1000000</v>
    </oc>
    <nc r="BM28">
      <v>1200000</v>
    </nc>
  </rcc>
  <rcc rId="4333" sId="2" numFmtId="4">
    <oc r="BM17">
      <v>1700000</v>
    </oc>
    <nc r="BM17">
      <v>2000000</v>
    </nc>
  </rcc>
  <rcc rId="4334" sId="2" numFmtId="4">
    <oc r="BM19">
      <v>1500000</v>
    </oc>
    <nc r="BM19">
      <v>1550000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 numFmtId="34">
    <oc r="AA36">
      <v>200000</v>
    </oc>
    <nc r="AA36">
      <v>100000</v>
    </nc>
  </rcc>
  <rcc rId="4336" sId="2" numFmtId="34">
    <oc r="AI36">
      <v>100000</v>
    </oc>
    <nc r="AI36"/>
  </rcc>
  <rcc rId="4337" sId="2" numFmtId="34">
    <oc r="AV36">
      <v>150000</v>
    </oc>
    <nc r="AV36">
      <v>100000</v>
    </nc>
  </rcc>
  <rcc rId="4338" sId="2" numFmtId="34">
    <oc r="T39">
      <v>100000</v>
    </oc>
    <nc r="T39"/>
  </rcc>
  <rcc rId="4339" sId="2" numFmtId="34">
    <oc r="BF39">
      <v>200000</v>
    </oc>
    <nc r="BF39"/>
  </rcc>
  <rcc rId="4340" sId="2" numFmtId="34">
    <oc r="AX37">
      <v>150000</v>
    </oc>
    <nc r="AX37"/>
  </rcc>
  <rcc rId="4341" sId="2" numFmtId="34">
    <oc r="AS37">
      <v>100000</v>
    </oc>
    <nc r="AS37"/>
  </rcc>
  <rcc rId="4342" sId="2" numFmtId="4">
    <oc r="AZ37">
      <v>100000</v>
    </oc>
    <nc r="AZ37"/>
  </rcc>
  <rcc rId="4343" sId="2" numFmtId="4">
    <oc r="T17">
      <v>3000000</v>
    </oc>
    <nc r="T17">
      <v>3100000</v>
    </nc>
  </rcc>
  <rcc rId="4344" sId="2" numFmtId="4">
    <oc r="AA28">
      <v>800000</v>
    </oc>
    <nc r="AA28">
      <v>900000</v>
    </nc>
  </rcc>
  <rcc rId="4345" sId="2" numFmtId="34">
    <oc r="AM36">
      <v>100000</v>
    </oc>
    <nc r="AM36"/>
  </rcc>
  <rcc rId="4346" sId="2" numFmtId="34">
    <oc r="AM17">
      <v>1200000</v>
    </oc>
    <nc r="AM17">
      <v>1300000</v>
    </nc>
  </rcc>
  <rcc rId="4347" sId="2" numFmtId="4">
    <oc r="BA36">
      <v>150000</v>
    </oc>
    <nc r="BA36">
      <v>100000</v>
    </nc>
  </rcc>
  <rcc rId="4348" sId="2" numFmtId="4">
    <oc r="BA17">
      <v>3600000</v>
    </oc>
    <nc r="BA17">
      <v>3650000</v>
    </nc>
  </rcc>
  <rcc rId="4349" sId="2" numFmtId="4">
    <oc r="AZ17">
      <v>3000000</v>
    </oc>
    <nc r="AZ17">
      <v>3100000</v>
    </nc>
  </rcc>
  <rcc rId="4350" sId="2" numFmtId="4">
    <oc r="AX17">
      <v>1550000</v>
    </oc>
    <nc r="AX17">
      <v>1650000</v>
    </nc>
  </rcc>
  <rcc rId="4351" sId="2" numFmtId="4">
    <oc r="AX23">
      <v>500000</v>
    </oc>
    <nc r="AX23">
      <v>550000</v>
    </nc>
  </rcc>
  <rcc rId="4352" sId="2" numFmtId="4">
    <oc r="AV17">
      <v>1850000</v>
    </oc>
    <nc r="AV17">
      <v>1900000</v>
    </nc>
  </rcc>
  <rcc rId="4353" sId="2" numFmtId="4">
    <oc r="AS28">
      <v>700000</v>
    </oc>
    <nc r="AS28">
      <v>800000</v>
    </nc>
  </rcc>
  <rcc rId="4354" sId="2" numFmtId="34">
    <oc r="AI23">
      <v>300000</v>
    </oc>
    <nc r="AI23">
      <v>400000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5" sId="2" numFmtId="4">
    <oc r="AI44">
      <v>500000</v>
    </oc>
    <nc r="AI44">
      <v>400000</v>
    </nc>
  </rcc>
  <rcc rId="4356" sId="2" numFmtId="4">
    <oc r="AS44">
      <v>900000</v>
    </oc>
    <nc r="AS44">
      <v>700000</v>
    </nc>
  </rcc>
  <rcc rId="4357" sId="2" numFmtId="4">
    <oc r="AV44">
      <v>800000</v>
    </oc>
    <nc r="AV44">
      <v>600000</v>
    </nc>
  </rcc>
  <rcc rId="4358" sId="2" numFmtId="4">
    <oc r="AX44">
      <v>800000</v>
    </oc>
    <nc r="AX44">
      <v>600000</v>
    </nc>
  </rcc>
  <rcc rId="4359" sId="2" numFmtId="34">
    <oc r="BC44">
      <v>800000</v>
    </oc>
    <nc r="BC44">
      <v>700000</v>
    </nc>
  </rcc>
  <rcc rId="4360" sId="2" numFmtId="4">
    <oc r="BD44">
      <v>1200000</v>
    </oc>
    <nc r="BD44">
      <v>1000000</v>
    </nc>
  </rcc>
  <rcc rId="4361" sId="2" numFmtId="34">
    <oc r="BF44">
      <v>800000</v>
    </oc>
    <nc r="BF44"/>
  </rcc>
  <rcc rId="4362" sId="2" numFmtId="4">
    <oc r="BK44">
      <v>1000000</v>
    </oc>
    <nc r="BK44">
      <v>800000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2" numFmtId="4">
    <oc r="L45">
      <v>700000</v>
    </oc>
    <nc r="L45">
      <v>500000</v>
    </nc>
  </rcc>
  <rcc rId="4364" sId="2" numFmtId="34">
    <oc r="T45">
      <v>1600000</v>
    </oc>
    <nc r="T45">
      <v>1300000</v>
    </nc>
  </rcc>
  <rcc rId="4365" sId="2" numFmtId="34">
    <oc r="X45">
      <v>600000</v>
    </oc>
    <nc r="X45">
      <v>500000</v>
    </nc>
  </rcc>
  <rcc rId="4366" sId="2" numFmtId="4">
    <oc r="AC45">
      <v>1000000</v>
    </oc>
    <nc r="AC45">
      <v>800000</v>
    </nc>
  </rcc>
  <rcc rId="4367" sId="2" numFmtId="4">
    <oc r="AD45">
      <v>1000000</v>
    </oc>
    <nc r="AD45">
      <v>800000</v>
    </nc>
  </rcc>
  <rcc rId="4368" sId="2" numFmtId="34">
    <oc r="AI45">
      <v>900000</v>
    </oc>
    <nc r="AI45">
      <v>700000</v>
    </nc>
  </rcc>
  <rcc rId="4369" sId="2" numFmtId="4">
    <oc r="AL45">
      <v>750000</v>
    </oc>
    <nc r="AL45">
      <v>450000</v>
    </nc>
  </rcc>
  <rcc rId="4370" sId="2" numFmtId="34">
    <oc r="AM45">
      <v>800000</v>
    </oc>
    <nc r="AM45">
      <v>600000</v>
    </nc>
  </rcc>
  <rcc rId="4371" sId="2" numFmtId="4">
    <oc r="AS45">
      <v>700000</v>
    </oc>
    <nc r="AS45">
      <v>800000</v>
    </nc>
  </rcc>
  <rcc rId="4372" sId="2" numFmtId="4">
    <oc r="AV45">
      <v>800000</v>
    </oc>
    <nc r="AV45">
      <v>500000</v>
    </nc>
  </rcc>
  <rcc rId="4373" sId="2" numFmtId="4">
    <oc r="AX45">
      <v>750000</v>
    </oc>
    <nc r="AX45">
      <v>500000</v>
    </nc>
  </rcc>
  <rcc rId="4374" sId="2" numFmtId="4">
    <oc r="AY45">
      <v>500000</v>
    </oc>
    <nc r="AY45"/>
  </rcc>
  <rcc rId="4375" sId="2" numFmtId="4">
    <oc r="AZ45">
      <v>1200000</v>
    </oc>
    <nc r="AZ45">
      <v>1000000</v>
    </nc>
  </rcc>
  <rcc rId="4376" sId="2" numFmtId="34">
    <oc r="BC45">
      <v>1200000</v>
    </oc>
    <nc r="BC45">
      <v>1000000</v>
    </nc>
  </rcc>
  <rcc rId="4377" sId="2" numFmtId="4">
    <oc r="BK45">
      <v>800000</v>
    </oc>
    <nc r="BK45">
      <v>600000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8" sId="2" numFmtId="4">
    <oc r="BD45">
      <v>1200000</v>
    </oc>
    <nc r="BD45">
      <v>1000000</v>
    </nc>
  </rcc>
  <rcc rId="4379" sId="2" numFmtId="4">
    <oc r="AS45">
      <v>800000</v>
    </oc>
    <nc r="AS45">
      <v>650000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0" sId="2" numFmtId="4">
    <oc r="T47">
      <v>1600000</v>
    </oc>
    <nc r="T47"/>
  </rcc>
  <rcc rId="4381" sId="2" numFmtId="4">
    <oc r="BA47">
      <v>700000</v>
    </oc>
    <nc r="BA47"/>
  </rcc>
  <rcc rId="4382" sId="2" numFmtId="4">
    <oc r="BD47">
      <v>1000000</v>
    </oc>
    <nc r="BD47"/>
  </rcc>
  <rcc rId="4383" sId="2" numFmtId="34">
    <oc r="BF47">
      <v>1600000</v>
    </oc>
    <nc r="BF47"/>
  </rcc>
  <rcc rId="4384" sId="1">
    <oc r="E10">
      <f>C10*8</f>
    </oc>
    <nc r="E10">
      <f>C10*8</f>
    </nc>
  </rcc>
  <rcc rId="4385" sId="2" numFmtId="4">
    <oc r="BD46">
      <v>1000000</v>
    </oc>
    <nc r="BD46"/>
  </rcc>
  <rcc rId="4386" sId="2" numFmtId="4">
    <oc r="BA46">
      <v>1000000</v>
    </oc>
    <nc r="BA46"/>
  </rcc>
  <rcc rId="4387" sId="2" numFmtId="4">
    <oc r="AZ46">
      <v>1200000</v>
    </oc>
    <nc r="AZ46">
      <v>1000000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 numFmtId="4">
    <oc r="L48">
      <v>250000</v>
    </oc>
    <nc r="L48">
      <v>350000</v>
    </nc>
  </rcc>
  <rcc rId="4389" sId="2" numFmtId="4">
    <oc r="X48">
      <v>300000</v>
    </oc>
    <nc r="X48">
      <v>400000</v>
    </nc>
  </rcc>
  <rcc rId="4390" sId="2" numFmtId="34">
    <oc r="AC48">
      <v>400000</v>
    </oc>
    <nc r="AC48">
      <v>500000</v>
    </nc>
  </rcc>
  <rcc rId="4391" sId="2" numFmtId="34">
    <oc r="AD48">
      <v>300000</v>
    </oc>
    <nc r="AD48">
      <v>500000</v>
    </nc>
  </rcc>
  <rcc rId="4392" sId="2" numFmtId="34">
    <oc r="AM48">
      <v>300000</v>
    </oc>
    <nc r="AM48">
      <v>500000</v>
    </nc>
  </rcc>
  <rcc rId="4393" sId="2" numFmtId="4">
    <nc r="AS48">
      <v>250000</v>
    </nc>
  </rcc>
  <rfmt sheetId="2" sqref="AS48" start="0" length="2147483647">
    <dxf>
      <font>
        <b val="0"/>
        <family val="2"/>
      </font>
    </dxf>
  </rfmt>
  <rcc rId="4394" sId="2" numFmtId="4">
    <oc r="AZ48">
      <v>350000</v>
    </oc>
    <nc r="AZ48">
      <v>450000</v>
    </nc>
  </rcc>
  <rcc rId="4395" sId="2" numFmtId="4">
    <oc r="BA48">
      <v>300000</v>
    </oc>
    <nc r="BA48">
      <v>450000</v>
    </nc>
  </rcc>
  <rcc rId="4396" sId="2" numFmtId="34">
    <oc r="BF48">
      <v>500000</v>
    </oc>
    <nc r="BF48">
      <v>700000</v>
    </nc>
  </rcc>
  <rcc rId="4397" sId="2" numFmtId="4">
    <nc r="AI48">
      <v>300000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8" sId="2" numFmtId="4">
    <oc r="T49">
      <v>500000</v>
    </oc>
    <nc r="T49">
      <v>600000</v>
    </nc>
  </rcc>
  <rcc rId="4399" sId="2" numFmtId="4">
    <oc r="AS49">
      <v>300000</v>
    </oc>
    <nc r="AS49">
      <v>500000</v>
    </nc>
  </rcc>
  <rcc rId="4400" sId="2" numFmtId="34">
    <oc r="AZ49">
      <v>500000</v>
    </oc>
    <nc r="AZ49">
      <v>700000</v>
    </nc>
  </rcc>
  <rcc rId="4401" sId="2" numFmtId="34">
    <oc r="BF49">
      <v>1200000</v>
    </oc>
    <nc r="BF49">
      <v>1400000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2" sId="2" numFmtId="34">
    <oc r="L51">
      <v>400000</v>
    </oc>
    <nc r="L51">
      <v>500000</v>
    </nc>
  </rcc>
  <rcc rId="4403" sId="2" numFmtId="4">
    <oc r="T51">
      <v>700000</v>
    </oc>
    <nc r="T51">
      <v>1000000</v>
    </nc>
  </rcc>
  <rcc rId="4404" sId="2" numFmtId="4">
    <oc r="AV51">
      <v>500000</v>
    </oc>
    <nc r="AV51">
      <v>700000</v>
    </nc>
  </rcc>
  <rcc rId="4405" sId="2" numFmtId="4">
    <oc r="AX51">
      <v>550000</v>
    </oc>
    <nc r="AX51">
      <v>700000</v>
    </nc>
  </rcc>
  <rcc rId="4406" sId="2" numFmtId="4">
    <oc r="AZ51">
      <v>700000</v>
    </oc>
    <nc r="AZ51">
      <v>800000</v>
    </nc>
  </rcc>
  <rcc rId="4407" sId="2" numFmtId="4">
    <oc r="BA51">
      <v>700000</v>
    </oc>
    <nc r="BA51">
      <v>800000</v>
    </nc>
  </rcc>
  <rcc rId="4408" sId="2" numFmtId="34">
    <oc r="BF51">
      <v>2000000</v>
    </oc>
    <nc r="BF51">
      <v>2200000</v>
    </nc>
  </rcc>
  <rcc rId="4409" sId="2" numFmtId="4">
    <oc r="AS52">
      <v>2100000</v>
    </oc>
    <nc r="AS52">
      <v>500000</v>
    </nc>
  </rcc>
  <rfmt sheetId="2" sqref="AS52" start="0" length="2147483647">
    <dxf>
      <font>
        <b val="0"/>
        <family val="2"/>
      </font>
    </dxf>
  </rfmt>
  <rcc rId="4410" sId="2" numFmtId="34">
    <oc r="BF52">
      <v>2500000</v>
    </oc>
    <nc r="BF52">
      <v>2100000</v>
    </nc>
  </rcc>
  <rcc rId="4411" sId="2" numFmtId="4">
    <oc r="AY52">
      <v>500000</v>
    </oc>
    <nc r="AY52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6" sId="2" numFmtId="4">
    <oc r="T18">
      <v>1500000</v>
    </oc>
    <nc r="T18">
      <v>1000000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2" sId="2" odxf="1" dxf="1" numFmtId="34">
    <oc r="T53">
      <v>700000</v>
    </oc>
    <nc r="T53">
      <v>800000</v>
    </nc>
    <odxf>
      <font>
        <sz val="10"/>
        <family val="2"/>
      </font>
      <numFmt numFmtId="3" formatCode="#,##0"/>
      <alignment vertical="top"/>
    </odxf>
    <ndxf>
      <font>
        <sz val="10"/>
        <name val="Aparajita"/>
        <family val="2"/>
        <scheme val="none"/>
      </font>
      <numFmt numFmtId="164" formatCode="_(* #,##0_);_(* \(#,##0\);_(* &quot;-&quot;??_);_(@_)"/>
      <alignment vertical="center"/>
    </ndxf>
  </rcc>
  <rcc rId="4413" sId="2" numFmtId="4">
    <oc r="AS53">
      <v>400000</v>
    </oc>
    <nc r="AS53">
      <v>700000</v>
    </nc>
  </rcc>
  <rcc rId="4414" sId="2" numFmtId="4">
    <oc r="AV53">
      <v>400000</v>
    </oc>
    <nc r="AV53">
      <v>500000</v>
    </nc>
  </rcc>
  <rcc rId="4415" sId="2" numFmtId="4">
    <oc r="BD53">
      <v>700000</v>
    </oc>
    <nc r="BD53">
      <v>800000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 numFmtId="34">
    <nc r="T54">
      <v>400000</v>
    </nc>
  </rcc>
  <rcc rId="4417" sId="2" numFmtId="34">
    <oc r="BF54">
      <v>300000</v>
    </oc>
    <nc r="BF54">
      <v>600000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8" sId="2" numFmtId="34">
    <oc r="T54">
      <v>400000</v>
    </oc>
    <nc r="T54">
      <v>500000</v>
    </nc>
  </rcc>
  <rcc rId="4419" sId="2" numFmtId="4">
    <nc r="AS54">
      <v>400000</v>
    </nc>
  </rcc>
  <rcc rId="4420" sId="2" numFmtId="34">
    <oc r="AZ54">
      <v>400000</v>
    </oc>
    <nc r="AZ54">
      <v>500000</v>
    </nc>
  </rcc>
  <rcc rId="4421" sId="2" numFmtId="34">
    <oc r="BF54">
      <v>600000</v>
    </oc>
    <nc r="BF54">
      <v>800000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2" sId="2" numFmtId="34">
    <nc r="T55">
      <v>700000</v>
    </nc>
  </rcc>
  <rcc rId="4423" sId="2" numFmtId="34">
    <oc r="AC55">
      <v>300000</v>
    </oc>
    <nc r="AC55">
      <v>400000</v>
    </nc>
  </rcc>
  <rcc rId="4424" sId="2" numFmtId="4">
    <nc r="AL55">
      <v>300000</v>
    </nc>
  </rcc>
  <rcc rId="4425" sId="2" numFmtId="4">
    <nc r="AS55">
      <v>700000</v>
    </nc>
  </rcc>
  <rcc rId="4426" sId="2" numFmtId="4">
    <oc r="AY55">
      <v>400000</v>
    </oc>
    <nc r="AY55">
      <v>600000</v>
    </nc>
  </rcc>
  <rcc rId="4427" sId="2" numFmtId="4">
    <oc r="BA55">
      <v>600000</v>
    </oc>
    <nc r="BA55">
      <v>1000000</v>
    </nc>
  </rcc>
  <rcc rId="4428" sId="2" numFmtId="34">
    <oc r="BC55">
      <v>400000</v>
    </oc>
    <nc r="BC55">
      <v>700000</v>
    </nc>
  </rcc>
  <rcc rId="4429" sId="2" numFmtId="4">
    <oc r="BD55">
      <v>600000</v>
    </oc>
    <nc r="BD55">
      <v>900000</v>
    </nc>
  </rcc>
  <rcc rId="4430" sId="2" numFmtId="34">
    <oc r="BF55">
      <v>1000000</v>
    </oc>
    <nc r="BF55">
      <v>1500000</v>
    </nc>
  </rcc>
  <rcc rId="4431" sId="2" numFmtId="4">
    <nc r="BK55">
      <v>400000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2" sId="2" numFmtId="4">
    <oc r="L58">
      <v>300000</v>
    </oc>
    <nc r="L58"/>
  </rcc>
  <rcc rId="4433" sId="2" numFmtId="34">
    <nc r="L55">
      <v>300000</v>
    </nc>
  </rcc>
  <rcc rId="4434" sId="2" numFmtId="34">
    <oc r="T55">
      <v>700000</v>
    </oc>
    <nc r="T55">
      <v>900000</v>
    </nc>
  </rcc>
  <rcc rId="4435" sId="2" numFmtId="34">
    <oc r="AA58">
      <v>300000</v>
    </oc>
    <nc r="AA58"/>
  </rcc>
  <rcc rId="4436" sId="2">
    <nc r="AA55">
      <v>300000</v>
    </nc>
  </rcc>
  <rfmt sheetId="2" sqref="AA55">
    <dxf>
      <numFmt numFmtId="35" formatCode="_(* #,##0.00_);_(* \(#,##0.00\);_(* &quot;-&quot;??_);_(@_)"/>
    </dxf>
  </rfmt>
  <rfmt sheetId="2" sqref="AA55">
    <dxf>
      <numFmt numFmtId="169" formatCode="_(* #,##0.0_);_(* \(#,##0.0\);_(* &quot;-&quot;??_);_(@_)"/>
    </dxf>
  </rfmt>
  <rfmt sheetId="2" sqref="AA55">
    <dxf>
      <numFmt numFmtId="164" formatCode="_(* #,##0_);_(* \(#,##0\);_(* &quot;-&quot;??_);_(@_)"/>
    </dxf>
  </rfmt>
  <rcc rId="4437" sId="2" numFmtId="4">
    <oc r="AP58">
      <v>200000</v>
    </oc>
    <nc r="AP58"/>
  </rcc>
  <rcc rId="4438" sId="2" numFmtId="4">
    <oc r="AP55">
      <v>200000</v>
    </oc>
    <nc r="AP55">
      <v>400000</v>
    </nc>
  </rcc>
  <rcc rId="4439" sId="2" numFmtId="4">
    <oc r="AY56">
      <v>200000</v>
    </oc>
    <nc r="AY56">
      <v>100000</v>
    </nc>
  </rcc>
  <rcc rId="4440" sId="2" numFmtId="4">
    <oc r="AY55">
      <v>600000</v>
    </oc>
    <nc r="AY55">
      <v>800000</v>
    </nc>
  </rcc>
  <rcc rId="4441" sId="2" numFmtId="4">
    <oc r="AZ65">
      <v>100000</v>
    </oc>
    <nc r="AZ65"/>
  </rcc>
  <rcc rId="4442" sId="2" numFmtId="4">
    <oc r="BA65">
      <v>100000</v>
    </oc>
    <nc r="BA65"/>
  </rcc>
  <rcc rId="4443" sId="2" numFmtId="4">
    <oc r="BA55">
      <v>1000000</v>
    </oc>
    <nc r="BA55">
      <v>1400000</v>
    </nc>
  </rcc>
  <rcc rId="4444" sId="2" numFmtId="4">
    <oc r="BD55">
      <v>900000</v>
    </oc>
    <nc r="BD55">
      <v>1200000</v>
    </nc>
  </rcc>
  <rcc rId="4445" sId="2" numFmtId="34">
    <oc r="BF55">
      <v>1500000</v>
    </oc>
    <nc r="BF55">
      <v>1700000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6" sId="2" numFmtId="34">
    <oc r="BA5">
      <v>20000000</v>
    </oc>
    <nc r="BA5">
      <v>25000000</v>
    </nc>
  </rcc>
  <rcc rId="4447" sId="2" numFmtId="34">
    <oc r="BC5">
      <v>17000000</v>
    </oc>
    <nc r="BC5">
      <v>16000000</v>
    </nc>
  </rcc>
  <rcc rId="4448" sId="2" numFmtId="4">
    <oc r="BD55">
      <v>1200000</v>
    </oc>
    <nc r="BD55">
      <v>1400000</v>
    </nc>
  </rcc>
  <rcc rId="4449" sId="2" numFmtId="34">
    <oc r="BF55">
      <v>1700000</v>
    </oc>
    <nc r="BF55">
      <v>1750000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0" sId="2" numFmtId="34">
    <nc r="BF60">
      <v>100000</v>
    </nc>
  </rcc>
  <rcc rId="4451" sId="2" numFmtId="34">
    <nc r="T60">
      <v>100000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 numFmtId="4">
    <oc r="AV62">
      <v>300000</v>
    </oc>
    <nc r="AV62">
      <v>200000</v>
    </nc>
  </rcc>
  <rcc rId="4453" sId="2" numFmtId="34">
    <oc r="T82">
      <v>50000</v>
    </oc>
    <nc r="T82"/>
  </rcc>
  <rcc rId="4454" sId="2" numFmtId="34">
    <oc r="T78">
      <v>100000</v>
    </oc>
    <nc r="T78">
      <v>50000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5" sId="2" numFmtId="34">
    <oc r="T98">
      <v>150000</v>
    </oc>
    <nc r="T98"/>
  </rcc>
  <rcc rId="4456" sId="2" numFmtId="34">
    <nc r="T97">
      <v>150000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7" sId="2" numFmtId="34">
    <oc r="AM94">
      <v>500000</v>
    </oc>
    <nc r="AM94">
      <v>200000</v>
    </nc>
  </rcc>
  <rcc rId="4458" sId="2" numFmtId="34">
    <oc r="AM98">
      <v>300000</v>
    </oc>
    <nc r="AM98">
      <v>100000</v>
    </nc>
  </rcc>
  <rcc rId="4459" sId="2" numFmtId="4">
    <oc r="AP94">
      <v>300000</v>
    </oc>
    <nc r="AP94">
      <v>200000</v>
    </nc>
  </rcc>
  <rcc rId="4460" sId="2" numFmtId="4">
    <oc r="AP98">
      <v>300000</v>
    </oc>
    <nc r="AP98">
      <v>100000</v>
    </nc>
  </rcc>
  <rcc rId="4461" sId="2" numFmtId="34">
    <oc r="BF96">
      <v>200000</v>
    </oc>
    <nc r="BF96">
      <v>250000</v>
    </nc>
  </rcc>
  <rcc rId="4462" sId="2" numFmtId="34">
    <oc r="BF97">
      <v>100000</v>
    </oc>
    <nc r="BF97">
      <v>150000</v>
    </nc>
  </rcc>
  <rcc rId="4463" sId="2" numFmtId="4">
    <oc r="BC94">
      <v>200000</v>
    </oc>
    <nc r="BC94">
      <v>100000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7" sId="2" numFmtId="4">
    <oc r="T18">
      <v>1000000</v>
    </oc>
    <nc r="T18">
      <v>800000</v>
    </nc>
  </rcc>
  <rcc rId="3508" sId="2" numFmtId="4">
    <oc r="T21">
      <v>1300000</v>
    </oc>
    <nc r="T21">
      <v>1000000</v>
    </nc>
  </rcc>
  <rcc rId="3509" sId="2" numFmtId="4">
    <oc r="T26">
      <v>1000000</v>
    </oc>
    <nc r="T26">
      <v>700000</v>
    </nc>
  </rcc>
  <rcc rId="3510" sId="2" numFmtId="4">
    <nc r="T31">
      <v>400000</v>
    </nc>
  </rcc>
  <rcc rId="3511" sId="2" numFmtId="34">
    <nc r="T36">
      <v>200000</v>
    </nc>
  </rcc>
  <rcc rId="3512" sId="2" numFmtId="34">
    <nc r="T39">
      <v>100000</v>
    </nc>
  </rcc>
  <rcc rId="3513" sId="1">
    <nc r="H10" t="inlineStr">
      <is>
        <t>LB Bar 1st till 10th Feb/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4" sId="2" numFmtId="34">
    <oc r="AM105">
      <v>500000</v>
    </oc>
    <nc r="AM105"/>
  </rcc>
  <rcc rId="4465" sId="2" numFmtId="34">
    <oc r="AS105">
      <v>500000</v>
    </oc>
    <nc r="AS105"/>
  </rcc>
  <rcc rId="4466" sId="2" numFmtId="34">
    <oc r="AV105">
      <v>300000</v>
    </oc>
    <nc r="AV105"/>
  </rcc>
  <rcc rId="4467" sId="2" numFmtId="4">
    <oc r="AX105">
      <v>300000</v>
    </oc>
    <nc r="AX105"/>
  </rcc>
  <rcc rId="4468" sId="2" numFmtId="4">
    <oc r="BA105">
      <v>300000</v>
    </oc>
    <nc r="BA105"/>
  </rcc>
  <rcc rId="4469" sId="2" numFmtId="34">
    <oc r="AM17">
      <v>1300000</v>
    </oc>
    <nc r="AM17">
      <v>1500000</v>
    </nc>
  </rcc>
  <rcc rId="4470" sId="2" numFmtId="34">
    <oc r="AM19">
      <v>1200000</v>
    </oc>
    <nc r="AM19">
      <v>1400000</v>
    </nc>
  </rcc>
  <rcc rId="4471" sId="2" numFmtId="34">
    <oc r="AM23">
      <v>450000</v>
    </oc>
    <nc r="AM23">
      <v>500000</v>
    </nc>
  </rcc>
  <rcc rId="4472" sId="2" numFmtId="34">
    <nc r="AM28">
      <v>500000</v>
    </nc>
  </rcc>
  <rcc rId="4473" sId="2" numFmtId="34">
    <oc r="AM31">
      <v>200000</v>
    </oc>
    <nc r="AM31">
      <v>250000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4" sId="2" numFmtId="4">
    <oc r="AP98">
      <v>100000</v>
    </oc>
    <nc r="AP98">
      <v>150000</v>
    </nc>
  </rcc>
  <rcc rId="4475" sId="2" numFmtId="4">
    <oc r="AP101">
      <v>200000</v>
    </oc>
    <nc r="AP101"/>
  </rcc>
  <rcc rId="4476" sId="2" numFmtId="34">
    <nc r="AP51">
      <v>450000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 numFmtId="34">
    <oc r="AS12">
      <v>1500000</v>
    </oc>
    <nc r="AS12">
      <v>1700000</v>
    </nc>
  </rcc>
  <rcc rId="4478" sId="2" numFmtId="34">
    <oc r="AS90">
      <v>100000</v>
    </oc>
    <nc r="AS90">
      <v>75000</v>
    </nc>
  </rcc>
  <rcc rId="4479" sId="2" numFmtId="34">
    <oc r="AS19">
      <v>2500000</v>
    </oc>
    <nc r="AS19">
      <v>2600000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0" sId="2" numFmtId="34">
    <oc r="AS17">
      <v>2000000</v>
    </oc>
    <nc r="AS17">
      <v>2250000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numFmtId="34">
    <oc r="AS17">
      <v>2250000</v>
    </oc>
    <nc r="AS17">
      <v>2225000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2" sId="2" numFmtId="34">
    <nc r="AE5">
      <v>10000000</v>
    </nc>
  </rcc>
  <rcc rId="4483" sId="2" numFmtId="34">
    <oc r="AD5">
      <v>8000000</v>
    </oc>
    <nc r="AD5">
      <v>10000000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 numFmtId="34">
    <oc r="AD12">
      <v>1000000</v>
    </oc>
    <nc r="AD12">
      <v>1200000</v>
    </nc>
  </rcc>
  <rcc rId="4485" sId="2" numFmtId="4">
    <nc r="AD24">
      <v>700000</v>
    </nc>
  </rcc>
  <rcc rId="4486" sId="2" numFmtId="34">
    <oc r="AD51">
      <v>450000</v>
    </oc>
    <nc r="AD51">
      <v>650000</v>
    </nc>
  </rcc>
  <rcc rId="4487" sId="2" numFmtId="34">
    <oc r="AS5">
      <v>17000000</v>
    </oc>
    <nc r="AS5">
      <v>16000000</v>
    </nc>
  </rcc>
  <rcc rId="4488" sId="2" numFmtId="34">
    <nc r="AW5">
      <v>6000000</v>
    </nc>
  </rcc>
  <rcc rId="4489" sId="2" numFmtId="34">
    <oc r="AY5">
      <v>8000000</v>
    </oc>
    <nc r="AY5"/>
  </rcc>
  <rcc rId="4490" sId="2" numFmtId="4">
    <oc r="AY17">
      <v>1500000</v>
    </oc>
    <nc r="AY17"/>
  </rcc>
  <rcc rId="4491" sId="2" numFmtId="4">
    <oc r="AY19">
      <v>1500000</v>
    </oc>
    <nc r="AY19"/>
  </rcc>
  <rcc rId="4492" sId="2" numFmtId="4">
    <oc r="AY23">
      <v>500000</v>
    </oc>
    <nc r="AY23"/>
  </rcc>
  <rcc rId="4493" sId="2" numFmtId="4">
    <oc r="AY24">
      <v>400000</v>
    </oc>
    <nc r="AY24"/>
  </rcc>
  <rcc rId="4494" sId="2" numFmtId="4">
    <oc r="AY25">
      <v>1200000</v>
    </oc>
    <nc r="AY25"/>
  </rcc>
  <rcc rId="4495" sId="2" numFmtId="4">
    <oc r="AY28">
      <v>800000</v>
    </oc>
    <nc r="AY28"/>
  </rcc>
  <rcc rId="4496" sId="2" numFmtId="4">
    <oc r="AY44">
      <v>500000</v>
    </oc>
    <nc r="AY44"/>
  </rcc>
  <rcc rId="4497" sId="2" numFmtId="4">
    <oc r="AY55">
      <v>800000</v>
    </oc>
    <nc r="AY55"/>
  </rcc>
  <rcc rId="4498" sId="2" numFmtId="4">
    <oc r="AY56">
      <v>100000</v>
    </oc>
    <nc r="AY56"/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9" sId="2" ref="AT1:AT1048576" action="insertCol">
    <undo index="65535" exp="area" ref3D="1" dr="$A$107:$XFD$109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A$107:$XFD$109" dn="Z_55F024CD_A7F9_4381_9942_5ED21204AFB7_.wvu.Rows" sId="2"/>
    <undo index="65535" exp="area" ref3D="1" dr="$BN$1:$BP$1048576" dn="Z_46AB56D5_CE66_4F5F_B4E5_213E35ACB9B0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</rrc>
  <rcc rId="4500" sId="2" numFmtId="34">
    <nc r="AT5">
      <v>9000000</v>
    </nc>
  </rcc>
  <rcc rId="4501" sId="2">
    <nc r="AT6">
      <f>AT110</f>
    </nc>
  </rcc>
  <rcc rId="4502" sId="2">
    <nc r="AT10" t="inlineStr">
      <is>
        <t>Walls Cornetto Core</t>
      </is>
    </nc>
  </rcc>
  <rcc rId="4503" sId="2" numFmtId="34">
    <oc r="AS5">
      <v>16000000</v>
    </oc>
    <nc r="AS5">
      <v>7000000</v>
    </nc>
  </rcc>
  <rcc rId="4504" sId="2">
    <nc r="AT11">
      <f>AT15/AT6</f>
    </nc>
  </rcc>
  <rcc rId="4505" sId="2">
    <nc r="AT15">
      <f>SUM(AT12:AT14)</f>
    </nc>
  </rcc>
  <rcc rId="4506" sId="2">
    <nc r="AT16">
      <f>AT32/AT6</f>
    </nc>
  </rcc>
  <rcc rId="4507" sId="2">
    <nc r="AT32">
      <f>SUM(AT17:AT31)</f>
    </nc>
  </rcc>
  <rcc rId="4508" sId="2">
    <nc r="AT33">
      <f>AT42/AT6</f>
    </nc>
  </rcc>
  <rcc rId="4509" sId="2">
    <nc r="AT42">
      <f>SUM(AT34:AT41)</f>
    </nc>
  </rcc>
  <rcc rId="4510" sId="2">
    <nc r="AT43">
      <f>AT67/AT6</f>
    </nc>
  </rcc>
  <rcc rId="4511" sId="2">
    <nc r="AT67">
      <f>SUM(AT44:AT66)</f>
    </nc>
  </rcc>
  <rcc rId="4512" sId="2">
    <nc r="AT68">
      <f>AT87/AT6</f>
    </nc>
  </rcc>
  <rcc rId="4513" sId="2">
    <nc r="AT87">
      <f>SUM(AT69:AT86)</f>
    </nc>
  </rcc>
  <rcc rId="4514" sId="2">
    <nc r="AT88">
      <f>AT92/AT6</f>
    </nc>
  </rcc>
  <rcc rId="4515" sId="2">
    <nc r="AT92">
      <f>SUM(AT89:AT91)</f>
    </nc>
  </rcc>
  <rcc rId="4516" sId="2">
    <nc r="AT93">
      <f>AT99/AT6</f>
    </nc>
  </rcc>
  <rcc rId="4517" sId="2">
    <nc r="AT99">
      <f>SUM(AT94:AT98)</f>
    </nc>
  </rcc>
  <rcc rId="4518" sId="2">
    <nc r="AT102">
      <f>SUM(AT101:AT101)</f>
    </nc>
  </rcc>
  <rcc rId="4519" sId="2">
    <nc r="AT103">
      <f>AT106/AT6</f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2" numFmtId="4">
    <oc r="AD17">
      <v>1000000</v>
    </oc>
    <nc r="AD17">
      <v>1300000</v>
    </nc>
  </rcc>
  <rcc rId="4521" sId="2" numFmtId="4">
    <oc r="AD19">
      <v>1000000</v>
    </oc>
    <nc r="AD19">
      <v>1200000</v>
    </nc>
  </rcc>
  <rcc rId="4522" sId="2" numFmtId="4">
    <oc r="AD23">
      <v>300000</v>
    </oc>
    <nc r="AD23">
      <v>400000</v>
    </nc>
  </rcc>
  <rcc rId="4523" sId="2" numFmtId="4">
    <oc r="AD25">
      <v>1100000</v>
    </oc>
    <nc r="AD25">
      <v>1400000</v>
    </nc>
  </rcc>
  <rcc rId="4524" sId="2">
    <nc r="AT4">
      <f>AT5-AT6</f>
    </nc>
  </rcc>
  <rcc rId="4525" sId="2" numFmtId="34">
    <oc r="AS12">
      <v>1700000</v>
    </oc>
    <nc r="AS12">
      <v>1000000</v>
    </nc>
  </rcc>
  <rcc rId="4526" sId="2" numFmtId="34">
    <oc r="AS18">
      <v>800000</v>
    </oc>
    <nc r="AS18"/>
  </rcc>
  <rcc rId="4527" sId="2" numFmtId="34">
    <oc r="AS17">
      <v>2225000</v>
    </oc>
    <nc r="AS17">
      <v>2025000</v>
    </nc>
  </rcc>
  <rcc rId="4528" sId="2" numFmtId="34">
    <oc r="AS19">
      <v>2600000</v>
    </oc>
    <nc r="AS19">
      <v>2200000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 numFmtId="34">
    <oc r="AS21">
      <v>600000</v>
    </oc>
    <nc r="AS21">
      <v>500000</v>
    </nc>
  </rcc>
  <rcc rId="4530" sId="2" numFmtId="4">
    <oc r="AS20">
      <v>200000</v>
    </oc>
    <nc r="AS20"/>
  </rcc>
  <rcc rId="4531" sId="2" numFmtId="34">
    <oc r="AS23">
      <v>700000</v>
    </oc>
    <nc r="AS23">
      <v>500000</v>
    </nc>
  </rcc>
  <rcc rId="4532" sId="2" numFmtId="34">
    <oc r="AS24">
      <v>500000</v>
    </oc>
    <nc r="AS24"/>
  </rcc>
  <rcc rId="4533" sId="2" numFmtId="34">
    <oc r="AS25">
      <v>1500000</v>
    </oc>
    <nc r="AS25">
      <v>1000000</v>
    </nc>
  </rcc>
  <rcc rId="4534" sId="2" numFmtId="4">
    <oc r="AS26">
      <v>500000</v>
    </oc>
    <nc r="AS26"/>
  </rcc>
  <rcc rId="4535" sId="2" numFmtId="4">
    <oc r="AS28">
      <v>800000</v>
    </oc>
    <nc r="AS28">
      <v>600000</v>
    </nc>
  </rcc>
  <rcc rId="4536" sId="2" numFmtId="34">
    <oc r="AS31">
      <v>300000</v>
    </oc>
    <nc r="AS31">
      <v>250000</v>
    </nc>
  </rcc>
  <rcc rId="4537" sId="2" numFmtId="4">
    <oc r="AS44">
      <v>700000</v>
    </oc>
    <nc r="AS44">
      <v>500000</v>
    </nc>
  </rcc>
  <rcc rId="4538" sId="2" numFmtId="4">
    <oc r="AS45">
      <v>650000</v>
    </oc>
    <nc r="AS45">
      <v>550000</v>
    </nc>
  </rcc>
  <rcc rId="4539" sId="2" numFmtId="4">
    <oc r="AS48">
      <v>250000</v>
    </oc>
    <nc r="AS48"/>
  </rcc>
  <rcc rId="4540" sId="2" numFmtId="4">
    <oc r="AS52">
      <v>500000</v>
    </oc>
    <nc r="AS52"/>
  </rcc>
  <rcc rId="4541" sId="2" numFmtId="4">
    <oc r="AS54">
      <v>400000</v>
    </oc>
    <nc r="AS54"/>
  </rcc>
  <rcc rId="4542" sId="2" numFmtId="4">
    <oc r="AS53">
      <v>700000</v>
    </oc>
    <nc r="AS53">
      <v>500000</v>
    </nc>
  </rcc>
  <rcc rId="4543" sId="2" odxf="1" dxf="1" numFmtId="4">
    <oc r="AS55">
      <v>700000</v>
    </oc>
    <nc r="AS55">
      <v>500000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4" sId="1">
    <nc r="H6" t="inlineStr">
      <is>
        <t>LB Bar 1st till 10th Feb/</t>
      </is>
    </nc>
  </rcc>
  <rcc rId="3515" sId="2" numFmtId="4">
    <oc r="T49">
      <v>600000</v>
    </oc>
    <nc r="T49">
      <v>500000</v>
    </nc>
  </rcc>
  <rcc rId="3516" sId="1">
    <nc r="H14" t="inlineStr">
      <is>
        <t>LB Bar 1st till 10th Feb/</t>
      </is>
    </nc>
  </rcc>
  <rcc rId="3517" sId="2" numFmtId="4">
    <oc r="T51">
      <v>900000</v>
    </oc>
    <nc r="T51">
      <v>700000</v>
    </nc>
  </rcc>
  <rcc rId="3518" sId="1">
    <nc r="H7" t="inlineStr">
      <is>
        <t>LB Bar 1st till 10th Feb/</t>
      </is>
    </nc>
  </rcc>
  <rcc rId="3519" sId="2" numFmtId="4">
    <oc r="T53">
      <v>800000</v>
    </oc>
    <nc r="T53">
      <v>700000</v>
    </nc>
  </rcc>
  <rcc rId="3520" sId="2" numFmtId="34">
    <oc r="T58">
      <v>200000</v>
    </oc>
    <nc r="T58"/>
  </rcc>
  <rcc rId="3521" sId="2" odxf="1" dxf="1" numFmtId="34">
    <nc r="T81">
      <v>50000</v>
    </nc>
    <odxf/>
    <ndxf/>
  </rcc>
  <rcc rId="3522" sId="2" numFmtId="34">
    <oc r="T80">
      <v>50000</v>
    </oc>
    <nc r="T80"/>
  </rcc>
  <rcc rId="3523" sId="2" numFmtId="34">
    <oc r="T97">
      <v>250000</v>
    </oc>
    <nc r="T97">
      <v>150000</v>
    </nc>
  </rcc>
  <rcc rId="3524" sId="2" numFmtId="34">
    <nc r="T95">
      <v>100000</v>
    </nc>
  </rcc>
  <rcc rId="3525" sId="2">
    <nc r="BQ95">
      <f>SUM(G95:BP95)</f>
    </nc>
  </rcc>
  <rcc rId="3526" sId="2">
    <nc r="BR95">
      <f>Summary!C88</f>
    </nc>
  </rcc>
  <rcc rId="3527" sId="2">
    <nc r="E95">
      <f>C95-B95</f>
    </nc>
  </rcc>
  <rcc rId="3528" sId="2">
    <nc r="C95">
      <f>D95</f>
    </nc>
  </rcc>
  <rcc rId="3529" sId="2">
    <nc r="B95">
      <f>BQ95</f>
    </nc>
  </rcc>
  <rcc rId="3530" sId="2">
    <nc r="D95">
      <f>BR95</f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2" numFmtId="34">
    <oc r="AS90">
      <v>75000</v>
    </oc>
    <nc r="AS90"/>
  </rcc>
  <rcc rId="4545" sId="2" numFmtId="34">
    <oc r="AS23">
      <v>500000</v>
    </oc>
    <nc r="AS23">
      <v>400000</v>
    </nc>
  </rcc>
  <rcc rId="4546" sId="2" numFmtId="34">
    <oc r="AS31">
      <v>250000</v>
    </oc>
    <nc r="AS31"/>
  </rcc>
  <rcc rId="4547" sId="2" numFmtId="4">
    <oc r="AS55">
      <v>500000</v>
    </oc>
    <nc r="AS55"/>
  </rcc>
  <rcc rId="4548" sId="2" numFmtId="34">
    <oc r="AS17">
      <v>2025000</v>
    </oc>
    <nc r="AS17">
      <v>1200000</v>
    </nc>
  </rcc>
  <rcc rId="4549" sId="2" numFmtId="34">
    <oc r="AS19">
      <v>2200000</v>
    </oc>
    <nc r="AS19">
      <v>1200000</v>
    </nc>
  </rcc>
  <rcc rId="4550" sId="2" numFmtId="34">
    <oc r="AS25">
      <v>1000000</v>
    </oc>
    <nc r="AS25">
      <v>500000</v>
    </nc>
  </rcc>
  <rcc rId="4551" sId="2" numFmtId="4">
    <oc r="AS28">
      <v>600000</v>
    </oc>
    <nc r="AS28">
      <v>300000</v>
    </nc>
  </rcc>
  <rcc rId="4552" sId="2" numFmtId="4">
    <oc r="AS45">
      <v>550000</v>
    </oc>
    <nc r="AS45">
      <v>500000</v>
    </nc>
  </rcc>
  <rcc rId="4553" sId="2" numFmtId="4">
    <oc r="AS49">
      <v>500000</v>
    </oc>
    <nc r="AS49">
      <v>300000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4" sId="2" numFmtId="4">
    <oc r="AS44">
      <v>500000</v>
    </oc>
    <nc r="AS44"/>
  </rcc>
  <rcc rId="4555" sId="2" numFmtId="4">
    <nc r="AS48">
      <v>200000</v>
    </nc>
  </rcc>
  <rcc rId="4556" sId="2" numFmtId="4">
    <nc r="AS55">
      <v>300000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7" sId="2" numFmtId="34">
    <nc r="AT12">
      <v>1000000</v>
    </nc>
  </rcc>
  <rcc rId="4558" sId="2">
    <oc r="AT6">
      <f>AT110</f>
    </oc>
    <nc r="AT6">
      <f>AT110</f>
    </nc>
  </rcc>
  <rcc rId="4559" sId="2">
    <nc r="AT106">
      <f>SUM(AT104:AT105)</f>
    </nc>
  </rcc>
  <rcc rId="4560" sId="2">
    <nc r="AT109">
      <f>SUM(AT108:AT108)</f>
    </nc>
  </rcc>
  <rcc rId="4561" sId="2">
    <nc r="AT110">
      <f>AT109+AT106+AT102+AT99+AT92+AT87+AT67+AT42+AT32+AT15</f>
    </nc>
  </rcc>
  <rcc rId="4562" sId="2" numFmtId="34">
    <nc r="AT17">
      <v>1000000</v>
    </nc>
  </rcc>
  <rcc rId="4563" sId="2" numFmtId="34">
    <nc r="AT18">
      <v>500000</v>
    </nc>
  </rcc>
  <rcc rId="4564" sId="2" numFmtId="34">
    <nc r="AT19">
      <v>1000000</v>
    </nc>
  </rcc>
  <rcc rId="4565" sId="2" numFmtId="4">
    <nc r="AT20">
      <v>200000</v>
    </nc>
  </rcc>
  <rcc rId="4566" sId="2" numFmtId="34">
    <nc r="AT23">
      <v>400000</v>
    </nc>
  </rcc>
  <rcc rId="4567" sId="2" numFmtId="34">
    <nc r="AT24">
      <v>700000</v>
    </nc>
  </rcc>
  <rcc rId="4568" sId="2" numFmtId="34">
    <nc r="AT25">
      <v>700000</v>
    </nc>
  </rcc>
  <rcc rId="4569" sId="2" numFmtId="4">
    <nc r="AT28">
      <v>500000</v>
    </nc>
  </rcc>
  <rcc rId="4570" sId="2" numFmtId="4">
    <nc r="AT44">
      <v>600000</v>
    </nc>
  </rcc>
  <rcc rId="4571" sId="2" numFmtId="4">
    <nc r="AT51">
      <v>600000</v>
    </nc>
  </rcc>
  <rcc rId="4572" sId="2" numFmtId="4">
    <nc r="AT53">
      <v>500000</v>
    </nc>
  </rcc>
  <rcc rId="4573" sId="2" numFmtId="4">
    <nc r="AT54">
      <v>400000</v>
    </nc>
  </rcc>
  <rcc rId="4574" sId="2" numFmtId="4">
    <nc r="AT55">
      <v>500000</v>
    </nc>
  </rcc>
  <rcc rId="4575" sId="2" numFmtId="34">
    <nc r="AT91">
      <v>100000</v>
    </nc>
  </rcc>
  <rcc rId="4576" sId="2" numFmtId="34">
    <nc r="AT31">
      <v>300000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7" sId="2" numFmtId="4">
    <oc r="AW19">
      <v>1400000</v>
    </oc>
    <nc r="AW19">
      <v>1600000</v>
    </nc>
  </rcc>
  <rcc rId="4578" sId="2" numFmtId="4">
    <oc r="AW21">
      <v>500000</v>
    </oc>
    <nc r="AW21">
      <v>600000</v>
    </nc>
  </rcc>
  <rcc rId="4579" sId="2" numFmtId="4">
    <oc r="AW25">
      <v>1100000</v>
    </oc>
    <nc r="AW25">
      <v>1300000</v>
    </nc>
  </rcc>
  <rcc rId="4580" sId="2" numFmtId="4">
    <nc r="AW55">
      <v>400000</v>
    </nc>
  </rcc>
  <rcc rId="4581" sId="2" numFmtId="4">
    <oc r="AW28">
      <v>800000</v>
    </oc>
    <nc r="AW28">
      <v>500000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2" sId="2" numFmtId="4">
    <nc r="AX17">
      <v>700000</v>
    </nc>
  </rcc>
  <rcc rId="4583" sId="2" numFmtId="4">
    <nc r="AX23">
      <v>300000</v>
    </nc>
  </rcc>
  <rcc rId="4584" sId="2" numFmtId="4">
    <nc r="AX48">
      <v>250000</v>
    </nc>
  </rcc>
  <rcc rId="4585" sId="2" numFmtId="4">
    <nc r="AX52">
      <v>400000</v>
    </nc>
  </rcc>
  <rcc rId="4586" sId="2" numFmtId="4">
    <nc r="AX56">
      <v>200000</v>
    </nc>
  </rcc>
  <rcc rId="4587" sId="2" numFmtId="4">
    <nc r="AX45">
      <v>300000</v>
    </nc>
  </rcc>
  <rcc rId="4588" sId="2" numFmtId="4">
    <nc r="AX19">
      <v>700000</v>
    </nc>
  </rcc>
  <rcc rId="4589" sId="2" numFmtId="4">
    <nc r="AX25">
      <v>600000</v>
    </nc>
  </rcc>
  <rcc rId="4590" sId="2" numFmtId="4">
    <nc r="AX28">
      <v>500000</v>
    </nc>
  </rcc>
  <rcc rId="4591" sId="2" numFmtId="4">
    <nc r="AX26">
      <v>500000</v>
    </nc>
  </rcc>
  <rcc rId="4592" sId="2" numFmtId="34">
    <oc r="AD5">
      <v>10000000</v>
    </oc>
    <nc r="AD5">
      <v>8000000</v>
    </nc>
  </rcc>
  <rcc rId="4593" sId="2" numFmtId="34">
    <nc r="AE12">
      <v>1200000</v>
    </nc>
  </rcc>
  <rcc rId="4594" sId="2" numFmtId="34">
    <oc r="AD48">
      <v>500000</v>
    </oc>
    <nc r="AD48">
      <v>300000</v>
    </nc>
  </rcc>
  <rcc rId="4595" sId="2" numFmtId="4">
    <oc r="AD17">
      <v>1300000</v>
    </oc>
    <nc r="AD17">
      <v>1000000</v>
    </nc>
  </rcc>
  <rcc rId="4596" sId="2" numFmtId="4">
    <oc r="AD19">
      <v>1200000</v>
    </oc>
    <nc r="AD19">
      <v>1000000</v>
    </nc>
  </rcc>
  <rcc rId="4597" sId="2" numFmtId="4">
    <oc r="AD31">
      <v>300000</v>
    </oc>
    <nc r="AD31">
      <v>250000</v>
    </nc>
  </rcc>
  <rcc rId="4598" sId="2" numFmtId="34">
    <oc r="AD12">
      <v>1200000</v>
    </oc>
    <nc r="AD12">
      <v>900000</v>
    </nc>
  </rcc>
  <rcc rId="4599" sId="2" numFmtId="4">
    <oc r="AD24">
      <v>700000</v>
    </oc>
    <nc r="AD24"/>
  </rcc>
  <rcc rId="4600" sId="2" numFmtId="4">
    <oc r="AD45">
      <v>800000</v>
    </oc>
    <nc r="AD45">
      <v>650000</v>
    </nc>
  </rcc>
  <rcc rId="4601" sId="2" numFmtId="34">
    <oc r="AD54">
      <v>300000</v>
    </oc>
    <nc r="AD54">
      <v>200000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2" sId="2" numFmtId="4">
    <nc r="AE17">
      <v>1000000</v>
    </nc>
  </rcc>
  <rcc rId="4603" sId="2" numFmtId="4">
    <nc r="AE19">
      <v>1000000</v>
    </nc>
  </rcc>
  <rcc rId="4604" sId="2" numFmtId="4">
    <nc r="AE24">
      <v>600000</v>
    </nc>
  </rcc>
  <rcc rId="4605" sId="2" numFmtId="4">
    <nc r="AE25">
      <v>600000</v>
    </nc>
  </rcc>
  <rcc rId="4606" sId="2" numFmtId="4">
    <nc r="AE28">
      <v>500000</v>
    </nc>
  </rcc>
  <rcc rId="4607" sId="2" numFmtId="4">
    <nc r="AE44">
      <v>600000</v>
    </nc>
  </rcc>
  <rcc rId="4608" sId="2">
    <nc r="AE49">
      <v>400000</v>
    </nc>
  </rcc>
  <rcc rId="4609" sId="2">
    <nc r="AE51">
      <v>500000</v>
    </nc>
  </rcc>
  <rfmt sheetId="2" sqref="AE44:AE51">
    <dxf>
      <numFmt numFmtId="35" formatCode="_(* #,##0.00_);_(* \(#,##0.00\);_(* &quot;-&quot;??_);_(@_)"/>
    </dxf>
  </rfmt>
  <rfmt sheetId="2" sqref="AE44:AE51">
    <dxf>
      <numFmt numFmtId="169" formatCode="_(* #,##0.0_);_(* \(#,##0.0\);_(* &quot;-&quot;??_);_(@_)"/>
    </dxf>
  </rfmt>
  <rfmt sheetId="2" sqref="AE44:AE51">
    <dxf>
      <numFmt numFmtId="164" formatCode="_(* #,##0_);_(* \(#,##0\);_(* &quot;-&quot;??_);_(@_)"/>
    </dxf>
  </rfmt>
  <rcc rId="4610" sId="2" odxf="1" dxf="1" numFmtId="34">
    <nc r="AE54">
      <v>200000</v>
    </nc>
    <odxf>
      <numFmt numFmtId="0" formatCode="General"/>
    </odxf>
    <ndxf>
      <numFmt numFmtId="164" formatCode="_(* #,##0_);_(* \(#,##0\);_(* &quot;-&quot;??_);_(@_)"/>
    </ndxf>
  </rcc>
  <rcc rId="4611" sId="2" numFmtId="34">
    <nc r="AE55">
      <v>400000</v>
    </nc>
  </rcc>
  <rcc rId="4612" sId="2">
    <nc r="AE61">
      <v>100000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>
    <dxf>
      <numFmt numFmtId="35" formatCode="_(* #,##0.00_);_(* \(#,##0.00\);_(* &quot;-&quot;??_);_(@_)"/>
    </dxf>
  </rfmt>
  <rfmt sheetId="2" sqref="AE61">
    <dxf>
      <numFmt numFmtId="169" formatCode="_(* #,##0.0_);_(* \(#,##0.0\);_(* &quot;-&quot;??_);_(@_)"/>
    </dxf>
  </rfmt>
  <rfmt sheetId="2" sqref="AE61">
    <dxf>
      <numFmt numFmtId="164" formatCode="_(* #,##0_);_(* \(#,##0\);_(* &quot;-&quot;??_);_(@_)"/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 numFmtId="34">
    <nc r="AE73">
      <v>100000</v>
    </nc>
  </rcc>
  <rcc rId="4614" sId="2" numFmtId="34">
    <nc r="AE80">
      <v>100000</v>
    </nc>
  </rcc>
  <rcc rId="4615" sId="2" numFmtId="34">
    <nc r="AE81">
      <v>100000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1">
    <oc r="H6" t="inlineStr">
      <is>
        <t>Vim Bar 1st till 10th Feb/Fal BB 11th till 20th Feb/Surf 21st till 22nd Feb/BBM 23rd Feb till 28th Feb</t>
      </is>
    </oc>
    <nc r="H6"/>
  </rcc>
  <rcc rId="5145" sId="1">
    <oc r="H7" t="inlineStr">
      <is>
        <t>Surf 1st till 10th Feb/LB Bar 11th till 20th Feb/Clear 21st till 28th Feb</t>
      </is>
    </oc>
    <nc r="H7"/>
  </rcc>
  <rcc rId="5146" sId="1">
    <oc r="H8" t="inlineStr">
      <is>
        <t>Surf 1st till 10th Feb/Lux 11th till 20th Feb/Sunsilk 21st till 22nd Feb/BBM 23rd till 25th Feb/Sunsilk 26th till 28th Feb</t>
      </is>
    </oc>
    <nc r="H8"/>
  </rcc>
  <rcc rId="5147" sId="1">
    <oc r="H9" t="inlineStr">
      <is>
        <t>Surf 1st till 10th Feb/Lux 11th till 20th Feb/BBM 23rd till 28th Feb</t>
      </is>
    </oc>
    <nc r="H9"/>
  </rcc>
  <rcc rId="5148" sId="1">
    <oc r="H10" t="inlineStr">
      <is>
        <t>Clear 5th till 9th Feb /Sunsilk 10th till 13th Feb/Knorr Noodels 14th till 18th Feb/Walls Inhome 19th till 24th Feb/BBM 25th till 28th Feb</t>
      </is>
    </oc>
    <nc r="H10"/>
  </rcc>
  <rcc rId="5149" sId="1">
    <oc r="H11" t="inlineStr">
      <is>
        <t>Fal BB 1st till 10th Feb/LB Bar 11th till 20th Feb/Surf 21st till 22th/BBM 23rd till 28th Feb</t>
      </is>
    </oc>
    <nc r="H11"/>
  </rcc>
  <rcc rId="5150" sId="1">
    <oc r="H12" t="inlineStr">
      <is>
        <t>Fal BB 1st till 10th Feb/Vim Bar 11th till 20th Feb/Surf 21st till 22nd Feb/BBM 23rd till 28th Feb</t>
      </is>
    </oc>
    <nc r="H12"/>
  </rcc>
  <rcc rId="5151" sId="1">
    <oc r="H13" t="inlineStr">
      <is>
        <t>Surf 1st till 15th Feb/Dove Shampoo 16th till 28th Feb</t>
      </is>
    </oc>
    <nc r="H13"/>
  </rcc>
  <rcc rId="5152" sId="1">
    <oc r="H14" t="inlineStr">
      <is>
        <t>LB Bar 1st till 10th Feb/Surf 11th till 22nd Feb/BBM 23rd till 28th Feb</t>
      </is>
    </oc>
    <nc r="H14"/>
  </rcc>
  <rcc rId="5153" sId="1">
    <oc r="H15" t="inlineStr">
      <is>
        <t>Surf 1st till 10th Feb/Sunsilk 11th till 16th Feb/LB Bar 17th till 22nd Feb/BBS AKC 23th till 24th Feb/BBS Sachet 25th till 26th Feb/Conetto Core 27th till 28th Feb</t>
      </is>
    </oc>
    <nc r="H15"/>
  </rcc>
  <rcc rId="5154" sId="1">
    <oc r="H16" t="inlineStr">
      <is>
        <t>Vim Bar 1st till 15th Feb/Surf 16th till 28th Feb</t>
      </is>
    </oc>
    <nc r="H16"/>
  </rcc>
  <rcc rId="5155" sId="1">
    <oc r="H18" t="inlineStr">
      <is>
        <t>1st till 10th LBS/11th till 20th Lipton GT/21st till 28th Knorr Sauces</t>
      </is>
    </oc>
    <nc r="H18"/>
  </rcc>
  <rcc rId="5156" sId="1">
    <oc r="H19" t="inlineStr">
      <is>
        <t>Dove Shampoo</t>
      </is>
    </oc>
    <nc r="H19"/>
  </rcc>
  <rcc rId="5157" sId="1">
    <oc r="H20" t="inlineStr">
      <is>
        <t>Surf 1st till 20th Feb/LBS 21st till 28th Feb</t>
      </is>
    </oc>
    <nc r="H20"/>
  </rcc>
  <rcc rId="5158" sId="1">
    <oc r="H21" t="inlineStr">
      <is>
        <t>Surf 1st till 15th Feb/LB Bar 16th till 28th Feb</t>
      </is>
    </oc>
    <nc r="H21"/>
  </rcc>
  <rcc rId="5159" sId="1">
    <oc r="H22" t="inlineStr">
      <is>
        <t>BBS Sachet</t>
      </is>
    </oc>
    <nc r="H22"/>
  </rcc>
  <rcc rId="5160" sId="1">
    <oc r="E8">
      <f>C8*3</f>
    </oc>
    <nc r="E8"/>
  </rcc>
  <rcc rId="5161" sId="1">
    <oc r="E10">
      <f>C10*6</f>
    </oc>
    <nc r="E10"/>
  </rcc>
  <rcc rId="5162" sId="1">
    <oc r="E12">
      <f>C12*4</f>
    </oc>
    <nc r="E12"/>
  </rcc>
  <rcc rId="5163" sId="1">
    <oc r="E14">
      <f>C14*10</f>
    </oc>
    <nc r="E14"/>
  </rcc>
  <rcc rId="5164" sId="1">
    <oc r="E16">
      <f>C16*6</f>
    </oc>
    <nc r="E16"/>
  </rcc>
  <rcc rId="5165" sId="1">
    <oc r="E20">
      <f>C20*6</f>
    </oc>
    <nc r="E20"/>
  </rcc>
  <rcc rId="5166" sId="1">
    <oc r="D8">
      <f>C8*28</f>
    </oc>
    <nc r="D8">
      <f>C8*31</f>
    </nc>
  </rcc>
  <rcc rId="5167" sId="1">
    <oc r="D10">
      <f>C10*28</f>
    </oc>
    <nc r="D10">
      <f>C10*31</f>
    </nc>
  </rcc>
  <rcc rId="5168" sId="1">
    <oc r="D12">
      <f>C12*28</f>
    </oc>
    <nc r="D12">
      <f>C12*31</f>
    </nc>
  </rcc>
  <rcc rId="5169" sId="1">
    <oc r="D14">
      <f>C14*28</f>
    </oc>
    <nc r="D14">
      <f>C14*31</f>
    </nc>
  </rcc>
  <rcc rId="5170" sId="1">
    <oc r="D16">
      <f>C16*28</f>
    </oc>
    <nc r="D16">
      <f>C16*31</f>
    </nc>
  </rcc>
  <rcc rId="5171" sId="1">
    <oc r="D20">
      <f>C20*28</f>
    </oc>
    <nc r="D20">
      <f>C20*31</f>
    </nc>
  </rcc>
  <rcc rId="5172" sId="1">
    <oc r="D22">
      <f>C22*28</f>
    </oc>
    <nc r="D22">
      <f>C22*31</f>
    </nc>
  </rcc>
  <rcc rId="5173" sId="1">
    <oc r="D26">
      <f>C26*28</f>
    </oc>
    <nc r="D26">
      <f>C26*31</f>
    </nc>
  </rcc>
  <rcc rId="5174" sId="1">
    <oc r="D28">
      <f>C28*28</f>
    </oc>
    <nc r="D28">
      <f>C28*31</f>
    </nc>
  </rcc>
  <rcc rId="5175" sId="1">
    <oc r="D30">
      <f>C30*28</f>
    </oc>
    <nc r="D30">
      <f>C30*31</f>
    </nc>
  </rcc>
  <rcc rId="5176" sId="1">
    <oc r="G4" t="inlineStr">
      <is>
        <t>HEADLINES – Feb</t>
      </is>
    </oc>
    <nc r="G4" t="inlineStr">
      <is>
        <t>HEADLINES – March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6" sId="2" numFmtId="34">
    <oc r="L12">
      <v>1200000</v>
    </oc>
    <nc r="L12"/>
  </rcc>
  <rcc rId="5187" sId="2" numFmtId="34">
    <oc r="Q12">
      <v>2400000</v>
    </oc>
    <nc r="Q12"/>
  </rcc>
  <rcc rId="5188" sId="2" numFmtId="4">
    <oc r="T12">
      <v>2300000</v>
    </oc>
    <nc r="T12"/>
  </rcc>
  <rcc rId="5189" sId="2" numFmtId="34">
    <oc r="X12">
      <v>800000</v>
    </oc>
    <nc r="X12"/>
  </rcc>
  <rcc rId="5190" sId="2" numFmtId="34">
    <oc r="AC12">
      <v>1000000</v>
    </oc>
    <nc r="AC12"/>
  </rcc>
  <rcc rId="5191" sId="2" numFmtId="34">
    <oc r="AD12">
      <v>1000000</v>
    </oc>
    <nc r="AD12"/>
  </rcc>
  <rcc rId="5192" sId="2" numFmtId="34">
    <oc r="AE12">
      <v>1000000</v>
    </oc>
    <nc r="AE12"/>
  </rcc>
  <rcc rId="5193" sId="2" numFmtId="34">
    <oc r="AM12">
      <v>1000000</v>
    </oc>
    <nc r="AM12"/>
  </rcc>
  <rcc rId="5194" sId="2" numFmtId="34">
    <oc r="AR12">
      <v>700000</v>
    </oc>
    <nc r="AR12"/>
  </rcc>
  <rcc rId="5195" sId="2" numFmtId="34">
    <oc r="AS12">
      <v>400000</v>
    </oc>
    <nc r="AS12"/>
  </rcc>
  <rcc rId="5196" sId="2" numFmtId="34">
    <oc r="AT12">
      <v>1000000</v>
    </oc>
    <nc r="AT12"/>
  </rcc>
  <rcc rId="5197" sId="2" numFmtId="34">
    <oc r="AW12">
      <v>1300000</v>
    </oc>
    <nc r="AW12"/>
  </rcc>
  <rcc rId="5198" sId="2" numFmtId="34">
    <oc r="AY12">
      <v>1000000</v>
    </oc>
    <nc r="AY12"/>
  </rcc>
  <rcc rId="5199" sId="2" numFmtId="4">
    <oc r="BA12">
      <v>3200000</v>
    </oc>
    <nc r="BA12"/>
  </rcc>
  <rcc rId="5200" sId="2" numFmtId="34">
    <oc r="BC12">
      <v>3000000</v>
    </oc>
    <nc r="BC12"/>
  </rcc>
  <rcc rId="5201" sId="2" numFmtId="34">
    <oc r="BF12">
      <v>500000</v>
    </oc>
    <nc r="BF12"/>
  </rcc>
  <rcc rId="5202" sId="2" numFmtId="34">
    <oc r="BG12">
      <v>3500000</v>
    </oc>
    <nc r="BG12"/>
  </rcc>
  <rcc rId="5203" sId="2" numFmtId="34">
    <oc r="BL12">
      <v>1000000</v>
    </oc>
    <nc r="BL12"/>
  </rcc>
  <rcc rId="5204" sId="2" numFmtId="34">
    <oc r="AE13">
      <v>200000</v>
    </oc>
    <nc r="AE13"/>
  </rcc>
  <rcc rId="5205" sId="2" numFmtId="34">
    <oc r="BG13">
      <v>222000</v>
    </oc>
    <nc r="BG13"/>
  </rcc>
  <rcc rId="5206" sId="2" numFmtId="34">
    <oc r="BG14">
      <v>6000</v>
    </oc>
    <nc r="BG14"/>
  </rcc>
  <rcc rId="5207" sId="2" numFmtId="34">
    <oc r="L17">
      <v>1200000</v>
    </oc>
    <nc r="L17"/>
  </rcc>
  <rcc rId="5208" sId="2" numFmtId="34">
    <oc r="Q17">
      <v>3500000</v>
    </oc>
    <nc r="Q17"/>
  </rcc>
  <rcc rId="5209" sId="2" numFmtId="4">
    <oc r="T17">
      <v>3100000</v>
    </oc>
    <nc r="T17"/>
  </rcc>
  <rcc rId="5210" sId="2" numFmtId="4">
    <oc r="X17">
      <v>1000000</v>
    </oc>
    <nc r="X17"/>
  </rcc>
  <rcc rId="5211" sId="2" numFmtId="4">
    <oc r="AA17">
      <v>1700000</v>
    </oc>
    <nc r="AA17"/>
  </rcc>
  <rcc rId="5212" sId="2" numFmtId="4">
    <oc r="AC17">
      <v>1200000</v>
    </oc>
    <nc r="AC17"/>
  </rcc>
  <rcc rId="5213" sId="2" numFmtId="4">
    <oc r="AD17">
      <v>1000000</v>
    </oc>
    <nc r="AD17"/>
  </rcc>
  <rcc rId="5214" sId="2" numFmtId="4">
    <oc r="AE17">
      <v>1000000</v>
    </oc>
    <nc r="AE17"/>
  </rcc>
  <rcc rId="5215" sId="2" numFmtId="34">
    <oc r="AG17">
      <v>1500000</v>
    </oc>
    <nc r="AG17"/>
  </rcc>
  <rcc rId="5216" sId="2" numFmtId="34">
    <oc r="AI17">
      <v>1000000</v>
    </oc>
    <nc r="AI17"/>
  </rcc>
  <rcc rId="5217" sId="2" numFmtId="34">
    <oc r="AM17">
      <v>1000000</v>
    </oc>
    <nc r="AM17"/>
  </rcc>
  <rcc rId="5218" sId="2" numFmtId="34">
    <oc r="AP17">
      <v>1700000</v>
    </oc>
    <nc r="AP17"/>
  </rcc>
  <rcc rId="5219" sId="2" numFmtId="4">
    <oc r="AR17">
      <v>1800000</v>
    </oc>
    <nc r="AR17"/>
  </rcc>
  <rcc rId="5220" sId="2" numFmtId="34">
    <oc r="AS17">
      <v>1200000</v>
    </oc>
    <nc r="AS17"/>
  </rcc>
  <rcc rId="5221" sId="2" numFmtId="34">
    <oc r="AT17">
      <v>1000000</v>
    </oc>
    <nc r="AT17"/>
  </rcc>
  <rcc rId="5222" sId="2" numFmtId="4">
    <oc r="AW17">
      <v>1900000</v>
    </oc>
    <nc r="AW17"/>
  </rcc>
  <rcc rId="5223" sId="2" numFmtId="4">
    <oc r="AX17">
      <v>700000</v>
    </oc>
    <nc r="AX17"/>
  </rcc>
  <rcc rId="5224" sId="2" numFmtId="4">
    <oc r="AY17">
      <v>1700000</v>
    </oc>
    <nc r="AY17"/>
  </rcc>
  <rcc rId="5225" sId="2" numFmtId="4">
    <oc r="BA17">
      <v>3500000</v>
    </oc>
    <nc r="BA17"/>
  </rcc>
  <rcc rId="5226" sId="2" numFmtId="4">
    <oc r="BB17">
      <v>3300000</v>
    </oc>
    <nc r="BB17"/>
  </rcc>
  <rcc rId="5227" sId="2" numFmtId="34">
    <oc r="BD17">
      <v>3100000</v>
    </oc>
    <nc r="BD17"/>
  </rcc>
  <rcc rId="5228" sId="2" numFmtId="4">
    <oc r="BE17">
      <v>3000000</v>
    </oc>
    <nc r="BE17"/>
  </rcc>
  <rcc rId="5229" sId="2" numFmtId="34">
    <oc r="BF17">
      <v>1000000</v>
    </oc>
    <nc r="BF17"/>
  </rcc>
  <rcc rId="5230" sId="2" numFmtId="34">
    <oc r="BG17">
      <v>5100000</v>
    </oc>
    <nc r="BG17"/>
  </rcc>
  <rcc rId="5231" sId="2" numFmtId="4">
    <oc r="BK17">
      <v>1400000</v>
    </oc>
    <nc r="BK17"/>
  </rcc>
  <rcc rId="5232" sId="2" numFmtId="34">
    <oc r="BL17">
      <v>2000000</v>
    </oc>
    <nc r="BL17"/>
  </rcc>
  <rcc rId="5233" sId="2" numFmtId="4">
    <oc r="BN17">
      <v>2000000</v>
    </oc>
    <nc r="BN17"/>
  </rcc>
  <rcc rId="5234" sId="2" numFmtId="34">
    <oc r="Q18">
      <v>1100000</v>
    </oc>
    <nc r="Q18"/>
  </rcc>
  <rcc rId="5235" sId="2" numFmtId="4">
    <oc r="T18">
      <v>800000</v>
    </oc>
    <nc r="T18"/>
  </rcc>
  <rcc rId="5236" sId="2" numFmtId="34">
    <oc r="AP18">
      <v>600000</v>
    </oc>
    <nc r="AP18"/>
  </rcc>
  <rcc rId="5237" sId="2" numFmtId="4">
    <oc r="AR18">
      <v>500000</v>
    </oc>
    <nc r="AR18"/>
  </rcc>
  <rcc rId="5238" sId="2" numFmtId="34">
    <oc r="AT18">
      <v>500000</v>
    </oc>
    <nc r="AT18"/>
  </rcc>
  <rcc rId="5239" sId="2" numFmtId="4">
    <oc r="BA18">
      <v>1200000</v>
    </oc>
    <nc r="BA18"/>
  </rcc>
  <rcc rId="5240" sId="2" numFmtId="4">
    <oc r="BB18">
      <v>1000000</v>
    </oc>
    <nc r="BB18"/>
  </rcc>
  <rcc rId="5241" sId="2" numFmtId="34">
    <oc r="BE18">
      <v>1500000</v>
    </oc>
    <nc r="BE18"/>
  </rcc>
  <rcc rId="5242" sId="2" numFmtId="34">
    <oc r="BG18">
      <v>2222000</v>
    </oc>
    <nc r="BG18"/>
  </rcc>
  <rcc rId="5243" sId="2" numFmtId="34">
    <oc r="L19">
      <v>1200000</v>
    </oc>
    <nc r="L19"/>
  </rcc>
  <rcc rId="5244" sId="2" numFmtId="34">
    <oc r="Q19">
      <v>2465000</v>
    </oc>
    <nc r="Q19"/>
  </rcc>
  <rcc rId="5245" sId="2" numFmtId="4">
    <oc r="T19">
      <v>2200000</v>
    </oc>
    <nc r="T19"/>
  </rcc>
  <rcc rId="5246" sId="2" numFmtId="4">
    <oc r="X19">
      <v>1000000</v>
    </oc>
    <nc r="X19"/>
  </rcc>
  <rcc rId="5247" sId="2" numFmtId="4">
    <oc r="AA19">
      <v>1400000</v>
    </oc>
    <nc r="AA19"/>
  </rcc>
  <rcc rId="5248" sId="2" numFmtId="4">
    <oc r="AC19">
      <v>1200000</v>
    </oc>
    <nc r="AC19"/>
  </rcc>
  <rcc rId="5249" sId="2" numFmtId="4">
    <oc r="AD19">
      <v>1000000</v>
    </oc>
    <nc r="AD19"/>
  </rcc>
  <rcc rId="5250" sId="2" numFmtId="4">
    <oc r="AE19">
      <v>1200000</v>
    </oc>
    <nc r="AE19"/>
  </rcc>
  <rcc rId="5251" sId="2" numFmtId="34">
    <oc r="AG19">
      <v>1200000</v>
    </oc>
    <nc r="AG19"/>
  </rcc>
  <rcc rId="5252" sId="2" numFmtId="34">
    <oc r="AI19">
      <v>1000000</v>
    </oc>
    <nc r="AI19"/>
  </rcc>
  <rcc rId="5253" sId="2" numFmtId="34">
    <oc r="AM19">
      <v>1300000</v>
    </oc>
    <nc r="AM19"/>
  </rcc>
  <rcc rId="5254" sId="2" numFmtId="34">
    <oc r="AP19">
      <v>1500000</v>
    </oc>
    <nc r="AP19"/>
  </rcc>
  <rcc rId="5255" sId="2" numFmtId="4">
    <oc r="AR19">
      <v>2000000</v>
    </oc>
    <nc r="AR19"/>
  </rcc>
  <rcc rId="5256" sId="2" numFmtId="34">
    <oc r="AS19">
      <v>1200000</v>
    </oc>
    <nc r="AS19"/>
  </rcc>
  <rcc rId="5257" sId="2" numFmtId="34">
    <oc r="AT19">
      <v>1000000</v>
    </oc>
    <nc r="AT19"/>
  </rcc>
  <rcc rId="5258" sId="2" numFmtId="4">
    <oc r="AW19">
      <v>1600000</v>
    </oc>
    <nc r="AW19"/>
  </rcc>
  <rcc rId="5259" sId="2" numFmtId="4">
    <oc r="AX19">
      <v>700000</v>
    </oc>
    <nc r="AX19"/>
  </rcc>
  <rcc rId="5260" sId="2" numFmtId="4">
    <oc r="AY19">
      <v>1400000</v>
    </oc>
    <nc r="AY19"/>
  </rcc>
  <rcc rId="5261" sId="2" numFmtId="4">
    <oc r="BA19">
      <v>3500000</v>
    </oc>
    <nc r="BA19"/>
  </rcc>
  <rcc rId="5262" sId="2" numFmtId="4">
    <oc r="BB19">
      <v>2500000</v>
    </oc>
    <nc r="BB19"/>
  </rcc>
  <rcc rId="5263" sId="2" numFmtId="34">
    <oc r="BD19">
      <v>2200000</v>
    </oc>
    <nc r="BD19"/>
  </rcc>
  <rcc rId="5264" sId="2" numFmtId="4">
    <oc r="BE19">
      <v>2500000</v>
    </oc>
    <nc r="BE19"/>
  </rcc>
  <rcc rId="5265" sId="2" numFmtId="4">
    <oc r="BF19">
      <v>1000000</v>
    </oc>
    <nc r="BF19"/>
  </rcc>
  <rcc rId="5266" sId="2" numFmtId="34">
    <oc r="BG19">
      <v>5100000</v>
    </oc>
    <nc r="BG19"/>
  </rcc>
  <rcc rId="5267" sId="2" numFmtId="4">
    <oc r="BK19">
      <v>1400000</v>
    </oc>
    <nc r="BK19"/>
  </rcc>
  <rcc rId="5268" sId="2" numFmtId="34">
    <oc r="BL19">
      <v>2000000</v>
    </oc>
    <nc r="BL19"/>
  </rcc>
  <rcc rId="5269" sId="2" numFmtId="4">
    <oc r="BN19">
      <v>1600000</v>
    </oc>
    <nc r="BN19"/>
  </rcc>
  <rcc rId="5270" sId="2" numFmtId="4">
    <oc r="T20">
      <v>250000</v>
    </oc>
    <nc r="T20"/>
  </rcc>
  <rcc rId="5271" sId="2" numFmtId="4">
    <oc r="AR20">
      <v>200000</v>
    </oc>
    <nc r="AR20"/>
  </rcc>
  <rcc rId="5272" sId="2" numFmtId="4">
    <oc r="AT20">
      <v>200000</v>
    </oc>
    <nc r="AT20"/>
  </rcc>
  <rcc rId="5273" sId="2" numFmtId="4">
    <oc r="AX20">
      <v>300000</v>
    </oc>
    <nc r="AX20"/>
  </rcc>
  <rcc rId="5274" sId="2" numFmtId="4">
    <oc r="BA20">
      <v>500000</v>
    </oc>
    <nc r="BA20"/>
  </rcc>
  <rcc rId="5275" sId="2" numFmtId="4">
    <oc r="BB20">
      <v>500000</v>
    </oc>
    <nc r="BB20"/>
  </rcc>
  <rcc rId="5276" sId="2" numFmtId="4">
    <oc r="BE20">
      <v>400000</v>
    </oc>
    <nc r="BE20"/>
  </rcc>
  <rcc rId="5277" sId="2" numFmtId="34">
    <oc r="BG20">
      <v>800000</v>
    </oc>
    <nc r="BG20"/>
  </rcc>
  <rcc rId="5278" sId="2" numFmtId="4">
    <oc r="BN20">
      <v>400000</v>
    </oc>
    <nc r="BN20"/>
  </rcc>
  <rcc rId="5279" sId="2" numFmtId="34">
    <oc r="L21">
      <v>400000</v>
    </oc>
    <nc r="L21"/>
  </rcc>
  <rcc rId="5280" sId="2" numFmtId="34">
    <oc r="Q21">
      <v>1200000</v>
    </oc>
    <nc r="Q21"/>
  </rcc>
  <rcc rId="5281" sId="2" numFmtId="4">
    <oc r="T21">
      <v>1000000</v>
    </oc>
    <nc r="T21"/>
  </rcc>
  <rcc rId="5282" sId="2" numFmtId="4">
    <oc r="AA21">
      <v>400000</v>
    </oc>
    <nc r="AA21"/>
  </rcc>
  <rcc rId="5283" sId="2" numFmtId="4">
    <oc r="AD21">
      <v>400000</v>
    </oc>
    <nc r="AD21"/>
  </rcc>
  <rcc rId="5284" sId="2" numFmtId="4">
    <oc r="AE21">
      <v>500000</v>
    </oc>
    <nc r="AE21"/>
  </rcc>
  <rcc rId="5285" sId="2" numFmtId="34">
    <oc r="AG21">
      <v>400000</v>
    </oc>
    <nc r="AG21"/>
  </rcc>
  <rcc rId="5286" sId="2" numFmtId="4">
    <oc r="AP21">
      <v>500000</v>
    </oc>
    <nc r="AP21"/>
  </rcc>
  <rcc rId="5287" sId="2" numFmtId="4">
    <oc r="AR21">
      <v>500000</v>
    </oc>
    <nc r="AR21"/>
  </rcc>
  <rcc rId="5288" sId="2" numFmtId="34">
    <oc r="AS21">
      <v>600000</v>
    </oc>
    <nc r="AS21"/>
  </rcc>
  <rcc rId="5289" sId="2" numFmtId="4">
    <oc r="AW21">
      <v>600000</v>
    </oc>
    <nc r="AW21"/>
  </rcc>
  <rcc rId="5290" sId="2" numFmtId="4">
    <oc r="AY21">
      <v>500000</v>
    </oc>
    <nc r="AY21"/>
  </rcc>
  <rcc rId="5291" sId="2" numFmtId="4">
    <oc r="BA21">
      <v>1200000</v>
    </oc>
    <nc r="BA21"/>
  </rcc>
  <rcc rId="5292" sId="2" numFmtId="4">
    <oc r="BB21">
      <v>1400000</v>
    </oc>
    <nc r="BB21"/>
  </rcc>
  <rcc rId="5293" sId="2" numFmtId="34">
    <oc r="BD21">
      <v>700000</v>
    </oc>
    <nc r="BD21"/>
  </rcc>
  <rcc rId="5294" sId="2" numFmtId="4">
    <oc r="BE21">
      <v>1200000</v>
    </oc>
    <nc r="BE21"/>
  </rcc>
  <rcc rId="5295" sId="2" numFmtId="34">
    <oc r="BG21">
      <v>2500000</v>
    </oc>
    <nc r="BG21"/>
  </rcc>
  <rcc rId="5296" sId="2" numFmtId="34">
    <oc r="BL21">
      <v>1000000</v>
    </oc>
    <nc r="BL21"/>
  </rcc>
  <rcc rId="5297" sId="2" numFmtId="34">
    <oc r="L22">
      <v>450000</v>
    </oc>
    <nc r="L22"/>
  </rcc>
  <rcc rId="5298" sId="2" numFmtId="34">
    <oc r="Q22">
      <v>1000000</v>
    </oc>
    <nc r="Q22"/>
  </rcc>
  <rcc rId="5299" sId="2" numFmtId="4">
    <oc r="AE22">
      <v>400000</v>
    </oc>
    <nc r="AE22"/>
  </rcc>
  <rcc rId="5300" sId="2" numFmtId="4">
    <oc r="AP22">
      <v>500000</v>
    </oc>
    <nc r="AP22"/>
  </rcc>
  <rcc rId="5301" sId="2" numFmtId="4">
    <oc r="AR22">
      <v>500000</v>
    </oc>
    <nc r="AR22"/>
  </rcc>
  <rcc rId="5302" sId="2" numFmtId="4">
    <oc r="BA22">
      <v>1500000</v>
    </oc>
    <nc r="BA22"/>
  </rcc>
  <rcc rId="5303" sId="2" numFmtId="4">
    <oc r="BE22">
      <v>1500000</v>
    </oc>
    <nc r="BE22"/>
  </rcc>
  <rcc rId="5304" sId="2" numFmtId="34">
    <oc r="BG22">
      <v>1500000</v>
    </oc>
    <nc r="BG22"/>
  </rcc>
  <rcc rId="5305" sId="2" numFmtId="4">
    <oc r="BK22">
      <v>100000</v>
    </oc>
    <nc r="BK22"/>
  </rcc>
  <rcc rId="5306" sId="2" numFmtId="34">
    <oc r="BN22">
      <v>500000</v>
    </oc>
    <nc r="BN22"/>
  </rcc>
  <rcc rId="5307" sId="2" numFmtId="34">
    <oc r="Q23">
      <v>500000</v>
    </oc>
    <nc r="Q23"/>
  </rcc>
  <rcc rId="5308" sId="2" numFmtId="4">
    <oc r="T23">
      <v>400000</v>
    </oc>
    <nc r="T23"/>
  </rcc>
  <rcc rId="5309" sId="2" numFmtId="34">
    <oc r="X23">
      <v>350000</v>
    </oc>
    <nc r="X23"/>
  </rcc>
  <rcc rId="5310" sId="2" numFmtId="4">
    <oc r="AA23">
      <v>500000</v>
    </oc>
    <nc r="AA23"/>
  </rcc>
  <rcc rId="5311" sId="2" numFmtId="4">
    <oc r="AC23">
      <v>500000</v>
    </oc>
    <nc r="AC23"/>
  </rcc>
  <rcc rId="5312" sId="2" numFmtId="4">
    <oc r="AD23">
      <v>250000</v>
    </oc>
    <nc r="AD23"/>
  </rcc>
  <rcc rId="5313" sId="2" numFmtId="34">
    <oc r="AG23">
      <v>300000</v>
    </oc>
    <nc r="AG23"/>
  </rcc>
  <rcc rId="5314" sId="2" numFmtId="34">
    <oc r="AI23">
      <v>300000</v>
    </oc>
    <nc r="AI23"/>
  </rcc>
  <rcc rId="5315" sId="2" numFmtId="4">
    <oc r="AR23">
      <v>600000</v>
    </oc>
    <nc r="AR23"/>
  </rcc>
  <rcc rId="5316" sId="2" numFmtId="34">
    <oc r="AS23">
      <v>400000</v>
    </oc>
    <nc r="AS23"/>
  </rcc>
  <rcc rId="5317" sId="2" numFmtId="34">
    <oc r="AT23">
      <v>400000</v>
    </oc>
    <nc r="AT23"/>
  </rcc>
  <rcc rId="5318" sId="2" numFmtId="4">
    <oc r="AW23">
      <v>700000</v>
    </oc>
    <nc r="AW23"/>
  </rcc>
  <rcc rId="5319" sId="2" numFmtId="4">
    <oc r="AX23">
      <v>300000</v>
    </oc>
    <nc r="AX23"/>
  </rcc>
  <rcc rId="5320" sId="2" numFmtId="4">
    <oc r="AY23">
      <v>650000</v>
    </oc>
    <nc r="AY23"/>
  </rcc>
  <rcc rId="5321" sId="2" numFmtId="4">
    <oc r="BA23">
      <v>1000000</v>
    </oc>
    <nc r="BA23"/>
  </rcc>
  <rcc rId="5322" sId="2" numFmtId="4">
    <oc r="BB23">
      <v>800000</v>
    </oc>
    <nc r="BB23"/>
  </rcc>
  <rcc rId="5323" sId="2" numFmtId="34">
    <oc r="BD23">
      <v>900000</v>
    </oc>
    <nc r="BD23"/>
  </rcc>
  <rcc rId="5324" sId="2" numFmtId="4">
    <oc r="BE23">
      <v>1000000</v>
    </oc>
    <nc r="BE23"/>
  </rcc>
  <rcc rId="5325" sId="2" numFmtId="4">
    <oc r="BF23">
      <v>200000</v>
    </oc>
    <nc r="BF23"/>
  </rcc>
  <rcc rId="5326" sId="2" numFmtId="34">
    <oc r="BG23">
      <v>1500000</v>
    </oc>
    <nc r="BG23"/>
  </rcc>
  <rcc rId="5327" sId="2" numFmtId="34">
    <oc r="BK23">
      <v>400000</v>
    </oc>
    <nc r="BK23"/>
  </rcc>
  <rcc rId="5328" sId="2" numFmtId="4">
    <oc r="BL23">
      <v>600000</v>
    </oc>
    <nc r="BL23"/>
  </rcc>
  <rcc rId="5329" sId="2" numFmtId="4">
    <oc r="BN23">
      <v>600000</v>
    </oc>
    <nc r="BN23"/>
  </rcc>
  <rcc rId="5330" sId="2" numFmtId="4">
    <oc r="T24">
      <v>500000</v>
    </oc>
    <nc r="T24"/>
  </rcc>
  <rcc rId="5331" sId="2" numFmtId="4">
    <oc r="AE24">
      <v>500000</v>
    </oc>
    <nc r="AE24"/>
  </rcc>
  <rcc rId="5332" sId="2" numFmtId="34">
    <oc r="AM24">
      <v>500000</v>
    </oc>
    <nc r="AM24"/>
  </rcc>
  <rcc rId="5333" sId="2" numFmtId="34">
    <oc r="AS24">
      <v>400000</v>
    </oc>
    <nc r="AS24"/>
  </rcc>
  <rcc rId="5334" sId="2" numFmtId="34">
    <oc r="AT24">
      <v>700000</v>
    </oc>
    <nc r="AT24"/>
  </rcc>
  <rcc rId="5335" sId="2" numFmtId="4">
    <oc r="AX24">
      <v>600000</v>
    </oc>
    <nc r="AX24"/>
  </rcc>
  <rcc rId="5336" sId="2" numFmtId="4">
    <oc r="AY24">
      <v>850000</v>
    </oc>
    <nc r="AY24"/>
  </rcc>
  <rcc rId="5337" sId="2" numFmtId="4">
    <oc r="BA24">
      <v>1000000</v>
    </oc>
    <nc r="BA24"/>
  </rcc>
  <rcc rId="5338" sId="2" numFmtId="4">
    <oc r="BB24">
      <v>1200000</v>
    </oc>
    <nc r="BB24"/>
  </rcc>
  <rcc rId="5339" sId="2" numFmtId="4">
    <oc r="BE24">
      <v>1300000</v>
    </oc>
    <nc r="BE24"/>
  </rcc>
  <rcc rId="5340" sId="2" numFmtId="34">
    <oc r="BG24">
      <v>1500000</v>
    </oc>
    <nc r="BG24"/>
  </rcc>
  <rcc rId="5341" sId="2" numFmtId="34">
    <oc r="BL24">
      <v>500000</v>
    </oc>
    <nc r="BL24"/>
  </rcc>
  <rcc rId="5342" sId="2" numFmtId="4">
    <oc r="BN24">
      <v>500000</v>
    </oc>
    <nc r="BN24"/>
  </rcc>
  <rcc rId="5343" sId="2" numFmtId="34">
    <oc r="L25">
      <v>1000000</v>
    </oc>
    <nc r="L25"/>
  </rcc>
  <rcc rId="5344" sId="2" numFmtId="34">
    <oc r="Q25">
      <v>1500000</v>
    </oc>
    <nc r="Q25"/>
  </rcc>
  <rcc rId="5345" sId="2" numFmtId="4">
    <oc r="T25">
      <v>1500000</v>
    </oc>
    <nc r="T25"/>
  </rcc>
  <rcc rId="5346" sId="2" numFmtId="4">
    <oc r="X25">
      <v>500000</v>
    </oc>
    <nc r="X25"/>
  </rcc>
  <rcc rId="5347" sId="2" numFmtId="4">
    <oc r="AA25">
      <v>1000000</v>
    </oc>
    <nc r="AA25"/>
  </rcc>
  <rcc rId="5348" sId="2" numFmtId="4">
    <oc r="AC25">
      <v>1300000</v>
    </oc>
    <nc r="AC25"/>
  </rcc>
  <rcc rId="5349" sId="2" numFmtId="4">
    <oc r="AD25">
      <v>1400000</v>
    </oc>
    <nc r="AD25"/>
  </rcc>
  <rcc rId="5350" sId="2" numFmtId="4">
    <oc r="AE25">
      <v>600000</v>
    </oc>
    <nc r="AE25"/>
  </rcc>
  <rcc rId="5351" sId="2" numFmtId="34">
    <oc r="AG25">
      <v>400000</v>
    </oc>
    <nc r="AG25"/>
  </rcc>
  <rcc rId="5352" sId="2" numFmtId="34">
    <oc r="AI25">
      <v>1000000</v>
    </oc>
    <nc r="AI25"/>
  </rcc>
  <rcc rId="5353" sId="2" numFmtId="34">
    <oc r="AM25">
      <v>700000</v>
    </oc>
    <nc r="AM25"/>
  </rcc>
  <rcc rId="5354" sId="2" numFmtId="4">
    <oc r="AP25">
      <v>1100000</v>
    </oc>
    <nc r="AP25"/>
  </rcc>
  <rcc rId="5355" sId="2" numFmtId="4">
    <oc r="AR25">
      <v>700000</v>
    </oc>
    <nc r="AR25"/>
  </rcc>
  <rcc rId="5356" sId="2" numFmtId="34">
    <oc r="AS25">
      <v>500000</v>
    </oc>
    <nc r="AS25"/>
  </rcc>
  <rcc rId="5357" sId="2" numFmtId="34">
    <oc r="AT25">
      <v>700000</v>
    </oc>
    <nc r="AT25"/>
  </rcc>
  <rcc rId="5358" sId="2" numFmtId="4">
    <oc r="AW25">
      <v>1300000</v>
    </oc>
    <nc r="AW25"/>
  </rcc>
  <rcc rId="5359" sId="2" numFmtId="4">
    <oc r="AX25">
      <v>600000</v>
    </oc>
    <nc r="AX25"/>
  </rcc>
  <rcc rId="5360" sId="2" numFmtId="4">
    <oc r="AY25">
      <v>1000000</v>
    </oc>
    <nc r="AY25"/>
  </rcc>
  <rcc rId="5361" sId="2" numFmtId="4">
    <oc r="BA25">
      <v>3000000</v>
    </oc>
    <nc r="BA25"/>
  </rcc>
  <rcc rId="5362" sId="2" numFmtId="4">
    <oc r="BB25">
      <v>2200000</v>
    </oc>
    <nc r="BB25"/>
  </rcc>
  <rcc rId="5363" sId="2" numFmtId="34">
    <oc r="BD25">
      <v>1600000</v>
    </oc>
    <nc r="BD25"/>
  </rcc>
  <rcc rId="5364" sId="2" numFmtId="4">
    <oc r="BE25">
      <v>2500000</v>
    </oc>
    <nc r="BE25"/>
  </rcc>
  <rcc rId="5365" sId="2" numFmtId="34">
    <oc r="BF25">
      <v>500000</v>
    </oc>
    <nc r="BF25"/>
  </rcc>
  <rcc rId="5366" sId="2" numFmtId="34">
    <oc r="BG25">
      <v>3200000</v>
    </oc>
    <nc r="BG25"/>
  </rcc>
  <rcc rId="5367" sId="2" numFmtId="34">
    <oc r="BK25">
      <v>800000</v>
    </oc>
    <nc r="BK25"/>
  </rcc>
  <rcc rId="5368" sId="2" numFmtId="4">
    <oc r="BN25">
      <v>1000000</v>
    </oc>
    <nc r="BN25"/>
  </rcc>
  <rcc rId="5369" sId="2" numFmtId="34">
    <oc r="Q26">
      <v>800000</v>
    </oc>
    <nc r="Q26"/>
  </rcc>
  <rcc rId="5370" sId="2" numFmtId="4">
    <oc r="T26">
      <v>550000</v>
    </oc>
    <nc r="T26"/>
  </rcc>
  <rcc rId="5371" sId="2" numFmtId="4">
    <oc r="X26">
      <v>450000</v>
    </oc>
    <nc r="X26"/>
  </rcc>
  <rcc rId="5372" sId="2" numFmtId="4">
    <oc r="AE26">
      <v>600000</v>
    </oc>
    <nc r="AE26"/>
  </rcc>
  <rcc rId="5373" sId="2" numFmtId="34">
    <oc r="AI26">
      <v>500000</v>
    </oc>
    <nc r="AI26"/>
  </rcc>
  <rcc rId="5374" sId="2" numFmtId="34">
    <oc r="AM26">
      <v>500000</v>
    </oc>
    <nc r="AM26"/>
  </rcc>
  <rcc rId="5375" sId="2" numFmtId="4">
    <oc r="AR26">
      <v>600000</v>
    </oc>
    <nc r="AR26"/>
  </rcc>
  <rcc rId="5376" sId="2" numFmtId="4">
    <oc r="AW26">
      <v>500000</v>
    </oc>
    <nc r="AW26"/>
  </rcc>
  <rcc rId="5377" sId="2" numFmtId="4">
    <oc r="AX26">
      <v>500000</v>
    </oc>
    <nc r="AX26"/>
  </rcc>
  <rcc rId="5378" sId="2" numFmtId="4">
    <oc r="AY26">
      <v>700000</v>
    </oc>
    <nc r="AY26"/>
  </rcc>
  <rcc rId="5379" sId="2" numFmtId="4">
    <oc r="BA26">
      <v>1200000</v>
    </oc>
    <nc r="BA26"/>
  </rcc>
  <rcc rId="5380" sId="2" numFmtId="34">
    <oc r="BD26">
      <v>850000</v>
    </oc>
    <nc r="BD26"/>
  </rcc>
  <rcc rId="5381" sId="2" numFmtId="4">
    <oc r="BE26">
      <v>1500000</v>
    </oc>
    <nc r="BE26"/>
  </rcc>
  <rcc rId="5382" sId="2" numFmtId="34">
    <oc r="BG26">
      <v>2000000</v>
    </oc>
    <nc r="BG26"/>
  </rcc>
  <rcc rId="5383" sId="2" numFmtId="34">
    <oc r="BK26">
      <v>500000</v>
    </oc>
    <nc r="BK26"/>
  </rcc>
  <rcc rId="5384" sId="2" numFmtId="34">
    <oc r="BL26">
      <v>550000</v>
    </oc>
    <nc r="BL26"/>
  </rcc>
  <rcc rId="5385" sId="2" numFmtId="4">
    <oc r="BN26">
      <v>600000</v>
    </oc>
    <nc r="BN26"/>
  </rcc>
  <rcc rId="5386" sId="2" numFmtId="34">
    <oc r="L28">
      <v>700000</v>
    </oc>
    <nc r="L28"/>
  </rcc>
  <rcc rId="5387" sId="2" numFmtId="34">
    <oc r="Q28">
      <v>500000</v>
    </oc>
    <nc r="Q28"/>
  </rcc>
  <rcc rId="5388" sId="2" numFmtId="4">
    <oc r="T28">
      <v>400000</v>
    </oc>
    <nc r="T28"/>
  </rcc>
  <rcc rId="5389" sId="2" numFmtId="4">
    <oc r="AA28">
      <v>900000</v>
    </oc>
    <nc r="AA28"/>
  </rcc>
  <rcc rId="5390" sId="2" numFmtId="4">
    <oc r="AC28">
      <v>500000</v>
    </oc>
    <nc r="AC28"/>
  </rcc>
  <rcc rId="5391" sId="2" numFmtId="4">
    <oc r="AD28">
      <v>300000</v>
    </oc>
    <nc r="AD28"/>
  </rcc>
  <rcc rId="5392" sId="2" numFmtId="4">
    <oc r="AE28">
      <v>500000</v>
    </oc>
    <nc r="AE28"/>
  </rcc>
  <rcc rId="5393" sId="2" numFmtId="4">
    <oc r="AG28">
      <v>500000</v>
    </oc>
    <nc r="AG28"/>
  </rcc>
  <rcc rId="5394" sId="2" numFmtId="34">
    <oc r="AI28">
      <v>400000</v>
    </oc>
    <nc r="AI28"/>
  </rcc>
  <rcc rId="5395" sId="2" numFmtId="34">
    <oc r="AM28">
      <v>500000</v>
    </oc>
    <nc r="AM28"/>
  </rcc>
  <rcc rId="5396" sId="2" numFmtId="4">
    <oc r="AR28">
      <v>600000</v>
    </oc>
    <nc r="AR28"/>
  </rcc>
  <rcc rId="5397" sId="2" numFmtId="4">
    <oc r="AS28">
      <v>500000</v>
    </oc>
    <nc r="AS28"/>
  </rcc>
  <rcc rId="5398" sId="2" numFmtId="4">
    <oc r="AT28">
      <v>500000</v>
    </oc>
    <nc r="AT28"/>
  </rcc>
  <rcc rId="5399" sId="2" numFmtId="4">
    <oc r="AW28">
      <v>500000</v>
    </oc>
    <nc r="AW28"/>
  </rcc>
  <rcc rId="5400" sId="2" numFmtId="4">
    <oc r="AX28">
      <v>500000</v>
    </oc>
    <nc r="AX28"/>
  </rcc>
  <rcc rId="5401" sId="2" numFmtId="4">
    <oc r="AY28">
      <v>700000</v>
    </oc>
    <nc r="AY28"/>
  </rcc>
  <rcc rId="5402" sId="2" numFmtId="4">
    <oc r="BA28">
      <v>1000000</v>
    </oc>
    <nc r="BA28"/>
  </rcc>
  <rcc rId="5403" sId="2" numFmtId="4">
    <oc r="BB28">
      <v>1000000</v>
    </oc>
    <nc r="BB28"/>
  </rcc>
  <rcc rId="5404" sId="2" numFmtId="34">
    <oc r="BD28">
      <v>1000000</v>
    </oc>
    <nc r="BD28"/>
  </rcc>
  <rcc rId="5405" sId="2" numFmtId="4">
    <oc r="BE28">
      <v>1500000</v>
    </oc>
    <nc r="BE28"/>
  </rcc>
  <rcc rId="5406" sId="2" numFmtId="34">
    <oc r="BG28">
      <v>1800000</v>
    </oc>
    <nc r="BG28"/>
  </rcc>
  <rcc rId="5407" sId="2" numFmtId="34">
    <oc r="BK28">
      <v>400000</v>
    </oc>
    <nc r="BK28"/>
  </rcc>
  <rcc rId="5408" sId="2" numFmtId="4">
    <oc r="BL28">
      <v>550000</v>
    </oc>
    <nc r="BL28"/>
  </rcc>
  <rcc rId="5409" sId="2" numFmtId="4">
    <oc r="BN28">
      <v>500000</v>
    </oc>
    <nc r="BN28"/>
  </rcc>
  <rcc rId="5410" sId="2" numFmtId="34">
    <oc r="L31">
      <v>350000</v>
    </oc>
    <nc r="L31"/>
  </rcc>
  <rcc rId="5411" sId="2" numFmtId="4">
    <oc r="T31">
      <v>300000</v>
    </oc>
    <nc r="T31"/>
  </rcc>
  <rcc rId="5412" sId="2" numFmtId="4">
    <oc r="AA31">
      <v>300000</v>
    </oc>
    <nc r="AA31"/>
  </rcc>
  <rcc rId="5413" sId="2" numFmtId="4">
    <oc r="AD31">
      <v>200000</v>
    </oc>
    <nc r="AD31"/>
  </rcc>
  <rcc rId="5414" sId="2" numFmtId="4">
    <oc r="AP31">
      <v>200000</v>
    </oc>
    <nc r="AP31"/>
  </rcc>
  <rcc rId="5415" sId="2" numFmtId="4">
    <oc r="AR31">
      <v>300000</v>
    </oc>
    <nc r="AR31"/>
  </rcc>
  <rcc rId="5416" sId="2" numFmtId="34">
    <oc r="AT31">
      <v>300000</v>
    </oc>
    <nc r="AT31"/>
  </rcc>
  <rcc rId="5417" sId="2" numFmtId="34">
    <oc r="AX31">
      <v>250000</v>
    </oc>
    <nc r="AX31"/>
  </rcc>
  <rcc rId="5418" sId="2" numFmtId="4">
    <oc r="AY31">
      <v>350000</v>
    </oc>
    <nc r="AY31"/>
  </rcc>
  <rcc rId="5419" sId="2" numFmtId="4">
    <oc r="BA31">
      <v>400000</v>
    </oc>
    <nc r="BA31"/>
  </rcc>
  <rcc rId="5420" sId="2" numFmtId="4">
    <oc r="BB31">
      <v>500000</v>
    </oc>
    <nc r="BB31"/>
  </rcc>
  <rcc rId="5421" sId="2" numFmtId="34">
    <oc r="BD31">
      <v>450000</v>
    </oc>
    <nc r="BD31"/>
  </rcc>
  <rcc rId="5422" sId="2" numFmtId="4">
    <oc r="BE31">
      <v>400000</v>
    </oc>
    <nc r="BE31"/>
  </rcc>
  <rcc rId="5423" sId="2" numFmtId="4">
    <oc r="BF31">
      <v>200000</v>
    </oc>
    <nc r="BF31"/>
  </rcc>
  <rcc rId="5424" sId="2" numFmtId="34">
    <oc r="BG31">
      <v>650000</v>
    </oc>
    <nc r="BG31"/>
  </rcc>
  <rcc rId="5425" sId="2" numFmtId="4">
    <oc r="BL31">
      <v>500000</v>
    </oc>
    <nc r="BL31"/>
  </rcc>
  <rcc rId="5426" sId="2" numFmtId="4">
    <oc r="BN31">
      <v>300000</v>
    </oc>
    <nc r="BN31"/>
  </rcc>
  <rcc rId="5427" sId="2" numFmtId="34">
    <oc r="BG35">
      <v>100000</v>
    </oc>
    <nc r="BG35"/>
  </rcc>
  <rcc rId="5428" sId="2" numFmtId="34">
    <oc r="L36">
      <v>100000</v>
    </oc>
    <nc r="L36"/>
  </rcc>
  <rcc rId="5429" sId="2" numFmtId="34">
    <oc r="Q36">
      <v>100000</v>
    </oc>
    <nc r="Q36"/>
  </rcc>
  <rcc rId="5430" sId="2" numFmtId="34">
    <oc r="T36">
      <v>200000</v>
    </oc>
    <nc r="T36"/>
  </rcc>
  <rcc rId="5431" sId="2" numFmtId="34">
    <oc r="X36">
      <v>100000</v>
    </oc>
    <nc r="X36"/>
  </rcc>
  <rcc rId="5432" sId="2" numFmtId="34">
    <oc r="AA36">
      <v>100000</v>
    </oc>
    <nc r="AA36"/>
  </rcc>
  <rcc rId="5433" sId="2" numFmtId="34">
    <oc r="AD36">
      <v>100000</v>
    </oc>
    <nc r="AD36"/>
  </rcc>
  <rcc rId="5434" sId="2" numFmtId="34">
    <oc r="AE36">
      <v>100000</v>
    </oc>
    <nc r="AE36"/>
  </rcc>
  <rcc rId="5435" sId="2" numFmtId="4">
    <oc r="AP36">
      <v>100000</v>
    </oc>
    <nc r="AP36"/>
  </rcc>
  <rcc rId="5436" sId="2" numFmtId="34">
    <oc r="AW36">
      <v>100000</v>
    </oc>
    <nc r="AW36"/>
  </rcc>
  <rcc rId="5437" sId="2" numFmtId="4">
    <oc r="BB36">
      <v>200000</v>
    </oc>
    <nc r="BB36"/>
  </rcc>
  <rcc rId="5438" sId="2" numFmtId="4">
    <oc r="BE36">
      <v>200000</v>
    </oc>
    <nc r="BE36"/>
  </rcc>
  <rcc rId="5439" sId="2" numFmtId="34">
    <oc r="BG36">
      <v>200000</v>
    </oc>
    <nc r="BG36"/>
  </rcc>
  <rcc rId="5440" sId="2" numFmtId="34">
    <oc r="T44">
      <v>700000</v>
    </oc>
    <nc r="T44"/>
  </rcc>
  <rcc rId="5441" sId="2" numFmtId="34">
    <oc r="AE44">
      <v>500000</v>
    </oc>
    <nc r="AE44"/>
  </rcc>
  <rcc rId="5442" sId="2" numFmtId="34">
    <oc r="AM44">
      <v>700000</v>
    </oc>
    <nc r="AM44"/>
  </rcc>
  <rcc rId="5443" sId="2" numFmtId="4">
    <oc r="AS44">
      <v>500000</v>
    </oc>
    <nc r="AS44"/>
  </rcc>
  <rcc rId="5444" sId="2" numFmtId="4">
    <oc r="AT44">
      <v>600000</v>
    </oc>
    <nc r="AT44"/>
  </rcc>
  <rcc rId="5445" sId="2" numFmtId="4">
    <oc r="AW44">
      <v>600000</v>
    </oc>
    <nc r="AW44"/>
  </rcc>
  <rcc rId="5446" sId="2" numFmtId="4">
    <oc r="AY44">
      <v>600000</v>
    </oc>
    <nc r="AY44"/>
  </rcc>
  <rcc rId="5447" sId="2" numFmtId="4">
    <oc r="BB44">
      <v>1000000</v>
    </oc>
    <nc r="BB44"/>
  </rcc>
  <rcc rId="5448" sId="2" numFmtId="34">
    <oc r="BD44">
      <v>1000000</v>
    </oc>
    <nc r="BD44"/>
  </rcc>
  <rcc rId="5449" sId="2" numFmtId="4">
    <oc r="BE44">
      <v>1000000</v>
    </oc>
    <nc r="BE44"/>
  </rcc>
  <rcc rId="5450" sId="2" numFmtId="34">
    <oc r="BG44">
      <v>1000000</v>
    </oc>
    <nc r="BG44"/>
  </rcc>
  <rcc rId="5451" sId="2" numFmtId="4">
    <oc r="L45">
      <v>500000</v>
    </oc>
    <nc r="L45"/>
  </rcc>
  <rcc rId="5452" sId="2" numFmtId="34">
    <oc r="Q45">
      <v>1000000</v>
    </oc>
    <nc r="Q45"/>
  </rcc>
  <rcc rId="5453" sId="2" numFmtId="34">
    <oc r="T45">
      <v>1300000</v>
    </oc>
    <nc r="T45"/>
  </rcc>
  <rcc rId="5454" sId="2" numFmtId="34">
    <oc r="X45">
      <v>500000</v>
    </oc>
    <nc r="X45"/>
  </rcc>
  <rcc rId="5455" sId="2" numFmtId="34">
    <oc r="AA45">
      <v>600000</v>
    </oc>
    <nc r="AA45"/>
  </rcc>
  <rcc rId="5456" sId="2" numFmtId="4">
    <oc r="AC45">
      <v>700000</v>
    </oc>
    <nc r="AC45"/>
  </rcc>
  <rcc rId="5457" sId="2" numFmtId="4">
    <oc r="AD45">
      <v>650000</v>
    </oc>
    <nc r="AD45"/>
  </rcc>
  <rcc rId="5458" sId="2" numFmtId="34">
    <oc r="AE45">
      <v>500000</v>
    </oc>
    <nc r="AE45"/>
  </rcc>
  <rcc rId="5459" sId="2" numFmtId="34">
    <oc r="AG45">
      <v>500000</v>
    </oc>
    <nc r="AG45"/>
  </rcc>
  <rcc rId="5460" sId="2" numFmtId="34">
    <oc r="AI45">
      <v>800000</v>
    </oc>
    <nc r="AI45"/>
  </rcc>
  <rcc rId="5461" sId="2" numFmtId="34">
    <oc r="AM45">
      <v>600000</v>
    </oc>
    <nc r="AM45"/>
  </rcc>
  <rcc rId="5462" sId="2" numFmtId="4">
    <oc r="AP45">
      <v>650000</v>
    </oc>
    <nc r="AP45"/>
  </rcc>
  <rcc rId="5463" sId="2" numFmtId="4">
    <oc r="AR45">
      <v>600000</v>
    </oc>
    <nc r="AR45"/>
  </rcc>
  <rcc rId="5464" sId="2" numFmtId="4">
    <oc r="AS45">
      <v>400000</v>
    </oc>
    <nc r="AS45"/>
  </rcc>
  <rcc rId="5465" sId="2" numFmtId="4">
    <oc r="AW45">
      <v>500000</v>
    </oc>
    <nc r="AW45"/>
  </rcc>
  <rcc rId="5466" sId="2" numFmtId="4">
    <oc r="AX45">
      <v>300000</v>
    </oc>
    <nc r="AX45"/>
  </rcc>
  <rcc rId="5467" sId="2" numFmtId="4">
    <oc r="AY45">
      <v>600000</v>
    </oc>
    <nc r="AY45"/>
  </rcc>
  <rcc rId="5468" sId="2" numFmtId="4">
    <oc r="BA45">
      <v>1100000</v>
    </oc>
    <nc r="BA45"/>
  </rcc>
  <rcc rId="5469" sId="2" numFmtId="4">
    <oc r="BB45">
      <v>1000000</v>
    </oc>
    <nc r="BB45"/>
  </rcc>
  <rcc rId="5470" sId="2" numFmtId="34">
    <oc r="BD45">
      <v>1000000</v>
    </oc>
    <nc r="BD45"/>
  </rcc>
  <rcc rId="5471" sId="2" numFmtId="4">
    <oc r="BE45">
      <v>1200000</v>
    </oc>
    <nc r="BE45"/>
  </rcc>
  <rcc rId="5472" sId="2" numFmtId="4">
    <oc r="BF45">
      <v>500000</v>
    </oc>
    <nc r="BF45"/>
  </rcc>
  <rcc rId="5473" sId="2" numFmtId="34">
    <oc r="BG45">
      <v>1200000</v>
    </oc>
    <nc r="BG45"/>
  </rcc>
  <rcc rId="5474" sId="2" numFmtId="4">
    <oc r="BL45">
      <v>800000</v>
    </oc>
    <nc r="BL45"/>
  </rcc>
  <rcc rId="5475" sId="2" numFmtId="34">
    <oc r="Q46">
      <v>1300000</v>
    </oc>
    <nc r="Q46"/>
  </rcc>
  <rcc rId="5476" sId="2" numFmtId="4">
    <oc r="BA46">
      <v>1000000</v>
    </oc>
    <nc r="BA46"/>
  </rcc>
  <rcc rId="5477" sId="2" numFmtId="34">
    <oc r="BG46">
      <v>1200000</v>
    </oc>
    <nc r="BG46"/>
  </rcc>
  <rcc rId="5478" sId="2" numFmtId="34">
    <oc r="AM47">
      <v>800000</v>
    </oc>
    <nc r="AM47"/>
  </rcc>
  <rcc rId="5479" sId="2" numFmtId="4">
    <oc r="AP47">
      <v>650000</v>
    </oc>
    <nc r="AP47"/>
  </rcc>
  <rcc rId="5480" sId="2" numFmtId="4">
    <oc r="AR47">
      <v>1000000</v>
    </oc>
    <nc r="AR47"/>
  </rcc>
  <rcc rId="5481" sId="2" numFmtId="4">
    <oc r="AW47">
      <v>500000</v>
    </oc>
    <nc r="AW47"/>
  </rcc>
  <rcc rId="5482" sId="2" numFmtId="34">
    <oc r="BA47">
      <v>650000</v>
    </oc>
    <nc r="BA47"/>
  </rcc>
  <rcc rId="5483" sId="2" numFmtId="4">
    <oc r="BB47">
      <v>800000</v>
    </oc>
    <nc r="BB47"/>
  </rcc>
  <rcc rId="5484" sId="2" numFmtId="4">
    <oc r="BE47">
      <v>500000</v>
    </oc>
    <nc r="BE47"/>
  </rcc>
  <rcc rId="5485" sId="2" numFmtId="4">
    <oc r="L48">
      <v>350000</v>
    </oc>
    <nc r="L48"/>
  </rcc>
  <rcc rId="5486" sId="2" numFmtId="4">
    <oc r="X48">
      <v>400000</v>
    </oc>
    <nc r="X48"/>
  </rcc>
  <rcc rId="5487" sId="2" numFmtId="34">
    <oc r="AC48">
      <v>500000</v>
    </oc>
    <nc r="AC48"/>
  </rcc>
  <rcc rId="5488" sId="2" numFmtId="34">
    <oc r="AD48">
      <v>300000</v>
    </oc>
    <nc r="AD48"/>
  </rcc>
  <rcc rId="5489" sId="2" numFmtId="4">
    <oc r="AI48">
      <v>350000</v>
    </oc>
    <nc r="AI48"/>
  </rcc>
  <rcc rId="5490" sId="2" numFmtId="4">
    <oc r="AX48">
      <v>250000</v>
    </oc>
    <nc r="AX48"/>
  </rcc>
  <rcc rId="5491" sId="2" numFmtId="4">
    <oc r="AY48">
      <v>350000</v>
    </oc>
    <nc r="AY48"/>
  </rcc>
  <rcc rId="5492" sId="2" numFmtId="4">
    <oc r="BA48">
      <v>450000</v>
    </oc>
    <nc r="BA48"/>
  </rcc>
  <rcc rId="5493" sId="2" numFmtId="4">
    <oc r="BB48">
      <v>400000</v>
    </oc>
    <nc r="BB48"/>
  </rcc>
  <rcc rId="5494" sId="2" numFmtId="34">
    <oc r="BE48">
      <v>400000</v>
    </oc>
    <nc r="BE48"/>
  </rcc>
  <rcc rId="5495" sId="2" numFmtId="4">
    <oc r="BF48">
      <v>300000</v>
    </oc>
    <nc r="BF48"/>
  </rcc>
  <rcc rId="5496" sId="2" numFmtId="34">
    <oc r="BG48">
      <v>700000</v>
    </oc>
    <nc r="BG48"/>
  </rcc>
  <rcc rId="5497" sId="2" numFmtId="34">
    <oc r="L49">
      <v>400000</v>
    </oc>
    <nc r="L49"/>
  </rcc>
  <rcc rId="5498" sId="2" numFmtId="34">
    <oc r="Q49">
      <v>600000</v>
    </oc>
    <nc r="Q49"/>
  </rcc>
  <rcc rId="5499" sId="2" numFmtId="4">
    <oc r="T49">
      <v>600000</v>
    </oc>
    <nc r="T49"/>
  </rcc>
  <rcc rId="5500" sId="2" numFmtId="34">
    <oc r="AE49">
      <v>400000</v>
    </oc>
    <nc r="AE49"/>
  </rcc>
  <rcc rId="5501" sId="2" numFmtId="34">
    <oc r="AG49">
      <v>500000</v>
    </oc>
    <nc r="AG49"/>
  </rcc>
  <rcc rId="5502" sId="2" numFmtId="34">
    <oc r="AI49">
      <v>500000</v>
    </oc>
    <nc r="AI49"/>
  </rcc>
  <rcc rId="5503" sId="2" numFmtId="4">
    <oc r="AP49">
      <v>200000</v>
    </oc>
    <nc r="AP49"/>
  </rcc>
  <rcc rId="5504" sId="2" numFmtId="4">
    <oc r="AX49">
      <v>400000</v>
    </oc>
    <nc r="AX49"/>
  </rcc>
  <rcc rId="5505" sId="2" numFmtId="4">
    <oc r="AY49">
      <v>500000</v>
    </oc>
    <nc r="AY49"/>
  </rcc>
  <rcc rId="5506" sId="2" numFmtId="34">
    <oc r="BA49">
      <v>700000</v>
    </oc>
    <nc r="BA49"/>
  </rcc>
  <rcc rId="5507" sId="2" numFmtId="4">
    <oc r="BB49">
      <v>500000</v>
    </oc>
    <nc r="BB49"/>
  </rcc>
  <rcc rId="5508" sId="2" numFmtId="34">
    <oc r="BD49">
      <v>600000</v>
    </oc>
    <nc r="BD49"/>
  </rcc>
  <rcc rId="5509" sId="2" numFmtId="4">
    <oc r="BE49">
      <v>1000000</v>
    </oc>
    <nc r="BE49"/>
  </rcc>
  <rcc rId="5510" sId="2" numFmtId="34">
    <oc r="BG49">
      <v>400000</v>
    </oc>
    <nc r="BG49"/>
  </rcc>
  <rcc rId="5511" sId="2" numFmtId="4">
    <oc r="BL49">
      <v>400000</v>
    </oc>
    <nc r="BL49"/>
  </rcc>
  <rcc rId="5512" sId="2" numFmtId="34">
    <oc r="L51">
      <v>500000</v>
    </oc>
    <nc r="L51"/>
  </rcc>
  <rcc rId="5513" sId="2" numFmtId="4">
    <oc r="T51">
      <v>1000000</v>
    </oc>
    <nc r="T51"/>
  </rcc>
  <rcc rId="5514" sId="2" numFmtId="34">
    <oc r="AA51">
      <v>400000</v>
    </oc>
    <nc r="AA51"/>
  </rcc>
  <rcc rId="5515" sId="2" numFmtId="34">
    <oc r="AD51">
      <v>650000</v>
    </oc>
    <nc r="AD51"/>
  </rcc>
  <rcc rId="5516" sId="2" numFmtId="34">
    <oc r="AE51">
      <v>500000</v>
    </oc>
    <nc r="AE51"/>
  </rcc>
  <rcc rId="5517" sId="2" numFmtId="34">
    <oc r="AI51">
      <v>400000</v>
    </oc>
    <nc r="AI51"/>
  </rcc>
  <rcc rId="5518" sId="2" numFmtId="4">
    <oc r="AR51">
      <v>300000</v>
    </oc>
    <nc r="AR51"/>
  </rcc>
  <rcc rId="5519" sId="2" numFmtId="4">
    <oc r="AS51">
      <v>200000</v>
    </oc>
    <nc r="AS51"/>
  </rcc>
  <rcc rId="5520" sId="2" numFmtId="4">
    <oc r="AT51">
      <v>600000</v>
    </oc>
    <nc r="AT51"/>
  </rcc>
  <rcc rId="5521" sId="2" numFmtId="4">
    <oc r="AW51">
      <v>700000</v>
    </oc>
    <nc r="AW51"/>
  </rcc>
  <rcc rId="5522" sId="2" numFmtId="4">
    <oc r="AY51">
      <v>700000</v>
    </oc>
    <nc r="AY51"/>
  </rcc>
  <rcc rId="5523" sId="2" numFmtId="4">
    <oc r="BA51">
      <v>800000</v>
    </oc>
    <nc r="BA51"/>
  </rcc>
  <rcc rId="5524" sId="2" numFmtId="4">
    <oc r="BB51">
      <v>700000</v>
    </oc>
    <nc r="BB51"/>
  </rcc>
  <rcc rId="5525" sId="2" numFmtId="34">
    <oc r="BD51">
      <v>800000</v>
    </oc>
    <nc r="BD51"/>
  </rcc>
  <rcc rId="5526" sId="2" numFmtId="34">
    <oc r="BE51">
      <v>800000</v>
    </oc>
    <nc r="BE51"/>
  </rcc>
  <rcc rId="5527" sId="2" numFmtId="34">
    <oc r="BG51">
      <v>1000000</v>
    </oc>
    <nc r="BG51"/>
  </rcc>
  <rcc rId="5528" sId="2" numFmtId="34">
    <oc r="Q52">
      <v>2100000</v>
    </oc>
    <nc r="Q52"/>
  </rcc>
  <rcc rId="5529" sId="2" numFmtId="4">
    <oc r="AP52">
      <v>650000</v>
    </oc>
    <nc r="AP52"/>
  </rcc>
  <rcc rId="5530" sId="2" numFmtId="4">
    <oc r="AR52">
      <v>600000</v>
    </oc>
    <nc r="AR52"/>
  </rcc>
  <rcc rId="5531" sId="2" numFmtId="4">
    <oc r="AX52">
      <v>400000</v>
    </oc>
    <nc r="AX52"/>
  </rcc>
  <rcc rId="5532" sId="2" numFmtId="4">
    <oc r="BA52">
      <v>1800000</v>
    </oc>
    <nc r="BA52"/>
  </rcc>
  <rcc rId="5533" sId="2" numFmtId="4">
    <oc r="BB52">
      <v>600000</v>
    </oc>
    <nc r="BB52"/>
  </rcc>
  <rcc rId="5534" sId="2" numFmtId="34">
    <oc r="BG52">
      <v>1700000</v>
    </oc>
    <nc r="BG52"/>
  </rcc>
  <rcc rId="5535" sId="2" numFmtId="4">
    <oc r="L53">
      <v>700000</v>
    </oc>
    <nc r="L53"/>
  </rcc>
  <rcc rId="5536" sId="2" numFmtId="34">
    <oc r="Q53">
      <v>800000</v>
    </oc>
    <nc r="Q53"/>
  </rcc>
  <rcc rId="5537" sId="2" numFmtId="34">
    <oc r="T53">
      <v>800000</v>
    </oc>
    <nc r="T53"/>
  </rcc>
  <rcc rId="5538" sId="2" numFmtId="4">
    <oc r="X53">
      <v>500000</v>
    </oc>
    <nc r="X53"/>
  </rcc>
  <rcc rId="5539" sId="2" numFmtId="34">
    <oc r="AA53">
      <v>500000</v>
    </oc>
    <nc r="AA53"/>
  </rcc>
  <rcc rId="5540" sId="2" numFmtId="34">
    <oc r="AC53">
      <v>400000</v>
    </oc>
    <nc r="AC53"/>
  </rcc>
  <rcc rId="5541" sId="2" numFmtId="4">
    <oc r="AG53">
      <v>500000</v>
    </oc>
    <nc r="AG53"/>
  </rcc>
  <rcc rId="5542" sId="2" numFmtId="4">
    <oc r="AP53">
      <v>350000</v>
    </oc>
    <nc r="AP53"/>
  </rcc>
  <rcc rId="5543" sId="2" numFmtId="4">
    <oc r="AS53">
      <v>300000</v>
    </oc>
    <nc r="AS53"/>
  </rcc>
  <rcc rId="5544" sId="2" numFmtId="4">
    <oc r="AT53">
      <v>500000</v>
    </oc>
    <nc r="AT53"/>
  </rcc>
  <rcc rId="5545" sId="2" numFmtId="4">
    <oc r="AW53">
      <v>500000</v>
    </oc>
    <nc r="AW53"/>
  </rcc>
  <rcc rId="5546" sId="2" numFmtId="4">
    <oc r="AY53">
      <v>300000</v>
    </oc>
    <nc r="AY53"/>
  </rcc>
  <rcc rId="5547" sId="2" numFmtId="34">
    <oc r="BA53">
      <v>800000</v>
    </oc>
    <nc r="BA53"/>
  </rcc>
  <rcc rId="5548" sId="2" numFmtId="4">
    <oc r="BB53">
      <v>700000</v>
    </oc>
    <nc r="BB53"/>
  </rcc>
  <rcc rId="5549" sId="2" numFmtId="4">
    <oc r="BE53">
      <v>800000</v>
    </oc>
    <nc r="BE53"/>
  </rcc>
  <rcc rId="5550" sId="2" numFmtId="4">
    <oc r="BF53">
      <v>500000</v>
    </oc>
    <nc r="BF53"/>
  </rcc>
  <rcc rId="5551" sId="2" numFmtId="34">
    <oc r="BG53">
      <v>600000</v>
    </oc>
    <nc r="BG53"/>
  </rcc>
  <rcc rId="5552" sId="2" numFmtId="4">
    <oc r="BL53">
      <v>700000</v>
    </oc>
    <nc r="BL53"/>
  </rcc>
  <rcc rId="5553" sId="2" numFmtId="34">
    <oc r="T54">
      <v>500000</v>
    </oc>
    <nc r="T54"/>
  </rcc>
  <rcc rId="5554" sId="2" numFmtId="34">
    <oc r="AD54">
      <v>200000</v>
    </oc>
    <nc r="AD54"/>
  </rcc>
  <rcc rId="5555" sId="2" numFmtId="34">
    <oc r="AE54">
      <v>200000</v>
    </oc>
    <nc r="AE54"/>
  </rcc>
  <rcc rId="5556" sId="2" numFmtId="4">
    <oc r="AT54">
      <v>400000</v>
    </oc>
    <nc r="AT54"/>
  </rcc>
  <rcc rId="5557" sId="2" numFmtId="34">
    <oc r="BA54">
      <v>500000</v>
    </oc>
    <nc r="BA54"/>
  </rcc>
  <rcc rId="5558" sId="2" numFmtId="34">
    <oc r="BG54">
      <v>800000</v>
    </oc>
    <nc r="BG54"/>
  </rcc>
  <rcc rId="5559" sId="2" numFmtId="34">
    <oc r="L55">
      <v>350000</v>
    </oc>
    <nc r="L55"/>
  </rcc>
  <rcc rId="5560" sId="2" numFmtId="34">
    <oc r="Q55">
      <v>500000</v>
    </oc>
    <nc r="Q55"/>
  </rcc>
  <rcc rId="5561" sId="2" numFmtId="34">
    <oc r="T55">
      <v>900000</v>
    </oc>
    <nc r="T55"/>
  </rcc>
  <rcc rId="5562" sId="2" numFmtId="34">
    <oc r="X55">
      <v>300000</v>
    </oc>
    <nc r="X55"/>
  </rcc>
  <rcc rId="5563" sId="2" numFmtId="34">
    <oc r="AA55">
      <v>300000</v>
    </oc>
    <nc r="AA55"/>
  </rcc>
  <rcc rId="5564" sId="2" numFmtId="34">
    <oc r="AC55">
      <v>300000</v>
    </oc>
    <nc r="AC55"/>
  </rcc>
  <rcc rId="5565" sId="2" numFmtId="34">
    <oc r="AD55">
      <v>250000</v>
    </oc>
    <nc r="AD55"/>
  </rcc>
  <rcc rId="5566" sId="2" numFmtId="34">
    <oc r="AE55">
      <v>400000</v>
    </oc>
    <nc r="AE55"/>
  </rcc>
  <rcc rId="5567" sId="2" numFmtId="4">
    <oc r="AG55">
      <v>300000</v>
    </oc>
    <nc r="AG55"/>
  </rcc>
  <rcc rId="5568" sId="2" numFmtId="4">
    <oc r="AP55">
      <v>350000</v>
    </oc>
    <nc r="AP55"/>
  </rcc>
  <rcc rId="5569" sId="2" numFmtId="4">
    <oc r="AR55">
      <v>400000</v>
    </oc>
    <nc r="AR55"/>
  </rcc>
  <rcc rId="5570" sId="2" numFmtId="4">
    <oc r="AT55">
      <v>500000</v>
    </oc>
    <nc r="AT55"/>
  </rcc>
  <rcc rId="5571" sId="2" numFmtId="4">
    <oc r="AW55">
      <v>400000</v>
    </oc>
    <nc r="AW55"/>
  </rcc>
  <rcc rId="5572" sId="2" numFmtId="4">
    <oc r="BA55">
      <v>700000</v>
    </oc>
    <nc r="BA55"/>
  </rcc>
  <rcc rId="5573" sId="2" numFmtId="4">
    <oc r="BB55">
      <v>1000000</v>
    </oc>
    <nc r="BB55"/>
  </rcc>
  <rcc rId="5574" sId="2" numFmtId="34">
    <oc r="BD55">
      <v>800000</v>
    </oc>
    <nc r="BD55"/>
  </rcc>
  <rcc rId="5575" sId="2" numFmtId="4">
    <oc r="BE55">
      <v>1400000</v>
    </oc>
    <nc r="BE55"/>
  </rcc>
  <rcc rId="5576" sId="2" numFmtId="34">
    <oc r="BG55">
      <v>1000000</v>
    </oc>
    <nc r="BG55"/>
  </rcc>
  <rcc rId="5577" sId="2" numFmtId="4">
    <oc r="BL55">
      <v>400000</v>
    </oc>
    <nc r="BL55"/>
  </rcc>
  <rcc rId="5578" sId="2" numFmtId="34">
    <oc r="AA56">
      <v>300000</v>
    </oc>
    <nc r="AA56"/>
  </rcc>
  <rcc rId="5579" sId="2" numFmtId="34">
    <oc r="AC56">
      <v>300000</v>
    </oc>
    <nc r="AC56"/>
  </rcc>
  <rcc rId="5580" sId="2" numFmtId="4">
    <oc r="AI56">
      <v>200000</v>
    </oc>
    <nc r="AI56"/>
  </rcc>
  <rcc rId="5581" sId="2" numFmtId="4">
    <oc r="AX56">
      <v>200000</v>
    </oc>
    <nc r="AX56"/>
  </rcc>
  <rcc rId="5582" sId="2" numFmtId="34">
    <oc r="BD56">
      <v>300000</v>
    </oc>
    <nc r="BD56"/>
  </rcc>
  <rcc rId="5583" sId="2" numFmtId="34">
    <oc r="BE57">
      <v>200000</v>
    </oc>
    <nc r="BE57"/>
  </rcc>
  <rcc rId="5584" sId="2" numFmtId="34">
    <oc r="BD58">
      <v>200000</v>
    </oc>
    <nc r="BD58"/>
  </rcc>
  <rcc rId="5585" sId="2" numFmtId="34">
    <oc r="BG58">
      <v>300000</v>
    </oc>
    <nc r="BG58"/>
  </rcc>
  <rcc rId="5586" sId="2" numFmtId="34">
    <oc r="T60">
      <v>100000</v>
    </oc>
    <nc r="T60"/>
  </rcc>
  <rcc rId="5587" sId="2" numFmtId="34">
    <oc r="BG60">
      <v>100000</v>
    </oc>
    <nc r="BG60"/>
  </rcc>
  <rcc rId="5588" sId="2" numFmtId="34">
    <oc r="AE61">
      <v>200000</v>
    </oc>
    <nc r="AE61"/>
  </rcc>
  <rcc rId="5589" sId="2" numFmtId="4">
    <oc r="AW62">
      <v>200000</v>
    </oc>
    <nc r="AW62"/>
  </rcc>
  <rcc rId="5590" sId="2" numFmtId="34">
    <oc r="BG62">
      <v>300000</v>
    </oc>
    <nc r="BG62"/>
  </rcc>
  <rcc rId="5591" sId="2" numFmtId="4">
    <oc r="BL62">
      <v>300000</v>
    </oc>
    <nc r="BL62"/>
  </rcc>
  <rcc rId="5592" sId="2" numFmtId="34">
    <oc r="AD63">
      <v>100000</v>
    </oc>
    <nc r="AD63"/>
  </rcc>
  <rcc rId="5593" sId="2" numFmtId="4">
    <oc r="BL66">
      <v>200000</v>
    </oc>
    <nc r="BL66"/>
  </rcc>
  <rcc rId="5594" sId="2" numFmtId="34">
    <oc r="BG69">
      <v>400000</v>
    </oc>
    <nc r="BG69"/>
  </rcc>
  <rcc rId="5595" sId="2" numFmtId="34">
    <oc r="Q73">
      <v>75000</v>
    </oc>
    <nc r="Q73"/>
  </rcc>
  <rcc rId="5596" sId="2" numFmtId="34">
    <oc r="T73">
      <v>100000</v>
    </oc>
    <nc r="T73"/>
  </rcc>
  <rcc rId="5597" sId="2" numFmtId="34">
    <oc r="BD73">
      <v>100000</v>
    </oc>
    <nc r="BD73"/>
  </rcc>
  <rcc rId="5598" sId="2" numFmtId="4">
    <oc r="BF73">
      <v>100000</v>
    </oc>
    <nc r="BF73"/>
  </rcc>
  <rcc rId="5599" sId="2" numFmtId="34">
    <oc r="BG73">
      <v>300000</v>
    </oc>
    <nc r="BG73"/>
  </rcc>
  <rcc rId="5600" sId="2" numFmtId="34">
    <oc r="BG75">
      <v>100000</v>
    </oc>
    <nc r="BG75"/>
  </rcc>
  <rcc rId="5601" sId="2" numFmtId="34">
    <oc r="Q76">
      <v>100000</v>
    </oc>
    <nc r="Q76"/>
  </rcc>
  <rcc rId="5602" sId="2" numFmtId="34">
    <oc r="T76">
      <v>100000</v>
    </oc>
    <nc r="T76"/>
  </rcc>
  <rcc rId="5603" sId="2" numFmtId="34">
    <oc r="AE76">
      <v>400000</v>
    </oc>
    <nc r="AE76"/>
  </rcc>
  <rcc rId="5604" sId="2" numFmtId="34">
    <oc r="BD76">
      <v>100000</v>
    </oc>
    <nc r="BD76"/>
  </rcc>
  <rcc rId="5605" sId="2" numFmtId="4">
    <oc r="BF76">
      <v>100000</v>
    </oc>
    <nc r="BF76"/>
  </rcc>
  <rcc rId="5606" sId="2" numFmtId="34">
    <oc r="BG76">
      <v>200000</v>
    </oc>
    <nc r="BG76"/>
  </rcc>
  <rcc rId="5607" sId="2" numFmtId="34">
    <oc r="Q78">
      <v>100000</v>
    </oc>
    <nc r="Q78"/>
  </rcc>
  <rcc rId="5608" sId="2" numFmtId="34">
    <oc r="T78">
      <v>50000</v>
    </oc>
    <nc r="T78"/>
  </rcc>
  <rcc rId="5609" sId="2" numFmtId="34">
    <oc r="AD78">
      <v>100000</v>
    </oc>
    <nc r="AD78"/>
  </rcc>
  <rcc rId="5610" sId="2" numFmtId="34">
    <oc r="BD78">
      <v>100000</v>
    </oc>
    <nc r="BD78"/>
  </rcc>
  <rcc rId="5611" sId="2" numFmtId="4">
    <oc r="BF78">
      <v>100000</v>
    </oc>
    <nc r="BF78"/>
  </rcc>
  <rcc rId="5612" sId="2" numFmtId="34">
    <oc r="BG78">
      <v>200000</v>
    </oc>
    <nc r="BG78"/>
  </rcc>
  <rcc rId="5613" sId="2" numFmtId="34">
    <oc r="BG80">
      <v>200000</v>
    </oc>
    <nc r="BG80"/>
  </rcc>
  <rcc rId="5614" sId="2" numFmtId="34">
    <oc r="Q81">
      <v>75000</v>
    </oc>
    <nc r="Q81"/>
  </rcc>
  <rcc rId="5615" sId="2" numFmtId="34">
    <oc r="Q82">
      <v>75000</v>
    </oc>
    <nc r="Q82"/>
  </rcc>
  <rcc rId="5616" sId="2" numFmtId="34">
    <oc r="BG82">
      <v>200000</v>
    </oc>
    <nc r="BG82"/>
  </rcc>
  <rcc rId="5617" sId="2" numFmtId="34">
    <oc r="AE83">
      <v>200000</v>
    </oc>
    <nc r="AE83"/>
  </rcc>
  <rcc rId="5618" sId="2" numFmtId="34">
    <oc r="BG85">
      <v>100000</v>
    </oc>
    <nc r="BG85"/>
  </rcc>
  <rcc rId="5619" sId="2" numFmtId="34">
    <oc r="L90">
      <v>300000</v>
    </oc>
    <nc r="L90"/>
  </rcc>
  <rcc rId="5620" sId="2" numFmtId="34">
    <oc r="Q90">
      <v>110000</v>
    </oc>
    <nc r="Q90"/>
  </rcc>
  <rcc rId="5621" sId="2" numFmtId="34">
    <oc r="AA90">
      <v>100000</v>
    </oc>
    <nc r="AA90"/>
  </rcc>
  <rcc rId="5622" sId="2" numFmtId="4">
    <oc r="AP90">
      <v>300000</v>
    </oc>
    <nc r="AP90"/>
  </rcc>
  <rcc rId="5623" sId="2" numFmtId="34">
    <oc r="AS90">
      <v>100000</v>
    </oc>
    <nc r="AS90"/>
  </rcc>
  <rcc rId="5624" sId="2" numFmtId="34">
    <oc r="AY90">
      <v>100000</v>
    </oc>
    <nc r="AY90"/>
  </rcc>
  <rcc rId="5625" sId="2" numFmtId="4">
    <oc r="BA90">
      <v>100000</v>
    </oc>
    <nc r="BA90"/>
  </rcc>
  <rcc rId="5626" sId="2" numFmtId="4">
    <oc r="BB90">
      <v>100000</v>
    </oc>
    <nc r="BB90"/>
  </rcc>
  <rcc rId="5627" sId="2" numFmtId="4">
    <oc r="BE90">
      <v>100000</v>
    </oc>
    <nc r="BE90"/>
  </rcc>
  <rcc rId="5628" sId="2" numFmtId="34">
    <oc r="BL90">
      <v>250000</v>
    </oc>
    <nc r="BL90"/>
  </rcc>
  <rcc rId="5629" sId="2" numFmtId="34">
    <oc r="L91">
      <v>300000</v>
    </oc>
    <nc r="L91"/>
  </rcc>
  <rcc rId="5630" sId="2" numFmtId="34">
    <oc r="Q91">
      <v>100000</v>
    </oc>
    <nc r="Q91"/>
  </rcc>
  <rcc rId="5631" sId="2" numFmtId="4">
    <oc r="T91">
      <v>100000</v>
    </oc>
    <nc r="T91"/>
  </rcc>
  <rcc rId="5632" sId="2" numFmtId="34">
    <oc r="X91">
      <v>100000</v>
    </oc>
    <nc r="X91"/>
  </rcc>
  <rcc rId="5633" sId="2" numFmtId="34">
    <oc r="AC91">
      <v>100000</v>
    </oc>
    <nc r="AC91"/>
  </rcc>
  <rcc rId="5634" sId="2" numFmtId="34">
    <oc r="AD91">
      <v>100000</v>
    </oc>
    <nc r="AD91"/>
  </rcc>
  <rcc rId="5635" sId="2" numFmtId="34">
    <oc r="AE91">
      <v>100000</v>
    </oc>
    <nc r="AE91"/>
  </rcc>
  <rcc rId="5636" sId="2" numFmtId="4">
    <oc r="AP91">
      <v>300000</v>
    </oc>
    <nc r="AP91"/>
  </rcc>
  <rcc rId="5637" sId="2" numFmtId="4">
    <oc r="AR91">
      <v>100000</v>
    </oc>
    <nc r="AR91"/>
  </rcc>
  <rcc rId="5638" sId="2" numFmtId="34">
    <oc r="AT91">
      <v>100000</v>
    </oc>
    <nc r="AT91"/>
  </rcc>
  <rcc rId="5639" sId="2" numFmtId="34">
    <oc r="AW91">
      <v>100000</v>
    </oc>
    <nc r="AW91"/>
  </rcc>
  <rcc rId="5640" sId="2" numFmtId="4">
    <oc r="BA91">
      <v>200000</v>
    </oc>
    <nc r="BA91"/>
  </rcc>
  <rcc rId="5641" sId="2" numFmtId="4">
    <oc r="BB91">
      <v>100000</v>
    </oc>
    <nc r="BB91"/>
  </rcc>
  <rcc rId="5642" sId="2" numFmtId="4">
    <oc r="BE91">
      <v>100000</v>
    </oc>
    <nc r="BE91"/>
  </rcc>
  <rcc rId="5643" sId="2" numFmtId="4">
    <oc r="BL91">
      <v>250000</v>
    </oc>
    <nc r="BL91"/>
  </rcc>
  <rcc rId="5644" sId="2" numFmtId="34">
    <oc r="AG94">
      <v>300000</v>
    </oc>
    <nc r="AG94"/>
  </rcc>
  <rcc rId="5645" sId="2" numFmtId="34">
    <oc r="AI94">
      <v>300000</v>
    </oc>
    <nc r="AI94"/>
  </rcc>
  <rcc rId="5646" sId="2" numFmtId="34">
    <oc r="AM94">
      <v>200000</v>
    </oc>
    <nc r="AM94"/>
  </rcc>
  <rcc rId="5647" sId="2" numFmtId="4">
    <oc r="AP94">
      <v>200000</v>
    </oc>
    <nc r="AP94"/>
  </rcc>
  <rcc rId="5648" sId="2" numFmtId="4">
    <oc r="BD94">
      <v>100000</v>
    </oc>
    <nc r="BD94"/>
  </rcc>
  <rcc rId="5649" sId="2" numFmtId="34">
    <oc r="BG94">
      <v>500000</v>
    </oc>
    <nc r="BG94"/>
  </rcc>
  <rcc rId="5650" sId="2" numFmtId="34">
    <oc r="T95">
      <v>100000</v>
    </oc>
    <nc r="T95"/>
  </rcc>
  <rcc rId="5651" sId="2" numFmtId="34">
    <oc r="AG95">
      <v>200000</v>
    </oc>
    <nc r="AG95"/>
  </rcc>
  <rcc rId="5652" sId="2" numFmtId="4">
    <oc r="BD95">
      <v>100000</v>
    </oc>
    <nc r="BD95"/>
  </rcc>
  <rcc rId="5653" sId="2" numFmtId="34">
    <oc r="BG96">
      <v>250000</v>
    </oc>
    <nc r="BG96"/>
  </rcc>
  <rcc rId="5654" sId="2" numFmtId="34">
    <oc r="T97">
      <v>150000</v>
    </oc>
    <nc r="T97"/>
  </rcc>
  <rcc rId="5655" sId="2" numFmtId="34">
    <oc r="AG97">
      <v>100000</v>
    </oc>
    <nc r="AG97"/>
  </rcc>
  <rcc rId="5656" sId="2" numFmtId="34">
    <oc r="AM97">
      <v>100000</v>
    </oc>
    <nc r="AM97"/>
  </rcc>
  <rcc rId="5657" sId="2" numFmtId="34">
    <oc r="BG97">
      <v>150000</v>
    </oc>
    <nc r="BG97"/>
  </rcc>
  <rcc rId="5658" sId="2" numFmtId="34">
    <oc r="AM98">
      <v>100000</v>
    </oc>
    <nc r="AM98"/>
  </rcc>
  <rcc rId="5659" sId="2" numFmtId="4">
    <oc r="AP98">
      <v>150000</v>
    </oc>
    <nc r="AP98"/>
  </rcc>
  <rcc rId="5660" sId="2" numFmtId="34">
    <oc r="AG101">
      <v>300000</v>
    </oc>
    <nc r="AG101"/>
  </rcc>
  <rcc rId="5661" sId="2" numFmtId="34">
    <oc r="AI101">
      <v>250000</v>
    </oc>
    <nc r="AI101"/>
  </rcc>
  <rcc rId="5662" sId="2" numFmtId="34">
    <oc r="BG101">
      <v>200000</v>
    </oc>
    <nc r="BG101"/>
  </rcc>
  <rcc rId="5663" sId="2" numFmtId="34">
    <oc r="AS105">
      <v>300000</v>
    </oc>
    <nc r="AS105"/>
  </rcc>
  <rcc rId="5664" sId="2" numFmtId="4">
    <oc r="BB105">
      <v>500000</v>
    </oc>
    <nc r="BB105"/>
  </rcc>
  <rsnm rId="5665" sheetId="2" oldName="[UL Budget Sheet- March 2019.xlsx]Feb 2019" newName="[UL Budget Sheet- March 2019.xlsx]March 2019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1" sId="2">
    <oc r="F94" t="inlineStr">
      <is>
        <t>Kids Own</t>
      </is>
    </oc>
    <nc r="F94" t="inlineStr">
      <is>
        <t>Kids Zone</t>
      </is>
    </nc>
  </rcc>
  <rcc rId="3532" sId="2">
    <nc r="F95" t="inlineStr">
      <is>
        <t>Kids Pop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6" sId="9" numFmtId="34">
    <oc r="C5">
      <v>30000000</v>
    </oc>
    <nc r="C5"/>
  </rcc>
  <rcc rId="5667" sId="9" numFmtId="34">
    <oc r="C6">
      <v>0</v>
    </oc>
    <nc r="C6"/>
  </rcc>
  <rcc rId="5668" sId="9" numFmtId="34">
    <oc r="C7">
      <v>0</v>
    </oc>
    <nc r="C7"/>
  </rcc>
  <rcc rId="5669" sId="9" numFmtId="34">
    <oc r="C10">
      <v>50000000</v>
    </oc>
    <nc r="C10"/>
  </rcc>
  <rcc rId="5670" sId="9" numFmtId="34">
    <oc r="C11">
      <v>9000000</v>
    </oc>
    <nc r="C11"/>
  </rcc>
  <rcc rId="5671" sId="9" numFmtId="34">
    <oc r="C12">
      <v>45000000</v>
    </oc>
    <nc r="C12"/>
  </rcc>
  <rcc rId="5672" sId="9" numFmtId="34">
    <oc r="C13">
      <v>2750000</v>
    </oc>
    <nc r="C13"/>
  </rcc>
  <rcc rId="5673" sId="9" numFmtId="34">
    <oc r="C14">
      <v>15000000</v>
    </oc>
    <nc r="C14"/>
  </rcc>
  <rcc rId="5674" sId="9" numFmtId="34">
    <oc r="C15">
      <v>8000000</v>
    </oc>
    <nc r="C15"/>
  </rcc>
  <rcc rId="5675" sId="9" numFmtId="34">
    <oc r="C16">
      <v>13000000</v>
    </oc>
    <nc r="C16"/>
  </rcc>
  <rcc rId="5676" sId="9" numFmtId="34">
    <oc r="C17">
      <v>10000000</v>
    </oc>
    <nc r="C17"/>
  </rcc>
  <rcc rId="5677" sId="9" numFmtId="34">
    <oc r="C18">
      <v>32500000</v>
    </oc>
    <nc r="C18"/>
  </rcc>
  <rcc rId="5678" sId="9" numFmtId="34">
    <oc r="C19">
      <v>13000000</v>
    </oc>
    <nc r="C19"/>
  </rcc>
  <rcc rId="5679" sId="9" numFmtId="34">
    <oc r="C20">
      <v>0</v>
    </oc>
    <nc r="C20"/>
  </rcc>
  <rcc rId="5680" sId="9" numFmtId="34">
    <oc r="C21">
      <v>16000000</v>
    </oc>
    <nc r="C21"/>
  </rcc>
  <rcc rId="5681" sId="9" numFmtId="34">
    <oc r="C22">
      <v>0</v>
    </oc>
    <nc r="C22"/>
  </rcc>
  <rcc rId="5682" sId="9" numFmtId="34">
    <oc r="C23">
      <v>0</v>
    </oc>
    <nc r="C23"/>
  </rcc>
  <rcc rId="5683" sId="9" numFmtId="34">
    <oc r="C24">
      <v>6000000</v>
    </oc>
    <nc r="C24"/>
  </rcc>
  <rcc rId="5684" sId="9" numFmtId="34">
    <oc r="C29">
      <v>600000</v>
    </oc>
    <nc r="C29"/>
  </rcc>
  <rcc rId="5685" sId="9" numFmtId="34">
    <oc r="C37">
      <v>8000000</v>
    </oc>
    <nc r="C37"/>
  </rcc>
  <rcc rId="5686" sId="9" numFmtId="34">
    <oc r="C38">
      <v>17500000</v>
    </oc>
    <nc r="C38"/>
  </rcc>
  <rcc rId="5687" sId="9" numFmtId="34">
    <oc r="C39">
      <v>3500000</v>
    </oc>
    <nc r="C39"/>
  </rcc>
  <rcc rId="5688" sId="9" numFmtId="34">
    <oc r="C40">
      <v>5000000</v>
    </oc>
    <nc r="C40"/>
  </rcc>
  <rcc rId="5689" sId="9" numFmtId="34">
    <oc r="C41">
      <v>5000000</v>
    </oc>
    <nc r="C41"/>
  </rcc>
  <rcc rId="5690" sId="9" numFmtId="34">
    <oc r="C42">
      <v>8000000</v>
    </oc>
    <nc r="C42"/>
  </rcc>
  <rcc rId="5691" sId="9" numFmtId="34">
    <oc r="C43">
      <v>0</v>
    </oc>
    <nc r="C43"/>
  </rcc>
  <rcc rId="5692" sId="9" numFmtId="34">
    <oc r="C44">
      <v>10000000</v>
    </oc>
    <nc r="C44"/>
  </rcc>
  <rcc rId="5693" sId="9" numFmtId="34">
    <oc r="C45">
      <v>7500000</v>
    </oc>
    <nc r="C45"/>
  </rcc>
  <rcc rId="5694" sId="9" numFmtId="34">
    <oc r="C46">
      <v>11000000</v>
    </oc>
    <nc r="C46"/>
  </rcc>
  <rcc rId="5695" sId="9" numFmtId="34">
    <oc r="C47">
      <v>3000000</v>
    </oc>
    <nc r="C47"/>
  </rcc>
  <rcc rId="5696" sId="9" numFmtId="34">
    <oc r="C48">
      <v>11000000</v>
    </oc>
    <nc r="C48"/>
  </rcc>
  <rcc rId="5697" sId="9" numFmtId="34">
    <oc r="C49">
      <v>1000000</v>
    </oc>
    <nc r="C49"/>
  </rcc>
  <rcc rId="5698" sId="9" numFmtId="34">
    <oc r="C50">
      <v>200000</v>
    </oc>
    <nc r="C50"/>
  </rcc>
  <rcc rId="5699" sId="9" numFmtId="34">
    <oc r="C51">
      <v>500000</v>
    </oc>
    <nc r="C51"/>
  </rcc>
  <rcc rId="5700" sId="9" numFmtId="34">
    <oc r="C52">
      <v>0</v>
    </oc>
    <nc r="C52"/>
  </rcc>
  <rcc rId="5701" sId="9" numFmtId="34">
    <oc r="C53">
      <v>200000</v>
    </oc>
    <nc r="C53"/>
  </rcc>
  <rcc rId="5702" sId="9" numFmtId="34">
    <oc r="C54">
      <v>100000</v>
    </oc>
    <nc r="C54"/>
  </rcc>
  <rcc rId="5703" sId="9" numFmtId="34">
    <oc r="C55">
      <v>200000</v>
    </oc>
    <nc r="C55"/>
  </rcc>
  <rcc rId="5704" sId="9" numFmtId="34">
    <oc r="C56">
      <v>100000</v>
    </oc>
    <nc r="C56"/>
  </rcc>
  <rcc rId="5705" sId="9" numFmtId="34">
    <oc r="C57">
      <v>0</v>
    </oc>
    <nc r="C57"/>
  </rcc>
  <rcc rId="5706" sId="9" numFmtId="34">
    <oc r="C58">
      <v>0</v>
    </oc>
    <nc r="C58"/>
  </rcc>
  <rcc rId="5707" sId="9" numFmtId="34">
    <oc r="C59">
      <v>100000</v>
    </oc>
    <nc r="C59"/>
  </rcc>
  <rcc rId="5708" sId="9" numFmtId="34">
    <oc r="C62">
      <v>100000</v>
    </oc>
    <nc r="C62"/>
  </rcc>
  <rcc rId="5709" sId="9" numFmtId="34">
    <oc r="C66">
      <v>1000000</v>
    </oc>
    <nc r="C66"/>
  </rcc>
  <rcc rId="5710" sId="9" numFmtId="34">
    <oc r="C69">
      <v>1000000</v>
    </oc>
    <nc r="C69"/>
  </rcc>
  <rcc rId="5711" sId="9" numFmtId="34">
    <oc r="C70">
      <v>0</v>
    </oc>
    <nc r="C70"/>
  </rcc>
  <rcc rId="5712" sId="9" numFmtId="34">
    <oc r="C71">
      <v>500000</v>
    </oc>
    <nc r="C71"/>
  </rcc>
  <rcc rId="5713" sId="9" numFmtId="34">
    <oc r="C73">
      <v>200000</v>
    </oc>
    <nc r="C73"/>
  </rcc>
  <rcc rId="5714" sId="9" numFmtId="34">
    <oc r="C74">
      <v>100000</v>
    </oc>
    <nc r="C74"/>
  </rcc>
  <rcc rId="5715" sId="9" numFmtId="34">
    <oc r="C75">
      <v>100000</v>
    </oc>
    <nc r="C75"/>
  </rcc>
  <rcc rId="5716" sId="9" numFmtId="34">
    <oc r="C76">
      <v>100000</v>
    </oc>
    <nc r="C76"/>
  </rcc>
  <rcc rId="5717" sId="9" numFmtId="34">
    <oc r="C78">
      <v>100000</v>
    </oc>
    <nc r="C78"/>
  </rcc>
  <rcc rId="5718" sId="9" numFmtId="34">
    <oc r="C83">
      <v>1500000</v>
    </oc>
    <nc r="C83"/>
  </rcc>
  <rcc rId="5719" sId="9" numFmtId="34">
    <oc r="C84">
      <v>2100000</v>
    </oc>
    <nc r="C84"/>
  </rcc>
  <rcc rId="5720" sId="9" numFmtId="34">
    <oc r="C87">
      <v>1600000</v>
    </oc>
    <nc r="C87"/>
  </rcc>
  <rcc rId="5721" sId="9" numFmtId="34">
    <oc r="C88">
      <v>400000</v>
    </oc>
    <nc r="C88"/>
  </rcc>
  <rcc rId="5722" sId="9" numFmtId="34">
    <oc r="C89">
      <v>250000</v>
    </oc>
    <nc r="C89"/>
  </rcc>
  <rcc rId="5723" sId="9" numFmtId="34">
    <oc r="C90">
      <v>500000</v>
    </oc>
    <nc r="C90"/>
  </rcc>
  <rcc rId="5724" sId="9" numFmtId="34">
    <oc r="C91">
      <v>250000</v>
    </oc>
    <nc r="C91"/>
  </rcc>
  <rcc rId="5725" sId="9" numFmtId="34">
    <oc r="C94">
      <v>750000</v>
    </oc>
    <nc r="C94"/>
  </rcc>
  <rcc rId="5726" sId="9" numFmtId="34">
    <oc r="C97">
      <v>0</v>
    </oc>
    <nc r="C97"/>
  </rcc>
  <rcc rId="5727" sId="9" numFmtId="34">
    <oc r="C98">
      <v>800000</v>
    </oc>
    <nc r="C98"/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3" sId="2" numFmtId="4">
    <nc r="BA12">
      <v>2500000</v>
    </nc>
  </rcc>
  <rcc rId="5814" sId="2" odxf="1" s="1" dxf="1" numFmtId="34">
    <nc r="BA17">
      <v>3000000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5" sId="2" odxf="1" s="1" dxf="1" numFmtId="34">
    <nc r="BA18">
      <v>1700000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6" sId="2" odxf="1" s="1" dxf="1" numFmtId="34">
    <nc r="BA19">
      <v>2500000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17" sId="2" odxf="1" s="1" dxf="1" numFmtId="34">
    <nc r="BA21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8" sId="2" odxf="1" s="1" dxf="1" numFmtId="34">
    <nc r="BA22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9" sId="2" odxf="1" s="1" dxf="1" numFmtId="34">
    <nc r="BA23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0" sId="2" odxf="1" s="1" dxf="1" numFmtId="34">
    <nc r="BA24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1" sId="2" odxf="1" s="1" dxf="1" numFmtId="34">
    <nc r="BA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2" sId="2" odxf="1" s="1" dxf="1" numFmtId="34">
    <nc r="BA26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3" sId="2" odxf="1" dxf="1" numFmtId="34">
    <nc r="BA27">
      <v>1000000</v>
    </nc>
    <ndxf>
      <font>
        <sz val="10"/>
        <name val="Aparajita"/>
        <scheme val="none"/>
      </font>
      <alignment horizontal="center" vertical="center"/>
    </ndxf>
  </rcc>
  <rcc rId="5824" sId="2" odxf="1" s="1" dxf="1" numFmtId="34">
    <nc r="BA28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5" sId="2" numFmtId="34">
    <nc r="BA30">
      <v>450000</v>
    </nc>
  </rcc>
  <rcc rId="5826" sId="2" odxf="1" s="1" dxf="1" numFmtId="34">
    <nc r="BA31">
      <v>300000</v>
    </nc>
    <ndxf>
      <font>
        <sz val="11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7" sId="2" numFmtId="4">
    <nc r="BA37">
      <v>500000</v>
    </nc>
  </rcc>
  <rcc rId="5828" sId="2" odxf="1" s="1" dxf="1" numFmtId="34">
    <nc r="BA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9" sId="2" odxf="1" s="1" dxf="1" numFmtId="34">
    <nc r="BA45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46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0" sId="2" odxf="1" s="1" dxf="1" numFmtId="34">
    <nc r="BA48">
      <v>300000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1" sId="2" numFmtId="34">
    <nc r="BA49">
      <v>1500000</v>
    </nc>
  </rcc>
  <rcc rId="5832" sId="2" odxf="1" s="1" dxf="1" numFmtId="34">
    <nc r="BA5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3" sId="2" odxf="1" s="1" dxf="1" numFmtId="34">
    <nc r="BA52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4" sId="2" odxf="1" dxf="1" numFmtId="34">
    <nc r="BA53">
      <v>1000000</v>
    </nc>
    <ndxf>
      <font>
        <b/>
        <sz val="10"/>
        <name val="Aparajita"/>
        <family val="1"/>
        <scheme val="none"/>
      </font>
    </ndxf>
  </rcc>
  <rfmt sheetId="2" sqref="BA54" start="0" length="0">
    <dxf>
      <font>
        <sz val="10"/>
        <name val="Aparajita"/>
        <family val="1"/>
        <scheme val="none"/>
      </font>
    </dxf>
  </rfmt>
  <rcc rId="5835" sId="2" odxf="1" s="1" dxf="1" numFmtId="34">
    <nc r="BA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6" sId="2" numFmtId="34">
    <nc r="BA56">
      <v>200000</v>
    </nc>
  </rcc>
  <rcc rId="5837" sId="2" odxf="1" s="1" dxf="1" numFmtId="34">
    <nc r="BA57">
      <v>500000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A58" start="0" length="0">
    <dxf>
      <font>
        <b/>
        <sz val="10"/>
        <name val="Aparajita"/>
        <family val="1"/>
        <scheme val="none"/>
      </font>
    </dxf>
  </rfmt>
  <rcc rId="5838" sId="2" numFmtId="34">
    <nc r="BA62">
      <v>250000</v>
    </nc>
  </rcc>
  <rfmt sheetId="2" s="1" sqref="BA65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9" sId="2" odxf="1" s="1" dxf="1" numFmtId="34">
    <nc r="BA90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0" sId="2" odxf="1" s="1" dxf="1" numFmtId="34">
    <nc r="BA91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1" sId="2" numFmtId="34">
    <nc r="BA5">
      <v>31000000</v>
    </nc>
  </rcc>
  <rcc rId="5842" sId="2" numFmtId="34">
    <nc r="BE5">
      <v>16000000</v>
    </nc>
  </rcc>
  <rcc rId="5843" sId="2" odxf="1" s="1" dxf="1" numFmtId="34">
    <nc r="BE17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4" sId="2" odxf="1" s="1" dxf="1" numFmtId="34">
    <nc r="BE18">
      <v>1000000</v>
    </nc>
    <ndxf/>
  </rcc>
  <rcc rId="5845" sId="2" odxf="1" s="1" dxf="1" numFmtId="34">
    <nc r="BE19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46" sId="2" odxf="1" s="1" dxf="1" numFmtId="34">
    <nc r="BE2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7" sId="2" odxf="1" s="1" dxf="1" numFmtId="34">
    <nc r="BE22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8" sId="2" odxf="1" s="1" dxf="1" numFmtId="34">
    <nc r="BE23">
      <v>350000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9" sId="2" odxf="1" s="1" dxf="1" numFmtId="34">
    <nc r="BE24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0" sId="2" odxf="1" s="1" dxf="1" numFmtId="34">
    <nc r="BE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1" sId="2" odxf="1" s="1" dxf="1" numFmtId="34">
    <nc r="BE26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2" sId="2" odxf="1" s="1" dxf="1" numFmtId="34">
    <nc r="BE27">
      <v>500000</v>
    </nc>
    <ndxf>
      <numFmt numFmtId="164" formatCode="_(* #,##0_);_(* \(#,##0\);_(* &quot;-&quot;??_);_(@_)"/>
      <fill>
        <patternFill patternType="solid">
          <bgColor theme="0"/>
        </patternFill>
      </fill>
    </ndxf>
  </rcc>
  <rcc rId="5853" sId="2" odxf="1" s="1" dxf="1" numFmtId="34">
    <nc r="BE28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1" start="0" length="0">
    <dxf>
      <numFmt numFmtId="164" formatCode="_(* #,##0_);_(* \(#,##0\);_(* &quot;-&quot;??_);_(@_)"/>
    </dxf>
  </rfmt>
  <rfmt sheetId="2" s="1" sqref="BE34" start="0" length="0">
    <dxf>
      <numFmt numFmtId="164" formatCode="_(* #,##0_);_(* \(#,##0\);_(* &quot;-&quot;??_);_(@_)"/>
    </dxf>
  </rfmt>
  <rfmt sheetId="2" s="1" sqref="BE35" start="0" length="0">
    <dxf>
      <numFmt numFmtId="164" formatCode="_(* #,##0_);_(* \(#,##0\);_(* &quot;-&quot;??_);_(@_)"/>
    </dxf>
  </rfmt>
  <rfmt sheetId="2" s="1" sqref="BE36" start="0" length="0">
    <dxf>
      <numFmt numFmtId="164" formatCode="_(* #,##0_);_(* \(#,##0\);_(* &quot;-&quot;??_);_(@_)"/>
      <alignment horizontal="general" vertical="bottom"/>
    </dxf>
  </rfmt>
  <rcc rId="5854" sId="2" odxf="1" s="1" dxf="1" numFmtId="34">
    <nc r="BE37">
      <v>500000</v>
    </nc>
    <ndxf>
      <numFmt numFmtId="164" formatCode="_(* #,##0_);_(* \(#,##0\);_(* &quot;-&quot;??_);_(@_)"/>
      <alignment horizontal="general" vertical="bottom"/>
    </ndxf>
  </rcc>
  <rfmt sheetId="2" s="1" sqref="BE38" start="0" length="0">
    <dxf>
      <numFmt numFmtId="164" formatCode="_(* #,##0_);_(* \(#,##0\);_(* &quot;-&quot;??_);_(@_)"/>
    </dxf>
  </rfmt>
  <rfmt sheetId="2" s="1" sqref="BE39" start="0" length="0">
    <dxf>
      <numFmt numFmtId="164" formatCode="_(* #,##0_);_(* \(#,##0\);_(* &quot;-&quot;??_);_(@_)"/>
    </dxf>
  </rfmt>
  <rfmt sheetId="2" s="1" sqref="BE40" start="0" length="0">
    <dxf>
      <numFmt numFmtId="164" formatCode="_(* #,##0_);_(* \(#,##0\);_(* &quot;-&quot;??_);_(@_)"/>
    </dxf>
  </rfmt>
  <rfmt sheetId="2" s="1" sqref="BE41" start="0" length="0">
    <dxf>
      <numFmt numFmtId="164" formatCode="_(* #,##0_);_(* \(#,##0\);_(* &quot;-&quot;??_);_(@_)"/>
    </dxf>
  </rfmt>
  <rcc rId="5855" sId="2" odxf="1" s="1" dxf="1" numFmtId="34">
    <nc r="BE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6" sId="2" odxf="1" dxf="1" numFmtId="34">
    <nc r="BE45">
      <v>300000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46" start="0" length="0">
    <dxf>
      <numFmt numFmtId="164" formatCode="_(* #,##0_);_(* \(#,##0\);_(* &quot;-&quot;??_);_(@_)"/>
    </dxf>
  </rfmt>
  <rfmt sheetId="2" sqref="BE47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7" sId="2" odxf="1" dxf="1" numFmtId="34">
    <nc r="BE49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8" sId="2" odxf="1" dxf="1" numFmtId="34">
    <nc r="BE51">
      <v>500000</v>
    </nc>
    <ndxf/>
  </rcc>
  <rfmt sheetId="2" sqref="BE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9" sId="2" odxf="1" s="1" dxf="1" numFmtId="34">
    <nc r="BE53">
      <v>1000000</v>
    </nc>
    <n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0" sId="2" odxf="1" s="1" dxf="1" numFmtId="34">
    <nc r="BE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61" sId="2" odxf="1" dxf="1" numFmtId="34">
    <nc r="BE58">
      <v>200000</v>
    </nc>
    <ndxf>
      <font>
        <b/>
        <sz val="10"/>
        <name val="Aparajita"/>
        <family val="1"/>
        <scheme val="none"/>
      </font>
    </ndxf>
  </rcc>
  <rfmt sheetId="2" sqref="BE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2" sId="2" odxf="1" s="1" dxf="1" numFmtId="34">
    <nc r="BE62">
      <v>250000</v>
    </nc>
    <ndxf>
      <font>
        <sz val="10"/>
        <color theme="1"/>
        <name val="Aparajita"/>
        <family val="1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3" sId="2" odxf="1" s="1" dxf="1" numFmtId="34">
    <nc r="BE90">
      <v>150000</v>
    </nc>
    <ndxf>
      <numFmt numFmtId="164" formatCode="_(* #,##0_);_(* \(#,##0\);_(* &quot;-&quot;??_);_(@_)"/>
    </ndxf>
  </rcc>
  <rcc rId="5864" sId="2" odxf="1" s="1" dxf="1" numFmtId="34">
    <nc r="BE91">
      <v>150000</v>
    </nc>
    <ndxf>
      <numFmt numFmtId="164" formatCode="_(* #,##0_);_(* \(#,##0\);_(* &quot;-&quot;??_);_(@_)"/>
    </ndxf>
  </rcc>
  <rcv guid="{84B6601C-494C-4B8C-8A18-32BF39A4BAB9}" action="delete"/>
  <rdn rId="0" localSheetId="2" customView="1" name="Z_84B6601C_494C_4B8C_8A18_32BF39A4BAB9_.wvu.FilterData" hidden="1" oldHidden="1">
    <formula>'March 2019'!$A$2:$BW$193</formula>
    <oldFormula>'March 2019'!$A$2:$BW$193</oldFormula>
  </rdn>
  <rdn rId="0" localSheetId="3" customView="1" name="Z_84B6601C_494C_4B8C_8A18_32BF39A4BAB9_.wvu.FilterData" hidden="1" oldHidden="1">
    <formula>'W-O Gst.'!$A$10:$BL$111</formula>
    <oldFormula>'W-O Gst.'!$A$10:$BL$111</oldFormula>
  </rdn>
  <rdn rId="0" localSheetId="6" customView="1" name="Z_84B6601C_494C_4B8C_8A18_32BF39A4BAB9_.wvu.FilterData" hidden="1" oldHidden="1">
    <formula>'Planning CPRP'!$A$1:$BI$193</formula>
    <oldFormula>'Planning CPRP'!$A$1:$BI$193</oldFormula>
  </rdn>
  <rdn rId="0" localSheetId="7" customView="1" name="Z_84B6601C_494C_4B8C_8A18_32BF39A4BAB9_.wvu.FilterData" hidden="1" oldHidden="1">
    <formula>'Planning Ngrps'!$A$1:$BI$192</formula>
    <oldFormula>'Planning Ngrps'!$A$1:$BI$192</oldFormula>
  </rdn>
  <rdn rId="0" localSheetId="8" customView="1" name="Z_84B6601C_494C_4B8C_8A18_32BF39A4BAB9_.wvu.FilterData" hidden="1" oldHidden="1">
    <formula>'Buying nGRPs'!$A$1:$BG$191</formula>
    <oldFormula>'Buying nGRPs'!$A$1:$BG$191</oldFormula>
  </rdn>
  <rdn rId="0" localSheetId="9" customView="1" name="Z_84B6601C_494C_4B8C_8A18_32BF39A4BAB9_.wvu.FilterData" hidden="1" oldHidden="1">
    <formula>Summary!$A$4:$F$103</formula>
    <oldFormula>Summary!$A$4:$F$103</oldFormula>
  </rdn>
  <rcv guid="{84B6601C-494C-4B8C-8A18-32BF39A4BAB9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0" sId="2" odxf="1" dxf="1" numFmtId="34">
    <nc r="AZ17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311" sId="2" odxf="1" dxf="1" numFmtId="34">
    <nc r="AZ19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20" start="0" length="0">
    <dxf>
      <fill>
        <patternFill patternType="solid">
          <bgColor theme="0"/>
        </patternFill>
      </fill>
    </dxf>
  </rfmt>
  <rcc rId="6312" sId="2" odxf="1" dxf="1" numFmtId="34">
    <nc r="AZ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313" sId="2" odxf="1" dxf="1" numFmtId="34">
    <nc r="AZ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314" sId="2" odxf="1" dxf="1" numFmtId="34">
    <nc r="AZ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fmt sheetId="2" sqref="AZ28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9" start="0" length="0">
    <dxf>
      <alignment horizontal="general"/>
    </dxf>
  </rfmt>
  <rfmt sheetId="2" sqref="AZ30" start="0" length="0">
    <dxf>
      <alignment horizontal="general"/>
    </dxf>
  </rfmt>
  <rfmt sheetId="2" sqref="AZ31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cc rId="6315" sId="2">
    <oc r="AZ32">
      <f>SUM(AZ17:AZ31)</f>
    </oc>
    <nc r="AZ32">
      <f>SUM(AZ17:AZ31)</f>
    </nc>
  </rcc>
  <rcc rId="6316" sId="2">
    <oc r="AZ33">
      <f>AZ42/AZ6</f>
    </oc>
    <nc r="AZ33">
      <f>AZ42/AZ6</f>
    </nc>
  </rcc>
  <rfmt sheetId="2" sqref="AZ34" start="0" length="0">
    <dxf>
      <numFmt numFmtId="164" formatCode="_(* #,##0_);_(* \(#,##0\);_(* &quot;-&quot;??_);_(@_)"/>
      <alignment horizontal="general" vertical="top"/>
    </dxf>
  </rfmt>
  <rfmt sheetId="2" sqref="AZ35" start="0" length="0">
    <dxf/>
  </rfmt>
  <rfmt sheetId="2" sqref="AZ36" start="0" length="0">
    <dxf>
      <numFmt numFmtId="164" formatCode="_(* #,##0_);_(* \(#,##0\);_(* &quot;-&quot;??_);_(@_)"/>
      <alignment horizontal="general" vertical="top"/>
    </dxf>
  </rfmt>
  <rfmt sheetId="2" sqref="AZ37" start="0" length="0">
    <dxf>
      <font>
        <sz val="10"/>
        <name val="Aparajita"/>
        <family val="2"/>
        <scheme val="none"/>
      </font>
      <alignment horizontal="general" vertical="top"/>
    </dxf>
  </rfmt>
  <rfmt sheetId="2" sqref="AZ38" start="0" length="0">
    <dxf/>
  </rfmt>
  <rfmt sheetId="2" sqref="AZ39" start="0" length="0">
    <dxf/>
  </rfmt>
  <rfmt sheetId="2" sqref="AZ40" start="0" length="0">
    <dxf/>
  </rfmt>
  <rfmt sheetId="2" sqref="AZ41" start="0" length="0">
    <dxf>
      <numFmt numFmtId="164" formatCode="_(* #,##0_);_(* \(#,##0\);_(* &quot;-&quot;??_);_(@_)"/>
    </dxf>
  </rfmt>
  <rcc rId="6317" sId="2">
    <oc r="AZ42">
      <f>SUM(AZ34:AZ41)</f>
    </oc>
    <nc r="AZ42">
      <f>SUM(AZ34:AZ41)</f>
    </nc>
  </rcc>
  <rcc rId="6318" sId="2">
    <oc r="AZ43">
      <f>AZ67/AZ6</f>
    </oc>
    <nc r="AZ43">
      <f>AZ67/AZ6</f>
    </nc>
  </rcc>
  <rcc rId="6319" sId="2" odxf="1" dxf="1" numFmtId="4">
    <nc r="AZ44">
      <v>600000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2" sqref="AZ45" start="0" length="0">
    <dxf>
      <fill>
        <patternFill patternType="solid">
          <bgColor theme="0"/>
        </patternFill>
      </fill>
    </dxf>
  </rfmt>
  <rfmt sheetId="2" sqref="AZ46" start="0" length="0">
    <dxf>
      <fill>
        <patternFill patternType="solid">
          <bgColor theme="0"/>
        </patternFill>
      </fill>
    </dxf>
  </rfmt>
  <rfmt sheetId="2" sqref="AZ47" start="0" length="0">
    <dxf>
      <fill>
        <patternFill patternType="solid">
          <bgColor theme="0"/>
        </patternFill>
      </fill>
    </dxf>
  </rfmt>
  <rfmt sheetId="2" sqref="AZ48" start="0" length="0">
    <dxf>
      <fill>
        <patternFill patternType="solid">
          <bgColor theme="0"/>
        </patternFill>
      </fill>
    </dxf>
  </rfmt>
  <rfmt sheetId="2" sqref="AZ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Z50" start="0" length="0">
    <dxf>
      <fill>
        <patternFill patternType="solid">
          <bgColor theme="0"/>
        </patternFill>
      </fill>
    </dxf>
  </rfmt>
  <rcc rId="6320" sId="2" odxf="1" dxf="1" numFmtId="4">
    <nc r="AZ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Z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53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Z54" start="0" length="0">
    <dxf>
      <numFmt numFmtId="3" formatCode="#,##0"/>
    </dxf>
  </rfmt>
  <rfmt sheetId="2" sqref="AZ55" start="0" length="0">
    <dxf>
      <font>
        <sz val="11"/>
        <color theme="1"/>
        <name val="Calibri"/>
        <family val="2"/>
        <scheme val="minor"/>
      </font>
      <numFmt numFmtId="3" formatCode="#,##0"/>
      <alignment vertical="top"/>
    </dxf>
  </rfmt>
  <rfmt sheetId="2" sqref="AZ56" start="0" length="0">
    <dxf>
      <numFmt numFmtId="3" formatCode="#,##0"/>
    </dxf>
  </rfmt>
  <rfmt sheetId="2" sqref="AZ57" start="0" length="0">
    <dxf>
      <numFmt numFmtId="3" formatCode="#,##0"/>
    </dxf>
  </rfmt>
  <rfmt sheetId="2" sqref="AZ58" start="0" length="0">
    <dxf>
      <numFmt numFmtId="3" formatCode="#,##0"/>
    </dxf>
  </rfmt>
  <rfmt sheetId="2" sqref="AZ59" start="0" length="0">
    <dxf>
      <numFmt numFmtId="3" formatCode="#,##0"/>
    </dxf>
  </rfmt>
  <rfmt sheetId="2" sqref="AZ60" start="0" length="0">
    <dxf>
      <numFmt numFmtId="3" formatCode="#,##0"/>
    </dxf>
  </rfmt>
  <rfmt sheetId="2" sqref="AZ61" start="0" length="0">
    <dxf>
      <numFmt numFmtId="3" formatCode="#,##0"/>
    </dxf>
  </rfmt>
  <rfmt sheetId="2" sqref="AZ62" start="0" length="0">
    <dxf>
      <numFmt numFmtId="3" formatCode="#,##0"/>
    </dxf>
  </rfmt>
  <rfmt sheetId="2" sqref="AZ63" start="0" length="0">
    <dxf>
      <numFmt numFmtId="3" formatCode="#,##0"/>
    </dxf>
  </rfmt>
  <rfmt sheetId="2" sqref="AZ64" start="0" length="0">
    <dxf>
      <numFmt numFmtId="3" formatCode="#,##0"/>
    </dxf>
  </rfmt>
  <rfmt sheetId="2" sqref="AZ65" start="0" length="0">
    <dxf>
      <numFmt numFmtId="3" formatCode="#,##0"/>
    </dxf>
  </rfmt>
  <rfmt sheetId="2" sqref="AZ66" start="0" length="0">
    <dxf>
      <numFmt numFmtId="3" formatCode="#,##0"/>
    </dxf>
  </rfmt>
  <rcc rId="6321" sId="2">
    <oc r="AZ67">
      <f>SUM(AZ44:AZ66)</f>
    </oc>
    <nc r="AZ67">
      <f>SUM(AZ44:AZ66)</f>
    </nc>
  </rcc>
  <rcc rId="6322" sId="2">
    <oc r="AZ68">
      <f>AZ87/AZ6</f>
    </oc>
    <nc r="AZ68">
      <f>AZ87/AZ6</f>
    </nc>
  </rcc>
  <rfmt sheetId="2" sqref="AZ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73" start="0" length="0">
    <dxf>
      <numFmt numFmtId="0" formatCode="General"/>
      <border outline="0">
        <left/>
        <right/>
        <top/>
        <bottom/>
      </border>
    </dxf>
  </rfmt>
  <rfmt sheetId="2" sqref="AZ74" start="0" length="0">
    <dxf>
      <numFmt numFmtId="164" formatCode="_(* #,##0_);_(* \(#,##0\);_(* &quot;-&quot;??_);_(@_)"/>
    </dxf>
  </rfmt>
  <rfmt sheetId="2" sqref="AZ76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fmt sheetId="2" sqref="AZ78" start="0" length="0">
    <dxf>
      <numFmt numFmtId="164" formatCode="_(* #,##0_);_(* \(#,##0\);_(* &quot;-&quot;??_);_(@_)"/>
    </dxf>
  </rfmt>
  <rfmt sheetId="2" sqref="AZ86" start="0" length="0">
    <dxf>
      <numFmt numFmtId="164" formatCode="_(* #,##0_);_(* \(#,##0\);_(* &quot;-&quot;??_);_(@_)"/>
    </dxf>
  </rfmt>
  <rcc rId="6323" sId="2">
    <oc r="AZ87">
      <f>SUM(AZ69:AZ86)</f>
    </oc>
    <nc r="AZ87">
      <f>SUM(AZ69:AZ86)</f>
    </nc>
  </rcc>
  <rcc rId="6324" sId="2">
    <oc r="AZ88">
      <f>AZ92/AZ6</f>
    </oc>
    <nc r="AZ88">
      <f>AZ92/AZ6</f>
    </nc>
  </rcc>
  <rcc rId="6325" sId="2" odxf="1" dxf="1" numFmtId="34">
    <nc r="AZ90">
      <v>80000</v>
    </nc>
    <odxf>
      <font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Z91" start="0" length="0">
    <dxf>
      <alignment horizontal="general" vertical="top"/>
    </dxf>
  </rfmt>
  <rcc rId="6326" sId="2">
    <oc r="AZ92">
      <f>SUM(AZ89:AZ91)</f>
    </oc>
    <nc r="AZ92">
      <f>SUM(AZ89:AZ91)</f>
    </nc>
  </rcc>
  <rcc rId="6327" sId="2">
    <oc r="AZ93">
      <f>AZ99/AZ6</f>
    </oc>
    <nc r="AZ93">
      <f>AZ99/AZ6</f>
    </nc>
  </rcc>
  <rfmt sheetId="2" sqref="AZ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8" start="0" length="0">
    <dxf>
      <numFmt numFmtId="164" formatCode="_(* #,##0_);_(* \(#,##0\);_(* &quot;-&quot;??_);_(@_)"/>
    </dxf>
  </rfmt>
  <rcc rId="6328" sId="2">
    <oc r="AZ99">
      <f>SUM(AZ94:AZ98)</f>
    </oc>
    <nc r="AZ99">
      <f>SUM(AZ94:AZ98)</f>
    </nc>
  </rcc>
  <rfmt sheetId="2" sqref="AZ100" start="0" length="0">
    <dxf>
      <numFmt numFmtId="164" formatCode="_(* #,##0_);_(* \(#,##0\);_(* &quot;-&quot;??_);_(@_)"/>
    </dxf>
  </rfmt>
  <rfmt sheetId="2" sqref="AZ101" start="0" length="0">
    <dxf>
      <numFmt numFmtId="164" formatCode="_(* #,##0_);_(* \(#,##0\);_(* &quot;-&quot;??_);_(@_)"/>
    </dxf>
  </rfmt>
  <rcc rId="6329" sId="2">
    <oc r="AZ102">
      <f>SUM(AZ101:AZ101)</f>
    </oc>
    <nc r="AZ102">
      <f>SUM(AZ101:AZ101)</f>
    </nc>
  </rcc>
  <rcc rId="6330" sId="2">
    <oc r="AZ103">
      <f>AZ106/AZ6</f>
    </oc>
    <nc r="AZ103">
      <f>AZ106/AZ6</f>
    </nc>
  </rcc>
  <rfmt sheetId="2" sqref="AZ104" start="0" length="0">
    <dxf>
      <numFmt numFmtId="164" formatCode="_(* #,##0_);_(* \(#,##0\);_(* &quot;-&quot;??_);_(@_)"/>
    </dxf>
  </rfmt>
  <rcc rId="6331" sId="2" odxf="1" dxf="1" numFmtId="34">
    <nc r="AZ105">
      <v>120000</v>
    </nc>
    <odxf>
      <font>
        <sz val="10"/>
        <name val="Aparajita"/>
        <family val="2"/>
        <scheme val="none"/>
      </font>
      <numFmt numFmtId="3" formatCode="#,##0"/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ndxf>
  </rcc>
  <rcc rId="6332" sId="2" numFmtId="34">
    <nc r="AZ18">
      <v>500000</v>
    </nc>
  </rcc>
  <rcc rId="6333" sId="1">
    <nc r="E14">
      <f>D14/2</f>
    </nc>
  </rcc>
  <rfmt sheetId="2" sqref="AZ55" start="0" length="2147483647">
    <dxf>
      <font>
        <b/>
        <family val="2"/>
      </font>
    </dxf>
  </rfmt>
  <rcc rId="6334" sId="2" numFmtId="34">
    <nc r="AZ12">
      <v>400000</v>
    </nc>
  </rcc>
  <rfmt sheetId="2" sqref="AZ55" start="0" length="2147483647">
    <dxf>
      <font>
        <b val="0"/>
        <family val="2"/>
      </font>
    </dxf>
  </rfmt>
  <rcc rId="6335" sId="2" numFmtId="4">
    <nc r="AZ45">
      <v>400000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7" sId="2" numFmtId="34">
    <nc r="BG12">
      <v>500000</v>
    </nc>
  </rcc>
  <rcc rId="6368" sId="2" numFmtId="34">
    <nc r="BG17">
      <v>700000</v>
    </nc>
  </rcc>
  <rcc rId="6369" sId="2" numFmtId="4">
    <nc r="BG21">
      <v>500000</v>
    </nc>
  </rcc>
  <rcc rId="6370" sId="2" numFmtId="34">
    <nc r="BG26">
      <v>500000</v>
    </nc>
  </rcc>
  <rcc rId="6371" sId="2" numFmtId="4">
    <nc r="BG23">
      <v>500000</v>
    </nc>
  </rcc>
  <rcc rId="6372" sId="2" numFmtId="4">
    <nc r="BG19">
      <v>700000</v>
    </nc>
  </rcc>
  <rcc rId="6373" sId="2" numFmtId="4">
    <nc r="BG22">
      <v>100000</v>
    </nc>
  </rcc>
  <rcc rId="6374" sId="2" numFmtId="34">
    <nc r="BG24">
      <v>500000</v>
    </nc>
  </rcc>
  <rcc rId="6375" sId="2" numFmtId="4">
    <nc r="BO17">
      <v>1500000</v>
    </nc>
  </rcc>
  <rcc rId="6376" sId="2" numFmtId="4">
    <nc r="BO18">
      <v>1000000</v>
    </nc>
  </rcc>
  <rcc rId="6377" sId="2" numFmtId="4">
    <nc r="BO19">
      <v>1500000</v>
    </nc>
  </rcc>
  <rcc rId="6378" sId="2" numFmtId="34">
    <nc r="BO22">
      <v>500000</v>
    </nc>
  </rcc>
  <rcc rId="6379" sId="2" numFmtId="4">
    <nc r="BO21">
      <v>700000</v>
    </nc>
  </rcc>
  <rcc rId="6380" sId="2" numFmtId="4">
    <nc r="BO20">
      <v>500000</v>
    </nc>
  </rcc>
  <rcc rId="6381" sId="2" numFmtId="4">
    <nc r="BO37">
      <v>300000</v>
    </nc>
  </rcc>
  <rcc rId="6382" sId="2" numFmtId="4">
    <nc r="BO91">
      <v>300000</v>
    </nc>
  </rcc>
  <rcc rId="6383" sId="2" numFmtId="4">
    <nc r="BO90">
      <v>200000</v>
    </nc>
  </rcc>
  <rcc rId="6384" sId="2" numFmtId="4">
    <nc r="BO26">
      <v>1000000</v>
    </nc>
  </rcc>
  <rcc rId="6385" sId="2" numFmtId="4">
    <nc r="BO28">
      <v>500000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6" sId="2" numFmtId="34">
    <nc r="BM12">
      <v>1200000</v>
    </nc>
  </rcc>
  <rcc rId="6387" sId="2" numFmtId="34">
    <nc r="BM17">
      <v>2000000</v>
    </nc>
  </rcc>
  <rcc rId="6388" sId="2" numFmtId="34">
    <nc r="BM18">
      <v>2000000</v>
    </nc>
  </rcc>
  <rcc rId="6389" sId="2" numFmtId="34">
    <nc r="BM19">
      <v>2000000</v>
    </nc>
  </rcc>
  <rcc rId="6390" sId="2" numFmtId="34">
    <nc r="BM21">
      <v>1000000</v>
    </nc>
  </rcc>
  <rcc rId="6391" sId="2" numFmtId="34">
    <nc r="BM26">
      <v>1000000</v>
    </nc>
  </rcc>
  <rcc rId="6392" sId="2" numFmtId="4">
    <nc r="BM53">
      <v>900000</v>
    </nc>
  </rcc>
  <rcc rId="6393" sId="2" numFmtId="4">
    <nc r="BM49">
      <v>600000</v>
    </nc>
  </rcc>
  <rfmt sheetId="2" sqref="BM49" start="0" length="2147483647">
    <dxf>
      <font>
        <b/>
      </font>
    </dxf>
  </rfmt>
  <rcc rId="6394" sId="2" numFmtId="4">
    <nc r="BM62">
      <v>300000</v>
    </nc>
  </rcc>
  <rcc rId="6395" sId="2" numFmtId="4">
    <nc r="BM66">
      <v>200000</v>
    </nc>
  </rcc>
  <rcc rId="6396" sId="2" numFmtId="4">
    <nc r="BM91">
      <v>500000</v>
    </nc>
  </rcc>
  <rcc rId="6397" sId="2" numFmtId="34">
    <nc r="BM90">
      <v>300000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8" sId="2" numFmtId="4">
    <nc r="BL17">
      <v>1000000</v>
    </nc>
  </rcc>
  <rcc rId="6399" sId="2" numFmtId="4">
    <nc r="BL18">
      <v>1000000</v>
    </nc>
  </rcc>
  <rcc rId="6400" sId="2" numFmtId="4">
    <nc r="BL19">
      <v>1000000</v>
    </nc>
  </rcc>
  <rcc rId="6401" sId="2" numFmtId="4">
    <nc r="BL21">
      <v>500000</v>
    </nc>
  </rcc>
  <rcc rId="6402" sId="2" numFmtId="4">
    <nc r="BL22">
      <v>500000</v>
    </nc>
  </rcc>
  <rcc rId="6403" sId="2" numFmtId="34">
    <nc r="BL25">
      <v>500000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4" sId="2" numFmtId="34">
    <nc r="BL26">
      <v>500000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5" sId="2" numFmtId="34">
    <nc r="BH12">
      <v>2000000</v>
    </nc>
  </rcc>
  <rcc rId="6406" sId="2" numFmtId="34">
    <nc r="BH17">
      <v>4000000</v>
    </nc>
  </rcc>
  <rcc rId="6407" sId="2" numFmtId="34">
    <nc r="BH18">
      <v>3000000</v>
    </nc>
  </rcc>
  <rcc rId="6408" sId="2" numFmtId="34">
    <nc r="BH19">
      <v>4000000</v>
    </nc>
  </rcc>
  <rcc rId="6409" sId="2" numFmtId="34">
    <nc r="BH21">
      <v>1500000</v>
    </nc>
  </rcc>
  <rcc rId="6410" sId="2" numFmtId="34">
    <nc r="BH22">
      <v>1000000</v>
    </nc>
  </rcc>
  <rcc rId="6411" sId="2" numFmtId="34">
    <nc r="BH23">
      <v>1000000</v>
    </nc>
  </rcc>
  <rcc rId="6412" sId="2" numFmtId="34">
    <nc r="BH20">
      <v>1000000</v>
    </nc>
  </rcc>
  <rcc rId="6413" sId="2" numFmtId="34">
    <nc r="BH24">
      <v>1500000</v>
    </nc>
  </rcc>
  <rcc rId="6414" sId="2" numFmtId="34">
    <nc r="BH25">
      <v>1000000</v>
    </nc>
  </rcc>
  <rcc rId="6415" sId="2" numFmtId="34">
    <nc r="BH26">
      <v>1500000</v>
    </nc>
  </rcc>
  <rcc rId="6416" sId="2" numFmtId="34">
    <nc r="BH28">
      <v>500000</v>
    </nc>
  </rcc>
  <rcc rId="6417" sId="2" numFmtId="34">
    <nc r="BH31">
      <v>300000</v>
    </nc>
  </rcc>
  <rcc rId="6418" sId="2" numFmtId="34">
    <nc r="BH48">
      <v>500000</v>
    </nc>
  </rcc>
  <rcc rId="6419" sId="1">
    <oc r="E10">
      <f>D10/2</f>
    </oc>
    <nc r="E10">
      <f>D10/3</f>
    </nc>
  </rcc>
  <rcc rId="6420" sId="2" numFmtId="34">
    <nc r="BH46">
      <v>1300000</v>
    </nc>
  </rcc>
  <rcc rId="6421" sId="2" numFmtId="34">
    <nc r="BH49">
      <v>350000</v>
    </nc>
  </rcc>
  <rcc rId="6422" sId="2" numFmtId="34">
    <nc r="BH45">
      <v>1500000</v>
    </nc>
  </rcc>
  <rcc rId="6423" sId="1">
    <nc r="E8">
      <f>D8/3</f>
    </nc>
  </rcc>
  <rcc rId="6424" sId="2" numFmtId="34">
    <nc r="BH52">
      <v>2150000</v>
    </nc>
  </rcc>
  <rcc rId="6425" sId="2" numFmtId="34">
    <nc r="BH62">
      <v>300000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2" numFmtId="34">
    <nc r="BH69">
      <v>500000</v>
    </nc>
  </rcc>
  <rcc rId="6427" sId="2" numFmtId="34">
    <nc r="BH74">
      <v>300000</v>
    </nc>
  </rcc>
  <rcc rId="6428" sId="2" numFmtId="34">
    <nc r="BH75">
      <v>200000</v>
    </nc>
  </rcc>
  <rcc rId="6429" sId="2" numFmtId="34">
    <nc r="BH76">
      <v>500000</v>
    </nc>
  </rcc>
  <rcc rId="6430" sId="2" numFmtId="34">
    <nc r="BH78">
      <v>300000</v>
    </nc>
  </rcc>
  <rcc rId="6431" sId="2" numFmtId="34">
    <nc r="BH81">
      <v>300000</v>
    </nc>
  </rcc>
  <rcc rId="6432" sId="2" numFmtId="34">
    <nc r="BH91">
      <v>500000</v>
    </nc>
  </rcc>
  <rcc rId="6433" sId="2" numFmtId="34">
    <nc r="BH90">
      <v>300000</v>
    </nc>
  </rcc>
  <rcc rId="6434" sId="2" numFmtId="34">
    <nc r="BH94">
      <v>500000</v>
    </nc>
  </rcc>
  <rcc rId="6435" sId="2" numFmtId="34">
    <nc r="BH98">
      <v>300000</v>
    </nc>
  </rcc>
  <rcc rId="6436" sId="2" numFmtId="34">
    <nc r="BH101">
      <v>500000</v>
    </nc>
  </rcc>
  <rcc rId="6437" sId="2" numFmtId="34">
    <oc r="BH19">
      <v>4000000</v>
    </oc>
    <nc r="BH19">
      <v>6000000</v>
    </nc>
  </rcc>
  <rcc rId="6438" sId="2" numFmtId="34">
    <oc r="BH12">
      <v>2000000</v>
    </oc>
    <nc r="BH12">
      <v>3000000</v>
    </nc>
  </rcc>
  <rcc rId="6439" sId="2" numFmtId="34">
    <oc r="BH21">
      <v>1500000</v>
    </oc>
    <nc r="BH21">
      <v>2000000</v>
    </nc>
  </rcc>
  <rcc rId="6440" sId="2" numFmtId="34">
    <oc r="BH24">
      <v>1500000</v>
    </oc>
    <nc r="BH24">
      <v>2000000</v>
    </nc>
  </rcc>
  <rcc rId="6441" sId="2" numFmtId="34">
    <oc r="BH26">
      <v>1500000</v>
    </oc>
    <nc r="BH26">
      <v>2000000</v>
    </nc>
  </rcc>
  <rcc rId="6442" sId="2" numFmtId="34">
    <oc r="BH31">
      <v>300000</v>
    </oc>
    <nc r="BH31">
      <v>500000</v>
    </nc>
  </rcc>
  <rcc rId="6443" sId="2" numFmtId="34">
    <nc r="BH37">
      <v>300000</v>
    </nc>
  </rcc>
  <rcc rId="6444" sId="2" numFmtId="34">
    <nc r="BH38">
      <v>200000</v>
    </nc>
  </rcc>
  <rcc rId="6445" sId="2" numFmtId="34">
    <oc r="BH18">
      <v>3000000</v>
    </oc>
    <nc r="BH18">
      <v>3200000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6" sId="2" numFmtId="34">
    <oc r="BH28">
      <v>500000</v>
    </oc>
    <nc r="BH28">
      <v>1000000</v>
    </nc>
  </rcc>
  <rcc rId="6447" sId="2" numFmtId="34">
    <oc r="BH25">
      <v>1000000</v>
    </oc>
    <nc r="BH25">
      <v>1500000</v>
    </nc>
  </rcc>
  <rcc rId="6448" sId="2" numFmtId="34">
    <nc r="BH53">
      <v>500000</v>
    </nc>
  </rcc>
  <rcc rId="6449" sId="2" numFmtId="34">
    <nc r="BH55">
      <v>500000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3" sId="2" numFmtId="34">
    <oc r="T95">
      <v>100000</v>
    </oc>
    <nc r="T95"/>
  </rcc>
  <rcc rId="3534" sId="2" numFmtId="34">
    <nc r="T94">
      <v>100000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9" sId="2" numFmtId="34">
    <nc r="AD12">
      <v>1200000</v>
    </nc>
  </rcc>
  <rcc rId="6460" sId="2" numFmtId="4">
    <nc r="AD17">
      <v>1400000</v>
    </nc>
  </rcc>
  <rcc rId="6461" sId="2" numFmtId="4">
    <nc r="AD19">
      <v>1400000</v>
    </nc>
  </rcc>
  <rcc rId="6462" sId="2" numFmtId="4">
    <nc r="AD25">
      <v>1000000</v>
    </nc>
  </rcc>
  <rcc rId="6463" sId="2" numFmtId="4">
    <nc r="AD18">
      <v>1200000</v>
    </nc>
  </rcc>
  <rcc rId="6464" sId="2" numFmtId="4">
    <nc r="AD24">
      <v>1000000</v>
    </nc>
  </rcc>
  <rcc rId="6465" sId="2" numFmtId="4">
    <nc r="AD26">
      <v>500000</v>
    </nc>
  </rcc>
  <rcc rId="6466" sId="2" numFmtId="4">
    <nc r="AD22">
      <v>500000</v>
    </nc>
  </rcc>
  <rcc rId="6467" sId="2" numFmtId="4">
    <nc r="AD21">
      <v>500000</v>
    </nc>
  </rcc>
  <rcc rId="6468" sId="2" numFmtId="4">
    <nc r="AD23">
      <v>300000</v>
    </nc>
  </rcc>
  <rcc rId="6469" sId="2" numFmtId="4">
    <nc r="AD28">
      <v>500000</v>
    </nc>
  </rcc>
  <rcc rId="6470" sId="2" numFmtId="4">
    <nc r="AD31">
      <v>300000</v>
    </nc>
  </rcc>
  <rcc rId="6471" sId="2">
    <nc r="AD52">
      <v>1200000</v>
    </nc>
  </rcc>
  <rcc rId="6472" sId="2" numFmtId="34">
    <nc r="AD51">
      <v>900000</v>
    </nc>
  </rcc>
  <rcc rId="6473" sId="2" numFmtId="4">
    <nc r="AD45">
      <v>800000</v>
    </nc>
  </rcc>
  <rcc rId="6474" sId="2" numFmtId="34">
    <nc r="AD54">
      <v>500000</v>
    </nc>
  </rcc>
  <rcc rId="6475" sId="2">
    <nc r="AD57">
      <v>500000</v>
    </nc>
  </rcc>
  <rcc rId="6476" sId="2" numFmtId="34">
    <nc r="AD78">
      <v>100000</v>
    </nc>
  </rcc>
  <rcc rId="6477" sId="2" numFmtId="34">
    <nc r="AD91">
      <v>100000</v>
    </nc>
  </rcc>
  <rcc rId="6478" sId="2" numFmtId="34">
    <nc r="AD36">
      <v>100000</v>
    </nc>
  </rcc>
  <rcc rId="6479" sId="2" numFmtId="4">
    <nc r="AC17">
      <v>1200000</v>
    </nc>
  </rcc>
  <rcc rId="6480" sId="2" numFmtId="4">
    <nc r="AC19">
      <v>1200000</v>
    </nc>
  </rcc>
  <rcc rId="6481" sId="2" numFmtId="4">
    <nc r="AC18">
      <v>1000000</v>
    </nc>
  </rcc>
  <rcc rId="6482" sId="2" numFmtId="4">
    <nc r="AC25">
      <v>800000</v>
    </nc>
  </rcc>
  <rcc rId="6483" sId="2" numFmtId="4">
    <nc r="AC28">
      <v>400000</v>
    </nc>
  </rcc>
  <rcc rId="6484" sId="2" numFmtId="4">
    <nc r="AC23">
      <v>300000</v>
    </nc>
  </rcc>
  <rcc rId="6485" sId="2" numFmtId="4">
    <nc r="AC45">
      <v>700000</v>
    </nc>
  </rcc>
  <rcc rId="6486" sId="2" numFmtId="34">
    <nc r="AC56">
      <v>400000</v>
    </nc>
  </rcc>
  <rcc rId="6487" sId="2" numFmtId="34">
    <nc r="AC55">
      <v>300000</v>
    </nc>
  </rcc>
  <rcc rId="6488" sId="2" numFmtId="34">
    <nc r="AC53">
      <v>500000</v>
    </nc>
  </rcc>
  <rcc rId="6489" sId="2">
    <nc r="AC34">
      <v>100000</v>
    </nc>
  </rcc>
  <rcc rId="6490" sId="2" numFmtId="34">
    <nc r="AC91">
      <v>100000</v>
    </nc>
  </rcc>
  <rcc rId="6491" sId="2" numFmtId="34">
    <nc r="AE12">
      <v>1000000</v>
    </nc>
  </rcc>
  <rcc rId="6492" sId="2" numFmtId="4">
    <nc r="AE17">
      <v>1000000</v>
    </nc>
  </rcc>
  <rcc rId="6493" sId="2" numFmtId="4">
    <nc r="AE24">
      <v>600000</v>
    </nc>
  </rcc>
  <rcc rId="6494" sId="2" numFmtId="4">
    <nc r="AE28">
      <v>600000</v>
    </nc>
  </rcc>
  <rcc rId="6495" sId="2">
    <nc r="AE52">
      <v>800000</v>
    </nc>
  </rcc>
  <rcc rId="6496" sId="2" numFmtId="34">
    <nc r="AE51">
      <v>400000</v>
    </nc>
  </rcc>
  <rcc rId="6497" sId="2" numFmtId="34">
    <nc r="AE49">
      <v>400000</v>
    </nc>
  </rcc>
  <rcc rId="6498" sId="2" numFmtId="34">
    <nc r="AE76">
      <v>100000</v>
    </nc>
  </rcc>
  <rcc rId="6499" sId="2" numFmtId="34">
    <nc r="AE81">
      <v>100000</v>
    </nc>
  </rcc>
  <rcc rId="6500" sId="2" numFmtId="34">
    <nc r="X12">
      <v>1200000</v>
    </nc>
  </rcc>
  <rcc rId="6501" sId="2" numFmtId="4">
    <nc r="X17">
      <v>1500000</v>
    </nc>
  </rcc>
  <rcc rId="6502" sId="2" numFmtId="4">
    <nc r="X19">
      <v>1400000</v>
    </nc>
  </rcc>
  <rcc rId="6503" sId="2" numFmtId="4">
    <nc r="X18">
      <v>1000000</v>
    </nc>
  </rcc>
  <rcc rId="6504" sId="2" numFmtId="4">
    <nc r="X25">
      <v>1000000</v>
    </nc>
  </rcc>
  <rcc rId="6505" sId="2" numFmtId="4">
    <nc r="X26">
      <v>800000</v>
    </nc>
  </rcc>
  <rcc rId="6506" sId="2" numFmtId="34">
    <nc r="X23">
      <v>500000</v>
    </nc>
  </rcc>
  <rcc rId="6507" sId="2" numFmtId="4">
    <nc r="X21">
      <v>500000</v>
    </nc>
  </rcc>
  <rcc rId="6508" sId="2" numFmtId="4">
    <nc r="X31">
      <v>300000</v>
    </nc>
  </rcc>
  <rcc rId="6509" sId="2" numFmtId="34">
    <nc r="X45">
      <v>1200000</v>
    </nc>
  </rcc>
  <rcc rId="6510" sId="2" numFmtId="4">
    <nc r="X46">
      <v>1000000</v>
    </nc>
  </rcc>
  <rcc rId="6511" sId="2" numFmtId="4">
    <nc r="X53">
      <v>600000</v>
    </nc>
  </rcc>
  <rcc rId="6512" sId="2" numFmtId="34">
    <nc r="X55">
      <v>600000</v>
    </nc>
  </rcc>
  <rcc rId="6513" sId="2" numFmtId="34">
    <nc r="X34">
      <v>200000</v>
    </nc>
  </rcc>
  <rcc rId="6514" sId="2" numFmtId="34">
    <nc r="X91">
      <v>200000</v>
    </nc>
  </rcc>
  <rcc rId="6515" sId="2" numFmtId="34">
    <nc r="X78">
      <v>300000</v>
    </nc>
  </rcc>
  <rcc rId="6516" sId="2" numFmtId="34">
    <nc r="X82">
      <v>200000</v>
    </nc>
  </rcc>
  <rcc rId="6517" sId="2" numFmtId="4">
    <nc r="X81">
      <v>500000</v>
    </nc>
  </rcc>
  <rcc rId="6518" sId="2" numFmtId="4">
    <nc r="X86">
      <v>200000</v>
    </nc>
  </rcc>
  <rcc rId="6519" sId="2" numFmtId="4">
    <nc r="AA17">
      <v>1400000</v>
    </nc>
  </rcc>
  <rcc rId="6520" sId="2" numFmtId="4">
    <nc r="AA19">
      <v>1400000</v>
    </nc>
  </rcc>
  <rcc rId="6521" sId="2" numFmtId="4">
    <nc r="AA18">
      <v>1000000</v>
    </nc>
  </rcc>
  <rcc rId="6522" sId="2" numFmtId="4">
    <nc r="AA25">
      <v>800000</v>
    </nc>
  </rcc>
  <rcc rId="6523" sId="2" numFmtId="4">
    <nc r="AA28">
      <v>500000</v>
    </nc>
  </rcc>
  <rcc rId="6524" sId="2" numFmtId="4">
    <nc r="AA23">
      <v>400000</v>
    </nc>
  </rcc>
  <rcc rId="6525" sId="2" numFmtId="4">
    <nc r="AA31">
      <v>300000</v>
    </nc>
  </rcc>
  <rcc rId="6526" sId="2">
    <nc r="AA44">
      <v>1200000</v>
    </nc>
  </rcc>
  <rcc rId="6527" sId="2" numFmtId="34">
    <nc r="AA53">
      <v>500000</v>
    </nc>
  </rcc>
  <rcc rId="6528" sId="2" numFmtId="34">
    <nc r="AA56">
      <v>500000</v>
    </nc>
  </rcc>
  <rcc rId="6529" sId="2" numFmtId="34">
    <nc r="AA55">
      <v>300000</v>
    </nc>
  </rcc>
  <rcc rId="6530" sId="2" numFmtId="34">
    <nc r="AA90">
      <v>100000</v>
    </nc>
  </rcc>
  <rcc rId="6531" sId="2" numFmtId="34">
    <nc r="AA34">
      <v>100000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2" sId="2" numFmtId="34">
    <nc r="L5">
      <v>10000000</v>
    </nc>
  </rcc>
  <rcc rId="6533" sId="2" numFmtId="34">
    <nc r="M5">
      <v>0</v>
    </nc>
  </rcc>
  <rcc rId="6534" sId="2" numFmtId="34">
    <nc r="N5">
      <v>10000000</v>
    </nc>
  </rcc>
  <rcc rId="6535" sId="2" numFmtId="34">
    <nc r="X5">
      <v>13200000</v>
    </nc>
  </rcc>
  <rcc rId="6536" sId="2" numFmtId="34">
    <nc r="AA5">
      <v>8500000</v>
    </nc>
  </rcc>
  <rcc rId="6537" sId="2" numFmtId="34">
    <nc r="AB5">
      <v>0</v>
    </nc>
  </rcc>
  <rcc rId="6538" sId="2" numFmtId="34">
    <nc r="AC5">
      <v>7000000</v>
    </nc>
  </rcc>
  <rcc rId="6539" sId="2" numFmtId="34">
    <nc r="AD5">
      <v>14000000</v>
    </nc>
  </rcc>
  <rcc rId="6540" sId="2" numFmtId="34">
    <nc r="AE5">
      <v>5000000</v>
    </nc>
  </rcc>
  <rcc rId="6541" sId="2" numFmtId="34">
    <nc r="BG5">
      <v>4000000</v>
    </nc>
  </rcc>
  <rcc rId="6542" sId="2" numFmtId="34">
    <nc r="BH5">
      <v>40000000</v>
    </nc>
  </rcc>
  <rcc rId="6543" sId="2" numFmtId="34">
    <nc r="BL5">
      <v>5000000</v>
    </nc>
  </rcc>
  <rcc rId="6544" sId="2" numFmtId="34">
    <nc r="BM5">
      <v>12000000</v>
    </nc>
  </rcc>
  <rcc rId="6545" sId="2" numFmtId="34">
    <nc r="BN5">
      <v>0</v>
    </nc>
  </rcc>
  <rcc rId="6546" sId="2" numFmtId="34">
    <nc r="BO5">
      <v>8000000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9">
    <oc r="V4">
      <v>43101</v>
    </oc>
    <nc r="V4" t="inlineStr">
      <is>
        <t>Jan-Feb 2019</t>
      </is>
    </nc>
  </rcc>
  <rcc rId="6548" sId="9">
    <nc r="X4" t="inlineStr">
      <is>
        <t>Change</t>
      </is>
    </nc>
  </rcc>
  <rrc rId="6549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550" sId="9" odxf="1" dxf="1">
    <nc r="W4" t="inlineStr">
      <is>
        <t>Jan-Feb 2018</t>
      </is>
    </nc>
    <odxf>
      <numFmt numFmtId="22" formatCode="mmm\-yy"/>
    </odxf>
    <ndxf>
      <numFmt numFmtId="0" formatCode="General"/>
    </ndxf>
  </rcc>
  <rcc rId="6551" sId="9">
    <oc r="X5">
      <f>B5/V5-1</f>
    </oc>
    <nc r="X5">
      <f>V5/W5-1</f>
    </nc>
  </rcc>
  <rcc rId="6552" sId="9">
    <oc r="X6">
      <f>B6/V6-1</f>
    </oc>
    <nc r="X6">
      <f>V6/W6-1</f>
    </nc>
  </rcc>
  <rcc rId="6553" sId="9" numFmtId="34">
    <oc r="V5">
      <v>10492501.99</v>
    </oc>
    <nc r="V5"/>
  </rcc>
  <rcc rId="6554" sId="9" numFmtId="34">
    <oc r="V6">
      <v>37145702.019999877</v>
    </oc>
    <nc r="V6"/>
  </rcc>
  <rcc rId="6555" sId="9" numFmtId="34">
    <oc r="V7">
      <v>0</v>
    </oc>
    <nc r="V7"/>
  </rcc>
  <rcc rId="6556" sId="9" numFmtId="34">
    <oc r="V10">
      <v>44748333.310000226</v>
    </oc>
    <nc r="V10"/>
  </rcc>
  <rcc rId="6557" sId="9" numFmtId="34">
    <oc r="V11">
      <v>25186681.809999976</v>
    </oc>
    <nc r="V11"/>
  </rcc>
  <rcc rId="6558" sId="9" numFmtId="34">
    <oc r="V12">
      <v>33713875.680000089</v>
    </oc>
    <nc r="V12"/>
  </rcc>
  <rcc rId="6559" sId="9" numFmtId="34">
    <oc r="V13">
      <v>4544974.2499999991</v>
    </oc>
    <nc r="V13"/>
  </rcc>
  <rcc rId="6560" sId="9" numFmtId="34">
    <oc r="V14">
      <v>24327028.080000006</v>
    </oc>
    <nc r="V14"/>
  </rcc>
  <rcc rId="6561" sId="9" numFmtId="34">
    <oc r="V15">
      <v>11014188.929999944</v>
    </oc>
    <nc r="V15"/>
  </rcc>
  <rcc rId="6562" sId="9" numFmtId="34">
    <oc r="V16">
      <v>8336438</v>
    </oc>
    <nc r="V16"/>
  </rcc>
  <rcc rId="6563" sId="9" numFmtId="34">
    <oc r="V17">
      <v>8629663.3500000015</v>
    </oc>
    <nc r="V17"/>
  </rcc>
  <rcc rId="6564" sId="9" numFmtId="34">
    <oc r="V18">
      <v>17490593</v>
    </oc>
    <nc r="V18"/>
  </rcc>
  <rcc rId="6565" sId="9" numFmtId="34">
    <oc r="V19">
      <v>19416706</v>
    </oc>
    <nc r="V19"/>
  </rcc>
  <rcc rId="6566" sId="9" numFmtId="34">
    <oc r="V20">
      <v>1283925</v>
    </oc>
    <nc r="V20"/>
  </rcc>
  <rcc rId="6567" sId="9" numFmtId="34">
    <oc r="V21">
      <v>8060501.4599999944</v>
    </oc>
    <nc r="V21"/>
  </rcc>
  <rcc rId="6568" sId="9" numFmtId="34">
    <oc r="V22">
      <v>0</v>
    </oc>
    <nc r="V22"/>
  </rcc>
  <rcc rId="6569" sId="9" numFmtId="34">
    <oc r="V23">
      <v>0</v>
    </oc>
    <nc r="V23"/>
  </rcc>
  <rcc rId="6570" sId="9" numFmtId="34">
    <oc r="V24">
      <v>0</v>
    </oc>
    <nc r="V24"/>
  </rcc>
  <rcc rId="6571" sId="9" numFmtId="34">
    <oc r="V27">
      <v>598612.5</v>
    </oc>
    <nc r="V27"/>
  </rcc>
  <rcc rId="6572" sId="9" numFmtId="34">
    <oc r="V28">
      <v>0</v>
    </oc>
    <nc r="V28"/>
  </rcc>
  <rcc rId="6573" sId="9" numFmtId="34">
    <oc r="V29">
      <v>833926.9000000119</v>
    </oc>
    <nc r="V29"/>
  </rcc>
  <rcc rId="6574" sId="9" numFmtId="34">
    <oc r="V30">
      <v>4994866.9199999711</v>
    </oc>
    <nc r="V30"/>
  </rcc>
  <rcc rId="6575" sId="9" numFmtId="34">
    <oc r="V31">
      <v>86417.479999999749</v>
    </oc>
    <nc r="V31"/>
  </rcc>
  <rcc rId="6576" sId="9" numFmtId="34">
    <oc r="V32">
      <v>698277</v>
    </oc>
    <nc r="V32"/>
  </rcc>
  <rcc rId="6577" sId="9" numFmtId="34">
    <oc r="V33">
      <v>0</v>
    </oc>
    <nc r="V33"/>
  </rcc>
  <rcc rId="6578" sId="9" numFmtId="34">
    <oc r="V34">
      <v>0</v>
    </oc>
    <nc r="V34"/>
  </rcc>
  <rcc rId="6579" sId="9" numFmtId="34">
    <oc r="V37">
      <v>8076801.4999999963</v>
    </oc>
    <nc r="V37"/>
  </rcc>
  <rcc rId="6580" sId="9" numFmtId="34">
    <oc r="V38">
      <v>18929744</v>
    </oc>
    <nc r="V38"/>
  </rcc>
  <rcc rId="6581" sId="9" numFmtId="34">
    <oc r="V39">
      <v>4484967.6300000083</v>
    </oc>
    <nc r="V39"/>
  </rcc>
  <rcc rId="6582" sId="9" numFmtId="34">
    <oc r="V40">
      <v>11969147.080000013</v>
    </oc>
    <nc r="V40"/>
  </rcc>
  <rcc rId="6583" sId="9" numFmtId="34">
    <oc r="V41">
      <v>2241380</v>
    </oc>
    <nc r="V41"/>
  </rcc>
  <rcc rId="6584" sId="9" numFmtId="34">
    <oc r="V42">
      <v>5214664.9999999981</v>
    </oc>
    <nc r="V42"/>
  </rcc>
  <rcc rId="6585" sId="9" numFmtId="34">
    <oc r="V43">
      <v>0</v>
    </oc>
    <nc r="V43"/>
  </rcc>
  <rcc rId="6586" sId="9" numFmtId="34">
    <oc r="V44">
      <v>18201743</v>
    </oc>
    <nc r="V44"/>
  </rcc>
  <rcc rId="6587" sId="9" numFmtId="34">
    <oc r="V45">
      <v>6490048.9800000004</v>
    </oc>
    <nc r="V45"/>
  </rcc>
  <rcc rId="6588" sId="9" numFmtId="34">
    <oc r="V46">
      <v>10760603.640000001</v>
    </oc>
    <nc r="V46"/>
  </rcc>
  <rcc rId="6589" sId="9" numFmtId="34">
    <oc r="V47">
      <v>981000.04000000015</v>
    </oc>
    <nc r="V47"/>
  </rcc>
  <rcc rId="6590" sId="9" numFmtId="34">
    <oc r="V48">
      <v>4204004.9200000111</v>
    </oc>
    <nc r="V48"/>
  </rcc>
  <rcc rId="6591" sId="9" numFmtId="34">
    <oc r="V49">
      <v>2586209</v>
    </oc>
    <nc r="V49"/>
  </rcc>
  <rcc rId="6592" sId="9" numFmtId="34">
    <oc r="V50">
      <v>0</v>
    </oc>
    <nc r="V50"/>
  </rcc>
  <rcc rId="6593" sId="9" numFmtId="34">
    <oc r="V51">
      <v>0</v>
    </oc>
    <nc r="V51"/>
  </rcc>
  <rcc rId="6594" sId="9" numFmtId="34">
    <oc r="V52">
      <v>0</v>
    </oc>
    <nc r="V52"/>
  </rcc>
  <rcc rId="6595" sId="9" numFmtId="34">
    <oc r="V54">
      <v>0</v>
    </oc>
    <nc r="V54"/>
  </rcc>
  <rcc rId="6596" sId="9" numFmtId="34">
    <oc r="V55">
      <v>1034483</v>
    </oc>
    <nc r="V55"/>
  </rcc>
  <rcc rId="6597" sId="9" numFmtId="34">
    <oc r="V56">
      <v>0</v>
    </oc>
    <nc r="V56"/>
  </rcc>
  <rcc rId="6598" sId="9" numFmtId="34">
    <oc r="V57">
      <v>0</v>
    </oc>
    <nc r="V57"/>
  </rcc>
  <rcc rId="6599" sId="9" numFmtId="34">
    <oc r="V58">
      <v>0</v>
    </oc>
    <nc r="V58"/>
  </rcc>
  <rcc rId="6600" sId="9" numFmtId="34">
    <oc r="V59">
      <v>0</v>
    </oc>
    <nc r="V59"/>
  </rcc>
  <rcc rId="6601" sId="9" numFmtId="34">
    <oc r="V62">
      <v>1017700</v>
    </oc>
    <nc r="V62"/>
  </rcc>
  <rcc rId="6602" sId="9" numFmtId="34">
    <oc r="V63">
      <v>0</v>
    </oc>
    <nc r="V63"/>
  </rcc>
  <rcc rId="6603" sId="9" numFmtId="34">
    <oc r="V64">
      <v>86417.479999999749</v>
    </oc>
    <nc r="V64"/>
  </rcc>
  <rcc rId="6604" sId="9" numFmtId="34">
    <oc r="V65">
      <v>66372</v>
    </oc>
    <nc r="V65"/>
  </rcc>
  <rcc rId="6605" sId="9" numFmtId="34">
    <oc r="V66">
      <v>176992</v>
    </oc>
    <nc r="V66"/>
  </rcc>
  <rcc rId="6606" sId="9" numFmtId="34">
    <oc r="V67">
      <v>0</v>
    </oc>
    <nc r="V67"/>
  </rcc>
  <rcc rId="6607" sId="9" numFmtId="34">
    <oc r="V68">
      <v>256314</v>
    </oc>
    <nc r="V68"/>
  </rcc>
  <rcc rId="6608" sId="9" numFmtId="34">
    <oc r="V69">
      <v>2146018</v>
    </oc>
    <nc r="V69"/>
  </rcc>
  <rcc rId="6609" sId="9" numFmtId="34">
    <oc r="V70">
      <v>172414</v>
    </oc>
    <nc r="V70"/>
  </rcc>
  <rcc rId="6610" sId="9" numFmtId="34">
    <oc r="V71">
      <v>730090</v>
    </oc>
    <nc r="V71"/>
  </rcc>
  <rcc rId="6611" sId="9" numFmtId="34">
    <oc r="V72">
      <v>176991</v>
    </oc>
    <nc r="V72"/>
  </rcc>
  <rcc rId="6612" sId="9" numFmtId="34">
    <oc r="V73">
      <v>175574</v>
    </oc>
    <nc r="V73"/>
  </rcc>
  <rcc rId="6613" sId="9" numFmtId="34">
    <oc r="V74">
      <v>1181356</v>
    </oc>
    <nc r="V74"/>
  </rcc>
  <rcc rId="6614" sId="9" numFmtId="34">
    <oc r="V75">
      <v>0</v>
    </oc>
    <nc r="V75"/>
  </rcc>
  <rcc rId="6615" sId="9" numFmtId="34">
    <oc r="V76">
      <v>344828</v>
    </oc>
    <nc r="V76"/>
  </rcc>
  <rcc rId="6616" sId="9" numFmtId="34">
    <oc r="V77">
      <v>176991</v>
    </oc>
    <nc r="V77"/>
  </rcc>
  <rcc rId="6617" sId="9" numFmtId="34">
    <oc r="V79">
      <v>0</v>
    </oc>
    <nc r="V79"/>
  </rcc>
  <rcc rId="6618" sId="9" numFmtId="34">
    <oc r="V84">
      <v>4691998.5199999865</v>
    </oc>
    <nc r="V84"/>
  </rcc>
  <rcc rId="6619" sId="9" numFmtId="34">
    <oc r="V87">
      <v>3185430</v>
    </oc>
    <nc r="V87"/>
  </rcc>
  <rcc rId="6620" sId="9" numFmtId="34">
    <oc r="V88">
      <v>0</v>
    </oc>
    <nc r="V88"/>
  </rcc>
  <rcc rId="6621" sId="9" numFmtId="34">
    <oc r="V89">
      <v>0</v>
    </oc>
    <nc r="V89"/>
  </rcc>
  <rcc rId="6622" sId="9" numFmtId="34">
    <oc r="V90">
      <v>0</v>
    </oc>
    <nc r="V90"/>
  </rcc>
  <rcc rId="6623" sId="9" numFmtId="34">
    <oc r="V91">
      <v>1123894</v>
    </oc>
    <nc r="V91"/>
  </rcc>
  <rcc rId="6624" sId="9" numFmtId="34">
    <oc r="V94">
      <v>1946903.0299999998</v>
    </oc>
    <nc r="V94"/>
  </rcc>
  <rcc rId="6625" sId="9" numFmtId="34">
    <oc r="V98">
      <v>353982</v>
    </oc>
    <nc r="V98"/>
  </rcc>
  <rrc rId="6626" sId="9" ref="Y1:Y1048576" action="deleteCol">
    <undo index="65535" exp="area" ref3D="1" dr="$A$100:$XFD$102" dn="Z_DC3780FC_E03D_4CB0_9630_45647ED63C69_.wvu.Rows" sId="9"/>
    <undo index="65535" exp="area" ref3D="1" dr="$A$100:$XFD$102" dn="Z_55F024CD_A7F9_4381_9942_5ED21204AFB7_.wvu.Rows" sId="9"/>
    <rfmt sheetId="9" xfDxf="1" sqref="Y1:Y1048576" start="0" length="0">
      <dxf>
        <numFmt numFmtId="164" formatCode="_(* #,##0_);_(* \(#,##0\);_(* &quot;-&quot;??_);_(@_)"/>
      </dxf>
    </rfmt>
    <rcc rId="0" sId="9">
      <nc r="Y4" t="inlineStr">
        <is>
          <t>Change</t>
        </is>
      </nc>
    </rcc>
    <rcc rId="0" sId="9" numFmtId="34">
      <nc r="Y5">
        <v>40000000</v>
      </nc>
    </rcc>
    <rcc rId="0" sId="9" numFmtId="34">
      <nc r="Y11">
        <v>17000000</v>
      </nc>
    </rcc>
  </rrc>
  <rcc rId="6627" sId="9">
    <nc r="X4" t="inlineStr">
      <is>
        <t>Change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8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29" sId="9" numFmtId="22">
    <oc r="V4" t="inlineStr">
      <is>
        <t>Jan-Feb 2019</t>
      </is>
    </oc>
    <nc r="V4">
      <v>43466</v>
    </nc>
  </rcc>
  <rcc rId="6630" sId="9" numFmtId="22">
    <nc r="W4">
      <v>43497</v>
    </nc>
  </rcc>
  <rrc rId="6631" sId="9" ref="X1:X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32" sId="9">
    <nc r="X4" t="inlineStr">
      <is>
        <t>Jan-Feb 2019</t>
      </is>
    </nc>
  </rcc>
  <rcc rId="6633" sId="9">
    <nc r="X5">
      <f>SUM(V5:W5)</f>
    </nc>
  </rcc>
  <rcc rId="6634" sId="9">
    <nc r="X6">
      <f>SUM(V6:W6)</f>
    </nc>
  </rcc>
  <rcc rId="6635" sId="9">
    <nc r="X7">
      <f>SUM(V7:W7)</f>
    </nc>
  </rcc>
  <rcc rId="6636" sId="9">
    <oc r="Z5">
      <f>V5/Y5-1</f>
    </oc>
    <nc r="Z5">
      <f>X5/Y5-1</f>
    </nc>
  </rcc>
  <rcc rId="6637" sId="9">
    <oc r="Z6">
      <f>V6/Y6-1</f>
    </oc>
    <nc r="Z6">
      <f>X6/Y6-1</f>
    </nc>
  </rcc>
  <rcc rId="6638" sId="9" odxf="1" dxf="1">
    <nc r="Z7">
      <f>X7/Y7-1</f>
    </nc>
    <odxf>
      <numFmt numFmtId="0" formatCode="General"/>
    </odxf>
    <ndxf>
      <numFmt numFmtId="13" formatCode="0%"/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9" sId="9" numFmtId="34">
    <nc r="V5">
      <v>11023792</v>
    </nc>
  </rcc>
  <rfmt sheetId="9" sqref="V5:X8">
    <dxf>
      <numFmt numFmtId="35" formatCode="_(* #,##0.00_);_(* \(#,##0.00\);_(* &quot;-&quot;??_);_(@_)"/>
    </dxf>
  </rfmt>
  <rfmt sheetId="9" sqref="V5:X8">
    <dxf>
      <numFmt numFmtId="169" formatCode="_(* #,##0.0_);_(* \(#,##0.0\);_(* &quot;-&quot;??_);_(@_)"/>
    </dxf>
  </rfmt>
  <rfmt sheetId="9" sqref="V5:X8">
    <dxf>
      <numFmt numFmtId="164" formatCode="_(* #,##0_);_(* \(#,##0\);_(* &quot;-&quot;??_);_(@_)"/>
    </dxf>
  </rfmt>
  <rcc rId="6640" sId="9" numFmtId="34">
    <nc r="V6">
      <v>0</v>
    </nc>
  </rcc>
  <rcc rId="6641" sId="9" numFmtId="34">
    <nc r="W6">
      <v>0</v>
    </nc>
  </rcc>
  <rcc rId="6642" sId="9" numFmtId="34">
    <nc r="V7">
      <v>0</v>
    </nc>
  </rcc>
  <rcc rId="6643" sId="9" numFmtId="34">
    <nc r="W7">
      <v>0</v>
    </nc>
  </rcc>
  <rcc rId="6644" sId="9" numFmtId="34">
    <nc r="W5">
      <v>22230000</v>
    </nc>
  </rcc>
  <rcc rId="6645" sId="9" numFmtId="34">
    <nc r="Y5">
      <v>22246410.16</v>
    </nc>
  </rcc>
  <rcc rId="6646" sId="9">
    <nc r="W8">
      <f>SUM(W5:W7)</f>
    </nc>
  </rcc>
  <rcc rId="6647" sId="9">
    <nc r="X8">
      <f>SUM(X5:X7)</f>
    </nc>
  </rcc>
  <rcc rId="6648" sId="9">
    <nc r="Y8">
      <f>SUM(Y5:Y7)</f>
    </nc>
  </rcc>
  <rcc rId="6649" sId="9" numFmtId="34">
    <nc r="Y6">
      <v>0</v>
    </nc>
  </rcc>
  <rcc rId="6650" sId="9" numFmtId="34">
    <nc r="Y7">
      <v>0</v>
    </nc>
  </rcc>
  <rfmt sheetId="9" sqref="Z8" start="0" length="0">
    <dxf>
      <numFmt numFmtId="164" formatCode="_(* #,##0_);_(* \(#,##0\);_(* &quot;-&quot;??_);_(@_)"/>
    </dxf>
  </rfmt>
  <rcc rId="6651" sId="9" numFmtId="13">
    <oc r="Z6">
      <f>X6/Y6-1</f>
    </oc>
    <nc r="Z6">
      <v>0</v>
    </nc>
  </rcc>
  <rcc rId="6652" sId="9" numFmtId="13">
    <oc r="Z7">
      <f>X7/Y7-1</f>
    </oc>
    <nc r="Z7">
      <v>0</v>
    </nc>
  </rcc>
  <rcc rId="6653" sId="9" odxf="1" dxf="1">
    <nc r="Z8">
      <f>X8/Y8-1</f>
    </nc>
    <ndxf>
      <numFmt numFmtId="13" formatCode="0%"/>
    </ndxf>
  </rcc>
  <rcc rId="6654" sId="9" numFmtId="34">
    <nc r="V10">
      <v>32369501</v>
    </nc>
  </rcc>
  <rcc rId="6655" sId="9" numFmtId="34">
    <nc r="W10">
      <v>38000000</v>
    </nc>
  </rcc>
  <rcc rId="6656" sId="9">
    <nc r="X10">
      <f>SUM(V10:W10)</f>
    </nc>
  </rcc>
  <rcc rId="6657" sId="9">
    <oc r="Z10">
      <f>B10/V10-1</f>
    </oc>
    <nc r="Z10">
      <f>X10/Y10-1</f>
    </nc>
  </rcc>
  <rcc rId="6658" sId="9" numFmtId="34">
    <nc r="Y10">
      <v>88228819</v>
    </nc>
  </rcc>
  <rcc rId="6659" sId="9" numFmtId="34">
    <nc r="Y11">
      <v>54725000</v>
    </nc>
  </rcc>
  <rcc rId="6660" sId="9">
    <nc r="X11">
      <f>SUM(V11:W11)</f>
    </nc>
  </rcc>
  <rcc rId="6661" sId="9">
    <nc r="X12">
      <f>SUM(V12:W12)</f>
    </nc>
  </rcc>
  <rcc rId="6662" sId="9">
    <nc r="X13">
      <f>SUM(V13:W13)</f>
    </nc>
  </rcc>
  <rcc rId="6663" sId="9">
    <nc r="X14">
      <f>SUM(V14:W14)</f>
    </nc>
  </rcc>
  <rcc rId="6664" sId="9" numFmtId="34">
    <nc r="V11">
      <v>13549701.109999999</v>
    </nc>
  </rcc>
  <rcc rId="6665" sId="9">
    <oc r="Z11">
      <f>B11/V11-1</f>
    </oc>
    <nc r="Z11">
      <f>X11/Y11-1</f>
    </nc>
  </rcc>
  <rcc rId="6666" sId="9" numFmtId="34">
    <nc r="W11">
      <v>8822000</v>
    </nc>
  </rcc>
  <rcc rId="6667" sId="9">
    <oc r="Z2">
      <f>D2*15%</f>
    </oc>
    <nc r="Z2"/>
  </rcc>
  <rcc rId="6668" sId="9">
    <oc r="Z3">
      <f>C8/D2</f>
    </oc>
    <nc r="Z3"/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9" sId="9" numFmtId="34">
    <nc r="Y12">
      <v>39258146.510000005</v>
    </nc>
  </rcc>
  <rcc rId="6670" sId="9" numFmtId="34">
    <nc r="V12">
      <v>30112259.659999996</v>
    </nc>
  </rcc>
  <rcc rId="6671" sId="9" numFmtId="34">
    <nc r="W12">
      <v>39565000</v>
    </nc>
  </rcc>
  <rcc rId="6672" sId="9">
    <oc r="Z12">
      <f>B12/V12-1</f>
    </oc>
    <nc r="Z12">
      <f>X12/Y12-1</f>
    </nc>
  </rcc>
  <rcc rId="6673" sId="9">
    <oc r="Z13">
      <f>B13/V13-1</f>
    </oc>
    <nc r="Z13">
      <f>X13/Y13-1</f>
    </nc>
  </rcc>
  <rcc rId="6674" sId="9">
    <oc r="Z14">
      <f>B14/V14-1</f>
    </oc>
    <nc r="Z14">
      <f>X14/Y14-1</f>
    </nc>
  </rcc>
  <rcc rId="6675" sId="9">
    <oc r="Z15">
      <f>B15/V15-1</f>
    </oc>
    <nc r="Z15">
      <f>X15/Y15-1</f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6" sId="9" numFmtId="34">
    <nc r="C12">
      <v>45000000</v>
    </nc>
  </rcc>
  <rcc rId="6677" sId="9" numFmtId="34">
    <nc r="V13">
      <v>3025000</v>
    </nc>
  </rcc>
  <rcc rId="6678" sId="9" numFmtId="34">
    <nc r="W13">
      <v>3250000</v>
    </nc>
  </rcc>
  <rcc rId="6679" sId="9">
    <oc r="Z13">
      <f>X13/Y13-1</f>
    </oc>
    <nc r="Z13">
      <f>X13/Y13-1</f>
    </nc>
  </rcc>
  <rcc rId="6680" sId="9" numFmtId="34">
    <nc r="Y13">
      <v>4839187.5600000005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1" sId="9" numFmtId="34">
    <nc r="Y14">
      <v>45032787.379999995</v>
    </nc>
  </rcc>
  <rcc rId="6682" sId="9" numFmtId="34">
    <nc r="V14">
      <v>13000494.900000002</v>
    </nc>
  </rcc>
  <rcc rId="6683" sId="9" numFmtId="34">
    <nc r="W14">
      <v>12900000</v>
    </nc>
  </rcc>
  <rcc rId="6684" sId="9">
    <nc r="X15">
      <f>SUM(V15:W15)</f>
    </nc>
  </rcc>
  <rcc rId="6685" sId="9">
    <nc r="X16">
      <f>SUM(V16:W16)</f>
    </nc>
  </rcc>
  <rcc rId="6686" sId="9">
    <nc r="X17">
      <f>SUM(V17:W17)</f>
    </nc>
  </rcc>
  <rcc rId="6687" sId="9">
    <nc r="X18">
      <f>SUM(V18:W18)</f>
    </nc>
  </rcc>
  <rcc rId="6688" sId="9">
    <nc r="X19">
      <f>SUM(V19:W19)</f>
    </nc>
  </rcc>
  <rcc rId="6689" sId="9">
    <nc r="X20">
      <f>SUM(V20:W20)</f>
    </nc>
  </rcc>
  <rcc rId="6690" sId="9">
    <nc r="X21">
      <f>SUM(V21:W21)</f>
    </nc>
  </rcc>
  <rcc rId="6691" sId="9">
    <nc r="X22">
      <f>SUM(V22:W22)</f>
    </nc>
  </rcc>
  <rcc rId="6692" sId="9">
    <nc r="X23">
      <f>SUM(V23:W23)</f>
    </nc>
  </rcc>
  <rcc rId="6693" sId="9">
    <nc r="X24">
      <f>SUM(V24:W24)</f>
    </nc>
  </rcc>
  <rcc rId="6694" sId="9" numFmtId="34">
    <nc r="W15">
      <v>7050000</v>
    </nc>
  </rcc>
  <rcc rId="6695" sId="9" numFmtId="34">
    <nc r="V15">
      <v>11168817.550000003</v>
    </nc>
  </rcc>
  <rcc rId="6696" sId="9" numFmtId="34">
    <nc r="Y15">
      <v>21751939</v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7" sId="9" numFmtId="34">
    <nc r="Y16">
      <v>18848827.690000001</v>
    </nc>
  </rcc>
  <rcc rId="6698" sId="9">
    <oc r="Z16">
      <f>B16/V16-1</f>
    </oc>
    <nc r="Z16">
      <f>X16/Y16-1</f>
    </nc>
  </rcc>
  <rcc rId="6699" sId="9">
    <oc r="Z17">
      <f>B17/V17-1</f>
    </oc>
    <nc r="Z17">
      <f>X17/Y17-1</f>
    </nc>
  </rcc>
  <rcc rId="6700" sId="9">
    <oc r="Z18">
      <f>B18/V18-1</f>
    </oc>
    <nc r="Z18">
      <f>X18/Y18-1</f>
    </nc>
  </rcc>
  <rcc rId="6701" sId="9">
    <oc r="Z19">
      <f>B19/V19-1</f>
    </oc>
    <nc r="Z19">
      <f>X19/Y19-1</f>
    </nc>
  </rcc>
  <rcc rId="6702" sId="9">
    <oc r="Z20">
      <f>B20/V20-1</f>
    </oc>
    <nc r="Z20">
      <f>X20/Y20-1</f>
    </nc>
  </rcc>
  <rcc rId="6703" sId="9">
    <oc r="Z21">
      <f>B21/V21-1</f>
    </oc>
    <nc r="Z21">
      <f>X21/Y21-1</f>
    </nc>
  </rcc>
  <rcc rId="6704" sId="9">
    <oc r="Z22">
      <f>B22/V22-1</f>
    </oc>
    <nc r="Z22">
      <f>X22/Y22-1</f>
    </nc>
  </rcc>
  <rcc rId="6705" sId="9">
    <oc r="Z23">
      <f>B23/V23-1</f>
    </oc>
    <nc r="Z23">
      <f>X23/Y23-1</f>
    </nc>
  </rcc>
  <rcc rId="6706" sId="9">
    <oc r="Z24">
      <f>B24/V24-1</f>
    </oc>
    <nc r="Z24">
      <f>X24/Y24-1</f>
    </nc>
  </rcc>
  <rcc rId="6707" sId="9" numFmtId="34">
    <nc r="V16">
      <v>4905487</v>
    </nc>
  </rcc>
  <rcc rId="6708" sId="9" numFmtId="34">
    <nc r="W16">
      <v>11300000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4" sId="2">
    <oc r="X23">
      <v>500000</v>
    </oc>
    <nc r="X23">
      <v>700000</v>
    </nc>
  </rcc>
  <rcc rId="3335" sId="2" numFmtId="4">
    <oc r="X24">
      <v>900000</v>
    </oc>
    <nc r="X24">
      <v>1000000</v>
    </nc>
  </rcc>
  <rcc rId="3336" sId="2" numFmtId="4">
    <oc r="X25">
      <v>800000</v>
    </oc>
    <nc r="X25">
      <v>1000000</v>
    </nc>
  </rcc>
  <rcc rId="3337" sId="2">
    <oc r="X27">
      <v>500000</v>
    </oc>
    <nc r="X27">
      <v>800000</v>
    </nc>
  </rcc>
  <rfmt sheetId="2" sqref="X28" start="0" length="0">
    <dxf>
      <numFmt numFmtId="0" formatCode="General"/>
    </dxf>
  </rfmt>
  <rcc rId="3338" sId="2" numFmtId="34">
    <nc r="X39">
      <v>200000</v>
    </nc>
  </rcc>
  <rcc rId="3339" sId="2" numFmtId="4">
    <oc r="X44">
      <v>1500000</v>
    </oc>
    <nc r="X44">
      <v>2000000</v>
    </nc>
  </rcc>
  <rcc rId="3340" sId="2" numFmtId="34">
    <oc r="X45">
      <v>1100000</v>
    </oc>
    <nc r="X45">
      <v>2100000</v>
    </nc>
  </rcc>
  <rcc rId="3341" sId="2" numFmtId="4">
    <oc r="X48">
      <v>300000</v>
    </oc>
    <nc r="X48">
      <v>500000</v>
    </nc>
  </rcc>
  <rcc rId="3342" sId="2" numFmtId="4">
    <nc r="X49">
      <v>600000</v>
    </nc>
  </rcc>
  <rfmt sheetId="2" sqref="X55:X58">
    <dxf>
      <numFmt numFmtId="35" formatCode="_(* #,##0.00_);_(* \(#,##0.00\);_(* &quot;-&quot;??_);_(@_)"/>
    </dxf>
  </rfmt>
  <rfmt sheetId="2" sqref="X55:X58">
    <dxf>
      <numFmt numFmtId="169" formatCode="_(* #,##0.0_);_(* \(#,##0.0\);_(* &quot;-&quot;??_);_(@_)"/>
    </dxf>
  </rfmt>
  <rfmt sheetId="2" sqref="X55:X58">
    <dxf>
      <numFmt numFmtId="164" formatCode="_(* #,##0_);_(* \(#,##0\);_(* &quot;-&quot;??_);_(@_)"/>
    </dxf>
  </rfmt>
  <rcc rId="3343" sId="2" numFmtId="34">
    <oc r="X55">
      <v>300000</v>
    </oc>
    <nc r="X55">
      <v>1000000</v>
    </nc>
  </rcc>
  <rcc rId="3344" sId="2" numFmtId="34">
    <oc r="X58">
      <v>300000</v>
    </oc>
    <nc r="X58">
      <v>500000</v>
    </nc>
  </rcc>
  <rcc rId="3345" sId="2" numFmtId="34">
    <oc r="X90">
      <v>100000</v>
    </oc>
    <nc r="X90">
      <v>200000</v>
    </nc>
  </rcc>
  <rcc rId="3346" sId="2" numFmtId="34">
    <oc r="X12">
      <v>1500000</v>
    </oc>
    <nc r="X12">
      <v>2500000</v>
    </nc>
  </rcc>
  <rcc rId="3347" sId="2" numFmtId="4">
    <oc r="X18">
      <v>800000</v>
    </oc>
    <nc r="X18">
      <v>1000000</v>
    </nc>
  </rcc>
  <rcc rId="3348" sId="2" numFmtId="4">
    <oc r="X19">
      <v>1800000</v>
    </oc>
    <nc r="X19">
      <v>3000000</v>
    </nc>
  </rcc>
  <rcc rId="3349" sId="2" numFmtId="4">
    <oc r="X21">
      <v>900000</v>
    </oc>
    <nc r="X21">
      <v>1500000</v>
    </nc>
  </rcc>
  <rcc rId="3350" sId="2" numFmtId="4">
    <oc r="X17">
      <v>1800000</v>
    </oc>
    <nc r="X17">
      <v>3000000</v>
    </nc>
  </rcc>
  <rfmt sheetId="2" sqref="X27:X30">
    <dxf>
      <numFmt numFmtId="35" formatCode="_(* #,##0.00_);_(* \(#,##0.00\);_(* &quot;-&quot;??_);_(@_)"/>
    </dxf>
  </rfmt>
  <rfmt sheetId="2" sqref="X27:X30">
    <dxf>
      <numFmt numFmtId="169" formatCode="_(* #,##0.0_);_(* \(#,##0.0\);_(* &quot;-&quot;??_);_(@_)"/>
    </dxf>
  </rfmt>
  <rfmt sheetId="2" sqref="X27:X30">
    <dxf>
      <numFmt numFmtId="164" formatCode="_(* #,##0_);_(* \(#,##0\);_(* &quot;-&quot;??_);_(@_)"/>
    </dxf>
  </rfmt>
  <rcc rId="3351" sId="2" odxf="1" dxf="1" numFmtId="4">
    <oc r="X28">
      <v>500000</v>
    </oc>
    <nc r="X28">
      <v>1000000</v>
    </nc>
    <ndxf>
      <numFmt numFmtId="3" formatCode="#,##0"/>
    </ndxf>
  </rcc>
  <rcc rId="3352" sId="2" numFmtId="4">
    <nc r="X31">
      <v>500000</v>
    </nc>
  </rcc>
  <rcc rId="3353" sId="2" numFmtId="4">
    <oc r="X52">
      <v>1200000</v>
    </oc>
    <nc r="X52">
      <v>1700000</v>
    </nc>
  </rcc>
  <rcc rId="3354" sId="2" numFmtId="34">
    <oc r="BF13">
      <v>3000000</v>
    </oc>
    <nc r="BF13"/>
  </rcc>
  <rcc rId="3355" sId="2" numFmtId="34">
    <oc r="BF17">
      <v>3000000</v>
    </oc>
    <nc r="BF17">
      <v>6000000</v>
    </nc>
  </rcc>
  <rcc rId="3356" sId="2" odxf="1" dxf="1" numFmtId="34">
    <oc r="BF19">
      <v>4000000</v>
    </oc>
    <nc r="BF19">
      <v>6000000</v>
    </nc>
    <odxf/>
    <ndxf/>
  </rcc>
  <rcc rId="3357" sId="2" numFmtId="34">
    <oc r="BF20">
      <v>1400000</v>
    </oc>
    <nc r="BF20">
      <v>2000000</v>
    </nc>
  </rcc>
  <rcc rId="3358" sId="2" numFmtId="34">
    <oc r="BF21">
      <v>1500000</v>
    </oc>
    <nc r="BF21">
      <v>3000000</v>
    </nc>
  </rcc>
  <rcc rId="3359" sId="2" numFmtId="34">
    <oc r="BF22">
      <v>2000000</v>
    </oc>
    <nc r="BF22">
      <v>3000000</v>
    </nc>
  </rcc>
  <rcc rId="3360" sId="2" numFmtId="34">
    <oc r="BF23">
      <v>1000000</v>
    </oc>
    <nc r="BF23">
      <v>1500000</v>
    </nc>
  </rcc>
  <rcc rId="3361" sId="2" numFmtId="34">
    <oc r="BF24">
      <v>2000000</v>
    </oc>
    <nc r="BF24">
      <v>3000000</v>
    </nc>
  </rcc>
  <rcc rId="3362" sId="2" numFmtId="34">
    <nc r="BF25">
      <v>4000000</v>
    </nc>
  </rcc>
  <rcc rId="3363" sId="2" numFmtId="34">
    <oc r="BF26">
      <v>2000000</v>
    </oc>
    <nc r="BF26">
      <v>3000000</v>
    </nc>
  </rcc>
  <rcc rId="3364" sId="2" numFmtId="34">
    <oc r="BF27">
      <v>1000000</v>
    </oc>
    <nc r="BF27"/>
  </rcc>
  <rcc rId="3365" sId="2" numFmtId="34">
    <oc r="BF28">
      <v>500000</v>
    </oc>
    <nc r="BF28">
      <v>1000000</v>
    </nc>
  </rcc>
  <rcc rId="3366" sId="2" numFmtId="34">
    <nc r="BF31">
      <v>500000</v>
    </nc>
  </rcc>
  <rcc rId="3367" sId="2" numFmtId="34">
    <oc r="BF44">
      <v>1000000</v>
    </oc>
    <nc r="BF44">
      <v>2000000</v>
    </nc>
  </rcc>
  <rcc rId="3368" sId="2" numFmtId="34">
    <oc r="BF48">
      <v>500000</v>
    </oc>
    <nc r="BF48">
      <v>800000</v>
    </nc>
  </rcc>
  <rcc rId="3369" sId="2" numFmtId="34">
    <nc r="BF49">
      <v>1000000</v>
    </nc>
  </rcc>
  <rcc rId="3370" sId="2" numFmtId="34">
    <nc r="BF51">
      <v>2000000</v>
    </nc>
  </rcc>
  <rcc rId="3371" sId="2" numFmtId="34">
    <oc r="BF12">
      <v>1500000</v>
    </oc>
    <nc r="BF12">
      <v>7000000</v>
    </nc>
  </rcc>
  <rcc rId="3372" sId="2" numFmtId="34">
    <oc r="BF55">
      <v>900000</v>
    </oc>
    <nc r="BF55">
      <v>1500000</v>
    </nc>
  </rcc>
  <rcc rId="3373" sId="2" numFmtId="34">
    <oc r="BF52">
      <v>2100000</v>
    </oc>
    <nc r="BF52">
      <v>2500000</v>
    </nc>
  </rcc>
  <rcc rId="3374" sId="2" numFmtId="34">
    <nc r="BF93">
      <v>500000</v>
    </nc>
  </rcc>
  <rcc rId="3375" sId="2" numFmtId="34">
    <nc r="BF95">
      <v>200000</v>
    </nc>
  </rcc>
  <rcc rId="3376" sId="2" numFmtId="34">
    <nc r="BF94">
      <v>200000</v>
    </nc>
  </rcc>
  <rcc rId="3377" sId="2" numFmtId="34">
    <nc r="BF96">
      <v>100000</v>
    </nc>
  </rcc>
  <rcc rId="3378" sId="2" numFmtId="34">
    <oc r="BF45">
      <v>1000000</v>
    </oc>
    <nc r="BF45">
      <v>2600000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2" numFmtId="34">
    <oc r="X12">
      <v>2500000</v>
    </oc>
    <nc r="X12">
      <v>2800000</v>
    </nc>
  </rcc>
  <rcc rId="3536" sId="2" numFmtId="4">
    <oc r="X21">
      <v>1500000</v>
    </oc>
    <nc r="X21">
      <v>1200000</v>
    </nc>
  </rcc>
  <rfmt sheetId="2" sqref="X23">
    <dxf>
      <numFmt numFmtId="35" formatCode="_(* #,##0.00_);_(* \(#,##0.00\);_(* &quot;-&quot;??_);_(@_)"/>
    </dxf>
  </rfmt>
  <rfmt sheetId="2" sqref="X23">
    <dxf>
      <numFmt numFmtId="169" formatCode="_(* #,##0.0_);_(* \(#,##0.0\);_(* &quot;-&quot;??_);_(@_)"/>
    </dxf>
  </rfmt>
  <rfmt sheetId="2" sqref="X23">
    <dxf>
      <numFmt numFmtId="164" formatCode="_(* #,##0_);_(* \(#,##0\);_(* &quot;-&quot;??_);_(@_)"/>
    </dxf>
  </rfmt>
  <rcc rId="3537" sId="2" numFmtId="4">
    <oc r="X25">
      <v>1000000</v>
    </oc>
    <nc r="X25">
      <v>2000000</v>
    </nc>
  </rcc>
  <rcc rId="3538" sId="2" numFmtId="34">
    <oc r="X27">
      <v>800000</v>
    </oc>
    <nc r="X27"/>
  </rcc>
  <rcc rId="3539" sId="2" numFmtId="4">
    <oc r="X28">
      <v>1000000</v>
    </oc>
    <nc r="X28">
      <v>800000</v>
    </nc>
  </rcc>
  <rcc rId="3540" sId="2" numFmtId="4">
    <oc r="X44">
      <v>2000000</v>
    </oc>
    <nc r="X44">
      <v>1000000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9" sId="9" numFmtId="34">
    <nc r="V17">
      <v>10633847</v>
    </nc>
  </rcc>
  <rcc rId="6710" sId="9" numFmtId="34">
    <nc r="Y17">
      <v>18916403.43</v>
    </nc>
  </rcc>
  <rcc rId="6711" sId="9" numFmtId="34">
    <nc r="W17">
      <v>8100000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2" sId="9" numFmtId="34">
    <nc r="W18">
      <v>26800000</v>
    </nc>
  </rcc>
  <rcc rId="6713" sId="9" numFmtId="34">
    <nc r="Y18">
      <v>42383724.710000001</v>
    </nc>
  </rcc>
  <rcc rId="6714" sId="9" numFmtId="34">
    <nc r="V18">
      <v>21290784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5" sId="9" numFmtId="34">
    <nc r="V19">
      <v>15300000</v>
    </nc>
  </rcc>
  <rcc rId="6716" sId="9" numFmtId="34">
    <nc r="Y19">
      <v>38626307.549999997</v>
    </nc>
  </rcc>
  <rcc rId="6717" sId="9" numFmtId="34">
    <nc r="W19">
      <v>10600000</v>
    </nc>
  </rcc>
  <rcc rId="6718" sId="9" numFmtId="34">
    <oc r="AA18">
      <v>1000000</v>
    </oc>
    <nc r="AA18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9" sId="9" numFmtId="34">
    <nc r="W20">
      <v>0</v>
    </nc>
  </rcc>
  <rcc rId="6720" sId="9" numFmtId="34">
    <nc r="Y20">
      <v>6420377.129999999</v>
    </nc>
  </rcc>
  <rcc rId="6721" sId="9" numFmtId="34">
    <nc r="V20">
      <v>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9" numFmtId="34">
    <nc r="V21">
      <v>7046645</v>
    </nc>
  </rcc>
  <rcc rId="6723" sId="9" numFmtId="34">
    <nc r="Y21">
      <v>19445186.23</v>
    </nc>
  </rcc>
  <rcc rId="6724" sId="9" numFmtId="34">
    <nc r="W21">
      <v>13550000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9" numFmtId="34">
    <nc r="W22">
      <v>0</v>
    </nc>
  </rcc>
  <rcc rId="6726" sId="9" numFmtId="34">
    <nc r="V22">
      <v>0</v>
    </nc>
  </rcc>
  <rcc rId="6727" sId="9" numFmtId="34">
    <nc r="Y22">
      <v>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2" numFmtId="34">
    <oc r="AS5">
      <v>12000000</v>
    </oc>
    <nc r="AS5">
      <v>16000000</v>
    </nc>
  </rcc>
  <rcc rId="8163" sId="2" numFmtId="4">
    <oc r="AS17">
      <v>1300000</v>
    </oc>
    <nc r="AS17">
      <v>1700000</v>
    </nc>
  </rcc>
  <rcc rId="8164" sId="2" numFmtId="4">
    <oc r="AS19">
      <v>1800000</v>
    </oc>
    <nc r="AS19">
      <v>2200000</v>
    </nc>
  </rcc>
  <rcc rId="8165" sId="2" numFmtId="4">
    <nc r="AS18">
      <v>500000</v>
    </nc>
  </rcc>
  <rcc rId="8166" sId="2" numFmtId="4">
    <oc r="AS21">
      <v>500000</v>
    </oc>
    <nc r="AS21">
      <v>800000</v>
    </nc>
  </rcc>
  <rcc rId="8167" sId="2" numFmtId="4">
    <oc r="AS26">
      <v>600000</v>
    </oc>
    <nc r="AS26">
      <v>1000000</v>
    </nc>
  </rcc>
  <rcc rId="8168" sId="2" numFmtId="4">
    <nc r="AS24">
      <v>600000</v>
    </nc>
  </rcc>
  <rcc rId="8169" sId="2" numFmtId="34">
    <nc r="AS37">
      <v>100000</v>
    </nc>
  </rcc>
  <rcc rId="8170" sId="2" numFmtId="4">
    <oc r="AS44">
      <v>700000</v>
    </oc>
    <nc r="AS44">
      <v>1000000</v>
    </nc>
  </rcc>
  <rcc rId="8171" sId="1">
    <nc r="I6" t="inlineStr">
      <is>
        <t>Vim</t>
      </is>
    </nc>
  </rcc>
  <rcc rId="8172" sId="1">
    <nc r="I8" t="inlineStr">
      <is>
        <t>Surf</t>
      </is>
    </nc>
  </rcc>
  <rcc rId="8173" sId="1">
    <nc r="I12" t="inlineStr">
      <is>
        <t>Dove</t>
      </is>
    </nc>
  </rcc>
  <rcc rId="8174" sId="1">
    <oc r="E8">
      <f>C8*10</f>
    </oc>
    <nc r="E8">
      <f>C8*6</f>
    </nc>
  </rcc>
  <rcc rId="8175" sId="2" numFmtId="4">
    <nc r="AS52">
      <v>1300000</v>
    </nc>
  </rcc>
  <rfmt sheetId="2" sqref="AS52" start="0" length="2147483647">
    <dxf>
      <font>
        <b/>
        <family val="2"/>
      </font>
    </dxf>
  </rfmt>
  <rcc rId="8176" sId="1">
    <oc r="H8" t="inlineStr">
      <is>
        <t>Surf 1st till 6th MArch/BBM 7th till 11th March/ Lux Flower 12th till 21st March /Sunsilk 22nd till 31st</t>
      </is>
    </oc>
    <nc r="H8" t="inlineStr">
      <is>
        <t>Walls Inhome 1st till 6th MArch/BBM 7th till 11th March/ Lux Flower 12th till 21st March /Sunsilk 22nd till 31st</t>
      </is>
    </nc>
  </rcc>
  <rcc rId="8177" sId="2" numFmtId="34">
    <oc r="BH52">
      <v>2100000</v>
    </oc>
    <nc r="BH52"/>
  </rcc>
  <rcc rId="8178" sId="1">
    <oc r="H6" t="inlineStr">
      <is>
        <t>Ponds FW 1st till 6th /BBM 7th till 11th March/Ponds Facewash 12th till 15th March/ Vim 16th till 20th</t>
      </is>
    </oc>
    <nc r="H6" t="inlineStr">
      <is>
        <t>Ponds FW 1st till 6th /BBM 7th till 11th March/Ponds Facewash 12th till 15th March/ Walls Choc Bar 16th till 31st</t>
      </is>
    </nc>
  </rcc>
  <rcc rId="8179" sId="2" numFmtId="4">
    <oc r="AZ45">
      <v>350000</v>
    </oc>
    <nc r="AZ45">
      <v>650000</v>
    </nc>
  </rcc>
  <rfmt sheetId="2" sqref="AS53" start="0" length="2147483647">
    <dxf>
      <font>
        <b val="0"/>
        <family val="2"/>
      </font>
    </dxf>
  </rfmt>
  <rcc rId="8180" sId="2" numFmtId="4">
    <nc r="AS47">
      <v>800000</v>
    </nc>
  </rcc>
  <rcc rId="8181" sId="2" numFmtId="4">
    <oc r="AS51">
      <v>300000</v>
    </oc>
    <nc r="AS51"/>
  </rcc>
  <rcc rId="8182" sId="2" numFmtId="4">
    <oc r="AS53">
      <v>881950</v>
    </oc>
    <nc r="AS53"/>
  </rcc>
  <rcc rId="8183" sId="2" numFmtId="4">
    <oc r="AS55">
      <v>418050</v>
    </oc>
    <nc r="AS55">
      <v>400000</v>
    </nc>
  </rcc>
  <rcc rId="8184" sId="2" numFmtId="4">
    <oc r="AS22">
      <v>400000</v>
    </oc>
    <nc r="AS22">
      <v>500000</v>
    </nc>
  </rcc>
  <rcc rId="8185" sId="1">
    <oc r="H12" t="inlineStr">
      <is>
        <t xml:space="preserve">Dove Shampoo 1st till 6th March/BBM 7th till 11th March/ Lux Valentina 12th till 20th/  Ponds FW 21st till 30th </t>
      </is>
    </oc>
    <nc r="H12" t="inlineStr">
      <is>
        <t xml:space="preserve">Cornetto Core 1st till 6th March/BBM 7th till 11th March/ Lux Valentina 12th till 20th/  Ponds FW 21st till 30th </t>
      </is>
    </nc>
  </rcc>
  <rcc rId="8186" sId="2" numFmtId="34">
    <oc r="AU5">
      <v>23000000</v>
    </oc>
    <nc r="AU5">
      <v>25000000</v>
    </nc>
  </rcc>
  <rcc rId="8187" sId="1">
    <oc r="E16">
      <f>C16*10</f>
    </oc>
    <nc r="E16">
      <f>C16*6</f>
    </nc>
  </rcc>
  <rfmt sheetId="2" sqref="AU53" start="0" length="2147483647">
    <dxf>
      <font>
        <b/>
        <family val="2"/>
      </font>
    </dxf>
  </rfmt>
  <rcc rId="8188" sId="2" numFmtId="34">
    <oc r="AU13">
      <v>1700000</v>
    </oc>
    <nc r="AU13">
      <v>2200000</v>
    </nc>
  </rcc>
  <rcc rId="8189" sId="2" numFmtId="34">
    <oc r="AU12">
      <v>700000</v>
    </oc>
    <nc r="AU12">
      <v>800000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0" sId="2" numFmtId="34">
    <oc r="AU13">
      <v>2200000</v>
    </oc>
    <nc r="AU13">
      <v>1800000</v>
    </nc>
  </rcc>
  <rcc rId="8191" sId="2" numFmtId="34">
    <nc r="AU31">
      <v>400000</v>
    </nc>
  </rcc>
  <rcc rId="8192" sId="2" numFmtId="34">
    <nc r="AU34">
      <v>100000</v>
    </nc>
  </rcc>
  <rcc rId="8193" sId="2" numFmtId="4">
    <oc r="AU54">
      <v>300000</v>
    </oc>
    <nc r="AU54"/>
  </rcc>
  <rcc rId="8194" sId="2" numFmtId="34">
    <oc r="AU105">
      <v>500000</v>
    </oc>
    <nc r="AU105">
      <v>400000</v>
    </nc>
  </rcc>
  <rcc rId="8195" sId="2" numFmtId="4">
    <oc r="AU44">
      <v>1200000</v>
    </oc>
    <nc r="AU44">
      <v>1500000</v>
    </nc>
  </rcc>
  <rcc rId="8196" sId="2" numFmtId="4">
    <oc r="AU45">
      <v>1200000</v>
    </oc>
    <nc r="AU45">
      <v>1600000</v>
    </nc>
  </rcc>
  <rcc rId="8197" sId="1">
    <oc r="H14" t="inlineStr">
      <is>
        <t>Surf 1st till 6th/BBM 7th till 11th March/Surf 12th till 15th/Sunsilk 16th till 20th</t>
      </is>
    </oc>
    <nc r="H14" t="inlineStr">
      <is>
        <t>Surf 1st till 6th/BBM 7th till 11th March/Surf 12th till 15th/Sunsilk 16th till 20th/Walls Cornetto</t>
      </is>
    </nc>
  </rcc>
  <rcc rId="8198" sId="1">
    <oc r="E20">
      <f>C20*10</f>
    </oc>
    <nc r="E20">
      <f>C20*11</f>
    </nc>
  </rcc>
  <rfmt sheetId="2" sqref="AU49" start="0" length="2147483647">
    <dxf>
      <font>
        <b/>
        <family val="2"/>
      </font>
    </dxf>
  </rfmt>
  <rcc rId="8199" sId="2" numFmtId="4">
    <oc r="AU55">
      <v>700000</v>
    </oc>
    <nc r="AU55">
      <v>600000</v>
    </nc>
  </rcc>
  <rcc rId="8200" sId="2" numFmtId="4">
    <nc r="AU48">
      <v>300000</v>
    </nc>
  </rcc>
  <rcc rId="8201" sId="2" numFmtId="4">
    <oc r="AU26">
      <v>800000</v>
    </oc>
    <nc r="AU26">
      <v>1000000</v>
    </nc>
  </rcc>
  <rcc rId="8202" sId="2" numFmtId="4">
    <oc r="AU28">
      <v>800000</v>
    </oc>
    <nc r="AU28">
      <v>1000000</v>
    </nc>
  </rcc>
  <rcc rId="8203" sId="2" numFmtId="34">
    <oc r="AU17">
      <v>2600000</v>
    </oc>
    <nc r="AU17">
      <v>2800000</v>
    </nc>
  </rcc>
  <rcc rId="8204" sId="2" numFmtId="4">
    <oc r="AU25">
      <v>1500000</v>
    </oc>
    <nc r="AU25">
      <v>1700000</v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5" sId="1">
    <oc r="H14" t="inlineStr">
      <is>
        <t>Surf 1st till 6th/BBM 7th till 11th March/Surf 12th till 15th/Sunsilk 16th till 20th/Walls Cornetto</t>
      </is>
    </oc>
    <nc r="H14" t="inlineStr">
      <is>
        <t>Surf 1st till 6th/BBM 7th till 11th March/Surf 12th till 15th/Sunsilk 16th till 20th/Walls Cornetto 21st till 31st March</t>
      </is>
    </nc>
  </rcc>
  <rcc rId="8206" sId="2" numFmtId="4">
    <oc r="BA17">
      <v>1300000</v>
    </oc>
    <nc r="BA17">
      <v>1500000</v>
    </nc>
  </rcc>
  <rcc rId="8207" sId="2" numFmtId="4">
    <oc r="BA20">
      <v>300000</v>
    </oc>
    <nc r="BA20"/>
  </rcc>
  <rcc rId="8208" sId="2" numFmtId="4">
    <oc r="BA21">
      <v>500000</v>
    </oc>
    <nc r="BA21">
      <v>600000</v>
    </nc>
  </rcc>
  <rcc rId="8209" sId="2" numFmtId="4">
    <nc r="BA36">
      <v>100000</v>
    </nc>
  </rcc>
  <rcc rId="8210" sId="2" numFmtId="4">
    <oc r="BA44">
      <v>800000</v>
    </oc>
    <nc r="BA44">
      <v>1000000</v>
    </nc>
  </rcc>
  <rcc rId="8211" sId="2" numFmtId="4">
    <oc r="BA48">
      <v>400000</v>
    </oc>
    <nc r="BA48">
      <v>300000</v>
    </nc>
  </rcc>
  <rcc rId="8212" sId="2" numFmtId="4">
    <oc r="BA51">
      <v>600000</v>
    </oc>
    <nc r="BA51">
      <v>400000</v>
    </nc>
  </rcc>
  <rcc rId="8213" sId="2" numFmtId="4">
    <oc r="BA26">
      <v>800000</v>
    </oc>
    <nc r="BA26">
      <v>1000000</v>
    </nc>
  </rcc>
  <rcc rId="8214" sId="2" numFmtId="34">
    <nc r="AY13">
      <v>400000</v>
    </nc>
  </rcc>
  <rcc rId="8215" sId="2" numFmtId="34">
    <oc r="AY31">
      <v>200000</v>
    </oc>
    <nc r="AY31"/>
  </rcc>
  <rcc rId="8216" sId="2" numFmtId="4">
    <oc r="AY48">
      <v>200000</v>
    </oc>
    <nc r="AY48"/>
  </rcc>
  <rcc rId="8217" sId="2" odxf="1" dxf="1" numFmtId="4">
    <nc r="BA55">
      <v>350000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2" numFmtId="4">
    <oc r="BA53">
      <v>550000</v>
    </oc>
    <nc r="BA53"/>
  </rcc>
  <rcc rId="8219" sId="2" numFmtId="34">
    <oc r="AX5">
      <v>6000000</v>
    </oc>
    <nc r="AX5">
      <v>11000000</v>
    </nc>
  </rcc>
  <rcc rId="8220" sId="2" numFmtId="34">
    <oc r="AZ5">
      <v>5000000</v>
    </oc>
    <nc r="AZ5">
      <v>9000000</v>
    </nc>
  </rcc>
  <rcc rId="8221" sId="2" numFmtId="34">
    <nc r="AX13">
      <v>1000000</v>
    </nc>
  </rcc>
  <rcc rId="8222" sId="2" numFmtId="34">
    <nc r="AX18">
      <v>500000</v>
    </nc>
  </rcc>
  <rcc rId="8223" sId="2" numFmtId="34">
    <oc r="AX21">
      <v>400000</v>
    </oc>
    <nc r="AX21">
      <v>600000</v>
    </nc>
  </rcc>
  <rcc rId="8224" sId="2" numFmtId="34">
    <oc r="AX22">
      <v>400000</v>
    </oc>
    <nc r="AX22">
      <v>500000</v>
    </nc>
  </rcc>
  <rcc rId="8225" sId="2" numFmtId="34">
    <nc r="AX23">
      <v>300000</v>
    </nc>
  </rcc>
  <rcc rId="8226" sId="2" numFmtId="34">
    <oc r="AX25">
      <v>500000</v>
    </oc>
    <nc r="AX25">
      <v>700000</v>
    </nc>
  </rcc>
  <rcc rId="8227" sId="2" numFmtId="34">
    <oc r="AX26">
      <v>400000</v>
    </oc>
    <nc r="AX26">
      <v>700000</v>
    </nc>
  </rcc>
  <rcc rId="8228" sId="2" numFmtId="34">
    <oc r="AX28">
      <v>400000</v>
    </oc>
    <nc r="AX28">
      <v>600000</v>
    </nc>
  </rcc>
  <rcc rId="8229" sId="2" numFmtId="34">
    <oc r="AX19">
      <v>1100000</v>
    </oc>
    <nc r="AX19">
      <v>1700000</v>
    </nc>
  </rcc>
  <rcc rId="8230" sId="2" numFmtId="34">
    <oc r="AX17">
      <v>1100000</v>
    </oc>
    <nc r="AX17">
      <v>1500000</v>
    </nc>
  </rcc>
  <rcc rId="8231" sId="2" numFmtId="34">
    <nc r="AX31">
      <v>300000</v>
    </nc>
  </rcc>
  <rcc rId="8232" sId="2" numFmtId="4">
    <nc r="AX47">
      <v>800000</v>
    </nc>
  </rcc>
  <rfmt sheetId="2" sqref="AX47" start="0" length="2147483647">
    <dxf>
      <font>
        <b/>
        <family val="2"/>
      </font>
    </dxf>
  </rfmt>
  <rcc rId="8233" sId="1">
    <oc r="H10" t="inlineStr">
      <is>
        <t>Surf 1st till 10th March/Knorr Noodles 11th till 15th/ LB Bar 21st till 31st</t>
      </is>
    </oc>
    <nc r="H10" t="inlineStr">
      <is>
        <t>Surf 1st till 10th March/Knorr Noodles 11th till 15th/ Walls Feast 16th till 20th/ LB Bar 21st till 31st</t>
      </is>
    </nc>
  </rcc>
  <rcc rId="8234" sId="1">
    <oc r="H6" t="inlineStr">
      <is>
        <t>Ponds FW 1st till 6th /BBM 7th till 11th March/Ponds Facewash 12th till 15th March/ Walls Choc Bar 16th till 31st</t>
      </is>
    </oc>
    <nc r="H6" t="inlineStr">
      <is>
        <t>Ponds FW 1st till 6th /BBM 7th till 11th March/Ponds Facewash 12th till 15th March/ Walls Feast 16th till 31st</t>
      </is>
    </nc>
  </rcc>
  <rfmt sheetId="2" sqref="AX45" start="0" length="2147483647">
    <dxf>
      <font>
        <b/>
        <family val="2"/>
      </font>
    </dxf>
  </rfmt>
  <rcc rId="8235" sId="2" numFmtId="4">
    <oc r="AX51">
      <v>300000</v>
    </oc>
    <nc r="AX51">
      <v>400000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6" sId="2" numFmtId="34">
    <oc r="AZ12">
      <v>400000</v>
    </oc>
    <nc r="AZ12">
      <v>900000</v>
    </nc>
  </rcc>
  <rcc rId="8237" sId="2" numFmtId="34">
    <nc r="AZ18">
      <v>500000</v>
    </nc>
  </rcc>
  <rcc rId="8238" sId="2" numFmtId="34">
    <oc r="AZ17">
      <v>1000000</v>
    </oc>
    <nc r="AZ17">
      <v>1500000</v>
    </nc>
  </rcc>
  <rcc rId="8239" sId="2" numFmtId="34">
    <oc r="AZ19">
      <v>1000000</v>
    </oc>
    <nc r="AZ19">
      <v>1500000</v>
    </nc>
  </rcc>
  <rcc rId="8240" sId="2" numFmtId="34">
    <oc r="AZ23">
      <v>250000</v>
    </oc>
    <nc r="AZ23">
      <v>350000</v>
    </nc>
  </rcc>
  <rcc rId="8241" sId="2" numFmtId="34">
    <nc r="AZ21">
      <v>500000</v>
    </nc>
  </rcc>
  <rcc rId="8242" sId="2" numFmtId="34">
    <oc r="AZ24">
      <v>250000</v>
    </oc>
    <nc r="AZ24"/>
  </rcc>
  <rcc rId="8243" sId="2" numFmtId="34">
    <oc r="AZ26">
      <v>300000</v>
    </oc>
    <nc r="AZ26">
      <v>800000</v>
    </nc>
  </rcc>
  <rcc rId="8244" sId="2" numFmtId="34">
    <nc r="AZ31">
      <v>200000</v>
    </nc>
  </rcc>
  <rcc rId="8245" sId="2" numFmtId="4">
    <oc r="AZ44">
      <v>500000</v>
    </oc>
    <nc r="AZ44">
      <v>800000</v>
    </nc>
  </rcc>
  <rcc rId="8246" sId="2" numFmtId="34">
    <oc r="AZ90">
      <v>80000</v>
    </oc>
    <nc r="AZ90"/>
  </rcc>
  <rcc rId="8247" sId="2" numFmtId="34">
    <nc r="AZ91">
      <v>100000</v>
    </nc>
  </rcc>
  <rcc rId="8248" sId="2" numFmtId="34">
    <oc r="AZ105">
      <v>120000</v>
    </oc>
    <nc r="AZ105">
      <v>100000</v>
    </nc>
  </rcc>
  <rcc rId="8249" sId="2" numFmtId="34">
    <oc r="AZ25">
      <v>400000</v>
    </oc>
    <nc r="AZ25">
      <v>750000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2" numFmtId="4">
    <oc r="X48">
      <v>500000</v>
    </oc>
    <nc r="X48">
      <v>600000</v>
    </nc>
  </rcc>
  <rcc rId="3542" sId="2" numFmtId="4">
    <oc r="X52">
      <v>1700000</v>
    </oc>
    <nc r="X52">
      <v>700000</v>
    </nc>
  </rcc>
  <rcc rId="3543" sId="2" numFmtId="4">
    <nc r="X53">
      <v>500000</v>
    </nc>
  </rcc>
  <rcc rId="3544" sId="2" numFmtId="34">
    <oc r="X55">
      <v>1000000</v>
    </oc>
    <nc r="X55">
      <v>800000</v>
    </nc>
  </rcc>
  <rcc rId="3545" sId="2" numFmtId="34">
    <oc r="X58">
      <v>500000</v>
    </oc>
    <nc r="X58"/>
  </rcc>
  <rcc rId="3546" sId="2">
    <nc r="X54">
      <v>500000</v>
    </nc>
  </rcc>
  <rfmt sheetId="2" sqref="X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547" sId="2" numFmtId="4">
    <nc r="X26">
      <v>1000000</v>
    </nc>
  </rcc>
  <rcc rId="3548" sId="2" numFmtId="4">
    <oc r="X25">
      <v>2000000</v>
    </oc>
    <nc r="X25">
      <v>2600000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45" start="0" length="2147483647">
    <dxf>
      <font>
        <b val="0"/>
        <family val="2"/>
      </font>
    </dxf>
  </rfmt>
  <rcc rId="8250" sId="1">
    <oc r="E12">
      <f>C12*5</f>
    </oc>
    <nc r="E12">
      <f>C12*5</f>
    </nc>
  </rcc>
  <rcc rId="8251" sId="2" numFmtId="4">
    <oc r="AX47">
      <v>800000</v>
    </oc>
    <nc r="AX47"/>
  </rcc>
  <rcc rId="8252" sId="1">
    <oc r="H10" t="inlineStr">
      <is>
        <t>Surf 1st till 10th March/Knorr Noodles 11th till 15th/ Walls Feast 16th till 20th/ LB Bar 21st till 31st</t>
      </is>
    </oc>
    <nc r="H10" t="inlineStr">
      <is>
        <t>Surf 1st till 10th March/Knorr Noodles 11th till 15th/ Walls Inhome 16th till 20th/ LB Bar 21st till 31st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1">
    <oc r="E12">
      <f>C12*5</f>
    </oc>
    <nc r="E12">
      <f>C12*11</f>
    </nc>
  </rcc>
  <rcc rId="8254" sId="1">
    <oc r="H13" t="inlineStr">
      <is>
        <t>Vim Bar 1st till 6th March/BBM 7th till 11th March/ Sunsilk 12th till 20th/Fal BB</t>
      </is>
    </oc>
    <nc r="H13" t="inlineStr">
      <is>
        <t>Vim Bar 1st till 6th March/BBM 7th till 11th March/ Sunsilk 12th till 20th/Fal BB 21st till 31st March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5" sId="1">
    <oc r="E20">
      <f>C20*11</f>
    </oc>
    <nc r="E20">
      <f>C20*11</f>
    </nc>
  </rcc>
  <rcc rId="8256" sId="1">
    <oc r="H14" t="inlineStr">
      <is>
        <t>Surf 1st till 6th/BBM 7th till 11th March/Surf 12th till 15th/Sunsilk 16th till 20th/Walls Cornetto 21st till 31st March</t>
      </is>
    </oc>
    <nc r="H14" t="inlineStr">
      <is>
        <t>Surf 1st till 6th/BBM 7th till 11th March/Surf 12th till 15th/Sunsilk 16th till 20th/Walls Cornetto Core 21st till 31st March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1">
    <oc r="E8">
      <f>C8*6</f>
    </oc>
    <nc r="E8">
      <f>C8*10</f>
    </nc>
  </rcc>
  <rcc rId="8258" sId="1">
    <oc r="E16">
      <f>C16*6</f>
    </oc>
    <nc r="E16">
      <f>C16*11</f>
    </nc>
  </rcc>
  <rcc rId="8259" sId="1">
    <oc r="H12" t="inlineStr">
      <is>
        <t xml:space="preserve">Cornetto Core 1st till 6th March/BBM 7th till 11th March/ Lux Valentina 12th till 20th/  Ponds FW 21st till 30th </t>
      </is>
    </oc>
    <nc r="H12" t="inlineStr">
      <is>
        <t>Cornetto Core 1st till 6th March/BBM 7th till 11th March/ Lux Valentina 12th till 21st/  Ponds FW 22nd till 31st</t>
      </is>
    </nc>
  </rcc>
  <rfmt sheetId="2" sqref="BF53" start="0" length="2147483647">
    <dxf>
      <font>
        <b val="0"/>
        <family val="2"/>
      </font>
    </dxf>
  </rfmt>
  <rfmt sheetId="2" sqref="BM53" start="0" length="2147483647">
    <dxf>
      <font>
        <b val="0"/>
        <family val="2"/>
      </font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0" sId="1">
    <oc r="H15" t="inlineStr">
      <is>
        <t>Knorr Noodles Lup 1st till 5th March/Surf 6th till 15th March/ LB Bar 16th till 21st</t>
      </is>
    </oc>
    <nc r="H15" t="inlineStr">
      <is>
        <t>Knorr Noodles Lup 1st till 5th March/Surf 6th till 15th March/ LB Bar 16th till 21st/ BBS AKC 22nd till 24th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6" sId="2" numFmtId="4">
    <nc r="AE22">
      <v>500000</v>
    </nc>
  </rcc>
  <rcc rId="4617" sId="2" numFmtId="4">
    <nc r="AE26">
      <v>600000</v>
    </nc>
  </rcc>
  <rcc rId="4618" sId="2" numFmtId="34">
    <nc r="AE45">
      <v>500000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9" sId="2" numFmtId="4">
    <oc r="AE19">
      <v>1000000</v>
    </oc>
    <nc r="AE19">
      <v>1200000</v>
    </nc>
  </rcc>
  <rcc rId="4620" sId="2" numFmtId="4">
    <oc r="AE24">
      <v>600000</v>
    </oc>
    <nc r="AE24">
      <v>800000</v>
    </nc>
  </rcc>
  <rcc rId="4621" sId="2" numFmtId="4">
    <nc r="AE21">
      <v>600000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2" sId="2" numFmtId="4">
    <nc r="AX49">
      <v>400000</v>
    </nc>
  </rcc>
  <rcc rId="4623" sId="2" numFmtId="4">
    <nc r="AX24">
      <v>600000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4" sId="2" numFmtId="34">
    <nc r="AX31">
      <v>250000</v>
    </nc>
  </rcc>
  <rcc rId="4625" sId="2" numFmtId="4">
    <nc r="AX20">
      <v>300000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6" sId="2" numFmtId="4">
    <oc r="AY45">
      <v>500000</v>
    </oc>
    <nc r="AY45">
      <v>600000</v>
    </nc>
  </rcc>
  <rcc rId="4627" sId="2" numFmtId="4">
    <oc r="AY48">
      <v>300000</v>
    </oc>
    <nc r="AY48">
      <v>350000</v>
    </nc>
  </rcc>
  <rcc rId="4628" sId="2" numFmtId="4">
    <nc r="AY53">
      <v>300000</v>
    </nc>
  </rcc>
  <rcc rId="4629" sId="2" numFmtId="4">
    <oc r="AY24">
      <v>500000</v>
    </oc>
    <nc r="AY24">
      <v>650000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9" sId="2" numFmtId="34">
    <nc r="Y81">
      <v>50000</v>
    </nc>
  </rcc>
  <rcc rId="3550" sId="2" numFmtId="34">
    <nc r="Y84">
      <v>50000</v>
    </nc>
  </rcc>
  <rcc rId="3551" sId="2" numFmtId="4">
    <oc r="Y85">
      <v>200000</v>
    </oc>
    <nc r="Y85">
      <v>150000</v>
    </nc>
  </rcc>
  <rcc rId="3552" sId="2" numFmtId="4">
    <oc r="Y80">
      <v>400000</v>
    </oc>
    <nc r="Y80">
      <v>350000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0" sId="2" numFmtId="4">
    <oc r="BB18">
      <v>800000</v>
    </oc>
    <nc r="BB18">
      <v>1000000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2" numFmtId="4">
    <oc r="BB21">
      <v>900000</v>
    </oc>
    <nc r="BB21">
      <v>1000000</v>
    </nc>
  </rcc>
  <rcc rId="4632" sId="2" numFmtId="4">
    <oc r="BB24">
      <v>500000</v>
    </oc>
    <nc r="BB24">
      <v>700000</v>
    </nc>
  </rcc>
  <rcc rId="4633" sId="2" numFmtId="4">
    <oc r="BB31">
      <v>300000</v>
    </oc>
    <nc r="BB31">
      <v>350000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4" sId="2" numFmtId="4">
    <oc r="BB45">
      <v>800000</v>
    </oc>
    <nc r="BB45">
      <v>1000000</v>
    </nc>
  </rcc>
  <rcc rId="4635" sId="2" numFmtId="4">
    <oc r="BB53">
      <v>600000</v>
    </oc>
    <nc r="BB53">
      <v>800000</v>
    </nc>
  </rcc>
  <rcc rId="4636" sId="2" numFmtId="4">
    <oc r="BB44">
      <v>500000</v>
    </oc>
    <nc r="BB44">
      <v>1000000</v>
    </nc>
  </rcc>
  <rcc rId="4637" sId="2" numFmtId="4">
    <nc r="BB49">
      <v>500000</v>
    </nc>
  </rcc>
  <rcc rId="4638" sId="2" numFmtId="4">
    <nc r="BB52">
      <v>600000</v>
    </nc>
  </rcc>
  <rcc rId="4639" sId="2" numFmtId="4">
    <oc r="BB19">
      <v>2600000</v>
    </oc>
    <nc r="BB19">
      <v>2000000</v>
    </nc>
  </rcc>
  <rcc rId="4640" sId="2" numFmtId="4">
    <nc r="BB20">
      <v>400000</v>
    </nc>
  </rcc>
  <rcc rId="4641" sId="2" numFmtId="4">
    <oc r="BB21">
      <v>1000000</v>
    </oc>
    <nc r="BB21">
      <v>1500000</v>
    </nc>
  </rcc>
  <rcc rId="4642" sId="2" numFmtId="4">
    <oc r="BB23">
      <v>800000</v>
    </oc>
    <nc r="BB23">
      <v>1000000</v>
    </nc>
  </rcc>
  <rcc rId="4643" sId="2" numFmtId="4">
    <oc r="BB24">
      <v>700000</v>
    </oc>
    <nc r="BB24">
      <v>1000000</v>
    </nc>
  </rcc>
  <rcc rId="4644" sId="2" numFmtId="4">
    <oc r="BB26">
      <v>1000000</v>
    </oc>
    <nc r="BB26">
      <v>1200000</v>
    </nc>
  </rcc>
  <rcc rId="4645" sId="2" numFmtId="4">
    <oc r="BB31">
      <v>350000</v>
    </oc>
    <nc r="BB31">
      <v>500000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6" sId="2" numFmtId="4">
    <oc r="BB36">
      <v>100000</v>
    </oc>
    <nc r="BB36">
      <v>200000</v>
    </nc>
  </rcc>
  <rcc rId="4647" sId="2" numFmtId="4">
    <nc r="BB91">
      <v>100000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2" numFmtId="4">
    <oc r="BB19">
      <v>2000000</v>
    </oc>
    <nc r="BB19">
      <v>2500000</v>
    </nc>
  </rcc>
  <rcc rId="4649" sId="2" numFmtId="4">
    <oc r="BB24">
      <v>1000000</v>
    </oc>
    <nc r="BB24">
      <v>1200000</v>
    </nc>
  </rcc>
  <rcc rId="4650" sId="2" numFmtId="4">
    <oc r="BB28">
      <v>1200000</v>
    </oc>
    <nc r="BB28">
      <v>1500000</v>
    </nc>
  </rcc>
  <rcc rId="4651" sId="2" numFmtId="4">
    <oc r="BB17">
      <v>3650000</v>
    </oc>
    <nc r="BB17">
      <v>3850000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 numFmtId="4">
    <oc r="BB24">
      <v>1200000</v>
    </oc>
    <nc r="BB24">
      <v>1500000</v>
    </nc>
  </rcc>
  <rcc rId="4653" sId="2" numFmtId="4">
    <nc r="BB22">
      <v>650000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numFmtId="34">
    <oc r="BD17">
      <v>3700000</v>
    </oc>
    <nc r="BD17">
      <v>3500000</v>
    </nc>
  </rcc>
  <rcc rId="4655" sId="2" numFmtId="34">
    <oc r="BD45">
      <v>1000000</v>
    </oc>
    <nc r="BD45">
      <v>800000</v>
    </nc>
  </rcc>
  <rcc rId="4656" sId="2" numFmtId="34">
    <oc r="BD55">
      <v>700000</v>
    </oc>
    <nc r="BD55">
      <v>600000</v>
    </nc>
  </rcc>
  <rcc rId="4657" sId="2" numFmtId="34">
    <oc r="BD56">
      <v>400000</v>
    </oc>
    <nc r="BD56">
      <v>300000</v>
    </nc>
  </rcc>
  <rcc rId="4658" sId="2" numFmtId="34">
    <oc r="BD21">
      <v>900000</v>
    </oc>
    <nc r="BD21">
      <v>600000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2" numFmtId="34">
    <nc r="BE18">
      <v>1000000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numFmtId="4">
    <nc r="BE90">
      <v>100000</v>
    </nc>
  </rcc>
  <rcc rId="4661" sId="2" numFmtId="4">
    <nc r="BE91">
      <v>100000</v>
    </nc>
  </rcc>
  <rcc rId="4662" sId="2" numFmtId="4">
    <oc r="BE24">
      <v>600000</v>
    </oc>
    <nc r="BE24">
      <v>900000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 numFmtId="34">
    <oc r="BG21">
      <v>1900000</v>
    </oc>
    <nc r="BG21">
      <v>2000000</v>
    </nc>
  </rcc>
  <rcc rId="4664" sId="2" numFmtId="34">
    <oc r="BG24">
      <v>1000000</v>
    </oc>
    <nc r="BG24">
      <v>1200000</v>
    </nc>
  </rcc>
  <rcc rId="4665" sId="2" numFmtId="34">
    <oc r="BG26">
      <v>1200000</v>
    </oc>
    <nc r="BG26">
      <v>1500000</v>
    </nc>
  </rcc>
  <rcc rId="4666" sId="2" numFmtId="34">
    <oc r="BG28">
      <v>1200000</v>
    </oc>
    <nc r="BG28">
      <v>1500000</v>
    </nc>
  </rcc>
  <rcc rId="4667" sId="2" numFmtId="34">
    <oc r="BG31">
      <v>500000</v>
    </oc>
    <nc r="BG31">
      <v>550000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2" numFmtId="4">
    <oc r="AA18">
      <v>800000</v>
    </oc>
    <nc r="AA18">
      <v>500000</v>
    </nc>
  </rcc>
  <rcc rId="3554" sId="2" numFmtId="4">
    <oc r="AA25">
      <v>700000</v>
    </oc>
    <nc r="AA25">
      <v>1000000</v>
    </nc>
  </rcc>
  <rcc rId="3555" sId="2" numFmtId="4">
    <oc r="AA27">
      <v>300000</v>
    </oc>
    <nc r="AA27"/>
  </rcc>
  <rcc rId="3556" sId="2" numFmtId="4">
    <oc r="AA28">
      <v>500000</v>
    </oc>
    <nc r="AA28"/>
  </rcc>
  <rcc rId="3557" sId="2" numFmtId="4">
    <nc r="AA22">
      <v>500000</v>
    </nc>
  </rcc>
  <rcc rId="3558" sId="2" numFmtId="34">
    <nc r="AA36">
      <v>200000</v>
    </nc>
  </rcc>
  <rfmt sheetId="2" sqref="AA47:AA54">
    <dxf>
      <numFmt numFmtId="35" formatCode="_(* #,##0.00_);_(* \(#,##0.00\);_(* &quot;-&quot;??_);_(@_)"/>
    </dxf>
  </rfmt>
  <rfmt sheetId="2" sqref="AA47:AA54">
    <dxf>
      <numFmt numFmtId="169" formatCode="_(* #,##0.0_);_(* \(#,##0.0\);_(* &quot;-&quot;??_);_(@_)"/>
    </dxf>
  </rfmt>
  <rfmt sheetId="2" sqref="AA47:AA54">
    <dxf>
      <numFmt numFmtId="164" formatCode="_(* #,##0_);_(* \(#,##0\);_(* &quot;-&quot;??_);_(@_)"/>
    </dxf>
  </rfmt>
  <rcc rId="3559" sId="2" numFmtId="34">
    <oc r="AA47">
      <v>800000</v>
    </oc>
    <nc r="AA47"/>
  </rcc>
  <rcc rId="3560" sId="2">
    <nc r="AA45">
      <v>600000</v>
    </nc>
  </rcc>
  <rfmt sheetId="2" sqref="AA45:AA51">
    <dxf>
      <numFmt numFmtId="35" formatCode="_(* #,##0.00_);_(* \(#,##0.00\);_(* &quot;-&quot;??_);_(@_)"/>
    </dxf>
  </rfmt>
  <rfmt sheetId="2" sqref="AA45:AA51">
    <dxf>
      <numFmt numFmtId="169" formatCode="_(* #,##0.0_);_(* \(#,##0.0\);_(* &quot;-&quot;??_);_(@_)"/>
    </dxf>
  </rfmt>
  <rfmt sheetId="2" sqref="AA45:AA51">
    <dxf>
      <numFmt numFmtId="164" formatCode="_(* #,##0_);_(* \(#,##0\);_(* &quot;-&quot;??_);_(@_)"/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8" sId="2" numFmtId="34">
    <oc r="AG101">
      <v>500000</v>
    </oc>
    <nc r="AG101">
      <v>250000</v>
    </nc>
  </rcc>
  <rcc rId="4669" sId="2" odxf="1" dxf="1" numFmtId="34">
    <oc r="AI101">
      <v>400000</v>
    </oc>
    <nc r="AI101">
      <v>250000</v>
    </nc>
    <odxf>
      <font>
        <family val="2"/>
      </font>
    </odxf>
    <ndxf>
      <font>
        <sz val="11"/>
        <color theme="1"/>
        <name val="Calibri"/>
        <family val="2"/>
        <scheme val="minor"/>
      </font>
    </ndxf>
  </rcc>
  <rcc rId="4670" sId="2" numFmtId="34">
    <nc r="AG23">
      <v>250000</v>
    </nc>
  </rcc>
  <rcc rId="4671" sId="2" numFmtId="34">
    <oc r="AI26">
      <v>400000</v>
    </oc>
    <nc r="AI26">
      <v>500000</v>
    </nc>
  </rcc>
  <rcc rId="4672" sId="2" numFmtId="34">
    <oc r="AI28">
      <v>500000</v>
    </oc>
    <nc r="AI28">
      <v>550000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3" sId="2" numFmtId="34">
    <oc r="AD12">
      <v>900000</v>
    </oc>
    <nc r="AD12">
      <v>1000000</v>
    </nc>
  </rcc>
  <rcc rId="4674" sId="2" numFmtId="4">
    <oc r="AD23">
      <v>400000</v>
    </oc>
    <nc r="AD23">
      <v>300000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5" sId="2" numFmtId="34">
    <oc r="AY12">
      <v>1200000</v>
    </oc>
    <nc r="AY12">
      <v>1300000</v>
    </nc>
  </rcc>
  <rcc rId="4676" sId="2" numFmtId="4">
    <oc r="AY28">
      <v>600000</v>
    </oc>
    <nc r="AY28">
      <v>500000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7" sId="9" numFmtId="34">
    <oc r="C15">
      <v>6000000</v>
    </oc>
    <nc r="C15">
      <v>7000000</v>
    </nc>
  </rcc>
  <rcc rId="4678" sId="9" numFmtId="34">
    <oc r="C17">
      <v>4000000</v>
    </oc>
    <nc r="C17">
      <v>7000000</v>
    </nc>
  </rcc>
  <rcc rId="4679" sId="9" numFmtId="34">
    <oc r="C19">
      <v>10000000</v>
    </oc>
    <nc r="C19">
      <v>11000000</v>
    </nc>
  </rcc>
  <rcc rId="4680" sId="9" numFmtId="34">
    <oc r="C24">
      <v>5000000</v>
    </oc>
    <nc r="C24">
      <v>5500000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9" numFmtId="34">
    <oc r="C37">
      <v>7000000</v>
    </oc>
    <nc r="C37">
      <v>7500000</v>
    </nc>
  </rcc>
  <rcc rId="4682" sId="9" numFmtId="34">
    <oc r="C38">
      <v>17000000</v>
    </oc>
    <nc r="C38">
      <v>17500000</v>
    </nc>
  </rcc>
  <rcc rId="4683" sId="9" numFmtId="34">
    <oc r="C42">
      <v>8000000</v>
    </oc>
    <nc r="C42">
      <v>9000000</v>
    </nc>
  </rcc>
  <rcc rId="4684" sId="9" numFmtId="34">
    <oc r="C45">
      <v>7000000</v>
    </oc>
    <nc r="C45">
      <v>7500000</v>
    </nc>
  </rcc>
  <rcc rId="4685" sId="9" numFmtId="34">
    <oc r="C46">
      <v>10000000</v>
    </oc>
    <nc r="C46">
      <v>11000000</v>
    </nc>
  </rcc>
  <rcc rId="4686" sId="9" numFmtId="34">
    <oc r="C83">
      <v>1300000</v>
    </oc>
    <nc r="C83">
      <v>1400000</v>
    </nc>
  </rcc>
  <rcc rId="4687" sId="9" numFmtId="34">
    <oc r="C84">
      <v>1700000</v>
    </oc>
    <nc r="C84">
      <v>1900000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9" numFmtId="34">
    <oc r="C18">
      <v>32000000</v>
    </oc>
    <nc r="C18">
      <v>32500000</v>
    </nc>
  </rcc>
  <rcc rId="4689" sId="9" numFmtId="34">
    <oc r="C21">
      <v>15000000</v>
    </oc>
    <nc r="C21">
      <v>15500000</v>
    </nc>
  </rcc>
  <rcc rId="4690" sId="9" numFmtId="34">
    <oc r="C19">
      <v>11000000</v>
    </oc>
    <nc r="C19">
      <v>11500000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9" numFmtId="34">
    <oc r="C10">
      <v>49000000</v>
    </oc>
    <nc r="C10">
      <v>49500000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2" sId="9" numFmtId="34">
    <oc r="C11">
      <v>8000000</v>
    </oc>
    <nc r="C11">
      <v>9000000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3" sId="9" numFmtId="34">
    <oc r="C14">
      <v>13000000</v>
    </oc>
    <nc r="C14">
      <v>14000000</v>
    </nc>
  </rcc>
  <rcc rId="4694" sId="9" numFmtId="34">
    <oc r="C13">
      <v>2000000</v>
    </oc>
    <nc r="C13">
      <v>2750000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5" sId="1">
    <oc r="H6" t="inlineStr">
      <is>
        <t>LB Bar 1st till 10th Feb/Walls Choc Bar 11th till 20th Feb/</t>
      </is>
    </oc>
    <nc r="H6" t="inlineStr">
      <is>
        <t>LB Bar 1st till 10th Feb/Surf 11th till 20th Feb/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2" numFmtId="34">
    <nc r="AA53">
      <v>500000</v>
    </nc>
  </rcc>
  <rfmt sheetId="2" sqref="AA56:AA58">
    <dxf>
      <numFmt numFmtId="35" formatCode="_(* #,##0.00_);_(* \(#,##0.00\);_(* &quot;-&quot;??_);_(@_)"/>
    </dxf>
  </rfmt>
  <rfmt sheetId="2" sqref="AA56:AA58">
    <dxf>
      <numFmt numFmtId="169" formatCode="_(* #,##0.0_);_(* \(#,##0.0\);_(* &quot;-&quot;??_);_(@_)"/>
    </dxf>
  </rfmt>
  <rfmt sheetId="2" sqref="AA56:AA58">
    <dxf>
      <numFmt numFmtId="164" formatCode="_(* #,##0_);_(* \(#,##0\);_(* &quot;-&quot;??_);_(@_)"/>
    </dxf>
  </rfmt>
  <rcc rId="3562" sId="2" numFmtId="34">
    <oc r="AA51">
      <v>600000</v>
    </oc>
    <nc r="AA51">
      <v>400000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45" start="0" length="2147483647">
    <dxf>
      <font>
        <b val="0"/>
        <family val="2"/>
      </font>
    </dxf>
  </rfmt>
  <rfmt sheetId="2" sqref="BA45" start="0" length="2147483647">
    <dxf>
      <font>
        <b/>
        <family val="2"/>
      </font>
    </dxf>
  </rfmt>
  <rcc rId="4696" sId="1">
    <oc r="H6" t="inlineStr">
      <is>
        <t>LB Bar 1st till 10th Feb/Surf 11th till 20th Feb/</t>
      </is>
    </oc>
    <nc r="H6" t="inlineStr">
      <is>
        <t>LB Bar 1st till 10th Feb/Surf 11th till 20th Feb/Sunsilk 21st till 28th Feb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7" sId="1">
    <oc r="H9" t="inlineStr">
      <is>
        <t>Lux 1st till 10th Feb/Sunsilk 11th till 20th Feb/Dove Shampoo 21st till 28th Feb</t>
      </is>
    </oc>
    <nc r="H9" t="inlineStr">
      <is>
        <t>Surf 1st till 10th Feb/Sunsilk 11th till 20th Feb/Lux 21st till 28th Feb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48" start="0" length="2147483647">
    <dxf>
      <font>
        <b/>
        <family val="2"/>
      </font>
    </dxf>
  </rfmt>
  <rcc rId="4698" sId="1">
    <nc r="H13" t="inlineStr">
      <is>
        <t>Surf 1st till 10th Feb/Sunsilk 11th till 20th Feb/Lux 21st till 28th Feb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/>
        <family val="2"/>
      </font>
    </dxf>
  </rfmt>
  <rcc rId="4699" sId="1">
    <oc r="H13" t="inlineStr">
      <is>
        <t>Surf 1st till 10th Feb/Sunsilk 11th till 20th Feb/Lux 21st till 28th Feb</t>
      </is>
    </oc>
    <nc r="H13" t="inlineStr">
      <is>
        <t>Surf 1st till 15th Feb/BBS NC 16th till 28th Feb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0" sId="1">
    <nc r="E20">
      <f>C20*10</f>
    </nc>
  </rcc>
  <rfmt sheetId="2" sqref="BE49" start="0" length="2147483647">
    <dxf>
      <font>
        <b/>
        <family val="2"/>
      </font>
    </dxf>
  </rfmt>
  <rcc rId="4701" sId="1">
    <oc r="H14" t="inlineStr">
      <is>
        <t>LB Bar 1st till 10th Feb/</t>
      </is>
    </oc>
    <nc r="H14" t="inlineStr">
      <is>
        <t>LB Bar 1st till 10th Feb/Surf 11th till 20th Feb/Dove Shampoo 21st till 28th Feb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2" sId="1">
    <nc r="H15" t="inlineStr">
      <is>
        <t>-</t>
      </is>
    </nc>
  </rcc>
  <rcc rId="4703" sId="1">
    <oc r="H7" t="inlineStr">
      <is>
        <t>LB Bar 1st till 10th Feb/</t>
      </is>
    </oc>
    <nc r="H7" t="inlineStr">
      <is>
        <t>LB Bar 1st till 10th Feb/Surf 11th till 20th Feb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51" start="0" length="2147483647">
    <dxf>
      <font>
        <b/>
        <family val="2"/>
      </font>
    </dxf>
  </rfmt>
  <rcc rId="4704" sId="1">
    <oc r="H7" t="inlineStr">
      <is>
        <t>LB Bar 1st till 10th Feb/Surf 11th till 20th Feb</t>
      </is>
    </oc>
    <nc r="H7" t="inlineStr">
      <is>
        <t>LB Bar 1st till 10th Feb/Surf 11th till 20th Feb/Clear 21st till 28th Feb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5" sId="1">
    <nc r="E16">
      <f>C16*10</f>
    </nc>
  </rcc>
  <rcc rId="4706" sId="1">
    <nc r="H12" t="inlineStr">
      <is>
        <t>Surf 1st till 10th Feb/Vim Bar 11th till 20th Feb/Lux 21st till 28th Feb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L53" start="0" length="2147483647">
    <dxf>
      <font>
        <b/>
        <family val="2"/>
      </font>
    </dxf>
  </rfmt>
  <rfmt sheetId="2" sqref="BE53" start="0" length="2147483647">
    <dxf>
      <font>
        <b/>
        <family val="2"/>
      </font>
    </dxf>
  </rfmt>
  <rcc rId="4707" sId="1">
    <oc r="H12" t="inlineStr">
      <is>
        <t>Surf 1st till 10th Feb/Vim Bar 11th till 20th Feb/Lux 21st till 28th Feb</t>
      </is>
    </oc>
    <nc r="H12" t="inlineStr">
      <is>
        <t>Surf 1st till 10th Feb/Vim Bar 11th till 20th Feb/Dove Shampoo 21st till 28th Feb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4" start="0" length="2147483647">
    <dxf>
      <font>
        <b/>
        <family val="2"/>
      </font>
    </dxf>
  </rfmt>
  <rfmt sheetId="2" sqref="AL54" start="0" length="2147483647">
    <dxf>
      <font>
        <b/>
        <family val="2"/>
      </font>
    </dxf>
  </rfmt>
  <rfmt sheetId="2" sqref="BA54" start="0" length="2147483647">
    <dxf>
      <font>
        <b/>
        <family val="2"/>
      </font>
    </dxf>
  </rfmt>
  <rfmt sheetId="2" sqref="BG54" start="0" length="2147483647">
    <dxf>
      <font>
        <b/>
        <family val="2"/>
      </font>
    </dxf>
  </rfmt>
  <rcc rId="4708" sId="1">
    <oc r="G15" t="inlineStr">
      <is>
        <t>GNN</t>
      </is>
    </oc>
    <nc r="G15" t="inlineStr">
      <is>
        <t>PTV News</t>
      </is>
    </nc>
  </rcc>
  <rcc rId="4709" sId="1">
    <oc r="H15" t="inlineStr">
      <is>
        <t>-</t>
      </is>
    </oc>
    <nc r="H15" t="inlineStr">
      <is>
        <t>Surf 1st till 10th Feb/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2">
    <dxf>
      <numFmt numFmtId="35" formatCode="_(* #,##0.00_);_(* \(#,##0.00\);_(* &quot;-&quot;??_);_(@_)"/>
    </dxf>
  </rfmt>
  <rfmt sheetId="2" sqref="AC12">
    <dxf>
      <numFmt numFmtId="169" formatCode="_(* #,##0.0_);_(* \(#,##0.0\);_(* &quot;-&quot;??_);_(@_)"/>
    </dxf>
  </rfmt>
  <rfmt sheetId="2" sqref="AC12">
    <dxf>
      <numFmt numFmtId="164" formatCode="_(* #,##0_);_(* \(#,##0\);_(* &quot;-&quot;??_);_(@_)"/>
    </dxf>
  </rfmt>
  <rcc rId="3563" sId="2" numFmtId="4">
    <oc r="AC21">
      <v>900000</v>
    </oc>
    <nc r="AC21">
      <v>700000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1">
    <oc r="H15" t="inlineStr">
      <is>
        <t>Surf 1st till 10th Feb/</t>
      </is>
    </oc>
    <nc r="H15" t="inlineStr">
      <is>
        <t>Surf 1st till 10th Feb/Sunsilk 11th till 16th Feb/LB Bar 17th till 22nd Feb/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:AE54" start="0" length="2147483647">
    <dxf>
      <font>
        <b/>
        <family val="2"/>
      </font>
    </dxf>
  </rfmt>
  <rcc rId="4711" sId="1">
    <oc r="H15" t="inlineStr">
      <is>
        <t>Surf 1st till 10th Feb/Sunsilk 11th till 16th Feb/LB Bar 17th till 22nd Feb/</t>
      </is>
    </oc>
    <nc r="H15" t="inlineStr">
      <is>
        <t>Surf 1st till 10th Feb/Sunsilk 11th till 16th Feb/LB Bar 17th till 22nd Feb/BBS AKC 23th till 24th Feb/BBS Sachet 25th till 26th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2" sId="1">
    <oc r="H15" t="inlineStr">
      <is>
        <t>Surf 1st till 10th Feb/Sunsilk 11th till 16th Feb/LB Bar 17th till 22nd Feb/BBS AKC 23th till 24th Feb/BBS Sachet 25th till 26th</t>
      </is>
    </oc>
    <nc r="H15" t="inlineStr">
      <is>
        <t>Surf 1st till 10th Feb/Sunsilk 11th till 16th Feb/LB Bar 17th till 22nd Feb/BBS AKC 23th till 24th Feb/BBS Sachet 25th till 26th Feb/Conetto Core 27th till 28th Feb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1">
    <nc r="E14">
      <f>C14*10</f>
    </nc>
  </rcc>
  <rfmt sheetId="2" sqref="Q55" start="0" length="2147483647">
    <dxf>
      <font>
        <b/>
        <family val="2"/>
      </font>
    </dxf>
  </rfmt>
  <rfmt sheetId="2" sqref="Q55" start="0" length="2147483647">
    <dxf>
      <font>
        <b val="0"/>
        <family val="2"/>
      </font>
    </dxf>
  </rfmt>
  <rfmt sheetId="2" sqref="T55" start="0" length="2147483647">
    <dxf>
      <font>
        <b/>
        <family val="2"/>
      </font>
    </dxf>
  </rfmt>
  <rfmt sheetId="2" sqref="AP55" start="0" length="2147483647">
    <dxf>
      <font>
        <b/>
        <family val="2"/>
      </font>
    </dxf>
  </rfmt>
  <rcc rId="4714" sId="1">
    <nc r="H11" t="inlineStr">
      <is>
        <t>Surf 1st till 10th Feb/BBM 11th till 20th Feb/LB Bar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6" start="0" length="2147483647">
    <dxf>
      <font>
        <b/>
        <family val="2"/>
      </font>
    </dxf>
  </rfmt>
  <rfmt sheetId="2" sqref="AA56" start="0" length="2147483647">
    <dxf>
      <font>
        <b/>
        <family val="2"/>
      </font>
    </dxf>
  </rfmt>
  <rcc rId="4724" sId="1">
    <nc r="H18" t="inlineStr">
      <is>
        <t>1st till 10th LBS/11th till 20th Lipton GT/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I56" start="0" length="2147483647">
    <dxf>
      <font>
        <b/>
        <family val="2"/>
      </font>
    </dxf>
  </rfmt>
  <rcc rId="4725" sId="1">
    <oc r="H18" t="inlineStr">
      <is>
        <t>1st till 10th LBS/11th till 20th Lipton GT/</t>
      </is>
    </oc>
    <nc r="H18" t="inlineStr">
      <is>
        <t>1st till 10th LBS/11th till 20th Lipton GT/Walls Sauces 21st till 28th Feb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7" start="0" length="2147483647">
    <dxf>
      <font>
        <b/>
        <family val="2"/>
      </font>
    </dxf>
  </rfmt>
  <rcc rId="4726" sId="1">
    <nc r="H19" t="inlineStr">
      <is>
        <t>Dove Shampoo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8" start="0" length="2147483647">
    <dxf>
      <font>
        <b/>
        <family val="2"/>
      </font>
    </dxf>
  </rfmt>
  <rcc rId="4727" sId="1">
    <nc r="H20" t="inlineStr">
      <is>
        <t>Surf 1st till 20th Feb/LBS 21st till 28th Feb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60" start="0" length="2147483647">
    <dxf>
      <font>
        <b/>
        <family val="2"/>
      </font>
    </dxf>
  </rfmt>
  <rfmt sheetId="2" sqref="BG60" start="0" length="2147483647">
    <dxf>
      <font>
        <b/>
        <family val="2"/>
      </font>
    </dxf>
  </rfmt>
  <rcc rId="4728" sId="1">
    <oc r="G21" t="inlineStr">
      <is>
        <t>BOL</t>
      </is>
    </oc>
    <nc r="G21" t="inlineStr">
      <is>
        <t>GTV</t>
      </is>
    </nc>
  </rcc>
  <rcc rId="4729" sId="1">
    <nc r="H21" t="inlineStr">
      <is>
        <t>Surf 1st till 15th Feb/LB Bar 16th till 28th Feb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W62" start="0" length="2147483647">
    <dxf>
      <font>
        <b/>
        <family val="2"/>
      </font>
    </dxf>
  </rfmt>
  <rcc rId="4730" sId="1">
    <nc r="H16" t="inlineStr">
      <is>
        <t>Walls Feast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3" sId="2" numFmtId="4">
    <oc r="AC27">
      <v>500000</v>
    </oc>
    <nc r="AC27"/>
  </rcc>
  <rcc rId="3574" sId="2" numFmtId="4">
    <oc r="AC44">
      <v>1000000</v>
    </oc>
    <nc r="AC44">
      <v>800000</v>
    </nc>
  </rcc>
  <rfmt sheetId="2" sqref="AC48">
    <dxf>
      <numFmt numFmtId="35" formatCode="_(* #,##0.00_);_(* \(#,##0.00\);_(* &quot;-&quot;??_);_(@_)"/>
    </dxf>
  </rfmt>
  <rfmt sheetId="2" sqref="AC48">
    <dxf>
      <numFmt numFmtId="169" formatCode="_(* #,##0.0_);_(* \(#,##0.0\);_(* &quot;-&quot;??_);_(@_)"/>
    </dxf>
  </rfmt>
  <rfmt sheetId="2" sqref="AC48">
    <dxf>
      <numFmt numFmtId="164" formatCode="_(* #,##0_);_(* \(#,##0\);_(* &quot;-&quot;??_);_(@_)"/>
    </dxf>
  </rfmt>
  <rcc rId="3575" sId="2" numFmtId="34">
    <oc r="AC48">
      <v>200000</v>
    </oc>
    <nc r="AC48">
      <v>400000</v>
    </nc>
  </rcc>
  <rcc rId="3576" sId="2">
    <oc r="AC52">
      <v>1000000</v>
    </oc>
    <nc r="AC52">
      <v>500000</v>
    </nc>
  </rcc>
  <rfmt sheetId="2" sqref="AC52">
    <dxf>
      <numFmt numFmtId="35" formatCode="_(* #,##0.00_);_(* \(#,##0.00\);_(* &quot;-&quot;??_);_(@_)"/>
    </dxf>
  </rfmt>
  <rfmt sheetId="2" sqref="AC52">
    <dxf>
      <numFmt numFmtId="169" formatCode="_(* #,##0.0_);_(* \(#,##0.0\);_(* &quot;-&quot;??_);_(@_)"/>
    </dxf>
  </rfmt>
  <rfmt sheetId="2" sqref="AC52">
    <dxf>
      <numFmt numFmtId="164" formatCode="_(* #,##0_);_(* \(#,##0\);_(* &quot;-&quot;??_);_(@_)"/>
    </dxf>
  </rfmt>
  <rcc rId="3577" sId="2" odxf="1" dxf="1" numFmtId="34">
    <nc r="AC53">
      <v>500000</v>
    </nc>
    <odxf>
      <numFmt numFmtId="3" formatCode="#,##0"/>
    </odxf>
    <ndxf>
      <numFmt numFmtId="164" formatCode="_(* #,##0_);_(* \(#,##0\);_(* &quot;-&quot;??_);_(@_)"/>
    </ndxf>
  </rcc>
  <rfmt sheetId="2" sqref="AC55">
    <dxf>
      <numFmt numFmtId="35" formatCode="_(* #,##0.00_);_(* \(#,##0.00\);_(* &quot;-&quot;??_);_(@_)"/>
    </dxf>
  </rfmt>
  <rfmt sheetId="2" sqref="AC55">
    <dxf>
      <numFmt numFmtId="169" formatCode="_(* #,##0.0_);_(* \(#,##0.0\);_(* &quot;-&quot;??_);_(@_)"/>
    </dxf>
  </rfmt>
  <rfmt sheetId="2" sqref="AC55">
    <dxf>
      <numFmt numFmtId="164" formatCode="_(* #,##0_);_(* \(#,##0\);_(* &quot;-&quot;??_);_(@_)"/>
    </dxf>
  </rfmt>
  <rfmt sheetId="2" sqref="AC77">
    <dxf>
      <numFmt numFmtId="35" formatCode="_(* #,##0.00_);_(* \(#,##0.00\);_(* &quot;-&quot;??_);_(@_)"/>
    </dxf>
  </rfmt>
  <rfmt sheetId="2" sqref="AC77">
    <dxf>
      <numFmt numFmtId="169" formatCode="_(* #,##0.0_);_(* \(#,##0.0\);_(* &quot;-&quot;??_);_(@_)"/>
    </dxf>
  </rfmt>
  <rfmt sheetId="2" sqref="AC77">
    <dxf>
      <numFmt numFmtId="164" formatCode="_(* #,##0_);_(* \(#,##0\);_(* &quot;-&quot;??_);_(@_)"/>
    </dxf>
  </rfmt>
  <rcc rId="3578" sId="2" numFmtId="4">
    <oc r="AC25">
      <v>800000</v>
    </oc>
    <nc r="AC25">
      <v>1300000</v>
    </nc>
  </rcc>
  <rcc rId="3579" sId="2" numFmtId="4">
    <oc r="AC19">
      <v>1800000</v>
    </oc>
    <nc r="AC19">
      <v>2000000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1" sId="1">
    <oc r="H11" t="inlineStr">
      <is>
        <t>Surf 1st till 10th Feb/BBM 11th till 20th Feb/LB Bar 21st till 28th</t>
      </is>
    </oc>
    <nc r="H11" t="inlineStr">
      <is>
        <t>Surf 1st till 10th Feb/LB Bar 11th till 20th Feb/BBM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K23:BK31">
    <dxf>
      <numFmt numFmtId="35" formatCode="_(* #,##0.00_);_(* \(#,##0.00\);_(* &quot;-&quot;??_);_(@_)"/>
    </dxf>
  </rfmt>
  <rfmt sheetId="2" sqref="BK23:BK31">
    <dxf>
      <numFmt numFmtId="169" formatCode="_(* #,##0.0_);_(* \(#,##0.0\);_(* &quot;-&quot;??_);_(@_)"/>
    </dxf>
  </rfmt>
  <rfmt sheetId="2" sqref="BK23:BK31">
    <dxf>
      <numFmt numFmtId="164" formatCode="_(* #,##0_);_(* \(#,##0\);_(* &quot;-&quot;??_);_(@_)"/>
    </dxf>
  </rfmt>
  <rcc rId="4741" sId="2" numFmtId="34">
    <oc r="BK31">
      <v>300000</v>
    </oc>
    <nc r="BK31"/>
  </rcc>
  <rcc rId="4742" sId="2" numFmtId="34">
    <oc r="BK26">
      <v>300000</v>
    </oc>
    <nc r="BK26">
      <v>500000</v>
    </nc>
  </rcc>
  <rcc rId="4743" sId="2" numFmtId="4">
    <nc r="BK22">
      <v>100000</v>
    </nc>
  </rcc>
  <rcc rId="4744" sId="2" numFmtId="34">
    <oc r="BK25">
      <v>900000</v>
    </oc>
    <nc r="BK25">
      <v>800000</v>
    </nc>
  </rcc>
  <rcc rId="4745" sId="2" numFmtId="4">
    <oc r="BK19">
      <v>1200000</v>
    </oc>
    <nc r="BK19">
      <v>1400000</v>
    </nc>
  </rcc>
  <rcc rId="4746" sId="2" numFmtId="4">
    <oc r="BK17">
      <v>1500000</v>
    </oc>
    <nc r="BK17">
      <v>1400000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 numFmtId="34">
    <oc r="BL12">
      <v>1200000</v>
    </oc>
    <nc r="BL12">
      <v>1000000</v>
    </nc>
  </rcc>
  <rcc rId="4748" sId="2" numFmtId="34">
    <oc r="BL22">
      <v>500000</v>
    </oc>
    <nc r="BL22"/>
  </rcc>
  <rcc rId="4749" sId="2" numFmtId="34">
    <oc r="BL20">
      <v>300000</v>
    </oc>
    <nc r="BL20"/>
  </rcc>
  <rcc rId="4750" sId="2" numFmtId="34">
    <nc r="BL24">
      <v>500000</v>
    </nc>
  </rcc>
  <rcc rId="4751" sId="2" numFmtId="34">
    <oc r="BL26">
      <v>950000</v>
    </oc>
    <nc r="BL26">
      <v>550000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 numFmtId="4">
    <nc r="BL23">
      <v>500000</v>
    </nc>
  </rcc>
  <rcc rId="4753" sId="2" numFmtId="34">
    <oc r="BL25">
      <v>1050000</v>
    </oc>
    <nc r="BL25"/>
  </rcc>
  <rcc rId="4754" sId="2" numFmtId="4">
    <nc r="BL31">
      <v>500000</v>
    </nc>
  </rcc>
  <rcc rId="4755" sId="2" numFmtId="4">
    <oc r="BL44">
      <v>800000</v>
    </oc>
    <nc r="BL44"/>
  </rcc>
  <rcc rId="4756" sId="2" numFmtId="4">
    <oc r="BL45">
      <v>600000</v>
    </oc>
    <nc r="BL45">
      <v>800000</v>
    </nc>
  </rcc>
  <rfmt sheetId="2" sqref="BL45" start="0" length="2147483647">
    <dxf>
      <font>
        <b/>
        <family val="2"/>
      </font>
    </dxf>
  </rfmt>
  <rcc rId="4757" sId="1">
    <oc r="H6" t="inlineStr">
      <is>
        <t>LB Bar 1st till 10th Feb/Surf 11th till 20th Feb/Sunsilk 21st till 28th Feb</t>
      </is>
    </oc>
    <nc r="H6" t="inlineStr">
      <is>
        <t>Vim Bar 1st till 10th Feb/Surf 11th till 20th Feb/Sunsilk 21st till 28th Feb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8" sId="2" numFmtId="4">
    <nc r="BL62">
      <v>300000</v>
    </nc>
  </rcc>
  <rcc rId="4759" sId="1">
    <oc r="H16" t="inlineStr">
      <is>
        <t>Walls Feast</t>
      </is>
    </oc>
    <nc r="H16" t="inlineStr">
      <is>
        <t>Vim Bar 1st till 15th Feb/Surf 11th till 20th Feb/Sunsilk 21st till 28th Feb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0" sId="2" numFmtId="4">
    <nc r="BL49">
      <v>400000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1" sId="2" numFmtId="34">
    <oc r="BG66">
      <v>100000</v>
    </oc>
    <nc r="BG66"/>
  </rcc>
  <rfmt sheetId="2" sqref="BL66" start="0" length="2147483647">
    <dxf>
      <font>
        <b val="0"/>
        <family val="2"/>
      </font>
    </dxf>
  </rfmt>
  <rcc rId="4762" sId="2" numFmtId="4">
    <nc r="BL66">
      <v>200000</v>
    </nc>
  </rcc>
  <rcc rId="4763" sId="2" numFmtId="4">
    <oc r="BL76">
      <v>500000</v>
    </oc>
    <nc r="BL76"/>
  </rcc>
  <rcc rId="4764" sId="2" numFmtId="34">
    <nc r="BL90">
      <v>250000</v>
    </nc>
  </rcc>
  <rcc rId="4765" sId="2" numFmtId="4">
    <nc r="BL91">
      <v>250000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6" sId="2" numFmtId="34">
    <oc r="BL12">
      <v>1000000</v>
    </oc>
    <nc r="BL12">
      <v>1100000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7" sId="2" numFmtId="34">
    <oc r="BL12">
      <v>1100000</v>
    </oc>
    <nc r="BL12">
      <v>1000000</v>
    </nc>
  </rcc>
  <rcc rId="4768" sId="2" numFmtId="4">
    <oc r="BL23">
      <v>500000</v>
    </oc>
    <nc r="BL23">
      <v>600000</v>
    </nc>
  </rcc>
  <rcc rId="4769" sId="2" numFmtId="34">
    <nc r="BL25">
      <v>550000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0" sId="2" numFmtId="34">
    <oc r="BL25">
      <v>550000</v>
    </oc>
    <nc r="BL25"/>
  </rcc>
  <rcc rId="4771" sId="2" numFmtId="4">
    <nc r="BL28">
      <v>550000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12">
    <dxf>
      <numFmt numFmtId="35" formatCode="_(* #,##0.00_);_(* \(#,##0.00\);_(* &quot;-&quot;??_);_(@_)"/>
    </dxf>
  </rfmt>
  <rfmt sheetId="2" sqref="AD12">
    <dxf>
      <numFmt numFmtId="169" formatCode="_(* #,##0.0_);_(* \(#,##0.0\);_(* &quot;-&quot;??_);_(@_)"/>
    </dxf>
  </rfmt>
  <rfmt sheetId="2" sqref="AD12">
    <dxf>
      <numFmt numFmtId="164" formatCode="_(* #,##0_);_(* \(#,##0\);_(* &quot;-&quot;??_);_(@_)"/>
    </dxf>
  </rfmt>
  <rcc rId="3580" sId="2" numFmtId="34">
    <oc r="AD12">
      <v>800000</v>
    </oc>
    <nc r="AD12">
      <v>1000000</v>
    </nc>
  </rcc>
  <rcc rId="3581" sId="2" numFmtId="4">
    <oc r="AD18">
      <v>800000</v>
    </oc>
    <nc r="AD18"/>
  </rcc>
  <rcc rId="3582" sId="2" numFmtId="4">
    <oc r="AD21">
      <v>300000</v>
    </oc>
    <nc r="AD21">
      <v>400000</v>
    </nc>
  </rcc>
  <rcc rId="3583" sId="2" numFmtId="4">
    <oc r="AD23">
      <v>200000</v>
    </oc>
    <nc r="AD23">
      <v>300000</v>
    </nc>
  </rcc>
  <rcc rId="3584" sId="2" numFmtId="4">
    <oc r="AD25">
      <v>700000</v>
    </oc>
    <nc r="AD25">
      <v>1000000</v>
    </nc>
  </rcc>
  <rcc rId="3585" sId="2" numFmtId="4">
    <oc r="AD27">
      <v>200000</v>
    </oc>
    <nc r="AD27"/>
  </rcc>
  <rcc rId="3586" sId="2" numFmtId="4">
    <oc r="AE27">
      <v>500000</v>
    </oc>
    <nc r="AE27"/>
  </rcc>
  <rcc rId="3587" sId="2" numFmtId="4">
    <nc r="AD31">
      <v>300000</v>
    </nc>
  </rcc>
  <rcc rId="3588" sId="2" numFmtId="34">
    <oc r="AD37">
      <v>300000</v>
    </oc>
    <nc r="AD37"/>
  </rcc>
  <rcc rId="3589" sId="2">
    <nc r="AD36">
      <v>100000</v>
    </nc>
  </rcc>
  <rfmt sheetId="2" sqref="AD36">
    <dxf>
      <numFmt numFmtId="35" formatCode="_(* #,##0.00_);_(* \(#,##0.00\);_(* &quot;-&quot;??_);_(@_)"/>
    </dxf>
  </rfmt>
  <rfmt sheetId="2" sqref="AD36">
    <dxf>
      <numFmt numFmtId="169" formatCode="_(* #,##0.0_);_(* \(#,##0.0\);_(* &quot;-&quot;??_);_(@_)"/>
    </dxf>
  </rfmt>
  <rfmt sheetId="2" sqref="AD36">
    <dxf>
      <numFmt numFmtId="164" formatCode="_(* #,##0_);_(* \(#,##0\);_(* &quot;-&quot;??_);_(@_)"/>
    </dxf>
  </rfmt>
  <rcc rId="3590" sId="2" numFmtId="4">
    <oc r="AD44">
      <v>1000000</v>
    </oc>
    <nc r="AD44"/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2" sId="2" numFmtId="4">
    <oc r="BN23">
      <v>800000</v>
    </oc>
    <nc r="BN23">
      <v>600000</v>
    </nc>
  </rcc>
  <rcc rId="4773" sId="2" numFmtId="4">
    <oc r="BN25">
      <v>1200000</v>
    </oc>
    <nc r="BN25">
      <v>1000000</v>
    </nc>
  </rcc>
  <rcc rId="4774" sId="2" numFmtId="4">
    <oc r="BN28">
      <v>1200000</v>
    </oc>
    <nc r="BN28">
      <v>500000</v>
    </nc>
  </rcc>
  <rcc rId="4775" sId="2" numFmtId="4">
    <nc r="BN31">
      <v>300000</v>
    </nc>
  </rcc>
  <rcc rId="4776" sId="2" numFmtId="4">
    <nc r="BN24">
      <v>500000</v>
    </nc>
  </rcc>
  <rcc rId="4777" sId="2" numFmtId="4">
    <oc r="BN20">
      <v>250000</v>
    </oc>
    <nc r="BN20">
      <v>400000</v>
    </nc>
  </rcc>
  <rcc rId="4778" sId="2" numFmtId="4">
    <oc r="BN19">
      <v>1550000</v>
    </oc>
    <nc r="BN19">
      <v>1600000</v>
    </nc>
  </rcc>
  <rcc rId="4779" sId="2" numFmtId="4">
    <oc r="BN26">
      <v>500000</v>
    </oc>
    <nc r="BN26">
      <v>600000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0" sId="2" numFmtId="34">
    <oc r="BG12">
      <v>5500000</v>
    </oc>
    <nc r="BG12">
      <v>4000000</v>
    </nc>
  </rcc>
  <rcc rId="4781" sId="2" numFmtId="4">
    <oc r="AW18">
      <v>500000</v>
    </oc>
    <nc r="AW18"/>
  </rcc>
  <rcc rId="4782" sId="2" numFmtId="4">
    <oc r="AY18">
      <v>500000</v>
    </oc>
    <nc r="AY18"/>
  </rcc>
  <rcc rId="4783" sId="2" numFmtId="34">
    <oc r="BG18">
      <v>2000000</v>
    </oc>
    <nc r="BG18">
      <v>2200000</v>
    </nc>
  </rcc>
  <rcc rId="4784" sId="2" numFmtId="34">
    <nc r="BG13">
      <v>222000</v>
    </nc>
  </rcc>
  <rcc rId="4785" sId="2" numFmtId="34">
    <nc r="BG44">
      <v>1000000</v>
    </nc>
  </rcc>
  <rcc rId="4786" sId="2" numFmtId="34">
    <oc r="BG45">
      <v>2000000</v>
    </oc>
    <nc r="BG45">
      <v>1500000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7" sId="1">
    <oc r="E10">
      <f>C10*8</f>
    </oc>
    <nc r="E10">
      <f>C10*10</f>
    </nc>
  </rcc>
  <rcc rId="4788" sId="2" numFmtId="34">
    <oc r="BG46">
      <v>1300000</v>
    </oc>
    <nc r="BG46">
      <v>1200000</v>
    </nc>
  </rcc>
  <rcc rId="4789" sId="1">
    <oc r="E8">
      <f>C8*10</f>
    </oc>
    <nc r="E8">
      <f>C8*8</f>
    </nc>
  </rcc>
  <rcc rId="4790" sId="2" numFmtId="34">
    <oc r="BG52">
      <v>2100000</v>
    </oc>
    <nc r="BG52">
      <v>1700000</v>
    </nc>
  </rcc>
  <rcc rId="4791" sId="1">
    <oc r="E16">
      <f>C16*10</f>
    </oc>
    <nc r="E16">
      <f>C16*10</f>
    </nc>
  </rcc>
  <rcc rId="4792" sId="2" numFmtId="34">
    <oc r="BG53">
      <v>1000000</v>
    </oc>
    <nc r="BG53">
      <v>600000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3" sId="1">
    <oc r="E20">
      <f>C20*10</f>
    </oc>
    <nc r="E20">
      <f>C20*10</f>
    </nc>
  </rcc>
  <rcc rId="4794" sId="2" numFmtId="34">
    <oc r="BG49">
      <v>1400000</v>
    </oc>
    <nc r="BG49">
      <v>500000</v>
    </nc>
  </rcc>
  <rcc rId="4795" sId="2" numFmtId="34">
    <oc r="BG51">
      <v>2200000</v>
    </oc>
    <nc r="BG51">
      <v>1800000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6" sId="2" numFmtId="34">
    <oc r="BG55">
      <v>1750000</v>
    </oc>
    <nc r="BG55">
      <v>1300000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7" sId="2" numFmtId="34">
    <oc r="BG55">
      <v>1300000</v>
    </oc>
    <nc r="BG55">
      <v>1000000</v>
    </nc>
  </rcc>
  <rcc rId="4798" sId="2" numFmtId="34">
    <nc r="BG62">
      <v>300000</v>
    </nc>
  </rcc>
  <rfmt sheetId="2" sqref="BG62" start="0" length="2147483647">
    <dxf>
      <font>
        <b/>
        <family val="2"/>
      </font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9" sId="2" numFmtId="34">
    <oc r="BG69">
      <v>100000</v>
    </oc>
    <nc r="BG69">
      <v>200000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0" sId="2" numFmtId="34">
    <oc r="BG82">
      <v>100000</v>
    </oc>
    <nc r="BG82">
      <v>200000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 numFmtId="34">
    <nc r="BG101">
      <v>200000</v>
    </nc>
  </rcc>
  <rcc rId="4802" sId="2" numFmtId="34">
    <oc r="BG19">
      <v>4600000</v>
    </oc>
    <nc r="BG19">
      <v>5000000</v>
    </nc>
  </rcc>
  <rcc rId="4803" sId="2" numFmtId="34">
    <oc r="BG17">
      <v>4600000</v>
    </oc>
    <nc r="BG17">
      <v>5000000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4" sId="2" numFmtId="34">
    <oc r="BG23">
      <v>1400000</v>
    </oc>
    <nc r="BG23">
      <v>1500000</v>
    </nc>
  </rcc>
  <rcc rId="4805" sId="2" numFmtId="34">
    <nc r="BG14">
      <v>6000</v>
    </nc>
  </rcc>
  <rcc rId="4806" sId="2" numFmtId="34">
    <nc r="BG35">
      <v>100000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1" sId="2" numFmtId="4">
    <oc r="AD24">
      <v>300000</v>
    </oc>
    <nc r="AD24">
      <v>500000</v>
    </nc>
  </rcc>
  <rcc rId="3592" sId="2" numFmtId="4">
    <oc r="AD25">
      <v>1000000</v>
    </oc>
    <nc r="AD25">
      <v>1100000</v>
    </nc>
  </rcc>
  <rcc rId="3593" sId="2" numFmtId="4">
    <nc r="AD26">
      <v>500000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7" sId="2" numFmtId="34">
    <oc r="BG69">
      <v>200000</v>
    </oc>
    <nc r="BG69">
      <v>400000</v>
    </nc>
  </rcc>
  <rcc rId="4808" sId="2" numFmtId="34">
    <oc r="BG73">
      <v>200000</v>
    </oc>
    <nc r="BG73">
      <v>300000</v>
    </nc>
  </rcc>
  <rcc rId="4809" sId="2" numFmtId="34">
    <nc r="BG75">
      <v>100000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0" sId="2" numFmtId="34">
    <oc r="BG25">
      <v>2600000</v>
    </oc>
    <nc r="BG25">
      <v>3000000</v>
    </nc>
  </rcc>
  <rcc rId="4811" sId="2" numFmtId="34">
    <oc r="BG24">
      <v>1200000</v>
    </oc>
    <nc r="BG24">
      <v>1500000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2" sId="2" numFmtId="34">
    <oc r="BG20">
      <v>600000</v>
    </oc>
    <nc r="BG20">
      <v>800000</v>
    </nc>
  </rcc>
  <rcc rId="4813" sId="2" numFmtId="34">
    <oc r="BG21">
      <v>2000000</v>
    </oc>
    <nc r="BG21">
      <v>2200000</v>
    </nc>
  </rcc>
  <rcc rId="4814" sId="2" numFmtId="34">
    <oc r="BG49">
      <v>500000</v>
    </oc>
    <nc r="BG49">
      <v>400000</v>
    </nc>
  </rcc>
  <rcc rId="4815" sId="2" numFmtId="34">
    <oc r="BG51">
      <v>1800000</v>
    </oc>
    <nc r="BG51">
      <v>1000000</v>
    </nc>
  </rcc>
  <rcc rId="4816" sId="2" numFmtId="34">
    <oc r="BG45">
      <v>1500000</v>
    </oc>
    <nc r="BG45">
      <v>1200000</v>
    </nc>
  </rcc>
  <rcc rId="4817" sId="2" numFmtId="34">
    <oc r="BG12">
      <v>4000000</v>
    </oc>
    <nc r="BG12">
      <v>3800000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2" numFmtId="34">
    <oc r="BG12">
      <v>3800000</v>
    </oc>
    <nc r="BG12">
      <v>3500000</v>
    </nc>
  </rcc>
  <rfmt sheetId="2" sqref="BG11">
    <dxf>
      <numFmt numFmtId="165" formatCode="0.0%"/>
    </dxf>
  </rfmt>
  <rcc rId="4819" sId="2" numFmtId="34">
    <oc r="BG21">
      <v>2200000</v>
    </oc>
    <nc r="BG21">
      <v>2500000</v>
    </nc>
  </rcc>
  <rcc rId="4820" sId="2" numFmtId="34">
    <oc r="BG22">
      <v>1000000</v>
    </oc>
    <nc r="BG22">
      <v>1500000</v>
    </nc>
  </rcc>
  <rcc rId="4821" sId="2" numFmtId="34">
    <oc r="BG26">
      <v>1500000</v>
    </oc>
    <nc r="BG26">
      <v>2000000</v>
    </nc>
  </rcc>
  <rcc rId="4822" sId="2" numFmtId="34">
    <oc r="BG25">
      <v>3000000</v>
    </oc>
    <nc r="BG25">
      <v>3200000</v>
    </nc>
  </rcc>
  <rcc rId="4823" sId="2" numFmtId="34">
    <oc r="BG28">
      <v>1500000</v>
    </oc>
    <nc r="BG28">
      <v>1800000</v>
    </nc>
  </rcc>
  <rcc rId="4824" sId="2" numFmtId="34">
    <oc r="BG31">
      <v>550000</v>
    </oc>
    <nc r="BG31">
      <v>650000</v>
    </nc>
  </rcc>
  <rcc rId="4825" sId="2" numFmtId="34">
    <oc r="BG17">
      <v>5000000</v>
    </oc>
    <nc r="BG17">
      <v>5100000</v>
    </nc>
  </rcc>
  <rcc rId="4826" sId="2" numFmtId="34">
    <oc r="BG19">
      <v>5000000</v>
    </oc>
    <nc r="BG19">
      <v>5100000</v>
    </nc>
  </rcc>
  <rcc rId="4827" sId="2" numFmtId="34">
    <oc r="BG18">
      <v>2200000</v>
    </oc>
    <nc r="BG18">
      <v>2222000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8" sId="2" numFmtId="34">
    <oc r="Q25">
      <v>1700000</v>
    </oc>
    <nc r="Q25">
      <v>1500000</v>
    </nc>
  </rcc>
  <rcc rId="4829" sId="2" numFmtId="34">
    <nc r="Q36">
      <v>100000</v>
    </nc>
  </rcc>
  <rcc rId="4830" sId="1">
    <oc r="H9" t="inlineStr">
      <is>
        <t>Surf 1st till 10th Feb/Sunsilk 11th till 20th Feb/Lux 21st till 28th Feb</t>
      </is>
    </oc>
    <nc r="H9" t="inlineStr">
      <is>
        <t>Surf 1st till 10th Feb/Lux 11th till 20th Feb/Sunsilk 21st till 28th Feb</t>
      </is>
    </nc>
  </rcc>
  <rcc rId="4831" sId="1">
    <oc r="H8" t="inlineStr">
      <is>
        <t>Lux 1st till 10th Feb/Sunsilk 11th till 20th Feb/Surf 21st till 28th Feb</t>
      </is>
    </oc>
    <nc r="H8" t="inlineStr">
      <is>
        <t>Sunsilk 1st till 10th Feb/Lux 11th till 20th Feb/Surf 21st till 28th Feb</t>
      </is>
    </nc>
  </rcc>
  <rcc rId="4832" sId="2" numFmtId="34">
    <nc r="Q82">
      <v>75000</v>
    </nc>
  </rcc>
  <rcc rId="4833" sId="2" numFmtId="34">
    <oc r="Q23">
      <v>700000</v>
    </oc>
    <nc r="Q23">
      <v>500000</v>
    </nc>
  </rcc>
  <rcc rId="4834" sId="2" numFmtId="34">
    <oc r="Q26">
      <v>700000</v>
    </oc>
    <nc r="Q26">
      <v>800000</v>
    </nc>
  </rcc>
  <rcc rId="4835" sId="2" numFmtId="34">
    <oc r="Q18">
      <v>1000000</v>
    </oc>
    <nc r="Q18">
      <v>1100000</v>
    </nc>
  </rcc>
  <rcc rId="4836" sId="2" numFmtId="34">
    <oc r="Q19">
      <v>2440000</v>
    </oc>
    <nc r="Q19">
      <v>2465000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7" sId="2" numFmtId="4">
    <oc r="T12">
      <v>2200000</v>
    </oc>
    <nc r="T12">
      <v>2300000</v>
    </nc>
  </rcc>
  <rcc rId="4838" sId="2" numFmtId="4">
    <oc r="T31">
      <v>400000</v>
    </oc>
    <nc r="T31">
      <v>300000</v>
    </nc>
  </rcc>
  <rfmt sheetId="2" sqref="T45" start="0" length="2147483647">
    <dxf>
      <font>
        <b val="0"/>
        <family val="2"/>
      </font>
    </dxf>
  </rfmt>
  <rcc rId="4839" sId="1">
    <oc r="H7" t="inlineStr">
      <is>
        <t>LB Bar 1st till 10th Feb/Surf 11th till 20th Feb/Clear 21st till 28th Feb</t>
      </is>
    </oc>
    <nc r="H7" t="inlineStr">
      <is>
        <t>Surf 1st till 10th Feb/LB Bar 11th till 20th Feb/Clear 21st till 28th Feb</t>
      </is>
    </nc>
  </rcc>
  <rcc rId="4840" sId="2" numFmtId="34">
    <oc r="T73">
      <v>50000</v>
    </oc>
    <nc r="T73">
      <v>100000</v>
    </nc>
  </rcc>
  <rcc rId="4841" sId="2" numFmtId="4">
    <oc r="T26">
      <v>600000</v>
    </oc>
    <nc r="T26">
      <v>550000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oc r="H10" t="inlineStr">
      <is>
        <t>LB Bar 1st till 10th Feb/Dove Shampoo 11th till 20th Feb/Surf 21st till 28th Feb</t>
      </is>
    </oc>
    <nc r="H10"/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3" sId="2" numFmtId="34">
    <nc r="AR5">
      <v>12000000</v>
    </nc>
  </rcc>
  <rcc rId="4844" sId="2" numFmtId="34">
    <nc r="AR12">
      <v>1200000</v>
    </nc>
  </rcc>
  <rcc rId="4845" sId="2" numFmtId="4">
    <nc r="AR17">
      <v>1500000</v>
    </nc>
  </rcc>
  <rcc rId="4846" sId="2" numFmtId="4">
    <nc r="AR19">
      <v>1500000</v>
    </nc>
  </rcc>
  <rcc rId="4847" sId="2" numFmtId="4">
    <nc r="AR20">
      <v>250000</v>
    </nc>
  </rcc>
  <rcc rId="4848" sId="2" numFmtId="4">
    <nc r="AR25">
      <v>700000</v>
    </nc>
  </rcc>
  <rcc rId="4849" sId="2" numFmtId="4">
    <nc r="AR23">
      <v>500000</v>
    </nc>
  </rcc>
  <rcc rId="4850" sId="2" numFmtId="4">
    <nc r="AR31">
      <v>300000</v>
    </nc>
  </rcc>
  <rcc rId="4851" sId="2" numFmtId="4">
    <nc r="AR45">
      <v>600000</v>
    </nc>
  </rcc>
  <rcc rId="4852" sId="2" numFmtId="4">
    <nc r="AR49">
      <v>400000</v>
    </nc>
  </rcc>
  <rcc rId="4853" sId="2" numFmtId="4">
    <nc r="AR51">
      <v>500000</v>
    </nc>
  </rcc>
  <rcc rId="4854" sId="2" numFmtId="4">
    <nc r="AR55">
      <v>500000</v>
    </nc>
  </rcc>
  <rcc rId="4855" sId="2" numFmtId="34">
    <oc r="AS12">
      <v>1000000</v>
    </oc>
    <nc r="AS12">
      <v>500000</v>
    </nc>
  </rcc>
  <rcc rId="4856" sId="2" numFmtId="34">
    <nc r="AS24">
      <v>400000</v>
    </nc>
  </rcc>
  <rcc rId="4857" sId="2" numFmtId="4">
    <oc r="AS28">
      <v>300000</v>
    </oc>
    <nc r="AS28">
      <v>500000</v>
    </nc>
  </rcc>
  <rcc rId="4858" sId="2" numFmtId="4">
    <nc r="AS44">
      <v>500000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2" numFmtId="4">
    <oc r="AS44">
      <v>500000</v>
    </oc>
    <nc r="AS44">
      <v>600000</v>
    </nc>
  </rcc>
  <rcc rId="4860" sId="2" numFmtId="4">
    <oc r="AS48">
      <v>200000</v>
    </oc>
    <nc r="AS48"/>
  </rcc>
  <rcc rId="4861" sId="2" numFmtId="4">
    <oc r="AS49">
      <v>300000</v>
    </oc>
    <nc r="AS49"/>
  </rcc>
  <rcc rId="4862" sId="2" numFmtId="4">
    <oc r="AS55">
      <v>300000</v>
    </oc>
    <nc r="AS55"/>
  </rcc>
  <rcc rId="4863" sId="2" numFmtId="4">
    <oc r="AS53">
      <v>500000</v>
    </oc>
    <nc r="AS53">
      <v>400000</v>
    </nc>
  </rcc>
  <rcc rId="4864" sId="2" numFmtId="4">
    <nc r="AS51">
      <v>200000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2" numFmtId="34">
    <oc r="AS91">
      <v>100000</v>
    </oc>
    <nc r="AS91"/>
  </rcc>
  <rcc rId="4866" sId="2" numFmtId="34">
    <nc r="AS90">
      <v>100000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8">
    <dxf>
      <numFmt numFmtId="35" formatCode="_(* #,##0.00_);_(* \(#,##0.00\);_(* &quot;-&quot;??_);_(@_)"/>
    </dxf>
  </rfmt>
  <rfmt sheetId="2" sqref="AD48">
    <dxf>
      <numFmt numFmtId="169" formatCode="_(* #,##0.0_);_(* \(#,##0.0\);_(* &quot;-&quot;??_);_(@_)"/>
    </dxf>
  </rfmt>
  <rfmt sheetId="2" sqref="AD48">
    <dxf>
      <numFmt numFmtId="164" formatCode="_(* #,##0_);_(* \(#,##0\);_(* &quot;-&quot;??_);_(@_)"/>
    </dxf>
  </rfmt>
  <rcc rId="3603" sId="2">
    <oc r="AD52">
      <v>1000000</v>
    </oc>
    <nc r="AD52"/>
  </rcc>
  <rcc rId="3604" sId="2">
    <nc r="AD51">
      <v>500000</v>
    </nc>
  </rcc>
  <rfmt sheetId="2" sqref="AD51">
    <dxf>
      <numFmt numFmtId="35" formatCode="_(* #,##0.00_);_(* \(#,##0.00\);_(* &quot;-&quot;??_);_(@_)"/>
    </dxf>
  </rfmt>
  <rfmt sheetId="2" sqref="AD51">
    <dxf>
      <numFmt numFmtId="169" formatCode="_(* #,##0.0_);_(* \(#,##0.0\);_(* &quot;-&quot;??_);_(@_)"/>
    </dxf>
  </rfmt>
  <rfmt sheetId="2" sqref="AD51">
    <dxf>
      <numFmt numFmtId="164" formatCode="_(* #,##0_);_(* \(#,##0\);_(* &quot;-&quot;??_);_(@_)"/>
    </dxf>
  </rfmt>
  <rcc rId="3605" sId="2">
    <nc r="AD54">
      <v>400000</v>
    </nc>
  </rcc>
  <rfmt sheetId="2" sqref="AD54:AD55">
    <dxf>
      <numFmt numFmtId="35" formatCode="_(* #,##0.00_);_(* \(#,##0.00\);_(* &quot;-&quot;??_);_(@_)"/>
    </dxf>
  </rfmt>
  <rfmt sheetId="2" sqref="AD54:AD55">
    <dxf>
      <numFmt numFmtId="35" formatCode="_(* #,##0.00_);_(* \(#,##0.00\);_(* &quot;-&quot;??_);_(@_)"/>
    </dxf>
  </rfmt>
  <rfmt sheetId="2" sqref="AD54:AD55">
    <dxf>
      <numFmt numFmtId="169" formatCode="_(* #,##0.0_);_(* \(#,##0.0\);_(* &quot;-&quot;??_);_(@_)"/>
    </dxf>
  </rfmt>
  <rfmt sheetId="2" sqref="AD54:AD55">
    <dxf>
      <numFmt numFmtId="164" formatCode="_(* #,##0_);_(* \(#,##0\);_(* &quot;-&quot;??_);_(@_)"/>
    </dxf>
  </rfmt>
  <rcc rId="3606" sId="2">
    <nc r="AD56">
      <v>200000</v>
    </nc>
  </rcc>
  <rfmt sheetId="2" sqref="AD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</rfmt>
  <rcc rId="3607" sId="2">
    <nc r="AD62">
      <v>100000</v>
    </nc>
  </rcc>
  <rfmt sheetId="2" sqref="AD62">
    <dxf>
      <numFmt numFmtId="35" formatCode="_(* #,##0.00_);_(* \(#,##0.00\);_(* &quot;-&quot;??_);_(@_)"/>
    </dxf>
  </rfmt>
  <rfmt sheetId="2" sqref="AD62">
    <dxf>
      <numFmt numFmtId="169" formatCode="_(* #,##0.0_);_(* \(#,##0.0\);_(* &quot;-&quot;??_);_(@_)"/>
    </dxf>
  </rfmt>
  <rfmt sheetId="2" sqref="AD62">
    <dxf>
      <numFmt numFmtId="164" formatCode="_(* #,##0_);_(* \(#,##0\);_(* &quot;-&quot;??_);_(@_)"/>
    </dxf>
  </rfmt>
  <rfmt sheetId="2" sqref="AC77:AD77">
    <dxf>
      <numFmt numFmtId="35" formatCode="_(* #,##0.00_);_(* \(#,##0.00\);_(* &quot;-&quot;??_);_(@_)"/>
    </dxf>
  </rfmt>
  <rfmt sheetId="2" sqref="AC77:AD77">
    <dxf>
      <numFmt numFmtId="169" formatCode="_(* #,##0.0_);_(* \(#,##0.0\);_(* &quot;-&quot;??_);_(@_)"/>
    </dxf>
  </rfmt>
  <rfmt sheetId="2" sqref="AC77:AD77">
    <dxf>
      <numFmt numFmtId="164" formatCode="_(* #,##0_);_(* \(#,##0\);_(* &quot;-&quot;??_);_(@_)"/>
    </dxf>
  </rfmt>
  <rcc rId="3608" sId="2" numFmtId="4">
    <nc r="AD20">
      <v>200000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2" numFmtId="34">
    <nc r="AS105">
      <v>300000</v>
    </nc>
  </rcc>
  <rcc rId="4868" sId="2" numFmtId="4">
    <oc r="AS45">
      <v>500000</v>
    </oc>
    <nc r="AS45">
      <v>400000</v>
    </nc>
  </rcc>
  <rcc rId="4869" sId="2" numFmtId="4">
    <oc r="AS44">
      <v>600000</v>
    </oc>
    <nc r="AS44">
      <v>500000</v>
    </nc>
  </rcc>
  <rcc rId="4870" sId="2" numFmtId="4">
    <oc r="AS53">
      <v>400000</v>
    </oc>
    <nc r="AS53">
      <v>300000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 numFmtId="34">
    <oc r="AS12">
      <v>500000</v>
    </oc>
    <nc r="AS12">
      <v>400000</v>
    </nc>
  </rcc>
  <rcc rId="4872" sId="2" numFmtId="34">
    <oc r="AS21">
      <v>500000</v>
    </oc>
    <nc r="AS21">
      <v>600000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numFmtId="34">
    <oc r="AR12">
      <v>1200000</v>
    </oc>
    <nc r="AR12">
      <v>800000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2" numFmtId="4">
    <nc r="AR18">
      <v>500000</v>
    </nc>
  </rcc>
  <rcc rId="4875" sId="2" numFmtId="4">
    <oc r="AR19">
      <v>1500000</v>
    </oc>
    <nc r="AR19">
      <v>1700000</v>
    </nc>
  </rcc>
  <rcc rId="4876" sId="2" numFmtId="4">
    <oc r="AR20">
      <v>250000</v>
    </oc>
    <nc r="AR20"/>
  </rcc>
  <rcc rId="4877" sId="2" numFmtId="4">
    <nc r="AR26">
      <v>600000</v>
    </nc>
  </rcc>
  <rcc rId="4878" sId="2" numFmtId="4">
    <nc r="AR28">
      <v>500000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9" sId="2" numFmtId="4">
    <nc r="AR22">
      <v>500000</v>
    </nc>
  </rcc>
  <rcc rId="4880" sId="2" numFmtId="4">
    <oc r="AR26">
      <v>600000</v>
    </oc>
    <nc r="AR26">
      <v>500000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1" sId="2" numFmtId="4">
    <nc r="AR52">
      <v>500000</v>
    </nc>
  </rcc>
  <rcc rId="4882" sId="2" numFmtId="4">
    <nc r="AR44">
      <v>500000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 numFmtId="4">
    <nc r="AR91">
      <v>100000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4" sId="2" numFmtId="4">
    <nc r="AR21">
      <v>500000</v>
    </nc>
  </rcc>
  <rcc rId="4885" sId="2" numFmtId="4">
    <oc r="AR23">
      <v>500000</v>
    </oc>
    <nc r="AR23">
      <v>600000</v>
    </nc>
  </rcc>
  <rcc rId="4886" sId="2" numFmtId="4">
    <oc r="AR19">
      <v>1700000</v>
    </oc>
    <nc r="AR19">
      <v>2000000</v>
    </nc>
  </rcc>
  <rcc rId="4887" sId="2" numFmtId="4">
    <oc r="AR17">
      <v>1500000</v>
    </oc>
    <nc r="AR17">
      <v>1800000</v>
    </nc>
  </rcc>
  <rcc rId="4888" sId="2" numFmtId="4">
    <oc r="AR28">
      <v>500000</v>
    </oc>
    <nc r="AR28">
      <v>600000</v>
    </nc>
  </rcc>
  <rcc rId="4889" sId="2" odxf="1" dxf="1" numFmtId="4">
    <oc r="AR26">
      <v>500000</v>
    </oc>
    <nc r="AR26">
      <v>600000</v>
    </nc>
    <odxf>
      <font>
        <sz val="10"/>
        <name val="Aparajita"/>
        <family val="2"/>
        <scheme val="none"/>
      </font>
      <alignment horizontal="center"/>
    </odxf>
    <ndxf>
      <font>
        <sz val="10"/>
        <color auto="1"/>
        <name val="Aparajita"/>
        <family val="2"/>
        <scheme val="none"/>
      </font>
      <alignment horizontal="general"/>
    </ndxf>
  </rcc>
  <rcc rId="4890" sId="2" numFmtId="34">
    <oc r="AR12">
      <v>800000</v>
    </oc>
    <nc r="AR12">
      <v>700000</v>
    </nc>
  </rcc>
  <rcc rId="4891" sId="2" numFmtId="4">
    <oc r="AR55">
      <v>500000</v>
    </oc>
    <nc r="AR55">
      <v>400000</v>
    </nc>
  </rcc>
  <rcc rId="4892" sId="2" numFmtId="4">
    <nc r="AR20">
      <v>200000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3" sId="2" numFmtId="34">
    <oc r="BA5">
      <v>25000000</v>
    </oc>
    <nc r="BA5">
      <v>31000000</v>
    </nc>
  </rcc>
  <rcc rId="4894" sId="2" numFmtId="34">
    <oc r="BE5">
      <v>20000000</v>
    </oc>
    <nc r="BE5">
      <v>26000000</v>
    </nc>
  </rcc>
  <rcc rId="4895" sId="2" numFmtId="4">
    <oc r="BA12">
      <v>2500000</v>
    </oc>
    <nc r="BA12">
      <v>3200000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 numFmtId="34">
    <nc r="X36">
      <v>100000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8" sId="9" numFmtId="34">
    <oc r="C5">
      <v>20000000</v>
    </oc>
    <nc r="C5">
      <v>40000000</v>
    </nc>
  </rcc>
  <rcc rId="3389" sId="9" numFmtId="34">
    <oc r="C10">
      <v>45000000</v>
    </oc>
    <nc r="C10">
      <v>48000000</v>
    </nc>
  </rcc>
  <rcc rId="3390" sId="9" numFmtId="34">
    <oc r="C13">
      <v>4000000</v>
    </oc>
    <nc r="C13">
      <v>5000000</v>
    </nc>
  </rcc>
  <rcc rId="3391" sId="9" numFmtId="34">
    <oc r="C14">
      <v>19000000</v>
    </oc>
    <nc r="C14">
      <v>22000000</v>
    </nc>
  </rcc>
  <rcc rId="3392" sId="9" numFmtId="34">
    <oc r="C15">
      <v>17000000</v>
    </oc>
    <nc r="C15">
      <v>20000000</v>
    </nc>
  </rcc>
  <rcc rId="3393" sId="9" numFmtId="34">
    <oc r="C39">
      <v>4000000</v>
    </oc>
    <nc r="C39">
      <v>5000000</v>
    </nc>
  </rcc>
  <rcc rId="3394" sId="9" numFmtId="34">
    <oc r="C41">
      <v>3000000</v>
    </oc>
    <nc r="C41">
      <v>5000000</v>
    </nc>
  </rcc>
  <rcc rId="3395" sId="9" numFmtId="34">
    <oc r="C42">
      <v>7000000</v>
    </oc>
    <nc r="C42">
      <v>10000000</v>
    </nc>
  </rcc>
  <rcc rId="3396" sId="9" numFmtId="34">
    <oc r="C45">
      <v>12000000</v>
    </oc>
    <nc r="C45">
      <v>10000000</v>
    </nc>
  </rcc>
  <rcc rId="3397" sId="9" numFmtId="34">
    <oc r="C52">
      <v>2000000</v>
    </oc>
    <nc r="C52">
      <v>0</v>
    </nc>
  </rcc>
  <rcc rId="3398" sId="9" numFmtId="34">
    <oc r="C87">
      <v>600000</v>
    </oc>
    <nc r="C87">
      <v>500000</v>
    </nc>
  </rcc>
  <rcc rId="3399" sId="9" numFmtId="34">
    <oc r="C86">
      <v>800000</v>
    </oc>
    <nc r="C86">
      <v>1500000</v>
    </nc>
  </rcc>
  <rcc rId="3400" sId="9" numFmtId="34">
    <oc r="C90">
      <v>200000</v>
    </oc>
    <nc r="C90">
      <v>500000</v>
    </nc>
  </rcc>
  <rcc rId="3401" sId="9" numFmtId="34">
    <oc r="C89">
      <v>300000</v>
    </oc>
    <nc r="C89">
      <v>200000</v>
    </nc>
  </rcc>
  <rcc rId="3402" sId="9" numFmtId="34">
    <oc r="C88">
      <v>200000</v>
    </oc>
    <nc r="C88">
      <v>250000</v>
    </nc>
  </rcc>
  <rcc rId="3403" sId="9" numFmtId="34">
    <oc r="C16">
      <v>10000000</v>
    </oc>
    <nc r="C16">
      <v>11000000</v>
    </nc>
  </rcc>
  <rcc rId="3404" sId="9" numFmtId="34">
    <oc r="C17">
      <v>18000000</v>
    </oc>
    <nc r="C17">
      <v>19000000</v>
    </nc>
  </rcc>
  <rcc rId="3405" sId="9" numFmtId="34">
    <oc r="C21">
      <v>10000000</v>
    </oc>
    <nc r="C21">
      <v>11000000</v>
    </nc>
  </rcc>
  <rcc rId="3406" sId="9" numFmtId="34">
    <oc r="C24">
      <v>5000000</v>
    </oc>
    <nc r="C24">
      <v>6500000</v>
    </nc>
  </rcc>
  <rcc rId="3407" sId="9" numFmtId="34">
    <oc r="C19">
      <v>20000000</v>
    </oc>
    <nc r="C19">
      <v>20350000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9" sId="2" numFmtId="34">
    <nc r="AE12">
      <v>500000</v>
    </nc>
  </rcc>
  <rcc rId="3610" sId="2" numFmtId="4">
    <nc r="AE31">
      <v>200000</v>
    </nc>
  </rcc>
  <rcc rId="3611" sId="2" numFmtId="4">
    <oc r="AE28">
      <v>500000</v>
    </oc>
    <nc r="AE28">
      <v>300000</v>
    </nc>
  </rcc>
  <rfmt sheetId="2" sqref="AE48">
    <dxf>
      <numFmt numFmtId="35" formatCode="_(* #,##0.00_);_(* \(#,##0.00\);_(* &quot;-&quot;??_);_(@_)"/>
    </dxf>
  </rfmt>
  <rfmt sheetId="2" sqref="AE48">
    <dxf>
      <numFmt numFmtId="169" formatCode="_(* #,##0.0_);_(* \(#,##0.0\);_(* &quot;-&quot;??_);_(@_)"/>
    </dxf>
  </rfmt>
  <rfmt sheetId="2" sqref="AE48">
    <dxf>
      <numFmt numFmtId="164" formatCode="_(* #,##0_);_(* \(#,##0\);_(* &quot;-&quot;??_);_(@_)"/>
    </dxf>
  </rfmt>
  <rcc rId="3612" sId="2">
    <oc r="AE52">
      <v>800000</v>
    </oc>
    <nc r="AE52"/>
  </rcc>
  <rcc rId="3613" sId="2" numFmtId="4">
    <oc r="AE45">
      <v>450000</v>
    </oc>
    <nc r="AE45">
      <v>500000</v>
    </nc>
  </rcc>
  <rcc rId="3614" sId="2" numFmtId="4">
    <nc r="AE53">
      <v>400000</v>
    </nc>
  </rcc>
  <rfmt sheetId="2" sqref="AE55">
    <dxf>
      <numFmt numFmtId="35" formatCode="_(* #,##0.00_);_(* \(#,##0.00\);_(* &quot;-&quot;??_);_(@_)"/>
    </dxf>
  </rfmt>
  <rfmt sheetId="2" sqref="AE55">
    <dxf>
      <numFmt numFmtId="169" formatCode="_(* #,##0.0_);_(* \(#,##0.0\);_(* &quot;-&quot;??_);_(@_)"/>
    </dxf>
  </rfmt>
  <rfmt sheetId="2" sqref="AE55">
    <dxf>
      <numFmt numFmtId="164" formatCode="_(* #,##0_);_(* \(#,##0\);_(* &quot;-&quot;??_);_(@_)"/>
    </dxf>
  </rfmt>
  <rcc rId="3615" sId="2">
    <nc r="AE58">
      <v>250000</v>
    </nc>
  </rcc>
  <rfmt sheetId="2" sqref="AE58">
    <dxf>
      <numFmt numFmtId="35" formatCode="_(* #,##0.00_);_(* \(#,##0.00\);_(* &quot;-&quot;??_);_(@_)"/>
    </dxf>
  </rfmt>
  <rfmt sheetId="2" sqref="AE58">
    <dxf>
      <numFmt numFmtId="169" formatCode="_(* #,##0.0_);_(* \(#,##0.0\);_(* &quot;-&quot;??_);_(@_)"/>
    </dxf>
  </rfmt>
  <rfmt sheetId="2" sqref="AE58">
    <dxf>
      <numFmt numFmtId="164" formatCode="_(* #,##0_);_(* \(#,##0\);_(* &quot;-&quot;??_);_(@_)"/>
    </dxf>
  </rfmt>
  <rcc rId="3616" sId="2" numFmtId="4">
    <oc r="AE25">
      <v>900000</v>
    </oc>
    <nc r="AE25">
      <v>1000000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7" sId="2" numFmtId="34">
    <nc r="X91">
      <v>100000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8" sId="2" numFmtId="4">
    <oc r="X31">
      <v>300000</v>
    </oc>
    <nc r="X31"/>
  </rcc>
  <rcc rId="4899" sId="2" numFmtId="34">
    <oc r="X55">
      <v>200000</v>
    </oc>
    <nc r="X55">
      <v>300000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 numFmtId="34">
    <nc r="AA90">
      <v>100000</v>
    </nc>
  </rcc>
  <rcc rId="4901" sId="2" numFmtId="4">
    <oc r="AA23">
      <v>600000</v>
    </oc>
    <nc r="AA23">
      <v>500000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 numFmtId="34">
    <oc r="AC78">
      <v>100000</v>
    </oc>
    <nc r="AC78"/>
  </rcc>
  <rcc rId="4903" sId="2" numFmtId="34">
    <nc r="AC91">
      <v>100000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36">
    <dxf>
      <numFmt numFmtId="35" formatCode="_(* #,##0.00_);_(* \(#,##0.00\);_(* &quot;-&quot;??_);_(@_)"/>
    </dxf>
  </rfmt>
  <rfmt sheetId="2" sqref="AC36">
    <dxf>
      <numFmt numFmtId="169" formatCode="_(* #,##0.0_);_(* \(#,##0.0\);_(* &quot;-&quot;??_);_(@_)"/>
    </dxf>
  </rfmt>
  <rfmt sheetId="2" sqref="AC36">
    <dxf>
      <numFmt numFmtId="164" formatCode="_(* #,##0_);_(* \(#,##0\);_(* &quot;-&quot;??_);_(@_)"/>
    </dxf>
  </rfmt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 numFmtId="34">
    <nc r="AD36">
      <v>100000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2" numFmtId="4">
    <oc r="AD31">
      <v>250000</v>
    </oc>
    <nc r="AD31">
      <v>200000</v>
    </nc>
  </rcc>
  <rcc rId="4906" sId="2" numFmtId="4">
    <oc r="AD23">
      <v>300000</v>
    </oc>
    <nc r="AD23">
      <v>250000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7" sId="2" numFmtId="34">
    <nc r="AE36">
      <v>100000</v>
    </nc>
  </rcc>
  <rcc rId="4908" sId="2" numFmtId="34">
    <nc r="AE91">
      <v>100000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9" sId="2" numFmtId="4">
    <oc r="AE24">
      <v>800000</v>
    </oc>
    <nc r="AE24">
      <v>600000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0" sId="2" numFmtId="34">
    <oc r="AE73">
      <v>100000</v>
    </oc>
    <nc r="AE73"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2" numFmtId="34">
    <oc r="AG21">
      <v>600000</v>
    </oc>
    <nc r="AG21">
      <v>500000</v>
    </nc>
  </rcc>
  <rcc rId="3627" sId="2" numFmtId="4">
    <oc r="AG28">
      <v>300000</v>
    </oc>
    <nc r="AG28">
      <v>400000</v>
    </nc>
  </rcc>
  <rcc rId="3628" sId="2" odxf="1" s="1" dxf="1" numFmtId="34">
    <nc r="AG4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ndxf>
  </rcc>
  <rcc rId="3629" sId="2" numFmtId="34">
    <oc r="AG44">
      <v>500000</v>
    </oc>
    <nc r="AG44"/>
  </rcc>
  <rcc rId="3630" sId="2" numFmtId="34">
    <oc r="AG46">
      <v>500000</v>
    </oc>
    <nc r="AG46"/>
  </rcc>
  <rcc rId="3631" sId="2" numFmtId="4">
    <nc r="AG53">
      <v>500000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1" sId="2" numFmtId="34">
    <nc r="AE76">
      <v>400000</v>
    </nc>
  </rcc>
  <rcc rId="4912" sId="2" numFmtId="34">
    <oc r="AE81">
      <v>100000</v>
    </oc>
    <nc r="AE81"/>
  </rcc>
  <rcc rId="4913" sId="2" numFmtId="34">
    <nc r="AE83">
      <v>150000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4" sId="2" numFmtId="34">
    <oc r="AE80">
      <v>100000</v>
    </oc>
    <nc r="AE80"/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1">
    <oc r="E12">
      <f>C12*10</f>
    </oc>
    <nc r="E12">
      <f>C12*8</f>
    </nc>
  </rcc>
  <rcc rId="4916" sId="2" numFmtId="4">
    <nc r="AR47">
      <v>1300000</v>
    </nc>
  </rcc>
  <rfmt sheetId="2" sqref="AR47" start="0" length="2147483647">
    <dxf>
      <font>
        <b/>
        <family val="2"/>
      </font>
    </dxf>
  </rfmt>
  <rcc rId="4917" sId="2" numFmtId="4">
    <oc r="AR44">
      <v>500000</v>
    </oc>
    <nc r="AR44"/>
  </rcc>
  <rcc rId="4918" sId="2" numFmtId="4">
    <oc r="AR52">
      <v>500000</v>
    </oc>
    <nc r="AR52">
      <v>600000</v>
    </nc>
  </rcc>
  <rcc rId="4919" sId="2" numFmtId="4">
    <oc r="AR49">
      <v>400000</v>
    </oc>
    <nc r="AR49"/>
  </rcc>
  <rcc rId="4920" sId="2" numFmtId="4">
    <oc r="AR51">
      <v>500000</v>
    </oc>
    <nc r="AR51"/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1" sId="2" numFmtId="4">
    <oc r="AE21">
      <v>600000</v>
    </oc>
    <nc r="AE21">
      <v>500000</v>
    </nc>
  </rcc>
  <rcc rId="4922" sId="2" numFmtId="4">
    <oc r="AE22">
      <v>500000</v>
    </oc>
    <nc r="AE22">
      <v>400000</v>
    </nc>
  </rcc>
  <rcc rId="4923" sId="2" numFmtId="4">
    <oc r="AE24">
      <v>600000</v>
    </oc>
    <nc r="AE24">
      <v>550000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4" sId="2" numFmtId="34">
    <oc r="AE83">
      <v>150000</v>
    </oc>
    <nc r="AE83">
      <v>200000</v>
    </nc>
  </rcc>
  <rcc rId="4925" sId="2" numFmtId="4">
    <oc r="AE24">
      <v>550000</v>
    </oc>
    <nc r="AE24">
      <v>500000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6" sId="1">
    <oc r="H12" t="inlineStr">
      <is>
        <t>Surf 1st till 10th Feb/Vim Bar 11th till 20th Feb/Dove Shampoo 21st till 28th Feb</t>
      </is>
    </oc>
    <nc r="H12" t="inlineStr">
      <is>
        <t>Fal BB 1st till 10th Feb/Vim Bar 11th till 20th Feb/Dove Shampoo 21st till 28th Feb</t>
      </is>
    </nc>
  </rcc>
  <rfmt sheetId="2" sqref="L53" start="0" length="2147483647">
    <dxf>
      <font>
        <b/>
        <family val="2"/>
      </font>
    </dxf>
  </rfmt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7" sId="1">
    <oc r="H11" t="inlineStr">
      <is>
        <t>Surf 1st till 10th Feb/LB Bar 11th till 20th Feb/BBM 21st till 28th</t>
      </is>
    </oc>
    <nc r="H11" t="inlineStr">
      <is>
        <t>Fal BB 1st till 10th Feb/LB Bar 11th till 20th Feb/Surf 21st till 28th</t>
      </is>
    </nc>
  </rcc>
  <rcc rId="4928" sId="2" numFmtId="34">
    <oc r="L55">
      <v>300000</v>
    </oc>
    <nc r="L55">
      <v>350000</v>
    </nc>
  </rcc>
  <rfmt sheetId="2" sqref="L55" start="0" length="2147483647">
    <dxf>
      <font>
        <b/>
        <family val="2"/>
      </font>
    </dxf>
  </rfmt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9" sId="1">
    <oc r="H6" t="inlineStr">
      <is>
        <t>Vim Bar 1st till 10th Feb/Surf 11th till 20th Feb/Sunsilk 21st till 28th Feb</t>
      </is>
    </oc>
    <nc r="H6" t="inlineStr">
      <is>
        <t>Vim Bar 1st till 10th Feb/Fal BB 11th till 20th Feb/Surf 21st till 28th Feb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5" start="0" length="2147483647">
    <dxf>
      <font>
        <b/>
        <family val="2"/>
      </font>
    </dxf>
  </rfmt>
  <rcc rId="4930" sId="2" numFmtId="34">
    <oc r="L22">
      <v>500000</v>
    </oc>
    <nc r="L22">
      <v>450000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1" sId="2" numFmtId="4">
    <nc r="AP36">
      <v>100000</v>
    </nc>
  </rcc>
  <rfmt sheetId="2" sqref="AP47" start="0" length="2147483647">
    <dxf>
      <font>
        <b/>
        <family val="2"/>
      </font>
    </dxf>
  </rfmt>
  <rcc rId="4932" sId="2" numFmtId="4">
    <oc r="AP44">
      <v>500000</v>
    </oc>
    <nc r="AP44"/>
  </rcc>
  <rcc rId="4933" sId="1">
    <oc r="E12">
      <f>C12*8</f>
    </oc>
    <nc r="E12">
      <f>C12*4</f>
    </nc>
  </rcc>
  <rcc rId="4934" sId="2" numFmtId="4">
    <nc r="AP47">
      <v>650000</v>
    </nc>
  </rcc>
  <rcc rId="4935" sId="1">
    <oc r="E20">
      <f>C20*10</f>
    </oc>
    <nc r="E20">
      <f>C20*4</f>
    </nc>
  </rcc>
  <rcc rId="4936" sId="2" numFmtId="4">
    <oc r="AP49">
      <v>500000</v>
    </oc>
    <nc r="AP49">
      <v>200000</v>
    </nc>
  </rcc>
  <rfmt sheetId="2" sqref="AP49" start="0" length="2147483647">
    <dxf>
      <font>
        <b/>
        <family val="2"/>
      </font>
    </dxf>
  </rfmt>
  <rfmt sheetId="2" sqref="AP45" start="0" length="2147483647">
    <dxf>
      <font>
        <b/>
        <family val="2"/>
      </font>
    </dxf>
  </rfmt>
  <rcc rId="4937" sId="1">
    <oc r="E14">
      <f>C14*10</f>
    </oc>
    <nc r="E14">
      <f>C14*4</f>
    </nc>
  </rcc>
  <rcc rId="4938" sId="2" numFmtId="34">
    <oc r="AP51">
      <v>450000</v>
    </oc>
    <nc r="AP51"/>
  </rcc>
  <rcc rId="4939" sId="1">
    <oc r="E16">
      <f>C16*10</f>
    </oc>
    <nc r="E16">
      <f>C16*4</f>
    </nc>
  </rcc>
  <rcc rId="4940" sId="2" numFmtId="4">
    <oc r="AP53">
      <v>400000</v>
    </oc>
    <nc r="AP53">
      <v>300000</v>
    </nc>
  </rcc>
  <rfmt sheetId="2" sqref="AP53" start="0" length="2147483647">
    <dxf>
      <font>
        <b/>
        <family val="2"/>
      </font>
    </dxf>
  </rfmt>
  <rcc rId="4941" sId="1">
    <oc r="E8">
      <f>C8*8</f>
    </oc>
    <nc r="E8">
      <f>C8*3</f>
    </nc>
  </rcc>
  <rcc rId="4942" sId="2" numFmtId="4">
    <nc r="AP52">
      <v>650000</v>
    </nc>
  </rcc>
  <rfmt sheetId="2" sqref="AP52" start="0" length="2147483647">
    <dxf>
      <font>
        <b/>
        <family val="2"/>
      </font>
    </dxf>
  </rfmt>
  <rcc rId="4943" sId="2" numFmtId="4">
    <oc r="AP55">
      <v>400000</v>
    </oc>
    <nc r="AP55">
      <v>350000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2" sId="2" numFmtId="34">
    <oc r="AI25">
      <v>700000</v>
    </oc>
    <nc r="AI25">
      <v>800000</v>
    </nc>
  </rcc>
  <rcc rId="3633" sId="2" numFmtId="34">
    <oc r="AI26">
      <v>800000</v>
    </oc>
    <nc r="AI26">
      <v>700000</v>
    </nc>
  </rcc>
  <rcc rId="3634" sId="2" numFmtId="34">
    <oc r="AI45">
      <v>500000</v>
    </oc>
    <nc r="AI45">
      <v>900000</v>
    </nc>
  </rcc>
  <rcc rId="3635" sId="2" numFmtId="4">
    <oc r="AI44">
      <v>900000</v>
    </oc>
    <nc r="AI44">
      <v>500000</v>
    </nc>
  </rcc>
  <rcc rId="3636" sId="2" numFmtId="34">
    <oc r="AI46">
      <v>500000</v>
    </oc>
    <nc r="AI46"/>
  </rcc>
  <rcc rId="3637" sId="2" numFmtId="4">
    <nc r="AI56">
      <v>200000</v>
    </nc>
  </rcc>
  <rcc rId="3638" sId="2" numFmtId="34">
    <nc r="AI31">
      <v>300000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1">
    <oc r="H6" t="inlineStr">
      <is>
        <t>Vim Bar 1st till 10th Feb/Fal BB 11th till 20th Feb/Surf 21st till 28th Feb</t>
      </is>
    </oc>
    <nc r="H6" t="inlineStr">
      <is>
        <t>Vim Bar 1st till 10th Feb/Fal BB 11th till 20th Feb/Surf 21st till 28th Feb/BBM 23rd Frb till 28th Feb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5" sId="1">
    <oc r="H9" t="inlineStr">
      <is>
        <t>Surf 1st till 10th Feb/Lux 11th till 20th Feb/Sunsilk 21st till 28th Feb</t>
      </is>
    </oc>
    <nc r="H9" t="inlineStr">
      <is>
        <t>Surf 1st till 10th Feb/Lux 11th till 20th Feb/BBM 23rd till 28th Feb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H14" t="inlineStr">
      <is>
        <t>LB Bar 1st till 10th Feb/Surf 11th till 20th Feb/Dove Shampoo 21st till 28th Feb</t>
      </is>
    </oc>
    <nc r="H14" t="inlineStr">
      <is>
        <t>LB Bar 1st till 10th Feb/Surf 11th till 20th Feb/BBM 23rd till 28th Feb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H8" t="inlineStr">
      <is>
        <t>Sunsilk 1st till 10th Feb/Lux 11th till 20th Feb/Surf 21st till 28th Feb</t>
      </is>
    </oc>
    <nc r="H8" t="inlineStr">
      <is>
        <t>Sunsilk 1st till 10th Feb/Lux 11th till 20th Feb/Surf 21st till 28th Feb/BBM 23rd till 25th Feb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1">
    <oc r="H12" t="inlineStr">
      <is>
        <t>Fal BB 1st till 10th Feb/Vim Bar 11th till 20th Feb/Dove Shampoo 21st till 28th Feb</t>
      </is>
    </oc>
    <nc r="H12" t="inlineStr">
      <is>
        <t>Fal BB 1st till 10th Feb/Vim Bar 11th till 20th Feb/BBM 23rd till 28th Feb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1">
    <oc r="H11" t="inlineStr">
      <is>
        <t>Fal BB 1st till 10th Feb/LB Bar 11th till 20th Feb/Surf 21st till 28th</t>
      </is>
    </oc>
    <nc r="H11" t="inlineStr">
      <is>
        <t>Fal BB 1st till 10th Feb/LB Bar 11th till 20th Feb/Surf 21st till 28th/BBM 23rd till 28th Feb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AC56">
      <v>300000</v>
    </nc>
  </rcc>
  <rcc rId="4951" sId="2" numFmtId="34">
    <oc r="AC53">
      <v>500000</v>
    </oc>
    <nc r="AC53">
      <v>400000</v>
    </nc>
  </rcc>
  <rcc rId="4952" sId="2" numFmtId="34">
    <oc r="AC55">
      <v>400000</v>
    </oc>
    <nc r="AC55">
      <v>300000</v>
    </nc>
  </rcc>
  <rfmt sheetId="2" sqref="AC56">
    <dxf>
      <numFmt numFmtId="35" formatCode="_(* #,##0.00_);_(* \(#,##0.00\);_(* &quot;-&quot;??_);_(@_)"/>
    </dxf>
  </rfmt>
  <rfmt sheetId="2" sqref="AC56">
    <dxf>
      <numFmt numFmtId="169" formatCode="_(* #,##0.0_);_(* \(#,##0.0\);_(* &quot;-&quot;??_);_(@_)"/>
    </dxf>
  </rfmt>
  <rfmt sheetId="2" sqref="AC56">
    <dxf>
      <numFmt numFmtId="164" formatCode="_(* #,##0_);_(* \(#,##0\);_(* &quot;-&quot;??_);_(@_)"/>
    </dxf>
  </rfmt>
  <rcc rId="4953" sId="2" numFmtId="4">
    <oc r="AC45">
      <v>800000</v>
    </oc>
    <nc r="AC45">
      <v>700000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 numFmtId="34">
    <oc r="AE61">
      <v>100000</v>
    </oc>
    <nc r="AE61">
      <v>200000</v>
    </nc>
  </rcc>
  <rcc rId="4955" sId="2" numFmtId="34">
    <oc r="AE44">
      <v>600000</v>
    </oc>
    <nc r="AE44">
      <v>500000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 numFmtId="34">
    <nc r="AE13">
      <v>200000</v>
    </nc>
  </rcc>
  <rcc rId="4957" sId="2" numFmtId="34">
    <oc r="AE12">
      <v>1200000</v>
    </oc>
    <nc r="AE12">
      <v>1000000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8" sId="2" numFmtId="34">
    <oc r="BB5">
      <v>25000000</v>
    </oc>
    <nc r="BB5">
      <v>22000000</v>
    </nc>
  </rcc>
  <rcc rId="4959" sId="2" numFmtId="4">
    <oc r="BB22">
      <v>650000</v>
    </oc>
    <nc r="BB22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9" sId="2" numFmtId="34">
    <oc r="AL37">
      <v>300000</v>
    </oc>
    <nc r="AL37"/>
  </rcc>
  <rcc rId="3640" sId="2" numFmtId="34">
    <oc r="AL68">
      <v>250000</v>
    </oc>
    <nc r="AL68"/>
  </rcc>
  <rcc rId="3641" sId="2" numFmtId="34">
    <nc r="AL84">
      <v>50000</v>
    </nc>
  </rcc>
  <rcc rId="3642" sId="2" numFmtId="34">
    <oc r="AL82">
      <v>250000</v>
    </oc>
    <nc r="AL82">
      <v>100000</v>
    </nc>
  </rcc>
  <rcc rId="3643" sId="2" numFmtId="34">
    <oc r="AL77">
      <v>250000</v>
    </oc>
    <nc r="AL77">
      <v>100000</v>
    </nc>
  </rcc>
  <rcc rId="3644" sId="2" numFmtId="34">
    <oc r="AL75">
      <v>250000</v>
    </oc>
    <nc r="AL75">
      <v>150000</v>
    </nc>
  </rcc>
  <rcc rId="3645" sId="2" numFmtId="34">
    <nc r="AL25">
      <v>500000</v>
    </nc>
  </rcc>
  <rcc rId="3646" sId="2" numFmtId="34">
    <nc r="AL22">
      <v>400000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 numFmtId="4">
    <oc r="BA17">
      <v>3100000</v>
    </oc>
    <nc r="BA17">
      <v>3500000</v>
    </nc>
  </rcc>
  <rcc rId="4961" sId="2" numFmtId="4">
    <oc r="BA19">
      <v>3000000</v>
    </oc>
    <nc r="BA19">
      <v>3500000</v>
    </nc>
  </rcc>
  <rcc rId="4962" sId="2" numFmtId="4">
    <oc r="BA20">
      <v>200000</v>
    </oc>
    <nc r="BA20">
      <v>400000</v>
    </nc>
  </rcc>
  <rcc rId="4963" sId="2" numFmtId="4">
    <oc r="BA22">
      <v>1000000</v>
    </oc>
    <nc r="BA22">
      <v>1500000</v>
    </nc>
  </rcc>
  <rcc rId="4964" sId="2" numFmtId="4">
    <oc r="BA25">
      <v>2700000</v>
    </oc>
    <nc r="BA25">
      <v>3000000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5" sId="2" numFmtId="4">
    <oc r="BB26">
      <v>1200000</v>
    </oc>
    <nc r="BB26"/>
  </rcc>
  <rcc rId="4966" sId="2" numFmtId="4">
    <oc r="BB17">
      <v>3850000</v>
    </oc>
    <nc r="BB17">
      <v>3500000</v>
    </nc>
  </rcc>
  <rcc rId="4967" sId="2" numFmtId="4">
    <oc r="BB20">
      <v>400000</v>
    </oc>
    <nc r="BB20">
      <v>500000</v>
    </nc>
  </rcc>
  <rcc rId="4968" sId="2" numFmtId="4">
    <oc r="BB21">
      <v>1500000</v>
    </oc>
    <nc r="BB21">
      <v>1400000</v>
    </nc>
  </rcc>
  <rcc rId="4969" sId="2" numFmtId="4">
    <oc r="BB23">
      <v>1000000</v>
    </oc>
    <nc r="BB23">
      <v>800000</v>
    </nc>
  </rcc>
  <rcc rId="4970" sId="2" numFmtId="4">
    <oc r="BB24">
      <v>1500000</v>
    </oc>
    <nc r="BB24">
      <v>1300000</v>
    </nc>
  </rcc>
  <rcc rId="4971" sId="2" numFmtId="4">
    <nc r="BB105">
      <v>500000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2" sId="2" numFmtId="4">
    <oc r="BB25">
      <v>2400000</v>
    </oc>
    <nc r="BB25">
      <v>2200000</v>
    </nc>
  </rcc>
  <rcc rId="4973" sId="2" numFmtId="4">
    <oc r="BB28">
      <v>1500000</v>
    </oc>
    <nc r="BB28">
      <v>1200000</v>
    </nc>
  </rcc>
  <rcc rId="4974" sId="2" numFmtId="4">
    <oc r="BB36">
      <v>200000</v>
    </oc>
    <nc r="BB36">
      <v>100000</v>
    </nc>
  </rcc>
  <rcc rId="4975" sId="1">
    <nc r="H10" t="inlineStr">
      <is>
        <t>Walls Inhome 19th till 22nd Feb</t>
      </is>
    </nc>
  </rcc>
  <rcc rId="4976" sId="1">
    <oc r="E12">
      <f>C12*4</f>
    </oc>
    <nc r="E12">
      <f>C12*7</f>
    </nc>
  </rcc>
  <rcc rId="4977" sId="2" numFmtId="4">
    <oc r="AR47">
      <v>1300000</v>
    </oc>
    <nc r="AR47">
      <v>1100000</v>
    </nc>
  </rcc>
  <rcc rId="4978" sId="2" numFmtId="4">
    <nc r="AR51">
      <v>200000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E12">
      <f>C12*7</f>
    </oc>
    <nc r="E12">
      <f>C12*4</f>
    </nc>
  </rcc>
  <rcc rId="4980" sId="1">
    <oc r="H10" t="inlineStr">
      <is>
        <t>Walls Inhome 19th till 22nd Feb</t>
      </is>
    </oc>
    <nc r="H10" t="inlineStr">
      <is>
        <t>Walls Inhome 19th till 24th Feb/BBM 25th till 28th Feb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E12">
      <f>C12*4</f>
    </oc>
    <nc r="E12">
      <f>C12*6</f>
    </nc>
  </rcc>
  <rcc rId="4982" sId="2" numFmtId="4">
    <oc r="AR47">
      <v>1100000</v>
    </oc>
    <nc r="AR47">
      <v>1000000</v>
    </nc>
  </rcc>
  <rcc rId="4983" sId="2" numFmtId="4">
    <oc r="AR51">
      <v>200000</v>
    </oc>
    <nc r="AR51">
      <v>300000</v>
    </nc>
  </rcc>
  <rcc rId="4984" sId="1">
    <oc r="H10" t="inlineStr">
      <is>
        <t>Walls Inhome 19th till 24th Feb/BBM 25th till 28th Feb</t>
      </is>
    </oc>
    <nc r="H10" t="inlineStr">
      <is>
        <t>Clear 1st till 10th Feb /Walls Inhome 19th till 24th Feb/BBM 25th till 28th Feb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E12">
      <f>C12*6</f>
    </oc>
    <nc r="E12">
      <f>C12*10</f>
    </nc>
  </rcc>
  <rcc rId="4986" sId="2" numFmtId="4">
    <nc r="BB47">
      <v>1600000</v>
    </nc>
  </rcc>
  <rfmt sheetId="2" sqref="BB47" start="0" length="2147483647">
    <dxf>
      <font>
        <b/>
        <family val="2"/>
      </font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2" numFmtId="4">
    <oc r="BB55">
      <v>1400000</v>
    </oc>
    <nc r="BB55">
      <v>1000000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8" sId="1">
    <oc r="E12">
      <f>C12*10</f>
    </oc>
    <nc r="E12">
      <f>C12*5</f>
    </nc>
  </rcc>
  <rcc rId="4989" sId="2" numFmtId="4">
    <oc r="BB47">
      <v>1600000</v>
    </oc>
    <nc r="BB47">
      <v>800000</v>
    </nc>
  </rcc>
  <rcc rId="4990" sId="1">
    <oc r="H10" t="inlineStr">
      <is>
        <t>Clear 1st till 10th Feb /Walls Inhome 19th till 24th Feb/BBM 25th till 28th Feb</t>
      </is>
    </oc>
    <nc r="H10" t="inlineStr">
      <is>
        <t>Clear 5th till 9th Feb /Walls Inhome 19th till 24th Feb/BBM 25th till 28th Feb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1" sId="2" numFmtId="4">
    <oc r="BB90">
      <v>150000</v>
    </oc>
    <nc r="BB90">
      <v>100000</v>
    </nc>
  </rcc>
  <rcc rId="4992" sId="2" numFmtId="4">
    <oc r="BB48">
      <v>450000</v>
    </oc>
    <nc r="BB48">
      <v>400000</v>
    </nc>
  </rcc>
  <rcc rId="4993" sId="2" numFmtId="4">
    <oc r="BB51">
      <v>800000</v>
    </oc>
    <nc r="BB51">
      <v>700000</v>
    </nc>
  </rcc>
  <rcc rId="4994" sId="2" numFmtId="4">
    <oc r="BB53">
      <v>800000</v>
    </oc>
    <nc r="BB53">
      <v>700000</v>
    </nc>
  </rcc>
  <rcc rId="4995" sId="2" numFmtId="4">
    <oc r="BB17">
      <v>3500000</v>
    </oc>
    <nc r="BB17">
      <v>3300000</v>
    </nc>
  </rcc>
  <rcc rId="4996" sId="2" numFmtId="4">
    <oc r="BB24">
      <v>1300000</v>
    </oc>
    <nc r="BB24">
      <v>1100000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2" numFmtId="4">
    <oc r="BB28">
      <v>1200000</v>
    </oc>
    <nc r="BB28">
      <v>1000000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7" sId="2" numFmtId="34">
    <oc r="AM18">
      <v>500000</v>
    </oc>
    <nc r="AM18"/>
  </rcc>
  <rcc rId="3648" sId="2" numFmtId="34">
    <oc r="AM26">
      <v>300000</v>
    </oc>
    <nc r="AM26"/>
  </rcc>
  <rcc rId="3649" sId="2" numFmtId="34">
    <nc r="AM25">
      <v>700000</v>
    </nc>
  </rcc>
  <rcc rId="3650" sId="2" numFmtId="34">
    <oc r="AM44">
      <v>500000</v>
    </oc>
    <nc r="AM44"/>
  </rcc>
  <rcc rId="3651" sId="2" numFmtId="34">
    <oc r="AM46">
      <v>500000</v>
    </oc>
    <nc r="AM46"/>
  </rcc>
  <rcc rId="3652" sId="2" numFmtId="34">
    <nc r="AM45">
      <v>800000</v>
    </nc>
  </rcc>
  <rcc rId="3653" sId="2" numFmtId="34">
    <nc r="AM48">
      <v>300000</v>
    </nc>
  </rcc>
  <rcc rId="3654" sId="2" numFmtId="34">
    <oc r="AP18">
      <v>1200000</v>
    </oc>
    <nc r="AP18">
      <v>800000</v>
    </nc>
  </rcc>
  <rcc rId="3655" sId="2" numFmtId="34">
    <oc r="AP19">
      <v>1200000</v>
    </oc>
    <nc r="AP19">
      <v>1500000</v>
    </nc>
  </rcc>
  <rcc rId="3656" sId="2" numFmtId="4">
    <oc r="AP22">
      <v>500000</v>
    </oc>
    <nc r="AP22">
      <v>600000</v>
    </nc>
  </rcc>
  <rcc rId="3657" sId="2" numFmtId="4">
    <oc r="AP25">
      <v>300000</v>
    </oc>
    <nc r="AP25">
      <v>800000</v>
    </nc>
  </rcc>
  <rcc rId="3658" sId="2" numFmtId="4">
    <oc r="AP26">
      <v>300000</v>
    </oc>
    <nc r="AP26"/>
  </rcc>
  <rcc rId="3659" sId="2" numFmtId="4">
    <oc r="AP34">
      <v>300000</v>
    </oc>
    <nc r="AP34"/>
  </rcc>
  <rfmt sheetId="2" s="1" sqref="AP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right style="thin">
          <color indexed="64"/>
        </right>
      </border>
    </dxf>
  </rfmt>
  <rcc rId="3660" sId="2" numFmtId="4">
    <oc r="AP47">
      <v>500000</v>
    </oc>
    <nc r="AP47"/>
  </rcc>
  <rcc rId="3661" sId="2" numFmtId="4">
    <nc r="AP45">
      <v>700000</v>
    </nc>
  </rcc>
  <rcc rId="3662" sId="2" numFmtId="4">
    <oc r="AP46">
      <v>500000</v>
    </oc>
    <nc r="AP46"/>
  </rcc>
  <rcc rId="3663" sId="2" numFmtId="4">
    <oc r="AP52">
      <v>500000</v>
    </oc>
    <nc r="AP52"/>
  </rcc>
  <rcc rId="3664" sId="2" numFmtId="4">
    <nc r="AP53">
      <v>400000</v>
    </nc>
  </rcc>
  <rfmt sheetId="2" sqref="AP53" start="0" length="2147483647">
    <dxf>
      <font>
        <b val="0"/>
        <family val="2"/>
      </font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2" numFmtId="4">
    <oc r="BB36">
      <v>100000</v>
    </oc>
    <nc r="BB36">
      <v>200000</v>
    </nc>
  </rcc>
  <rcc rId="4999" sId="2" numFmtId="4">
    <oc r="BB24">
      <v>1100000</v>
    </oc>
    <nc r="BB24">
      <v>1200000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0" sId="2" numFmtId="34">
    <oc r="BD17">
      <v>3500000</v>
    </oc>
    <nc r="BD17">
      <v>3000000</v>
    </nc>
  </rcc>
  <rcc rId="5001" sId="2" numFmtId="34">
    <oc r="BD19">
      <v>2500000</v>
    </oc>
    <nc r="BD19">
      <v>2200000</v>
    </nc>
  </rcc>
  <rcc rId="5002" sId="2" numFmtId="34">
    <oc r="BD21">
      <v>600000</v>
    </oc>
    <nc r="BD21">
      <v>700000</v>
    </nc>
  </rcc>
  <rcc rId="5003" sId="2" numFmtId="34">
    <oc r="BD23">
      <v>1000000</v>
    </oc>
    <nc r="BD23">
      <v>900000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4" sId="2" numFmtId="34">
    <oc r="BD44">
      <v>700000</v>
    </oc>
    <nc r="BD44">
      <v>1000000</v>
    </nc>
  </rcc>
  <rcc rId="5005" sId="2" numFmtId="34">
    <oc r="BD45">
      <v>800000</v>
    </oc>
    <nc r="BD45">
      <v>1000000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6" sId="2" numFmtId="34">
    <oc r="BD17">
      <v>3000000</v>
    </oc>
    <nc r="BD17">
      <v>3300000</v>
    </nc>
  </rcc>
  <rcc rId="5007" sId="2" numFmtId="34">
    <oc r="BD55">
      <v>600000</v>
    </oc>
    <nc r="BD55">
      <v>800000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8" sId="2" numFmtId="34">
    <oc r="BD17">
      <v>3300000</v>
    </oc>
    <nc r="BD17">
      <v>3100000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9" sId="2" numFmtId="34">
    <oc r="BE18">
      <v>1000000</v>
    </oc>
    <nc r="BE18">
      <v>1500000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0" sId="2" numFmtId="4">
    <oc r="BA20">
      <v>400000</v>
    </oc>
    <nc r="BA20">
      <v>500000</v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1" sId="2" numFmtId="34">
    <oc r="AL5">
      <v>5000000</v>
    </oc>
    <nc r="AL5"/>
  </rcc>
  <rcc rId="5012" sId="2" numFmtId="34">
    <oc r="AL12">
      <v>1200000</v>
    </oc>
    <nc r="AL12"/>
  </rcc>
  <rcc rId="5013" sId="2" numFmtId="34">
    <oc r="AL19">
      <v>1000000</v>
    </oc>
    <nc r="AL19"/>
  </rcc>
  <rcc rId="5014" sId="2" numFmtId="4">
    <oc r="AL23">
      <v>400000</v>
    </oc>
    <nc r="AL23"/>
  </rcc>
  <rcc rId="5015" sId="2" numFmtId="34">
    <oc r="AL25">
      <v>500000</v>
    </oc>
    <nc r="AL25"/>
  </rcc>
  <rcc rId="5016" sId="2" numFmtId="4">
    <oc r="AL45">
      <v>450000</v>
    </oc>
    <nc r="AL45"/>
  </rcc>
  <rcc rId="5017" sId="2" numFmtId="4">
    <oc r="AL54">
      <v>500000</v>
    </oc>
    <nc r="AL54"/>
  </rcc>
  <rcc rId="5018" sId="2" numFmtId="4">
    <oc r="AL55">
      <v>300000</v>
    </oc>
    <nc r="AL55"/>
  </rcc>
  <rcc rId="5019" sId="2" numFmtId="34">
    <oc r="AL73">
      <v>250000</v>
    </oc>
    <nc r="AL73"/>
  </rcc>
  <rcc rId="5020" sId="2" numFmtId="34">
    <oc r="AL76">
      <v>150000</v>
    </oc>
    <nc r="AL76"/>
  </rcc>
  <rcc rId="5021" sId="2" numFmtId="34">
    <oc r="AL78">
      <v>100000</v>
    </oc>
    <nc r="AL78"/>
  </rcc>
  <rcc rId="5022" sId="2" numFmtId="34">
    <oc r="AL83">
      <v>100000</v>
    </oc>
    <nc r="AL83"/>
  </rcc>
  <rcc rId="5023" sId="2" numFmtId="34">
    <oc r="AL85">
      <v>50000</v>
    </oc>
    <nc r="AL85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4" sId="2" numFmtId="34">
    <oc r="AG19">
      <v>1400000</v>
    </oc>
    <nc r="AG19">
      <v>1200000</v>
    </nc>
  </rcc>
  <rcc rId="5025" sId="2" numFmtId="34">
    <oc r="AG90">
      <v>300000</v>
    </oc>
    <nc r="AG90"/>
  </rcc>
  <rcc rId="5026" sId="2" numFmtId="34">
    <oc r="AG91">
      <v>300000</v>
    </oc>
    <nc r="AG91"/>
  </rcc>
  <rcc rId="5027" sId="2" numFmtId="34">
    <nc r="AG94">
      <v>300000</v>
    </nc>
  </rcc>
  <rcc rId="5028" sId="2" numFmtId="34">
    <nc r="AG95">
      <v>200000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9" sId="2" numFmtId="34">
    <oc r="AG101">
      <v>250000</v>
    </oc>
    <nc r="AG101">
      <v>300000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5" sId="2" numFmtId="4">
    <nc r="AP55">
      <v>200000</v>
    </nc>
  </rcc>
  <rcc rId="3666" sId="2" odxf="1" dxf="1" numFmtId="4">
    <nc r="AP58">
      <v>200000</v>
    </nc>
    <odxf/>
    <ndxf/>
  </rcc>
  <rcc rId="3667" sId="2" numFmtId="4">
    <oc r="AP25">
      <v>800000</v>
    </oc>
    <nc r="AP25">
      <v>900000</v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0" sId="2" numFmtId="34">
    <oc r="AG23">
      <v>250000</v>
    </oc>
    <nc r="AG23">
      <v>300000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1" sId="2" numFmtId="4">
    <oc r="AG28">
      <v>400000</v>
    </oc>
    <nc r="AG28">
      <v>500000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2" numFmtId="34">
    <oc r="AG52">
      <v>300000</v>
    </oc>
    <nc r="AG5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3" sId="2" numFmtId="4">
    <nc r="AG55">
      <v>300000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4" sId="2" numFmtId="34">
    <nc r="AG97">
      <v>100000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5" sId="2" numFmtId="34">
    <oc r="AI19">
      <v>1800000</v>
    </oc>
    <nc r="AI19">
      <v>1000000</v>
    </nc>
  </rcc>
  <rcc rId="5036" sId="2" numFmtId="34">
    <nc r="AI17">
      <v>1000000</v>
    </nc>
  </rcc>
  <rcc rId="5037" sId="2" numFmtId="34">
    <oc r="AI23">
      <v>400000</v>
    </oc>
    <nc r="AI23">
      <v>300000</v>
    </nc>
  </rcc>
  <rcc rId="5038" sId="2" numFmtId="34">
    <oc r="AI25">
      <v>1100000</v>
    </oc>
    <nc r="AI25">
      <v>1000000</v>
    </nc>
  </rcc>
  <rcc rId="5039" sId="2" numFmtId="34">
    <oc r="AI31">
      <v>300000</v>
    </oc>
    <nc r="AI31"/>
  </rcc>
  <rcc rId="5040" sId="2" numFmtId="34">
    <oc r="AI28">
      <v>550000</v>
    </oc>
    <nc r="AI28">
      <v>400000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1" sId="2" numFmtId="4">
    <oc r="AI44">
      <v>400000</v>
    </oc>
    <nc r="AI44"/>
  </rcc>
  <rcc rId="5042" sId="2" numFmtId="34">
    <oc r="AI45">
      <v>700000</v>
    </oc>
    <nc r="AI45">
      <v>800000</v>
    </nc>
  </rcc>
  <rcc rId="5043" sId="2" numFmtId="4">
    <oc r="AI48">
      <v>300000</v>
    </oc>
    <nc r="AI48">
      <v>350000</v>
    </nc>
  </rcc>
  <rcc rId="5044" sId="2" numFmtId="34">
    <nc r="AI51">
      <v>400000</v>
    </nc>
  </rcc>
  <rfmt sheetId="2" sqref="AI96:AI98">
    <dxf>
      <numFmt numFmtId="35" formatCode="_(* #,##0.00_);_(* \(#,##0.00\);_(* &quot;-&quot;??_);_(@_)"/>
    </dxf>
  </rfmt>
  <rfmt sheetId="2" sqref="AI96:AI98">
    <dxf>
      <numFmt numFmtId="169" formatCode="_(* #,##0.0_);_(* \(#,##0.0\);_(* &quot;-&quot;??_);_(@_)"/>
    </dxf>
  </rfmt>
  <rfmt sheetId="2" sqref="AI96:AI98">
    <dxf>
      <numFmt numFmtId="164" formatCode="_(* #,##0_);_(* \(#,##0\);_(* &quot;-&quot;??_);_(@_)"/>
    </dxf>
  </rfmt>
  <rcc rId="5045" sId="2" numFmtId="34">
    <nc r="AI94">
      <v>300000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6" sId="2" numFmtId="34">
    <oc r="AM17">
      <v>1500000</v>
    </oc>
    <nc r="AM17">
      <v>1200000</v>
    </nc>
  </rcc>
  <rcc rId="5047" sId="2" numFmtId="34">
    <oc r="AM19">
      <v>1400000</v>
    </oc>
    <nc r="AM19">
      <v>1500000</v>
    </nc>
  </rcc>
  <rcc rId="5048" sId="2" numFmtId="34">
    <nc r="AM12">
      <v>1000000</v>
    </nc>
  </rcc>
  <rcc rId="5049" sId="2" numFmtId="34">
    <nc r="AM26">
      <v>500000</v>
    </nc>
  </rcc>
  <rcc rId="5050" sId="2" numFmtId="34">
    <oc r="AM21">
      <v>400000</v>
    </oc>
    <nc r="AM21"/>
  </rcc>
  <rcc rId="5051" sId="2" numFmtId="34">
    <oc r="AM23">
      <v>500000</v>
    </oc>
    <nc r="AM23"/>
  </rcc>
  <rcc rId="5052" sId="2" numFmtId="34">
    <nc r="AM24">
      <v>500000</v>
    </nc>
  </rcc>
  <rcc rId="5053" sId="2" numFmtId="34">
    <oc r="AM31">
      <v>250000</v>
    </oc>
    <nc r="AM31"/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4" sId="2" numFmtId="34">
    <oc r="AM25">
      <v>850000</v>
    </oc>
    <nc r="AM25">
      <v>700000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2" numFmtId="34">
    <nc r="AM44">
      <v>700000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8" sId="2" numFmtId="34">
    <oc r="AS12">
      <v>600000</v>
    </oc>
    <nc r="AS12">
      <v>1500000</v>
    </nc>
  </rcc>
  <rcc rId="3669" sId="2" numFmtId="34">
    <oc r="AS18">
      <v>1800000</v>
    </oc>
    <nc r="AS18">
      <v>1000000</v>
    </nc>
  </rcc>
  <rcc rId="3670" sId="2" numFmtId="4">
    <oc r="AS20">
      <v>400000</v>
    </oc>
    <nc r="AS20">
      <v>300000</v>
    </nc>
  </rcc>
  <rcc rId="3671" sId="2" numFmtId="34">
    <oc r="AS25">
      <v>600000</v>
    </oc>
    <nc r="AS25">
      <v>1000000</v>
    </nc>
  </rcc>
  <rcc rId="3672" sId="2" numFmtId="34">
    <oc r="AS21">
      <v>600000</v>
    </oc>
    <nc r="AS21">
      <v>500000</v>
    </nc>
  </rcc>
  <rcc rId="3673" sId="2" numFmtId="4">
    <oc r="AS27">
      <v>500000</v>
    </oc>
    <nc r="AS27"/>
  </rcc>
  <rcc rId="3674" sId="2" numFmtId="34">
    <oc r="AS37">
      <v>300000</v>
    </oc>
    <nc r="AS37">
      <v>200000</v>
    </nc>
  </rcc>
  <rcc rId="3675" sId="2" numFmtId="4">
    <oc r="AS45">
      <v>400000</v>
    </oc>
    <nc r="AS45">
      <v>700000</v>
    </nc>
  </rcc>
  <rcc rId="3676" sId="2" numFmtId="4">
    <oc r="AS52">
      <v>2000000</v>
    </oc>
    <nc r="AS52">
      <v>2100000</v>
    </nc>
  </rcc>
  <rcc rId="3677" sId="2" numFmtId="4">
    <oc r="AS51">
      <v>300000</v>
    </oc>
    <nc r="AS51"/>
  </rcc>
  <rcc rId="3678" sId="2" numFmtId="4">
    <nc r="AS49">
      <v>300000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6" sId="1">
    <oc r="H10" t="inlineStr">
      <is>
        <t>Clear 5th till 9th Feb /Walls Inhome 19th till 24th Feb/BBM 25th till 28th Feb</t>
      </is>
    </oc>
    <nc r="H10" t="inlineStr">
      <is>
        <t>Clear 5th till 9th Feb /Knorr Noodels 14th till 18th Feb/Walls Inhome 19th till 24th Feb/BBM 25th till 28th Feb</t>
      </is>
    </nc>
  </rcc>
  <rcc rId="5057" sId="2" numFmtId="34">
    <nc r="AM47">
      <v>800000</v>
    </nc>
  </rcc>
  <rfmt sheetId="2" sqref="AM47" start="0" length="2147483647">
    <dxf>
      <font>
        <b/>
        <family val="2"/>
      </font>
    </dxf>
  </rfmt>
  <rcc rId="5058" sId="2" numFmtId="34">
    <oc r="AM48">
      <v>500000</v>
    </oc>
    <nc r="AM48"/>
  </rcc>
  <rcc rId="5059" sId="2" numFmtId="34">
    <oc r="AM49">
      <v>500000</v>
    </oc>
    <nc r="AM49"/>
  </rcc>
  <rcc rId="5060" sId="2" numFmtId="34">
    <oc r="AM53">
      <v>500000</v>
    </oc>
    <nc r="AM53"/>
  </rcc>
  <rcc rId="5061" sId="2" numFmtId="34">
    <oc r="AM97">
      <v>200000</v>
    </oc>
    <nc r="AM97">
      <v>100000</v>
    </nc>
  </rcc>
  <rcc rId="5062" sId="2" numFmtId="34">
    <oc r="AM19">
      <v>1500000</v>
    </oc>
    <nc r="AM19">
      <v>1300000</v>
    </nc>
  </rcc>
  <rcc rId="5063" sId="2" numFmtId="34">
    <oc r="AM17">
      <v>1200000</v>
    </oc>
    <nc r="AM17">
      <v>1000000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 numFmtId="4">
    <oc r="BA21">
      <v>1000000</v>
    </oc>
    <nc r="BA21">
      <v>1200000</v>
    </nc>
  </rcc>
  <rcc rId="5065" sId="2" numFmtId="4">
    <nc r="BA24">
      <v>1000000</v>
    </nc>
  </rcc>
  <rcc rId="5066" sId="2" numFmtId="4">
    <oc r="BA31">
      <v>300000</v>
    </oc>
    <nc r="BA31">
      <v>400000</v>
    </nc>
  </rcc>
  <rcc rId="5067" sId="2" numFmtId="34">
    <oc r="BA73">
      <v>150000</v>
    </oc>
    <nc r="BA73"/>
  </rcc>
  <rcc rId="5068" sId="2" numFmtId="4">
    <oc r="BA76">
      <v>100000</v>
    </oc>
    <nc r="BA76"/>
  </rcc>
  <rcc rId="5069" sId="2" numFmtId="4">
    <oc r="BA18">
      <v>1000000</v>
    </oc>
    <nc r="BA18">
      <v>1200000</v>
    </nc>
  </rcc>
  <rcc rId="5070" sId="2" numFmtId="4">
    <oc r="BA26">
      <v>1000000</v>
    </oc>
    <nc r="BA26">
      <v>1200000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1" sId="1">
    <oc r="H10" t="inlineStr">
      <is>
        <t>Clear 5th till 9th Feb /Knorr Noodels 14th till 18th Feb/Walls Inhome 19th till 24th Feb/BBM 25th till 28th Feb</t>
      </is>
    </oc>
    <nc r="H10" t="inlineStr">
      <is>
        <t>Clear 5th till 9th Feb /Sunsilk 10th till 13th Feb/Knorr Noodels 14th till 18th Feb/Walls Inhome 19th till 24th Feb/BBM 25th till 28th Feb</t>
      </is>
    </nc>
  </rcc>
  <rcc rId="5072" sId="1">
    <oc r="E12">
      <f>C12*5</f>
    </oc>
    <nc r="E12">
      <f>C12*4</f>
    </nc>
  </rcc>
  <rcc rId="5073" sId="2" numFmtId="34">
    <nc r="BA47">
      <v>650000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4" sId="2" numFmtId="34">
    <nc r="BA53">
      <v>800000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5" sId="2" numFmtId="4">
    <oc r="BA23">
      <v>800000</v>
    </oc>
    <nc r="BA23">
      <v>1000000</v>
    </nc>
  </rcc>
  <rcc rId="5076" sId="2" numFmtId="4">
    <oc r="BA55">
      <v>300000</v>
    </oc>
    <nc r="BA55">
      <v>700000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7" sId="1">
    <oc r="E8">
      <f>C8*3</f>
    </oc>
    <nc r="E8">
      <f>C8*10</f>
    </nc>
  </rcc>
  <rcc rId="5078" sId="2" numFmtId="4">
    <oc r="BA45">
      <v>1000000</v>
    </oc>
    <nc r="BA45">
      <v>800000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9" sId="2" numFmtId="4">
    <oc r="BE20">
      <v>200000</v>
    </oc>
    <nc r="BE20">
      <v>400000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0" sId="2" numFmtId="4">
    <oc r="BE21">
      <v>1000000</v>
    </oc>
    <nc r="BE21">
      <v>1200000</v>
    </nc>
  </rcc>
  <rcc rId="5081" sId="2" numFmtId="4">
    <oc r="BE22">
      <v>1000000</v>
    </oc>
    <nc r="BE22">
      <v>1200000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2" numFmtId="4">
    <oc r="BE24">
      <v>900000</v>
    </oc>
    <nc r="BE24">
      <v>1200000</v>
    </nc>
  </rcc>
  <rcc rId="5083" sId="2" numFmtId="4">
    <oc r="BE25">
      <v>2200000</v>
    </oc>
    <nc r="BE25">
      <v>2300000</v>
    </nc>
  </rcc>
  <rcc rId="5084" sId="2" numFmtId="4">
    <oc r="BE26">
      <v>1000000</v>
    </oc>
    <nc r="BE26">
      <v>1200000</v>
    </nc>
  </rcc>
  <rcc rId="5085" sId="2" numFmtId="4">
    <oc r="BE28">
      <v>1400000</v>
    </oc>
    <nc r="BE28">
      <v>1500000</v>
    </nc>
  </rcc>
  <rcc rId="5086" sId="2" numFmtId="4">
    <nc r="BE31">
      <v>400000</v>
    </nc>
  </rcc>
  <rcc rId="5087" sId="2" numFmtId="4">
    <nc r="BE36">
      <v>200000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2" numFmtId="4">
    <oc r="BE45">
      <v>1000000</v>
    </oc>
    <nc r="BE45">
      <v>1200000</v>
    </nc>
  </rcc>
  <rcc rId="5089" sId="2" numFmtId="4">
    <nc r="BE47">
      <v>500000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9" sId="2" numFmtId="34">
    <oc r="AS37">
      <v>200000</v>
    </oc>
    <nc r="AS37">
      <v>100000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0" sId="2" numFmtId="34">
    <nc r="BE48">
      <v>400000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1" sId="2" numFmtId="4">
    <oc r="BE49">
      <v>700000</v>
    </oc>
    <nc r="BE49">
      <v>1000000</v>
    </nc>
  </rcc>
  <rcc rId="5092" sId="2" numFmtId="34">
    <nc r="BE51">
      <v>800000</v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3" sId="2" numFmtId="4">
    <oc r="BE22">
      <v>1200000</v>
    </oc>
    <nc r="BE22">
      <v>1500000</v>
    </nc>
  </rcc>
  <rcc rId="5094" sId="2" numFmtId="4">
    <oc r="BE25">
      <v>2300000</v>
    </oc>
    <nc r="BE25">
      <v>2500000</v>
    </nc>
  </rcc>
  <rcc rId="5095" sId="2" numFmtId="4">
    <oc r="BE19">
      <v>2000000</v>
    </oc>
    <nc r="BE19">
      <v>2500000</v>
    </nc>
  </rcc>
  <rcc rId="5096" sId="2" numFmtId="4">
    <oc r="BE26">
      <v>1200000</v>
    </oc>
    <nc r="BE26">
      <v>1500000</v>
    </nc>
  </rcc>
  <rcc rId="5097" sId="2" numFmtId="4">
    <oc r="BE24">
      <v>1200000</v>
    </oc>
    <nc r="BE24">
      <v>1300000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8" sId="2" numFmtId="34">
    <oc r="AY12">
      <v>1300000</v>
    </oc>
    <nc r="AY12">
      <v>1000000</v>
    </nc>
  </rcc>
  <rcc rId="5099" sId="2" numFmtId="4">
    <oc r="AY23">
      <v>550000</v>
    </oc>
    <nc r="AY23">
      <v>650000</v>
    </nc>
  </rcc>
  <rcc rId="5100" sId="2" numFmtId="4">
    <oc r="AY26">
      <v>500000</v>
    </oc>
    <nc r="AY26">
      <v>700000</v>
    </nc>
  </rcc>
  <rcc rId="5101" sId="2" numFmtId="4">
    <oc r="AY17">
      <v>1650000</v>
    </oc>
    <nc r="AY17">
      <v>1700000</v>
    </nc>
  </rcc>
  <rcc rId="5102" sId="2" numFmtId="4">
    <oc r="AY24">
      <v>650000</v>
    </oc>
    <nc r="AY24">
      <v>850000</v>
    </nc>
  </rcc>
  <rcc rId="5103" sId="2" numFmtId="4">
    <oc r="AY28">
      <v>500000</v>
    </oc>
    <nc r="AY28">
      <v>700000</v>
    </nc>
  </rcc>
  <rcc rId="5104" sId="2" numFmtId="4">
    <oc r="AY31">
      <v>300000</v>
    </oc>
    <nc r="AY31">
      <v>350000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5" sId="2" numFmtId="4">
    <nc r="AW47">
      <v>500000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6" sId="9" numFmtId="34">
    <oc r="C10">
      <v>49500000</v>
    </oc>
    <nc r="C10">
      <v>50000000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A45" start="0" length="2147483647">
    <dxf>
      <font>
        <b val="0"/>
        <family val="2"/>
      </font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7" sId="1">
    <oc r="H6" t="inlineStr">
      <is>
        <t>Vim Bar 1st till 10th Feb/Fal BB 11th till 20th Feb/Surf 21st till 28th Feb/BBM 23rd Frb till 28th Feb</t>
      </is>
    </oc>
    <nc r="H6" t="inlineStr">
      <is>
        <t>Vim Bar 1st till 10th Feb/Fal BB 11th till 20th Feb/Surf 21st till 22nd Feb/BBM 23rd Feb till 28th Feb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8" sId="1">
    <oc r="E10">
      <f>C10*10</f>
    </oc>
    <nc r="E10">
      <f>C10*6</f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9" sId="1">
    <oc r="E12">
      <f>C12*4</f>
    </oc>
    <nc r="E12">
      <f>C12*4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0" sId="2" numFmtId="34">
    <oc r="AV12">
      <v>800000</v>
    </oc>
    <nc r="AV12">
      <v>1000000</v>
    </nc>
  </rcc>
  <rcc rId="3681" sId="2" numFmtId="4">
    <oc r="AV21">
      <v>700000</v>
    </oc>
    <nc r="AV21">
      <v>500000</v>
    </nc>
  </rcc>
  <rcc rId="3682" sId="2" numFmtId="4">
    <oc r="AV27">
      <v>400000</v>
    </oc>
    <nc r="AV27"/>
  </rcc>
  <rcc rId="3683" sId="2" numFmtId="4">
    <oc r="AV25">
      <v>600000</v>
    </oc>
    <nc r="AV25">
      <v>1000000</v>
    </nc>
  </rcc>
  <rcc rId="3684" sId="2" numFmtId="4">
    <oc r="AV24">
      <v>500000</v>
    </oc>
    <nc r="AV24">
      <v>600000</v>
    </nc>
  </rcc>
  <rcc rId="3685" sId="2" numFmtId="4">
    <oc r="AV28">
      <v>500000</v>
    </oc>
    <nc r="AV28">
      <v>600000</v>
    </nc>
  </rcc>
  <rcc rId="3686" sId="2" numFmtId="34">
    <oc r="AV37">
      <v>250000</v>
    </oc>
    <nc r="AV37">
      <v>150000</v>
    </nc>
  </rcc>
  <rcc rId="3687" sId="2" numFmtId="4">
    <oc r="AV45">
      <v>500000</v>
    </oc>
    <nc r="AV45">
      <v>800000</v>
    </nc>
  </rcc>
  <rcc rId="3688" sId="2" numFmtId="4">
    <oc r="AV44">
      <v>1500000</v>
    </oc>
    <nc r="AV44">
      <v>1200000</v>
    </nc>
  </rcc>
  <rcc rId="3689" sId="2" numFmtId="4">
    <oc r="AV52">
      <v>800000</v>
    </oc>
    <nc r="AV52"/>
  </rcc>
  <rcc rId="3690" sId="2" numFmtId="4">
    <nc r="AV53">
      <v>400000</v>
    </nc>
  </rcc>
  <rcc rId="3691" sId="2" numFmtId="4">
    <nc r="AV61">
      <v>300000</v>
    </nc>
  </rcc>
  <rcc rId="3692" sId="2" numFmtId="34">
    <oc r="AV90">
      <v>50000</v>
    </oc>
    <nc r="AV90">
      <v>100000</v>
    </nc>
  </rcc>
  <rcc rId="3693" sId="2" numFmtId="4">
    <oc r="AV19">
      <v>1000000</v>
    </oc>
    <nc r="AV19">
      <v>1200000</v>
    </nc>
  </rcc>
  <rcc rId="3694" sId="2" numFmtId="4">
    <oc r="AV18">
      <v>1100000</v>
    </oc>
    <nc r="AV18">
      <v>700000</v>
    </nc>
  </rcc>
  <rcc rId="3695" sId="2" numFmtId="4">
    <oc r="AV26">
      <v>600000</v>
    </oc>
    <nc r="AV26">
      <v>700000</v>
    </nc>
  </rcc>
  <rcc rId="3696" sId="2" numFmtId="4">
    <oc r="AV17">
      <v>1400000</v>
    </oc>
    <nc r="AV17">
      <v>1450000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 val="0"/>
        <family val="2"/>
      </font>
    </dxf>
  </rfmt>
  <rcc rId="5110" sId="1">
    <oc r="H13" t="inlineStr">
      <is>
        <t>Surf 1st till 15th Feb/BBS NC 16th till 28th Feb</t>
      </is>
    </oc>
    <nc r="H13" t="inlineStr">
      <is>
        <t>Surf 1st till 15th Feb/Dove Shampoo 16th till 28th Feb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1" sId="1">
    <oc r="E20">
      <f>C20*4</f>
    </oc>
    <nc r="E20">
      <f>C20*10</f>
    </nc>
  </rcc>
  <rcc rId="5112" sId="1">
    <oc r="H14" t="inlineStr">
      <is>
        <t>LB Bar 1st till 10th Feb/Surf 11th till 20th Feb/BBM 23rd till 28th Feb</t>
      </is>
    </oc>
    <nc r="H14" t="inlineStr">
      <is>
        <t>LB Bar 1st till 10th Feb/Surf 11th till 22nd Feb/BBM 23rd till 28th Feb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49" start="0" length="2147483647">
    <dxf>
      <font>
        <b val="0"/>
        <family val="2"/>
      </font>
    </dxf>
  </rfmt>
  <rcc rId="5113" sId="1">
    <oc r="E20">
      <f>C20*10</f>
    </oc>
    <nc r="E20">
      <f>C20*6</f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4" sId="1">
    <oc r="H8" t="inlineStr">
      <is>
        <t>Sunsilk 1st till 10th Feb/Lux 11th till 20th Feb/Surf 21st till 28th Feb/BBM 23rd till 25th Feb</t>
      </is>
    </oc>
    <nc r="H8" t="inlineStr">
      <is>
        <t>Surf 1st till 10th Feb/Lux 11th till 20th Feb/Sunsilk 21st till 22nd Feb/BBM 23rd till 25th Feb/Sunsilk 26th till 28th Feb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5" sId="1">
    <oc r="E8">
      <f>C8*10</f>
    </oc>
    <nc r="E8">
      <f>C8*5</f>
    </nc>
  </rcc>
  <rcc rId="5116" sId="2" numFmtId="4">
    <oc r="BA52">
      <v>2100000</v>
    </oc>
    <nc r="BA52">
      <v>1800000</v>
    </nc>
  </rcc>
  <rcc rId="5117" sId="2" numFmtId="4">
    <oc r="BA45">
      <v>800000</v>
    </oc>
    <nc r="BA45">
      <v>1100000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8" sId="1">
    <oc r="E8">
      <f>C8*5</f>
    </oc>
    <nc r="E8">
      <f>C8*3</f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9" sId="1">
    <oc r="E16">
      <f>C16*4</f>
    </oc>
    <nc r="E16">
      <f>C16*6</f>
    </nc>
  </rcc>
  <rcc rId="5120" sId="2" numFmtId="4">
    <oc r="AP53">
      <v>300000</v>
    </oc>
    <nc r="AP53">
      <v>350000</v>
    </nc>
  </rcc>
  <rcc rId="5121" sId="2" numFmtId="4">
    <oc r="AP45">
      <v>700000</v>
    </oc>
    <nc r="AP45">
      <v>650000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3" start="0" length="2147483647">
    <dxf>
      <font>
        <b val="0"/>
        <family val="2"/>
      </font>
    </dxf>
  </rfmt>
  <rfmt sheetId="2" sqref="BG53" start="0" length="2147483647">
    <dxf>
      <font>
        <b val="0"/>
        <family val="2"/>
      </font>
    </dxf>
  </rfmt>
  <rcc rId="5122" sId="1">
    <oc r="H12" t="inlineStr">
      <is>
        <t>Fal BB 1st till 10th Feb/Vim Bar 11th till 20th Feb/BBM 23rd till 28th Feb</t>
      </is>
    </oc>
    <nc r="H12" t="inlineStr">
      <is>
        <t>Fal BB 1st till 10th Feb/Vim Bar 11th till 20th Feb/Surf 21st till 22nd Feb/BBM 23rd till 28th Feb</t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53" start="0" length="2147483647">
    <dxf>
      <font>
        <b/>
        <family val="2"/>
      </font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3" sId="1">
    <oc r="E14">
      <f>C14*4</f>
    </oc>
    <nc r="E14">
      <f>C14*10</f>
    </nc>
  </rcc>
  <rcc rId="5124" sId="1">
    <oc r="H11" t="inlineStr">
      <is>
        <t>Fal BB 1st till 10th Feb/LB Bar 11th till 20th Feb/Surf 21st till 28th/BBM 23rd till 28th Feb</t>
      </is>
    </oc>
    <nc r="H11" t="inlineStr">
      <is>
        <t>Fal BB 1st till 10th Feb/LB Bar 11th till 20th Feb/Surf 21st till 22th/BBM 23rd till 28th Feb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7" sId="2" numFmtId="34">
    <oc r="AX12">
      <v>800000</v>
    </oc>
    <nc r="AX12">
      <v>1000000</v>
    </nc>
  </rcc>
  <rcc rId="3698" sId="2" numFmtId="4">
    <oc r="AX18">
      <v>1000000</v>
    </oc>
    <nc r="AX18">
      <v>700000</v>
    </nc>
  </rcc>
  <rcc rId="3699" sId="2" numFmtId="4">
    <oc r="AX22">
      <v>200000</v>
    </oc>
    <nc r="AX22">
      <v>300000</v>
    </nc>
  </rcc>
  <rcc rId="3700" sId="2" numFmtId="4">
    <oc r="AX25">
      <v>600000</v>
    </oc>
    <nc r="AX25">
      <v>1000000</v>
    </nc>
  </rcc>
  <rcc rId="3701" sId="2" numFmtId="4">
    <oc r="AX27">
      <v>400000</v>
    </oc>
    <nc r="AX27"/>
  </rcc>
  <rcc rId="3702" sId="2" numFmtId="4">
    <oc r="AX31">
      <v>200000</v>
    </oc>
    <nc r="AX31">
      <v>300000</v>
    </nc>
  </rcc>
  <rcc rId="3703" sId="2" numFmtId="34">
    <oc r="AX37">
      <v>300000</v>
    </oc>
    <nc r="AX37">
      <v>150000</v>
    </nc>
  </rcc>
  <rcc rId="3704" sId="2" numFmtId="4">
    <oc r="AX44">
      <v>1200000</v>
    </oc>
    <nc r="AX44">
      <v>1000000</v>
    </nc>
  </rcc>
  <rcc rId="3705" sId="2" numFmtId="4">
    <oc r="AX45">
      <v>500000</v>
    </oc>
    <nc r="AX45">
      <v>750000</v>
    </nc>
  </rcc>
  <rfmt sheetId="2" sqref="AX45" start="0" length="2147483647">
    <dxf>
      <font>
        <b val="0"/>
        <family val="2"/>
      </font>
    </dxf>
  </rfmt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5" sId="1">
    <oc r="H18" t="inlineStr">
      <is>
        <t>1st till 10th LBS/11th till 20th Lipton GT/Walls Sauces 21st till 28th Feb</t>
      </is>
    </oc>
    <nc r="H18" t="inlineStr">
      <is>
        <t>1st till 10th LBS/11th till 20th Lipton GT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6" sId="1">
    <oc r="H18" t="inlineStr">
      <is>
        <t>1st till 10th LBS/11th till 20th Lipton GT</t>
      </is>
    </oc>
    <nc r="H18" t="inlineStr">
      <is>
        <t>1st till 10th LBS/11th till 20th Lipton GT/21st till 28th Knorr Sauces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7" sId="1">
    <nc r="H22" t="inlineStr">
      <is>
        <t>BBS Sachet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 start="0" length="2147483647">
    <dxf>
      <font>
        <b/>
        <family val="2"/>
      </font>
    </dxf>
  </rfmt>
  <rcc rId="5128" sId="1">
    <oc r="H16" t="inlineStr">
      <is>
        <t>Vim Bar 1st till 15th Feb/Surf 11th till 20th Feb/Sunsilk 21st till 28th Feb</t>
      </is>
    </oc>
    <nc r="H16" t="inlineStr">
      <is>
        <t>Vim Bar 1st till 15th Feb/Surf 16th till 28th Feb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9" sId="9" numFmtId="34">
    <oc r="C14">
      <v>14000000</v>
    </oc>
    <nc r="C14">
      <v>15000000</v>
    </nc>
  </rcc>
  <rcc rId="5130" sId="9" numFmtId="34">
    <oc r="C15">
      <v>7000000</v>
    </oc>
    <nc r="C15">
      <v>8000000</v>
    </nc>
  </rcc>
  <rcc rId="5131" sId="9" numFmtId="34">
    <oc r="C17">
      <v>7000000</v>
    </oc>
    <nc r="C17">
      <v>10000000</v>
    </nc>
  </rcc>
  <rcc rId="5132" sId="9" numFmtId="34">
    <oc r="C19">
      <v>11500000</v>
    </oc>
    <nc r="C19">
      <v>13000000</v>
    </nc>
  </rcc>
  <rcc rId="5133" sId="9" numFmtId="34">
    <oc r="C21">
      <v>15500000</v>
    </oc>
    <nc r="C21">
      <v>16000000</v>
    </nc>
  </rcc>
  <rcc rId="5134" sId="9" numFmtId="34">
    <oc r="C24">
      <v>5500000</v>
    </oc>
    <nc r="C24">
      <v>6000000</v>
    </nc>
  </rcc>
  <rcc rId="5135" sId="9" numFmtId="34">
    <oc r="C37">
      <v>7500000</v>
    </oc>
    <nc r="C37">
      <v>8000000</v>
    </nc>
  </rcc>
  <rcc rId="5136" sId="9" numFmtId="34">
    <oc r="C40">
      <v>0</v>
    </oc>
    <nc r="C40">
      <v>5000000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7" sId="9" numFmtId="34">
    <oc r="C42">
      <v>9000000</v>
    </oc>
    <nc r="C42">
      <v>8000000</v>
    </nc>
  </rcc>
  <rcc rId="5138" sId="9" numFmtId="34">
    <oc r="C83">
      <v>1400000</v>
    </oc>
    <nc r="C83">
      <v>1500000</v>
    </nc>
  </rcc>
  <rcc rId="5139" sId="9" numFmtId="34">
    <oc r="C84">
      <v>1900000</v>
    </oc>
    <nc r="C84">
      <v>2100000</v>
    </nc>
  </rcc>
  <rcc rId="5140" sId="9" numFmtId="34">
    <oc r="C88">
      <v>250000</v>
    </oc>
    <nc r="C88">
      <v>400000</v>
    </nc>
  </rcc>
  <rcc rId="5141" sId="9" numFmtId="34">
    <oc r="C87">
      <v>1000000</v>
    </oc>
    <nc r="C87">
      <v>1600000</v>
    </nc>
  </rcc>
  <rcc rId="5142" sId="9" numFmtId="34">
    <oc r="C98">
      <v>0</v>
    </oc>
    <nc r="C98">
      <v>800000</v>
    </nc>
  </rcc>
  <rcc rId="5143" sId="9" numFmtId="34">
    <oc r="C94">
      <v>500000</v>
    </oc>
    <nc r="C94">
      <v>750000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numFmtId="34">
    <oc r="H5">
      <v>0</v>
    </oc>
    <nc r="H5"/>
  </rcc>
  <rcc rId="5729" sId="2" numFmtId="34">
    <oc r="I5">
      <v>0</v>
    </oc>
    <nc r="I5"/>
  </rcc>
  <rcc rId="5730" sId="2" numFmtId="34">
    <oc r="L5">
      <v>10000000</v>
    </oc>
    <nc r="L5"/>
  </rcc>
  <rcc rId="5731" sId="2" numFmtId="34">
    <oc r="Q5">
      <v>22000000.1724138</v>
    </oc>
    <nc r="Q5"/>
  </rcc>
  <rcc rId="5732" sId="2" numFmtId="34">
    <oc r="T5">
      <v>19999999.725663718</v>
    </oc>
    <nc r="T5"/>
  </rcc>
  <rcc rId="5733" sId="2" numFmtId="34">
    <oc r="X5">
      <v>6000000</v>
    </oc>
    <nc r="X5"/>
  </rcc>
  <rcc rId="5734" sId="2" numFmtId="34">
    <oc r="AA5">
      <v>8500000</v>
    </oc>
    <nc r="AA5"/>
  </rcc>
  <rcc rId="5735" sId="2" numFmtId="34">
    <oc r="AC5">
      <v>8000000</v>
    </oc>
    <nc r="AC5"/>
  </rcc>
  <rcc rId="5736" sId="2" numFmtId="34">
    <oc r="AD5">
      <v>8000000</v>
    </oc>
    <nc r="AD5"/>
  </rcc>
  <rcc rId="5737" sId="2" numFmtId="34">
    <oc r="AE5">
      <v>10000000</v>
    </oc>
    <nc r="AE5"/>
  </rcc>
  <rcc rId="5738" sId="2" numFmtId="34">
    <oc r="AG5">
      <v>7000000</v>
    </oc>
    <nc r="AG5"/>
  </rcc>
  <rcc rId="5739" sId="2" numFmtId="34">
    <oc r="AH5">
      <v>0</v>
    </oc>
    <nc r="AH5"/>
  </rcc>
  <rcc rId="5740" sId="2" numFmtId="34">
    <oc r="AI5">
      <v>7000000</v>
    </oc>
    <nc r="AI5"/>
  </rcc>
  <rcc rId="5741" sId="2" numFmtId="34">
    <oc r="AM5">
      <v>8000000</v>
    </oc>
    <nc r="AM5"/>
  </rcc>
  <rcc rId="5742" sId="2" numFmtId="34">
    <oc r="AO5">
      <v>0</v>
    </oc>
    <nc r="AO5"/>
  </rcc>
  <rcc rId="5743" sId="2" numFmtId="34">
    <oc r="AP5">
      <v>10000000</v>
    </oc>
    <nc r="AP5"/>
  </rcc>
  <rcc rId="5744" sId="2" numFmtId="34">
    <oc r="AR5">
      <v>12000000</v>
    </oc>
    <nc r="AR5"/>
  </rcc>
  <rcc rId="5745" sId="2" numFmtId="34">
    <oc r="AS5">
      <v>7000000</v>
    </oc>
    <nc r="AS5"/>
  </rcc>
  <rcc rId="5746" sId="2" numFmtId="34">
    <oc r="AT5">
      <v>9000000</v>
    </oc>
    <nc r="AT5"/>
  </rcc>
  <rcc rId="5747" sId="2" numFmtId="34">
    <oc r="AW5">
      <v>12000000</v>
    </oc>
    <nc r="AW5"/>
  </rcc>
  <rcc rId="5748" sId="2" numFmtId="34">
    <oc r="AX5">
      <v>6000000</v>
    </oc>
    <nc r="AX5"/>
  </rcc>
  <rcc rId="5749" sId="2" numFmtId="34">
    <oc r="AY5">
      <v>12000000</v>
    </oc>
    <nc r="AY5"/>
  </rcc>
  <rcc rId="5750" sId="2" numFmtId="34">
    <oc r="BA5">
      <v>31000000</v>
    </oc>
    <nc r="BA5"/>
  </rcc>
  <rcc rId="5751" sId="2" numFmtId="34">
    <oc r="BB5">
      <v>22000000</v>
    </oc>
    <nc r="BB5"/>
  </rcc>
  <rcc rId="5752" sId="2" numFmtId="34">
    <oc r="BC5">
      <v>3000000</v>
    </oc>
    <nc r="BC5"/>
  </rcc>
  <rcc rId="5753" sId="2" numFmtId="34">
    <oc r="BD5">
      <v>16000000</v>
    </oc>
    <nc r="BD5"/>
  </rcc>
  <rcc rId="5754" sId="2" numFmtId="34">
    <oc r="BE5">
      <v>26000000</v>
    </oc>
    <nc r="BE5"/>
  </rcc>
  <rcc rId="5755" sId="2" numFmtId="34">
    <oc r="BF5">
      <v>5000000</v>
    </oc>
    <nc r="BF5"/>
  </rcc>
  <rcc rId="5756" sId="2" numFmtId="34">
    <oc r="BG5">
      <v>45000000</v>
    </oc>
    <nc r="BG5"/>
  </rcc>
  <rcc rId="5757" sId="2" numFmtId="34">
    <oc r="BK5">
      <v>5000000</v>
    </oc>
    <nc r="BK5"/>
  </rcc>
  <rcc rId="5758" sId="2" numFmtId="34">
    <oc r="BL5">
      <v>12000000</v>
    </oc>
    <nc r="BL5"/>
  </rcc>
  <rcc rId="5759" sId="2" numFmtId="34">
    <oc r="BN5">
      <v>8000000</v>
    </oc>
    <nc r="BN5"/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0" sId="2" odxf="1" dxf="1" numFmtId="34">
    <nc r="BC12">
      <v>3000000</v>
    </nc>
    <odxf/>
    <ndxf/>
  </rcc>
  <rfmt sheetId="2" s="1" sqref="BC17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9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0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1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2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3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4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5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6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7" start="0" length="0">
    <dxf/>
  </rfmt>
  <rfmt sheetId="2" sqref="BC2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9" start="0" length="0">
    <dxf/>
  </rfmt>
  <rfmt sheetId="2" sqref="BC30" start="0" length="0">
    <dxf/>
  </rfmt>
  <rfmt sheetId="2" sqref="BC31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2" sqref="BC36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cc rId="5761" sId="2" numFmtId="4">
    <nc r="BB17">
      <v>3300000</v>
    </nc>
  </rcc>
  <rcc rId="5762" sId="2" numFmtId="4">
    <nc r="BB18">
      <v>1000000</v>
    </nc>
  </rcc>
  <rcc rId="5763" sId="2" numFmtId="4">
    <nc r="BB19">
      <v>2500000</v>
    </nc>
  </rcc>
  <rcc rId="5764" sId="2" numFmtId="4">
    <nc r="BB20">
      <v>500000</v>
    </nc>
  </rcc>
  <rcc rId="5765" sId="2" numFmtId="4">
    <nc r="BB21">
      <v>1400000</v>
    </nc>
  </rcc>
  <rcc rId="5766" sId="2" numFmtId="4">
    <nc r="BB23">
      <v>800000</v>
    </nc>
  </rcc>
  <rcc rId="5767" sId="2" numFmtId="4">
    <nc r="BB24">
      <v>1200000</v>
    </nc>
  </rcc>
  <rcc rId="5768" sId="2" numFmtId="4">
    <nc r="BB25">
      <v>2200000</v>
    </nc>
  </rcc>
  <rfmt sheetId="2" sqref="BB27" start="0" length="0">
    <dxf/>
  </rfmt>
  <rcc rId="5769" sId="2" numFmtId="4">
    <nc r="BB28">
      <v>1000000</v>
    </nc>
  </rcc>
  <rfmt sheetId="2" sqref="BB29" start="0" length="0">
    <dxf/>
  </rfmt>
  <rfmt sheetId="2" sqref="BB30" start="0" length="0">
    <dxf/>
  </rfmt>
  <rcc rId="5770" sId="2" numFmtId="4">
    <nc r="BB31">
      <v>500000</v>
    </nc>
  </rcc>
  <rcc rId="5771" sId="2" numFmtId="4">
    <nc r="BB36">
      <v>200000</v>
    </nc>
  </rcc>
  <rcc rId="5772" sId="2" numFmtId="4">
    <nc r="BB44">
      <v>1000000</v>
    </nc>
  </rcc>
  <rcc rId="5773" sId="2" numFmtId="4">
    <nc r="BB45">
      <v>1000000</v>
    </nc>
  </rcc>
  <rcc rId="5774" sId="2" numFmtId="4">
    <nc r="BB47">
      <v>800000</v>
    </nc>
  </rcc>
  <rcc rId="5775" sId="2" numFmtId="4">
    <nc r="BB48">
      <v>400000</v>
    </nc>
  </rcc>
  <rcc rId="5776" sId="2" numFmtId="4">
    <nc r="BB49">
      <v>500000</v>
    </nc>
  </rcc>
  <rcc rId="5777" sId="2" numFmtId="4">
    <nc r="BB51">
      <v>700000</v>
    </nc>
  </rcc>
  <rcc rId="5778" sId="2" numFmtId="4">
    <nc r="BB52">
      <v>600000</v>
    </nc>
  </rcc>
  <rcc rId="5779" sId="2" numFmtId="4">
    <nc r="BB53">
      <v>700000</v>
    </nc>
  </rcc>
  <rcc rId="5780" sId="2" numFmtId="4">
    <nc r="BB55">
      <v>1000000</v>
    </nc>
  </rcc>
  <rcc rId="5781" sId="2" numFmtId="4">
    <nc r="BB90">
      <v>100000</v>
    </nc>
  </rcc>
  <rcc rId="5782" sId="2" numFmtId="4">
    <nc r="BB91">
      <v>100000</v>
    </nc>
  </rcc>
  <rcc rId="5783" sId="2" numFmtId="4">
    <nc r="BB105">
      <v>500000</v>
    </nc>
  </rcc>
  <rcc rId="5784" sId="2" numFmtId="34">
    <nc r="BD17">
      <v>3100000</v>
    </nc>
  </rcc>
  <rcc rId="5785" sId="2" numFmtId="34">
    <nc r="BD19">
      <v>2200000</v>
    </nc>
  </rcc>
  <rcc rId="5786" sId="2" numFmtId="34">
    <nc r="BD21">
      <v>700000</v>
    </nc>
  </rcc>
  <rcc rId="5787" sId="2" numFmtId="34">
    <nc r="BD23">
      <v>900000</v>
    </nc>
  </rcc>
  <rcc rId="5788" sId="2" numFmtId="34">
    <nc r="BD25">
      <v>1600000</v>
    </nc>
  </rcc>
  <rcc rId="5789" sId="2" numFmtId="34">
    <nc r="BD26">
      <v>850000</v>
    </nc>
  </rcc>
  <rfmt sheetId="2" sqref="BD27" start="0" length="0">
    <dxf/>
  </rfmt>
  <rcc rId="5790" sId="2" numFmtId="34">
    <nc r="BD28">
      <v>1000000</v>
    </nc>
  </rcc>
  <rfmt sheetId="2" sqref="BD29" start="0" length="0">
    <dxf/>
  </rfmt>
  <rfmt sheetId="2" sqref="BD30" start="0" length="0">
    <dxf/>
  </rfmt>
  <rcc rId="5791" sId="2" numFmtId="34">
    <nc r="BD31">
      <v>450000</v>
    </nc>
  </rcc>
  <rcc rId="5792" sId="2" numFmtId="34">
    <nc r="BD44">
      <v>1000000</v>
    </nc>
  </rcc>
  <rcc rId="5793" sId="2" numFmtId="34">
    <nc r="BD45">
      <v>1000000</v>
    </nc>
  </rcc>
  <rcc rId="5794" sId="2" numFmtId="34">
    <nc r="BD49">
      <v>600000</v>
    </nc>
  </rcc>
  <rcc rId="5795" sId="2" numFmtId="34">
    <nc r="BD51">
      <v>800000</v>
    </nc>
  </rcc>
  <rcc rId="5796" sId="2" numFmtId="34">
    <nc r="BD55">
      <v>800000</v>
    </nc>
  </rcc>
  <rcc rId="5797" sId="2" numFmtId="34">
    <nc r="BD56">
      <v>300000</v>
    </nc>
  </rcc>
  <rcc rId="5798" sId="2" numFmtId="34">
    <nc r="BD58">
      <v>200000</v>
    </nc>
  </rcc>
  <rcc rId="5799" sId="2" numFmtId="34">
    <nc r="BD73">
      <v>100000</v>
    </nc>
  </rcc>
  <rcc rId="5800" sId="2" numFmtId="34">
    <nc r="BD76">
      <v>100000</v>
    </nc>
  </rcc>
  <rcc rId="5801" sId="2" numFmtId="34">
    <nc r="BD78">
      <v>100000</v>
    </nc>
  </rcc>
  <rcc rId="5802" sId="2" numFmtId="34">
    <nc r="BC5">
      <v>3000000</v>
    </nc>
  </rcc>
  <rcc rId="5803" sId="2" numFmtId="34">
    <nc r="BD5">
      <v>16000000</v>
    </nc>
  </rcc>
  <rcc rId="5804" sId="2" odxf="1" dxf="1" numFmtId="4">
    <nc r="BD94">
      <v>100000</v>
    </nc>
    <odxf/>
    <ndxf/>
  </rcc>
  <rcc rId="5805" sId="2" odxf="1" dxf="1" numFmtId="4">
    <nc r="BD95">
      <v>100000</v>
    </nc>
    <odxf/>
    <ndxf/>
  </rcc>
  <rcv guid="{86680E72-FC77-45EF-9FFF-2A77157FA8B6}" action="delete"/>
  <rdn rId="0" localSheetId="2" customView="1" name="Z_86680E72_FC77_45EF_9FFF_2A77157FA8B6_.wvu.FilterData" hidden="1" oldHidden="1">
    <formula>'March 2019'!$A$2:$BW$193</formula>
    <oldFormula>'March 2019'!$A$2:$BW$193</oldFormula>
  </rdn>
  <rdn rId="0" localSheetId="3" customView="1" name="Z_86680E72_FC77_45EF_9FFF_2A77157FA8B6_.wvu.FilterData" hidden="1" oldHidden="1">
    <formula>'W-O Gst.'!$A$10:$BL$111</formula>
    <oldFormula>'W-O Gst.'!$A$10:$BL$111</oldFormula>
  </rdn>
  <rdn rId="0" localSheetId="6" customView="1" name="Z_86680E72_FC77_45EF_9FFF_2A77157FA8B6_.wvu.FilterData" hidden="1" oldHidden="1">
    <formula>'Planning CPRP'!$A$1:$BI$193</formula>
    <oldFormula>'Planning CPRP'!$A$1:$BI$193</oldFormula>
  </rdn>
  <rdn rId="0" localSheetId="7" customView="1" name="Z_86680E72_FC77_45EF_9FFF_2A77157FA8B6_.wvu.FilterData" hidden="1" oldHidden="1">
    <formula>'Planning Ngrps'!$A$1:$BI$192</formula>
    <oldFormula>'Planning Ngrps'!$A$1:$BI$192</oldFormula>
  </rdn>
  <rdn rId="0" localSheetId="8" customView="1" name="Z_86680E72_FC77_45EF_9FFF_2A77157FA8B6_.wvu.FilterData" hidden="1" oldHidden="1">
    <formula>'Buying nGRPs'!$A$1:$BG$191</formula>
    <oldFormula>'Buying nGRPs'!$A$1:$BG$191</oldFormula>
  </rdn>
  <rdn rId="0" localSheetId="9" customView="1" name="Z_86680E72_FC77_45EF_9FFF_2A77157FA8B6_.wvu.FilterData" hidden="1" oldHidden="1">
    <formula>Summary!$A$4:$F$103</formula>
    <oldFormula>Summary!$A$4:$F$103</oldFormula>
  </rdn>
  <rcv guid="{86680E72-FC77-45EF-9FFF-2A77157FA8B6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34">
    <nc r="BB5">
      <v>22000000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2" numFmtId="34">
    <nc r="AO12">
      <v>2000000</v>
    </nc>
  </rcc>
  <rcc rId="5872" sId="2" numFmtId="34">
    <nc r="AO5">
      <v>15000000</v>
    </nc>
  </rcc>
  <rcc rId="5873" sId="2" numFmtId="34">
    <nc r="AO37">
      <v>200000</v>
    </nc>
  </rcc>
  <rcc rId="5874" sId="2" numFmtId="34">
    <nc r="AO76">
      <v>75000</v>
    </nc>
  </rcc>
  <rcc rId="5875" sId="2" numFmtId="34">
    <nc r="AO73">
      <v>50000</v>
    </nc>
  </rcc>
  <rcc rId="5876" sId="2" numFmtId="34">
    <nc r="AO69">
      <v>50000</v>
    </nc>
  </rcc>
  <rcc rId="5877" sId="2" numFmtId="34">
    <nc r="AO78">
      <v>50000</v>
    </nc>
  </rcc>
  <rcc rId="5878" sId="2" numFmtId="34">
    <nc r="AO81">
      <v>50000</v>
    </nc>
  </rcc>
  <rcc rId="5879" sId="2" numFmtId="34">
    <nc r="AO91">
      <v>300000</v>
    </nc>
  </rcc>
  <rcc rId="5880" sId="2" numFmtId="34">
    <nc r="AO90">
      <v>300000</v>
    </nc>
  </rcc>
  <rcc rId="5881" sId="2" odxf="1" s="1" dxf="1" numFmtId="34">
    <nc r="AO17">
      <v>1700000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2" sId="2" odxf="1" s="1" dxf="1" numFmtId="34">
    <nc r="AO18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3" sId="2" odxf="1" s="1" dxf="1" numFmtId="34">
    <nc r="AO19">
      <v>1500000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4" sId="2" odxf="1" s="1" dxf="1" numFmtId="34">
    <nc r="AO20">
      <v>400000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5" sId="2" odxf="1" s="1" dxf="1" numFmtId="34">
    <nc r="AO21">
      <v>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6" sId="2" odxf="1" s="1" dxf="1" numFmtId="34">
    <nc r="AO22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7" sId="2" odxf="1" s="1" dxf="1" numFmtId="34">
    <nc r="AO23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8" sId="2" odxf="1" s="1" dxf="1" numFmtId="34">
    <nc r="AO24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9" sId="2" odxf="1" s="1" dxf="1" numFmtId="34">
    <nc r="AO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0" sId="2" odxf="1" s="1" dxf="1" numFmtId="34">
    <nc r="AO26">
      <v>300000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1" sId="2" odxf="1" s="1" dxf="1" numFmtId="34">
    <nc r="AO27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fmt sheetId="2" s="1" sqref="AO2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5892" sId="2" odxf="1" s="1" dxf="1" numFmtId="34">
    <nc r="AO36">
      <v>100000</v>
    </nc>
    <ndxf>
      <font>
        <sz val="10"/>
        <color theme="1"/>
        <name val="Aparajita"/>
        <family val="2"/>
        <scheme val="none"/>
      </font>
      <alignment horizontal="center" vertical="center"/>
      <border outline="0">
        <right style="thin">
          <color indexed="64"/>
        </right>
      </border>
    </ndxf>
  </rcc>
  <rcc rId="5893" sId="2" odxf="1" s="1" dxf="1" numFmtId="34">
    <nc r="AO101">
      <v>300000</v>
    </nc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right style="thin">
          <color indexed="64"/>
        </right>
      </border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2019'!$A$2:$BW$193</formula>
    <oldFormula>'March 2019'!$A$2:$BW$193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8" sId="9" numFmtId="34">
    <oc r="C47">
      <v>0</v>
    </oc>
    <nc r="C47">
      <v>5000000</v>
    </nc>
  </rcc>
  <rcc rId="3409" sId="9" numFmtId="34">
    <oc r="C42">
      <v>10000000</v>
    </oc>
    <nc r="C42">
      <v>9000000</v>
    </nc>
  </rcc>
  <rcc rId="3410" sId="9" numFmtId="34">
    <oc r="C13">
      <v>5000000</v>
    </oc>
    <nc r="C13">
      <v>4000000</v>
    </nc>
  </rcc>
  <rcc rId="3411" sId="9" numFmtId="34">
    <oc r="C44">
      <v>10000000</v>
    </oc>
    <nc r="C44">
      <v>9000000</v>
    </nc>
  </rcc>
  <rcc rId="3412" sId="9" numFmtId="34">
    <oc r="C19">
      <v>20350000</v>
    </oc>
    <nc r="C19">
      <v>20000000</v>
    </nc>
  </rcc>
  <rcc rId="3413" sId="9" numFmtId="34">
    <oc r="C14">
      <v>22000000</v>
    </oc>
    <nc r="C14">
      <v>21000000</v>
    </nc>
  </rcc>
  <rcc rId="3414" sId="9" numFmtId="34">
    <oc r="C48">
      <v>8000000</v>
    </oc>
    <nc r="C48">
      <v>7000000</v>
    </nc>
  </rcc>
  <rcc rId="3415" sId="9" numFmtId="34">
    <oc r="C16">
      <v>11000000</v>
    </oc>
    <nc r="C16">
      <v>10000000</v>
    </nc>
  </rcc>
  <rcc rId="3416" sId="9" numFmtId="34">
    <oc r="C37">
      <v>15000000</v>
    </oc>
    <nc r="C37">
      <v>12000000</v>
    </nc>
  </rcc>
  <rcc rId="3417" sId="9" numFmtId="34">
    <oc r="C45">
      <v>10000000</v>
    </oc>
    <nc r="C45">
      <v>12000000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X45" start="0" length="2147483647">
    <dxf>
      <font>
        <b/>
        <family val="2"/>
      </font>
    </dxf>
  </rfmt>
  <rcc rId="3706" sId="1">
    <oc r="H6" t="inlineStr">
      <is>
        <t>LB Bar 1st till 10th Feb/</t>
      </is>
    </oc>
    <nc r="H6" t="inlineStr">
      <is>
        <t>LB Bar 1st till 10th Feb/Walls Choc Bar 11th till 20th Feb/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1" sId="2" odxf="1" dxf="1" numFmtId="34">
    <nc r="Q12">
      <v>1500000</v>
    </nc>
    <odxf/>
    <ndxf/>
  </rcc>
  <rfmt sheetId="2" sqref="R12" start="0" length="0">
    <dxf/>
  </rfmt>
  <rcc rId="5902" sId="2" numFmtId="4">
    <nc r="T12">
      <v>1600000</v>
    </nc>
  </rcc>
  <rcc rId="5903" sId="2" numFmtId="34">
    <nc r="Q5">
      <v>15000000</v>
    </nc>
  </rcc>
  <rcc rId="5904" sId="2" numFmtId="34">
    <nc r="R5">
      <v>8000000</v>
    </nc>
  </rcc>
  <rcc rId="5905" sId="2" numFmtId="34">
    <nc r="T5">
      <v>16000000</v>
    </nc>
  </rcc>
  <rcc rId="5906" sId="2" numFmtId="34">
    <nc r="Q17">
      <v>1800000</v>
    </nc>
  </rcc>
  <rcc rId="5907" sId="2" numFmtId="34">
    <nc r="R17">
      <v>1200000</v>
    </nc>
  </rcc>
  <rcc rId="5908" sId="2" numFmtId="4">
    <nc r="T17">
      <v>2100000</v>
    </nc>
  </rcc>
  <rcc rId="5909" sId="2" numFmtId="34">
    <nc r="Q18">
      <v>1200000</v>
    </nc>
  </rcc>
  <rcc rId="5910" sId="2" numFmtId="34">
    <nc r="R18">
      <v>800000</v>
    </nc>
  </rcc>
  <rcc rId="5911" sId="2" numFmtId="4">
    <nc r="T18">
      <v>1200000</v>
    </nc>
  </rcc>
  <rcc rId="5912" sId="2" numFmtId="34">
    <nc r="Q19">
      <v>1620000</v>
    </nc>
  </rcc>
  <rcc rId="5913" sId="2" numFmtId="34">
    <nc r="R19">
      <v>1000000</v>
    </nc>
  </rcc>
  <rcc rId="5914" sId="2" numFmtId="4">
    <nc r="T19">
      <v>2000000</v>
    </nc>
  </rcc>
  <rcc rId="5915" sId="2" numFmtId="4">
    <nc r="T20">
      <v>250000</v>
    </nc>
  </rcc>
  <rcc rId="5916" sId="2" numFmtId="34">
    <nc r="Q21">
      <v>1000000</v>
    </nc>
  </rcc>
  <rcc rId="5917" sId="2" numFmtId="34">
    <nc r="R21">
      <v>800000</v>
    </nc>
  </rcc>
  <rcc rId="5918" sId="2" numFmtId="4">
    <nc r="T21">
      <v>1000000</v>
    </nc>
  </rcc>
  <rcc rId="5919" sId="2" numFmtId="34">
    <nc r="Q22">
      <v>605000</v>
    </nc>
  </rcc>
  <rcc rId="5920" sId="2" numFmtId="34">
    <nc r="R22">
      <v>400000</v>
    </nc>
  </rcc>
  <rcc rId="5921" sId="2" numFmtId="34">
    <nc r="Q23">
      <v>340000</v>
    </nc>
  </rcc>
  <rcc rId="5922" sId="2" numFmtId="34">
    <nc r="R23">
      <v>200000</v>
    </nc>
  </rcc>
  <rcc rId="5923" sId="2" numFmtId="4">
    <nc r="T23">
      <v>300000</v>
    </nc>
  </rcc>
  <rcc rId="5924" sId="2" numFmtId="34">
    <nc r="Q25">
      <v>1000000</v>
    </nc>
  </rcc>
  <rcc rId="5925" sId="2" numFmtId="34">
    <nc r="R25">
      <v>500000</v>
    </nc>
  </rcc>
  <rcc rId="5926" sId="2" numFmtId="4">
    <nc r="T25">
      <v>1000000</v>
    </nc>
  </rcc>
  <rcc rId="5927" sId="2" numFmtId="34">
    <nc r="Q26">
      <v>700000</v>
    </nc>
  </rcc>
  <rcc rId="5928" sId="2" numFmtId="34">
    <nc r="R26">
      <v>500000</v>
    </nc>
  </rcc>
  <rcc rId="5929" sId="2" numFmtId="4">
    <nc r="T26">
      <v>550000</v>
    </nc>
  </rcc>
  <rcc rId="5930" sId="2" numFmtId="34">
    <nc r="Q28">
      <v>320000</v>
    </nc>
  </rcc>
  <rcc rId="5931" sId="2" numFmtId="4">
    <nc r="T28">
      <v>400000</v>
    </nc>
  </rcc>
  <rcc rId="5932" sId="2" numFmtId="4">
    <nc r="T31">
      <v>150000</v>
    </nc>
  </rcc>
  <rcc rId="5933" sId="2" numFmtId="34">
    <nc r="R34">
      <v>100000</v>
    </nc>
  </rcc>
  <rcc rId="5934" sId="2" numFmtId="34">
    <nc r="T36">
      <v>100000</v>
    </nc>
  </rcc>
  <rcc rId="5935" sId="2" numFmtId="4">
    <nc r="R44">
      <v>800000</v>
    </nc>
  </rcc>
  <rcc rId="5936" sId="2" numFmtId="34">
    <nc r="T44">
      <v>1000000</v>
    </nc>
  </rcc>
  <rcc rId="5937" sId="2" numFmtId="34">
    <nc r="Q45">
      <v>700000</v>
    </nc>
  </rcc>
  <rcc rId="5938" sId="2" numFmtId="4">
    <nc r="R45">
      <v>400000</v>
    </nc>
  </rcc>
  <rcc rId="5939" sId="2" numFmtId="34">
    <nc r="T45">
      <v>700000</v>
    </nc>
  </rcc>
  <rcc rId="5940" sId="2" numFmtId="34">
    <nc r="Q49">
      <v>575000</v>
    </nc>
  </rcc>
  <rcc rId="5941" sId="2" numFmtId="4">
    <nc r="T49">
      <v>500000</v>
    </nc>
  </rcc>
  <rcc rId="5942" sId="2" numFmtId="4">
    <nc r="R51">
      <v>500000</v>
    </nc>
  </rcc>
  <rcc rId="5943" sId="2" numFmtId="4">
    <nc r="T51">
      <v>1000000</v>
    </nc>
  </rcc>
  <rcc rId="5944" sId="2" numFmtId="34">
    <nc r="Q52">
      <v>2430000</v>
    </nc>
  </rcc>
  <rcc rId="5945" sId="2" numFmtId="34">
    <nc r="Q53">
      <v>420000</v>
    </nc>
  </rcc>
  <rcc rId="5946" sId="2" numFmtId="4">
    <nc r="R53">
      <v>600000</v>
    </nc>
  </rcc>
  <rcc rId="5947" sId="2" numFmtId="34">
    <nc r="T53">
      <v>525000</v>
    </nc>
  </rcc>
  <rcc rId="5948" sId="2" numFmtId="34">
    <nc r="T54">
      <v>500000</v>
    </nc>
  </rcc>
  <rcc rId="5949" sId="2" numFmtId="34">
    <nc r="Q55">
      <v>340000</v>
    </nc>
  </rcc>
  <rcc rId="5950" sId="2" numFmtId="34">
    <nc r="T55">
      <v>500000</v>
    </nc>
  </rcc>
  <rcc rId="5951" sId="2" numFmtId="4">
    <nc r="R58">
      <v>100000</v>
    </nc>
  </rcc>
  <rcc rId="5952" sId="2" numFmtId="34">
    <nc r="T60">
      <v>100000</v>
    </nc>
  </rcc>
  <rcc rId="5953" sId="2" numFmtId="34">
    <nc r="Q73">
      <v>50000</v>
    </nc>
  </rcc>
  <rcc rId="5954" sId="2" numFmtId="34">
    <nc r="T73">
      <v>75000</v>
    </nc>
  </rcc>
  <rcc rId="5955" sId="2" numFmtId="34">
    <nc r="Q76">
      <v>75000</v>
    </nc>
  </rcc>
  <rcc rId="5956" sId="2" numFmtId="34">
    <nc r="T76">
      <v>100000</v>
    </nc>
  </rcc>
  <rcc rId="5957" sId="2" numFmtId="34">
    <nc r="Q78">
      <v>75000</v>
    </nc>
  </rcc>
  <rcc rId="5958" sId="2" numFmtId="34">
    <nc r="T78">
      <v>50000</v>
    </nc>
  </rcc>
  <rcc rId="5959" sId="2" numFmtId="34">
    <nc r="Q81">
      <v>50000</v>
    </nc>
  </rcc>
  <rcc rId="5960" sId="2" numFmtId="34">
    <nc r="Q82">
      <v>50000</v>
    </nc>
  </rcc>
  <rcc rId="5961" sId="2" numFmtId="34">
    <nc r="Q91">
      <v>150000</v>
    </nc>
  </rcc>
  <rcc rId="5962" sId="2" numFmtId="34">
    <nc r="R91">
      <v>100000</v>
    </nc>
  </rcc>
  <rcc rId="5963" sId="2" numFmtId="4">
    <nc r="T91">
      <v>100000</v>
    </nc>
  </rcc>
  <rcc rId="5964" sId="2" numFmtId="34">
    <nc r="T95">
      <v>100000</v>
    </nc>
  </rcc>
  <rcc rId="5965" sId="2" numFmtId="34">
    <nc r="T97">
      <v>100000</v>
    </nc>
  </rcc>
  <rcv guid="{DC3780FC-E03D-4CB0-9630-45647ED63C69}" action="delete"/>
  <rdn rId="0" localSheetId="2" customView="1" name="Z_DC3780FC_E03D_4CB0_9630_45647ED63C69_.wvu.Rows" hidden="1" oldHidden="1">
    <formula>'March 2019'!$107:$109</formula>
    <oldFormula>'March 2019'!$107:$109</oldFormula>
  </rdn>
  <rdn rId="0" localSheetId="2" customView="1" name="Z_DC3780FC_E03D_4CB0_9630_45647ED63C69_.wvu.FilterData" hidden="1" oldHidden="1">
    <formula>'March 2019'!$A$2:$BW$193</formula>
    <oldFormula>'March 2019'!$A$2:$BW$193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 odxf="1" dxf="1" numFmtId="34">
    <nc r="L12">
      <v>1200000</v>
    </nc>
    <odxf/>
    <ndxf/>
  </rcc>
  <rfmt sheetId="2" sqref="L13" start="0" length="0">
    <dxf/>
  </rfmt>
  <rfmt sheetId="2" sqref="L14" start="0" length="0">
    <dxf/>
  </rfmt>
  <rcc rId="5976" sId="2">
    <oc r="L15">
      <f>SUM(L12:L14)</f>
    </oc>
    <nc r="L15">
      <f>SUM(L12:L14)</f>
    </nc>
  </rcc>
  <rcc rId="5977" sId="2">
    <oc r="L16">
      <f>L32/L6</f>
    </oc>
    <nc r="L16">
      <f>L32/L6</f>
    </nc>
  </rcc>
  <rcc rId="5978" sId="2" odxf="1" dxf="1" numFmtId="34">
    <nc r="L17">
      <v>1200000</v>
    </nc>
    <odxf/>
    <ndxf/>
  </rcc>
  <rcc rId="5979" sId="2" numFmtId="34">
    <nc r="L19">
      <v>1200000</v>
    </nc>
  </rcc>
  <rfmt sheetId="2" sqref="L20" start="0" length="0">
    <dxf/>
  </rfmt>
  <rcc rId="5980" sId="2" odxf="1" dxf="1" numFmtId="34">
    <nc r="L21">
      <v>400000</v>
    </nc>
    <odxf/>
    <ndxf/>
  </rcc>
  <rcc rId="5981" sId="2" numFmtId="34">
    <nc r="L22">
      <v>450000</v>
    </nc>
  </rcc>
  <rfmt sheetId="2" sqref="L23" start="0" length="0">
    <dxf/>
  </rfmt>
  <rfmt sheetId="2" sqref="L24" start="0" length="0">
    <dxf/>
  </rfmt>
  <rcc rId="5982" sId="2" numFmtId="34">
    <nc r="L25">
      <v>1000000</v>
    </nc>
  </rcc>
  <rfmt sheetId="2" sqref="L26" start="0" length="0">
    <dxf/>
  </rfmt>
  <rfmt sheetId="2" sqref="L27" start="0" length="0">
    <dxf/>
  </rfmt>
  <rcc rId="5983" sId="2" odxf="1" dxf="1" numFmtId="34">
    <nc r="L28">
      <v>700000</v>
    </nc>
    <odxf/>
    <ndxf/>
  </rcc>
  <rfmt sheetId="2" sqref="L29" start="0" length="0">
    <dxf/>
  </rfmt>
  <rfmt sheetId="2" sqref="L30" start="0" length="0">
    <dxf/>
  </rfmt>
  <rcc rId="5984" sId="2" odxf="1" dxf="1" numFmtId="34">
    <nc r="L31">
      <v>350000</v>
    </nc>
    <odxf/>
    <ndxf/>
  </rcc>
  <rcc rId="5985" sId="2">
    <oc r="L32">
      <f>SUM(L17:L31)</f>
    </oc>
    <nc r="L32">
      <f>SUM(L17:L31)</f>
    </nc>
  </rcc>
  <rcc rId="5986" sId="2">
    <oc r="L33">
      <f>L42/L6</f>
    </oc>
    <nc r="L33">
      <f>L42/L6</f>
    </nc>
  </rcc>
  <rfmt sheetId="2" sqref="L34" start="0" length="0">
    <dxf/>
  </rfmt>
  <rfmt sheetId="2" sqref="L35" start="0" length="0">
    <dxf/>
  </rfmt>
  <rcc rId="5987" sId="2" numFmtId="34">
    <nc r="L36">
      <v>100000</v>
    </nc>
  </rcc>
  <rfmt sheetId="2" sqref="L37" start="0" length="0">
    <dxf/>
  </rfmt>
  <rfmt sheetId="2" sqref="L38" start="0" length="0">
    <dxf/>
  </rfmt>
  <rfmt sheetId="2" sqref="L39" start="0" length="0">
    <dxf/>
  </rfmt>
  <rfmt sheetId="2" sqref="L40" start="0" length="0">
    <dxf/>
  </rfmt>
  <rfmt sheetId="2" sqref="L41" start="0" length="0">
    <dxf/>
  </rfmt>
  <rcc rId="5988" sId="2">
    <oc r="L42">
      <f>SUM(L34:L41)</f>
    </oc>
    <nc r="L42">
      <f>SUM(L34:L41)</f>
    </nc>
  </rcc>
  <rcc rId="5989" sId="2">
    <oc r="L43">
      <f>L67/L6</f>
    </oc>
    <nc r="L43">
      <f>L67/L6</f>
    </nc>
  </rcc>
  <rfmt sheetId="2" sqref="L44" start="0" length="0">
    <dxf/>
  </rfmt>
  <rcc rId="5990" sId="2" numFmtId="4">
    <nc r="L45">
      <v>500000</v>
    </nc>
  </rcc>
  <rfmt sheetId="2" sqref="L46" start="0" length="0">
    <dxf/>
  </rfmt>
  <rfmt sheetId="2" sqref="L47" start="0" length="0">
    <dxf/>
  </rfmt>
  <rcc rId="5991" sId="2" odxf="1" dxf="1" numFmtId="4">
    <nc r="L48">
      <v>350000</v>
    </nc>
    <odxf/>
    <ndxf/>
  </rcc>
  <rcc rId="5992" sId="2" odxf="1" dxf="1" numFmtId="34">
    <nc r="L49">
      <v>400000</v>
    </nc>
    <odxf/>
    <ndxf/>
  </rcc>
  <rfmt sheetId="2" sqref="L50" start="0" length="0">
    <dxf/>
  </rfmt>
  <rcc rId="5993" sId="2" numFmtId="34">
    <nc r="L51">
      <v>500000</v>
    </nc>
  </rcc>
  <rcc rId="5994" sId="2" numFmtId="4">
    <nc r="L53">
      <v>700000</v>
    </nc>
  </rcc>
  <rfmt sheetId="2" sqref="L54" start="0" length="0">
    <dxf/>
  </rfmt>
  <rcc rId="5995" sId="2" numFmtId="34">
    <nc r="L55">
      <v>350000</v>
    </nc>
  </rcc>
  <rfmt sheetId="2" sqref="L56" start="0" length="0">
    <dxf/>
  </rfmt>
  <rfmt sheetId="2" sqref="L57" start="0" length="0">
    <dxf/>
  </rfmt>
  <rfmt sheetId="2" sqref="L58" start="0" length="0">
    <dxf/>
  </rfmt>
  <rfmt sheetId="2" sqref="L59" start="0" length="0">
    <dxf/>
  </rfmt>
  <rfmt sheetId="2" sqref="L61" start="0" length="0">
    <dxf/>
  </rfmt>
  <rfmt sheetId="2" sqref="L62" start="0" length="0">
    <dxf/>
  </rfmt>
  <rfmt sheetId="2" sqref="L63" start="0" length="0">
    <dxf/>
  </rfmt>
  <rfmt sheetId="2" sqref="L64" start="0" length="0">
    <dxf/>
  </rfmt>
  <rfmt sheetId="2" sqref="L65" start="0" length="0">
    <dxf/>
  </rfmt>
  <rfmt sheetId="2" sqref="L66" start="0" length="0">
    <dxf/>
  </rfmt>
  <rcc rId="5996" sId="2">
    <oc r="L67">
      <f>SUM(L44:L66)</f>
    </oc>
    <nc r="L67">
      <f>SUM(L44:L66)</f>
    </nc>
  </rcc>
  <rcc rId="5997" sId="2">
    <oc r="L68">
      <f>L87/L6</f>
    </oc>
    <nc r="L68">
      <f>L87/L6</f>
    </nc>
  </rcc>
  <rfmt sheetId="2" sqref="L69" start="0" length="0">
    <dxf/>
  </rfmt>
  <rfmt sheetId="2" sqref="L70" start="0" length="0">
    <dxf/>
  </rfmt>
  <rfmt sheetId="2" sqref="L71" start="0" length="0">
    <dxf/>
  </rfmt>
  <rfmt sheetId="2" sqref="L73" start="0" length="0">
    <dxf/>
  </rfmt>
  <rfmt sheetId="2" sqref="L74" start="0" length="0">
    <dxf/>
  </rfmt>
  <rfmt sheetId="2" sqref="L75" start="0" length="0">
    <dxf/>
  </rfmt>
  <rfmt sheetId="2" sqref="L76" start="0" length="0">
    <dxf/>
  </rfmt>
  <rfmt sheetId="2" sqref="L78" start="0" length="0">
    <dxf/>
  </rfmt>
  <rfmt sheetId="2" sqref="L79" start="0" length="0">
    <dxf/>
  </rfmt>
  <rfmt sheetId="2" sqref="L80" start="0" length="0">
    <dxf/>
  </rfmt>
  <rfmt sheetId="2" sqref="L81" start="0" length="0">
    <dxf/>
  </rfmt>
  <rfmt sheetId="2" sqref="L82" start="0" length="0">
    <dxf/>
  </rfmt>
  <rfmt sheetId="2" sqref="L83" start="0" length="0">
    <dxf/>
  </rfmt>
  <rfmt sheetId="2" sqref="L86" start="0" length="0">
    <dxf/>
  </rfmt>
  <rcc rId="5998" sId="2">
    <oc r="L87">
      <f>SUM(L69:L86)</f>
    </oc>
    <nc r="L87">
      <f>SUM(L69:L86)</f>
    </nc>
  </rcc>
  <rcc rId="5999" sId="2">
    <oc r="L88">
      <f>L92/L6</f>
    </oc>
    <nc r="L88">
      <f>L92/L6</f>
    </nc>
  </rcc>
  <rfmt sheetId="2" sqref="L89" start="0" length="0">
    <dxf/>
  </rfmt>
  <rcc rId="6000" sId="2" odxf="1" dxf="1" numFmtId="34">
    <nc r="L90">
      <v>300000</v>
    </nc>
    <odxf/>
    <ndxf/>
  </rcc>
  <rcc rId="6001" sId="2" numFmtId="34">
    <nc r="L91">
      <v>300000</v>
    </nc>
  </rcc>
  <rcc rId="6002" sId="2">
    <oc r="L92">
      <f>SUM(L89:L91)</f>
    </oc>
    <nc r="L92">
      <f>SUM(L89:L91)</f>
    </nc>
  </rcc>
  <rcc rId="6003" sId="2">
    <oc r="L93">
      <f>L99/L6</f>
    </oc>
    <nc r="L93">
      <f>L99/L6</f>
    </nc>
  </rcc>
  <rfmt sheetId="2" sqref="L94" start="0" length="0">
    <dxf/>
  </rfmt>
  <rfmt sheetId="2" sqref="L95" start="0" length="0">
    <dxf/>
  </rfmt>
  <rfmt sheetId="2" sqref="L97" start="0" length="0">
    <dxf/>
  </rfmt>
  <rfmt sheetId="2" sqref="L98" start="0" length="0">
    <dxf/>
  </rfmt>
  <rcc rId="6004" sId="2">
    <oc r="L99">
      <f>SUM(L94:L98)</f>
    </oc>
    <nc r="L99">
      <f>SUM(L94:L98)</f>
    </nc>
  </rcc>
  <rcc rId="6005" sId="2">
    <oc r="L100">
      <f>L102/L6</f>
    </oc>
    <nc r="L100">
      <f>L102/L6</f>
    </nc>
  </rcc>
  <rfmt sheetId="2" sqref="L101" start="0" length="0">
    <dxf/>
  </rfmt>
  <rcc rId="6006" sId="2">
    <oc r="L102">
      <f>SUM(L101:L101)</f>
    </oc>
    <nc r="L102">
      <f>SUM(L101:L101)</f>
    </nc>
  </rcc>
  <rcc rId="6007" sId="2">
    <oc r="L103">
      <f>L106/L6</f>
    </oc>
    <nc r="L103">
      <f>L106/L6</f>
    </nc>
  </rcc>
  <rfmt sheetId="2" sqref="L104" start="0" length="0">
    <dxf/>
  </rfmt>
  <rfmt sheetId="2" sqref="L105" start="0" length="0">
    <dxf/>
  </rfmt>
  <rcc rId="6008" sId="2">
    <oc r="L106">
      <f>SUM(L104:L105)</f>
    </oc>
    <nc r="L106">
      <f>SUM(L104:L105)</f>
    </nc>
  </rcc>
  <rcc rId="6009" sId="2">
    <oc r="L109">
      <f>SUM(L108:L108)</f>
    </oc>
    <nc r="L109">
      <f>SUM(L108:L108)</f>
    </nc>
  </rcc>
  <rcc rId="6010" sId="2">
    <oc r="L110">
      <f>L109+L106+L102+L99+L92+L87+L67+L42+L32+L15</f>
    </oc>
    <nc r="L110">
      <f>L109+L106+L102+L99+L92+L87+L67+L42+L32+L15</f>
    </nc>
  </rcc>
  <rfmt sheetId="2" sqref="L127" start="0" length="0">
    <dxf/>
  </rfmt>
  <rfmt sheetId="2" sqref="L128" start="0" length="0">
    <dxf/>
  </rfmt>
  <rcc rId="6011" sId="2">
    <oc r="L129">
      <f>SUM(L111:L128)</f>
    </oc>
    <nc r="L129">
      <f>SUM(L111:L128)</f>
    </nc>
  </rcc>
  <rcc rId="6012" sId="2">
    <oc r="L130">
      <f>L129+L110</f>
    </oc>
    <nc r="L130">
      <f>L129+L110</f>
    </nc>
  </rcc>
  <rfmt sheetId="2" sqref="L132" start="0" length="0">
    <dxf/>
  </rfmt>
  <rfmt sheetId="2" sqref="L133" start="0" length="0">
    <dxf/>
  </rfmt>
  <rfmt sheetId="2" sqref="L134" start="0" length="0">
    <dxf/>
  </rfmt>
  <rfmt sheetId="2" sqref="L135" start="0" length="0">
    <dxf/>
  </rfmt>
  <rfmt sheetId="2" sqref="L136" start="0" length="0">
    <dxf/>
  </rfmt>
  <rfmt sheetId="2" sqref="L137" start="0" length="0">
    <dxf/>
  </rfmt>
  <rfmt sheetId="2" sqref="L138" start="0" length="0">
    <dxf/>
  </rfmt>
  <rfmt sheetId="2" sqref="L139" start="0" length="0">
    <dxf/>
  </rfmt>
  <rfmt sheetId="2" sqref="L140" start="0" length="0">
    <dxf/>
  </rfmt>
  <rfmt sheetId="2" sqref="L141" start="0" length="0">
    <dxf/>
  </rfmt>
  <rfmt sheetId="2" sqref="L142" start="0" length="0">
    <dxf/>
  </rfmt>
  <rfmt sheetId="2" sqref="L143" start="0" length="0">
    <dxf/>
  </rfmt>
  <rfmt sheetId="2" sqref="L144" start="0" length="0">
    <dxf/>
  </rfmt>
  <rfmt sheetId="2" sqref="L145" start="0" length="0">
    <dxf/>
  </rfmt>
  <rfmt sheetId="2" sqref="L146" start="0" length="0">
    <dxf/>
  </rfmt>
  <rfmt sheetId="2" sqref="L147" start="0" length="0">
    <dxf/>
  </rfmt>
  <rfmt sheetId="2" sqref="L148" start="0" length="0">
    <dxf/>
  </rfmt>
  <rfmt sheetId="2" sqref="L149" start="0" length="0">
    <dxf/>
  </rfmt>
  <rfmt sheetId="2" sqref="L150" start="0" length="0">
    <dxf/>
  </rfmt>
  <rfmt sheetId="2" sqref="L151" start="0" length="0">
    <dxf/>
  </rfmt>
  <rfmt sheetId="2" sqref="L152" start="0" length="0">
    <dxf/>
  </rfmt>
  <rfmt sheetId="2" sqref="L153" start="0" length="0">
    <dxf/>
  </rfmt>
  <rfmt sheetId="2" sqref="L154" start="0" length="0">
    <dxf/>
  </rfmt>
  <rcc rId="6013" sId="2">
    <oc r="L155">
      <f>SUM(L132:L154)</f>
    </oc>
    <nc r="L155">
      <f>SUM(L132:L154)</f>
    </nc>
  </rcc>
  <rfmt sheetId="2" sqref="L157" start="0" length="0">
    <dxf/>
  </rfmt>
  <rfmt sheetId="2" sqref="L158" start="0" length="0">
    <dxf/>
  </rfmt>
  <rfmt sheetId="2" sqref="L159" start="0" length="0">
    <dxf/>
  </rfmt>
  <rfmt sheetId="2" sqref="L160" start="0" length="0">
    <dxf/>
  </rfmt>
  <rfmt sheetId="2" sqref="L161" start="0" length="0">
    <dxf/>
  </rfmt>
  <rfmt sheetId="2" sqref="L162" start="0" length="0">
    <dxf/>
  </rfmt>
  <rfmt sheetId="2" sqref="L163" start="0" length="0">
    <dxf/>
  </rfmt>
  <rfmt sheetId="2" sqref="L164" start="0" length="0">
    <dxf/>
  </rfmt>
  <rfmt sheetId="2" sqref="L165" start="0" length="0">
    <dxf/>
  </rfmt>
  <rfmt sheetId="2" sqref="L166" start="0" length="0">
    <dxf/>
  </rfmt>
  <rfmt sheetId="2" sqref="L167" start="0" length="0">
    <dxf/>
  </rfmt>
  <rcc rId="6014" sId="2">
    <oc r="L168">
      <f>L167+L166+L161+L160+L155+L129+L110</f>
    </oc>
    <nc r="L168">
      <f>L167+L166+L161+L160+L155+L129+L110</f>
    </nc>
  </rcc>
  <rfmt sheetId="2" s="1" sqref="N17" start="0" length="0">
    <dxf/>
  </rfmt>
  <rfmt sheetId="2" s="1" sqref="N18" start="0" length="0">
    <dxf/>
  </rfmt>
  <rfmt sheetId="2" s="1" sqref="N19" start="0" length="0">
    <dxf/>
  </rfmt>
  <rfmt sheetId="2" s="1" sqref="N20" start="0" length="0">
    <dxf/>
  </rfmt>
  <rfmt sheetId="2" s="1" sqref="N21" start="0" length="0">
    <dxf/>
  </rfmt>
  <rfmt sheetId="2" s="1" sqref="N22" start="0" length="0">
    <dxf/>
  </rfmt>
  <rfmt sheetId="2" s="1" sqref="N23" start="0" length="0">
    <dxf>
      <fill>
        <patternFill patternType="solid">
          <bgColor theme="0"/>
        </patternFill>
      </fill>
    </dxf>
  </rfmt>
  <rfmt sheetId="2" s="1" sqref="N24" start="0" length="0">
    <dxf>
      <fill>
        <patternFill patternType="solid">
          <bgColor theme="0"/>
        </patternFill>
      </fill>
    </dxf>
  </rfmt>
  <rfmt sheetId="2" s="1" sqref="N25" start="0" length="0">
    <dxf/>
  </rfmt>
  <rfmt sheetId="2" s="1" sqref="N26" start="0" length="0">
    <dxf/>
  </rfmt>
  <rfmt sheetId="2" s="1" sqref="N27" start="0" length="0">
    <dxf>
      <fill>
        <patternFill patternType="solid">
          <bgColor theme="0"/>
        </patternFill>
      </fill>
    </dxf>
  </rfmt>
  <rfmt sheetId="2" s="1" sqref="N28" start="0" length="0">
    <dxf>
      <numFmt numFmtId="164" formatCode="_(* #,##0_);_(* \(#,##0\);_(* &quot;-&quot;??_);_(@_)"/>
    </dxf>
  </rfmt>
  <rfmt sheetId="2" s="1" sqref="N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1" start="0" length="0">
    <dxf/>
  </rfmt>
  <rfmt sheetId="2" s="1" sqref="N34" start="0" length="0">
    <dxf/>
  </rfmt>
  <rfmt sheetId="2" s="1" sqref="N35" start="0" length="0">
    <dxf/>
  </rfmt>
  <rfmt sheetId="2" s="1" sqref="N36" start="0" length="0">
    <dxf>
      <alignment horizontal="general" vertical="bottom"/>
    </dxf>
  </rfmt>
  <rfmt sheetId="2" s="1" sqref="N37" start="0" length="0">
    <dxf>
      <alignment horizontal="general" vertical="bottom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164" formatCode="_(* #,##0_);_(* \(#,##0\);_(* &quot;-&quot;??_);_(@_)"/>
    </dxf>
  </rfmt>
  <rfmt sheetId="2" s="1" sqref="N41" start="0" length="0">
    <dxf/>
  </rfmt>
  <rfmt sheetId="2" s="1" sqref="N44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5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fmt sheetId="2" sqref="N47" start="0" length="0">
    <dxf>
      <font>
        <b/>
        <sz val="10"/>
        <name val="Aparajita"/>
        <scheme val="none"/>
      </font>
      <numFmt numFmtId="164" formatCode="_(* #,##0_);_(* \(#,##0\);_(* &quot;-&quot;??_);_(@_)"/>
      <alignment horizontal="general" vertical="bottom"/>
    </dxf>
  </rfmt>
  <rfmt sheetId="2" sqref="N48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4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51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2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53" start="0" length="0">
    <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164" formatCode="_(* #,##0_);_(* \(#,##0\);_(* &quot;-&quot;??_);_(@_)"/>
      <alignment horizontal="general" vertical="bottom"/>
    </dxf>
  </rfmt>
  <rfmt sheetId="2" s="1" sqref="N55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6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7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8" start="0" length="0">
    <dxf>
      <font>
        <b/>
        <sz val="10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9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1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62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3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4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5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9" start="0" length="0">
    <dxf>
      <numFmt numFmtId="3" formatCode="#,##0"/>
    </dxf>
  </rfmt>
  <rfmt sheetId="2" sqref="N70" start="0" length="0">
    <dxf>
      <numFmt numFmtId="3" formatCode="#,##0"/>
    </dxf>
  </rfmt>
  <rfmt sheetId="2" sqref="N71" start="0" length="0">
    <dxf>
      <numFmt numFmtId="3" formatCode="#,##0"/>
    </dxf>
  </rfmt>
  <rfmt sheetId="2" sqref="N73" start="0" length="0">
    <dxf>
      <numFmt numFmtId="3" formatCode="#,##0"/>
    </dxf>
  </rfmt>
  <rfmt sheetId="2" s="1" sqref="N74" start="0" length="0">
    <dxf>
      <numFmt numFmtId="3" formatCode="#,##0"/>
    </dxf>
  </rfmt>
  <rfmt sheetId="2" sqref="N75" start="0" length="0">
    <dxf>
      <numFmt numFmtId="3" formatCode="#,##0"/>
    </dxf>
  </rfmt>
  <rfmt sheetId="2" sqref="N76" start="0" length="0">
    <dxf>
      <numFmt numFmtId="3" formatCode="#,##0"/>
    </dxf>
  </rfmt>
  <rfmt sheetId="2" sqref="N78" start="0" length="0">
    <dxf>
      <numFmt numFmtId="3" formatCode="#,##0"/>
    </dxf>
  </rfmt>
  <rfmt sheetId="2" sqref="N79" start="0" length="0">
    <dxf>
      <numFmt numFmtId="3" formatCode="#,##0"/>
    </dxf>
  </rfmt>
  <rfmt sheetId="2" sqref="N80" start="0" length="0">
    <dxf>
      <numFmt numFmtId="3" formatCode="#,##0"/>
    </dxf>
  </rfmt>
  <rfmt sheetId="2" sqref="N81" start="0" length="0">
    <dxf>
      <numFmt numFmtId="3" formatCode="#,##0"/>
    </dxf>
  </rfmt>
  <rfmt sheetId="2" sqref="N82" start="0" length="0">
    <dxf>
      <numFmt numFmtId="3" formatCode="#,##0"/>
    </dxf>
  </rfmt>
  <rfmt sheetId="2" sqref="N83" start="0" length="0">
    <dxf>
      <numFmt numFmtId="3" formatCode="#,##0"/>
    </dxf>
  </rfmt>
  <rfmt sheetId="2" sqref="N86" start="0" length="0">
    <dxf>
      <numFmt numFmtId="3" formatCode="#,##0"/>
    </dxf>
  </rfmt>
  <rfmt sheetId="2" sqref="N89" start="0" length="0">
    <dxf>
      <numFmt numFmtId="3" formatCode="#,##0"/>
    </dxf>
  </rfmt>
  <rfmt sheetId="2" s="1" sqref="N90" start="0" length="0">
    <dxf/>
  </rfmt>
  <rfmt sheetId="2" s="1" sqref="N91" start="0" length="0">
    <dxf/>
  </rfmt>
  <rfmt sheetId="2" sqref="N94" start="0" length="0">
    <dxf>
      <numFmt numFmtId="3" formatCode="#,##0"/>
    </dxf>
  </rfmt>
  <rfmt sheetId="2" sqref="N95" start="0" length="0">
    <dxf>
      <numFmt numFmtId="3" formatCode="#,##0"/>
    </dxf>
  </rfmt>
  <rfmt sheetId="2" sqref="N96" start="0" length="0">
    <dxf>
      <numFmt numFmtId="3" formatCode="#,##0"/>
    </dxf>
  </rfmt>
  <rfmt sheetId="2" sqref="N97" start="0" length="0">
    <dxf>
      <numFmt numFmtId="3" formatCode="#,##0"/>
    </dxf>
  </rfmt>
  <rfmt sheetId="2" sqref="N98" start="0" length="0">
    <dxf>
      <numFmt numFmtId="3" formatCode="#,##0"/>
    </dxf>
  </rfmt>
  <rfmt sheetId="2" s="1" sqref="N100" start="0" length="0">
    <dxf>
      <numFmt numFmtId="3" formatCode="#,##0"/>
    </dxf>
  </rfmt>
  <rfmt sheetId="2" sqref="N101" start="0" length="0">
    <dxf>
      <numFmt numFmtId="3" formatCode="#,##0"/>
    </dxf>
  </rfmt>
  <rfmt sheetId="2" sqref="N104" start="0" length="0">
    <dxf>
      <numFmt numFmtId="3" formatCode="#,##0"/>
    </dxf>
  </rfmt>
  <rfmt sheetId="2" sqref="N105" start="0" length="0">
    <dxf>
      <numFmt numFmtId="3" formatCode="#,##0"/>
    </dxf>
  </rfmt>
  <rfmt sheetId="2" s="1" sqref="N107" start="0" length="0">
    <dxf>
      <numFmt numFmtId="3" formatCode="#,##0"/>
    </dxf>
  </rfmt>
  <rfmt sheetId="2" sqref="N108" start="0" length="0">
    <dxf>
      <numFmt numFmtId="3" formatCode="#,##0"/>
    </dxf>
  </rfmt>
  <rfmt sheetId="2" s="1" sqref="N111" start="0" length="0">
    <dxf>
      <numFmt numFmtId="3" formatCode="#,##0"/>
    </dxf>
  </rfmt>
  <rfmt sheetId="2" sqref="N112" start="0" length="0">
    <dxf>
      <numFmt numFmtId="3" formatCode="#,##0"/>
    </dxf>
  </rfmt>
  <rfmt sheetId="2" sqref="N113" start="0" length="0">
    <dxf>
      <numFmt numFmtId="3" formatCode="#,##0"/>
    </dxf>
  </rfmt>
  <rfmt sheetId="2" sqref="N114" start="0" length="0">
    <dxf>
      <numFmt numFmtId="3" formatCode="#,##0"/>
    </dxf>
  </rfmt>
  <rfmt sheetId="2" sqref="N115" start="0" length="0">
    <dxf>
      <numFmt numFmtId="3" formatCode="#,##0"/>
    </dxf>
  </rfmt>
  <rfmt sheetId="2" sqref="N116" start="0" length="0">
    <dxf>
      <numFmt numFmtId="3" formatCode="#,##0"/>
    </dxf>
  </rfmt>
  <rfmt sheetId="2" sqref="N117" start="0" length="0">
    <dxf>
      <numFmt numFmtId="3" formatCode="#,##0"/>
    </dxf>
  </rfmt>
  <rfmt sheetId="2" sqref="N118" start="0" length="0">
    <dxf>
      <numFmt numFmtId="3" formatCode="#,##0"/>
    </dxf>
  </rfmt>
  <rfmt sheetId="2" sqref="N119" start="0" length="0">
    <dxf>
      <numFmt numFmtId="3" formatCode="#,##0"/>
    </dxf>
  </rfmt>
  <rfmt sheetId="2" sqref="N120" start="0" length="0">
    <dxf>
      <numFmt numFmtId="3" formatCode="#,##0"/>
    </dxf>
  </rfmt>
  <rfmt sheetId="2" sqref="N121" start="0" length="0">
    <dxf>
      <numFmt numFmtId="3" formatCode="#,##0"/>
    </dxf>
  </rfmt>
  <rfmt sheetId="2" sqref="N122" start="0" length="0">
    <dxf>
      <numFmt numFmtId="3" formatCode="#,##0"/>
    </dxf>
  </rfmt>
  <rfmt sheetId="2" sqref="N123" start="0" length="0">
    <dxf>
      <numFmt numFmtId="3" formatCode="#,##0"/>
    </dxf>
  </rfmt>
  <rfmt sheetId="2" sqref="N124" start="0" length="0">
    <dxf>
      <numFmt numFmtId="3" formatCode="#,##0"/>
    </dxf>
  </rfmt>
  <rfmt sheetId="2" sqref="N125" start="0" length="0">
    <dxf>
      <numFmt numFmtId="3" formatCode="#,##0"/>
    </dxf>
  </rfmt>
  <rfmt sheetId="2" sqref="N126" start="0" length="0">
    <dxf>
      <numFmt numFmtId="3" formatCode="#,##0"/>
    </dxf>
  </rfmt>
  <rfmt sheetId="2" sqref="N127" start="0" length="0">
    <dxf>
      <numFmt numFmtId="3" formatCode="#,##0"/>
    </dxf>
  </rfmt>
  <rfmt sheetId="2" sqref="N128" start="0" length="0">
    <dxf>
      <numFmt numFmtId="3" formatCode="#,##0"/>
    </dxf>
  </rfmt>
  <rfmt sheetId="2" s="1" sqref="N131" start="0" length="0">
    <dxf>
      <numFmt numFmtId="3" formatCode="#,##0"/>
    </dxf>
  </rfmt>
  <rfmt sheetId="2" s="1" sqref="N132" start="0" length="0">
    <dxf>
      <numFmt numFmtId="3" formatCode="#,##0"/>
    </dxf>
  </rfmt>
  <rfmt sheetId="2" s="1" sqref="N133" start="0" length="0">
    <dxf>
      <numFmt numFmtId="3" formatCode="#,##0"/>
    </dxf>
  </rfmt>
  <rfmt sheetId="2" s="1" sqref="N134" start="0" length="0">
    <dxf>
      <numFmt numFmtId="3" formatCode="#,##0"/>
    </dxf>
  </rfmt>
  <rfmt sheetId="2" s="1" sqref="N135" start="0" length="0">
    <dxf>
      <numFmt numFmtId="3" formatCode="#,##0"/>
    </dxf>
  </rfmt>
  <rfmt sheetId="2" sqref="N136" start="0" length="0">
    <dxf>
      <numFmt numFmtId="3" formatCode="#,##0"/>
      <fill>
        <patternFill patternType="none">
          <bgColor indexed="65"/>
        </patternFill>
      </fill>
    </dxf>
  </rfmt>
  <rfmt sheetId="2" s="1" sqref="N137" start="0" length="0">
    <dxf>
      <numFmt numFmtId="3" formatCode="#,##0"/>
    </dxf>
  </rfmt>
  <rfmt sheetId="2" s="1" sqref="N138" start="0" length="0">
    <dxf>
      <numFmt numFmtId="3" formatCode="#,##0"/>
    </dxf>
  </rfmt>
  <rfmt sheetId="2" sqref="N139" start="0" length="0">
    <dxf>
      <numFmt numFmtId="3" formatCode="#,##0"/>
      <fill>
        <patternFill patternType="none">
          <bgColor indexed="65"/>
        </patternFill>
      </fill>
    </dxf>
  </rfmt>
  <rfmt sheetId="2" sqref="N140" start="0" length="0">
    <dxf>
      <numFmt numFmtId="3" formatCode="#,##0"/>
      <fill>
        <patternFill patternType="none">
          <bgColor indexed="65"/>
        </patternFill>
      </fill>
    </dxf>
  </rfmt>
  <rfmt sheetId="2" s="1" sqref="N141" start="0" length="0">
    <dxf>
      <numFmt numFmtId="3" formatCode="#,##0"/>
    </dxf>
  </rfmt>
  <rfmt sheetId="2" s="1" sqref="N142" start="0" length="0">
    <dxf>
      <numFmt numFmtId="3" formatCode="#,##0"/>
    </dxf>
  </rfmt>
  <rfmt sheetId="2" s="1" sqref="N143" start="0" length="0">
    <dxf>
      <numFmt numFmtId="3" formatCode="#,##0"/>
    </dxf>
  </rfmt>
  <rfmt sheetId="2" s="1" sqref="N144" start="0" length="0">
    <dxf>
      <numFmt numFmtId="3" formatCode="#,##0"/>
    </dxf>
  </rfmt>
  <rfmt sheetId="2" s="1" sqref="N145" start="0" length="0">
    <dxf>
      <numFmt numFmtId="3" formatCode="#,##0"/>
    </dxf>
  </rfmt>
  <rfmt sheetId="2" s="1" sqref="N146" start="0" length="0">
    <dxf>
      <numFmt numFmtId="3" formatCode="#,##0"/>
    </dxf>
  </rfmt>
  <rfmt sheetId="2" s="1" sqref="N147" start="0" length="0">
    <dxf>
      <numFmt numFmtId="3" formatCode="#,##0"/>
    </dxf>
  </rfmt>
  <rfmt sheetId="2" s="1" sqref="N148" start="0" length="0">
    <dxf>
      <numFmt numFmtId="3" formatCode="#,##0"/>
    </dxf>
  </rfmt>
  <rfmt sheetId="2" s="1" sqref="N149" start="0" length="0">
    <dxf>
      <numFmt numFmtId="3" formatCode="#,##0"/>
    </dxf>
  </rfmt>
  <rfmt sheetId="2" s="1" sqref="N150" start="0" length="0">
    <dxf>
      <numFmt numFmtId="3" formatCode="#,##0"/>
    </dxf>
  </rfmt>
  <rfmt sheetId="2" s="1" sqref="N151" start="0" length="0">
    <dxf>
      <numFmt numFmtId="3" formatCode="#,##0"/>
    </dxf>
  </rfmt>
  <rfmt sheetId="2" s="1" sqref="N152" start="0" length="0">
    <dxf>
      <numFmt numFmtId="3" formatCode="#,##0"/>
    </dxf>
  </rfmt>
  <rfmt sheetId="2" s="1" sqref="N153" start="0" length="0">
    <dxf>
      <numFmt numFmtId="3" formatCode="#,##0"/>
    </dxf>
  </rfmt>
  <rfmt sheetId="2" s="1" sqref="N154" start="0" length="0">
    <dxf>
      <numFmt numFmtId="3" formatCode="#,##0"/>
    </dxf>
  </rfmt>
  <rcc rId="6015" sId="2" odxf="1" s="1" dxf="1" numFmtId="34">
    <nc r="N17">
      <v>1200000</v>
    </nc>
    <ndxf/>
  </rcc>
  <rfmt sheetId="2" s="1" sqref="N18" start="0" length="0">
    <dxf/>
  </rfmt>
  <rcc rId="6016" sId="2" odxf="1" s="1" dxf="1" numFmtId="34">
    <nc r="N19">
      <v>1000000</v>
    </nc>
    <ndxf/>
  </rcc>
  <rfmt sheetId="2" s="1" sqref="N20" start="0" length="0">
    <dxf>
      <numFmt numFmtId="13" formatCode="0%"/>
    </dxf>
  </rfmt>
  <rcc rId="6017" sId="2" odxf="1" s="1" dxf="1" numFmtId="34">
    <nc r="N21">
      <v>800000</v>
    </nc>
    <ndxf/>
  </rcc>
  <rcc rId="6018" sId="2" odxf="1" s="1" dxf="1" numFmtId="34">
    <nc r="N22">
      <v>400000</v>
    </nc>
    <ndxf>
      <border outline="0">
        <top/>
        <bottom/>
      </border>
    </ndxf>
  </rcc>
  <rcc rId="6019" sId="2" odxf="1" s="1" dxf="1" numFmtId="34">
    <nc r="N23">
      <v>200000</v>
    </nc>
    <ndxf>
      <fill>
        <patternFill patternType="none">
          <bgColor indexed="65"/>
        </patternFill>
      </fill>
    </ndxf>
  </rcc>
  <rfmt sheetId="2" s="1" sqref="N24" start="0" length="0">
    <dxf>
      <fill>
        <patternFill patternType="none">
          <bgColor indexed="65"/>
        </patternFill>
      </fill>
    </dxf>
  </rfmt>
  <rcc rId="6020" sId="2" odxf="1" s="1" dxf="1" numFmtId="34">
    <nc r="N25">
      <v>500000</v>
    </nc>
    <ndxf/>
  </rcc>
  <rcc rId="6021" sId="2" odxf="1" s="1" dxf="1" numFmtId="34">
    <nc r="N26">
      <v>500000</v>
    </nc>
    <ndxf/>
  </rcc>
  <rfmt sheetId="2" s="1" sqref="N27" start="0" length="0">
    <dxf>
      <fill>
        <patternFill patternType="none">
          <bgColor indexed="65"/>
        </patternFill>
      </fill>
    </dxf>
  </rfmt>
  <rfmt sheetId="2" s="1" sqref="N28" start="0" length="0">
    <dxf/>
  </rfmt>
  <rfmt sheetId="2" s="1" sqref="N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1" start="0" length="0">
    <dxf/>
  </rfmt>
  <rcc rId="6022" sId="2">
    <oc r="N32">
      <f>SUM(N17:N31)</f>
    </oc>
    <nc r="N32">
      <f>SUM(N17:N31)</f>
    </nc>
  </rcc>
  <rcc rId="6023" sId="2">
    <oc r="N33">
      <f>N42/N6</f>
    </oc>
    <nc r="N33">
      <f>N42/N6</f>
    </nc>
  </rcc>
  <rfmt sheetId="2" s="1" sqref="N34" start="0" length="0">
    <dxf/>
  </rfmt>
  <rfmt sheetId="2" s="1" sqref="N35" start="0" length="0">
    <dxf/>
  </rfmt>
  <rfmt sheetId="2" s="1" sqref="N36" start="0" length="0">
    <dxf>
      <alignment horizontal="center" vertical="center"/>
    </dxf>
  </rfmt>
  <rfmt sheetId="2" s="1" sqref="N37" start="0" length="0">
    <dxf>
      <alignment horizontal="center" vertical="center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3" formatCode="#,##0"/>
    </dxf>
  </rfmt>
  <rfmt sheetId="2" s="1" sqref="N41" start="0" length="0">
    <dxf/>
  </rfmt>
  <rcc rId="6024" sId="2">
    <oc r="N42">
      <f>SUM(N34:N41)</f>
    </oc>
    <nc r="N42">
      <f>SUM(N34:N41)</f>
    </nc>
  </rcc>
  <rcc rId="6025" sId="2">
    <oc r="N43">
      <f>N67/N6</f>
    </oc>
    <nc r="N43">
      <f>N67/N6</f>
    </nc>
  </rcc>
  <rcc rId="6026" sId="2" odxf="1" s="1" dxf="1" numFmtId="4">
    <nc r="N44">
      <v>800000</v>
    </nc>
    <ndxf>
      <numFmt numFmtId="3" formatCode="#,##0"/>
      <fill>
        <patternFill patternType="none">
          <bgColor indexed="65"/>
        </patternFill>
      </fill>
    </ndxf>
  </rcc>
  <rfmt sheetId="2" sqref="N45" start="0" length="0">
    <dxf>
      <numFmt numFmtId="3" formatCode="#,##0"/>
      <fill>
        <patternFill patternType="none">
          <bgColor indexed="65"/>
        </patternFill>
      </fill>
    </dxf>
  </rfmt>
  <rfmt sheetId="2" sqref="N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47" start="0" length="0">
    <dxf>
      <font>
        <b val="0"/>
        <sz val="10"/>
        <name val="Aparajita"/>
        <scheme val="none"/>
      </font>
      <numFmt numFmtId="3" formatCode="#,##0"/>
      <alignment horizontal="center" vertical="center"/>
      <border outline="0">
        <top/>
        <bottom/>
      </border>
    </dxf>
  </rfmt>
  <rfmt sheetId="2" sqref="N48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49" start="0" length="0">
    <dxf>
      <font>
        <sz val="10"/>
        <name val="Aparajita"/>
        <scheme val="none"/>
      </font>
      <fill>
        <patternFill patternType="none">
          <bgColor indexed="65"/>
        </patternFill>
      </fill>
      <alignment horizontal="general" vertical="top"/>
    </dxf>
  </rfmt>
  <rfmt sheetId="2" sqref="N5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7" sId="2" odxf="1" dxf="1" numFmtId="4">
    <nc r="N51">
      <v>500000</v>
    </nc>
    <ndxf>
      <numFmt numFmtId="3" formatCode="#,##0"/>
      <fill>
        <patternFill patternType="none">
          <bgColor indexed="65"/>
        </patternFill>
      </fill>
    </ndxf>
  </rcc>
  <rfmt sheetId="2" sqref="N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53" start="0" length="0">
    <dxf>
      <numFmt numFmtId="3" formatCode="#,##0"/>
      <fill>
        <patternFill patternType="none">
          <bgColor indexed="65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3" formatCode="#,##0"/>
      <alignment horizontal="center" vertical="center"/>
    </dxf>
  </rfmt>
  <rfmt sheetId="2" s="1" sqref="N55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56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57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cc rId="6028" sId="2" odxf="1" dxf="1" numFmtId="4">
    <nc r="N58">
      <v>100000</v>
    </nc>
    <ndxf>
      <font>
        <b val="0"/>
        <sz val="10"/>
        <name val="Aparajita"/>
        <family val="1"/>
        <scheme val="none"/>
      </font>
      <numFmt numFmtId="3" formatCode="#,##0"/>
      <fill>
        <patternFill patternType="none">
          <bgColor indexed="65"/>
        </patternFill>
      </fill>
    </ndxf>
  </rcc>
  <rfmt sheetId="2" sqref="N5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62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63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5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6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9" sId="2">
    <oc r="N67">
      <f>SUM(N44:N66)</f>
    </oc>
    <nc r="N67">
      <f>SUM(N44:N66)</f>
    </nc>
  </rcc>
  <rcc rId="6030" sId="2">
    <oc r="N68">
      <f>N87/N6</f>
    </oc>
    <nc r="N68">
      <f>N87/N6</f>
    </nc>
  </rcc>
  <rfmt sheetId="2" sqref="N69" start="0" length="0">
    <dxf>
      <numFmt numFmtId="164" formatCode="_(* #,##0_);_(* \(#,##0\);_(* &quot;-&quot;??_);_(@_)"/>
    </dxf>
  </rfmt>
  <rfmt sheetId="2" sqref="N70" start="0" length="0">
    <dxf>
      <numFmt numFmtId="164" formatCode="_(* #,##0_);_(* \(#,##0\);_(* &quot;-&quot;??_);_(@_)"/>
    </dxf>
  </rfmt>
  <rfmt sheetId="2" sqref="N71" start="0" length="0">
    <dxf>
      <numFmt numFmtId="164" formatCode="_(* #,##0_);_(* \(#,##0\);_(* &quot;-&quot;??_);_(@_)"/>
    </dxf>
  </rfmt>
  <rfmt sheetId="2" sqref="N73" start="0" length="0">
    <dxf>
      <numFmt numFmtId="164" formatCode="_(* #,##0_);_(* \(#,##0\);_(* &quot;-&quot;??_);_(@_)"/>
    </dxf>
  </rfmt>
  <rfmt sheetId="2" s="1" sqref="N74" start="0" length="0">
    <dxf>
      <numFmt numFmtId="164" formatCode="_(* #,##0_);_(* \(#,##0\);_(* &quot;-&quot;??_);_(@_)"/>
    </dxf>
  </rfmt>
  <rfmt sheetId="2" sqref="N75" start="0" length="0">
    <dxf>
      <numFmt numFmtId="164" formatCode="_(* #,##0_);_(* \(#,##0\);_(* &quot;-&quot;??_);_(@_)"/>
    </dxf>
  </rfmt>
  <rfmt sheetId="2" sqref="N76" start="0" length="0">
    <dxf>
      <numFmt numFmtId="164" formatCode="_(* #,##0_);_(* \(#,##0\);_(* &quot;-&quot;??_);_(@_)"/>
    </dxf>
  </rfmt>
  <rfmt sheetId="2" sqref="N78" start="0" length="0">
    <dxf>
      <numFmt numFmtId="164" formatCode="_(* #,##0_);_(* \(#,##0\);_(* &quot;-&quot;??_);_(@_)"/>
    </dxf>
  </rfmt>
  <rfmt sheetId="2" sqref="N79" start="0" length="0">
    <dxf>
      <numFmt numFmtId="164" formatCode="_(* #,##0_);_(* \(#,##0\);_(* &quot;-&quot;??_);_(@_)"/>
    </dxf>
  </rfmt>
  <rfmt sheetId="2" sqref="N80" start="0" length="0">
    <dxf>
      <numFmt numFmtId="164" formatCode="_(* #,##0_);_(* \(#,##0\);_(* &quot;-&quot;??_);_(@_)"/>
    </dxf>
  </rfmt>
  <rfmt sheetId="2" sqref="N81" start="0" length="0">
    <dxf>
      <numFmt numFmtId="164" formatCode="_(* #,##0_);_(* \(#,##0\);_(* &quot;-&quot;??_);_(@_)"/>
    </dxf>
  </rfmt>
  <rfmt sheetId="2" sqref="N82" start="0" length="0">
    <dxf>
      <numFmt numFmtId="164" formatCode="_(* #,##0_);_(* \(#,##0\);_(* &quot;-&quot;??_);_(@_)"/>
    </dxf>
  </rfmt>
  <rfmt sheetId="2" sqref="N83" start="0" length="0">
    <dxf>
      <numFmt numFmtId="164" formatCode="_(* #,##0_);_(* \(#,##0\);_(* &quot;-&quot;??_);_(@_)"/>
    </dxf>
  </rfmt>
  <rfmt sheetId="2" sqref="N86" start="0" length="0">
    <dxf>
      <numFmt numFmtId="164" formatCode="_(* #,##0_);_(* \(#,##0\);_(* &quot;-&quot;??_);_(@_)"/>
    </dxf>
  </rfmt>
  <rcc rId="6031" sId="2">
    <oc r="N87">
      <f>SUM(N69:N86)</f>
    </oc>
    <nc r="N87">
      <f>SUM(N69:N86)</f>
    </nc>
  </rcc>
  <rcc rId="6032" sId="2">
    <oc r="N88">
      <f>N92/N6</f>
    </oc>
    <nc r="N88">
      <f>N92/N6</f>
    </nc>
  </rcc>
  <rfmt sheetId="2" sqref="N89" start="0" length="0">
    <dxf>
      <numFmt numFmtId="164" formatCode="_(* #,##0_);_(* \(#,##0\);_(* &quot;-&quot;??_);_(@_)"/>
    </dxf>
  </rfmt>
  <rfmt sheetId="2" s="1" sqref="N90" start="0" length="0">
    <dxf/>
  </rfmt>
  <rfmt sheetId="2" s="1" sqref="N91" start="0" length="0">
    <dxf/>
  </rfmt>
  <rcc rId="6033" sId="2">
    <oc r="N92">
      <f>SUM(N89:N91)</f>
    </oc>
    <nc r="N92">
      <f>SUM(N89:N91)</f>
    </nc>
  </rcc>
  <rcc rId="6034" sId="2">
    <oc r="N93">
      <f>N99/N6</f>
    </oc>
    <nc r="N93">
      <f>N99/N6</f>
    </nc>
  </rcc>
  <rfmt sheetId="2" sqref="N94" start="0" length="0">
    <dxf>
      <numFmt numFmtId="164" formatCode="_(* #,##0_);_(* \(#,##0\);_(* &quot;-&quot;??_);_(@_)"/>
    </dxf>
  </rfmt>
  <rfmt sheetId="2" sqref="N95" start="0" length="0">
    <dxf>
      <numFmt numFmtId="164" formatCode="_(* #,##0_);_(* \(#,##0\);_(* &quot;-&quot;??_);_(@_)"/>
    </dxf>
  </rfmt>
  <rfmt sheetId="2" sqref="N96" start="0" length="0">
    <dxf>
      <numFmt numFmtId="164" formatCode="_(* #,##0_);_(* \(#,##0\);_(* &quot;-&quot;??_);_(@_)"/>
    </dxf>
  </rfmt>
  <rfmt sheetId="2" sqref="N97" start="0" length="0">
    <dxf>
      <numFmt numFmtId="164" formatCode="_(* #,##0_);_(* \(#,##0\);_(* &quot;-&quot;??_);_(@_)"/>
    </dxf>
  </rfmt>
  <rfmt sheetId="2" sqref="N98" start="0" length="0">
    <dxf>
      <numFmt numFmtId="164" formatCode="_(* #,##0_);_(* \(#,##0\);_(* &quot;-&quot;??_);_(@_)"/>
    </dxf>
  </rfmt>
  <rcc rId="6035" sId="2">
    <oc r="N99">
      <f>SUM(N94:N98)</f>
    </oc>
    <nc r="N99">
      <f>SUM(N94:N98)</f>
    </nc>
  </rcc>
  <rcc rId="6036" sId="2" odxf="1" s="1" dxf="1" numFmtId="13">
    <oc r="N100">
      <f>N102/N6</f>
    </oc>
    <nc r="N100">
      <f>N102/N6</f>
    </nc>
    <ndxf>
      <numFmt numFmtId="13" formatCode="0%"/>
    </ndxf>
  </rcc>
  <rfmt sheetId="2" sqref="N101" start="0" length="0">
    <dxf>
      <numFmt numFmtId="164" formatCode="_(* #,##0_);_(* \(#,##0\);_(* &quot;-&quot;??_);_(@_)"/>
    </dxf>
  </rfmt>
  <rcc rId="6037" sId="2">
    <oc r="N102">
      <f>SUM(N101:N101)</f>
    </oc>
    <nc r="N102">
      <f>SUM(N101:N101)</f>
    </nc>
  </rcc>
  <rcc rId="6038" sId="2">
    <oc r="N103">
      <f>N106/N6</f>
    </oc>
    <nc r="N103">
      <f>N106/N6</f>
    </nc>
  </rcc>
  <rfmt sheetId="2" sqref="N104" start="0" length="0">
    <dxf>
      <numFmt numFmtId="164" formatCode="_(* #,##0_);_(* \(#,##0\);_(* &quot;-&quot;??_);_(@_)"/>
    </dxf>
  </rfmt>
  <rfmt sheetId="2" sqref="N105" start="0" length="0">
    <dxf>
      <numFmt numFmtId="164" formatCode="_(* #,##0_);_(* \(#,##0\);_(* &quot;-&quot;??_);_(@_)"/>
    </dxf>
  </rfmt>
  <rcc rId="6039" sId="2">
    <oc r="N106">
      <f>SUM(N104:N105)</f>
    </oc>
    <nc r="N106">
      <f>SUM(N104:N105)</f>
    </nc>
  </rcc>
  <rfmt sheetId="2" s="1" sqref="N107" start="0" length="0">
    <dxf>
      <numFmt numFmtId="0" formatCode="General"/>
    </dxf>
  </rfmt>
  <rfmt sheetId="2" sqref="N108" start="0" length="0">
    <dxf>
      <numFmt numFmtId="164" formatCode="_(* #,##0_);_(* \(#,##0\);_(* &quot;-&quot;??_);_(@_)"/>
    </dxf>
  </rfmt>
  <rcc rId="6040" sId="2">
    <oc r="N109">
      <f>SUM(N108:N108)</f>
    </oc>
    <nc r="N109">
      <f>SUM(N108:N108)</f>
    </nc>
  </rcc>
  <rcc rId="6041" sId="2">
    <oc r="N110">
      <f>N109+N106+N102+N99+N92+N87+N67+N42+N32+N15</f>
    </oc>
    <nc r="N110">
      <f>N109+N106+N102+N99+N92+N87+N67+N42+N32+N15</f>
    </nc>
  </rcc>
  <rfmt sheetId="2" s="1" sqref="N111" start="0" length="0">
    <dxf>
      <numFmt numFmtId="0" formatCode="General"/>
    </dxf>
  </rfmt>
  <rfmt sheetId="2" sqref="N112" start="0" length="0">
    <dxf>
      <numFmt numFmtId="164" formatCode="_(* #,##0_);_(* \(#,##0\);_(* &quot;-&quot;??_);_(@_)"/>
    </dxf>
  </rfmt>
  <rfmt sheetId="2" sqref="N113" start="0" length="0">
    <dxf>
      <numFmt numFmtId="164" formatCode="_(* #,##0_);_(* \(#,##0\);_(* &quot;-&quot;??_);_(@_)"/>
    </dxf>
  </rfmt>
  <rfmt sheetId="2" sqref="N114" start="0" length="0">
    <dxf>
      <numFmt numFmtId="164" formatCode="_(* #,##0_);_(* \(#,##0\);_(* &quot;-&quot;??_);_(@_)"/>
    </dxf>
  </rfmt>
  <rfmt sheetId="2" sqref="N115" start="0" length="0">
    <dxf>
      <numFmt numFmtId="164" formatCode="_(* #,##0_);_(* \(#,##0\);_(* &quot;-&quot;??_);_(@_)"/>
    </dxf>
  </rfmt>
  <rfmt sheetId="2" sqref="N116" start="0" length="0">
    <dxf>
      <numFmt numFmtId="164" formatCode="_(* #,##0_);_(* \(#,##0\);_(* &quot;-&quot;??_);_(@_)"/>
    </dxf>
  </rfmt>
  <rfmt sheetId="2" sqref="N117" start="0" length="0">
    <dxf>
      <numFmt numFmtId="164" formatCode="_(* #,##0_);_(* \(#,##0\);_(* &quot;-&quot;??_);_(@_)"/>
    </dxf>
  </rfmt>
  <rfmt sheetId="2" sqref="N118" start="0" length="0">
    <dxf>
      <numFmt numFmtId="164" formatCode="_(* #,##0_);_(* \(#,##0\);_(* &quot;-&quot;??_);_(@_)"/>
    </dxf>
  </rfmt>
  <rfmt sheetId="2" sqref="N119" start="0" length="0">
    <dxf>
      <numFmt numFmtId="164" formatCode="_(* #,##0_);_(* \(#,##0\);_(* &quot;-&quot;??_);_(@_)"/>
    </dxf>
  </rfmt>
  <rfmt sheetId="2" sqref="N120" start="0" length="0">
    <dxf>
      <numFmt numFmtId="164" formatCode="_(* #,##0_);_(* \(#,##0\);_(* &quot;-&quot;??_);_(@_)"/>
    </dxf>
  </rfmt>
  <rfmt sheetId="2" sqref="N121" start="0" length="0">
    <dxf>
      <numFmt numFmtId="164" formatCode="_(* #,##0_);_(* \(#,##0\);_(* &quot;-&quot;??_);_(@_)"/>
    </dxf>
  </rfmt>
  <rfmt sheetId="2" sqref="N122" start="0" length="0">
    <dxf>
      <numFmt numFmtId="164" formatCode="_(* #,##0_);_(* \(#,##0\);_(* &quot;-&quot;??_);_(@_)"/>
    </dxf>
  </rfmt>
  <rfmt sheetId="2" sqref="N123" start="0" length="0">
    <dxf>
      <numFmt numFmtId="164" formatCode="_(* #,##0_);_(* \(#,##0\);_(* &quot;-&quot;??_);_(@_)"/>
    </dxf>
  </rfmt>
  <rfmt sheetId="2" sqref="N124" start="0" length="0">
    <dxf>
      <numFmt numFmtId="164" formatCode="_(* #,##0_);_(* \(#,##0\);_(* &quot;-&quot;??_);_(@_)"/>
    </dxf>
  </rfmt>
  <rfmt sheetId="2" sqref="N125" start="0" length="0">
    <dxf>
      <numFmt numFmtId="164" formatCode="_(* #,##0_);_(* \(#,##0\);_(* &quot;-&quot;??_);_(@_)"/>
    </dxf>
  </rfmt>
  <rfmt sheetId="2" sqref="N126" start="0" length="0">
    <dxf>
      <numFmt numFmtId="164" formatCode="_(* #,##0_);_(* \(#,##0\);_(* &quot;-&quot;??_);_(@_)"/>
    </dxf>
  </rfmt>
  <rfmt sheetId="2" sqref="N127" start="0" length="0">
    <dxf>
      <numFmt numFmtId="164" formatCode="_(* #,##0_);_(* \(#,##0\);_(* &quot;-&quot;??_);_(@_)"/>
    </dxf>
  </rfmt>
  <rfmt sheetId="2" sqref="N128" start="0" length="0">
    <dxf>
      <numFmt numFmtId="164" formatCode="_(* #,##0_);_(* \(#,##0\);_(* &quot;-&quot;??_);_(@_)"/>
    </dxf>
  </rfmt>
  <rcc rId="6042" sId="2">
    <oc r="N129">
      <f>SUM(N111:N128)</f>
    </oc>
    <nc r="N129">
      <f>SUM(N111:N128)</f>
    </nc>
  </rcc>
  <rcc rId="6043" sId="2">
    <oc r="N130">
      <f>N129+N110</f>
    </oc>
    <nc r="N130">
      <f>N129+N110</f>
    </nc>
  </rcc>
  <rfmt sheetId="2" s="1" sqref="N131" start="0" length="0">
    <dxf>
      <numFmt numFmtId="0" formatCode="General"/>
    </dxf>
  </rfmt>
  <rfmt sheetId="2" s="1" sqref="N132" start="0" length="0">
    <dxf>
      <numFmt numFmtId="164" formatCode="_(* #,##0_);_(* \(#,##0\);_(* &quot;-&quot;??_);_(@_)"/>
    </dxf>
  </rfmt>
  <rfmt sheetId="2" s="1" sqref="N133" start="0" length="0">
    <dxf>
      <numFmt numFmtId="164" formatCode="_(* #,##0_);_(* \(#,##0\);_(* &quot;-&quot;??_);_(@_)"/>
    </dxf>
  </rfmt>
  <rfmt sheetId="2" s="1" sqref="N134" start="0" length="0">
    <dxf>
      <numFmt numFmtId="164" formatCode="_(* #,##0_);_(* \(#,##0\);_(* &quot;-&quot;??_);_(@_)"/>
    </dxf>
  </rfmt>
  <rfmt sheetId="2" s="1" sqref="N135" start="0" length="0">
    <dxf>
      <numFmt numFmtId="164" formatCode="_(* #,##0_);_(* \(#,##0\);_(* &quot;-&quot;??_);_(@_)"/>
    </dxf>
  </rfmt>
  <rfmt sheetId="2" sqref="N136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37" start="0" length="0">
    <dxf>
      <numFmt numFmtId="164" formatCode="_(* #,##0_);_(* \(#,##0\);_(* &quot;-&quot;??_);_(@_)"/>
    </dxf>
  </rfmt>
  <rfmt sheetId="2" s="1" sqref="N138" start="0" length="0">
    <dxf>
      <numFmt numFmtId="164" formatCode="_(* #,##0_);_(* \(#,##0\);_(* &quot;-&quot;??_);_(@_)"/>
    </dxf>
  </rfmt>
  <rfmt sheetId="2" sqref="N13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140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41" start="0" length="0">
    <dxf>
      <numFmt numFmtId="164" formatCode="_(* #,##0_);_(* \(#,##0\);_(* &quot;-&quot;??_);_(@_)"/>
    </dxf>
  </rfmt>
  <rfmt sheetId="2" s="1" sqref="N142" start="0" length="0">
    <dxf>
      <numFmt numFmtId="164" formatCode="_(* #,##0_);_(* \(#,##0\);_(* &quot;-&quot;??_);_(@_)"/>
    </dxf>
  </rfmt>
  <rfmt sheetId="2" s="1" sqref="N143" start="0" length="0">
    <dxf>
      <numFmt numFmtId="164" formatCode="_(* #,##0_);_(* \(#,##0\);_(* &quot;-&quot;??_);_(@_)"/>
    </dxf>
  </rfmt>
  <rfmt sheetId="2" s="1" sqref="N144" start="0" length="0">
    <dxf>
      <numFmt numFmtId="164" formatCode="_(* #,##0_);_(* \(#,##0\);_(* &quot;-&quot;??_);_(@_)"/>
    </dxf>
  </rfmt>
  <rfmt sheetId="2" s="1" sqref="N145" start="0" length="0">
    <dxf>
      <numFmt numFmtId="164" formatCode="_(* #,##0_);_(* \(#,##0\);_(* &quot;-&quot;??_);_(@_)"/>
    </dxf>
  </rfmt>
  <rfmt sheetId="2" s="1" sqref="N146" start="0" length="0">
    <dxf>
      <numFmt numFmtId="164" formatCode="_(* #,##0_);_(* \(#,##0\);_(* &quot;-&quot;??_);_(@_)"/>
    </dxf>
  </rfmt>
  <rfmt sheetId="2" s="1" sqref="N147" start="0" length="0">
    <dxf>
      <numFmt numFmtId="164" formatCode="_(* #,##0_);_(* \(#,##0\);_(* &quot;-&quot;??_);_(@_)"/>
    </dxf>
  </rfmt>
  <rfmt sheetId="2" s="1" sqref="N148" start="0" length="0">
    <dxf>
      <numFmt numFmtId="164" formatCode="_(* #,##0_);_(* \(#,##0\);_(* &quot;-&quot;??_);_(@_)"/>
    </dxf>
  </rfmt>
  <rfmt sheetId="2" s="1" sqref="N149" start="0" length="0">
    <dxf>
      <numFmt numFmtId="164" formatCode="_(* #,##0_);_(* \(#,##0\);_(* &quot;-&quot;??_);_(@_)"/>
    </dxf>
  </rfmt>
  <rfmt sheetId="2" s="1" sqref="N150" start="0" length="0">
    <dxf>
      <numFmt numFmtId="164" formatCode="_(* #,##0_);_(* \(#,##0\);_(* &quot;-&quot;??_);_(@_)"/>
    </dxf>
  </rfmt>
  <rfmt sheetId="2" s="1" sqref="N151" start="0" length="0">
    <dxf>
      <numFmt numFmtId="164" formatCode="_(* #,##0_);_(* \(#,##0\);_(* &quot;-&quot;??_);_(@_)"/>
    </dxf>
  </rfmt>
  <rfmt sheetId="2" s="1" sqref="N152" start="0" length="0">
    <dxf>
      <numFmt numFmtId="164" formatCode="_(* #,##0_);_(* \(#,##0\);_(* &quot;-&quot;??_);_(@_)"/>
    </dxf>
  </rfmt>
  <rfmt sheetId="2" s="1" sqref="N153" start="0" length="0">
    <dxf>
      <numFmt numFmtId="164" formatCode="_(* #,##0_);_(* \(#,##0\);_(* &quot;-&quot;??_);_(@_)"/>
    </dxf>
  </rfmt>
  <rfmt sheetId="2" s="1" sqref="N154" start="0" length="0">
    <dxf>
      <numFmt numFmtId="164" formatCode="_(* #,##0_);_(* \(#,##0\);_(* &quot;-&quot;??_);_(@_)"/>
    </dxf>
  </rfmt>
  <rcc rId="6044" sId="2">
    <oc r="N155">
      <f>SUM(N132:N154)</f>
    </oc>
    <nc r="N155">
      <f>SUM(N132:N154)</f>
    </nc>
  </rcc>
  <rcc rId="6045" sId="2" numFmtId="4">
    <nc r="N53">
      <v>1000000</v>
    </nc>
  </rcc>
  <rcc rId="6046" sId="2" numFmtId="4">
    <nc r="N45">
      <v>800000</v>
    </nc>
  </rcc>
  <rcc rId="6047" sId="2" numFmtId="34">
    <nc r="N90">
      <v>300000</v>
    </nc>
  </rcc>
  <rcc rId="6048" sId="2" numFmtId="34">
    <nc r="N91">
      <v>300000</v>
    </nc>
  </rcc>
  <rcc rId="6049" sId="2" numFmtId="34">
    <nc r="N37">
      <v>300000</v>
    </nc>
  </rcc>
  <rcc rId="6050" sId="2" numFmtId="34">
    <nc r="N34">
      <v>300000</v>
    </nc>
  </rcc>
  <rcc rId="6051" sId="2" numFmtId="34">
    <nc r="N18">
      <v>1000000</v>
    </nc>
  </rcc>
  <rdn rId="0" localSheetId="2" customView="1" name="Z_3F9D0D8E_0280_4E1B_887E_343DC67AEF81_.wvu.Cols" hidden="1" oldHidden="1">
    <oldFormula>'March 2019'!$G:$O</oldFormula>
  </rdn>
  <rdn rId="0" localSheetId="9" customView="1" name="Z_3F9D0D8E_0280_4E1B_887E_343DC67AEF81_.wvu.Cols" hidden="1" oldHidden="1">
    <oldFormula>Summary!#REF!</oldFormula>
  </rdn>
  <rcv guid="{3F9D0D8E-0280-4E1B-887E-343DC67AEF81}" action="delete"/>
  <rdn rId="0" localSheetId="2" customView="1" name="Z_3F9D0D8E_0280_4E1B_887E_343DC67AEF81_.wvu.FilterData" hidden="1" oldHidden="1">
    <formula>'March 2019'!$A$2:$BW$193</formula>
    <oldFormula>'March 2019'!$A$2:$BW$193</oldFormula>
  </rdn>
  <rdn rId="0" localSheetId="3" customView="1" name="Z_3F9D0D8E_0280_4E1B_887E_343DC67AEF81_.wvu.FilterData" hidden="1" oldHidden="1">
    <formula>'W-O Gst.'!$A$10:$BL$111</formula>
    <oldFormula>'W-O Gst.'!$A$10:$BL$111</oldFormula>
  </rdn>
  <rdn rId="0" localSheetId="6" customView="1" name="Z_3F9D0D8E_0280_4E1B_887E_343DC67AEF81_.wvu.Cols" hidden="1" oldHidden="1">
    <formula>'Planning CPRP'!$A:$E</formula>
    <oldFormula>'Planning CPRP'!$A:$E</oldFormula>
  </rdn>
  <rdn rId="0" localSheetId="6" customView="1" name="Z_3F9D0D8E_0280_4E1B_887E_343DC67AEF81_.wvu.FilterData" hidden="1" oldHidden="1">
    <formula>'Planning CPRP'!$A$1:$BI$193</formula>
    <oldFormula>'Planning CPRP'!$A$1:$BI$193</oldFormula>
  </rdn>
  <rdn rId="0" localSheetId="7" customView="1" name="Z_3F9D0D8E_0280_4E1B_887E_343DC67AEF81_.wvu.Cols" hidden="1" oldHidden="1">
    <formula>'Planning Ngrps'!$D:$F</formula>
    <oldFormula>'Planning Ngrps'!$D:$F</oldFormula>
  </rdn>
  <rdn rId="0" localSheetId="7" customView="1" name="Z_3F9D0D8E_0280_4E1B_887E_343DC67AEF81_.wvu.FilterData" hidden="1" oldHidden="1">
    <formula>'Planning Ngrps'!$A$1:$BI$192</formula>
    <oldFormula>'Planning Ngrps'!$A$1:$BI$192</oldFormula>
  </rdn>
  <rdn rId="0" localSheetId="8" customView="1" name="Z_3F9D0D8E_0280_4E1B_887E_343DC67AEF81_.wvu.FilterData" hidden="1" oldHidden="1">
    <formula>'Buying nGRPs'!$A$1:$BG$191</formula>
    <oldFormula>'Buying nGRPs'!$A$1:$BG$191</oldFormula>
  </rdn>
  <rdn rId="0" localSheetId="9" customView="1" name="Z_3F9D0D8E_0280_4E1B_887E_343DC67AEF81_.wvu.FilterData" hidden="1" oldHidden="1">
    <formula>Summary!$A$4:$F$103</formula>
    <oldFormula>Summary!$A$4:$F$103</oldFormula>
  </rdn>
  <rcv guid="{3F9D0D8E-0280-4E1B-887E-343DC67AEF81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2" sId="2" numFmtId="34">
    <nc r="AM17">
      <v>1500000</v>
    </nc>
  </rcc>
  <rcc rId="6063" sId="2" numFmtId="34">
    <nc r="AM19">
      <v>1400000</v>
    </nc>
  </rcc>
  <rcc rId="6064" sId="2" numFmtId="34">
    <nc r="AM21">
      <v>400000</v>
    </nc>
  </rcc>
  <rcc rId="6065" sId="2" numFmtId="34">
    <nc r="AM23">
      <v>500000</v>
    </nc>
  </rcc>
  <rcc rId="6066" sId="2" numFmtId="34">
    <nc r="AM25">
      <v>850000</v>
    </nc>
  </rcc>
  <rcc rId="6067" sId="2" numFmtId="34">
    <nc r="AM28">
      <v>500000</v>
    </nc>
  </rcc>
  <rcc rId="6068" sId="2" numFmtId="34">
    <nc r="AM31">
      <v>250000</v>
    </nc>
  </rcc>
  <rcc rId="6069" sId="2" numFmtId="34">
    <nc r="AM45">
      <v>600000</v>
    </nc>
  </rcc>
  <rfmt sheetId="2" sqref="AM47" start="0" length="0">
    <dxf>
      <font>
        <b val="0"/>
        <sz val="11"/>
        <color theme="1"/>
        <name val="Calibri"/>
        <family val="2"/>
        <scheme val="minor"/>
      </font>
    </dxf>
  </rfmt>
  <rcc rId="6070" sId="2" numFmtId="34">
    <nc r="AM48">
      <v>500000</v>
    </nc>
  </rcc>
  <rcc rId="6071" sId="2" numFmtId="34">
    <nc r="AM49">
      <v>500000</v>
    </nc>
  </rcc>
  <rcc rId="6072" sId="2" numFmtId="34">
    <nc r="AM53">
      <v>500000</v>
    </nc>
  </rcc>
  <rcc rId="6073" sId="2" odxf="1" dxf="1" numFmtId="34">
    <nc r="AM69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fmt sheetId="2" sqref="AM70" start="0" length="0">
    <dxf>
      <fill>
        <patternFill patternType="none">
          <bgColor indexed="65"/>
        </patternFill>
      </fill>
    </dxf>
  </rfmt>
  <rfmt sheetId="2" sqref="AM71" start="0" length="0">
    <dxf>
      <fill>
        <patternFill patternType="none">
          <bgColor indexed="65"/>
        </patternFill>
      </fill>
    </dxf>
  </rfmt>
  <rcc rId="6074" sId="2" odxf="1" dxf="1" numFmtId="34">
    <nc r="AM72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5" sId="2" odxf="1" dxf="1" numFmtId="34">
    <nc r="AM73">
      <v>100000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6" sId="2" numFmtId="34">
    <nc r="AM5">
      <v>8000000</v>
    </nc>
  </rcc>
  <rcc rId="6077" sId="2" numFmtId="34">
    <nc r="AL12">
      <v>1200000</v>
    </nc>
  </rcc>
  <rfmt sheetId="2" sqref="AL17" start="0" length="0">
    <dxf/>
  </rfmt>
  <rfmt sheetId="2" sqref="AL18" start="0" length="0">
    <dxf/>
  </rfmt>
  <rcc rId="6078" sId="2" numFmtId="34">
    <nc r="AL19">
      <v>1000000</v>
    </nc>
  </rcc>
  <rfmt sheetId="2" sqref="AL20" start="0" length="0">
    <dxf/>
  </rfmt>
  <rfmt sheetId="2" sqref="AL21" start="0" length="0">
    <dxf/>
  </rfmt>
  <rfmt sheetId="2" sqref="AL22" start="0" length="0">
    <dxf/>
  </rfmt>
  <rcc rId="6079" sId="2" odxf="1" dxf="1" numFmtId="4">
    <nc r="AL23">
      <v>400000</v>
    </nc>
    <odxf/>
    <ndxf/>
  </rcc>
  <rfmt sheetId="2" sqref="AL24" start="0" length="0">
    <dxf/>
  </rfmt>
  <rcc rId="6080" sId="2" odxf="1" dxf="1" numFmtId="34">
    <nc r="AL25">
      <v>500000</v>
    </nc>
    <odxf/>
    <ndxf/>
  </rcc>
  <rfmt sheetId="2" sqref="AL26" start="0" length="0">
    <dxf/>
  </rfmt>
  <rfmt sheetId="2" sqref="AL27" start="0" length="0">
    <dxf/>
  </rfmt>
  <rfmt sheetId="2" sqref="AL28" start="0" length="0">
    <dxf/>
  </rfmt>
  <rfmt sheetId="2" sqref="AL29" start="0" length="0">
    <dxf/>
  </rfmt>
  <rfmt sheetId="2" sqref="AL30" start="0" length="0">
    <dxf/>
  </rfmt>
  <rfmt sheetId="2" sqref="AL31" start="0" length="0">
    <dxf/>
  </rfmt>
  <rfmt sheetId="2" sqref="AL44" start="0" length="0">
    <dxf/>
  </rfmt>
  <rcc rId="6081" sId="2" numFmtId="4">
    <nc r="AL45">
      <v>450000</v>
    </nc>
  </rcc>
  <rcc rId="6082" sId="2" numFmtId="4">
    <nc r="AL54">
      <v>500000</v>
    </nc>
  </rcc>
  <rcc rId="6083" sId="2" numFmtId="4">
    <nc r="AL55">
      <v>300000</v>
    </nc>
  </rcc>
  <rcc rId="6084" sId="2" numFmtId="34">
    <nc r="AL73">
      <v>250000</v>
    </nc>
  </rcc>
  <rcc rId="6085" sId="2" numFmtId="34">
    <nc r="AL76">
      <v>150000</v>
    </nc>
  </rcc>
  <rcc rId="6086" sId="2" numFmtId="34">
    <nc r="AL78">
      <v>100000</v>
    </nc>
  </rcc>
  <rcc rId="6087" sId="2" numFmtId="34">
    <nc r="AL83">
      <v>100000</v>
    </nc>
  </rcc>
  <rfmt sheetId="2" sqref="AL84" start="0" length="0">
    <dxf/>
  </rfmt>
  <rcc rId="6088" sId="2" numFmtId="34">
    <nc r="AL85">
      <v>50000</v>
    </nc>
  </rcc>
  <rfmt sheetId="2" sqref="AL86" start="0" length="0">
    <dxf/>
  </rfmt>
  <rcc rId="6089" sId="2" numFmtId="34">
    <nc r="AI19">
      <v>1800000</v>
    </nc>
  </rcc>
  <rcc rId="6090" sId="2" numFmtId="34">
    <nc r="AI23">
      <v>400000</v>
    </nc>
  </rcc>
  <rcc rId="6091" sId="2" numFmtId="34">
    <nc r="AI25">
      <v>1100000</v>
    </nc>
  </rcc>
  <rcc rId="6092" sId="2" numFmtId="34">
    <nc r="AI26">
      <v>500000</v>
    </nc>
  </rcc>
  <rcc rId="6093" sId="2" numFmtId="34">
    <nc r="AI28">
      <v>550000</v>
    </nc>
  </rcc>
  <rcc rId="6094" sId="2" numFmtId="34">
    <nc r="AI31">
      <v>300000</v>
    </nc>
  </rcc>
  <rcc rId="6095" sId="2" numFmtId="4">
    <nc r="AI44">
      <v>400000</v>
    </nc>
  </rcc>
  <rcc rId="6096" sId="2" numFmtId="34">
    <nc r="AI45">
      <v>700000</v>
    </nc>
  </rcc>
  <rcc rId="6097" sId="2" odxf="1" dxf="1" numFmtId="4">
    <nc r="AI48">
      <v>300000</v>
    </nc>
    <odxf/>
    <ndxf/>
  </rcc>
  <rcc rId="6098" sId="2" numFmtId="34">
    <nc r="AI49">
      <v>500000</v>
    </nc>
  </rcc>
  <rfmt sheetId="2" sqref="AI50" start="0" length="0">
    <dxf/>
  </rfmt>
  <rfmt sheetId="2" sqref="AI53" start="0" length="0">
    <dxf/>
  </rfmt>
  <rfmt sheetId="2" sqref="AI54" start="0" length="0">
    <dxf/>
  </rfmt>
  <rfmt sheetId="2" sqref="AI55" start="0" length="0">
    <dxf/>
  </rfmt>
  <rcc rId="6099" sId="2" numFmtId="4">
    <nc r="AI56">
      <v>200000</v>
    </nc>
  </rcc>
  <rcc rId="6100" sId="2" numFmtId="34">
    <nc r="AI101">
      <v>250000</v>
    </nc>
  </rcc>
  <rcc rId="6101" sId="2" numFmtId="34">
    <nc r="AI5">
      <v>7000000</v>
    </nc>
  </rcc>
  <rcc rId="6102" sId="2" numFmtId="34">
    <nc r="AL5">
      <v>5000000</v>
    </nc>
  </rcc>
  <rcc rId="6103" sId="2" numFmtId="34">
    <nc r="AG5">
      <v>7000000</v>
    </nc>
  </rcc>
  <rcc rId="6104" sId="2" numFmtId="34">
    <nc r="AG17">
      <v>1500000</v>
    </nc>
  </rcc>
  <rcc rId="6105" sId="2" odxf="1" dxf="1" numFmtId="34">
    <nc r="AG19">
      <v>1400000</v>
    </nc>
    <odxf/>
    <ndxf/>
  </rcc>
  <rfmt sheetId="2" sqref="AG20" start="0" length="0">
    <dxf/>
  </rfmt>
  <rcc rId="6106" sId="2" numFmtId="34">
    <nc r="AG21">
      <v>400000</v>
    </nc>
  </rcc>
  <rfmt sheetId="2" sqref="AG22" start="0" length="0">
    <dxf/>
  </rfmt>
  <rcc rId="6107" sId="2" odxf="1" dxf="1" numFmtId="34">
    <nc r="AG23">
      <v>250000</v>
    </nc>
    <odxf/>
    <ndxf/>
  </rcc>
  <rcc rId="6108" sId="2" numFmtId="34">
    <nc r="AG25">
      <v>400000</v>
    </nc>
  </rcc>
  <rfmt sheetId="2" sqref="AG27" start="0" length="0">
    <dxf/>
  </rfmt>
  <rcc rId="6109" sId="2" numFmtId="4">
    <nc r="AG28">
      <v>400000</v>
    </nc>
  </rcc>
  <rfmt sheetId="2" sqref="AG31" start="0" length="0">
    <dxf/>
  </rfmt>
  <rcc rId="6110" sId="2" numFmtId="34">
    <nc r="AG45">
      <v>500000</v>
    </nc>
  </rcc>
  <rfmt sheetId="2" sqref="AG48" start="0" length="0">
    <dxf/>
  </rfmt>
  <rcc rId="6111" sId="2" numFmtId="34">
    <nc r="AG49">
      <v>500000</v>
    </nc>
  </rcc>
  <rfmt sheetId="2" sqref="AG50" start="0" length="0">
    <dxf/>
  </rfmt>
  <rcc rId="6112" sId="2" numFmtId="34">
    <nc r="AG52">
      <v>300000</v>
    </nc>
  </rcc>
  <rcc rId="6113" sId="2" odxf="1" dxf="1" numFmtId="4">
    <nc r="AG53">
      <v>500000</v>
    </nc>
    <odxf/>
    <ndxf/>
  </rcc>
  <rfmt sheetId="2" sqref="AG54" start="0" length="0">
    <dxf/>
  </rfmt>
  <rfmt sheetId="2" sqref="AG55" start="0" length="0">
    <dxf/>
  </rfmt>
  <rfmt sheetId="2" sqref="AG56" start="0" length="0">
    <dxf/>
  </rfmt>
  <rfmt sheetId="2" sqref="AG57" start="0" length="0">
    <dxf/>
  </rfmt>
  <rfmt sheetId="2" sqref="AG58" start="0" length="0">
    <dxf/>
  </rfmt>
  <rfmt sheetId="2" sqref="AG59" start="0" length="0">
    <dxf/>
  </rfmt>
  <rfmt sheetId="2" sqref="AG61" start="0" length="0">
    <dxf/>
  </rfmt>
  <rfmt sheetId="2" sqref="AG62" start="0" length="0">
    <dxf/>
  </rfmt>
  <rfmt sheetId="2" sqref="AG63" start="0" length="0">
    <dxf/>
  </rfmt>
  <rfmt sheetId="2" sqref="AG64" start="0" length="0">
    <dxf/>
  </rfmt>
  <rfmt sheetId="2" sqref="AG65" start="0" length="0">
    <dxf/>
  </rfmt>
  <rfmt sheetId="2" sqref="AG66" start="0" length="0">
    <dxf/>
  </rfmt>
  <rcc rId="6114" sId="2" numFmtId="34">
    <nc r="AG90">
      <v>300000</v>
    </nc>
  </rcc>
  <rcc rId="6115" sId="2" numFmtId="34">
    <nc r="AG91">
      <v>300000</v>
    </nc>
  </rcc>
  <rcc rId="6116" sId="2" numFmtId="34">
    <nc r="AG101">
      <v>250000</v>
    </nc>
  </rcc>
  <rrc rId="6117" sId="2" ref="AH1:AH1048576" action="insertCol"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A$107:$XFD$109" dn="Z_55F024CD_A7F9_4381_9942_5ED21204AFB7_.wvu.Rows" sId="2"/>
    <undo index="65535" exp="area" ref3D="1" dr="$BO$1:$BQ$1048576" dn="Z_46AB56D5_CE66_4F5F_B4E5_213E35ACB9B0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</rrc>
  <rfmt sheetId="2" sqref="AH2" start="0" length="0">
    <dxf>
      <fill>
        <patternFill>
          <bgColor theme="5" tint="0.79998168889431442"/>
        </patternFill>
      </fill>
    </dxf>
  </rfmt>
  <rcc rId="6118" sId="2">
    <nc r="AH3">
      <f>(AH15+AH32)/AH6</f>
    </nc>
  </rcc>
  <rcc rId="6119" sId="2">
    <nc r="AH4">
      <f>AH5-AH6</f>
    </nc>
  </rcc>
  <rcc rId="6120" sId="2">
    <nc r="AH6">
      <f>AH110</f>
    </nc>
  </rcc>
  <rcc rId="6121" sId="2">
    <nc r="AH7">
      <f>AH15/AH110</f>
    </nc>
  </rcc>
  <rcc rId="6122" sId="2" numFmtId="13">
    <nc r="AH8">
      <v>0</v>
    </nc>
  </rcc>
  <rcc rId="6123" sId="2">
    <nc r="AH9" t="inlineStr">
      <is>
        <t>FOODS</t>
      </is>
    </nc>
  </rcc>
  <rcc rId="6124" sId="2">
    <nc r="AH11">
      <f>AH15/AH6</f>
    </nc>
  </rcc>
  <rfmt sheetId="2" s="1" sqref="AH13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25" sId="2">
    <nc r="AH15">
      <f>SUM(AH12:AH14)</f>
    </nc>
  </rcc>
  <rcc rId="6126" sId="2">
    <nc r="AH16">
      <f>AH32/AH6</f>
    </nc>
  </rcc>
  <rfmt sheetId="2" s="1" sqref="AH17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1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qref="AH23" start="0" length="0">
    <dxf>
      <numFmt numFmtId="3" formatCode="#,##0"/>
    </dxf>
  </rfmt>
  <rfmt sheetId="2" s="1" sqref="AH24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5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6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3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27" sId="2">
    <nc r="AH32">
      <f>SUM(AH17:AH31)</f>
    </nc>
  </rcc>
  <rcc rId="6128" sId="2">
    <nc r="AH33">
      <f>AH42/AH6</f>
    </nc>
  </rcc>
  <rcc rId="6129" sId="2">
    <nc r="AH42">
      <f>SUM(AH34:AH41)</f>
    </nc>
  </rcc>
  <rcc rId="6130" sId="2">
    <nc r="AH43">
      <f>AH67/AH6</f>
    </nc>
  </rcc>
  <rfmt sheetId="2" s="1" sqref="AH4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7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31" sId="2">
    <nc r="AH67">
      <f>SUM(AH44:AH66)</f>
    </nc>
  </rcc>
  <rcc rId="6132" sId="2">
    <nc r="AH68">
      <f>AH87/AH6</f>
    </nc>
  </rcc>
  <rcc rId="6133" sId="2">
    <nc r="AH87">
      <f>SUM(AH69:AH86)</f>
    </nc>
  </rcc>
  <rcc rId="6134" sId="2">
    <nc r="AH88">
      <f>AH92/AH6</f>
    </nc>
  </rcc>
  <rfmt sheetId="2" s="1" sqref="AH89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AH90" start="0" length="0">
    <dxf>
      <fill>
        <patternFill patternType="solid">
          <bgColor theme="0"/>
        </patternFill>
      </fill>
    </dxf>
  </rfmt>
  <rfmt sheetId="2" sqref="AH91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</dxf>
  </rfmt>
  <rcc rId="6135" sId="2">
    <nc r="AH92">
      <f>SUM(AH89:AH91)</f>
    </nc>
  </rcc>
  <rcc rId="6136" sId="2">
    <nc r="AH93">
      <f>AH99/AH6</f>
    </nc>
  </rcc>
  <rcc rId="6137" sId="2">
    <nc r="AH99">
      <f>SUM(AH94:AH98)</f>
    </nc>
  </rcc>
  <rcc rId="6138" sId="2">
    <nc r="AH100">
      <f>AH102/AH6</f>
    </nc>
  </rcc>
  <rfmt sheetId="2" s="1" sqref="AH10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39" sId="2">
    <nc r="AH102">
      <f>SUM(AH101:AH101)</f>
    </nc>
  </rcc>
  <rcc rId="6140" sId="2">
    <nc r="AH103">
      <f>AH106/AH6</f>
    </nc>
  </rcc>
  <rcc rId="6141" sId="2">
    <nc r="AH106">
      <f>SUM(AH104:AH105)</f>
    </nc>
  </rcc>
  <rcc rId="6142" sId="2">
    <nc r="AH109">
      <f>SUM(AH108:AH108)</f>
    </nc>
  </rcc>
  <rcc rId="6143" sId="2">
    <nc r="AH110">
      <f>AH109+AH106+AH102+AH99+AH92+AH87+AH67+AH42+AH32+AH15</f>
    </nc>
  </rcc>
  <rcc rId="6144" sId="2">
    <nc r="AH129">
      <f>SUM(AH111:AH128)</f>
    </nc>
  </rcc>
  <rcc rId="6145" sId="2">
    <nc r="AH130">
      <f>AH129+AH110</f>
    </nc>
  </rcc>
  <rcc rId="6146" sId="2">
    <nc r="AH155">
      <f>SUM(AH132:AH154)</f>
    </nc>
  </rcc>
  <rcc rId="6147" sId="2">
    <nc r="AH168">
      <f>AH167+AH166+AH161+AH160+AH155+AH129+AH110</f>
    </nc>
  </rcc>
  <rcc rId="6148" sId="2">
    <nc r="AH172">
      <f>AH12+#REF!+#REF!+#REF!+#REF!+#REF!+#REF!+#REF!+#REF!+AH46+AH47+AH52</f>
    </nc>
  </rcc>
  <rcc rId="6149" sId="2">
    <nc r="AH173">
      <f>#REF!+#REF!+AH51+#REF!+AH76+AH91+AH105+#REF!</f>
    </nc>
  </rcc>
  <rcc rId="6150" sId="2">
    <nc r="AH174">
      <f>SUM(AH20:AH21,AH23:AH23,AH31,AH34:AH41,AH48:AH50,#REF!,AH54:AH66,AH69:AH75,AH77:AH86,AH89:AH90,#REF!,AH101:AH101,AH104,AH108+AH14)</f>
    </nc>
  </rcc>
  <rcc rId="6151" sId="2">
    <nc r="AH175">
      <f>SUM(AH172:AH174)</f>
    </nc>
  </rcc>
  <rcc rId="6152" sId="2">
    <nc r="AH177">
      <f>AH172/AH$175</f>
    </nc>
  </rcc>
  <rcc rId="6153" sId="2">
    <nc r="AH178">
      <f>AH173/AH$175</f>
    </nc>
  </rcc>
  <rcc rId="6154" sId="2">
    <nc r="AH179">
      <f>AH174/AH$175</f>
    </nc>
  </rcc>
  <rcc rId="6155" sId="2">
    <nc r="AH180">
      <f>SUM(AH177:AH179)</f>
    </nc>
  </rcc>
  <rcc rId="6156" sId="2">
    <nc r="AH10" t="inlineStr">
      <is>
        <t>Knorr AZB</t>
      </is>
    </nc>
  </rcc>
  <rcc rId="6157" sId="2" numFmtId="34">
    <nc r="AH5">
      <v>5000000</v>
    </nc>
  </rcc>
  <rcc rId="6158" sId="2" numFmtId="34">
    <nc r="AH17">
      <v>500000</v>
    </nc>
  </rcc>
  <rcc rId="6159" sId="2" numFmtId="34">
    <nc r="AH19">
      <v>500000</v>
    </nc>
  </rcc>
  <rcc rId="6160" sId="2" numFmtId="34">
    <nc r="AH18">
      <v>500000</v>
    </nc>
  </rcc>
  <rcc rId="6161" sId="2" numFmtId="34">
    <nc r="AH20">
      <v>500000</v>
    </nc>
  </rcc>
  <rcc rId="6162" sId="2" numFmtId="34">
    <nc r="AH21">
      <v>500000</v>
    </nc>
  </rcc>
  <rcc rId="6163" sId="2" odxf="1" dxf="1" numFmtId="34">
    <nc r="AH44">
      <v>500000</v>
    </nc>
    <ndxf>
      <numFmt numFmtId="164" formatCode="_(* #,##0_);_(* \(#,##0\);_(* &quot;-&quot;??_);_(@_)"/>
    </ndxf>
  </rcc>
  <rcc rId="6164" sId="2" odxf="1" dxf="1" numFmtId="34">
    <nc r="AH46">
      <v>500000</v>
    </nc>
    <ndxf>
      <numFmt numFmtId="164" formatCode="_(* #,##0_);_(* \(#,##0\);_(* &quot;-&quot;??_);_(@_)"/>
    </ndxf>
  </rcc>
  <rcc rId="6165" sId="2" odxf="1" dxf="1" numFmtId="34">
    <nc r="AH45">
      <v>500000</v>
    </nc>
    <ndxf>
      <numFmt numFmtId="164" formatCode="_(* #,##0_);_(* \(#,##0\);_(* &quot;-&quot;??_);_(@_)"/>
    </ndxf>
  </rcc>
  <rcc rId="6166" sId="2" odxf="1" dxf="1" numFmtId="34">
    <nc r="AH47">
      <v>500000</v>
    </nc>
    <ndxf>
      <numFmt numFmtId="164" formatCode="_(* #,##0_);_(* \(#,##0\);_(* &quot;-&quot;??_);_(@_)"/>
    </ndxf>
  </rcc>
  <rcc rId="6167" sId="2" odxf="1" dxf="1" numFmtId="34">
    <nc r="AH49">
      <v>500000</v>
    </nc>
    <ndxf>
      <numFmt numFmtId="164" formatCode="_(* #,##0_);_(* \(#,##0\);_(* &quot;-&quot;??_);_(@_)"/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2019'!$A$2:$BX$193</formula>
    <oldFormula>'March 2019'!$A$2:$BX$193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5" sId="2" odxf="1" dxf="1" numFmtId="34">
    <nc r="AS12">
      <v>700000</v>
    </nc>
    <odxf/>
    <ndxf/>
  </rcc>
  <rfmt sheetId="2" sqref="AS13" start="0" length="0">
    <dxf/>
  </rfmt>
  <rfmt sheetId="2" sqref="AS14" start="0" length="0">
    <dxf/>
  </rfmt>
  <rcc rId="6176" sId="2">
    <oc r="AS15">
      <f>SUM(AS12:AS14)</f>
    </oc>
    <nc r="AS15">
      <f>SUM(AS12:AS14)</f>
    </nc>
  </rcc>
  <rcc rId="6177" sId="2">
    <oc r="AS16">
      <f>AS32/AS6</f>
    </oc>
    <nc r="AS16">
      <f>AS32/AS6</f>
    </nc>
  </rcc>
  <rcc rId="6178" sId="2" numFmtId="4">
    <nc r="AS17">
      <v>1800000</v>
    </nc>
  </rcc>
  <rcc rId="6179" sId="2" numFmtId="4">
    <nc r="AS18">
      <v>500000</v>
    </nc>
  </rcc>
  <rcc rId="6180" sId="2" numFmtId="4">
    <nc r="AS19">
      <v>2000000</v>
    </nc>
  </rcc>
  <rcc rId="6181" sId="2" numFmtId="4">
    <nc r="AS20">
      <v>200000</v>
    </nc>
  </rcc>
  <rcc rId="6182" sId="2" numFmtId="4">
    <nc r="AS21">
      <v>500000</v>
    </nc>
  </rcc>
  <rcc rId="6183" sId="2" numFmtId="4">
    <nc r="AS22">
      <v>500000</v>
    </nc>
  </rcc>
  <rcc rId="6184" sId="2" numFmtId="4">
    <nc r="AS23">
      <v>600000</v>
    </nc>
  </rcc>
  <rcc rId="6185" sId="2" numFmtId="4">
    <nc r="AS25">
      <v>700000</v>
    </nc>
  </rcc>
  <rcc rId="6186" sId="2" numFmtId="4">
    <nc r="AS26">
      <v>600000</v>
    </nc>
  </rcc>
  <rcc rId="6187" sId="2" numFmtId="4">
    <nc r="AS28">
      <v>600000</v>
    </nc>
  </rcc>
  <rcc rId="6188" sId="2" numFmtId="4">
    <nc r="AS31">
      <v>300000</v>
    </nc>
  </rcc>
  <rcc rId="6189" sId="2">
    <oc r="AS32">
      <f>SUM(AS17:AS31)</f>
    </oc>
    <nc r="AS32">
      <f>SUM(AS17:AS31)</f>
    </nc>
  </rcc>
  <rcc rId="6190" sId="2">
    <oc r="AS33">
      <f>AS42/AS6</f>
    </oc>
    <nc r="AS33">
      <f>AS42/AS6</f>
    </nc>
  </rcc>
  <rfmt sheetId="2" sqref="AS34" start="0" length="0">
    <dxf/>
  </rfmt>
  <rfmt sheetId="2" sqref="AS35" start="0" length="0">
    <dxf/>
  </rfmt>
  <rfmt sheetId="2" sqref="AS36" start="0" length="0">
    <dxf/>
  </rfmt>
  <rfmt sheetId="2" sqref="AS38" start="0" length="0">
    <dxf/>
  </rfmt>
  <rfmt sheetId="2" sqref="AS39" start="0" length="0">
    <dxf/>
  </rfmt>
  <rfmt sheetId="2" sqref="AS40" start="0" length="0">
    <dxf/>
  </rfmt>
  <rfmt sheetId="2" sqref="AS41" start="0" length="0">
    <dxf/>
  </rfmt>
  <rcc rId="6191" sId="2">
    <oc r="AS42">
      <f>SUM(AS34:AS41)</f>
    </oc>
    <nc r="AS42">
      <f>SUM(AS34:AS41)</f>
    </nc>
  </rcc>
  <rcc rId="6192" sId="2">
    <oc r="AS43">
      <f>AS67/AS6</f>
    </oc>
    <nc r="AS43">
      <f>AS67/AS6</f>
    </nc>
  </rcc>
  <rcc rId="6193" sId="2" numFmtId="4">
    <nc r="AS55">
      <v>400000</v>
    </nc>
  </rcc>
  <rcc rId="6194" sId="2">
    <oc r="AS67">
      <f>SUM(AS44:AS66)</f>
    </oc>
    <nc r="AS67">
      <f>SUM(AS44:AS66)</f>
    </nc>
  </rcc>
  <rcc rId="6195" sId="2">
    <oc r="AS68">
      <f>AS87/AS6</f>
    </oc>
    <nc r="AS68">
      <f>AS87/AS6</f>
    </nc>
  </rcc>
  <rcc rId="6196" sId="2">
    <oc r="AS87">
      <f>SUM(AS69:AS86)</f>
    </oc>
    <nc r="AS87">
      <f>SUM(AS69:AS86)</f>
    </nc>
  </rcc>
  <rcc rId="6197" sId="2">
    <oc r="AS88">
      <f>AS92/AS6</f>
    </oc>
    <nc r="AS88">
      <f>AS92/AS6</f>
    </nc>
  </rcc>
  <rcc rId="6198" sId="2" numFmtId="4">
    <nc r="AS91">
      <v>100000</v>
    </nc>
  </rcc>
  <rcc rId="6199" sId="1">
    <nc r="E16">
      <f>D16/2</f>
    </nc>
  </rcc>
  <rcc rId="6200" sId="2" numFmtId="4">
    <nc r="AS44">
      <v>720000</v>
    </nc>
  </rcc>
  <rcc rId="6201" sId="2" numFmtId="4">
    <nc r="AS51">
      <v>300000</v>
    </nc>
  </rcc>
  <rcc rId="6202" sId="2" numFmtId="4">
    <nc r="AS52">
      <v>600000</v>
    </nc>
  </rcc>
  <rcc rId="6203" sId="2" odxf="1" dxf="1" numFmtId="4">
    <nc r="AS53">
      <v>881950</v>
    </nc>
    <ndxf>
      <font>
        <b/>
        <sz val="10"/>
        <name val="Aparajita"/>
        <scheme val="none"/>
      </font>
    </ndxf>
  </rcc>
  <rcv guid="{DCC8505D-D30F-4E76-8C36-3038DACC80BC}" action="delete"/>
  <rdn rId="0" localSheetId="2" customView="1" name="Z_DCC8505D_D30F_4E76_8C36_3038DACC80BC_.wvu.Cols" hidden="1" oldHidden="1">
    <formula>'March 2019'!$B:$AR</formula>
    <oldFormula>'March 2019'!$B:$AR</oldFormula>
  </rdn>
  <rdn rId="0" localSheetId="2" customView="1" name="Z_DCC8505D_D30F_4E76_8C36_3038DACC80BC_.wvu.FilterData" hidden="1" oldHidden="1">
    <formula>'March 2019'!$A$2:$BX$193</formula>
    <oldFormula>'March 2019'!$A$2:$BX$193</oldFormula>
  </rdn>
  <rdn rId="0" localSheetId="3" customView="1" name="Z_DCC8505D_D30F_4E76_8C36_3038DACC80BC_.wvu.FilterData" hidden="1" oldHidden="1">
    <formula>'W-O Gst.'!$A$10:$BL$111</formula>
    <oldFormula>'W-O Gst.'!$A$10:$BL$111</oldFormula>
  </rdn>
  <rdn rId="0" localSheetId="6" customView="1" name="Z_DCC8505D_D30F_4E76_8C36_3038DACC80BC_.wvu.FilterData" hidden="1" oldHidden="1">
    <formula>'Planning CPRP'!$A$1:$BI$193</formula>
    <oldFormula>'Planning CPRP'!$A$1:$BI$193</oldFormula>
  </rdn>
  <rdn rId="0" localSheetId="7" customView="1" name="Z_DCC8505D_D30F_4E76_8C36_3038DACC80BC_.wvu.FilterData" hidden="1" oldHidden="1">
    <formula>'Planning Ngrps'!$A$1:$BI$192</formula>
    <oldFormula>'Planning Ngrps'!$A$1:$BI$192</oldFormula>
  </rdn>
  <rdn rId="0" localSheetId="8" customView="1" name="Z_DCC8505D_D30F_4E76_8C36_3038DACC80BC_.wvu.FilterData" hidden="1" oldHidden="1">
    <formula>'Buying nGRPs'!$A$1:$BG$191</formula>
    <oldFormula>'Buying nGRPs'!$A$1:$BG$191</oldFormula>
  </rdn>
  <rdn rId="0" localSheetId="9" customView="1" name="Z_DCC8505D_D30F_4E76_8C36_3038DACC80BC_.wvu.FilterData" hidden="1" oldHidden="1">
    <formula>Summary!$A$4:$F$103</formula>
    <oldFormula>Summary!$A$4:$F$103</oldFormula>
  </rdn>
  <rcv guid="{DCC8505D-D30F-4E76-8C36-3038DACC80BC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AT10" t="inlineStr">
      <is>
        <t>Walls Cornetto</t>
      </is>
    </oc>
    <nc r="AT10" t="inlineStr">
      <is>
        <t>Cornetto Disc</t>
      </is>
    </nc>
  </rcc>
  <rcc rId="6212" sId="2">
    <oc r="AU10" t="inlineStr">
      <is>
        <t>Walls Cornetto Core</t>
      </is>
    </oc>
    <nc r="AU10" t="inlineStr">
      <is>
        <t>Cornetto Core</t>
      </is>
    </nc>
  </rcc>
  <rcc rId="6213" sId="2" numFmtId="34">
    <nc r="AT5">
      <v>4000000</v>
    </nc>
  </rcc>
  <rcc rId="6214" sId="2" numFmtId="34">
    <nc r="AU5">
      <v>23000000</v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5" sId="2" numFmtId="34">
    <nc r="AU12">
      <v>700000</v>
    </nc>
  </rcc>
  <rcc rId="6216" sId="2" numFmtId="34">
    <nc r="AU17">
      <v>3000000</v>
    </nc>
  </rcc>
  <rcc rId="6217" sId="2" odxf="1" dxf="1" numFmtId="4">
    <nc r="AU18">
      <v>1800000</v>
    </nc>
    <odxf>
      <numFmt numFmtId="164" formatCode="_(* #,##0_);_(* \(#,##0\);_(* &quot;-&quot;??_);_(@_)"/>
    </odxf>
    <ndxf>
      <numFmt numFmtId="3" formatCode="#,##0"/>
    </ndxf>
  </rcc>
  <rcc rId="6218" sId="2" numFmtId="34">
    <nc r="AU19">
      <v>3000000</v>
    </nc>
  </rcc>
  <rcc rId="6219" sId="2" numFmtId="34">
    <nc r="AU21">
      <v>800000</v>
    </nc>
  </rcc>
  <rcc rId="6220" sId="2" numFmtId="34">
    <nc r="AU22">
      <v>600000</v>
    </nc>
  </rcc>
  <rcc rId="6221" sId="2" odxf="1" dxf="1" numFmtId="4">
    <nc r="AU23">
      <v>600000</v>
    </nc>
    <odxf>
      <font>
        <name val="Aparajita"/>
        <family val="2"/>
        <scheme val="none"/>
      </font>
      <numFmt numFmtId="164" formatCode="_(* #,##0_);_(* \(#,##0\);_(* &quot;-&quot;??_);_(@_)"/>
      <alignment horizontal="general" vertical="top"/>
    </odxf>
    <ndxf>
      <font>
        <sz val="10"/>
        <name val="Aparajita"/>
        <family val="2"/>
        <scheme val="none"/>
      </font>
      <numFmt numFmtId="3" formatCode="#,##0"/>
      <alignment horizontal="center" vertical="center"/>
    </ndxf>
  </rcc>
  <rcc rId="6222" sId="2" odxf="1" dxf="1" numFmtId="4">
    <nc r="AU25">
      <v>700000</v>
    </nc>
    <odxf>
      <font>
        <name val="Aparajita"/>
        <family val="2"/>
        <scheme val="none"/>
      </font>
      <numFmt numFmtId="164" formatCode="_(* #,##0_);_(* \(#,##0\);_(* &quot;-&quot;??_);_(@_)"/>
      <alignment vertical="top"/>
    </odxf>
    <ndxf>
      <font>
        <sz val="10"/>
        <color auto="1"/>
        <name val="Aparajita"/>
        <family val="2"/>
        <scheme val="none"/>
      </font>
      <numFmt numFmtId="3" formatCode="#,##0"/>
      <alignment vertical="center"/>
    </ndxf>
  </rcc>
  <rcc rId="6223" sId="2" numFmtId="4">
    <nc r="AU26">
      <v>600000</v>
    </nc>
  </rcc>
  <rcc rId="6224" sId="2" numFmtId="4">
    <nc r="AU27">
      <v>400000</v>
    </nc>
  </rcc>
  <rcc rId="6225" sId="2" numFmtId="4">
    <nc r="AU28">
      <v>800000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6" sId="2" numFmtId="34">
    <nc r="AU34">
      <v>200000</v>
    </nc>
  </rcc>
  <rcc rId="6227" sId="2" numFmtId="4">
    <nc r="AU44">
      <v>1500000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8" sId="2" numFmtId="4">
    <nc r="AU45">
      <v>600000</v>
    </nc>
  </rcc>
  <rcc rId="6229" sId="1">
    <nc r="E10">
      <f>D10/2</f>
    </nc>
  </rcc>
  <rcc rId="6230" sId="2" numFmtId="4">
    <nc r="AU46">
      <v>1865964.2708333333</v>
    </nc>
  </rcc>
  <rfmt sheetId="2" sqref="AU46" start="0" length="2147483647">
    <dxf>
      <font>
        <b/>
      </font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1" sId="2">
    <nc r="AU7">
      <f>AU15/AU110</f>
    </nc>
  </rcc>
  <rcc rId="6232" sId="2">
    <nc r="AU8" t="e">
      <v>#DIV/0!</v>
    </nc>
  </rcc>
  <rcc rId="6233" sId="2">
    <nc r="AU9" t="inlineStr">
      <is>
        <t>ICE CREAMS</t>
      </is>
    </nc>
  </rcc>
  <rcc rId="6234" sId="2" numFmtId="4">
    <nc r="AU53">
      <v>600000</v>
    </nc>
  </rcc>
  <rcc rId="6235" sId="2" numFmtId="4">
    <nc r="AU51">
      <v>500000</v>
    </nc>
  </rcc>
  <rcc rId="6236" sId="2" numFmtId="4">
    <nc r="AU55">
      <v>300000</v>
    </nc>
  </rcc>
  <rcc rId="6237" sId="2" numFmtId="4">
    <nc r="AU49">
      <v>300000</v>
    </nc>
  </rcc>
  <rcc rId="6238" sId="2" numFmtId="34">
    <nc r="AU90">
      <v>100000</v>
    </nc>
  </rcc>
  <rcc rId="6239" sId="2" numFmtId="34">
    <nc r="AU91">
      <v>100000</v>
    </nc>
  </rcc>
  <rcc rId="6240" sId="2" numFmtId="34">
    <nc r="AU105">
      <v>500000</v>
    </nc>
  </rcc>
  <rcc rId="6241" sId="2" numFmtId="4">
    <nc r="AU20">
      <v>500000</v>
    </nc>
  </rcc>
  <rcc rId="6242" sId="2" numFmtId="34">
    <oc r="AU21">
      <v>800000</v>
    </oc>
    <nc r="AU21">
      <v>2000000</v>
    </nc>
  </rcc>
  <rcc rId="6243" sId="2" numFmtId="34">
    <oc r="AU22">
      <v>600000</v>
    </oc>
    <nc r="AU22">
      <v>1000000</v>
    </nc>
  </rcc>
  <rcc rId="6244" sId="2" numFmtId="34">
    <nc r="AU24">
      <v>1000000</v>
    </nc>
  </rcc>
  <rcc rId="6245" sId="2" numFmtId="4">
    <oc r="AU23">
      <v>600000</v>
    </oc>
    <nc r="AU23">
      <v>700000</v>
    </nc>
  </rcc>
  <rcc rId="6246" sId="2" numFmtId="34">
    <oc r="AU17">
      <v>3000000</v>
    </oc>
    <nc r="AU17">
      <v>3240000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 numFmtId="34">
    <oc r="AU17">
      <v>3240000</v>
    </oc>
    <nc r="AU17">
      <v>3235000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2" numFmtId="4">
    <oc r="AX52">
      <v>800000</v>
    </oc>
    <nc r="AX52"/>
  </rcc>
  <rcc rId="3708" sId="2" numFmtId="4">
    <nc r="AX48">
      <v>300000</v>
    </nc>
  </rcc>
  <rcc rId="3709" sId="2" numFmtId="34">
    <oc r="AX89">
      <v>50000</v>
    </oc>
    <nc r="AX89">
      <v>100000</v>
    </nc>
  </rcc>
  <rcc rId="3710" sId="2" numFmtId="4">
    <oc r="AX49">
      <v>200000</v>
    </oc>
    <nc r="AX49">
      <v>500000</v>
    </nc>
  </rcc>
  <rcc rId="3711" sId="2" numFmtId="4">
    <oc r="AX51">
      <v>500000</v>
    </oc>
    <nc r="AX51">
      <v>550000</v>
    </nc>
  </rcc>
  <rcc rId="3712" sId="2" numFmtId="4">
    <oc r="AX24">
      <v>400000</v>
    </oc>
    <nc r="AX24">
      <v>500000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8" sId="2" numFmtId="34">
    <nc r="AT23">
      <v>200000</v>
    </nc>
  </rcc>
  <rcc rId="6249" sId="2" odxf="1" dxf="1" numFmtId="34">
    <nc r="AT26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0" sId="2" odxf="1" dxf="1" numFmtId="34">
    <nc r="AT28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1" sId="2" numFmtId="4">
    <nc r="AT51">
      <v>200000</v>
    </nc>
  </rcc>
  <rcc rId="6252" sId="2" numFmtId="4">
    <nc r="AT53">
      <v>200000</v>
    </nc>
  </rcc>
  <rcc rId="6253" sId="2" numFmtId="4">
    <nc r="AT44">
      <v>500000</v>
    </nc>
  </rcc>
  <rcc rId="6254" sId="2" numFmtId="34">
    <nc r="AT90">
      <v>80000</v>
    </nc>
  </rcc>
  <rcc rId="6255" sId="2" numFmtId="34">
    <nc r="AT105">
      <v>120000</v>
    </nc>
  </rcc>
  <rcc rId="6256" sId="2" numFmtId="34">
    <nc r="AT17">
      <v>1000000</v>
    </nc>
  </rcc>
  <rcc rId="6257" sId="2" numFmtId="34">
    <nc r="AT21">
      <v>400000</v>
    </nc>
  </rcc>
  <rcc rId="6258" sId="2" numFmtId="34">
    <nc r="AT19">
      <v>900000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oc r="AX10" t="inlineStr">
      <is>
        <t>Walls Feast</t>
      </is>
    </oc>
    <nc r="AX10" t="inlineStr">
      <is>
        <t>Impulse - Feast</t>
      </is>
    </nc>
  </rcc>
  <rcc rId="6260" sId="2">
    <oc r="AY10" t="inlineStr">
      <is>
        <t>Walls Donut</t>
      </is>
    </oc>
    <nc r="AY10" t="inlineStr">
      <is>
        <t>Impulse - Donut</t>
      </is>
    </nc>
  </rcc>
  <rcc rId="6261" sId="2">
    <oc r="AZ10" t="inlineStr">
      <is>
        <t>Walls Choc Bar</t>
      </is>
    </oc>
    <nc r="AZ10" t="inlineStr">
      <is>
        <t>Impulse - Choc Bar</t>
      </is>
    </nc>
  </rcc>
  <rcc rId="6262" sId="2">
    <oc r="BA10" t="inlineStr">
      <is>
        <t>Walls Sandwich</t>
      </is>
    </oc>
    <nc r="BA10" t="inlineStr">
      <is>
        <t>Impulse -  Sandwich</t>
      </is>
    </nc>
  </rcc>
  <rcc rId="6263" sId="2" odxf="1" dxf="1" numFmtId="34">
    <nc r="AX17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264" sId="2" odxf="1" dxf="1" numFmtId="34">
    <nc r="AX19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20" start="0" length="0">
    <dxf>
      <fill>
        <patternFill patternType="solid">
          <bgColor theme="0"/>
        </patternFill>
      </fill>
    </dxf>
  </rfmt>
  <rcc rId="6265" sId="2" odxf="1" dxf="1" numFmtId="34">
    <nc r="AX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fmt sheetId="2" sqref="AX23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X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66" sId="2" odxf="1" dxf="1" numFmtId="34">
    <nc r="AX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67" sId="2" odxf="1" dxf="1" numFmtId="34">
    <nc r="AX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6268" sId="2" numFmtId="4">
    <oc r="AS22">
      <v>500000</v>
    </oc>
    <nc r="AS22">
      <v>20000</v>
    </nc>
  </rcc>
  <rcc rId="6269" sId="2" numFmtId="4">
    <oc r="AS21">
      <v>500000</v>
    </oc>
    <nc r="AS21">
      <v>979000</v>
    </nc>
  </rcc>
  <rfmt sheetId="2" sqref="AX45" start="0" length="2147483647">
    <dxf>
      <font>
        <b/>
      </font>
    </dxf>
  </rfmt>
  <rcc rId="6270" sId="2" numFmtId="4">
    <nc r="AX45">
      <v>600000</v>
    </nc>
  </rcc>
  <rcc rId="6271" sId="2" numFmtId="4">
    <nc r="AX51">
      <v>300000</v>
    </nc>
  </rcc>
  <rcc rId="6272" sId="2" numFmtId="34">
    <nc r="AX105">
      <v>100000</v>
    </nc>
  </rcc>
  <rcc rId="6273" sId="2" numFmtId="4">
    <nc r="AX53">
      <v>300000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4" sId="2" numFmtId="34">
    <nc r="AX18">
      <v>600000</v>
    </nc>
  </rcc>
  <rcc rId="6275" sId="2" numFmtId="34">
    <oc r="AX19">
      <v>900000</v>
    </oc>
    <nc r="AX19">
      <v>1100000</v>
    </nc>
  </rcc>
  <rcc rId="6276" sId="2" numFmtId="34">
    <oc r="AX21">
      <v>400000</v>
    </oc>
    <nc r="AX21">
      <v>500000</v>
    </nc>
  </rcc>
  <rcc rId="6277" sId="2" numFmtId="34">
    <oc r="AX26">
      <v>200000</v>
    </oc>
    <nc r="AX26">
      <v>300000</v>
    </nc>
  </rcc>
  <rcc rId="6278" sId="2" numFmtId="34">
    <oc r="AX28">
      <v>200000</v>
    </oc>
    <nc r="AX28">
      <v>300000</v>
    </nc>
  </rcc>
  <rcc rId="6279" sId="2" numFmtId="34">
    <nc r="AX25">
      <v>300000</v>
    </nc>
  </rcc>
  <rcc rId="6280" sId="2" numFmtId="4">
    <oc r="AX53">
      <v>300000</v>
    </oc>
    <nc r="AX53">
      <v>400000</v>
    </nc>
  </rcc>
  <rcc rId="6281" sId="2" numFmtId="4">
    <nc r="AX44">
      <v>500000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12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3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4" start="0" length="0">
    <dxf>
      <font>
        <sz val="10"/>
        <name val="Aparajita"/>
        <family val="2"/>
        <scheme val="none"/>
      </font>
    </dxf>
  </rfmt>
  <rcc rId="6282" sId="2">
    <oc r="AY15">
      <f>SUM(AY12:AY14)</f>
    </oc>
    <nc r="AY15">
      <f>SUM(AY12:AY14)</f>
    </nc>
  </rcc>
  <rcc rId="6283" sId="2">
    <oc r="AY16">
      <f>AY32/AY6</f>
    </oc>
    <nc r="AY16">
      <f>AY32/AY6</f>
    </nc>
  </rcc>
  <rfmt sheetId="2" sqref="AY17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20" start="0" length="0">
    <dxf>
      <fill>
        <patternFill patternType="solid">
          <bgColor theme="0"/>
        </patternFill>
      </fill>
    </dxf>
  </rfmt>
  <rcc rId="6284" sId="2" odxf="1" dxf="1" numFmtId="34">
    <nc r="AY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285" sId="2" odxf="1" dxf="1" numFmtId="34">
    <nc r="AY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Y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86" sId="2" odxf="1" dxf="1" numFmtId="34">
    <nc r="AY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87" sId="2" odxf="1" dxf="1" numFmtId="34">
    <nc r="AY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9" start="0" length="0">
    <dxf>
      <fill>
        <patternFill patternType="solid">
          <bgColor theme="0"/>
        </patternFill>
      </fill>
      <alignment horizontal="general"/>
    </dxf>
  </rfmt>
  <rfmt sheetId="2" sqref="AY30" start="0" length="0">
    <dxf>
      <fill>
        <patternFill patternType="solid">
          <bgColor theme="0"/>
        </patternFill>
      </fill>
      <alignment horizontal="general"/>
    </dxf>
  </rfmt>
  <rfmt sheetId="2" sqref="AY31" start="0" length="0">
    <dxf>
      <fill>
        <patternFill patternType="solid">
          <bgColor theme="0"/>
        </patternFill>
      </fill>
      <alignment horizontal="general" vertical="top"/>
    </dxf>
  </rfmt>
  <rcc rId="6288" sId="2" odxf="1" dxf="1">
    <oc r="AY32">
      <f>SUM(AY17:AY31)</f>
    </oc>
    <nc r="AY32">
      <f>SUM(AY17:AY31)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89" sId="2" odxf="1" dxf="1">
    <oc r="AY33">
      <f>AY42/AY6</f>
    </oc>
    <nc r="AY33">
      <f>AY42/AY6</f>
    </nc>
    <odxf>
      <font>
        <sz val="10"/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Y34" start="0" length="0">
    <dxf>
      <font>
        <sz val="10"/>
        <name val="Aparajita"/>
        <family val="2"/>
        <scheme val="none"/>
      </font>
      <alignment horizontal="general" vertical="top"/>
    </dxf>
  </rfmt>
  <rfmt sheetId="2" sqref="AY35" start="0" length="0">
    <dxf>
      <font>
        <sz val="10"/>
        <name val="Aparajita"/>
        <family val="2"/>
        <scheme val="none"/>
      </font>
      <numFmt numFmtId="3" formatCode="#,##0"/>
    </dxf>
  </rfmt>
  <rfmt sheetId="2" sqref="AY36" start="0" length="0">
    <dxf>
      <font>
        <sz val="10"/>
        <name val="Aparajita"/>
        <family val="2"/>
        <scheme val="none"/>
      </font>
    </dxf>
  </rfmt>
  <rfmt sheetId="2" sqref="AY37" start="0" length="0">
    <dxf>
      <font>
        <sz val="10"/>
        <name val="Aparajita"/>
        <family val="2"/>
        <scheme val="none"/>
      </font>
      <alignment horizontal="general" vertical="top"/>
    </dxf>
  </rfmt>
  <rfmt sheetId="2" sqref="AY38" start="0" length="0">
    <dxf>
      <font>
        <sz val="10"/>
        <name val="Aparajita"/>
        <family val="2"/>
        <scheme val="none"/>
      </font>
      <numFmt numFmtId="3" formatCode="#,##0"/>
    </dxf>
  </rfmt>
  <rfmt sheetId="2" sqref="AY3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AY40" start="0" length="0">
    <dxf>
      <font>
        <sz val="10"/>
        <name val="Aparajita"/>
        <family val="2"/>
        <scheme val="none"/>
      </font>
    </dxf>
  </rfmt>
  <rfmt sheetId="2" sqref="AY41" start="0" length="0">
    <dxf>
      <font>
        <sz val="10"/>
        <name val="Aparajita"/>
        <family val="2"/>
        <scheme val="none"/>
      </font>
    </dxf>
  </rfmt>
  <rcc rId="6290" sId="2" odxf="1" dxf="1">
    <oc r="AY42">
      <f>SUM(AY34:AY41)</f>
    </oc>
    <nc r="AY42">
      <f>SUM(AY34:AY41)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1" sId="2">
    <oc r="AY43">
      <f>AY67/AY6</f>
    </oc>
    <nc r="AY43">
      <f>AY67/AY6</f>
    </nc>
  </rcc>
  <rfmt sheetId="2" sqref="AY44" start="0" length="0">
    <dxf>
      <fill>
        <patternFill patternType="solid">
          <bgColor theme="0"/>
        </patternFill>
      </fill>
    </dxf>
  </rfmt>
  <rfmt sheetId="2" sqref="AY45" start="0" length="0">
    <dxf>
      <fill>
        <patternFill patternType="solid">
          <bgColor theme="0"/>
        </patternFill>
      </fill>
    </dxf>
  </rfmt>
  <rfmt sheetId="2" sqref="AY46" start="0" length="0">
    <dxf>
      <fill>
        <patternFill patternType="solid">
          <bgColor theme="0"/>
        </patternFill>
      </fill>
    </dxf>
  </rfmt>
  <rfmt sheetId="2" sqref="AY47" start="0" length="0">
    <dxf>
      <fill>
        <patternFill patternType="solid">
          <bgColor theme="0"/>
        </patternFill>
      </fill>
    </dxf>
  </rfmt>
  <rfmt sheetId="2" sqref="AY48" start="0" length="0">
    <dxf>
      <fill>
        <patternFill patternType="solid">
          <bgColor theme="0"/>
        </patternFill>
      </fill>
    </dxf>
  </rfmt>
  <rfmt sheetId="2" sqref="AY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Y50" start="0" length="0">
    <dxf>
      <fill>
        <patternFill patternType="solid">
          <bgColor theme="0"/>
        </patternFill>
      </fill>
    </dxf>
  </rfmt>
  <rcc rId="6292" sId="2" odxf="1" dxf="1" numFmtId="4">
    <nc r="AY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93" sId="2" odxf="1" dxf="1" numFmtId="4">
    <nc r="AY53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4" start="0" length="0">
    <dxf>
      <fill>
        <patternFill patternType="solid">
          <bgColor theme="0"/>
        </patternFill>
      </fill>
    </dxf>
  </rfmt>
  <rfmt sheetId="2" sqref="AY55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Y56" start="0" length="0">
    <dxf>
      <fill>
        <patternFill patternType="solid">
          <bgColor theme="0"/>
        </patternFill>
      </fill>
    </dxf>
  </rfmt>
  <rfmt sheetId="2" sqref="AY57" start="0" length="0">
    <dxf>
      <fill>
        <patternFill patternType="solid">
          <bgColor theme="0"/>
        </patternFill>
      </fill>
    </dxf>
  </rfmt>
  <rfmt sheetId="2" sqref="AY58" start="0" length="0">
    <dxf>
      <fill>
        <patternFill patternType="solid">
          <bgColor theme="0"/>
        </patternFill>
      </fill>
    </dxf>
  </rfmt>
  <rfmt sheetId="2" sqref="AY59" start="0" length="0">
    <dxf>
      <fill>
        <patternFill patternType="solid">
          <bgColor theme="0"/>
        </patternFill>
      </fill>
    </dxf>
  </rfmt>
  <rfmt sheetId="2" sqref="AY60" start="0" length="0">
    <dxf>
      <fill>
        <patternFill patternType="solid">
          <bgColor theme="0"/>
        </patternFill>
      </fill>
    </dxf>
  </rfmt>
  <rfmt sheetId="2" sqref="AY61" start="0" length="0">
    <dxf>
      <fill>
        <patternFill patternType="solid">
          <bgColor theme="0"/>
        </patternFill>
      </fill>
    </dxf>
  </rfmt>
  <rfmt sheetId="2" sqref="AY62" start="0" length="0">
    <dxf>
      <fill>
        <patternFill patternType="solid">
          <bgColor theme="0"/>
        </patternFill>
      </fill>
    </dxf>
  </rfmt>
  <rfmt sheetId="2" sqref="AY63" start="0" length="0">
    <dxf>
      <fill>
        <patternFill patternType="solid">
          <bgColor theme="0"/>
        </patternFill>
      </fill>
    </dxf>
  </rfmt>
  <rfmt sheetId="2" sqref="AY64" start="0" length="0">
    <dxf>
      <fill>
        <patternFill patternType="solid">
          <bgColor theme="0"/>
        </patternFill>
      </fill>
    </dxf>
  </rfmt>
  <rfmt sheetId="2" sqref="AY65" start="0" length="0">
    <dxf>
      <fill>
        <patternFill patternType="solid">
          <bgColor theme="0"/>
        </patternFill>
      </fill>
    </dxf>
  </rfmt>
  <rfmt sheetId="2" sqref="AY66" start="0" length="0">
    <dxf>
      <fill>
        <patternFill patternType="solid">
          <bgColor theme="0"/>
        </patternFill>
      </fill>
    </dxf>
  </rfmt>
  <rcc rId="6294" sId="2" odxf="1" dxf="1">
    <oc r="AY67">
      <f>SUM(AY44:AY66)</f>
    </oc>
    <nc r="AY67">
      <f>SUM(AY44:AY66)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5" sId="2">
    <oc r="AY68">
      <f>AY87/AY6</f>
    </oc>
    <nc r="AY68">
      <f>AY87/AY6</f>
    </nc>
  </rcc>
  <rfmt sheetId="2" sqref="AY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70" start="0" length="0">
    <dxf>
      <font>
        <sz val="10"/>
        <name val="Aparajita"/>
        <family val="2"/>
        <scheme val="none"/>
      </font>
      <numFmt numFmtId="3" formatCode="#,##0"/>
    </dxf>
  </rfmt>
  <rfmt sheetId="2" sqref="AY71" start="0" length="0">
    <dxf>
      <font>
        <sz val="10"/>
        <name val="Aparajita"/>
        <family val="2"/>
        <scheme val="none"/>
      </font>
      <numFmt numFmtId="3" formatCode="#,##0"/>
    </dxf>
  </rfmt>
  <rfmt sheetId="2" sqref="AY72" start="0" length="0">
    <dxf>
      <font>
        <sz val="10"/>
        <name val="Aparajita"/>
        <family val="2"/>
        <scheme val="none"/>
      </font>
    </dxf>
  </rfmt>
  <rfmt sheetId="2" sqref="AY73" start="0" length="0">
    <dxf>
      <font>
        <sz val="10"/>
        <name val="Aparajita"/>
        <family val="2"/>
        <scheme val="none"/>
      </font>
      <numFmt numFmtId="0" formatCode="General"/>
      <border outline="0">
        <left/>
        <right/>
        <top/>
        <bottom/>
      </border>
    </dxf>
  </rfmt>
  <rfmt sheetId="2" sqref="AY74" start="0" length="0">
    <dxf>
      <font>
        <sz val="10"/>
        <name val="Aparajita"/>
        <family val="2"/>
        <scheme val="none"/>
      </font>
    </dxf>
  </rfmt>
  <rfmt sheetId="2" sqref="AY75" start="0" length="0">
    <dxf>
      <font>
        <sz val="10"/>
        <name val="Aparajita"/>
        <family val="2"/>
        <scheme val="none"/>
      </font>
      <numFmt numFmtId="3" formatCode="#,##0"/>
    </dxf>
  </rfmt>
  <rfmt sheetId="2" sqref="AY76" start="0" length="0">
    <dxf>
      <font>
        <sz val="10"/>
        <name val="Aparajita"/>
        <family val="2"/>
        <scheme val="none"/>
      </font>
      <alignment horizontal="general" vertical="top"/>
    </dxf>
  </rfmt>
  <rfmt sheetId="2" sqref="AY77" start="0" length="0">
    <dxf>
      <font>
        <sz val="10"/>
        <name val="Aparajita"/>
        <family val="2"/>
        <scheme val="none"/>
      </font>
    </dxf>
  </rfmt>
  <rfmt sheetId="2" sqref="AY78" start="0" length="0">
    <dxf>
      <font>
        <sz val="10"/>
        <name val="Aparajita"/>
        <family val="2"/>
        <scheme val="none"/>
      </font>
    </dxf>
  </rfmt>
  <rfmt sheetId="2" sqref="AY79" start="0" length="0">
    <dxf>
      <font>
        <sz val="10"/>
        <name val="Aparajita"/>
        <family val="2"/>
        <scheme val="none"/>
      </font>
      <numFmt numFmtId="3" formatCode="#,##0"/>
    </dxf>
  </rfmt>
  <rfmt sheetId="2" sqref="AY80" start="0" length="0">
    <dxf>
      <font>
        <sz val="10"/>
        <name val="Aparajita"/>
        <family val="2"/>
        <scheme val="none"/>
      </font>
      <numFmt numFmtId="3" formatCode="#,##0"/>
    </dxf>
  </rfmt>
  <rfmt sheetId="2" sqref="AY81" start="0" length="0">
    <dxf>
      <font>
        <sz val="10"/>
        <name val="Aparajita"/>
        <family val="2"/>
        <scheme val="none"/>
      </font>
      <numFmt numFmtId="3" formatCode="#,##0"/>
    </dxf>
  </rfmt>
  <rfmt sheetId="2" sqref="AY82" start="0" length="0">
    <dxf>
      <font>
        <sz val="10"/>
        <name val="Aparajita"/>
        <family val="2"/>
        <scheme val="none"/>
      </font>
      <numFmt numFmtId="3" formatCode="#,##0"/>
    </dxf>
  </rfmt>
  <rfmt sheetId="2" sqref="AY83" start="0" length="0">
    <dxf>
      <font>
        <sz val="10"/>
        <name val="Aparajita"/>
        <family val="2"/>
        <scheme val="none"/>
      </font>
      <numFmt numFmtId="3" formatCode="#,##0"/>
    </dxf>
  </rfmt>
  <rfmt sheetId="2" sqref="AY84" start="0" length="0">
    <dxf>
      <font>
        <sz val="10"/>
        <name val="Aparajita"/>
        <family val="2"/>
        <scheme val="none"/>
      </font>
    </dxf>
  </rfmt>
  <rfmt sheetId="2" sqref="AY85" start="0" length="0">
    <dxf>
      <font>
        <sz val="10"/>
        <name val="Aparajita"/>
        <family val="2"/>
        <scheme val="none"/>
      </font>
    </dxf>
  </rfmt>
  <rfmt sheetId="2" sqref="AY86" start="0" length="0">
    <dxf>
      <font>
        <sz val="10"/>
        <name val="Aparajita"/>
        <family val="2"/>
        <scheme val="none"/>
      </font>
    </dxf>
  </rfmt>
  <rcc rId="6296" sId="2" odxf="1" dxf="1">
    <oc r="AY87">
      <f>SUM(AY69:AY86)</f>
    </oc>
    <nc r="AY87">
      <f>SUM(AY69:AY86)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7" sId="2">
    <oc r="AY88">
      <f>AY92/AY6</f>
    </oc>
    <nc r="AY88">
      <f>AY92/AY6</f>
    </nc>
  </rcc>
  <rfmt sheetId="2" sqref="AY89" start="0" length="0">
    <dxf>
      <font>
        <sz val="10"/>
        <name val="Aparajita"/>
        <family val="2"/>
        <scheme val="none"/>
      </font>
      <numFmt numFmtId="3" formatCode="#,##0"/>
    </dxf>
  </rfmt>
  <rcc rId="6298" sId="2" odxf="1" dxf="1" numFmtId="34">
    <nc r="AY90">
      <v>80000</v>
    </nc>
    <odxf>
      <font>
        <sz val="10"/>
        <name val="Aparajita"/>
        <family val="2"/>
        <scheme val="none"/>
      </font>
      <alignment horizontal="center" vertical="center"/>
    </odxf>
    <ndxf>
      <font>
        <sz val="10"/>
        <name val="Aparajita"/>
        <family val="2"/>
        <scheme val="none"/>
      </font>
      <alignment horizontal="general" vertical="top"/>
    </ndxf>
  </rcc>
  <rfmt sheetId="2" sqref="AY91" start="0" length="0">
    <dxf>
      <font>
        <sz val="10"/>
        <name val="Aparajita"/>
        <family val="2"/>
        <scheme val="none"/>
      </font>
    </dxf>
  </rfmt>
  <rcc rId="6299" sId="2" odxf="1" dxf="1">
    <oc r="AY92">
      <f>SUM(AY89:AY91)</f>
    </oc>
    <nc r="AY92">
      <f>SUM(AY89:AY91)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0" sId="2">
    <oc r="AY93">
      <f>AY99/AY6</f>
    </oc>
    <nc r="AY93">
      <f>AY99/AY6</f>
    </nc>
  </rcc>
  <rfmt sheetId="2" sqref="AY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cc rId="6301" sId="2" odxf="1" dxf="1">
    <oc r="AY99">
      <f>SUM(AY94:AY98)</f>
    </oc>
    <nc r="AY99">
      <f>SUM(AY94:AY98)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fmt sheetId="2" sqref="AY100" start="0" length="0">
    <dxf>
      <font>
        <sz val="10"/>
        <name val="Aparajita"/>
        <family val="2"/>
        <scheme val="none"/>
      </font>
    </dxf>
  </rfmt>
  <rfmt sheetId="2" sqref="AY101" start="0" length="0">
    <dxf>
      <font>
        <sz val="10"/>
        <name val="Aparajita"/>
        <family val="2"/>
        <scheme val="none"/>
      </font>
    </dxf>
  </rfmt>
  <rcc rId="6302" sId="2" odxf="1" dxf="1">
    <oc r="AY102">
      <f>SUM(AY101:AY101)</f>
    </oc>
    <nc r="AY102">
      <f>SUM(AY101:AY101)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3" sId="2">
    <oc r="AY103">
      <f>AY106/AY6</f>
    </oc>
    <nc r="AY103">
      <f>AY106/AY6</f>
    </nc>
  </rcc>
  <rfmt sheetId="2" sqref="AY104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center" vertical="center"/>
    </dxf>
  </rfmt>
  <rcc rId="6304" sId="2" odxf="1" dxf="1" numFmtId="34">
    <nc r="AY105">
      <v>120000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05" sId="2" numFmtId="34">
    <nc r="AY17">
      <v>900000</v>
    </nc>
  </rcc>
  <rcc rId="6306" sId="2" numFmtId="34">
    <nc r="AY19">
      <v>1000000</v>
    </nc>
  </rcc>
  <rcc rId="6307" sId="2" numFmtId="34">
    <nc r="AY25">
      <v>200000</v>
    </nc>
  </rcc>
  <rcc rId="6308" sId="2" odxf="1" dxf="1" numFmtId="34">
    <nc r="AY31">
      <v>200000</v>
    </nc>
    <ndxf>
      <font>
        <sz val="10"/>
        <name val="Aparajita"/>
        <family val="2"/>
        <scheme val="none"/>
      </font>
    </ndxf>
  </rcc>
  <rcc rId="6309" sId="2" numFmtId="4">
    <nc r="AY44">
      <v>600000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6" sId="2" numFmtId="34">
    <nc r="AX5">
      <v>6000000</v>
    </nc>
  </rcc>
  <rcc rId="6337" sId="2" numFmtId="34">
    <nc r="AY5">
      <v>4500000</v>
    </nc>
  </rcc>
  <rcc rId="6338" sId="2" numFmtId="34">
    <nc r="AZ5">
      <v>5000000</v>
    </nc>
  </rcc>
  <rcc rId="6339" sId="2" numFmtId="34">
    <nc r="BA5">
      <v>11000000</v>
    </nc>
  </rcc>
  <rcc rId="6340" sId="2" numFmtId="34">
    <nc r="AS5">
      <v>12000000</v>
    </nc>
  </rcc>
  <rcc rId="6341" sId="2" numFmtId="4">
    <nc r="BA17">
      <v>1800000</v>
    </nc>
  </rcc>
  <rcc rId="6342" sId="2" numFmtId="4">
    <nc r="BA19">
      <v>2000000</v>
    </nc>
  </rcc>
  <rcc rId="6343" sId="2" odxf="1" dxf="1" numFmtId="4">
    <nc r="BA21">
      <v>979000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44" sId="2" odxf="1" dxf="1" numFmtId="4">
    <nc r="BA22">
      <v>20000</v>
    </nc>
    <odxf>
      <font>
        <name val="Aparajita"/>
        <family val="2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 vertical="center"/>
    </ndxf>
  </rcc>
  <rfmt sheetId="2" sqref="BA23" start="0" length="0">
    <dxf>
      <fill>
        <patternFill patternType="solid">
          <bgColor theme="0"/>
        </patternFill>
      </fill>
    </dxf>
  </rfmt>
  <rfmt sheetId="2" sqref="BA24" start="0" length="0">
    <dxf>
      <fill>
        <patternFill patternType="solid">
          <bgColor theme="0"/>
        </patternFill>
      </fill>
    </dxf>
  </rfmt>
  <rcc rId="6345" sId="2" odxf="1" dxf="1" numFmtId="4">
    <nc r="BA25">
      <v>700000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cc rId="6346" sId="2" odxf="1" dxf="1" numFmtId="4">
    <nc r="BA26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347" sId="2" odxf="1" dxf="1" numFmtId="4">
    <nc r="BA28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9" start="0" length="0">
    <dxf>
      <font>
        <sz val="10"/>
        <color auto="1"/>
        <name val="Aparajita"/>
        <family val="2"/>
        <scheme val="none"/>
      </font>
      <alignment horizontal="center"/>
    </dxf>
  </rfmt>
  <rfmt sheetId="2" sqref="BA30" start="0" length="0">
    <dxf>
      <font>
        <sz val="10"/>
        <color auto="1"/>
        <name val="Aparajita"/>
        <family val="2"/>
        <scheme val="none"/>
      </font>
      <alignment horizontal="center"/>
    </dxf>
  </rfmt>
  <rcc rId="6348" sId="2" odxf="1" dxf="1" numFmtId="4">
    <nc r="BA31">
      <v>300000</v>
    </nc>
    <odxf>
      <numFmt numFmtId="164" formatCode="_(* #,##0_);_(* \(#,##0\);_(* &quot;-&quot;??_);_(@_)"/>
      <alignment horizontal="general" vertical="top"/>
    </odxf>
    <ndxf>
      <numFmt numFmtId="3" formatCode="#,##0"/>
      <alignment horizontal="center" vertical="center"/>
    </ndxf>
  </rcc>
  <rcc rId="6349" sId="2">
    <oc r="BA32">
      <f>SUM(BA17:BA31)</f>
    </oc>
    <nc r="BA32">
      <f>SUM(BA17:BA31)</f>
    </nc>
  </rcc>
  <rcc rId="6350" sId="2">
    <oc r="BA33">
      <f>BA42/BA6</f>
    </oc>
    <nc r="BA33">
      <f>BA42/BA6</f>
    </nc>
  </rcc>
  <rfmt sheetId="2" sqref="BA34" start="0" length="0">
    <dxf>
      <numFmt numFmtId="3" formatCode="#,##0"/>
      <alignment horizontal="center" vertical="center"/>
    </dxf>
  </rfmt>
  <rfmt sheetId="2" sqref="BA35" start="0" length="0">
    <dxf/>
  </rfmt>
  <rfmt sheetId="2" sqref="BA36" start="0" length="0">
    <dxf>
      <numFmt numFmtId="3" formatCode="#,##0"/>
      <alignment horizontal="center" vertical="center"/>
    </dxf>
  </rfmt>
  <rfmt sheetId="2" sqref="BA37" start="0" length="0">
    <dxf/>
  </rfmt>
  <rfmt sheetId="2" sqref="BA38" start="0" length="0">
    <dxf/>
  </rfmt>
  <rfmt sheetId="2" sqref="BA39" start="0" length="0">
    <dxf/>
  </rfmt>
  <rfmt sheetId="2" sqref="BA40" start="0" length="0">
    <dxf/>
  </rfmt>
  <rfmt sheetId="2" sqref="BA41" start="0" length="0">
    <dxf>
      <numFmt numFmtId="3" formatCode="#,##0"/>
    </dxf>
  </rfmt>
  <rcc rId="6351" sId="2">
    <oc r="BA42">
      <f>SUM(BA34:BA41)</f>
    </oc>
    <nc r="BA42">
      <f>SUM(BA34:BA41)</f>
    </nc>
  </rcc>
  <rcc rId="6352" sId="2">
    <oc r="BA43">
      <f>BA67/BA6</f>
    </oc>
    <nc r="BA43">
      <f>BA67/BA6</f>
    </nc>
  </rcc>
  <rfmt sheetId="2" sqref="BA47" start="0" length="0">
    <dxf>
      <font>
        <b/>
        <sz val="10"/>
        <name val="Aparajita"/>
        <family val="2"/>
        <scheme val="none"/>
      </font>
    </dxf>
  </rfmt>
  <rfmt sheetId="2" sqref="BA49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dxf>
  </rfmt>
  <rcc rId="6353" sId="2" odxf="1" dxf="1" numFmtId="4">
    <nc r="BA51">
      <v>300000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ndxf>
  </rcc>
  <rcc rId="6354" sId="2" numFmtId="4">
    <nc r="BA52">
      <v>600000</v>
    </nc>
  </rcc>
  <rfmt sheetId="2" sqref="BA53" start="0" length="0">
    <dxf>
      <font>
        <b/>
        <sz val="10"/>
        <name val="Aparajita"/>
        <scheme val="none"/>
      </font>
    </dxf>
  </rfmt>
  <rfmt sheetId="2" sqref="BA55" start="0" length="0">
    <dxf>
      <border outline="0">
        <left/>
        <right/>
        <top/>
        <bottom/>
      </border>
    </dxf>
  </rfmt>
  <rfmt sheetId="2" sqref="BA62" start="0" length="0">
    <dxf>
      <numFmt numFmtId="3" formatCode="#,##0"/>
    </dxf>
  </rfmt>
  <rcc rId="6355" sId="2">
    <oc r="BA67">
      <f>SUM(BA44:BA66)</f>
    </oc>
    <nc r="BA67">
      <f>SUM(BA44:BA66)</f>
    </nc>
  </rcc>
  <rcc rId="6356" sId="2">
    <oc r="BA68">
      <f>BA87/BA6</f>
    </oc>
    <nc r="BA68">
      <f>BA87/BA6</f>
    </nc>
  </rcc>
  <rfmt sheetId="2" sqref="BA6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3" start="0" length="0">
    <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74" start="0" length="0">
    <dxf>
      <numFmt numFmtId="3" formatCode="#,##0"/>
    </dxf>
  </rfmt>
  <rfmt sheetId="2" sqref="BA76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8" start="0" length="0">
    <dxf>
      <numFmt numFmtId="3" formatCode="#,##0"/>
    </dxf>
  </rfmt>
  <rfmt sheetId="2" sqref="BA86" start="0" length="0">
    <dxf>
      <numFmt numFmtId="3" formatCode="#,##0"/>
    </dxf>
  </rfmt>
  <rcc rId="6357" sId="2">
    <oc r="BA87">
      <f>SUM(BA69:BA86)</f>
    </oc>
    <nc r="BA87">
      <f>SUM(BA69:BA86)</f>
    </nc>
  </rcc>
  <rcc rId="6358" sId="2">
    <oc r="BA88">
      <f>BA92/BA6</f>
    </oc>
    <nc r="BA88">
      <f>BA92/BA6</f>
    </nc>
  </rcc>
  <rcc rId="6359" sId="2" numFmtId="4">
    <nc r="BA23">
      <v>400000</v>
    </nc>
  </rcc>
  <rcc rId="6360" sId="2" numFmtId="4">
    <nc r="BA34">
      <v>100000</v>
    </nc>
  </rcc>
  <rcc rId="6361" sId="2" numFmtId="4">
    <nc r="BA44">
      <v>900000</v>
    </nc>
  </rcc>
  <rfmt sheetId="2" sqref="BA45" start="0" length="2147483647">
    <dxf>
      <font>
        <b/>
      </font>
    </dxf>
  </rfmt>
  <rcc rId="6362" sId="2" numFmtId="4">
    <nc r="BA45">
      <v>600000</v>
    </nc>
  </rcc>
  <rcc rId="6363" sId="2" numFmtId="4">
    <nc r="BA49">
      <v>300000</v>
    </nc>
  </rcc>
  <rcc rId="6364" sId="2" numFmtId="4">
    <nc r="BA53">
      <v>500000</v>
    </nc>
  </rcc>
  <rfmt sheetId="2" sqref="BA53" start="0" length="2147483647">
    <dxf>
      <font>
        <b val="0"/>
      </font>
    </dxf>
  </rfmt>
  <rcc rId="6365" sId="2" numFmtId="4">
    <nc r="BA90">
      <v>100000</v>
    </nc>
  </rcc>
  <rcc rId="6366" sId="2" numFmtId="4">
    <nc r="BA105">
      <v>201000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9" numFmtId="34">
    <nc r="V23">
      <v>0</v>
    </nc>
  </rcc>
  <rcc rId="6729" sId="9" numFmtId="34">
    <nc r="W23">
      <v>0</v>
    </nc>
  </rcc>
  <rcc rId="6730" sId="9" numFmtId="34">
    <nc r="Y23">
      <v>0</v>
    </nc>
  </rcc>
  <rcc rId="6731" sId="9" numFmtId="34">
    <nc r="V24">
      <v>4000000</v>
    </nc>
  </rcc>
  <rcc rId="6732" sId="9" numFmtId="34">
    <nc r="W24">
      <v>5350000</v>
    </nc>
  </rcc>
  <rcc rId="6733" sId="9" numFmtId="34">
    <nc r="Y24">
      <v>4994037.7300000004</v>
    </nc>
  </rcc>
  <rcc rId="6734" sId="9" numFmtId="34">
    <oc r="W5">
      <v>22230000</v>
    </oc>
    <nc r="W5">
      <v>23000000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5" sId="9" numFmtId="34">
    <oc r="W10">
      <v>38000000</v>
    </oc>
    <nc r="W10">
      <v>40000000</v>
    </nc>
  </rcc>
  <rcc rId="6736" sId="9" numFmtId="34">
    <oc r="W12">
      <v>39565000</v>
    </oc>
    <nc r="W12">
      <v>42565000</v>
    </nc>
  </rcc>
  <rcc rId="6737" sId="9" numFmtId="34">
    <oc r="W13">
      <v>3250000</v>
    </oc>
    <nc r="W13">
      <v>3550000</v>
    </nc>
  </rcc>
  <rcc rId="6738" sId="9" numFmtId="34">
    <oc r="W14">
      <v>12900000</v>
    </oc>
    <nc r="W14">
      <v>14300000</v>
    </nc>
  </rcc>
  <rcc rId="6739" sId="9" numFmtId="34">
    <oc r="W15">
      <v>7050000</v>
    </oc>
    <nc r="W15">
      <v>7650000</v>
    </nc>
  </rcc>
  <rcc rId="6740" sId="9" numFmtId="34">
    <oc r="W16">
      <v>11300000</v>
    </oc>
    <nc r="W16">
      <v>12400000</v>
    </nc>
  </rcc>
  <rcc rId="6741" sId="9" numFmtId="34">
    <oc r="W17">
      <v>8100000</v>
    </oc>
    <nc r="W17">
      <v>8600000</v>
    </nc>
  </rcc>
  <rcc rId="6742" sId="9" numFmtId="34">
    <oc r="W18">
      <v>26800000</v>
    </oc>
    <nc r="W18">
      <v>28300000</v>
    </nc>
  </rcc>
  <rcc rId="6743" sId="9" numFmtId="34">
    <oc r="W19">
      <v>10600000</v>
    </oc>
    <nc r="W19">
      <v>11900000</v>
    </nc>
  </rcc>
  <rcc rId="6744" sId="9" numFmtId="34">
    <oc r="W21">
      <v>13550000</v>
    </oc>
    <nc r="W21">
      <v>14350000</v>
    </nc>
  </rcc>
  <rfmt sheetId="9" sqref="V25:X25">
    <dxf>
      <numFmt numFmtId="35" formatCode="_(* #,##0.00_);_(* \(#,##0.00\);_(* &quot;-&quot;??_);_(@_)"/>
    </dxf>
  </rfmt>
  <rfmt sheetId="9" sqref="V25:X25">
    <dxf>
      <numFmt numFmtId="169" formatCode="_(* #,##0.0_);_(* \(#,##0.0\);_(* &quot;-&quot;??_);_(@_)"/>
    </dxf>
  </rfmt>
  <rfmt sheetId="9" sqref="V25:X25">
    <dxf>
      <numFmt numFmtId="164" formatCode="_(* #,##0_);_(* \(#,##0\);_(* &quot;-&quot;??_);_(@_)"/>
    </dxf>
  </rfmt>
  <rcc rId="6745" sId="9">
    <oc r="AA25">
      <f>B25/D2</f>
    </oc>
    <nc r="AA25"/>
  </rcc>
  <rcc rId="6746" sId="9">
    <nc r="X27">
      <f>SUM(V27:W27)</f>
    </nc>
  </rcc>
  <rcc rId="6747" sId="9">
    <oc r="Z27">
      <f>B27/V27-1</f>
    </oc>
    <nc r="Z27">
      <f>X27/Y27-1</f>
    </nc>
  </rcc>
  <rcc rId="6748" sId="9">
    <nc r="X28">
      <f>SUM(V28:W28)</f>
    </nc>
  </rcc>
  <rcc rId="6749" sId="9">
    <oc r="Z28">
      <f>B28/V28-1</f>
    </oc>
    <nc r="Z28">
      <f>X28/Y28-1</f>
    </nc>
  </rcc>
  <rcc rId="6750" sId="9">
    <nc r="X29">
      <f>SUM(V29:W29)</f>
    </nc>
  </rcc>
  <rcc rId="6751" sId="9">
    <oc r="Z29">
      <f>B29/V29-1</f>
    </oc>
    <nc r="Z29">
      <f>X29/Y29-1</f>
    </nc>
  </rcc>
  <rcc rId="6752" sId="9">
    <nc r="X30">
      <f>SUM(V30:W30)</f>
    </nc>
  </rcc>
  <rcc rId="6753" sId="9">
    <oc r="Z30">
      <f>B30/V30-1</f>
    </oc>
    <nc r="Z30">
      <f>X30/Y30-1</f>
    </nc>
  </rcc>
  <rcc rId="6754" sId="9">
    <nc r="X31">
      <f>SUM(V31:W31)</f>
    </nc>
  </rcc>
  <rcc rId="6755" sId="9">
    <oc r="Z31">
      <f>B31/V31-1</f>
    </oc>
    <nc r="Z31">
      <f>X31/Y31-1</f>
    </nc>
  </rcc>
  <rcc rId="6756" sId="9">
    <nc r="X32">
      <f>SUM(V32:W32)</f>
    </nc>
  </rcc>
  <rcc rId="6757" sId="9">
    <oc r="Z32">
      <f>B32/V32-1</f>
    </oc>
    <nc r="Z32">
      <f>X32/Y32-1</f>
    </nc>
  </rcc>
  <rcc rId="6758" sId="9">
    <nc r="X33">
      <f>SUM(V33:W33)</f>
    </nc>
  </rcc>
  <rcc rId="6759" sId="9">
    <oc r="Z33">
      <f>B33/V33-1</f>
    </oc>
    <nc r="Z33">
      <f>X33/Y33-1</f>
    </nc>
  </rcc>
  <rcc rId="6760" sId="9">
    <nc r="X34">
      <f>SUM(V34:W34)</f>
    </nc>
  </rcc>
  <rcc rId="6761" sId="9">
    <oc r="Z34">
      <f>B34/V34-1</f>
    </oc>
    <nc r="Z34">
      <f>X34/Y34-1</f>
    </nc>
  </rcc>
  <rcc rId="6762" sId="9" numFmtId="34">
    <nc r="W27">
      <v>0</v>
    </nc>
  </rcc>
  <rcc rId="6763" sId="9" numFmtId="34">
    <nc r="Y27">
      <v>907162.5</v>
    </nc>
  </rcc>
  <rcc rId="6764" sId="9" numFmtId="34">
    <nc r="V27">
      <v>0</v>
    </nc>
  </rcc>
  <rcc rId="6765" sId="9" numFmtId="34">
    <nc r="V28">
      <v>0</v>
    </nc>
  </rcc>
  <rcc rId="6766" sId="9" numFmtId="34">
    <nc r="W28">
      <v>0</v>
    </nc>
  </rcc>
  <rcc rId="6767" sId="9" numFmtId="34">
    <nc r="Y28">
      <v>0</v>
    </nc>
  </rcc>
  <rcc rId="6768" sId="9" numFmtId="34">
    <nc r="Y29">
      <v>1005977.7799999982</v>
    </nc>
  </rcc>
  <rcc rId="6769" sId="9" numFmtId="34">
    <nc r="W29">
      <v>1200000</v>
    </nc>
  </rcc>
  <rcc rId="6770" sId="9" numFmtId="34">
    <nc r="V29">
      <v>0</v>
    </nc>
  </rcc>
  <rcc rId="6771" sId="9" numFmtId="34">
    <nc r="Y30">
      <v>9097410.900000006</v>
    </nc>
  </rcc>
  <rcc rId="6772" sId="9" numFmtId="34">
    <nc r="V30">
      <v>0</v>
    </nc>
  </rcc>
  <rcc rId="6773" sId="9" numFmtId="34">
    <nc r="W30">
      <v>0</v>
    </nc>
  </rcc>
  <rcc rId="6774" sId="9">
    <oc r="V25">
      <f>SUM(V10:V24)</f>
    </oc>
    <nc r="V25">
      <f>SUM(V10:V24)</f>
    </nc>
  </rcc>
  <rcc rId="6775" sId="9">
    <nc r="W25">
      <f>SUM(W10:W24)</f>
    </nc>
  </rcc>
  <rcc rId="6776" sId="9">
    <nc r="X25">
      <f>SUM(V25:W25)</f>
    </nc>
  </rcc>
  <rcc rId="6777" sId="9">
    <nc r="Y25">
      <f>SUM(Y10:Y24)</f>
    </nc>
  </rcc>
  <rcc rId="6778" sId="9">
    <oc r="Z25">
      <f>B25/V25-1</f>
    </oc>
    <nc r="Z25">
      <f>X25/Y25-1</f>
    </nc>
  </rcc>
  <rcc rId="6779" sId="9">
    <nc r="W35">
      <f>SUM(W27:W34)</f>
    </nc>
  </rcc>
  <rcc rId="6780" sId="9">
    <nc r="X35">
      <f>SUM(V35:W35)</f>
    </nc>
  </rcc>
  <rcc rId="6781" sId="9">
    <nc r="Y35">
      <f>SUM(Y27:Y34)</f>
    </nc>
  </rcc>
  <rcc rId="6782" sId="9">
    <oc r="Z35">
      <f>B35/V35-1</f>
    </oc>
    <nc r="Z35">
      <f>X35/Y35-1</f>
    </nc>
  </rcc>
  <rcc rId="6783" sId="9" numFmtId="34">
    <nc r="W31">
      <v>0</v>
    </nc>
  </rcc>
  <rcc rId="6784" sId="9" numFmtId="34">
    <nc r="Y31">
      <v>258542.47999999984</v>
    </nc>
  </rcc>
  <rcc rId="6785" sId="9" numFmtId="34">
    <nc r="V31">
      <v>0</v>
    </nc>
  </rcc>
  <rcc rId="6786" sId="9" numFmtId="34">
    <nc r="W32">
      <v>0</v>
    </nc>
  </rcc>
  <rcc rId="6787" sId="9" numFmtId="34">
    <nc r="Y32">
      <v>1818968</v>
    </nc>
  </rcc>
  <rcc rId="6788" sId="9" numFmtId="34">
    <nc r="V32">
      <v>0</v>
    </nc>
  </rcc>
  <rcc rId="6789" sId="9" numFmtId="34">
    <nc r="V33">
      <v>0</v>
    </nc>
  </rcc>
  <rcc rId="6790" sId="9" numFmtId="34">
    <nc r="W33">
      <v>0</v>
    </nc>
  </rcc>
  <rcc rId="6791" sId="9" numFmtId="34">
    <nc r="Y33">
      <v>0</v>
    </nc>
  </rcc>
  <rcc rId="6792" sId="9" numFmtId="34">
    <nc r="V34">
      <v>0</v>
    </nc>
  </rcc>
  <rcc rId="6793" sId="9" numFmtId="34">
    <nc r="W34">
      <v>0</v>
    </nc>
  </rcc>
  <rcc rId="6794" sId="9" numFmtId="34">
    <nc r="Y34">
      <v>0</v>
    </nc>
  </rcc>
  <rcc rId="6795" sId="9">
    <nc r="X37">
      <f>SUM(V37:W37)</f>
    </nc>
  </rcc>
  <rcc rId="6796" sId="9">
    <oc r="Z37">
      <f>B37/V37-1</f>
    </oc>
    <nc r="Z37">
      <f>X37/Y37-1</f>
    </nc>
  </rcc>
  <rcc rId="6797" sId="9">
    <oc r="Z38">
      <f>B38/V38-1</f>
    </oc>
    <nc r="Z38">
      <f>X38/Y38-1</f>
    </nc>
  </rcc>
  <rcc rId="6798" sId="9">
    <oc r="Z39">
      <f>B39/V39-1</f>
    </oc>
    <nc r="Z39">
      <f>X39/Y39-1</f>
    </nc>
  </rcc>
  <rcc rId="6799" sId="9">
    <oc r="Z40">
      <f>B40/V40-1</f>
    </oc>
    <nc r="Z40">
      <f>X40/Y40-1</f>
    </nc>
  </rcc>
  <rcc rId="6800" sId="9">
    <oc r="Z41">
      <f>B41/V41-1</f>
    </oc>
    <nc r="Z41">
      <f>X41/Y41-1</f>
    </nc>
  </rcc>
  <rcc rId="6801" sId="9">
    <oc r="Z42">
      <f>B42/V42-1</f>
    </oc>
    <nc r="Z42">
      <f>X42/Y42-1</f>
    </nc>
  </rcc>
  <rcc rId="6802" sId="9">
    <oc r="Z43">
      <f>B43/V43-1</f>
    </oc>
    <nc r="Z43">
      <f>X43/Y43-1</f>
    </nc>
  </rcc>
  <rcc rId="6803" sId="9">
    <oc r="Z44">
      <f>B44/V44-1</f>
    </oc>
    <nc r="Z44">
      <f>X44/Y44-1</f>
    </nc>
  </rcc>
  <rcc rId="6804" sId="9">
    <oc r="Z45">
      <f>B45/V45-1</f>
    </oc>
    <nc r="Z45">
      <f>X45/Y45-1</f>
    </nc>
  </rcc>
  <rcc rId="6805" sId="9">
    <oc r="Z46">
      <f>B46/V46-1</f>
    </oc>
    <nc r="Z46">
      <f>X46/Y46-1</f>
    </nc>
  </rcc>
  <rcc rId="6806" sId="9">
    <oc r="Z47">
      <f>B47/V47-1</f>
    </oc>
    <nc r="Z47">
      <f>X47/Y47-1</f>
    </nc>
  </rcc>
  <rcc rId="6807" sId="9">
    <oc r="Z48">
      <f>B48/V48-1</f>
    </oc>
    <nc r="Z48">
      <f>X48/Y48-1</f>
    </nc>
  </rcc>
  <rcc rId="6808" sId="9">
    <oc r="Z49">
      <f>B49/V49-1</f>
    </oc>
    <nc r="Z49">
      <f>X49/Y49-1</f>
    </nc>
  </rcc>
  <rcc rId="6809" sId="9">
    <oc r="Z50">
      <f>B50/V50-1</f>
    </oc>
    <nc r="Z50">
      <f>X50/Y50-1</f>
    </nc>
  </rcc>
  <rcc rId="6810" sId="9">
    <oc r="Z51">
      <f>B51/V51-1</f>
    </oc>
    <nc r="Z51">
      <f>X51/Y51-1</f>
    </nc>
  </rcc>
  <rcc rId="6811" sId="9">
    <oc r="Z52">
      <f>B52/V52-1</f>
    </oc>
    <nc r="Z52">
      <f>X52/Y52-1</f>
    </nc>
  </rcc>
  <rcc rId="6812" sId="9">
    <nc r="Z53">
      <f>X53/Y53-1</f>
    </nc>
  </rcc>
  <rcc rId="6813" sId="9">
    <oc r="Z54">
      <f>B54/V54-1</f>
    </oc>
    <nc r="Z54">
      <f>X54/Y54-1</f>
    </nc>
  </rcc>
  <rcc rId="6814" sId="9">
    <oc r="Z55">
      <f>B55/V55-1</f>
    </oc>
    <nc r="Z55">
      <f>X55/Y55-1</f>
    </nc>
  </rcc>
  <rcc rId="6815" sId="9">
    <oc r="Z56">
      <f>B56/V56-1</f>
    </oc>
    <nc r="Z56">
      <f>X56/Y56-1</f>
    </nc>
  </rcc>
  <rcc rId="6816" sId="9">
    <oc r="Z57">
      <f>B57/V57-1</f>
    </oc>
    <nc r="Z57">
      <f>X57/Y57-1</f>
    </nc>
  </rcc>
  <rcc rId="6817" sId="9">
    <oc r="Z58">
      <f>B58/V58-1</f>
    </oc>
    <nc r="Z58">
      <f>X58/Y58-1</f>
    </nc>
  </rcc>
  <rcc rId="6818" sId="9">
    <oc r="Z59">
      <f>B59/V59-1</f>
    </oc>
    <nc r="Z59">
      <f>X59/Y59-1</f>
    </nc>
  </rcc>
  <rcc rId="6819" sId="9">
    <nc r="X38">
      <f>SUM(V38:W38)</f>
    </nc>
  </rcc>
  <rcc rId="6820" sId="9">
    <nc r="X39">
      <f>SUM(V39:W39)</f>
    </nc>
  </rcc>
  <rcc rId="6821" sId="9">
    <nc r="X40">
      <f>SUM(V40:W40)</f>
    </nc>
  </rcc>
  <rcc rId="6822" sId="9">
    <nc r="X41">
      <f>SUM(V41:W41)</f>
    </nc>
  </rcc>
  <rcc rId="6823" sId="9">
    <nc r="X42">
      <f>SUM(V42:W42)</f>
    </nc>
  </rcc>
  <rcc rId="6824" sId="9">
    <nc r="X43">
      <f>SUM(V43:W43)</f>
    </nc>
  </rcc>
  <rcc rId="6825" sId="9">
    <nc r="X44">
      <f>SUM(V44:W44)</f>
    </nc>
  </rcc>
  <rcc rId="6826" sId="9">
    <nc r="X45">
      <f>SUM(V45:W45)</f>
    </nc>
  </rcc>
  <rcc rId="6827" sId="9">
    <nc r="X46">
      <f>SUM(V46:W46)</f>
    </nc>
  </rcc>
  <rcc rId="6828" sId="9">
    <nc r="X47">
      <f>SUM(V47:W47)</f>
    </nc>
  </rcc>
  <rcc rId="6829" sId="9">
    <nc r="X48">
      <f>SUM(V48:W48)</f>
    </nc>
  </rcc>
  <rcc rId="6830" sId="9">
    <nc r="X49">
      <f>SUM(V49:W49)</f>
    </nc>
  </rcc>
  <rcc rId="6831" sId="9">
    <nc r="X50">
      <f>SUM(V50:W50)</f>
    </nc>
  </rcc>
  <rcc rId="6832" sId="9">
    <nc r="X51">
      <f>SUM(V51:W51)</f>
    </nc>
  </rcc>
  <rcc rId="6833" sId="9">
    <nc r="X52">
      <f>SUM(V52:W52)</f>
    </nc>
  </rcc>
  <rcc rId="6834" sId="9">
    <nc r="X53">
      <f>SUM(V53:W53)</f>
    </nc>
  </rcc>
  <rcc rId="6835" sId="9">
    <nc r="X54">
      <f>SUM(V54:W54)</f>
    </nc>
  </rcc>
  <rcc rId="6836" sId="9">
    <nc r="X55">
      <f>SUM(V55:W55)</f>
    </nc>
  </rcc>
  <rcc rId="6837" sId="9">
    <nc r="X56">
      <f>SUM(V56:W56)</f>
    </nc>
  </rcc>
  <rcc rId="6838" sId="9">
    <nc r="X57">
      <f>SUM(V57:W57)</f>
    </nc>
  </rcc>
  <rcc rId="6839" sId="9">
    <nc r="X58">
      <f>SUM(V58:W58)</f>
    </nc>
  </rcc>
  <rcc rId="6840" sId="9">
    <nc r="X59">
      <f>SUM(V59:W59)</f>
    </nc>
  </rcc>
  <rcc rId="6841" sId="9" numFmtId="34">
    <nc r="Y37">
      <v>22851457.159999996</v>
    </nc>
  </rcc>
  <rcc rId="6842" sId="9" numFmtId="34">
    <nc r="V37">
      <v>7610367.290000001</v>
    </nc>
  </rcc>
  <rcc rId="6843" sId="9" numFmtId="34">
    <nc r="W37">
      <v>8000000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4" sId="9" numFmtId="34">
    <nc r="W38">
      <v>16150000</v>
    </nc>
  </rcc>
  <rcc rId="6845" sId="9" numFmtId="34">
    <nc r="V38">
      <v>17699000</v>
    </nc>
  </rcc>
  <rcc rId="6846" sId="9" numFmtId="34">
    <nc r="Y38">
      <v>34333904.149999999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7" sId="9" numFmtId="34">
    <nc r="Y39">
      <v>8948392.6700000018</v>
    </nc>
  </rcc>
  <rcc rId="6848" sId="9" numFmtId="34">
    <nc r="V39">
      <v>3775258</v>
    </nc>
  </rcc>
  <rcc rId="6849" sId="9" numFmtId="34">
    <nc r="W39">
      <v>3500000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0" sId="9" numFmtId="34">
    <nc r="W40">
      <v>3750000</v>
    </nc>
  </rcc>
  <rcc rId="6851" sId="9" numFmtId="34">
    <nc r="V40">
      <v>4832603.6400000006</v>
    </nc>
  </rcc>
  <rcc rId="6852" sId="9" numFmtId="34">
    <nc r="Y40">
      <v>26096309.93</v>
    </nc>
  </rcc>
  <rcc rId="6853" sId="9" numFmtId="34">
    <nc r="Y41">
      <v>4913793.28</v>
    </nc>
  </rcc>
  <rcc rId="6854" sId="9" numFmtId="34">
    <nc r="V41">
      <v>1550000</v>
    </nc>
  </rcc>
  <rcc rId="6855" sId="9" numFmtId="34">
    <nc r="W41">
      <v>4150000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2" numFmtId="4">
    <oc r="AY18">
      <v>700000</v>
    </oc>
    <nc r="AY18">
      <v>500000</v>
    </nc>
  </rcc>
  <rcc rId="3714" sId="2" numFmtId="4">
    <oc r="AY27">
      <v>400000</v>
    </oc>
    <nc r="AY27"/>
  </rcc>
  <rcc rId="3715" sId="2" numFmtId="4">
    <oc r="AY19">
      <v>1000000</v>
    </oc>
    <nc r="AY19">
      <v>1200000</v>
    </nc>
  </rcc>
  <rcc rId="3716" sId="2" numFmtId="4">
    <oc r="AY28">
      <v>400000</v>
    </oc>
    <nc r="AY28">
      <v>500000</v>
    </nc>
  </rcc>
  <rcc rId="3717" sId="2" numFmtId="4">
    <oc r="AY44">
      <v>600000</v>
    </oc>
    <nc r="AY44">
      <v>500000</v>
    </nc>
  </rcc>
  <rcc rId="3718" sId="2" numFmtId="4">
    <oc r="AY47">
      <v>600000</v>
    </oc>
    <nc r="AY47"/>
  </rcc>
  <rcc rId="3719" sId="2" numFmtId="4">
    <oc r="AY52">
      <v>1000000</v>
    </oc>
    <nc r="AY52">
      <v>500000</v>
    </nc>
  </rcc>
  <rcc rId="3720" sId="2" numFmtId="4">
    <nc r="AY55">
      <v>400000</v>
    </nc>
  </rcc>
  <rcc rId="3721" sId="2" numFmtId="4">
    <nc r="AY56">
      <v>200000</v>
    </nc>
  </rcc>
  <rcc rId="3722" sId="2" numFmtId="4">
    <oc r="AY17">
      <v>800000</v>
    </oc>
    <nc r="AY17">
      <v>1000000</v>
    </nc>
  </rcc>
  <rcc rId="3723" sId="2" numFmtId="4">
    <oc r="AY24">
      <v>400000</v>
    </oc>
    <nc r="AY24">
      <v>600000</v>
    </nc>
  </rcc>
  <rcc rId="3724" sId="2" numFmtId="4">
    <oc r="AY25">
      <v>600000</v>
    </oc>
    <nc r="AY25">
      <v>1100000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6" sId="9" numFmtId="34">
    <nc r="W42">
      <v>6200000</v>
    </nc>
  </rcc>
  <rcc rId="6857" sId="9" numFmtId="34">
    <nc r="V42">
      <v>6750754.3099999968</v>
    </nc>
  </rcc>
  <rcc rId="6858" sId="9" numFmtId="34">
    <nc r="Y42">
      <v>12438535.020000003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9" sId="9" numFmtId="34">
    <nc r="Y43">
      <v>0</v>
    </nc>
  </rcc>
  <rcc rId="6860" sId="9" numFmtId="34">
    <nc r="V43">
      <v>0</v>
    </nc>
  </rcc>
  <rcc rId="6861" sId="9" numFmtId="34">
    <nc r="W43">
      <v>0</v>
    </nc>
  </rcc>
  <rcc rId="6862" sId="9" numFmtId="34">
    <nc r="V44">
      <v>7300000</v>
    </nc>
  </rcc>
  <rcc rId="6863" sId="9" numFmtId="34">
    <nc r="W44">
      <v>9150000</v>
    </nc>
  </rcc>
  <rcc rId="6864" sId="9" numFmtId="34">
    <nc r="Y44">
      <v>30759264.199999996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5" sId="9" numFmtId="34">
    <nc r="Y45">
      <v>10694749.91</v>
    </nc>
  </rcc>
  <rcc rId="6866" sId="9" numFmtId="34">
    <nc r="W45">
      <v>7400000</v>
    </nc>
  </rcc>
  <rcc rId="6867" sId="9" numFmtId="34">
    <nc r="V45">
      <v>7773966.9299999997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9" numFmtId="34">
    <nc r="V46">
      <v>8439668.049999997</v>
    </nc>
  </rcc>
  <rcc rId="6869" sId="9" numFmtId="34">
    <nc r="W46">
      <v>8900000</v>
    </nc>
  </rcc>
  <rcc rId="6870" sId="9" numFmtId="34">
    <nc r="Y46">
      <v>21624182.34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1" sId="9" numFmtId="34">
    <nc r="Y47">
      <v>981000.04</v>
    </nc>
  </rcc>
  <rcc rId="6872" sId="9" numFmtId="34">
    <nc r="W47">
      <v>2400000</v>
    </nc>
  </rcc>
  <rcc rId="6873" sId="9" numFmtId="34">
    <nc r="V47">
      <v>0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4" sId="9" numFmtId="34">
    <nc r="Y48">
      <v>11799087.250000002</v>
    </nc>
  </rcc>
  <rcc rId="6875" sId="9" numFmtId="34">
    <nc r="V48">
      <v>4312924.3599999994</v>
    </nc>
  </rcc>
  <rcc rId="6876" sId="9" numFmtId="34">
    <nc r="W48">
      <v>9800000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7" sId="9" numFmtId="34">
    <nc r="W49">
      <v>1100000</v>
    </nc>
  </rcc>
  <rcc rId="6878" sId="9" numFmtId="34">
    <nc r="V49">
      <v>1400000</v>
    </nc>
  </rcc>
  <rcc rId="6879" sId="9" numFmtId="34">
    <nc r="Y49">
      <v>5474139.8300000001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0" sId="9" numFmtId="34">
    <nc r="Y50">
      <v>0</v>
    </nc>
  </rcc>
  <rcc rId="6881" sId="9" numFmtId="34">
    <nc r="V50">
      <v>799332.56999999983</v>
    </nc>
  </rcc>
  <rcc rId="6882" sId="9" numFmtId="34">
    <nc r="W50">
      <v>200000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3" sId="9" numFmtId="34">
    <nc r="W51">
      <v>500000</v>
    </nc>
  </rcc>
  <rcc rId="6884" sId="9" numFmtId="34">
    <nc r="V51">
      <v>1994332.6299999997</v>
    </nc>
  </rcc>
  <rcc rId="6885" sId="9" numFmtId="34">
    <nc r="Y51">
      <v>0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6" sId="9" numFmtId="34">
    <nc r="Y52">
      <v>0</v>
    </nc>
  </rcc>
  <rcc rId="6887" sId="9" numFmtId="34">
    <nc r="V52">
      <v>0</v>
    </nc>
  </rcc>
  <rcc rId="6888" sId="9" numFmtId="34">
    <nc r="W52">
      <v>0</v>
    </nc>
  </rcc>
  <rcc rId="6889" sId="9" numFmtId="34">
    <nc r="V53">
      <v>0</v>
    </nc>
  </rcc>
  <rcc rId="6890" sId="9" numFmtId="34">
    <nc r="W53">
      <v>200000</v>
    </nc>
  </rcc>
  <rcc rId="6891" sId="9" numFmtId="34">
    <nc r="Y53">
      <v>0</v>
    </nc>
  </rcc>
  <rcc rId="6892" sId="9" numFmtId="34">
    <nc r="W54">
      <v>100000</v>
    </nc>
  </rcc>
  <rcc rId="6893" sId="9" numFmtId="34">
    <nc r="V54">
      <v>99449.48</v>
    </nc>
  </rcc>
  <rcc rId="6894" sId="9" numFmtId="34">
    <nc r="Y54">
      <v>211900.75</v>
    </nc>
  </rcc>
  <rcc rId="6895" sId="9" numFmtId="34">
    <nc r="Y55">
      <v>2586206.69</v>
    </nc>
  </rcc>
  <rcc rId="6896" sId="9" numFmtId="34">
    <nc r="V55">
      <v>200000</v>
    </nc>
  </rcc>
  <rcc rId="6897" sId="9" numFmtId="34">
    <nc r="W55">
      <v>600000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5" sId="2" numFmtId="4">
    <oc r="AZ12">
      <v>1500000</v>
    </oc>
    <nc r="AZ12">
      <v>3500000</v>
    </nc>
  </rcc>
  <rcc rId="3726" sId="2" numFmtId="4">
    <oc r="AZ18">
      <v>2000000</v>
    </oc>
    <nc r="AZ18">
      <v>1500000</v>
    </nc>
  </rcc>
  <rcc rId="3727" sId="2" numFmtId="4">
    <oc r="AZ20">
      <v>800000</v>
    </oc>
    <nc r="AZ20">
      <v>400000</v>
    </nc>
  </rcc>
  <rcc rId="3728" sId="2" numFmtId="4">
    <oc r="AZ21">
      <v>2000000</v>
    </oc>
    <nc r="AZ21">
      <v>1500000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8" sId="9" numFmtId="34">
    <nc r="W56">
      <v>100000</v>
    </nc>
  </rcc>
  <rcc rId="6899" sId="9" numFmtId="34">
    <nc r="V56">
      <v>0</v>
    </nc>
  </rcc>
  <rcc rId="6900" sId="9" numFmtId="34">
    <nc r="Y56">
      <v>123037.5</v>
    </nc>
  </rcc>
  <rcc rId="6901" sId="9" numFmtId="34">
    <nc r="Y57">
      <v>86206.9</v>
    </nc>
  </rcc>
  <rcc rId="6902" sId="9" numFmtId="34">
    <nc r="V57">
      <v>0</v>
    </nc>
  </rcc>
  <rcc rId="6903" sId="9" numFmtId="34">
    <nc r="W57">
      <v>0</v>
    </nc>
  </rcc>
  <rcc rId="6904" sId="9" numFmtId="34">
    <nc r="W58">
      <v>0</v>
    </nc>
  </rcc>
  <rcc rId="6905" sId="9" numFmtId="34">
    <nc r="Y58">
      <v>0</v>
    </nc>
  </rcc>
  <rcc rId="6906" sId="9" numFmtId="34">
    <nc r="V58">
      <v>384999.89999999997</v>
    </nc>
  </rcc>
  <rcc rId="6907" sId="9" numFmtId="34">
    <nc r="V59">
      <v>99025</v>
    </nc>
  </rcc>
  <rcc rId="6908" sId="9" numFmtId="34">
    <nc r="Y59">
      <v>473024.64000000007</v>
    </nc>
  </rcc>
  <rcc rId="6909" sId="9" numFmtId="34">
    <nc r="W59">
      <v>200000</v>
    </nc>
  </rcc>
  <rcc rId="6910" sId="9">
    <nc r="W60">
      <f>SUM(W37:W59)</f>
    </nc>
  </rcc>
  <rcc rId="6911" sId="9">
    <nc r="X60">
      <f>SUM(V60:W60)</f>
    </nc>
  </rcc>
  <rcc rId="6912" sId="9">
    <nc r="Y60">
      <f>SUM(Y37:Y59)</f>
    </nc>
  </rcc>
  <rcc rId="6913" sId="9">
    <oc r="Z60">
      <f>B60/V60-1</f>
    </oc>
    <nc r="Z60">
      <f>X60/Y60-1</f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4" sId="9">
    <nc r="X82">
      <f>SUM(V82:W82)</f>
    </nc>
  </rcc>
  <rcc rId="6915" sId="9">
    <oc r="Z82">
      <f>B82/V82-1</f>
    </oc>
    <nc r="Z82">
      <f>X82/Y82-1</f>
    </nc>
  </rcc>
  <rcc rId="6916" sId="9">
    <nc r="X83">
      <f>SUM(V83:W83)</f>
    </nc>
  </rcc>
  <rcc rId="6917" sId="9">
    <oc r="Z83">
      <f>B83/V83-1</f>
    </oc>
    <nc r="Z83">
      <f>X83/Y83-1</f>
    </nc>
  </rcc>
  <rcc rId="6918" sId="9">
    <nc r="X84">
      <f>SUM(V84:W84)</f>
    </nc>
  </rcc>
  <rcc rId="6919" sId="9">
    <oc r="Z84">
      <f>B84/V84-1</f>
    </oc>
    <nc r="Z84">
      <f>X84/Y84-1</f>
    </nc>
  </rcc>
  <rcc rId="6920" sId="9" numFmtId="34">
    <nc r="V82">
      <v>0</v>
    </nc>
  </rcc>
  <rcc rId="6921" sId="9" numFmtId="34">
    <nc r="W82">
      <v>0</v>
    </nc>
  </rcc>
  <rcc rId="6922" sId="9" numFmtId="34">
    <nc r="Y82">
      <v>0</v>
    </nc>
  </rcc>
  <rcc rId="6923" sId="9" numFmtId="34">
    <nc r="W83">
      <v>1160000</v>
    </nc>
  </rcc>
  <rcc rId="6924" sId="9" numFmtId="34">
    <nc r="Y83">
      <v>967725</v>
    </nc>
  </rcc>
  <rcc rId="6925" sId="9" numFmtId="34">
    <oc r="V83">
      <v>0</v>
    </oc>
    <nc r="V83">
      <v>547400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6" sId="9" numFmtId="34">
    <nc r="V84">
      <v>1683708.0199999993</v>
    </nc>
  </rcc>
  <rcc rId="6927" sId="9" numFmtId="34">
    <nc r="Y84">
      <v>8381349.8899999857</v>
    </nc>
  </rcc>
  <rcc rId="6928" sId="9" numFmtId="34">
    <nc r="W84">
      <v>1650000</v>
    </nc>
  </rcc>
  <rcc rId="6929" sId="9">
    <nc r="W85">
      <f>SUM(W82:W84)</f>
    </nc>
  </rcc>
  <rcc rId="6930" sId="9">
    <nc r="X85">
      <f>SUM(V85:W85)</f>
    </nc>
  </rcc>
  <rcc rId="6931" sId="9">
    <nc r="Y85">
      <f>SUM(Y82:Y84)</f>
    </nc>
  </rcc>
  <rcc rId="6932" sId="9" numFmtId="34">
    <nc r="Y87">
      <v>6747452</v>
    </nc>
  </rcc>
  <rcc rId="6933" sId="9">
    <nc r="X87">
      <f>SUM(V87:W87)</f>
    </nc>
  </rcc>
  <rcc rId="6934" sId="9">
    <nc r="X88">
      <f>SUM(V88:W88)</f>
    </nc>
  </rcc>
  <rcc rId="6935" sId="9">
    <nc r="X89">
      <f>SUM(V89:W89)</f>
    </nc>
  </rcc>
  <rcc rId="6936" sId="9" numFmtId="34">
    <nc r="W87">
      <v>1400000</v>
    </nc>
  </rcc>
  <rcc rId="6937" sId="9" numFmtId="34">
    <nc r="V87">
      <v>1000000</v>
    </nc>
  </rcc>
  <rcc rId="6938" sId="9" numFmtId="34">
    <nc r="V88">
      <v>1445974.7</v>
    </nc>
  </rcc>
  <rcc rId="6939" sId="9" numFmtId="34">
    <nc r="W88">
      <v>400000</v>
    </nc>
  </rcc>
  <rcc rId="6940" sId="9" numFmtId="34">
    <nc r="Y88">
      <v>0</v>
    </nc>
  </rcc>
  <rcc rId="6941" sId="9">
    <nc r="X90">
      <f>SUM(V90:W90)</f>
    </nc>
  </rcc>
  <rcc rId="6942" sId="9">
    <nc r="X91">
      <f>SUM(V91:W91)</f>
    </nc>
  </rcc>
  <rcc rId="6943" sId="9" numFmtId="34">
    <nc r="V89">
      <v>0</v>
    </nc>
  </rcc>
  <rcc rId="6944" sId="9" numFmtId="34">
    <nc r="W89">
      <v>250000</v>
    </nc>
  </rcc>
  <rcc rId="6945" sId="9" numFmtId="34">
    <nc r="Y89">
      <v>0</v>
    </nc>
  </rcc>
  <rcc rId="6946" sId="9" numFmtId="34">
    <nc r="W90">
      <v>500000</v>
    </nc>
  </rcc>
  <rcc rId="6947" sId="9" numFmtId="34">
    <nc r="Y90">
      <v>0</v>
    </nc>
  </rcc>
  <rcc rId="6948" sId="9" numFmtId="34">
    <nc r="V90">
      <v>200000</v>
    </nc>
  </rcc>
  <rcc rId="6949" sId="9" numFmtId="34">
    <nc r="V91">
      <v>600000</v>
    </nc>
  </rcc>
  <rcc rId="6950" sId="9" numFmtId="34">
    <nc r="W91">
      <v>100000</v>
    </nc>
  </rcc>
  <rcc rId="6951" sId="9" numFmtId="34">
    <nc r="Y91">
      <v>3345133.6</v>
    </nc>
  </rcc>
  <rcc rId="6952" sId="9">
    <nc r="W92">
      <f>SUM(W87:W91)</f>
    </nc>
  </rcc>
  <rcc rId="6953" sId="9">
    <nc r="X92">
      <f>SUM(V92:W92)</f>
    </nc>
  </rcc>
  <rcc rId="6954" sId="9">
    <nc r="Y92">
      <f>SUM(Y87:Y91)</f>
    </nc>
  </rcc>
  <rcc rId="6955" sId="9">
    <oc r="Z85">
      <f>B85/V85-1</f>
    </oc>
    <nc r="Z85">
      <f>X85/Y85-1</f>
    </nc>
  </rcc>
  <rcc rId="6956" sId="9">
    <oc r="Z87">
      <f>B87/V87-1</f>
    </oc>
    <nc r="Z87">
      <f>X87/Y87-1</f>
    </nc>
  </rcc>
  <rcc rId="6957" sId="9">
    <oc r="Z88">
      <f>B88/V88-1</f>
    </oc>
    <nc r="Z88">
      <f>X88/Y88-1</f>
    </nc>
  </rcc>
  <rcc rId="6958" sId="9">
    <oc r="Z89">
      <f>B89/V89-1</f>
    </oc>
    <nc r="Z89">
      <f>X89/Y89-1</f>
    </nc>
  </rcc>
  <rcc rId="6959" sId="9">
    <oc r="Z90">
      <f>B90/V90-1</f>
    </oc>
    <nc r="Z90">
      <f>X90/Y90-1</f>
    </nc>
  </rcc>
  <rcc rId="6960" sId="9">
    <oc r="Z91">
      <f>B91/V91-1</f>
    </oc>
    <nc r="Z91">
      <f>X91/Y91-1</f>
    </nc>
  </rcc>
  <rcc rId="6961" sId="9">
    <oc r="Z92">
      <f>B92/V92-1</f>
    </oc>
    <nc r="Z92">
      <f>X92/Y92-1</f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2" sId="9">
    <oc r="Z94">
      <f>B94/V94-1</f>
    </oc>
    <nc r="Z94">
      <f>X94/Y94-1</f>
    </nc>
  </rcc>
  <rcc rId="6963" sId="9">
    <nc r="X94">
      <f>SUM(V94:W94)</f>
    </nc>
  </rcc>
  <rcc rId="6964" sId="9" numFmtId="34">
    <nc r="Y94">
      <v>3628319.33</v>
    </nc>
  </rcc>
  <rcc rId="6965" sId="9" numFmtId="34">
    <nc r="V94">
      <v>1100000</v>
    </nc>
  </rcc>
  <rcc rId="6966" sId="9" numFmtId="34">
    <nc r="W94">
      <v>750000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7" sId="9" odxf="1" dxf="1">
    <nc r="X97">
      <f>SUM(V97:W97)</f>
    </nc>
    <odxf>
      <numFmt numFmtId="0" formatCode="General"/>
    </odxf>
    <ndxf>
      <numFmt numFmtId="164" formatCode="_(* #,##0_);_(* \(#,##0\);_(* &quot;-&quot;??_);_(@_)"/>
    </ndxf>
  </rcc>
  <rcc rId="6968" sId="9">
    <nc r="X98">
      <f>SUM(V98:W98)</f>
    </nc>
  </rcc>
  <rcc rId="6969" sId="9">
    <oc r="Z97">
      <f>B97/V97-1</f>
    </oc>
    <nc r="Z97">
      <f>X97/Y97-1</f>
    </nc>
  </rcc>
  <rcc rId="6970" sId="9">
    <oc r="Z98">
      <f>B98/V98-1</f>
    </oc>
    <nc r="Z98">
      <f>X98/Y98-1</f>
    </nc>
  </rcc>
  <rcc rId="6971" sId="9">
    <nc r="W97">
      <v>0</v>
    </nc>
  </rcc>
  <rcc rId="6972" sId="9" numFmtId="34">
    <nc r="W98">
      <v>1000000</v>
    </nc>
  </rcc>
  <rcc rId="6973" sId="9">
    <nc r="W99">
      <f>SUM(W97:W98)</f>
    </nc>
  </rcc>
  <rcc rId="6974" sId="9" odxf="1">
    <nc r="V99">
      <f>SUM(V97:V98)</f>
    </nc>
    <odxf/>
  </rcc>
  <rfmt sheetId="9" sqref="V99:W99">
    <dxf>
      <numFmt numFmtId="35" formatCode="_(* #,##0.00_);_(* \(#,##0.00\);_(* &quot;-&quot;??_);_(@_)"/>
    </dxf>
  </rfmt>
  <rfmt sheetId="9" sqref="V99:W99">
    <dxf>
      <numFmt numFmtId="169" formatCode="_(* #,##0.0_);_(* \(#,##0.0\);_(* &quot;-&quot;??_);_(@_)"/>
    </dxf>
  </rfmt>
  <rfmt sheetId="9" sqref="V99:W99">
    <dxf>
      <numFmt numFmtId="164" formatCode="_(* #,##0_);_(* \(#,##0\);_(* &quot;-&quot;??_);_(@_)"/>
    </dxf>
  </rfmt>
  <rcc rId="6975" sId="9" odxf="1" dxf="1">
    <nc r="X99">
      <f>SUM(V99:W99)</f>
    </nc>
    <odxf>
      <numFmt numFmtId="0" formatCode="General"/>
    </odxf>
    <ndxf>
      <numFmt numFmtId="164" formatCode="_(* #,##0_);_(* \(#,##0\);_(* &quot;-&quot;??_);_(@_)"/>
    </ndxf>
  </rcc>
  <rcc rId="6976" sId="9" numFmtId="34">
    <nc r="V98">
      <v>15377835.250000002</v>
    </nc>
  </rcc>
  <rcc rId="6977" sId="9" numFmtId="34">
    <nc r="Y98">
      <v>3176991.3200000003</v>
    </nc>
  </rcc>
  <rcc rId="6978" sId="9">
    <nc r="Y97">
      <v>0</v>
    </nc>
  </rcc>
  <rcc rId="6979" sId="9" odxf="1" dxf="1">
    <nc r="Y99">
      <f>SUM(Y97:Y98)</f>
    </nc>
    <odxf>
      <numFmt numFmtId="0" formatCode="General"/>
    </odxf>
    <ndxf>
      <numFmt numFmtId="164" formatCode="_(* #,##0_);_(* \(#,##0\);_(* &quot;-&quot;??_);_(@_)"/>
    </ndxf>
  </rcc>
  <rcc rId="6980" sId="9" odxf="1" dxf="1">
    <nc r="Z99">
      <f>X99/Y99-1</f>
    </nc>
    <odxf>
      <numFmt numFmtId="0" formatCode="General"/>
    </odxf>
    <ndxf>
      <numFmt numFmtId="13" formatCode="0%"/>
    </ndxf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A12">
    <dxf>
      <numFmt numFmtId="164" formatCode="_(* #,##0_);_(* \(#,##0\);_(* &quot;-&quot;??_);_(@_)"/>
      <border diagonalUp="0" diagonalDown="0" outline="0">
        <left/>
        <right/>
        <top/>
        <bottom/>
      </border>
    </dxf>
  </rfmt>
  <rcc rId="6981" sId="9" numFmtId="34">
    <nc r="AA12">
      <v>110000000</v>
    </nc>
  </rcc>
  <rcc rId="6982" sId="9" odxf="1" dxf="1">
    <nc r="AB12">
      <f>AA12-X12</f>
    </nc>
    <odxf>
      <numFmt numFmtId="0" formatCode="General"/>
    </odxf>
    <ndxf>
      <numFmt numFmtId="164" formatCode="_(* #,##0_);_(* \(#,##0\);_(* &quot;-&quot;??_);_(@_)"/>
    </ndxf>
  </rcc>
  <rcc rId="6983" sId="9" numFmtId="34">
    <nc r="C5">
      <v>20000000</v>
    </nc>
  </rcc>
  <rcc rId="6984" sId="9" numFmtId="34">
    <nc r="C6">
      <v>0</v>
    </nc>
  </rcc>
  <rcc rId="6985" sId="9" numFmtId="34">
    <nc r="C7">
      <v>0</v>
    </nc>
  </rcc>
  <rcc rId="6986" sId="9" numFmtId="34">
    <nc r="C10">
      <v>45000000</v>
    </nc>
  </rcc>
  <rcc rId="6987" sId="9" numFmtId="34">
    <nc r="C11">
      <v>15000000</v>
    </nc>
  </rcc>
  <rcc rId="6988" sId="9" numFmtId="34">
    <nc r="C13">
      <v>4000000</v>
    </nc>
  </rcc>
  <rcc rId="6989" sId="9" odxf="1" dxf="1">
    <nc r="AB18">
      <f>X18+X38</f>
    </nc>
    <odxf>
      <numFmt numFmtId="0" formatCode="General"/>
    </odxf>
    <ndxf>
      <numFmt numFmtId="164" formatCode="_(* #,##0_);_(* \(#,##0\);_(* &quot;-&quot;??_);_(@_)"/>
    </ndxf>
  </rcc>
  <rcc rId="6990" sId="9">
    <nc r="AC18">
      <v>80000000</v>
    </nc>
  </rcc>
  <rfmt sheetId="9" sqref="AC18">
    <dxf>
      <numFmt numFmtId="35" formatCode="_(* #,##0.00_);_(* \(#,##0.00\);_(* &quot;-&quot;??_);_(@_)"/>
    </dxf>
  </rfmt>
  <rfmt sheetId="9" sqref="AC18">
    <dxf>
      <numFmt numFmtId="169" formatCode="_(* #,##0.0_);_(* \(#,##0.0\);_(* &quot;-&quot;??_);_(@_)"/>
    </dxf>
  </rfmt>
  <rfmt sheetId="9" sqref="AC18">
    <dxf>
      <numFmt numFmtId="164" formatCode="_(* #,##0_);_(* \(#,##0\);_(* &quot;-&quot;??_);_(@_)"/>
    </dxf>
  </rfmt>
  <rcc rId="6991" sId="9" odxf="1" dxf="1">
    <nc r="AD18">
      <f>AC18-X18</f>
    </nc>
    <odxf>
      <numFmt numFmtId="0" formatCode="General"/>
    </odxf>
    <ndxf>
      <numFmt numFmtId="164" formatCode="_(* #,##0_);_(* \(#,##0\);_(* &quot;-&quot;??_);_(@_)"/>
    </ndxf>
  </rcc>
  <rcc rId="6992" sId="9" numFmtId="34">
    <nc r="C18">
      <v>32000000</v>
    </nc>
  </rcc>
  <rcc rId="6993" sId="9">
    <nc r="AB38">
      <v>55000000</v>
    </nc>
  </rcc>
  <rfmt sheetId="9" sqref="AB38">
    <dxf>
      <numFmt numFmtId="164" formatCode="_(* #,##0_);_(* \(#,##0\);_(* &quot;-&quot;??_);_(@_)"/>
    </dxf>
  </rfmt>
  <rcc rId="6994" sId="9" odxf="1" dxf="1">
    <nc r="AC38">
      <f>AB38-X38</f>
    </nc>
    <odxf>
      <numFmt numFmtId="0" formatCode="General"/>
    </odxf>
    <ndxf>
      <numFmt numFmtId="164" formatCode="_(* #,##0_);_(* \(#,##0\);_(* &quot;-&quot;??_);_(@_)"/>
    </ndxf>
  </rcc>
  <rcc rId="6995" sId="9" numFmtId="34">
    <nc r="C38">
      <v>22000000</v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5" sId="9" numFmtId="34">
    <nc r="C16">
      <v>12000000</v>
    </nc>
  </rcc>
  <rcc rId="7006" sId="9" numFmtId="34">
    <nc r="C24">
      <v>5500000</v>
    </nc>
  </rcc>
  <rcc rId="7007" sId="9" numFmtId="34">
    <nc r="C22">
      <v>0</v>
    </nc>
  </rcc>
  <rcc rId="7008" sId="9" numFmtId="34">
    <nc r="C23">
      <v>0</v>
    </nc>
  </rcc>
  <rcc rId="7009" sId="9" numFmtId="34">
    <nc r="C20">
      <v>0</v>
    </nc>
  </rcc>
  <rcc rId="7010" sId="9" numFmtId="34">
    <nc r="C21">
      <v>15000000</v>
    </nc>
  </rcc>
  <rcc rId="7011" sId="9" numFmtId="34">
    <nc r="C19">
      <v>17000000</v>
    </nc>
  </rcc>
  <rcc rId="7012" sId="9" numFmtId="34">
    <nc r="C14">
      <v>23000000</v>
    </nc>
  </rcc>
  <rcc rId="7013" sId="9" numFmtId="34">
    <nc r="C15">
      <v>10000000</v>
    </nc>
  </rcc>
  <rcc rId="7014" sId="9" numFmtId="34">
    <nc r="C17">
      <v>10000000</v>
    </nc>
  </rcc>
  <rcc rId="7015" sId="9" numFmtId="34">
    <nc r="C29">
      <v>1000000</v>
    </nc>
  </rcc>
  <rcc rId="7016" sId="9" numFmtId="34">
    <nc r="C37">
      <v>12000000</v>
    </nc>
  </rcc>
  <rcc rId="7017" sId="9" numFmtId="34">
    <nc r="C39">
      <v>4000000</v>
    </nc>
  </rcc>
  <rcc rId="7018" sId="9" numFmtId="34">
    <nc r="C40">
      <v>5000000</v>
    </nc>
  </rcc>
  <rcc rId="7019" sId="9" numFmtId="34">
    <nc r="C41">
      <v>5000000</v>
    </nc>
  </rcc>
  <rcc rId="7020" sId="9" numFmtId="34">
    <nc r="C42">
      <v>10000000</v>
    </nc>
  </rcc>
  <rcc rId="7021" sId="9" numFmtId="34">
    <nc r="C43">
      <v>0</v>
    </nc>
  </rcc>
  <rcc rId="7022" sId="9" numFmtId="34">
    <nc r="C44">
      <v>10000000</v>
    </nc>
  </rcc>
  <rcc rId="7023" sId="9" numFmtId="34">
    <nc r="C45">
      <v>8000000</v>
    </nc>
  </rcc>
  <rcc rId="7024" sId="9" numFmtId="34">
    <nc r="C46">
      <v>13000000</v>
    </nc>
  </rcc>
  <rcc rId="7025" sId="9" numFmtId="34">
    <nc r="C47">
      <v>2000000</v>
    </nc>
  </rcc>
  <rcc rId="7026" sId="9" numFmtId="34">
    <nc r="C48">
      <v>8000000</v>
    </nc>
  </rcc>
  <rcc rId="7027" sId="9" numFmtId="34">
    <nc r="C49">
      <v>2000000</v>
    </nc>
  </rcc>
  <rcc rId="7028" sId="9" numFmtId="34">
    <nc r="C50">
      <v>200000</v>
    </nc>
  </rcc>
  <rcc rId="7029" sId="9" numFmtId="34">
    <nc r="C51">
      <v>500000</v>
    </nc>
  </rcc>
  <rcc rId="7030" sId="9" numFmtId="34">
    <nc r="C52">
      <v>0</v>
    </nc>
  </rcc>
  <rcc rId="7031" sId="9" numFmtId="34">
    <nc r="C53">
      <v>500000</v>
    </nc>
  </rcc>
  <rcc rId="7032" sId="9" numFmtId="34">
    <nc r="C54">
      <v>0</v>
    </nc>
  </rcc>
  <rcc rId="7033" sId="9" numFmtId="34">
    <nc r="C55">
      <v>1500000</v>
    </nc>
  </rcc>
  <rcc rId="7034" sId="9" numFmtId="34">
    <nc r="C56">
      <v>100000</v>
    </nc>
  </rcc>
  <rcc rId="7035" sId="9" numFmtId="34">
    <nc r="C57">
      <v>0</v>
    </nc>
  </rcc>
  <rcc rId="7036" sId="9" numFmtId="34">
    <nc r="C58">
      <v>0</v>
    </nc>
  </rcc>
  <rcc rId="7037" sId="9" numFmtId="34">
    <nc r="C59">
      <v>200000</v>
    </nc>
  </rcc>
  <rcc rId="7038" sId="9" numFmtId="34">
    <nc r="C62">
      <v>250000</v>
    </nc>
  </rcc>
  <rcc rId="7039" sId="9" numFmtId="34">
    <nc r="C63">
      <v>0</v>
    </nc>
  </rcc>
  <rcc rId="7040" sId="9" numFmtId="34">
    <nc r="C64">
      <v>0</v>
    </nc>
  </rcc>
  <rcc rId="7041" sId="9" numFmtId="34">
    <nc r="C65">
      <v>0</v>
    </nc>
  </rcc>
  <rcc rId="7042" sId="9" numFmtId="34">
    <nc r="C66">
      <v>700000</v>
    </nc>
  </rcc>
  <rcc rId="7043" sId="9" numFmtId="34">
    <nc r="C67">
      <v>0</v>
    </nc>
  </rcc>
  <rcc rId="7044" sId="9" numFmtId="34">
    <nc r="C68">
      <v>0</v>
    </nc>
  </rcc>
  <rcc rId="7045" sId="9" numFmtId="34">
    <nc r="C69">
      <v>1000000</v>
    </nc>
  </rcc>
  <rcc rId="7046" sId="9" numFmtId="34">
    <nc r="C70">
      <v>0</v>
    </nc>
  </rcc>
  <rcc rId="7047" sId="9" numFmtId="34">
    <nc r="C71">
      <v>500000</v>
    </nc>
  </rcc>
  <rcc rId="7048" sId="9" numFmtId="34">
    <nc r="C72">
      <v>0</v>
    </nc>
  </rcc>
  <rcc rId="7049" sId="9" numFmtId="34">
    <nc r="C73">
      <v>0</v>
    </nc>
  </rcc>
  <rcc rId="7050" sId="9" numFmtId="34">
    <nc r="C74">
      <v>500000</v>
    </nc>
  </rcc>
  <rcc rId="7051" sId="9" numFmtId="34">
    <nc r="C75">
      <v>200000</v>
    </nc>
  </rcc>
  <rcc rId="7052" sId="9" numFmtId="34">
    <nc r="C76">
      <v>0</v>
    </nc>
  </rcc>
  <rcc rId="7053" sId="9" numFmtId="34">
    <nc r="C78">
      <v>100000</v>
    </nc>
  </rcc>
  <rcc rId="7054" sId="9" numFmtId="34">
    <nc r="C79">
      <v>0</v>
    </nc>
  </rcc>
  <rcc rId="7055" sId="9" numFmtId="34">
    <nc r="C82">
      <v>0</v>
    </nc>
  </rcc>
  <rcc rId="7056" sId="9" numFmtId="34">
    <nc r="C83">
      <v>3000000</v>
    </nc>
  </rcc>
  <rcc rId="7057" sId="9" numFmtId="34">
    <nc r="C84">
      <v>3900000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8" sId="9" numFmtId="34">
    <oc r="C50">
      <v>200000</v>
    </oc>
    <nc r="C50">
      <v>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9" sId="9" numFmtId="34">
    <oc r="C12">
      <v>45000000</v>
    </oc>
    <nc r="C12">
      <v>48000000</v>
    </nc>
  </rcc>
  <rcc rId="7060" sId="9" numFmtId="34">
    <oc r="C19">
      <v>17000000</v>
    </oc>
    <nc r="C19">
      <v>18000000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1" sId="9" numFmtId="34">
    <nc r="G6">
      <v>15000000</v>
    </nc>
  </rcc>
  <rcc rId="7062" sId="9">
    <nc r="G11" t="inlineStr">
      <is>
        <t>10 mil</t>
      </is>
    </nc>
  </rcc>
  <rcc rId="7063" sId="9">
    <nc r="G12" t="inlineStr">
      <is>
        <t>as per deal</t>
      </is>
    </nc>
  </rcc>
  <rcc rId="7064" sId="9">
    <nc r="G13" t="inlineStr">
      <is>
        <t>ok</t>
      </is>
    </nc>
  </rcc>
  <rcc rId="7065" sId="9">
    <nc r="G14" t="inlineStr">
      <is>
        <t>as per performance</t>
      </is>
    </nc>
  </rcc>
  <rcc rId="7066" sId="9">
    <nc r="G15" t="inlineStr">
      <is>
        <t>Check numbers, 10 mill</t>
      </is>
    </nc>
  </rcc>
  <rcc rId="7067" sId="9">
    <nc r="G16" t="inlineStr">
      <is>
        <t>13 mill</t>
      </is>
    </nc>
  </rcc>
  <rcc rId="7068" sId="9">
    <nc r="G17" t="inlineStr">
      <is>
        <t>6 mill</t>
      </is>
    </nc>
  </rcc>
  <rcc rId="7069" sId="9">
    <nc r="G18" t="inlineStr">
      <is>
        <t>as per deal</t>
      </is>
    </nc>
  </rcc>
  <rcc rId="7070" sId="9">
    <nc r="G19" t="inlineStr">
      <is>
        <t>milk more in writing. 7500</t>
      </is>
    </nc>
  </rcc>
  <rcc rId="7071" sId="9">
    <nc r="G21" t="inlineStr">
      <is>
        <t>ok</t>
      </is>
    </nc>
  </rcc>
  <rcc rId="7072" sId="9">
    <nc r="G24" t="inlineStr">
      <is>
        <t>ok</t>
      </is>
    </nc>
  </rcc>
  <rcc rId="7073" sId="9">
    <nc r="G29" t="inlineStr">
      <is>
        <t>ok</t>
      </is>
    </nc>
  </rcc>
  <rcc rId="7074" sId="9">
    <nc r="G49" t="inlineStr">
      <is>
        <t>3 mil</t>
      </is>
    </nc>
  </rcc>
  <rcc rId="7075" sId="9">
    <nc r="G48" t="inlineStr">
      <is>
        <t>13 mill</t>
      </is>
    </nc>
  </rcc>
  <rcc rId="7076" sId="9">
    <nc r="G38" t="inlineStr">
      <is>
        <t>as per deal</t>
      </is>
    </nc>
  </rcc>
  <rcc rId="7077" sId="9">
    <nc r="G37" t="inlineStr">
      <is>
        <t>ok</t>
      </is>
    </nc>
  </rcc>
  <rcc rId="7078" sId="9">
    <nc r="G39" t="inlineStr">
      <is>
        <t>ok</t>
      </is>
    </nc>
  </rcc>
  <rcc rId="7079" sId="9">
    <nc r="G40" t="inlineStr">
      <is>
        <t>ok</t>
      </is>
    </nc>
  </rcc>
  <rcc rId="7080" sId="9">
    <nc r="G44" t="inlineStr">
      <is>
        <t>11 mill</t>
      </is>
    </nc>
  </rcc>
  <rcc rId="7081" sId="9" odxf="1" dxf="1">
    <nc r="G45" t="inlineStr">
      <is>
        <t>ok</t>
      </is>
    </nc>
    <odxf>
      <font>
        <sz val="10"/>
        <color rgb="FFFF0000"/>
        <name val="Aparajita"/>
        <family val="2"/>
        <scheme val="none"/>
      </font>
    </odxf>
    <ndxf>
      <font>
        <sz val="10"/>
        <color rgb="FFFF0000"/>
        <name val="Aparajita"/>
        <family val="2"/>
        <scheme val="none"/>
      </font>
    </ndxf>
  </rcc>
  <rcc rId="7082" sId="9">
    <nc r="G46" t="inlineStr">
      <is>
        <t>ok, extract more</t>
      </is>
    </nc>
  </rcc>
  <rcc rId="7083" sId="9">
    <nc r="G47" t="inlineStr">
      <is>
        <t>ok</t>
      </is>
    </nc>
  </rcc>
  <rcc rId="7084" sId="9">
    <nc r="G51" t="inlineStr">
      <is>
        <t>ok</t>
      </is>
    </nc>
  </rcc>
  <rcc rId="7085" sId="9">
    <nc r="G53" t="inlineStr">
      <is>
        <t>ok</t>
      </is>
    </nc>
  </rcc>
  <rcc rId="7086" sId="9">
    <nc r="G50" t="inlineStr">
      <is>
        <t>1 lakh</t>
      </is>
    </nc>
  </rcc>
  <rcc rId="7087" sId="9">
    <nc r="G55" t="inlineStr">
      <is>
        <t>as per numbers</t>
      </is>
    </nc>
  </rcc>
  <rcc rId="7088" sId="9">
    <nc r="G56" t="inlineStr">
      <is>
        <t>ok</t>
      </is>
    </nc>
  </rcc>
  <rcc rId="7089" sId="9">
    <nc r="G59" t="inlineStr">
      <is>
        <t>ok</t>
      </is>
    </nc>
  </rcc>
  <rcc rId="7090" sId="9">
    <nc r="G71" t="inlineStr">
      <is>
        <t>whats the deal</t>
      </is>
    </nc>
  </rcc>
  <rcc rId="7091" sId="9">
    <nc r="G83" t="inlineStr">
      <is>
        <t>ok</t>
      </is>
    </nc>
  </rcc>
  <rcc rId="7092" sId="9">
    <nc r="G84" t="inlineStr">
      <is>
        <t>ok</t>
      </is>
    </nc>
  </rcc>
  <rcc rId="7093" sId="9" numFmtId="34">
    <nc r="G91" t="inlineStr">
      <is>
        <t>zero</t>
      </is>
    </nc>
  </rcc>
  <rcc rId="7094" sId="9" numFmtId="34">
    <nc r="G88">
      <v>250000</v>
    </nc>
  </rcc>
  <rcc rId="7095" sId="9" numFmtId="34">
    <nc r="G87">
      <v>700000</v>
    </nc>
  </rcc>
  <rcc rId="7096" sId="9" odxf="1" dxf="1" numFmtId="34">
    <oc r="G90" t="inlineStr">
      <is>
        <t>BRANDING</t>
      </is>
    </oc>
    <nc r="G90">
      <v>250000</v>
    </nc>
    <ndxf/>
  </rcc>
  <rcc rId="7097" sId="9">
    <nc r="G89" t="inlineStr">
      <is>
        <t>zero</t>
      </is>
    </nc>
  </rcc>
  <rcc rId="7098" sId="9" numFmtId="34">
    <oc r="C16">
      <v>12000000</v>
    </oc>
    <nc r="C16">
      <v>13000000</v>
    </nc>
  </rcc>
  <rcc rId="7099" sId="9" numFmtId="34">
    <oc r="C17">
      <v>10000000</v>
    </oc>
    <nc r="C17">
      <v>6000000</v>
    </nc>
  </rcc>
  <rcc rId="7100" sId="9" numFmtId="34">
    <oc r="C48">
      <v>8000000</v>
    </oc>
    <nc r="C48">
      <v>13000000</v>
    </nc>
  </rcc>
  <rcc rId="7101" sId="9" numFmtId="34">
    <oc r="C50">
      <v>0</v>
    </oc>
    <nc r="C50">
      <v>100000</v>
    </nc>
  </rcc>
  <rcc rId="7102" sId="9" numFmtId="34">
    <nc r="C87">
      <v>700000</v>
    </nc>
  </rcc>
  <rcc rId="7103" sId="9" numFmtId="34">
    <nc r="C88">
      <v>250000</v>
    </nc>
  </rcc>
  <rcc rId="7104" sId="9" numFmtId="34">
    <nc r="C90">
      <v>250000</v>
    </nc>
  </rcc>
  <rcc rId="7105" sId="9" numFmtId="34">
    <nc r="C94">
      <v>1000000</v>
    </nc>
  </rcc>
  <rcc rId="7106" sId="9" numFmtId="34">
    <nc r="C98">
      <v>1500000</v>
    </nc>
  </rcc>
  <rcc rId="7107" sId="9" numFmtId="34">
    <oc r="C39">
      <v>4000000</v>
    </oc>
    <nc r="C39"/>
  </rcc>
  <rcc rId="7108" sId="9">
    <nc r="G41" t="inlineStr">
      <is>
        <t>4 mill</t>
      </is>
    </nc>
  </rcc>
  <rcc rId="7109" sId="9" numFmtId="34">
    <oc r="C41">
      <v>5000000</v>
    </oc>
    <nc r="C41">
      <v>4000000</v>
    </nc>
  </rcc>
  <rcc rId="7110" sId="9" numFmtId="34">
    <oc r="C40">
      <v>5000000</v>
    </oc>
    <nc r="C40">
      <v>4700000</v>
    </nc>
  </rcc>
  <rcc rId="7111" sId="9" numFmtId="34">
    <oc r="C44">
      <v>10000000</v>
    </oc>
    <nc r="C44">
      <v>11000000</v>
    </nc>
  </rcc>
  <rcc rId="7112" sId="9" numFmtId="34">
    <oc r="C45">
      <v>8000000</v>
    </oc>
    <nc r="C45">
      <v>6500000</v>
    </nc>
  </rcc>
  <rcc rId="7113" sId="9" numFmtId="34">
    <oc r="C49">
      <v>2000000</v>
    </oc>
    <nc r="C49">
      <v>2500000</v>
    </nc>
  </rcc>
  <rcc rId="7114" sId="9" numFmtId="34">
    <oc r="C53">
      <v>500000</v>
    </oc>
    <nc r="C53">
      <v>200000</v>
    </nc>
  </rcc>
  <rcc rId="7115" sId="9" numFmtId="34">
    <oc r="C55">
      <v>1500000</v>
    </oc>
    <nc r="C55">
      <v>500000</v>
    </nc>
  </rcc>
  <rcc rId="7116" sId="9" odxf="1" dxf="1" numFmtId="34">
    <oc r="C59">
      <v>200000</v>
    </oc>
    <nc r="C59">
      <v>100000</v>
    </nc>
    <odxf/>
    <ndxf/>
  </rcc>
  <rcc rId="7117" sId="9" numFmtId="34">
    <oc r="C46">
      <v>13000000</v>
    </oc>
    <nc r="C46">
      <v>12000000</v>
    </nc>
  </rcc>
  <rcc rId="7118" sId="9" numFmtId="34">
    <oc r="C42">
      <v>10000000</v>
    </oc>
    <nc r="C42">
      <v>6000000</v>
    </nc>
  </rcc>
  <rcc rId="7119" sId="9">
    <nc r="G42" t="inlineStr">
      <is>
        <t>6 mill</t>
      </is>
    </nc>
  </rcc>
  <rcc rId="7120" sId="9">
    <nc r="E8">
      <f>C8/D3</f>
    </nc>
  </rcc>
  <rfmt sheetId="9" sqref="E8">
    <dxf>
      <numFmt numFmtId="13" formatCode="0%"/>
    </dxf>
  </rfmt>
  <rcc rId="7121" sId="9" numFmtId="34">
    <oc r="C11">
      <v>15000000</v>
    </oc>
    <nc r="C11">
      <v>8000000</v>
    </nc>
  </rcc>
  <rcc rId="7122" sId="9" numFmtId="34">
    <oc r="C14">
      <v>23000000</v>
    </oc>
    <nc r="C14">
      <v>20000000</v>
    </nc>
  </rcc>
  <rcc rId="7123" sId="9" numFmtId="34">
    <oc r="C37">
      <v>12000000</v>
    </oc>
    <nc r="C37">
      <v>11000000</v>
    </nc>
  </rcc>
  <rcc rId="7124" sId="9" numFmtId="34">
    <oc r="C6">
      <v>0</v>
    </oc>
    <nc r="C6">
      <v>17126914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2" numFmtId="4">
    <oc r="AZ26">
      <v>2000000</v>
    </oc>
    <nc r="AZ26">
      <v>1500000</v>
    </nc>
  </rcc>
  <rcc rId="3730" sId="2" numFmtId="4">
    <oc r="AZ37">
      <v>250000</v>
    </oc>
    <nc r="AZ37">
      <v>200000</v>
    </nc>
  </rcc>
  <rcc rId="3731" sId="2" numFmtId="4">
    <oc r="AZ44">
      <v>1800000</v>
    </oc>
    <nc r="AZ44">
      <v>1500000</v>
    </nc>
  </rcc>
  <rfmt sheetId="2" sqref="AZ46" start="0" length="2147483647">
    <dxf>
      <font>
        <b/>
        <family val="2"/>
      </font>
    </dxf>
  </rfmt>
  <rcc rId="3732" sId="1">
    <oc r="H9" t="inlineStr">
      <is>
        <t>Lux 1st till 10th Feb/</t>
      </is>
    </oc>
    <nc r="H9" t="inlineStr">
      <is>
        <t>Lux 1st till 10th Feb/Sunsilk 11th till 20th Feb/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5" sId="2" numFmtId="34">
    <oc r="L17">
      <v>1200000</v>
    </oc>
    <nc r="L17">
      <v>1000000</v>
    </nc>
  </rcc>
  <rcc rId="7126" sId="2" numFmtId="34">
    <oc r="L19">
      <v>1200000</v>
    </oc>
    <nc r="L19">
      <v>1000000</v>
    </nc>
  </rcc>
  <rcc rId="7127" sId="2" numFmtId="34">
    <oc r="L21">
      <v>400000</v>
    </oc>
    <nc r="L21"/>
  </rcc>
  <rcc rId="7128" sId="2" numFmtId="34">
    <nc r="L13">
      <v>650000</v>
    </nc>
  </rcc>
  <rcc rId="7129" sId="2" numFmtId="13">
    <oc r="L8">
      <v>0.13445378151260504</v>
    </oc>
    <nc r="L8"/>
  </rcc>
  <rcc rId="7130" sId="2" numFmtId="34">
    <oc r="L12">
      <v>1200000</v>
    </oc>
    <nc r="L12">
      <v>800000</v>
    </nc>
  </rcc>
  <rcc rId="7131" sId="2" numFmtId="34">
    <oc r="L49">
      <v>400000</v>
    </oc>
    <nc r="L49">
      <v>300000</v>
    </nc>
  </rcc>
  <rcc rId="7132" sId="1">
    <oc r="E16">
      <f>D16/2</f>
    </oc>
    <nc r="E16">
      <f>C16*10</f>
    </nc>
  </rcc>
  <rcc rId="7133" sId="2" numFmtId="4">
    <oc r="L53">
      <v>700000</v>
    </oc>
    <nc r="L53">
      <v>600000</v>
    </nc>
  </rcc>
  <rcc rId="7134" sId="1">
    <oc r="E14">
      <f>D14/2</f>
    </oc>
    <nc r="E14">
      <f>C14*10</f>
    </nc>
  </rcc>
  <rcc rId="7135" sId="2" numFmtId="4">
    <oc r="L45">
      <v>500000</v>
    </oc>
    <nc r="L45">
      <v>600000</v>
    </nc>
  </rcc>
  <rcc rId="7136" sId="2" numFmtId="4">
    <oc r="L48">
      <v>350000</v>
    </oc>
    <nc r="L48">
      <v>400000</v>
    </nc>
  </rcc>
  <rcc rId="7137" sId="2" numFmtId="34">
    <oc r="L51">
      <v>500000</v>
    </oc>
    <nc r="L51">
      <v>600000</v>
    </nc>
  </rcc>
  <rcc rId="7138" sId="2" numFmtId="34">
    <nc r="L23">
      <v>400000</v>
    </nc>
  </rcc>
  <rcc rId="7139" sId="2" numFmtId="34">
    <oc r="L28">
      <v>700000</v>
    </oc>
    <nc r="L28">
      <v>750000</v>
    </nc>
  </rcc>
  <rcc rId="7140" sId="2" numFmtId="34">
    <oc r="L22">
      <v>450000</v>
    </oc>
    <nc r="L22">
      <v>500000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2" numFmtId="34">
    <oc r="N18">
      <v>1000000</v>
    </oc>
    <nc r="N18"/>
  </rcc>
  <rcc rId="7142" sId="2" numFmtId="34">
    <oc r="N17">
      <v>1200000</v>
    </oc>
    <nc r="N17">
      <v>1000000</v>
    </nc>
  </rcc>
  <rcc rId="7143" sId="2" numFmtId="34">
    <oc r="N21">
      <v>800000</v>
    </oc>
    <nc r="N21">
      <v>500000</v>
    </nc>
  </rcc>
  <rcc rId="7144" sId="2" numFmtId="34">
    <oc r="N22">
      <v>400000</v>
    </oc>
    <nc r="N22">
      <v>500000</v>
    </nc>
  </rcc>
  <rcc rId="7145" sId="2" numFmtId="34">
    <oc r="N23">
      <v>200000</v>
    </oc>
    <nc r="N23">
      <v>300000</v>
    </nc>
  </rcc>
  <rcc rId="7146" sId="2" numFmtId="34">
    <oc r="N25">
      <v>500000</v>
    </oc>
    <nc r="N25">
      <v>1000000</v>
    </nc>
  </rcc>
  <rcc rId="7147" sId="2" numFmtId="34">
    <oc r="N26">
      <v>500000</v>
    </oc>
    <nc r="N26">
      <v>800000</v>
    </nc>
  </rcc>
  <rcc rId="7148" sId="2" numFmtId="34">
    <oc r="N34">
      <v>300000</v>
    </oc>
    <nc r="N34"/>
  </rcc>
  <rcc rId="7149" sId="2" numFmtId="34">
    <oc r="N37">
      <v>300000</v>
    </oc>
    <nc r="N37"/>
  </rcc>
  <rcc rId="7150" sId="2" numFmtId="34">
    <nc r="N36">
      <v>100000</v>
    </nc>
  </rcc>
  <rcc rId="7151" sId="2" numFmtId="4">
    <oc r="N44">
      <v>800000</v>
    </oc>
    <nc r="N44">
      <v>700000</v>
    </nc>
  </rcc>
  <rcc rId="7152" sId="2" numFmtId="4">
    <oc r="N51">
      <v>500000</v>
    </oc>
    <nc r="N51"/>
  </rcc>
  <rcc rId="7153" sId="2" numFmtId="34">
    <oc r="Q12">
      <v>1500000</v>
    </oc>
    <nc r="Q12">
      <v>800000</v>
    </nc>
  </rcc>
  <rcc rId="7154" sId="2" numFmtId="34">
    <nc r="Q13">
      <v>1000000</v>
    </nc>
  </rcc>
  <rcc rId="7155" sId="2" numFmtId="4">
    <oc r="T12">
      <v>1600000</v>
    </oc>
    <nc r="T12">
      <v>1000000</v>
    </nc>
  </rcc>
  <rcc rId="7156" sId="2" numFmtId="34">
    <oc r="X12">
      <v>1200000</v>
    </oc>
    <nc r="X12">
      <v>1000000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7" sId="2" numFmtId="34">
    <oc r="Q17">
      <v>1800000</v>
    </oc>
    <nc r="Q17">
      <v>1500000</v>
    </nc>
  </rcc>
  <rcc rId="7158" sId="2" numFmtId="34">
    <oc r="R17">
      <v>1200000</v>
    </oc>
    <nc r="R17">
      <v>800000</v>
    </nc>
  </rcc>
  <rcc rId="7159" sId="2" numFmtId="4">
    <oc r="T17">
      <v>2100000</v>
    </oc>
    <nc r="T17">
      <v>1500000</v>
    </nc>
  </rcc>
  <rcc rId="7160" sId="2" numFmtId="4">
    <oc r="X17">
      <v>1500000</v>
    </oc>
    <nc r="X17">
      <v>1200000</v>
    </nc>
  </rcc>
  <rcc rId="7161" sId="2" numFmtId="4">
    <oc r="AA17">
      <v>1400000</v>
    </oc>
    <nc r="AA17">
      <v>1000000</v>
    </nc>
  </rcc>
  <rcc rId="7162" sId="2" numFmtId="4">
    <oc r="AC17">
      <v>1200000</v>
    </oc>
    <nc r="AC17">
      <v>800000</v>
    </nc>
  </rcc>
  <rcc rId="7163" sId="2" numFmtId="4">
    <oc r="AD17">
      <v>1400000</v>
    </oc>
    <nc r="AD17">
      <v>1200000</v>
    </nc>
  </rcc>
  <rcc rId="7164" sId="2" numFmtId="4">
    <oc r="AE17">
      <v>1000000</v>
    </oc>
    <nc r="AE17">
      <v>800000</v>
    </nc>
  </rcc>
  <rcc rId="7165" sId="2" numFmtId="34">
    <oc r="AG17">
      <v>1500000</v>
    </oc>
    <nc r="AG17">
      <v>1000000</v>
    </nc>
  </rcc>
  <rfmt sheetId="2" sqref="AH17:AH18">
    <dxf>
      <numFmt numFmtId="35" formatCode="_(* #,##0.00_);_(* \(#,##0.00\);_(* &quot;-&quot;??_);_(@_)"/>
    </dxf>
  </rfmt>
  <rfmt sheetId="2" sqref="AH17:AH18">
    <dxf>
      <numFmt numFmtId="169" formatCode="_(* #,##0.0_);_(* \(#,##0.0\);_(* &quot;-&quot;??_);_(@_)"/>
    </dxf>
  </rfmt>
  <rfmt sheetId="2" sqref="AH17:AH18">
    <dxf>
      <numFmt numFmtId="164" formatCode="_(* #,##0_);_(* \(#,##0\);_(* &quot;-&quot;??_);_(@_)"/>
    </dxf>
  </rfmt>
  <rcc rId="7166" sId="2" numFmtId="34">
    <oc r="AN17">
      <v>1500000</v>
    </oc>
    <nc r="AN17">
      <v>1000000</v>
    </nc>
  </rcc>
  <rcc rId="7167" sId="2" numFmtId="34">
    <oc r="AP17">
      <v>1700000</v>
    </oc>
    <nc r="AP17">
      <v>1200000</v>
    </nc>
  </rcc>
  <rcc rId="7168" sId="2" numFmtId="4">
    <oc r="AS17">
      <v>1800000</v>
    </oc>
    <nc r="AS17">
      <v>1000000</v>
    </nc>
  </rcc>
  <rcc rId="7169" sId="2" numFmtId="34">
    <oc r="AT17">
      <v>1000000</v>
    </oc>
    <nc r="AT17">
      <v>800000</v>
    </nc>
  </rcc>
  <rcc rId="7170" sId="2" numFmtId="34">
    <oc r="AU17">
      <v>3235000</v>
    </oc>
    <nc r="AU17">
      <v>2035000</v>
    </nc>
  </rcc>
  <rcc rId="7171" sId="2" numFmtId="34">
    <oc r="AY17">
      <v>900000</v>
    </oc>
    <nc r="AY17">
      <v>800000</v>
    </nc>
  </rcc>
  <rcc rId="7172" sId="2" numFmtId="4">
    <oc r="BA17">
      <v>1800000</v>
    </oc>
    <nc r="BA17">
      <v>1200000</v>
    </nc>
  </rcc>
  <rcc rId="7173" sId="2" numFmtId="4">
    <oc r="BC17">
      <v>3300000</v>
    </oc>
    <nc r="BC17">
      <v>3000000</v>
    </nc>
  </rcc>
  <rcc rId="7174" sId="2" numFmtId="34">
    <oc r="BE17">
      <v>3100000</v>
    </oc>
    <nc r="BE17">
      <v>2000000</v>
    </nc>
  </rcc>
  <rcc rId="7175" sId="2" numFmtId="34">
    <oc r="BM17">
      <v>2000000</v>
    </oc>
    <nc r="BM17">
      <v>1200000</v>
    </nc>
  </rcc>
  <rcc rId="7176" sId="2" numFmtId="4">
    <oc r="BO17">
      <v>1500000</v>
    </oc>
    <nc r="BO17">
      <v>1000000</v>
    </nc>
  </rcc>
  <rcc rId="7177" sId="2" numFmtId="34">
    <oc r="Q18">
      <v>1200000</v>
    </oc>
    <nc r="Q18">
      <v>1000000</v>
    </nc>
  </rcc>
  <rcc rId="7178" sId="2" numFmtId="34">
    <oc r="R18">
      <v>800000</v>
    </oc>
    <nc r="R18"/>
  </rcc>
  <rcc rId="7179" sId="2" numFmtId="4">
    <oc r="T18">
      <v>1200000</v>
    </oc>
    <nc r="T18">
      <v>1000000</v>
    </nc>
  </rcc>
  <rcc rId="7180" sId="2" numFmtId="4">
    <oc r="X18">
      <v>1000000</v>
    </oc>
    <nc r="X18"/>
  </rcc>
  <rcc rId="7181" sId="2" numFmtId="4">
    <oc r="AA18">
      <v>1000000</v>
    </oc>
    <nc r="AA18">
      <v>800000</v>
    </nc>
  </rcc>
  <rcc rId="7182" sId="2" numFmtId="4">
    <oc r="AC18">
      <v>1000000</v>
    </oc>
    <nc r="AC18"/>
  </rcc>
  <rcc rId="7183" sId="2" numFmtId="4">
    <oc r="AD18">
      <v>1200000</v>
    </oc>
    <nc r="AD18"/>
  </rcc>
  <rcc rId="7184" sId="2" numFmtId="34">
    <oc r="AH18">
      <v>500000</v>
    </oc>
    <nc r="AH18"/>
  </rcc>
  <rcc rId="7185" sId="2" numFmtId="4">
    <oc r="AS18">
      <v>500000</v>
    </oc>
    <nc r="AS18"/>
  </rcc>
  <rcc rId="7186" sId="2" numFmtId="4">
    <oc r="AU18">
      <v>1800000</v>
    </oc>
    <nc r="AU18">
      <v>1200000</v>
    </nc>
  </rcc>
  <rcc rId="7187" sId="2" numFmtId="34">
    <oc r="AX18">
      <v>600000</v>
    </oc>
    <nc r="AX18"/>
  </rcc>
  <rcc rId="7188" sId="2" numFmtId="34">
    <oc r="AZ18">
      <v>500000</v>
    </oc>
    <nc r="AZ18"/>
  </rcc>
  <rcc rId="7189" sId="2" numFmtId="34">
    <oc r="BB18">
      <v>1700000</v>
    </oc>
    <nc r="BB18">
      <v>1500000</v>
    </nc>
  </rcc>
  <rcc rId="7190" sId="2" numFmtId="34">
    <oc r="BH18">
      <v>3200000</v>
    </oc>
    <nc r="BH18">
      <v>2000000</v>
    </nc>
  </rcc>
  <rcc rId="7191" sId="2" numFmtId="4">
    <oc r="BL18">
      <v>1000000</v>
    </oc>
    <nc r="BL18"/>
  </rcc>
  <rcc rId="7192" sId="2" numFmtId="34">
    <oc r="BM18">
      <v>2000000</v>
    </oc>
    <nc r="BM18">
      <v>1000000</v>
    </nc>
  </rcc>
  <rcc rId="7193" sId="2" numFmtId="4">
    <oc r="BO18">
      <v>1000000</v>
    </oc>
    <nc r="BO18"/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4" sId="2" numFmtId="4">
    <oc r="AA18">
      <v>800000</v>
    </oc>
    <nc r="AA18">
      <v>700000</v>
    </nc>
  </rcc>
  <rcc rId="7195" sId="2" odxf="1" dxf="1" numFmtId="34">
    <oc r="T18">
      <v>1000000</v>
    </oc>
    <nc r="T18">
      <v>900000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196" sId="2" numFmtId="34">
    <oc r="AP18">
      <v>1000000</v>
    </oc>
    <nc r="AP18">
      <v>900000</v>
    </nc>
  </rcc>
  <rcc rId="7197" sId="2" numFmtId="4">
    <oc r="AU18">
      <v>1200000</v>
    </oc>
    <nc r="AU18">
      <v>1000000</v>
    </nc>
  </rcc>
  <rcc rId="7198" sId="2" numFmtId="34">
    <oc r="BB18">
      <v>1500000</v>
    </oc>
    <nc r="BB18">
      <v>1300000</v>
    </nc>
  </rcc>
  <rcc rId="7199" sId="2" numFmtId="34">
    <oc r="BF18">
      <v>1000000</v>
    </oc>
    <nc r="BF18">
      <v>900000</v>
    </nc>
  </rcc>
  <rcc rId="7200" sId="2" numFmtId="34">
    <oc r="BM18">
      <v>1000000</v>
    </oc>
    <nc r="BM18"/>
  </rcc>
  <rcc rId="7201" sId="2" numFmtId="34">
    <oc r="Q18">
      <v>1000000</v>
    </oc>
    <nc r="Q18"/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2" sId="2" numFmtId="34">
    <oc r="N17">
      <v>1000000</v>
    </oc>
    <nc r="N17">
      <v>1200000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3" sId="2" numFmtId="34">
    <oc r="R17">
      <v>800000</v>
    </oc>
    <nc r="R17">
      <v>1000000</v>
    </nc>
  </rcc>
  <rcc rId="7204" sId="2" numFmtId="4">
    <oc r="X17">
      <v>1200000</v>
    </oc>
    <nc r="X17">
      <v>1300000</v>
    </nc>
  </rcc>
  <rcc rId="7205" sId="2" numFmtId="4">
    <oc r="AA17">
      <v>1000000</v>
    </oc>
    <nc r="AA17">
      <v>1200000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6" sId="2" numFmtId="4">
    <oc r="AC17">
      <v>800000</v>
    </oc>
    <nc r="AC17">
      <v>1000000</v>
    </nc>
  </rcc>
  <rcc rId="7207" sId="2" numFmtId="4">
    <oc r="AD17">
      <v>1200000</v>
    </oc>
    <nc r="AD17">
      <v>1400000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8" sId="2" numFmtId="34">
    <oc r="Q19">
      <v>1620000</v>
    </oc>
    <nc r="Q19">
      <v>1500000</v>
    </nc>
  </rcc>
  <rcc rId="7209" sId="2" odxf="1" dxf="1" numFmtId="34">
    <oc r="T19">
      <v>2000000</v>
    </oc>
    <nc r="T19">
      <v>1500000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210" sId="2" numFmtId="4">
    <oc r="X19">
      <v>1400000</v>
    </oc>
    <nc r="X19">
      <v>1200000</v>
    </nc>
  </rcc>
  <rcc rId="7211" sId="2" numFmtId="4">
    <oc r="AA19">
      <v>1400000</v>
    </oc>
    <nc r="AA19">
      <v>1200000</v>
    </nc>
  </rcc>
  <rcc rId="7212" sId="2" numFmtId="4">
    <oc r="AC19">
      <v>1200000</v>
    </oc>
    <nc r="AC19">
      <v>1100000</v>
    </nc>
  </rcc>
  <rcc rId="7213" sId="2" numFmtId="34">
    <oc r="AG19">
      <v>1400000</v>
    </oc>
    <nc r="AG19">
      <v>1200000</v>
    </nc>
  </rcc>
  <rcc rId="7214" sId="2" numFmtId="34">
    <oc r="AJ19">
      <v>1800000</v>
    </oc>
    <nc r="AJ19">
      <v>1500000</v>
    </nc>
  </rcc>
  <rcc rId="7215" sId="2" numFmtId="34">
    <oc r="AN19">
      <v>1400000</v>
    </oc>
    <nc r="AN19">
      <v>1200000</v>
    </nc>
  </rcc>
  <rcc rId="7216" sId="2" numFmtId="34">
    <oc r="AP19">
      <v>1500000</v>
    </oc>
    <nc r="AP19">
      <v>1300000</v>
    </nc>
  </rcc>
  <rcc rId="7217" sId="2" numFmtId="4">
    <nc r="T13">
      <v>1000000</v>
    </nc>
  </rcc>
  <rcc rId="7218" sId="2" odxf="1" dxf="1" numFmtId="34">
    <nc r="X13">
      <v>1000000</v>
    </nc>
    <odxf>
      <numFmt numFmtId="3" formatCode="#,##0"/>
    </odxf>
    <ndxf>
      <numFmt numFmtId="164" formatCode="_(* #,##0_);_(* \(#,##0\);_(* &quot;-&quot;??_);_(@_)"/>
    </ndxf>
  </rcc>
  <rcc rId="7219" sId="2" numFmtId="34">
    <oc r="X12">
      <v>1000000</v>
    </oc>
    <nc r="X12"/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3">
    <dxf>
      <numFmt numFmtId="35" formatCode="_(* #,##0.00_);_(* \(#,##0.00\);_(* &quot;-&quot;??_);_(@_)"/>
    </dxf>
  </rfmt>
  <rfmt sheetId="2" sqref="AC13">
    <dxf>
      <numFmt numFmtId="169" formatCode="_(* #,##0.0_);_(* \(#,##0.0\);_(* &quot;-&quot;??_);_(@_)"/>
    </dxf>
  </rfmt>
  <rfmt sheetId="2" sqref="AC13">
    <dxf>
      <numFmt numFmtId="164" formatCode="_(* #,##0_);_(* \(#,##0\);_(* &quot;-&quot;??_);_(@_)"/>
    </dxf>
  </rfmt>
  <rcc rId="7220" sId="2" numFmtId="34">
    <oc r="AD12">
      <v>1200000</v>
    </oc>
    <nc r="AD12">
      <v>1000000</v>
    </nc>
  </rcc>
  <rcc rId="7221" sId="2">
    <nc r="AD13">
      <v>1000000</v>
    </nc>
  </rcc>
  <rfmt sheetId="2" sqref="AD12:AD13">
    <dxf>
      <numFmt numFmtId="35" formatCode="_(* #,##0.00_);_(* \(#,##0.00\);_(* &quot;-&quot;??_);_(@_)"/>
    </dxf>
  </rfmt>
  <rfmt sheetId="2" sqref="AD12:AD13">
    <dxf>
      <numFmt numFmtId="169" formatCode="_(* #,##0.0_);_(* \(#,##0.0\);_(* &quot;-&quot;??_);_(@_)"/>
    </dxf>
  </rfmt>
  <rfmt sheetId="2" sqref="AD12:AD13">
    <dxf>
      <numFmt numFmtId="164" formatCode="_(* #,##0_);_(* \(#,##0\);_(* &quot;-&quot;??_);_(@_)"/>
    </dxf>
  </rfmt>
  <rcc rId="7222" sId="2" numFmtId="4">
    <nc r="AS13">
      <v>500000</v>
    </nc>
  </rcc>
  <rcc rId="7223" sId="2" numFmtId="34">
    <nc r="AU13">
      <v>1000000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4" sId="2" numFmtId="34">
    <nc r="BB13">
      <v>1000000</v>
    </nc>
  </rcc>
  <rcc rId="7225" sId="2" numFmtId="34">
    <nc r="BH13">
      <v>2000000</v>
    </nc>
  </rcc>
  <rcc rId="7226" sId="2" numFmtId="34">
    <nc r="BM13">
      <v>600000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3" sId="2" numFmtId="4">
    <oc r="AZ48">
      <v>300000</v>
    </oc>
    <nc r="AZ48">
      <v>350000</v>
    </nc>
  </rcc>
  <rcc rId="3734" sId="2" numFmtId="4">
    <oc r="AZ52">
      <v>2400000</v>
    </oc>
    <nc r="AZ52">
      <v>2100000</v>
    </nc>
  </rcc>
  <rfmt sheetId="2" sqref="AZ52" start="0" length="2147483647">
    <dxf>
      <font>
        <b/>
        <family val="2"/>
      </font>
    </dxf>
  </rfmt>
  <rcc rId="3735" sId="1">
    <oc r="H8" t="inlineStr">
      <is>
        <t>Lux 1st till 10th Feb/</t>
      </is>
    </oc>
    <nc r="H8" t="inlineStr">
      <is>
        <t>Lux 1st till 10th Feb/Sunsilk 11th till 20th Feb/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7" sId="2" numFmtId="4">
    <oc r="X17">
      <v>1300000</v>
    </oc>
    <nc r="X17">
      <v>1400000</v>
    </nc>
  </rcc>
  <rcc rId="7228" sId="2" numFmtId="4">
    <oc r="AC17">
      <v>1000000</v>
    </oc>
    <nc r="AC17">
      <v>1100000</v>
    </nc>
  </rcc>
  <rcc rId="7229" sId="2" numFmtId="34">
    <oc r="AG17">
      <v>1000000</v>
    </oc>
    <nc r="AG17">
      <v>1100000</v>
    </nc>
  </rcc>
  <rcc rId="7230" sId="2" numFmtId="34">
    <oc r="AP17">
      <v>1200000</v>
    </oc>
    <nc r="AP17">
      <v>1500000</v>
    </nc>
  </rcc>
  <rcc rId="7231" sId="2" numFmtId="4">
    <oc r="AS17">
      <v>1000000</v>
    </oc>
    <nc r="AS17">
      <v>1200000</v>
    </nc>
  </rcc>
  <rcc rId="7232" sId="2" numFmtId="34">
    <oc r="AU17">
      <v>2035000</v>
    </oc>
    <nc r="AU17">
      <v>2535000</v>
    </nc>
  </rcc>
  <rcc rId="7233" sId="2" numFmtId="34">
    <oc r="AX17">
      <v>1000000</v>
    </oc>
    <nc r="AX17">
      <v>1200000</v>
    </nc>
  </rcc>
  <rcc rId="7234" sId="2" numFmtId="34">
    <oc r="AY17">
      <v>800000</v>
    </oc>
    <nc r="AY17">
      <v>900000</v>
    </nc>
  </rcc>
  <rcc rId="7235" sId="2" numFmtId="34">
    <oc r="AZ17">
      <v>900000</v>
    </oc>
    <nc r="AZ17">
      <v>1000000</v>
    </nc>
  </rcc>
  <rcc rId="7236" sId="2" numFmtId="34">
    <oc r="BE17">
      <v>2000000</v>
    </oc>
    <nc r="BE17">
      <v>2500000</v>
    </nc>
  </rcc>
  <rcc rId="7237" sId="2" numFmtId="34">
    <oc r="BF17">
      <v>2000000</v>
    </oc>
    <nc r="BF17">
      <v>2500000</v>
    </nc>
  </rcc>
  <rcc rId="7238" sId="2" numFmtId="4">
    <oc r="BL17">
      <v>1000000</v>
    </oc>
    <nc r="BL17">
      <v>1200000</v>
    </nc>
  </rcc>
  <rcc rId="7239" sId="2" numFmtId="34">
    <oc r="BM17">
      <v>1200000</v>
    </oc>
    <nc r="BM17">
      <v>1500000</v>
    </nc>
  </rcc>
  <rcc rId="7240" sId="2" numFmtId="4">
    <oc r="BO17">
      <v>1000000</v>
    </oc>
    <nc r="BO17">
      <v>1200000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1" sId="2" numFmtId="34">
    <oc r="Q21">
      <v>1000000</v>
    </oc>
    <nc r="Q21">
      <v>800000</v>
    </nc>
  </rcc>
  <rcc rId="7242" sId="2" numFmtId="34">
    <oc r="R21">
      <v>800000</v>
    </oc>
    <nc r="R21">
      <v>500000</v>
    </nc>
  </rcc>
  <rcc rId="7243" sId="2" numFmtId="4">
    <oc r="T21">
      <v>1000000</v>
    </oc>
    <nc r="T21">
      <v>900000</v>
    </nc>
  </rcc>
  <rfmt sheetId="2" sqref="AH21">
    <dxf>
      <numFmt numFmtId="35" formatCode="_(* #,##0.00_);_(* \(#,##0.00\);_(* &quot;-&quot;??_);_(@_)"/>
    </dxf>
  </rfmt>
  <rfmt sheetId="2" sqref="AH21">
    <dxf>
      <numFmt numFmtId="169" formatCode="_(* #,##0.0_);_(* \(#,##0.0\);_(* &quot;-&quot;??_);_(@_)"/>
    </dxf>
  </rfmt>
  <rfmt sheetId="2" sqref="AH21">
    <dxf>
      <numFmt numFmtId="164" formatCode="_(* #,##0_);_(* \(#,##0\);_(* &quot;-&quot;??_);_(@_)"/>
    </dxf>
  </rfmt>
  <rcc rId="7244" sId="2" numFmtId="34">
    <oc r="AH21">
      <v>500000</v>
    </oc>
    <nc r="AH21">
      <v>400000</v>
    </nc>
  </rcc>
  <rcc rId="7245" sId="2" numFmtId="34">
    <oc r="AP21">
      <v>700000</v>
    </oc>
    <nc r="AP21">
      <v>600000</v>
    </nc>
  </rcc>
  <rcc rId="7246" sId="2" numFmtId="4">
    <oc r="AS21">
      <v>979000</v>
    </oc>
    <nc r="AS21">
      <v>579000</v>
    </nc>
  </rcc>
  <rcc rId="7247" sId="2" numFmtId="34">
    <oc r="AU21">
      <v>2000000</v>
    </oc>
    <nc r="AU21">
      <v>1500000</v>
    </nc>
  </rcc>
  <rcc rId="7248" sId="2" numFmtId="34">
    <oc r="BB21">
      <v>2200000</v>
    </oc>
    <nc r="BB21">
      <v>2000000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9" sId="2" numFmtId="34">
    <oc r="Q22">
      <v>605000</v>
    </oc>
    <nc r="Q22">
      <v>700000</v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0" sId="2" numFmtId="4">
    <oc r="AD22">
      <v>500000</v>
    </oc>
    <nc r="AD22">
      <v>600000</v>
    </nc>
  </rcc>
  <rcc rId="7251" sId="2" numFmtId="34">
    <oc r="BB22">
      <v>1500000</v>
    </oc>
    <nc r="BB22">
      <v>1200000</v>
    </nc>
  </rcc>
  <rcc rId="7252" sId="2" numFmtId="4">
    <oc r="BG22">
      <v>100000</v>
    </oc>
    <nc r="BG22"/>
  </rcc>
  <rcc rId="7253" sId="2" numFmtId="34">
    <oc r="AP22">
      <v>500000</v>
    </oc>
    <nc r="AP22">
      <v>700000</v>
    </nc>
  </rcc>
  <rcc rId="7254" sId="2" numFmtId="34">
    <nc r="AJ22">
      <v>400000</v>
    </nc>
  </rcc>
  <rcc rId="7255" sId="2" numFmtId="34">
    <oc r="R22">
      <v>400000</v>
    </oc>
    <nc r="R22">
      <v>500000</v>
    </nc>
  </rcc>
  <rcc rId="7256" sId="2" numFmtId="34">
    <oc r="N22">
      <v>500000</v>
    </oc>
    <nc r="N22">
      <v>600000</v>
    </nc>
  </rcc>
  <rcc rId="7257" sId="2" numFmtId="4">
    <oc r="AS22">
      <v>20000</v>
    </oc>
    <nc r="AS22">
      <v>400000</v>
    </nc>
  </rcc>
  <rcc rId="7258" sId="2" numFmtId="4">
    <oc r="BA22">
      <v>20000</v>
    </oc>
    <nc r="BA22">
      <v>400000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9" sId="2" numFmtId="34">
    <oc r="N23">
      <v>300000</v>
    </oc>
    <nc r="N23">
      <v>400000</v>
    </nc>
  </rcc>
  <rcc rId="7260" sId="2" numFmtId="34">
    <oc r="Q23">
      <v>340000</v>
    </oc>
    <nc r="Q23">
      <v>500000</v>
    </nc>
  </rcc>
  <rcc rId="7261" sId="2" numFmtId="34">
    <oc r="R23">
      <v>200000</v>
    </oc>
    <nc r="R23">
      <v>300000</v>
    </nc>
  </rcc>
  <rcc rId="7262" sId="2" numFmtId="4">
    <oc r="T23">
      <v>300000</v>
    </oc>
    <nc r="T23">
      <v>400000</v>
    </nc>
  </rcc>
  <rcc rId="7263" sId="2" numFmtId="4">
    <oc r="AC23">
      <v>300000</v>
    </oc>
    <nc r="AC23">
      <v>350000</v>
    </nc>
  </rcc>
  <rcc rId="7264" sId="2" numFmtId="4">
    <oc r="AD23">
      <v>300000</v>
    </oc>
    <nc r="AD23">
      <v>500000</v>
    </nc>
  </rcc>
  <rcc rId="7265" sId="2" numFmtId="34">
    <oc r="AG23">
      <v>250000</v>
    </oc>
    <nc r="AG23">
      <v>300000</v>
    </nc>
  </rcc>
  <rcc rId="7266" sId="2" numFmtId="34">
    <oc r="AN23">
      <v>500000</v>
    </oc>
    <nc r="AN23">
      <v>600000</v>
    </nc>
  </rcc>
  <rcc rId="7267" sId="2" numFmtId="34">
    <oc r="AP23">
      <v>200000</v>
    </oc>
    <nc r="AP23">
      <v>500000</v>
    </nc>
  </rcc>
  <rcc rId="7268" sId="2" numFmtId="34">
    <oc r="BF23">
      <v>350000</v>
    </oc>
    <nc r="BF23">
      <v>550000</v>
    </nc>
  </rcc>
  <rcc rId="7269" sId="2" numFmtId="34">
    <oc r="BH23">
      <v>1000000</v>
    </oc>
    <nc r="BH23">
      <v>1200000</v>
    </nc>
  </rcc>
  <rcc rId="7270" sId="2" numFmtId="34">
    <oc r="BB23">
      <v>500000</v>
    </oc>
    <nc r="BB23">
      <v>800000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1" sId="2" numFmtId="4">
    <oc r="AE24">
      <v>600000</v>
    </oc>
    <nc r="AE24">
      <v>400000</v>
    </nc>
  </rcc>
  <rcc rId="7272" sId="2" numFmtId="34">
    <oc r="BG24">
      <v>500000</v>
    </oc>
    <nc r="BG24"/>
  </rcc>
  <rcc rId="7273" sId="2" numFmtId="34">
    <oc r="BH24">
      <v>2000000</v>
    </oc>
    <nc r="BH24">
      <v>1500000</v>
    </nc>
  </rcc>
  <rcc rId="7274" sId="2" numFmtId="34">
    <oc r="BF24">
      <v>500000</v>
    </oc>
    <nc r="BF24"/>
  </rcc>
  <rcc rId="7275" sId="2" numFmtId="4">
    <oc r="BC24">
      <v>1200000</v>
    </oc>
    <nc r="BC24">
      <v>800000</v>
    </nc>
  </rcc>
  <rcc rId="7276" sId="2" numFmtId="4">
    <oc r="AD24">
      <v>1000000</v>
    </oc>
    <nc r="AD24">
      <v>800000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7" sId="2" numFmtId="34">
    <oc r="N25">
      <v>1000000</v>
    </oc>
    <nc r="N25">
      <v>1200000</v>
    </nc>
  </rcc>
  <rcc rId="7278" sId="2" numFmtId="34">
    <oc r="Q25">
      <v>1000000</v>
    </oc>
    <nc r="Q25">
      <v>1500000</v>
    </nc>
  </rcc>
  <rcc rId="7279" sId="2" numFmtId="34">
    <oc r="R25">
      <v>500000</v>
    </oc>
    <nc r="R25">
      <v>800000</v>
    </nc>
  </rcc>
  <rcc rId="7280" sId="2" numFmtId="4">
    <oc r="T25">
      <v>1000000</v>
    </oc>
    <nc r="T25">
      <v>1500000</v>
    </nc>
  </rcc>
  <rcc rId="7281" sId="2" numFmtId="4">
    <oc r="X25">
      <v>1000000</v>
    </oc>
    <nc r="X25">
      <v>1200000</v>
    </nc>
  </rcc>
  <rcc rId="7282" sId="2" numFmtId="4">
    <oc r="AD25">
      <v>1000000</v>
    </oc>
    <nc r="AD25">
      <v>1200000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3" sId="2" numFmtId="34">
    <oc r="AG25">
      <v>400000</v>
    </oc>
    <nc r="AG25">
      <v>700000</v>
    </nc>
  </rcc>
  <rcc rId="7284" sId="2" numFmtId="34">
    <oc r="AJ25">
      <v>1100000</v>
    </oc>
    <nc r="AJ25">
      <v>1000000</v>
    </nc>
  </rcc>
  <rcc rId="7285" sId="2" numFmtId="34">
    <oc r="AP25">
      <v>1000000</v>
    </oc>
    <nc r="AP25">
      <v>1300000</v>
    </nc>
  </rcc>
  <rcc rId="7286" sId="2" numFmtId="4">
    <oc r="AS25">
      <v>700000</v>
    </oc>
    <nc r="AS25">
      <v>1100000</v>
    </nc>
  </rcc>
  <rcc rId="7287" sId="2" numFmtId="4">
    <oc r="AU25">
      <v>700000</v>
    </oc>
    <nc r="AU25">
      <v>1500000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8" sId="2" numFmtId="4">
    <oc r="T25">
      <v>1500000</v>
    </oc>
    <nc r="T25">
      <v>1600000</v>
    </nc>
  </rcc>
  <rcc rId="7289" sId="2" numFmtId="4">
    <oc r="X25">
      <v>1200000</v>
    </oc>
    <nc r="X25">
      <v>1300000</v>
    </nc>
  </rcc>
  <rcc rId="7290" sId="2" numFmtId="4">
    <oc r="AD25">
      <v>1200000</v>
    </oc>
    <nc r="AD25">
      <v>1300000</v>
    </nc>
  </rcc>
  <rcc rId="7291" sId="2" odxf="1" s="1" dxf="1" numFmtId="34">
    <oc r="AG25">
      <v>700000</v>
    </oc>
    <nc r="AG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7292" sId="2" numFmtId="34">
    <oc r="AN25">
      <v>850000</v>
    </oc>
    <nc r="AN25">
      <v>1000000</v>
    </nc>
  </rcc>
  <rcc rId="7293" sId="2" numFmtId="34">
    <oc r="AP25">
      <v>1300000</v>
    </oc>
    <nc r="AP25">
      <v>1400000</v>
    </nc>
  </rcc>
  <rcc rId="7294" sId="2" numFmtId="4">
    <oc r="AS25">
      <v>1100000</v>
    </oc>
    <nc r="AS25">
      <v>1200000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5" sId="2" numFmtId="34">
    <oc r="AP27">
      <v>200000</v>
    </oc>
    <nc r="AP27"/>
  </rcc>
  <rcc rId="7296" sId="2" numFmtId="4">
    <oc r="AU27">
      <v>400000</v>
    </oc>
    <nc r="AU27"/>
  </rcc>
  <rcc rId="7297" sId="2" numFmtId="34">
    <oc r="BB27">
      <v>1000000</v>
    </oc>
    <nc r="BB27"/>
  </rcc>
  <rcc rId="7298" sId="2" numFmtId="34">
    <oc r="BF27">
      <v>500000</v>
    </oc>
    <nc r="BF27"/>
  </rcc>
  <rcc rId="7299" sId="2" numFmtId="34">
    <oc r="BB30">
      <v>450000</v>
    </oc>
    <nc r="BB30"/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6" sId="2" numFmtId="34">
    <nc r="AZ54">
      <v>500000</v>
    </nc>
  </rcc>
  <rfmt sheetId="2" sqref="AZ54" start="0" length="2147483647">
    <dxf>
      <font>
        <b val="0"/>
        <family val="2"/>
      </font>
    </dxf>
  </rfmt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0" sId="2" numFmtId="4">
    <oc r="T26">
      <v>550000</v>
    </oc>
    <nc r="T26">
      <v>650000</v>
    </nc>
  </rcc>
  <rcc rId="7301" sId="2" numFmtId="4">
    <oc r="AD26">
      <v>500000</v>
    </oc>
    <nc r="AD26">
      <v>600000</v>
    </nc>
  </rcc>
  <rcc rId="7302" sId="2" numFmtId="34">
    <oc r="AP26">
      <v>300000</v>
    </oc>
    <nc r="AP26">
      <v>700000</v>
    </nc>
  </rcc>
  <rcc rId="7303" sId="2" numFmtId="34">
    <oc r="AT26">
      <v>200000</v>
    </oc>
    <nc r="AT26">
      <v>400000</v>
    </nc>
  </rcc>
  <rcc rId="7304" sId="2" numFmtId="34">
    <oc r="BE26">
      <v>850000</v>
    </oc>
    <nc r="BE26">
      <v>1000000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 numFmtId="34">
    <oc r="BG26">
      <v>500000</v>
    </oc>
    <nc r="BG26">
      <v>600000</v>
    </nc>
  </rcc>
  <rcc rId="7306" sId="2" numFmtId="34">
    <oc r="BL26">
      <v>500000</v>
    </oc>
    <nc r="BL26">
      <v>700000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7" sId="2" numFmtId="34">
    <oc r="R34">
      <v>100000</v>
    </oc>
    <nc r="R34"/>
  </rcc>
  <rcc rId="7308" sId="2" numFmtId="34">
    <oc r="X34">
      <v>200000</v>
    </oc>
    <nc r="X34"/>
  </rcc>
  <rcc rId="7309" sId="2" numFmtId="34">
    <oc r="AA34">
      <v>100000</v>
    </oc>
    <nc r="AA34"/>
  </rcc>
  <rcc rId="7310" sId="2">
    <oc r="AC34">
      <v>100000</v>
    </oc>
    <nc r="AC34"/>
  </rcc>
  <rcc rId="7311" sId="2" numFmtId="34">
    <oc r="AU34">
      <v>200000</v>
    </oc>
    <nc r="AU34"/>
  </rcc>
  <rcc rId="7312" sId="2" numFmtId="4">
    <oc r="BA34">
      <v>100000</v>
    </oc>
    <nc r="BA34"/>
  </rcc>
  <rcc rId="7313" sId="2" numFmtId="34">
    <oc r="AP37">
      <v>200000</v>
    </oc>
    <nc r="AP37"/>
  </rcc>
  <rcc rId="7314" sId="2" numFmtId="4">
    <oc r="BB37">
      <v>500000</v>
    </oc>
    <nc r="BB37"/>
  </rcc>
  <rcc rId="7315" sId="2" numFmtId="34">
    <oc r="BF37">
      <v>500000</v>
    </oc>
    <nc r="BF37"/>
  </rcc>
  <rcc rId="7316" sId="2" numFmtId="34">
    <oc r="BH37">
      <v>300000</v>
    </oc>
    <nc r="BH37"/>
  </rcc>
  <rcc rId="7317" sId="2" numFmtId="4">
    <oc r="BO37">
      <v>300000</v>
    </oc>
    <nc r="BO37"/>
  </rcc>
  <rcc rId="7318" sId="2" numFmtId="34">
    <oc r="BH38">
      <v>200000</v>
    </oc>
    <nc r="BH38"/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9" sId="2">
    <oc r="AA44">
      <v>1200000</v>
    </oc>
    <nc r="AA44">
      <v>1000000</v>
    </nc>
  </rcc>
  <rfmt sheetId="2" sqref="AA44">
    <dxf>
      <numFmt numFmtId="35" formatCode="_(* #,##0.00_);_(* \(#,##0.00\);_(* &quot;-&quot;??_);_(@_)"/>
    </dxf>
  </rfmt>
  <rfmt sheetId="2" sqref="AA44">
    <dxf>
      <numFmt numFmtId="169" formatCode="_(* #,##0.0_);_(* \(#,##0.0\);_(* &quot;-&quot;??_);_(@_)"/>
    </dxf>
  </rfmt>
  <rfmt sheetId="2" sqref="AA44">
    <dxf>
      <numFmt numFmtId="164" formatCode="_(* #,##0_);_(* \(#,##0\);_(* &quot;-&quot;??_);_(@_)"/>
    </dxf>
  </rfmt>
  <rcc rId="7320" sId="2" numFmtId="4">
    <oc r="AS44">
      <v>720000</v>
    </oc>
    <nc r="AS44">
      <v>700000</v>
    </nc>
  </rcc>
  <rcc rId="7321" sId="2" numFmtId="4">
    <oc r="AT44">
      <v>500000</v>
    </oc>
    <nc r="AT44"/>
  </rcc>
  <rcc rId="7322" sId="2" numFmtId="34">
    <oc r="Q13">
      <v>1000000</v>
    </oc>
    <nc r="Q13">
      <v>1200000</v>
    </nc>
  </rcc>
  <rcc rId="7323" sId="2" numFmtId="4">
    <oc r="T13">
      <v>1000000</v>
    </oc>
    <nc r="T13">
      <v>1200000</v>
    </nc>
  </rcc>
  <rcc rId="7324" sId="2" numFmtId="34">
    <oc r="X13">
      <v>1000000</v>
    </oc>
    <nc r="X13">
      <v>1200000</v>
    </nc>
  </rcc>
  <rcc rId="7325" sId="2" numFmtId="34">
    <oc r="AE12">
      <v>1000000</v>
    </oc>
    <nc r="AE12">
      <v>1200000</v>
    </nc>
  </rcc>
  <rcc rId="7326" sId="2" numFmtId="34">
    <oc r="AU13">
      <v>1000000</v>
    </oc>
    <nc r="AU13">
      <v>1200000</v>
    </nc>
  </rcc>
  <rcc rId="7327" sId="2" numFmtId="34">
    <oc r="BB13">
      <v>1000000</v>
    </oc>
    <nc r="BB13">
      <v>1500000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8" sId="2" numFmtId="34">
    <oc r="AH17">
      <v>500000</v>
    </oc>
    <nc r="AH17">
      <v>600000</v>
    </nc>
  </rcc>
  <rcc rId="7329" sId="2" numFmtId="34">
    <oc r="BG17">
      <v>700000</v>
    </oc>
    <nc r="BG17">
      <v>800000</v>
    </nc>
  </rcc>
  <rcc rId="7330" sId="2" numFmtId="4">
    <oc r="AS17">
      <v>1200000</v>
    </oc>
    <nc r="AS17">
      <v>1300000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1" sId="2" numFmtId="34">
    <oc r="AP18">
      <v>900000</v>
    </oc>
    <nc r="AP18">
      <v>800000</v>
    </nc>
  </rcc>
  <rcc rId="7332" sId="2" numFmtId="34">
    <oc r="BB18">
      <v>1300000</v>
    </oc>
    <nc r="BB18">
      <v>1000000</v>
    </nc>
  </rcc>
  <rcc rId="7333" sId="2" numFmtId="34">
    <oc r="BF18">
      <v>900000</v>
    </oc>
    <nc r="BF18">
      <v>800000</v>
    </nc>
  </rcc>
  <rcc rId="7334" sId="2" numFmtId="34">
    <oc r="BH18">
      <v>2000000</v>
    </oc>
    <nc r="BH18">
      <v>1800000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5" sId="2" numFmtId="4">
    <oc r="AA19">
      <v>1200000</v>
    </oc>
    <nc r="AA19">
      <v>1100000</v>
    </nc>
  </rcc>
  <rcc rId="7336" sId="2" numFmtId="4">
    <oc r="AC19">
      <v>1100000</v>
    </oc>
    <nc r="AC19">
      <v>1000000</v>
    </nc>
  </rcc>
  <rcc rId="7337" sId="2" numFmtId="4">
    <oc r="AS19">
      <v>2000000</v>
    </oc>
    <nc r="AS19">
      <v>1800000</v>
    </nc>
  </rcc>
  <rcc rId="7338" sId="2" numFmtId="4">
    <oc r="BA19">
      <v>2000000</v>
    </oc>
    <nc r="BA19">
      <v>1900000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9" sId="2" numFmtId="34">
    <oc r="AH21">
      <v>400000</v>
    </oc>
    <nc r="AH21"/>
  </rcc>
  <rcc rId="7340" sId="2" numFmtId="34">
    <oc r="AT21">
      <v>400000</v>
    </oc>
    <nc r="AT21"/>
  </rcc>
  <rcc rId="7341" sId="2" numFmtId="34">
    <oc r="AZ21">
      <v>400000</v>
    </oc>
    <nc r="AZ21"/>
  </rcc>
  <rcc rId="7342" sId="2" numFmtId="4">
    <oc r="BA21">
      <v>979000</v>
    </oc>
    <nc r="BA21">
      <v>500000</v>
    </nc>
  </rcc>
  <rcc rId="7343" sId="2" numFmtId="4">
    <oc r="BL21">
      <v>500000</v>
    </oc>
    <nc r="BL21">
      <v>400000</v>
    </nc>
  </rcc>
  <rcc rId="7344" sId="2" numFmtId="4">
    <oc r="AS21">
      <v>579000</v>
    </oc>
    <nc r="AS21">
      <v>500000</v>
    </nc>
  </rcc>
  <rcc rId="7345" sId="2" numFmtId="34">
    <oc r="AY21">
      <v>400000</v>
    </oc>
    <nc r="AY21">
      <v>350000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6" sId="2" numFmtId="34">
    <oc r="R25">
      <v>800000</v>
    </oc>
    <nc r="R25">
      <v>1000000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7" sId="2" numFmtId="34">
    <oc r="BL25">
      <v>700000</v>
    </oc>
    <nc r="BL25">
      <v>800000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7" sId="2" numFmtId="4">
    <oc r="AZ57">
      <v>250000</v>
    </oc>
    <nc r="AZ57">
      <v>150000</v>
    </nc>
  </rcc>
  <rcc rId="3738" sId="2" numFmtId="4">
    <oc r="AZ68">
      <v>250000</v>
    </oc>
    <nc r="AZ68"/>
  </rcc>
  <rcc rId="3739" sId="2" numFmtId="34">
    <nc r="AZ72">
      <v>250000</v>
    </nc>
  </rcc>
  <rcc rId="3740" sId="2" numFmtId="4">
    <oc r="AZ75">
      <v>250000</v>
    </oc>
    <nc r="AZ75">
      <v>150000</v>
    </nc>
  </rcc>
  <rcc rId="3741" sId="2" numFmtId="4">
    <oc r="AZ26">
      <v>1500000</v>
    </oc>
    <nc r="AZ26">
      <v>1300000</v>
    </nc>
  </rcc>
  <rcc rId="3742" sId="2" odxf="1" dxf="1" numFmtId="4">
    <nc r="BA36">
      <v>250000</v>
    </nc>
    <odxf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" formatCode="#,##0"/>
      <alignment horizontal="general" vertical="bottom"/>
      <border outline="0">
        <left/>
        <right/>
        <top/>
        <bottom/>
      </border>
    </ndxf>
  </rcc>
  <rcc rId="3743" sId="2" numFmtId="4">
    <oc r="BA37">
      <v>250000</v>
    </oc>
    <nc r="BA37"/>
  </rcc>
  <rcc rId="3744" sId="2" odxf="1" dxf="1" numFmtId="34">
    <nc r="AV36">
      <v>150000</v>
    </nc>
    <odxf>
      <font>
        <name val="Aparajita"/>
        <family val="2"/>
        <scheme val="none"/>
      </font>
      <alignment horizontal="general" vertical="top"/>
    </odxf>
    <ndxf>
      <font>
        <sz val="10"/>
        <name val="Aparajita"/>
        <family val="2"/>
        <scheme val="none"/>
      </font>
      <alignment horizontal="center" vertical="center"/>
    </ndxf>
  </rcc>
  <rcc rId="3745" sId="2" numFmtId="34">
    <oc r="AV37">
      <v>150000</v>
    </oc>
    <nc r="AV37"/>
  </rcc>
  <rcc rId="3746" sId="2" numFmtId="4">
    <oc r="AZ44">
      <v>1500000</v>
    </oc>
    <nc r="AZ44">
      <v>1300000</v>
    </nc>
  </rcc>
  <rcc rId="3747" sId="2" numFmtId="34">
    <nc r="AZ49">
      <v>500000</v>
    </nc>
  </rcc>
  <rcc rId="3748" sId="2" numFmtId="34">
    <oc r="AZ54">
      <v>500000</v>
    </oc>
    <nc r="AZ54">
      <v>600000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8" sId="2" numFmtId="34">
    <oc r="L28">
      <v>750000</v>
    </oc>
    <nc r="L28">
      <v>650000</v>
    </nc>
  </rcc>
  <rcc rId="7349" sId="2" numFmtId="34">
    <oc r="Q28">
      <v>320000</v>
    </oc>
    <nc r="Q28">
      <v>650000</v>
    </nc>
  </rcc>
  <rcc rId="7350" sId="2" numFmtId="4">
    <oc r="T28">
      <v>400000</v>
    </oc>
    <nc r="T28">
      <v>500000</v>
    </nc>
  </rcc>
  <rcc rId="7351" sId="2" numFmtId="4">
    <oc r="AA28">
      <v>500000</v>
    </oc>
    <nc r="AA28">
      <v>400000</v>
    </nc>
  </rcc>
  <rcc rId="7352" sId="2" numFmtId="4">
    <oc r="AE28">
      <v>600000</v>
    </oc>
    <nc r="AE28"/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3" sId="2" numFmtId="34">
    <nc r="AP28">
      <v>500000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4" sId="2" numFmtId="34">
    <oc r="AT28">
      <v>200000</v>
    </oc>
    <nc r="AT28"/>
  </rcc>
  <rcc rId="7355" sId="2" numFmtId="34">
    <oc r="AY28">
      <v>200000</v>
    </oc>
    <nc r="AY28"/>
  </rcc>
  <rcc rId="7356" sId="2" numFmtId="34">
    <oc r="AX28">
      <v>300000</v>
    </oc>
    <nc r="AX28">
      <v>400000</v>
    </nc>
  </rcc>
  <rcc rId="7357" sId="2" numFmtId="4">
    <oc r="BC28">
      <v>1000000</v>
    </oc>
    <nc r="BC28">
      <v>1200000</v>
    </nc>
  </rcc>
  <rcc rId="7358" sId="2" numFmtId="34">
    <oc r="BH28">
      <v>1000000</v>
    </oc>
    <nc r="BH28">
      <v>1500000</v>
    </nc>
  </rcc>
  <rcc rId="7359" sId="2" numFmtId="4">
    <oc r="BO28">
      <v>500000</v>
    </oc>
    <nc r="BO28">
      <v>600000</v>
    </nc>
  </rcc>
  <rcc rId="7360" sId="2" numFmtId="34">
    <oc r="AP28">
      <v>500000</v>
    </oc>
    <nc r="AP28">
      <v>750000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1" sId="2" numFmtId="4">
    <oc r="T31">
      <v>150000</v>
    </oc>
    <nc r="T31"/>
  </rcc>
  <rcc rId="7362" sId="2" numFmtId="34">
    <nc r="Q31">
      <v>150000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3" sId="2" numFmtId="34">
    <oc r="Q31">
      <v>150000</v>
    </oc>
    <nc r="Q31">
      <v>250000</v>
    </nc>
  </rcc>
  <rcc rId="7364" sId="2" numFmtId="34">
    <oc r="AN31">
      <v>250000</v>
    </oc>
    <nc r="AN31">
      <v>300000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5" sId="2" numFmtId="34">
    <oc r="BB31">
      <v>300000</v>
    </oc>
    <nc r="BB31">
      <v>500000</v>
    </nc>
  </rcc>
  <rcc rId="7366" sId="2" numFmtId="4">
    <nc r="BO31">
      <v>300000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7" sId="2" numFmtId="4">
    <oc r="AD31">
      <v>300000</v>
    </oc>
    <nc r="AD31">
      <v>350000</v>
    </nc>
  </rcc>
  <rcc rId="7368" sId="2" numFmtId="34">
    <nc r="AP31">
      <v>300000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9" sId="9" numFmtId="34">
    <oc r="C29">
      <v>1000000</v>
    </oc>
    <nc r="C29">
      <v>700000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0" sId="2" numFmtId="4">
    <oc r="R44">
      <v>800000</v>
    </oc>
    <nc r="R44">
      <v>700000</v>
    </nc>
  </rcc>
  <rcc rId="7371" sId="2" numFmtId="4">
    <oc r="AU44">
      <v>1500000</v>
    </oc>
    <nc r="AU44">
      <v>1200000</v>
    </nc>
  </rcc>
  <rcc rId="7372" sId="2" numFmtId="34">
    <oc r="BB44">
      <v>800000</v>
    </oc>
    <nc r="BB44">
      <v>1000000</v>
    </nc>
  </rcc>
  <rcc rId="7373" sId="2" numFmtId="34">
    <oc r="BF44">
      <v>800000</v>
    </oc>
    <nc r="BF44">
      <v>1000000</v>
    </nc>
  </rcc>
  <rcc rId="7374" sId="2" numFmtId="34">
    <oc r="BE44">
      <v>1000000</v>
    </oc>
    <nc r="BE44"/>
  </rcc>
  <rcc rId="7375" sId="2" numFmtId="4">
    <oc r="AY44">
      <v>600000</v>
    </oc>
    <nc r="AY44"/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 numFmtId="34">
    <oc r="AH44">
      <v>500000</v>
    </oc>
    <nc r="AH44">
      <v>400000</v>
    </nc>
  </rcc>
  <rcc rId="7377" sId="2" numFmtId="34">
    <oc r="AA44">
      <v>1000000</v>
    </oc>
    <nc r="AA44">
      <v>900000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2" numFmtId="4">
    <oc r="BA18">
      <v>2000000</v>
    </oc>
    <nc r="BA18">
      <v>1700000</v>
    </nc>
  </rcc>
  <rcc rId="3750" sId="2" numFmtId="4">
    <oc r="BA20">
      <v>800000</v>
    </oc>
    <nc r="BA20">
      <v>500000</v>
    </nc>
  </rcc>
  <rcc rId="3751" sId="2" numFmtId="4">
    <oc r="BA22">
      <v>2800000</v>
    </oc>
    <nc r="BA22">
      <v>2500000</v>
    </nc>
  </rcc>
  <rcc rId="3752" sId="2" numFmtId="4">
    <oc r="BA44">
      <v>1800000</v>
    </oc>
    <nc r="BA44">
      <v>1500000</v>
    </nc>
  </rcc>
  <rcc rId="3753" sId="2" numFmtId="4">
    <oc r="BA45">
      <v>1600000</v>
    </oc>
    <nc r="BA45">
      <v>1800000</v>
    </nc>
  </rcc>
  <rcc rId="3754" sId="2" numFmtId="4">
    <oc r="BA46">
      <v>1200000</v>
    </oc>
    <nc r="BA46">
      <v>1000000</v>
    </nc>
  </rcc>
  <rfmt sheetId="2" sqref="BA46" start="0" length="2147483647">
    <dxf>
      <font>
        <b/>
        <family val="2"/>
      </font>
    </dxf>
  </rfmt>
  <rcc rId="3755" sId="2" numFmtId="4">
    <oc r="BA47">
      <v>1500000</v>
    </oc>
    <nc r="BA47">
      <v>1000000</v>
    </nc>
  </rcc>
  <rcc rId="3756" sId="2" numFmtId="4">
    <oc r="BA48">
      <v>300000</v>
    </oc>
    <nc r="BA48">
      <v>500000</v>
    </nc>
  </rcc>
  <rcc rId="3757" sId="2" numFmtId="4">
    <oc r="BA49">
      <v>700000</v>
    </oc>
    <nc r="BA49">
      <v>900000</v>
    </nc>
  </rcc>
  <rcc rId="3758" sId="2" numFmtId="4">
    <oc r="BA52">
      <v>2400000</v>
    </oc>
    <nc r="BA52">
      <v>600000</v>
    </nc>
  </rcc>
  <rcc rId="3759" sId="2" numFmtId="4">
    <oc r="BA53">
      <v>700000</v>
    </oc>
    <nc r="BA53">
      <v>900000</v>
    </nc>
  </rcc>
  <rcc rId="3760" sId="2" numFmtId="4">
    <oc r="BA51">
      <v>700000</v>
    </oc>
    <nc r="BA51">
      <v>900000</v>
    </nc>
  </rcc>
  <rcc rId="3761" sId="2" numFmtId="4">
    <oc r="BA55">
      <v>800000</v>
    </oc>
    <nc r="BA55">
      <v>1200000</v>
    </nc>
  </rcc>
  <rcc rId="3762" sId="2" numFmtId="34">
    <nc r="BA56">
      <v>300000</v>
    </nc>
  </rcc>
  <rcc rId="3763" sId="2" numFmtId="4">
    <oc r="BA57">
      <v>250000</v>
    </oc>
    <nc r="BA57"/>
  </rcc>
  <rcc rId="3764" sId="2" numFmtId="4">
    <oc r="BA19">
      <v>4100000</v>
    </oc>
    <nc r="BA19">
      <v>4500000</v>
    </nc>
  </rcc>
  <rcc rId="3765" sId="2" numFmtId="4">
    <oc r="BA25">
      <v>2400000</v>
    </oc>
    <nc r="BA25">
      <v>3300000</v>
    </nc>
  </rcc>
  <rcc rId="3766" sId="2" numFmtId="4">
    <oc r="BA24">
      <v>1700000</v>
    </oc>
    <nc r="BA24">
      <v>2000000</v>
    </nc>
  </rcc>
  <rcc rId="3767" sId="2" numFmtId="4">
    <oc r="BA23">
      <v>1300000</v>
    </oc>
    <nc r="BA23">
      <v>1500000</v>
    </nc>
  </rcc>
  <rcc rId="3768" sId="2" numFmtId="4">
    <oc r="BA31">
      <v>500000</v>
    </oc>
    <nc r="BA31">
      <v>700000</v>
    </nc>
  </rcc>
  <rcc rId="3769" sId="2" numFmtId="4">
    <oc r="BA17">
      <v>3700000</v>
    </oc>
    <nc r="BA17">
      <v>3800000</v>
    </nc>
  </rcc>
  <rcc rId="3770" sId="2" numFmtId="4">
    <oc r="BA26">
      <v>2800000</v>
    </oc>
    <nc r="BA26">
      <v>2950000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8" sId="1">
    <nc r="H6" t="inlineStr">
      <is>
        <t>Fal BB/</t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9" sId="2" numFmtId="4">
    <oc r="X46">
      <v>1000000</v>
    </oc>
    <nc r="X46"/>
  </rcc>
  <rcc rId="7380" sId="2" numFmtId="34">
    <oc r="AH46">
      <v>500000</v>
    </oc>
    <nc r="AH46"/>
  </rcc>
  <rcc rId="7381" sId="2" numFmtId="4">
    <oc r="AU46">
      <v>1865964.2708333333</v>
    </oc>
    <nc r="AU46"/>
  </rcc>
  <rcc rId="7382" sId="2" numFmtId="34">
    <oc r="BH46">
      <v>1300000</v>
    </oc>
    <nc r="BH46"/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3" sId="2" numFmtId="34">
    <oc r="Q45">
      <v>700000</v>
    </oc>
    <nc r="Q45">
      <v>1000000</v>
    </nc>
  </rcc>
  <rcc rId="7384" sId="2" numFmtId="34">
    <oc r="T45">
      <v>700000</v>
    </oc>
    <nc r="T45">
      <v>1000000</v>
    </nc>
  </rcc>
  <rcc rId="7385" sId="2" numFmtId="4">
    <oc r="AD45">
      <v>800000</v>
    </oc>
    <nc r="AD45">
      <v>1200000</v>
    </nc>
  </rcc>
  <rcc rId="7386" sId="2" numFmtId="4">
    <nc r="AY45">
      <v>600000</v>
    </nc>
  </rcc>
  <rcc rId="7387" sId="2" numFmtId="4">
    <oc r="AZ45">
      <v>400000</v>
    </oc>
    <nc r="AZ45">
      <v>500000</v>
    </nc>
  </rcc>
  <rfmt sheetId="2" sqref="AX45:BA45" start="0" length="2147483647">
    <dxf>
      <font>
        <b val="0"/>
        <family val="2"/>
      </font>
    </dxf>
  </rfmt>
  <rcc rId="7388" sId="2" numFmtId="34">
    <oc r="BH45">
      <v>1500000</v>
    </oc>
    <nc r="BH45">
      <v>2000000</v>
    </nc>
  </rcc>
  <rcc rId="7389" sId="2" numFmtId="4">
    <oc r="L45">
      <v>600000</v>
    </oc>
    <nc r="L45">
      <v>800000</v>
    </nc>
  </rcc>
  <rcc rId="7390" sId="2" numFmtId="4">
    <oc r="R45">
      <v>400000</v>
    </oc>
    <nc r="R45">
      <v>700000</v>
    </nc>
  </rcc>
  <rcc rId="7391" sId="2" numFmtId="34">
    <oc r="AH45">
      <v>500000</v>
    </oc>
    <nc r="AH45">
      <v>600000</v>
    </nc>
  </rcc>
  <rcc rId="7392" sId="2" numFmtId="34">
    <oc r="AN45">
      <v>600000</v>
    </oc>
    <nc r="AN45">
      <v>800000</v>
    </nc>
  </rcc>
  <rcc rId="7393" sId="2" numFmtId="4">
    <nc r="AS45">
      <v>1000000</v>
    </nc>
  </rcc>
  <rcc rId="7394" sId="2" numFmtId="4">
    <oc r="AU45">
      <v>600000</v>
    </oc>
    <nc r="AU45">
      <v>1200000</v>
    </nc>
  </rcc>
  <rcc rId="7395" sId="2" numFmtId="4">
    <oc r="BA45">
      <v>600000</v>
    </oc>
    <nc r="BA45">
      <v>800000</v>
    </nc>
  </rcc>
  <rcc rId="7396" sId="2" numFmtId="34">
    <oc r="BB45">
      <v>500000</v>
    </oc>
    <nc r="BB45">
      <v>1200000</v>
    </nc>
  </rcc>
  <rcc rId="7397" sId="2" numFmtId="34">
    <oc r="BF45">
      <v>300000</v>
    </oc>
    <nc r="BF45">
      <v>1000000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8" sId="1">
    <nc r="E12">
      <f>C12*10</f>
    </nc>
  </rcc>
  <rcc rId="7399" sId="2" numFmtId="4">
    <oc r="BC47">
      <v>800000</v>
    </oc>
    <nc r="BC47">
      <v>1500000</v>
    </nc>
  </rcc>
  <rcc rId="7400" sId="2" numFmtId="4">
    <nc r="T47">
      <v>1500000</v>
    </nc>
  </rcc>
  <rcc rId="7401" sId="1">
    <nc r="H10" t="inlineStr">
      <is>
        <t>Clear/LB Bar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2" sId="2" numFmtId="34">
    <oc r="AH47">
      <v>500000</v>
    </oc>
    <nc r="AH47"/>
  </rcc>
  <rcc rId="7403" sId="1">
    <oc r="E12">
      <f>C12*10</f>
    </oc>
    <nc r="E12">
      <f>C12*11</f>
    </nc>
  </rcc>
  <rcc rId="7404" sId="2" numFmtId="34">
    <nc r="BH47">
      <v>1700000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5" sId="1">
    <nc r="H13" t="inlineStr">
      <is>
        <t>Surf/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6" sId="2" numFmtId="4">
    <nc r="BE48">
      <v>400000</v>
    </nc>
  </rcc>
  <rcc rId="7407" sId="2" numFmtId="34">
    <oc r="BB48">
      <v>300000</v>
    </oc>
    <nc r="BB48">
      <v>500000</v>
    </nc>
  </rcc>
  <rcc rId="7408" sId="1">
    <oc r="H13" t="inlineStr">
      <is>
        <t>Surf/</t>
      </is>
    </oc>
    <nc r="H13" t="inlineStr">
      <is>
        <t>Surf/Sunsilk</t>
      </is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9" sId="2" numFmtId="34">
    <nc r="AP48">
      <v>400000</v>
    </nc>
  </rcc>
  <rcc rId="7410" sId="2" numFmtId="4">
    <oc r="BA49">
      <v>300000</v>
    </oc>
    <nc r="BA49"/>
  </rcc>
  <rcc rId="7411" sId="2" numFmtId="4">
    <nc r="BA48">
      <v>400000</v>
    </nc>
  </rcc>
  <rcc rId="7412" sId="2" numFmtId="4">
    <nc r="AY48">
      <v>200000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8" start="0" length="2147483647">
    <dxf>
      <font>
        <b/>
        <family val="2"/>
      </font>
    </dxf>
  </rfmt>
  <rcc rId="7413" sId="1">
    <oc r="H13" t="inlineStr">
      <is>
        <t>Surf/Sunsilk</t>
      </is>
    </oc>
    <nc r="H13" t="inlineStr">
      <is>
        <t>Surf/Sunsilk/Fal BB</t>
      </is>
    </nc>
  </rcc>
  <rcc rId="7414" sId="2" numFmtId="34">
    <oc r="L49">
      <v>300000</v>
    </oc>
    <nc r="L49"/>
  </rcc>
  <rcc rId="7415" sId="2" numFmtId="34">
    <oc r="Q49">
      <v>575000</v>
    </oc>
    <nc r="Q49">
      <v>500000</v>
    </nc>
  </rcc>
  <rcc rId="7416" sId="2" numFmtId="34">
    <oc r="BB49">
      <v>1500000</v>
    </oc>
    <nc r="BB49">
      <v>1000000</v>
    </nc>
  </rcc>
  <rcc rId="7417" sId="2" numFmtId="34">
    <oc r="BF49">
      <v>1000000</v>
    </oc>
    <nc r="BF49">
      <v>700000</v>
    </nc>
  </rcc>
  <rcc rId="7418" sId="1">
    <nc r="E20">
      <f>C20*10</f>
    </nc>
  </rcc>
  <rcc rId="7419" sId="1">
    <nc r="H14" t="inlineStr">
      <is>
        <t>Surf/Sunsilk/Fal BB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49" start="0" length="2147483647">
    <dxf>
      <font>
        <b/>
        <family val="2"/>
      </font>
    </dxf>
  </rfmt>
  <rcc rId="7420" sId="2" numFmtId="34">
    <oc r="AH49">
      <v>500000</v>
    </oc>
    <nc r="AH49"/>
  </rcc>
  <rcc rId="7421" sId="2" numFmtId="4">
    <oc r="BM49">
      <v>600000</v>
    </oc>
    <nc r="BM49"/>
  </rcc>
  <rcc rId="7422" sId="2" odxf="1" dxf="1" numFmtId="34">
    <oc r="BF49">
      <v>700000</v>
    </oc>
    <nc r="BF49">
      <v>600000</v>
    </nc>
    <odxf>
      <font>
        <sz val="10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1" sId="2" numFmtId="34">
    <oc r="BC18">
      <v>800000</v>
    </oc>
    <nc r="BC18"/>
  </rcc>
  <rcc rId="3772" sId="2" numFmtId="34">
    <oc r="BC19">
      <v>1200000</v>
    </oc>
    <nc r="BC19">
      <v>1500000</v>
    </nc>
  </rcc>
  <rcc rId="3773" sId="2" numFmtId="34">
    <oc r="BC22">
      <v>1400000</v>
    </oc>
    <nc r="BC22">
      <v>1500000</v>
    </nc>
  </rcc>
  <rcc rId="3774" sId="2" numFmtId="34">
    <oc r="BC23">
      <v>500000</v>
    </oc>
    <nc r="BC23">
      <v>700000</v>
    </nc>
  </rcc>
  <rcc rId="3775" sId="2" numFmtId="34">
    <oc r="BC25">
      <v>1400000</v>
    </oc>
    <nc r="BC25">
      <v>1600000</v>
    </nc>
  </rcc>
  <rcc rId="3776" sId="2" numFmtId="34">
    <oc r="BC45">
      <v>1000000</v>
    </oc>
    <nc r="BC45">
      <v>1200000</v>
    </nc>
  </rcc>
  <rcc rId="3777" sId="2" numFmtId="34">
    <oc r="BC44">
      <v>1000000</v>
    </oc>
    <nc r="BC44">
      <v>800000</v>
    </nc>
  </rcc>
  <rcc rId="3778" sId="2" numFmtId="4">
    <nc r="BC94">
      <v>100000</v>
    </nc>
  </rcc>
  <rcc rId="3779" sId="2" numFmtId="34">
    <oc r="BC97">
      <v>300000</v>
    </oc>
    <nc r="BC97"/>
  </rcc>
  <rcc rId="3780" sId="2" numFmtId="4">
    <nc r="BC93">
      <v>200000</v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3" sId="2" numFmtId="4">
    <oc r="AU49">
      <v>300000</v>
    </oc>
    <nc r="AU49"/>
  </rcc>
  <rcc rId="7424" sId="2" numFmtId="4">
    <oc r="T49">
      <v>500000</v>
    </oc>
    <nc r="T49">
      <v>550000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5" sId="1">
    <oc r="H14" t="inlineStr">
      <is>
        <t>Surf/Sunsilk/Fal BB</t>
      </is>
    </oc>
    <nc r="H14" t="inlineStr">
      <is>
        <t>Surf/Sunsilk/LB Bar</t>
      </is>
    </nc>
  </rcc>
  <rfmt sheetId="2" sqref="R51" start="0" length="2147483647">
    <dxf>
      <font>
        <b/>
        <family val="2"/>
      </font>
    </dxf>
  </rfmt>
  <rcc rId="7426" sId="1">
    <nc r="H12" t="inlineStr">
      <is>
        <t>Lux Valentina</t>
      </is>
    </nc>
  </rcc>
  <rcc rId="7427" sId="2" numFmtId="4">
    <oc r="AT51">
      <v>200000</v>
    </oc>
    <nc r="AT51">
      <v>300000</v>
    </nc>
  </rcc>
  <rcc rId="7428" sId="2" numFmtId="4">
    <oc r="AU51">
      <v>500000</v>
    </oc>
    <nc r="AU51">
      <v>800000</v>
    </nc>
  </rcc>
  <rcc rId="7429" sId="2" numFmtId="4">
    <oc r="AY51">
      <v>200000</v>
    </oc>
    <nc r="AY51">
      <v>250000</v>
    </nc>
  </rcc>
  <rcc rId="7430" sId="2" numFmtId="4">
    <oc r="AZ51">
      <v>200000</v>
    </oc>
    <nc r="AZ51">
      <v>350000</v>
    </nc>
  </rcc>
  <rcc rId="7431" sId="2" numFmtId="4">
    <oc r="BA51">
      <v>300000</v>
    </oc>
    <nc r="BA51">
      <v>600000</v>
    </nc>
  </rcc>
  <rcc rId="7432" sId="2" numFmtId="34">
    <oc r="BE51">
      <v>800000</v>
    </oc>
    <nc r="BE51">
      <v>1000000</v>
    </nc>
  </rcc>
  <rcc rId="7433" sId="2" numFmtId="34">
    <nc r="BH51">
      <v>1000000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1" start="0" length="2147483647">
    <dxf>
      <font>
        <b val="0"/>
        <family val="2"/>
      </font>
    </dxf>
  </rfmt>
  <rcc rId="7434" sId="1">
    <nc r="H7" t="inlineStr">
      <is>
        <t>Surf/Lux/Clear</t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5" sId="2" numFmtId="34">
    <oc r="Q52">
      <v>2430000</v>
    </oc>
    <nc r="Q52">
      <v>2100000</v>
    </nc>
  </rcc>
  <rcc rId="7436" sId="2">
    <oc r="AD52">
      <v>1200000</v>
    </oc>
    <nc r="AD52"/>
  </rcc>
  <rcc rId="7437" sId="2">
    <oc r="AE52">
      <v>800000</v>
    </oc>
    <nc r="AE52"/>
  </rcc>
  <rcc rId="7438" sId="2" numFmtId="34">
    <oc r="AG52">
      <v>300000</v>
    </oc>
    <nc r="AG52"/>
  </rcc>
  <rcc rId="7439" sId="2" numFmtId="4">
    <oc r="AS52">
      <v>600000</v>
    </oc>
    <nc r="AS52"/>
  </rcc>
  <rcc rId="7440" sId="2" numFmtId="4">
    <oc r="BA52">
      <v>600000</v>
    </oc>
    <nc r="BA52"/>
  </rcc>
  <rcc rId="7441" sId="2" numFmtId="4">
    <oc r="BC52">
      <v>600000</v>
    </oc>
    <nc r="BC52"/>
  </rcc>
  <rcc rId="7442" sId="1">
    <oc r="E8">
      <f>D8/3</f>
    </oc>
    <nc r="E8">
      <f>C8*11</f>
    </nc>
  </rcc>
  <rcc rId="7443" sId="1">
    <nc r="H8" t="inlineStr">
      <is>
        <t>Surf/Lux/Sunsilk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4" sId="2" numFmtId="4">
    <oc r="N53">
      <v>1000000</v>
    </oc>
    <nc r="N53">
      <v>800000</v>
    </nc>
  </rcc>
  <rfmt sheetId="2" sqref="L53:N53" start="0" length="2147483647">
    <dxf>
      <font>
        <b val="0"/>
        <family val="2"/>
      </font>
    </dxf>
  </rfmt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5" sId="2" numFmtId="34">
    <oc r="T53">
      <v>525000</v>
    </oc>
    <nc r="T53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6" sId="2" numFmtId="4">
    <oc r="BM53">
      <v>900000</v>
    </oc>
    <nc r="BM53">
      <v>500000</v>
    </nc>
  </rcc>
  <rfmt sheetId="2" sqref="BM53" start="0" length="2147483647">
    <dxf>
      <font>
        <b val="0"/>
        <family val="2"/>
      </font>
    </dxf>
  </rfmt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7" sId="2" numFmtId="34">
    <oc r="BH53">
      <v>500000</v>
    </oc>
    <nc r="BH53"/>
  </rcc>
  <rcc rId="7448" sId="2">
    <oc r="AD57">
      <v>500000</v>
    </oc>
    <nc r="AD57"/>
  </rcc>
  <rcc rId="7449" sId="2" numFmtId="34">
    <oc r="BB57">
      <v>500000</v>
    </oc>
    <nc r="BB57">
      <v>100000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0" sId="2" numFmtId="34">
    <oc r="L55">
      <v>350000</v>
    </oc>
    <nc r="L55">
      <v>450000</v>
    </nc>
  </rcc>
  <rcc rId="7451" sId="2" numFmtId="4">
    <nc r="N55">
      <v>500000</v>
    </nc>
  </rcc>
  <rcc rId="7452" sId="2" numFmtId="4">
    <nc r="R55">
      <v>400000</v>
    </nc>
  </rcc>
  <rcc rId="7453" sId="2" numFmtId="34">
    <oc r="X55">
      <v>600000</v>
    </oc>
    <nc r="X55">
      <v>800000</v>
    </nc>
  </rcc>
  <rcc rId="7454" sId="2" numFmtId="34">
    <oc r="T44">
      <v>1000000</v>
    </oc>
    <nc r="T44"/>
  </rcc>
  <rcc rId="7455" sId="2" numFmtId="4">
    <nc r="X44">
      <v>800000</v>
    </nc>
  </rcc>
  <rcc rId="7456" sId="2" numFmtId="34">
    <oc r="AA55">
      <v>300000</v>
    </oc>
    <nc r="AA55">
      <v>500000</v>
    </nc>
  </rcc>
  <rcc rId="7457" sId="2" numFmtId="34">
    <oc r="AC55">
      <v>300000</v>
    </oc>
    <nc r="AC55">
      <v>350000</v>
    </nc>
  </rcc>
  <rcc rId="7458" sId="2" numFmtId="4">
    <oc r="AU55">
      <v>300000</v>
    </oc>
    <nc r="AU55">
      <v>700000</v>
    </nc>
  </rcc>
  <rcc rId="7459" sId="2" numFmtId="34">
    <oc r="BB62">
      <v>250000</v>
    </oc>
    <nc r="BB62"/>
  </rcc>
  <rcc rId="7460" sId="2" numFmtId="34">
    <oc r="BB55">
      <v>300000</v>
    </oc>
    <nc r="BB55">
      <v>1000000</v>
    </nc>
  </rcc>
  <rcc rId="7461" sId="2" numFmtId="34">
    <oc r="BE55">
      <v>800000</v>
    </oc>
    <nc r="BE55">
      <v>1000000</v>
    </nc>
  </rcc>
  <rcc rId="7462" sId="2" numFmtId="34">
    <oc r="BF55">
      <v>300000</v>
    </oc>
    <nc r="BF55">
      <v>500000</v>
    </nc>
  </rcc>
  <rcc rId="7463" sId="2" numFmtId="34">
    <oc r="BH55">
      <v>500000</v>
    </oc>
    <nc r="BH55">
      <v>1200000</v>
    </nc>
  </rcc>
  <rcc rId="7464" sId="2" odxf="1" dxf="1" numFmtId="4">
    <nc r="BM55">
      <v>500000</v>
    </nc>
    <odxf/>
    <ndxf/>
  </rcc>
  <rcc rId="7465" sId="2" numFmtId="4">
    <oc r="BM53">
      <v>500000</v>
    </oc>
    <nc r="BM53"/>
  </rcc>
  <rcc rId="7466" sId="2" numFmtId="34">
    <oc r="BH48">
      <v>500000</v>
    </oc>
    <nc r="BH48"/>
  </rcc>
  <rcc rId="7467" sId="2" numFmtId="4">
    <nc r="BM48">
      <v>500000</v>
    </nc>
  </rcc>
  <rcc rId="7468" sId="1">
    <oc r="H13" t="inlineStr">
      <is>
        <t>Surf/Sunsilk/Fal BB</t>
      </is>
    </oc>
    <nc r="H13" t="inlineStr">
      <is>
        <t>Vim Bar/Sunsilk/Fal BB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9" sId="2" numFmtId="4">
    <nc r="BM45">
      <v>500000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8" sId="9" numFmtId="34">
    <oc r="C46">
      <v>10000000</v>
    </oc>
    <nc r="C46">
      <v>11000000</v>
    </nc>
  </rcc>
  <rcc rId="3419" sId="9" numFmtId="34">
    <oc r="C24">
      <v>6500000</v>
    </oc>
    <nc r="C24">
      <v>7000000</v>
    </nc>
  </rcc>
  <rcc rId="3420" sId="9" numFmtId="34">
    <oc r="C21">
      <v>11000000</v>
    </oc>
    <nc r="C21">
      <v>11500000</v>
    </nc>
  </rcc>
  <rcc rId="3421" sId="9" numFmtId="34">
    <oc r="C41">
      <v>5000000</v>
    </oc>
    <nc r="C41">
      <v>5350000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1" sId="2" numFmtId="4">
    <oc r="BD20">
      <v>800000</v>
    </oc>
    <nc r="BD20">
      <v>400000</v>
    </nc>
  </rcc>
  <rcc rId="3782" sId="2" numFmtId="4">
    <oc r="BD21">
      <v>1200000</v>
    </oc>
    <nc r="BD21">
      <v>1500000</v>
    </nc>
  </rcc>
  <rcc rId="3783" sId="2" numFmtId="4">
    <oc r="BD24">
      <v>1500000</v>
    </oc>
    <nc r="BD24">
      <v>1200000</v>
    </nc>
  </rcc>
  <rcc rId="3784" sId="2" numFmtId="4">
    <oc r="BD25">
      <v>1600000</v>
    </oc>
    <nc r="BD25">
      <v>1800000</v>
    </nc>
  </rcc>
  <rcc rId="3785" sId="2" numFmtId="4">
    <oc r="BD28">
      <v>600000</v>
    </oc>
    <nc r="BD28">
      <v>800000</v>
    </nc>
  </rcc>
  <rcc rId="3786" sId="2" numFmtId="4">
    <oc r="BD44">
      <v>1400000</v>
    </oc>
    <nc r="BD44">
      <v>1200000</v>
    </nc>
  </rcc>
  <rcc rId="3787" sId="1">
    <oc r="E10">
      <f>C10*10</f>
    </oc>
    <nc r="E10">
      <f>C10*8</f>
    </nc>
  </rcc>
  <rcc rId="3788" sId="2" numFmtId="4">
    <oc r="BD46">
      <v>1300000</v>
    </oc>
    <nc r="BD46">
      <v>1000000</v>
    </nc>
  </rcc>
  <rcc rId="3789" sId="1">
    <oc r="H9" t="inlineStr">
      <is>
        <t>Lux 1st till 10th Feb/Sunsilk 11th till 20th Feb/</t>
      </is>
    </oc>
    <nc r="H9" t="inlineStr">
      <is>
        <t>Lux 1st till 10th Feb/Sunsilk 11th till 20th Feb/Dove Shampoo 21st till 28th Feb</t>
      </is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0" sId="2" numFmtId="4">
    <oc r="R58">
      <v>100000</v>
    </oc>
    <nc r="R58"/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2" numFmtId="4">
    <nc r="BG60">
      <v>100000</v>
    </nc>
  </rcc>
  <rfmt sheetId="2" sqref="BG60" start="0" length="2147483647">
    <dxf>
      <font>
        <b/>
        <family val="2"/>
      </font>
    </dxf>
  </rfmt>
  <rcc rId="7472" sId="2" numFmtId="34">
    <oc r="BH62">
      <v>300000</v>
    </oc>
    <nc r="BH62"/>
  </rcc>
  <rcc rId="7473" sId="2" numFmtId="34">
    <oc r="BF62">
      <v>250000</v>
    </oc>
    <nc r="BF62">
      <v>200000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4" sId="2">
    <nc r="AE63">
      <v>100000</v>
    </nc>
  </rcc>
  <rfmt sheetId="2" sqref="AE63">
    <dxf>
      <numFmt numFmtId="35" formatCode="_(* #,##0.00_);_(* \(#,##0.00\);_(* &quot;-&quot;??_);_(@_)"/>
    </dxf>
  </rfmt>
  <rfmt sheetId="2" sqref="AE63">
    <dxf>
      <numFmt numFmtId="169" formatCode="_(* #,##0.0_);_(* \(#,##0.0\);_(* &quot;-&quot;??_);_(@_)"/>
    </dxf>
  </rfmt>
  <rfmt sheetId="2" sqref="AE63">
    <dxf>
      <numFmt numFmtId="164" formatCode="_(* #,##0_);_(* \(#,##0\);_(* &quot;-&quot;??_);_(@_)"/>
    </dxf>
  </rfmt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2" numFmtId="4">
    <oc r="BM66">
      <v>200000</v>
    </oc>
    <nc r="BM66">
      <v>100000</v>
    </nc>
  </rcc>
  <rcc rId="7476" sId="2" numFmtId="34">
    <oc r="AN69">
      <v>200000</v>
    </oc>
    <nc r="AN69"/>
  </rcc>
  <rcc rId="7477" sId="2" numFmtId="34">
    <oc r="AP69">
      <v>50000</v>
    </oc>
    <nc r="AP69">
      <v>100000</v>
    </nc>
  </rcc>
  <rcc rId="7478" sId="2" numFmtId="34">
    <oc r="BH69">
      <v>500000</v>
    </oc>
    <nc r="BH69">
      <v>150000</v>
    </nc>
  </rcc>
  <rcc rId="7479" sId="2" numFmtId="34">
    <oc r="AN72">
      <v>200000</v>
    </oc>
    <nc r="AN72"/>
  </rcc>
  <rcc rId="7480" sId="2" numFmtId="34">
    <oc r="AN73">
      <v>100000</v>
    </oc>
    <nc r="AN73">
      <v>200000</v>
    </nc>
  </rcc>
  <rcc rId="7481" sId="2" odxf="1" dxf="1" numFmtId="34">
    <oc r="T73">
      <v>75000</v>
    </oc>
    <nc r="T73">
      <v>50000</v>
    </nc>
    <odxf/>
    <ndxf/>
  </rcc>
  <rcc rId="7482" sId="2" numFmtId="34">
    <oc r="BH74">
      <v>300000</v>
    </oc>
    <nc r="BH74"/>
  </rcc>
  <rcc rId="7483" sId="2" numFmtId="34">
    <oc r="BH75">
      <v>200000</v>
    </oc>
    <nc r="BH75"/>
  </rcc>
  <rcc rId="7484" sId="2" numFmtId="34">
    <oc r="AM76">
      <v>150000</v>
    </oc>
    <nc r="AM76">
      <v>100000</v>
    </nc>
  </rcc>
  <rcc rId="7485" sId="2" numFmtId="34">
    <oc r="BH76">
      <v>500000</v>
    </oc>
    <nc r="BH76">
      <v>200000</v>
    </nc>
  </rcc>
  <rcc rId="7486" sId="2" numFmtId="34">
    <oc r="X78">
      <v>300000</v>
    </oc>
    <nc r="X78">
      <v>100000</v>
    </nc>
  </rcc>
  <rcc rId="7487" sId="2" numFmtId="34">
    <oc r="AM78">
      <v>100000</v>
    </oc>
    <nc r="AM78"/>
  </rcc>
  <rcc rId="7488" sId="2" numFmtId="34">
    <oc r="AP78">
      <v>50000</v>
    </oc>
    <nc r="AP78"/>
  </rcc>
  <rcc rId="7489" sId="2" numFmtId="34">
    <oc r="BH78">
      <v>300000</v>
    </oc>
    <nc r="BH78">
      <v>100000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0" sId="2" numFmtId="4">
    <oc r="X81">
      <v>500000</v>
    </oc>
    <nc r="X81">
      <v>100000</v>
    </nc>
  </rcc>
  <rcc rId="7491" sId="2" numFmtId="34">
    <oc r="AP81">
      <v>50000</v>
    </oc>
    <nc r="AP81"/>
  </rcc>
  <rcc rId="7492" sId="2" numFmtId="34">
    <oc r="BH81">
      <v>300000</v>
    </oc>
    <nc r="BH81">
      <v>200000</v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3" sId="2" numFmtId="34">
    <oc r="X82">
      <v>200000</v>
    </oc>
    <nc r="X82">
      <v>100000</v>
    </nc>
  </rcc>
  <rcc rId="7494" sId="2" numFmtId="34">
    <oc r="AM83">
      <v>100000</v>
    </oc>
    <nc r="AM83"/>
  </rcc>
  <rcc rId="7495" sId="2" numFmtId="34">
    <oc r="AM85">
      <v>50000</v>
    </oc>
    <nc r="AM85">
      <v>100000</v>
    </nc>
  </rcc>
  <rcc rId="7496" sId="2" numFmtId="4">
    <oc r="X86">
      <v>200000</v>
    </oc>
    <nc r="X86"/>
  </rcc>
  <rcc rId="7497" sId="2" numFmtId="34">
    <oc r="AA90">
      <v>100000</v>
    </oc>
    <nc r="AA90">
      <v>150000</v>
    </nc>
  </rcc>
  <rcc rId="7498" sId="2" numFmtId="34">
    <oc r="AT90">
      <v>80000</v>
    </oc>
    <nc r="AT90">
      <v>90000</v>
    </nc>
  </rcc>
  <rcc rId="7499" sId="2" numFmtId="4">
    <oc r="BC91">
      <v>100000</v>
    </oc>
    <nc r="BC91">
      <v>150000</v>
    </nc>
  </rcc>
  <rcc rId="7500" sId="2" numFmtId="34">
    <oc r="AG101">
      <v>250000</v>
    </oc>
    <nc r="AG101">
      <v>200000</v>
    </nc>
  </rcc>
  <rcc rId="7501" sId="2" numFmtId="34">
    <oc r="AJ101">
      <v>250000</v>
    </oc>
    <nc r="AJ101">
      <v>200000</v>
    </nc>
  </rcc>
  <rcc rId="7502" sId="2" odxf="1" s="1" dxf="1" numFmtId="34">
    <oc r="AP101">
      <v>300000</v>
    </oc>
    <nc r="AP101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</ndxf>
  </rcc>
  <rcc rId="7503" sId="2" numFmtId="34">
    <oc r="BH101">
      <v>500000</v>
    </oc>
    <nc r="BH101">
      <v>300000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2" numFmtId="34">
    <oc r="X13">
      <v>1200000</v>
    </oc>
    <nc r="X13">
      <v>1500000</v>
    </nc>
  </rcc>
  <rcc rId="7505" sId="2" numFmtId="34">
    <oc r="AU13">
      <v>1200000</v>
    </oc>
    <nc r="AU13">
      <v>1400000</v>
    </nc>
  </rcc>
  <rcc rId="7506" sId="2" numFmtId="34">
    <oc r="BH13">
      <v>2000000</v>
    </oc>
    <nc r="BH13">
      <v>3000000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7" sId="2" numFmtId="34">
    <oc r="AH20">
      <v>500000</v>
    </oc>
    <nc r="AH20">
      <v>400000</v>
    </nc>
  </rcc>
  <rcc rId="7508" sId="2" numFmtId="4">
    <oc r="N44">
      <v>700000</v>
    </oc>
    <nc r="N44">
      <v>800000</v>
    </nc>
  </rcc>
  <rcc rId="7509" sId="2" numFmtId="34">
    <oc r="L25">
      <v>1100000</v>
    </oc>
    <nc r="L25">
      <v>1000000</v>
    </nc>
  </rcc>
  <rcc rId="7510" sId="2" numFmtId="34">
    <oc r="L17">
      <v>1000000</v>
    </oc>
    <nc r="L17">
      <v>1100000</v>
    </nc>
  </rcc>
  <rcc rId="7511" sId="2" numFmtId="34">
    <oc r="L55">
      <v>450000</v>
    </oc>
    <nc r="L55">
      <v>550000</v>
    </nc>
  </rcc>
  <rcc rId="7512" sId="2" numFmtId="34">
    <oc r="L51">
      <v>600000</v>
    </oc>
    <nc r="L51">
      <v>400000</v>
    </nc>
  </rcc>
  <rcc rId="7513" sId="2" numFmtId="4">
    <oc r="L53">
      <v>600000</v>
    </oc>
    <nc r="L53">
      <v>500000</v>
    </nc>
  </rcc>
  <rcc rId="7514" sId="2" numFmtId="34">
    <oc r="L19">
      <v>1000000</v>
    </oc>
    <nc r="L19">
      <v>1100000</v>
    </nc>
  </rcc>
  <rcc rId="7515" sId="2" numFmtId="34">
    <oc r="L13">
      <v>650000</v>
    </oc>
    <nc r="L13">
      <v>750000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6" sId="2" numFmtId="34">
    <oc r="N22">
      <v>600000</v>
    </oc>
    <nc r="N22"/>
  </rcc>
  <rcc rId="7517" sId="2" numFmtId="34">
    <oc r="N19">
      <v>1000000</v>
    </oc>
    <nc r="N19">
      <v>1200000</v>
    </nc>
  </rcc>
  <rcc rId="7518" sId="2" numFmtId="4">
    <oc r="N44">
      <v>800000</v>
    </oc>
    <nc r="N44">
      <v>700000</v>
    </nc>
  </rcc>
  <rcc rId="7519" sId="2" numFmtId="4">
    <oc r="N53">
      <v>800000</v>
    </oc>
    <nc r="N53">
      <v>600000</v>
    </nc>
  </rcc>
  <rcc rId="7520" sId="2" numFmtId="34">
    <oc r="N20">
      <v>250000</v>
    </oc>
    <nc r="N20">
      <v>350000</v>
    </nc>
  </rcc>
  <rcc rId="7521" sId="2" numFmtId="34">
    <oc r="N26">
      <v>800000</v>
    </oc>
    <nc r="N26">
      <v>1000000</v>
    </nc>
  </rcc>
  <rcc rId="7522" sId="2" numFmtId="34">
    <nc r="N31">
      <v>300000</v>
    </nc>
  </rcc>
  <rcc rId="7523" sId="2" numFmtId="34">
    <nc r="N24">
      <v>500000</v>
    </nc>
  </rcc>
  <rcc rId="7524" sId="2" numFmtId="34">
    <oc r="N25">
      <v>1200000</v>
    </oc>
    <nc r="N25">
      <v>1150000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5" sId="2" numFmtId="34">
    <oc r="Q13">
      <v>1200000</v>
    </oc>
    <nc r="Q13">
      <v>1400000</v>
    </nc>
  </rcc>
  <rcc rId="7526" sId="2" numFmtId="34">
    <oc r="Q19">
      <v>1500000</v>
    </oc>
    <nc r="Q19">
      <v>1300000</v>
    </nc>
  </rcc>
  <rcc rId="7527" sId="2" odxf="1" dxf="1" numFmtId="34">
    <oc r="Q21">
      <v>800000</v>
    </oc>
    <nc r="Q21">
      <v>700000</v>
    </nc>
    <odxf/>
    <ndxf/>
  </rcc>
  <rcc rId="7528" sId="2" numFmtId="34">
    <oc r="Q31">
      <v>250000</v>
    </oc>
    <nc r="Q31">
      <v>340000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0" sId="1">
    <oc r="H10" t="inlineStr">
      <is>
        <t>LB Bar 1st till 10th Feb/</t>
      </is>
    </oc>
    <nc r="H10" t="inlineStr">
      <is>
        <t>LB Bar 1st till 10th Feb/Dove Shampoo 11th till 20th Feb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9" sId="2" numFmtId="34">
    <oc r="Q53">
      <v>420000</v>
    </oc>
    <nc r="Q53">
      <v>400000</v>
    </nc>
  </rcc>
  <rcc rId="7530" sId="2" numFmtId="34">
    <oc r="Q55">
      <v>340000</v>
    </oc>
    <nc r="Q55">
      <v>350000</v>
    </nc>
  </rcc>
  <rcc rId="7531" sId="2" odxf="1" dxf="1" numFmtId="34">
    <oc r="Q76">
      <v>75000</v>
    </oc>
    <nc r="Q76">
      <v>50000</v>
    </nc>
    <odxf/>
    <ndxf/>
  </rcc>
  <rcc rId="7532" sId="2" odxf="1" dxf="1" numFmtId="34">
    <oc r="Q78">
      <v>75000</v>
    </oc>
    <nc r="Q78">
      <v>50000</v>
    </nc>
    <odxf/>
    <ndxf/>
  </rcc>
  <rcc rId="7533" sId="2" numFmtId="34">
    <oc r="Q22">
      <v>700000</v>
    </oc>
    <nc r="Q22">
      <v>760000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4" sId="2" numFmtId="4">
    <oc r="R51">
      <v>500000</v>
    </oc>
    <nc r="R51">
      <v>400000</v>
    </nc>
  </rcc>
  <rcc rId="7535" sId="2" numFmtId="4">
    <oc r="R55">
      <v>400000</v>
    </oc>
    <nc r="R55"/>
  </rcc>
  <rcc rId="7536" sId="2" numFmtId="34">
    <oc r="R21">
      <v>400000</v>
    </oc>
    <nc r="R21">
      <v>500000</v>
    </nc>
  </rcc>
  <rcc rId="7537" sId="2" numFmtId="34">
    <oc r="R22">
      <v>500000</v>
    </oc>
    <nc r="R22">
      <v>600000</v>
    </nc>
  </rcc>
  <rcc rId="7538" sId="2" numFmtId="34">
    <oc r="R17">
      <v>1000000</v>
    </oc>
    <nc r="R17">
      <v>1200000</v>
    </nc>
  </rcc>
  <rcc rId="7539" sId="2" odxf="1" dxf="1" numFmtId="34">
    <oc r="R19">
      <v>1000000</v>
    </oc>
    <nc r="R19">
      <v>1200000</v>
    </nc>
    <odxf/>
    <ndxf/>
  </rcc>
  <rcc rId="7540" sId="2" numFmtId="34">
    <oc r="R26">
      <v>500000</v>
    </oc>
    <nc r="R26">
      <v>600000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1" sId="2" numFmtId="4">
    <oc r="T17">
      <v>1500000</v>
    </oc>
    <nc r="T17">
      <v>1400000</v>
    </nc>
  </rcc>
  <rcc rId="7542" sId="2" numFmtId="34">
    <oc r="T19">
      <v>1500000</v>
    </oc>
    <nc r="T19">
      <v>1400000</v>
    </nc>
  </rcc>
  <rcc rId="7543" sId="2" numFmtId="4">
    <oc r="T20">
      <v>250000</v>
    </oc>
    <nc r="T20">
      <v>300000</v>
    </nc>
  </rcc>
  <rcc rId="7544" sId="2" numFmtId="4">
    <oc r="T51">
      <v>1000000</v>
    </oc>
    <nc r="T51">
      <v>600000</v>
    </nc>
  </rcc>
  <rcc rId="7545" sId="2" numFmtId="4">
    <oc r="T23">
      <v>400000</v>
    </oc>
    <nc r="T23">
      <v>500000</v>
    </nc>
  </rcc>
  <rcc rId="7546" sId="2" numFmtId="4">
    <oc r="T28">
      <v>500000</v>
    </oc>
    <nc r="T28">
      <v>600000</v>
    </nc>
  </rcc>
  <rcc rId="7547" sId="2" numFmtId="34">
    <oc r="X13">
      <v>1500000</v>
    </oc>
    <nc r="X13">
      <v>1700000</v>
    </nc>
  </rcc>
  <rcc rId="7548" sId="2" numFmtId="4">
    <nc r="X51">
      <v>600000</v>
    </nc>
  </rcc>
  <rcc rId="7549" sId="2" numFmtId="4">
    <nc r="X22">
      <v>600000</v>
    </nc>
  </rcc>
  <rcc rId="7550" sId="2" numFmtId="4">
    <oc r="X26">
      <v>800000</v>
    </oc>
    <nc r="X26">
      <v>1000000</v>
    </nc>
  </rcc>
  <rcc rId="7551" sId="2" numFmtId="4">
    <oc r="X31">
      <v>300000</v>
    </oc>
    <nc r="X31">
      <v>350000</v>
    </nc>
  </rcc>
  <rcc rId="7552" sId="2" numFmtId="4">
    <oc r="X21">
      <v>500000</v>
    </oc>
    <nc r="X21">
      <v>550000</v>
    </nc>
  </rcc>
  <rcc rId="7553" sId="2" numFmtId="4">
    <oc r="X19">
      <v>1200000</v>
    </oc>
    <nc r="X19">
      <v>1300000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4" sId="2" numFmtId="4">
    <oc r="AA17">
      <v>1200000</v>
    </oc>
    <nc r="AA17">
      <v>1100000</v>
    </nc>
  </rcc>
  <rcc rId="7555" sId="2" numFmtId="4">
    <oc r="AA28">
      <v>400000</v>
    </oc>
    <nc r="AA28">
      <v>600000</v>
    </nc>
  </rcc>
  <rcc rId="7556" sId="2" numFmtId="4">
    <nc r="AA26">
      <v>600000</v>
    </nc>
  </rcc>
  <rcc rId="7557" sId="2" numFmtId="4">
    <nc r="AA22">
      <v>350000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8" sId="2" numFmtId="4">
    <nc r="AC31">
      <v>300000</v>
    </nc>
  </rcc>
  <rcc rId="7559" sId="2" numFmtId="4">
    <nc r="AC20">
      <v>300000</v>
    </nc>
  </rcc>
  <rcc rId="7560" sId="2" numFmtId="4">
    <nc r="AC26">
      <v>500000</v>
    </nc>
  </rcc>
  <rcc rId="7561" sId="2" numFmtId="4">
    <oc r="AC28">
      <v>400000</v>
    </oc>
    <nc r="AC28">
      <v>500000</v>
    </nc>
  </rcc>
  <rcc rId="7562" sId="2" numFmtId="4">
    <oc r="AC45">
      <v>700000</v>
    </oc>
    <nc r="AC45">
      <v>800000</v>
    </nc>
  </rcc>
  <rcc rId="7563" sId="2" numFmtId="34">
    <oc r="AC56">
      <v>400000</v>
    </oc>
    <nc r="AC56">
      <v>300000</v>
    </nc>
  </rcc>
  <rcc rId="7564" sId="2" numFmtId="34">
    <oc r="AC55">
      <v>350000</v>
    </oc>
    <nc r="AC55">
      <v>450000</v>
    </nc>
  </rcc>
  <rcc rId="7565" sId="2" numFmtId="34">
    <oc r="AD13">
      <v>1000000</v>
    </oc>
    <nc r="AD13">
      <v>1200000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5:AD55">
    <dxf>
      <numFmt numFmtId="35" formatCode="_(* #,##0.00_);_(* \(#,##0.00\);_(* &quot;-&quot;??_);_(@_)"/>
    </dxf>
  </rfmt>
  <rfmt sheetId="2" sqref="AD45:AD55">
    <dxf>
      <numFmt numFmtId="169" formatCode="_(* #,##0.0_);_(* \(#,##0.0\);_(* &quot;-&quot;??_);_(@_)"/>
    </dxf>
  </rfmt>
  <rfmt sheetId="2" sqref="AD45:AD55">
    <dxf>
      <numFmt numFmtId="164" formatCode="_(* #,##0_);_(* \(#,##0\);_(* &quot;-&quot;??_);_(@_)"/>
    </dxf>
  </rfmt>
  <rcc rId="7566" sId="2" numFmtId="4">
    <oc r="AD22">
      <v>600000</v>
    </oc>
    <nc r="AD22">
      <v>550000</v>
    </nc>
  </rcc>
  <rcc rId="7567" sId="2" numFmtId="34">
    <nc r="AD53">
      <v>450000</v>
    </nc>
  </rcc>
  <rcc rId="7568" sId="2" numFmtId="4">
    <oc r="AD24">
      <v>800000</v>
    </oc>
    <nc r="AD24">
      <v>700000</v>
    </nc>
  </rcc>
  <rcc rId="7569" sId="2" numFmtId="4">
    <oc r="AD26">
      <v>800000</v>
    </oc>
    <nc r="AD26">
      <v>750000</v>
    </nc>
  </rcc>
  <rcc rId="7570" sId="2" numFmtId="34">
    <nc r="AD55">
      <v>500000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1" sId="2" numFmtId="4">
    <nc r="AE25">
      <v>400000</v>
    </nc>
  </rcc>
  <rcc rId="7572" sId="2" numFmtId="4">
    <oc r="AE24">
      <v>400000</v>
    </oc>
    <nc r="AE24"/>
  </rcc>
  <rcc rId="7573" sId="2" numFmtId="34">
    <nc r="AE55">
      <v>400000</v>
    </nc>
  </rcc>
  <rcc rId="7574" sId="2" numFmtId="34">
    <oc r="AE76">
      <v>100000</v>
    </oc>
    <nc r="AE76">
      <v>50000</v>
    </nc>
  </rcc>
  <rcc rId="7575" sId="2" numFmtId="34">
    <oc r="AE81">
      <v>100000</v>
    </oc>
    <nc r="AE81">
      <v>50000</v>
    </nc>
  </rcc>
  <rcc rId="7576" sId="2" numFmtId="4">
    <nc r="AE21">
      <v>400000</v>
    </nc>
  </rcc>
  <rcc rId="7577" sId="2" numFmtId="4">
    <nc r="AE28">
      <v>400000</v>
    </nc>
  </rcc>
  <rcc rId="7578" sId="2" numFmtId="4">
    <nc r="AE26">
      <v>500000</v>
    </nc>
  </rcc>
  <rcc rId="7579" sId="2" numFmtId="4">
    <oc r="AE17">
      <v>800000</v>
    </oc>
    <nc r="AE17">
      <v>700000</v>
    </nc>
  </rcc>
  <rcc rId="7580" sId="2" numFmtId="34">
    <oc r="AG21">
      <v>350000</v>
    </oc>
    <nc r="AG21">
      <v>400000</v>
    </nc>
  </rcc>
  <rcc rId="7581" sId="2" numFmtId="4">
    <nc r="AG55">
      <v>450000</v>
    </nc>
  </rcc>
  <rcc rId="7582" sId="2" numFmtId="34">
    <oc r="AG49">
      <v>500000</v>
    </oc>
    <nc r="AG49">
      <v>400000</v>
    </nc>
  </rcc>
  <rcc rId="7583" sId="2" numFmtId="34">
    <oc r="AG23">
      <v>300000</v>
    </oc>
    <nc r="AG23">
      <v>350000</v>
    </nc>
  </rcc>
  <rcc rId="7584" sId="2" numFmtId="34">
    <oc r="AG19">
      <v>1200000</v>
    </oc>
    <nc r="AG19">
      <v>1100000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H25">
    <dxf>
      <numFmt numFmtId="35" formatCode="_(* #,##0.00_);_(* \(#,##0.00\);_(* &quot;-&quot;??_);_(@_)"/>
    </dxf>
  </rfmt>
  <rfmt sheetId="2" sqref="AH25">
    <dxf>
      <numFmt numFmtId="169" formatCode="_(* #,##0.0_);_(* \(#,##0.0\);_(* &quot;-&quot;??_);_(@_)"/>
    </dxf>
  </rfmt>
  <rfmt sheetId="2" sqref="AH25">
    <dxf>
      <numFmt numFmtId="164" formatCode="_(* #,##0_);_(* \(#,##0\);_(* &quot;-&quot;??_);_(@_)"/>
    </dxf>
  </rfmt>
  <rcc rId="7585" sId="2" numFmtId="4">
    <nc r="AH23">
      <v>400000</v>
    </nc>
  </rcc>
  <rcc rId="7586" sId="2" numFmtId="4">
    <nc r="AH28">
      <v>400000</v>
    </nc>
  </rcc>
  <rcc rId="7587" sId="2" numFmtId="34">
    <oc r="AH44">
      <v>400000</v>
    </oc>
    <nc r="AH44"/>
  </rcc>
  <rcc rId="7588" sId="2" numFmtId="4">
    <nc r="AH51">
      <v>400000</v>
    </nc>
  </rcc>
  <rcc rId="7589" sId="2" numFmtId="34">
    <oc r="AH45">
      <v>600000</v>
    </oc>
    <nc r="AH45">
      <v>400000</v>
    </nc>
  </rcc>
  <rcc rId="7590" sId="2" numFmtId="4">
    <nc r="AH56">
      <v>200000</v>
    </nc>
  </rcc>
  <rcc rId="7591" sId="2" numFmtId="4">
    <nc r="AH55">
      <v>300000</v>
    </nc>
  </rcc>
  <rcc rId="7592" sId="2" numFmtId="34">
    <oc r="AH19">
      <v>500000</v>
    </oc>
    <nc r="AH19">
      <v>600000</v>
    </nc>
  </rcc>
  <rcc rId="7593" sId="2" numFmtId="34">
    <nc r="AH31">
      <v>250000</v>
    </nc>
  </rcc>
  <rcc rId="7594" sId="2" numFmtId="34">
    <nc r="AH25">
      <v>650000</v>
    </nc>
  </rcc>
  <rcc rId="7595" sId="2">
    <nc r="AH24">
      <v>400000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 numFmtId="34">
    <oc r="AJ19">
      <v>1500000</v>
    </oc>
    <nc r="AJ19">
      <v>1200000</v>
    </nc>
  </rcc>
  <rcc rId="7597" sId="2" numFmtId="4">
    <oc r="AJ44">
      <v>400000</v>
    </oc>
    <nc r="AJ44">
      <v>500000</v>
    </nc>
  </rcc>
  <rcc rId="7598" sId="2" numFmtId="34">
    <oc r="AJ28">
      <v>550000</v>
    </oc>
    <nc r="AJ28">
      <v>600000</v>
    </nc>
  </rcc>
  <rcc rId="7599" sId="2" numFmtId="34">
    <oc r="AJ22">
      <v>400000</v>
    </oc>
    <nc r="AJ22">
      <v>500000</v>
    </nc>
  </rcc>
  <rcc rId="7600" sId="2" numFmtId="34">
    <oc r="AJ25">
      <v>1000000</v>
    </oc>
    <nc r="AJ25">
      <v>1100000</v>
    </nc>
  </rcc>
  <rcc rId="7601" sId="2" numFmtId="34">
    <oc r="AJ45">
      <v>700000</v>
    </oc>
    <nc r="AJ45">
      <v>500000</v>
    </nc>
  </rcc>
  <rcc rId="7602" sId="2" numFmtId="34">
    <oc r="AJ26">
      <v>500000</v>
    </oc>
    <nc r="AJ26">
      <v>600000</v>
    </nc>
  </rcc>
  <rcc rId="7603" sId="2" numFmtId="34">
    <oc r="AJ23">
      <v>400000</v>
    </oc>
    <nc r="AJ23">
      <v>450000</v>
    </nc>
  </rcc>
  <rcc rId="7604" sId="2" numFmtId="34">
    <oc r="AJ31">
      <v>300000</v>
    </oc>
    <nc r="AJ31">
      <v>350000</v>
    </nc>
  </rcc>
  <rcc rId="7605" sId="2" numFmtId="34">
    <oc r="AM19">
      <v>1000000</v>
    </oc>
    <nc r="AM19">
      <v>800000</v>
    </nc>
  </rcc>
  <rcc rId="7606" sId="2" numFmtId="4">
    <oc r="AM55">
      <v>300000</v>
    </oc>
    <nc r="AM55">
      <v>400000</v>
    </nc>
  </rcc>
  <rcc rId="7607" sId="2" numFmtId="34">
    <oc r="AM73">
      <v>250000</v>
    </oc>
    <nc r="AM73">
      <v>100000</v>
    </nc>
  </rcc>
  <rcc rId="7608" sId="2" numFmtId="4">
    <oc r="AM23">
      <v>400000</v>
    </oc>
    <nc r="AM23">
      <v>300000</v>
    </nc>
  </rcc>
  <rcc rId="7609" sId="2" numFmtId="34">
    <nc r="AM28">
      <v>400000</v>
    </nc>
  </rcc>
  <rcc rId="7610" sId="2" numFmtId="34">
    <nc r="AM31">
      <v>150000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 numFmtId="34">
    <oc r="AN23">
      <v>600000</v>
    </oc>
    <nc r="AN23">
      <v>400000</v>
    </nc>
  </rcc>
  <rcc rId="7612" sId="2" numFmtId="34">
    <oc r="AN28">
      <v>500000</v>
    </oc>
    <nc r="AN28">
      <v>300000</v>
    </nc>
  </rcc>
  <rcc rId="7613" sId="2" numFmtId="34">
    <oc r="AN31">
      <v>300000</v>
    </oc>
    <nc r="AN31">
      <v>200000</v>
    </nc>
  </rcc>
  <rcc rId="7614" sId="2" numFmtId="34">
    <oc r="AN73">
      <v>200000</v>
    </oc>
    <nc r="AN73">
      <v>100000</v>
    </nc>
  </rcc>
  <rcc rId="7615" sId="2" numFmtId="34">
    <nc r="AN13">
      <v>1100000</v>
    </nc>
  </rcc>
  <rcc rId="7616" sId="2" numFmtId="34">
    <nc r="AP44">
      <v>700000</v>
    </nc>
  </rcc>
  <rcc rId="7617" sId="2" numFmtId="34">
    <nc r="AP45">
      <v>600000</v>
    </nc>
  </rcc>
  <rcc rId="7618" sId="2" numFmtId="34">
    <nc r="AP53">
      <v>500000</v>
    </nc>
  </rcc>
  <rcc rId="7619" sId="2" numFmtId="34">
    <oc r="AP69">
      <v>100000</v>
    </oc>
    <nc r="AP69">
      <v>50000</v>
    </nc>
  </rcc>
  <rcc rId="7620" sId="2" numFmtId="34">
    <oc r="AP76">
      <v>75000</v>
    </oc>
    <nc r="AP76">
      <v>50000</v>
    </nc>
  </rcc>
  <rcc rId="7621" sId="2" numFmtId="34">
    <oc r="AP22">
      <v>700000</v>
    </oc>
    <nc r="AP22">
      <v>500000</v>
    </nc>
  </rcc>
  <rcc rId="7622" sId="2" numFmtId="34">
    <oc r="AP24">
      <v>500000</v>
    </oc>
    <nc r="AP24">
      <v>400000</v>
    </nc>
  </rcc>
  <rcc rId="7623" sId="2" numFmtId="34">
    <oc r="AP28">
      <v>750000</v>
    </oc>
    <nc r="AP28">
      <v>550000</v>
    </nc>
  </rcc>
  <rcc rId="7624" sId="2" numFmtId="34">
    <nc r="AP51">
      <v>500000</v>
    </nc>
  </rcc>
  <rcc rId="7625" sId="2" numFmtId="4">
    <nc r="AP56">
      <v>200000</v>
    </nc>
  </rcc>
  <rcc rId="7626" sId="2" numFmtId="4">
    <nc r="AP55">
      <v>500000</v>
    </nc>
  </rcc>
  <rcc rId="7627" sId="2" numFmtId="34">
    <oc r="AP21">
      <v>600000</v>
    </oc>
    <nc r="AP21">
      <v>400000</v>
    </nc>
  </rcc>
  <rcc rId="7628" sId="2" numFmtId="34">
    <oc r="AP23">
      <v>500000</v>
    </oc>
    <nc r="AP23">
      <v>300000</v>
    </nc>
  </rcc>
  <rcc rId="7629" sId="2" numFmtId="34">
    <oc r="AP26">
      <v>700000</v>
    </oc>
    <nc r="AP26">
      <v>400000</v>
    </nc>
  </rcc>
  <rcc rId="7630" sId="2" numFmtId="34">
    <nc r="AP49">
      <v>300000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1" sId="2" numFmtId="4">
    <oc r="BD47">
      <v>1200000</v>
    </oc>
    <nc r="BD47">
      <v>1000000</v>
    </nc>
  </rcc>
  <rcc rId="3792" sId="2" numFmtId="4">
    <oc r="BD49">
      <v>400000</v>
    </oc>
    <nc r="BD49">
      <v>700000</v>
    </nc>
  </rcc>
  <rcc rId="3793" sId="2" numFmtId="4">
    <oc r="BD53">
      <v>500000</v>
    </oc>
    <nc r="BD53">
      <v>700000</v>
    </nc>
  </rcc>
  <rcc rId="3794" sId="2" numFmtId="34">
    <nc r="BD57">
      <v>200000</v>
    </nc>
  </rcc>
  <rfmt sheetId="2" sqref="BD57" start="0" length="2147483647">
    <dxf>
      <font>
        <b val="0"/>
        <family val="2"/>
      </font>
    </dxf>
  </rfmt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1" sId="2" numFmtId="4">
    <oc r="AS13">
      <v>500000</v>
    </oc>
    <nc r="AS13">
      <v>700000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 numFmtId="4">
    <oc r="AS20">
      <v>200000</v>
    </oc>
    <nc r="AS20"/>
  </rcc>
  <rcc rId="7633" sId="2" numFmtId="4">
    <oc r="AS23">
      <v>600000</v>
    </oc>
    <nc r="AS23">
      <v>500000</v>
    </nc>
  </rcc>
  <rcc rId="7634" sId="2" numFmtId="4">
    <oc r="AS25">
      <v>1300000</v>
    </oc>
    <nc r="AS25">
      <v>1200000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A6" t="inlineStr">
      <is>
        <t>JAN TERR. %</t>
      </is>
    </oc>
    <nc r="A6" t="inlineStr">
      <is>
        <t>MARCH TERR. %</t>
      </is>
    </nc>
  </rcc>
  <rcc rId="7636" sId="2" numFmtId="4">
    <oc r="AS55">
      <v>400000</v>
    </oc>
    <nc r="AS55">
      <v>418050</v>
    </nc>
  </rcc>
  <rcc rId="7637" sId="2" numFmtId="4">
    <nc r="AT45">
      <v>400000</v>
    </nc>
  </rcc>
  <rcc rId="7638" sId="2" numFmtId="4">
    <oc r="AT51">
      <v>300000</v>
    </oc>
    <nc r="AT51"/>
  </rcc>
  <rcc rId="7639" sId="2" numFmtId="4">
    <oc r="AT53">
      <v>200000</v>
    </oc>
    <nc r="AT53">
      <v>300000</v>
    </nc>
  </rcc>
  <rcc rId="7640" sId="2" numFmtId="4">
    <nc r="AT56">
      <v>200000</v>
    </nc>
  </rcc>
  <rcc rId="7641" sId="2" numFmtId="34">
    <oc r="AT90">
      <v>90000</v>
    </oc>
    <nc r="AT90">
      <v>100000</v>
    </nc>
  </rcc>
  <rcc rId="7642" sId="2" numFmtId="34">
    <oc r="AT105">
      <v>120000</v>
    </oc>
    <nc r="AT105">
      <v>100000</v>
    </nc>
  </rcc>
  <rcc rId="7643" sId="2" numFmtId="4">
    <nc r="AT48">
      <v>200000</v>
    </nc>
  </rcc>
  <rcc rId="7644" sId="2" numFmtId="34">
    <nc r="AT25">
      <v>400000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5" sId="2" numFmtId="34">
    <oc r="AU13">
      <v>1400000</v>
    </oc>
    <nc r="AU13">
      <v>1700000</v>
    </nc>
  </rcc>
  <rcc rId="7646" sId="2" numFmtId="34">
    <oc r="AU17">
      <v>2535000</v>
    </oc>
    <nc r="AU17">
      <v>2600000</v>
    </nc>
  </rcc>
  <rcc rId="7647" sId="2" numFmtId="4">
    <nc r="AU54">
      <v>300000</v>
    </nc>
  </rcc>
  <rcc rId="7648" sId="2" numFmtId="4">
    <nc r="AU49">
      <v>500000</v>
    </nc>
  </rcc>
  <rcc rId="7649" sId="2" numFmtId="34">
    <oc r="AU21">
      <v>1500000</v>
    </oc>
    <nc r="AU21">
      <v>1400000</v>
    </nc>
  </rcc>
  <rcc rId="7650" sId="2" numFmtId="4">
    <oc r="AU53">
      <v>600000</v>
    </oc>
    <nc r="AU53">
      <v>900000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2" numFmtId="34">
    <oc r="AX21">
      <v>500000</v>
    </oc>
    <nc r="AX21">
      <v>400000</v>
    </nc>
  </rcc>
  <rcc rId="7652" sId="2" numFmtId="4">
    <oc r="AX44">
      <v>500000</v>
    </oc>
    <nc r="AX44"/>
  </rcc>
  <rcc rId="7653" sId="2" numFmtId="4">
    <nc r="AX55">
      <v>300000</v>
    </nc>
  </rcc>
  <rcc rId="7654" sId="2" numFmtId="34">
    <nc r="AX22">
      <v>400000</v>
    </nc>
  </rcc>
  <rcc rId="7655" sId="2" numFmtId="34">
    <oc r="AX17">
      <v>1200000</v>
    </oc>
    <nc r="AX17">
      <v>1100000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 numFmtId="4">
    <oc r="AY45">
      <v>600000</v>
    </oc>
    <nc r="AY45">
      <v>500000</v>
    </nc>
  </rcc>
  <rcc rId="7657" sId="2" numFmtId="34">
    <oc r="AY90">
      <v>80000</v>
    </oc>
    <nc r="AY90">
      <v>100000</v>
    </nc>
  </rcc>
  <rcc rId="7658" sId="2" numFmtId="34">
    <oc r="AY105">
      <v>120000</v>
    </oc>
    <nc r="AY105">
      <v>100000</v>
    </nc>
  </rcc>
  <rcc rId="7659" sId="2" numFmtId="34">
    <oc r="AY23">
      <v>200000</v>
    </oc>
    <nc r="AY23">
      <v>250000</v>
    </nc>
  </rcc>
  <rcc rId="7660" sId="2" numFmtId="34">
    <oc r="AY21">
      <v>350000</v>
    </oc>
    <nc r="AY21">
      <v>400000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1" sId="2" numFmtId="34">
    <oc r="AZ23">
      <v>200000</v>
    </oc>
    <nc r="AZ23">
      <v>250000</v>
    </nc>
  </rcc>
  <rcc rId="7662" sId="2" numFmtId="34">
    <nc r="AZ25">
      <v>400000</v>
    </nc>
  </rcc>
  <rcc rId="7663" sId="2" numFmtId="34">
    <oc r="AZ26">
      <v>250000</v>
    </oc>
    <nc r="AZ26">
      <v>300000</v>
    </nc>
  </rcc>
  <rcc rId="7664" sId="2" numFmtId="4">
    <oc r="AZ44">
      <v>600000</v>
    </oc>
    <nc r="AZ44">
      <v>500000</v>
    </nc>
  </rcc>
  <rcc rId="7665" sId="2" numFmtId="4">
    <oc r="AZ45">
      <v>500000</v>
    </oc>
    <nc r="AZ45">
      <v>350000</v>
    </nc>
  </rcc>
  <rcc rId="7666" sId="2" numFmtId="34">
    <nc r="AZ24">
      <v>250000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7" sId="2" numFmtId="4">
    <oc r="BA19">
      <v>1900000</v>
    </oc>
    <nc r="BA19">
      <v>1500000</v>
    </nc>
  </rcc>
  <rcc rId="7668" sId="2" numFmtId="4">
    <nc r="BA20">
      <v>300000</v>
    </nc>
  </rcc>
  <rcc rId="7669" sId="2" numFmtId="4">
    <oc r="BA28">
      <v>600000</v>
    </oc>
    <nc r="BA28">
      <v>800000</v>
    </nc>
  </rcc>
  <rcc rId="7670" sId="2" numFmtId="4">
    <oc r="BA26">
      <v>600000</v>
    </oc>
    <nc r="BA26">
      <v>800000</v>
    </nc>
  </rcc>
  <rcc rId="7671" sId="2" numFmtId="4">
    <oc r="BA45">
      <v>800000</v>
    </oc>
    <nc r="BA45">
      <v>600000</v>
    </nc>
  </rcc>
  <rcc rId="7672" sId="2" numFmtId="4">
    <oc r="BA44">
      <v>900000</v>
    </oc>
    <nc r="BA44">
      <v>800000</v>
    </nc>
  </rcc>
  <rcc rId="7673" sId="2" numFmtId="4">
    <oc r="BA105">
      <v>201000</v>
    </oc>
    <nc r="BA105">
      <v>200000</v>
    </nc>
  </rcc>
  <rcc rId="7674" sId="2" numFmtId="4">
    <oc r="BA17">
      <v>1200000</v>
    </oc>
    <nc r="BA17">
      <v>1300000</v>
    </nc>
  </rcc>
  <rcc rId="7675" sId="2" numFmtId="4">
    <oc r="BA22">
      <v>400000</v>
    </oc>
    <nc r="BA22">
      <v>600000</v>
    </nc>
  </rcc>
  <rcc rId="7676" sId="2" odxf="1" dxf="1" numFmtId="4">
    <oc r="BA23">
      <v>400000</v>
    </oc>
    <nc r="BA23">
      <v>600000</v>
    </nc>
    <ndxf>
      <font>
        <sz val="10"/>
        <color auto="1"/>
        <name val="Aparajita"/>
        <family val="2"/>
        <scheme val="none"/>
      </font>
      <alignment horizontal="general"/>
    </ndxf>
  </rcc>
  <rcc rId="7677" sId="2" numFmtId="4">
    <oc r="BA31">
      <v>300000</v>
    </oc>
    <nc r="BA31">
      <v>350000</v>
    </nc>
  </rcc>
  <rcc rId="7678" sId="2" odxf="1" dxf="1" numFmtId="4">
    <oc r="BA53">
      <v>500000</v>
    </oc>
    <nc r="BA53">
      <v>600000</v>
    </nc>
    <odxf>
      <font>
        <sz val="10"/>
        <name val="Aparajita"/>
        <scheme val="none"/>
      </font>
    </odxf>
    <ndxf>
      <font>
        <sz val="10"/>
        <name val="Aparajita"/>
        <family val="2"/>
        <scheme val="none"/>
      </font>
    </ndxf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9" sId="2" numFmtId="4">
    <oc r="BA53">
      <v>600000</v>
    </oc>
    <nc r="BA53">
      <v>550000</v>
    </nc>
  </rcc>
  <rcc rId="7680" sId="2" numFmtId="34">
    <oc r="BB45">
      <v>1200000</v>
    </oc>
    <nc r="BB45">
      <v>1000000</v>
    </nc>
  </rcc>
  <rcc rId="7681" sId="2" numFmtId="34">
    <oc r="BB49">
      <v>1000000</v>
    </oc>
    <nc r="BB49">
      <v>600000</v>
    </nc>
  </rcc>
  <rcc rId="7682" sId="2" numFmtId="34">
    <oc r="BB48">
      <v>500000</v>
    </oc>
    <nc r="BB48">
      <v>400000</v>
    </nc>
  </rcc>
  <rcc rId="7683" sId="2" numFmtId="34">
    <oc r="BB22">
      <v>1200000</v>
    </oc>
    <nc r="BB22">
      <v>1000000</v>
    </nc>
  </rcc>
  <rcc rId="7684" sId="2" numFmtId="34">
    <oc r="BB25">
      <v>2500000</v>
    </oc>
    <nc r="BB25">
      <v>2400000</v>
    </nc>
  </rcc>
  <rfmt sheetId="2" sqref="BC26">
    <dxf>
      <numFmt numFmtId="35" formatCode="_(* #,##0.00_);_(* \(#,##0.00\);_(* &quot;-&quot;??_);_(@_)"/>
    </dxf>
  </rfmt>
  <rfmt sheetId="2" sqref="BC26">
    <dxf>
      <numFmt numFmtId="169" formatCode="_(* #,##0.0_);_(* \(#,##0.0\);_(* &quot;-&quot;??_);_(@_)"/>
    </dxf>
  </rfmt>
  <rfmt sheetId="2" sqref="BC26">
    <dxf>
      <numFmt numFmtId="164" formatCode="_(* #,##0_);_(* \(#,##0\);_(* &quot;-&quot;??_);_(@_)"/>
    </dxf>
  </rfmt>
  <rcc rId="7685" sId="2" numFmtId="4">
    <oc r="BC28">
      <v>1200000</v>
    </oc>
    <nc r="BC28">
      <v>1000000</v>
    </nc>
  </rcc>
  <rcc rId="7686" sId="2" numFmtId="4">
    <oc r="BC25">
      <v>2200000</v>
    </oc>
    <nc r="BC25">
      <v>2000000</v>
    </nc>
  </rcc>
  <rcc rId="7687" sId="2" numFmtId="34">
    <nc r="BC26">
      <v>650000</v>
    </nc>
  </rcc>
  <rcc rId="7688" sId="2" numFmtId="4">
    <oc r="BC49">
      <v>500000</v>
    </oc>
    <nc r="BC49">
      <v>400000</v>
    </nc>
  </rcc>
  <rcc rId="7689" sId="2" numFmtId="4">
    <oc r="BC55">
      <v>1000000</v>
    </oc>
    <nc r="BC55">
      <v>800000</v>
    </nc>
  </rcc>
  <rcc rId="7690" sId="2" numFmtId="4">
    <oc r="BC105">
      <v>500000</v>
    </oc>
    <nc r="BC105">
      <v>400000</v>
    </nc>
  </rcc>
  <rcc rId="7691" sId="2" numFmtId="4">
    <oc r="BC19">
      <v>2500000</v>
    </oc>
    <nc r="BC19">
      <v>2700000</v>
    </nc>
  </rcc>
  <rcc rId="7692" sId="2" numFmtId="4">
    <oc r="BC24">
      <v>800000</v>
    </oc>
    <nc r="BC24">
      <v>1100000</v>
    </nc>
  </rcc>
  <rcc rId="7693" sId="2" numFmtId="34">
    <nc r="BE24">
      <v>650000</v>
    </nc>
  </rcc>
  <rcc rId="7694" sId="2" numFmtId="34">
    <oc r="BH98">
      <v>300000</v>
    </oc>
    <nc r="BH98"/>
  </rcc>
  <rcc rId="7695" sId="2" numFmtId="34">
    <oc r="BF49">
      <v>600000</v>
    </oc>
    <nc r="BF49">
      <v>400000</v>
    </nc>
  </rcc>
  <rcc rId="7696" sId="2" numFmtId="34">
    <oc r="BF44">
      <v>1000000</v>
    </oc>
    <nc r="BF44">
      <v>950000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7" sId="2" numFmtId="34">
    <oc r="BG12">
      <v>500000</v>
    </oc>
    <nc r="BG12"/>
  </rcc>
  <rcc rId="7698" sId="2" numFmtId="34">
    <nc r="BG13">
      <v>600000</v>
    </nc>
  </rcc>
  <rcc rId="7699" sId="2" numFmtId="4">
    <oc r="BG23">
      <v>500000</v>
    </oc>
    <nc r="BG23">
      <v>200000</v>
    </nc>
  </rcc>
  <rcc rId="7700" sId="2" numFmtId="4">
    <oc r="BG21">
      <v>500000</v>
    </oc>
    <nc r="BG21">
      <v>300000</v>
    </nc>
  </rcc>
  <rcc rId="7701" sId="2" numFmtId="34">
    <oc r="BG26">
      <v>500000</v>
    </oc>
    <nc r="BG26">
      <v>300000</v>
    </nc>
  </rcc>
  <rcc rId="7702" sId="2" numFmtId="4">
    <nc r="BG45">
      <v>200000</v>
    </nc>
  </rcc>
  <rcc rId="7703" sId="2" numFmtId="4">
    <nc r="BG53">
      <v>300000</v>
    </nc>
  </rcc>
  <rcc rId="7704" sId="2" numFmtId="4">
    <nc r="BG54">
      <v>200000</v>
    </nc>
  </rcc>
  <rcc rId="7705" sId="2" numFmtId="4">
    <nc r="BG55">
      <v>300000</v>
    </nc>
  </rcc>
  <rcc rId="7706" sId="2" numFmtId="34">
    <oc r="BH55">
      <v>1200000</v>
    </oc>
    <nc r="BH55">
      <v>1300000</v>
    </nc>
  </rcc>
  <rcc rId="7707" sId="2" numFmtId="34">
    <nc r="BH56">
      <v>400000</v>
    </nc>
  </rcc>
  <rcc rId="7708" sId="2" numFmtId="34">
    <oc r="BH20">
      <v>1000000</v>
    </oc>
    <nc r="BH20">
      <v>500000</v>
    </nc>
  </rcc>
  <rcc rId="7709" sId="2" numFmtId="34">
    <oc r="BH24">
      <v>1500000</v>
    </oc>
    <nc r="BH24">
      <v>1000000</v>
    </nc>
  </rcc>
  <rcc rId="7710" sId="2" numFmtId="34">
    <oc r="BH26">
      <v>2000000</v>
    </oc>
    <nc r="BH26">
      <v>1700000</v>
    </nc>
  </rcc>
  <rcc rId="7711" sId="2" numFmtId="34">
    <oc r="BH31">
      <v>500000</v>
    </oc>
    <nc r="BH31">
      <v>400000</v>
    </nc>
  </rcc>
  <rcc rId="7712" sId="2" odxf="1" dxf="1" numFmtId="34">
    <oc r="BH81">
      <v>200000</v>
    </oc>
    <nc r="BH81">
      <v>100000</v>
    </nc>
    <odxf/>
    <ndxf/>
  </rcc>
  <rcc rId="7713" sId="2" numFmtId="34">
    <nc r="BH97">
      <v>150000</v>
    </nc>
  </rcc>
  <rcc rId="7714" sId="2" numFmtId="34">
    <oc r="BH49">
      <v>350000</v>
    </oc>
    <nc r="BH49">
      <v>450000</v>
    </nc>
  </rcc>
  <rcc rId="7715" sId="2" numFmtId="34">
    <nc r="BH53">
      <v>500000</v>
    </nc>
  </rcc>
  <rcc rId="7716" sId="2" numFmtId="34">
    <oc r="BH22">
      <v>1000000</v>
    </oc>
    <nc r="BH22">
      <v>500000</v>
    </nc>
  </rcc>
  <rcc rId="7717" sId="2" numFmtId="34">
    <oc r="BH25">
      <v>3000000</v>
    </oc>
    <nc r="BH25">
      <v>2300000</v>
    </nc>
  </rcc>
  <rcc rId="7718" sId="2" numFmtId="34">
    <oc r="BH28">
      <v>1500000</v>
    </oc>
    <nc r="BH28">
      <v>800000</v>
    </nc>
  </rcc>
  <rcc rId="7719" sId="2" numFmtId="4">
    <oc r="BL21">
      <v>400000</v>
    </oc>
    <nc r="BL21">
      <v>450000</v>
    </nc>
  </rcc>
  <rcc rId="7720" sId="2" numFmtId="4">
    <oc r="BL19">
      <v>1000000</v>
    </oc>
    <nc r="BL19">
      <v>1200000</v>
    </nc>
  </rcc>
  <rcc rId="7721" sId="2" numFmtId="34">
    <nc r="BL23">
      <v>150000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5" sId="2" numFmtId="34">
    <oc r="BE13">
      <v>1000000</v>
    </oc>
    <nc r="BE13"/>
  </rcc>
  <rcc rId="3796" sId="2" numFmtId="34">
    <oc r="BE12">
      <v>1500000</v>
    </oc>
    <nc r="BE12">
      <v>2500000</v>
    </nc>
  </rcc>
  <rcc rId="3797" sId="2" numFmtId="4">
    <oc r="BE18">
      <v>1500000</v>
    </oc>
    <nc r="BE18">
      <v>500000</v>
    </nc>
  </rcc>
  <rcc rId="3798" sId="2" odxf="1" dxf="1" numFmtId="34">
    <nc r="BE25">
      <v>1000000</v>
    </nc>
    <odxf/>
    <ndxf/>
  </rcc>
  <rcc rId="3799" sId="2" numFmtId="34">
    <oc r="BE26">
      <v>1000000</v>
    </oc>
    <nc r="BE26">
      <v>700000</v>
    </nc>
  </rcc>
  <rcc rId="3800" sId="2" numFmtId="4">
    <nc r="BE31">
      <v>300000</v>
    </nc>
  </rcc>
  <rcc rId="3801" sId="2" numFmtId="4">
    <oc r="BE68">
      <v>300000</v>
    </oc>
    <nc r="BE68"/>
  </rcc>
  <rcc rId="3802" sId="2" numFmtId="4">
    <nc r="BE72">
      <v>200000</v>
    </nc>
  </rcc>
  <rcc rId="3803" sId="2" numFmtId="4">
    <oc r="BE75">
      <v>500000</v>
    </oc>
    <nc r="BE75">
      <v>200000</v>
    </nc>
  </rcc>
  <rcc rId="3804" sId="2" numFmtId="4">
    <nc r="BE23">
      <v>400000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2" sId="2" numFmtId="4">
    <oc r="BM91">
      <v>500000</v>
    </oc>
    <nc r="BM91">
      <v>300000</v>
    </nc>
  </rcc>
  <rcc rId="7723" sId="2" numFmtId="4">
    <nc r="BM44">
      <v>600000</v>
    </nc>
  </rcc>
  <rcc rId="7724" sId="2" numFmtId="4">
    <oc r="BM45">
      <v>500000</v>
    </oc>
    <nc r="BM45">
      <v>600000</v>
    </nc>
  </rcc>
  <rcc rId="7725" sId="2" numFmtId="4">
    <nc r="BM53">
      <v>400000</v>
    </nc>
  </rcc>
  <rcc rId="7726" sId="2" numFmtId="34">
    <nc r="BM25">
      <v>1000000</v>
    </nc>
  </rcc>
  <rcc rId="7727" sId="2" numFmtId="34">
    <oc r="BM19">
      <v>2000000</v>
    </oc>
    <nc r="BM19">
      <v>2100000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8" sId="2" numFmtId="4">
    <oc r="BO20">
      <v>500000</v>
    </oc>
    <nc r="BO20">
      <v>400000</v>
    </nc>
  </rcc>
  <rcc rId="7729" sId="2" numFmtId="34">
    <oc r="BH20">
      <v>500000</v>
    </oc>
    <nc r="BH20">
      <v>550000</v>
    </nc>
  </rcc>
  <rcc rId="7730" sId="2" numFmtId="34">
    <oc r="BH23">
      <v>1200000</v>
    </oc>
    <nc r="BH23">
      <v>1100000</v>
    </nc>
  </rcc>
  <rcc rId="7731" sId="2" numFmtId="34">
    <oc r="BH19">
      <v>6000000</v>
    </oc>
    <nc r="BH19">
      <v>6050000</v>
    </nc>
  </rcc>
  <rcc rId="7732" sId="2" numFmtId="4">
    <oc r="BO19">
      <v>1500000</v>
    </oc>
    <nc r="BO19">
      <v>1550000</v>
    </nc>
  </rcc>
  <rcc rId="7733" sId="2" numFmtId="4">
    <oc r="BO28">
      <v>600000</v>
    </oc>
    <nc r="BO28">
      <v>500000</v>
    </nc>
  </rcc>
  <rcc rId="7734" sId="2" numFmtId="4">
    <nc r="BO25">
      <v>800000</v>
    </nc>
  </rcc>
  <rcc rId="7735" sId="2" numFmtId="4">
    <oc r="BO26">
      <v>1000000</v>
    </oc>
    <nc r="BO26">
      <v>800000</v>
    </nc>
  </rcc>
  <rcc rId="7736" sId="2" numFmtId="4">
    <nc r="BO24">
      <v>750000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7" sId="2" numFmtId="34">
    <nc r="AQ5">
      <v>20000000</v>
    </nc>
  </rcc>
  <rfmt sheetId="2" sqref="AQ26" start="0" length="0">
    <dxf/>
  </rfmt>
  <rcc rId="7738" sId="2" numFmtId="4">
    <nc r="AQ44">
      <v>1000000</v>
    </nc>
  </rcc>
  <rcc rId="7739" sId="2" numFmtId="4">
    <nc r="AQ45">
      <v>1000000</v>
    </nc>
  </rcc>
  <rcc rId="7740" sId="2" numFmtId="4">
    <nc r="AQ90">
      <v>200000</v>
    </nc>
  </rcc>
  <rcc rId="7741" sId="2" numFmtId="4">
    <nc r="AQ91">
      <v>200000</v>
    </nc>
  </rcc>
  <rcc rId="7742" sId="2" numFmtId="4">
    <nc r="AQ94">
      <v>200000</v>
    </nc>
  </rcc>
  <rcc rId="7743" sId="2" numFmtId="4">
    <nc r="AQ95">
      <v>100000</v>
    </nc>
  </rcc>
  <rcc rId="7744" sId="2" numFmtId="4">
    <nc r="AQ97">
      <v>100000</v>
    </nc>
  </rcc>
  <rcc rId="7745" sId="2" numFmtId="4">
    <nc r="AQ101">
      <v>200000</v>
    </nc>
  </rcc>
  <rcc rId="7746" sId="2" numFmtId="4">
    <nc r="AQ31">
      <v>500000</v>
    </nc>
  </rcc>
  <rfmt sheetId="2" sqref="AQ22" start="0" length="0">
    <dxf/>
  </rfmt>
  <rfmt sheetId="2" sqref="AQ24" start="0" length="0">
    <dxf/>
  </rfmt>
  <rcc rId="7747" sId="2" numFmtId="4">
    <nc r="AQ25">
      <v>1300000</v>
    </nc>
  </rcc>
  <rcc rId="7748" sId="2" numFmtId="4">
    <nc r="AQ26">
      <v>1300000</v>
    </nc>
  </rcc>
  <rcc rId="7749" sId="2" numFmtId="4">
    <nc r="AQ28">
      <v>1300000</v>
    </nc>
  </rcc>
  <rcc rId="7750" sId="2" numFmtId="34">
    <nc r="AQ19">
      <v>2000000</v>
    </nc>
  </rcc>
  <rcc rId="7751" sId="2" numFmtId="4">
    <nc r="AQ20">
      <v>500000</v>
    </nc>
  </rcc>
  <rcc rId="7752" sId="2" numFmtId="4">
    <nc r="AQ21">
      <v>1000000</v>
    </nc>
  </rcc>
  <rcc rId="7753" sId="2" numFmtId="4">
    <nc r="AQ22">
      <v>1000000</v>
    </nc>
  </rcc>
  <rcc rId="7754" sId="2" numFmtId="4">
    <nc r="AQ48">
      <v>500000</v>
    </nc>
  </rcc>
  <rcc rId="7755" sId="2" numFmtId="4">
    <nc r="AQ49">
      <v>800000</v>
    </nc>
  </rcc>
  <rcc rId="7756" sId="2" numFmtId="34">
    <nc r="AQ51">
      <v>800000</v>
    </nc>
  </rcc>
  <rcc rId="7757" sId="2" numFmtId="4">
    <nc r="AQ53">
      <v>800000</v>
    </nc>
  </rcc>
  <rcc rId="7758" sId="2" numFmtId="4">
    <nc r="AQ55">
      <v>800000</v>
    </nc>
  </rcc>
  <rcc rId="7759" sId="2" numFmtId="4">
    <nc r="AQ23">
      <v>1000000</v>
    </nc>
  </rcc>
  <rcc rId="7760" sId="2" numFmtId="34">
    <nc r="AQ17">
      <v>2200000</v>
    </nc>
  </rcc>
  <rcc rId="7761" sId="2" numFmtId="4">
    <nc r="AQ24">
      <v>1200000</v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2" sId="9" numFmtId="34">
    <oc r="C10">
      <v>45000000</v>
    </oc>
    <nc r="C10">
      <v>47000000</v>
    </nc>
  </rcc>
  <rcc rId="7763" sId="9" numFmtId="34">
    <oc r="C12">
      <v>48000000</v>
    </oc>
    <nc r="C12">
      <v>50000000</v>
    </nc>
  </rcc>
  <rcc rId="7764" sId="9" numFmtId="34">
    <oc r="C14">
      <v>18000000</v>
    </oc>
    <nc r="C14">
      <v>19000000</v>
    </nc>
  </rcc>
  <rcc rId="7765" sId="9" numFmtId="34">
    <oc r="C15">
      <v>10000000</v>
    </oc>
    <nc r="C15">
      <v>11000000</v>
    </nc>
  </rcc>
  <rcc rId="7766" sId="9" numFmtId="34">
    <oc r="C16">
      <v>13000000</v>
    </oc>
    <nc r="C16">
      <v>14000000</v>
    </nc>
  </rcc>
  <rcc rId="7767" sId="9" numFmtId="34">
    <oc r="C17">
      <v>6000000</v>
    </oc>
    <nc r="C17">
      <v>9000000</v>
    </nc>
  </rcc>
  <rcc rId="7768" sId="9" numFmtId="34">
    <oc r="C18">
      <v>32000000</v>
    </oc>
    <nc r="C18">
      <v>35000000</v>
    </nc>
  </rcc>
  <rcc rId="7769" sId="9" numFmtId="34">
    <oc r="C19">
      <v>18000000</v>
    </oc>
    <nc r="C19">
      <v>21000000</v>
    </nc>
  </rcc>
  <rcc rId="7770" sId="9" numFmtId="34">
    <oc r="C21">
      <v>15000000</v>
    </oc>
    <nc r="C21">
      <v>16000000</v>
    </nc>
  </rcc>
  <rcc rId="7771" sId="9" numFmtId="34">
    <oc r="C24">
      <v>5500000</v>
    </oc>
    <nc r="C24">
      <v>7000000</v>
    </nc>
  </rcc>
  <rcc rId="7772" sId="9" numFmtId="34">
    <oc r="C37">
      <v>11000000</v>
    </oc>
    <nc r="C37">
      <v>12000000</v>
    </nc>
  </rcc>
  <rcc rId="7773" sId="9" numFmtId="34">
    <oc r="C38">
      <v>22000000</v>
    </oc>
    <nc r="C38">
      <v>23000000</v>
    </nc>
  </rcc>
  <rcc rId="7774" sId="9" numFmtId="34">
    <oc r="C41">
      <v>4000000</v>
    </oc>
    <nc r="C41">
      <v>4500000</v>
    </nc>
  </rcc>
  <rcc rId="7775" sId="9" numFmtId="34">
    <oc r="C42">
      <v>6000000</v>
    </oc>
    <nc r="C42">
      <v>7000000</v>
    </nc>
  </rcc>
  <rcc rId="7776" sId="9" numFmtId="34">
    <oc r="C44">
      <v>11000000</v>
    </oc>
    <nc r="C44">
      <v>12000000</v>
    </nc>
  </rcc>
  <rcc rId="7777" sId="9" numFmtId="34">
    <oc r="C46">
      <v>12000000</v>
    </oc>
    <nc r="C46">
      <v>13000000</v>
    </nc>
  </rcc>
  <rcc rId="7778" sId="9" numFmtId="34">
    <oc r="C48">
      <v>13000000</v>
    </oc>
    <nc r="C48">
      <v>14000000</v>
    </nc>
  </rcc>
  <rcc rId="7779" sId="9" numFmtId="34">
    <oc r="C87">
      <v>700000</v>
    </oc>
    <nc r="C87">
      <v>800000</v>
    </nc>
  </rcc>
  <rcc rId="7780" sId="2" numFmtId="34">
    <oc r="AP5">
      <v>15000000</v>
    </oc>
    <nc r="AP5"/>
  </rcc>
  <rcc rId="7781" sId="2" numFmtId="34">
    <oc r="AP12">
      <v>2000000</v>
    </oc>
    <nc r="AP12"/>
  </rcc>
  <rcc rId="7782" sId="2" numFmtId="34">
    <oc r="AP17">
      <v>1500000</v>
    </oc>
    <nc r="AP17"/>
  </rcc>
  <rcc rId="7783" sId="2" numFmtId="34">
    <oc r="AP18">
      <v>800000</v>
    </oc>
    <nc r="AP18"/>
  </rcc>
  <rcc rId="7784" sId="2" numFmtId="34">
    <oc r="AP19">
      <v>1300000</v>
    </oc>
    <nc r="AP19"/>
  </rcc>
  <rcc rId="7785" sId="2" numFmtId="34">
    <oc r="AP20">
      <v>400000</v>
    </oc>
    <nc r="AP20"/>
  </rcc>
  <rcc rId="7786" sId="2" numFmtId="34">
    <oc r="AP21">
      <v>400000</v>
    </oc>
    <nc r="AP21"/>
  </rcc>
  <rcc rId="7787" sId="2" numFmtId="34">
    <oc r="AP22">
      <v>500000</v>
    </oc>
    <nc r="AP22"/>
  </rcc>
  <rcc rId="7788" sId="2" numFmtId="34">
    <oc r="AP23">
      <v>300000</v>
    </oc>
    <nc r="AP23"/>
  </rcc>
  <rcc rId="7789" sId="2" numFmtId="34">
    <oc r="AP24">
      <v>400000</v>
    </oc>
    <nc r="AP24"/>
  </rcc>
  <rcc rId="7790" sId="2" numFmtId="34">
    <oc r="AP25">
      <v>1400000</v>
    </oc>
    <nc r="AP25"/>
  </rcc>
  <rcc rId="7791" sId="2" numFmtId="34">
    <oc r="AP26">
      <v>400000</v>
    </oc>
    <nc r="AP26"/>
  </rcc>
  <rcc rId="7792" sId="2" numFmtId="34">
    <oc r="AP28">
      <v>550000</v>
    </oc>
    <nc r="AP28"/>
  </rcc>
  <rcc rId="7793" sId="2" numFmtId="34">
    <oc r="AP31">
      <v>300000</v>
    </oc>
    <nc r="AP31"/>
  </rcc>
  <rcc rId="7794" sId="2" numFmtId="34">
    <oc r="AP36">
      <v>100000</v>
    </oc>
    <nc r="AP36"/>
  </rcc>
  <rcc rId="7795" sId="2" numFmtId="34">
    <oc r="AP44">
      <v>700000</v>
    </oc>
    <nc r="AP44"/>
  </rcc>
  <rcc rId="7796" sId="2" numFmtId="34">
    <oc r="AP45">
      <v>600000</v>
    </oc>
    <nc r="AP45"/>
  </rcc>
  <rcc rId="7797" sId="2" numFmtId="34">
    <oc r="AP48">
      <v>400000</v>
    </oc>
    <nc r="AP48"/>
  </rcc>
  <rcc rId="7798" sId="2" numFmtId="34">
    <oc r="AP49">
      <v>300000</v>
    </oc>
    <nc r="AP49"/>
  </rcc>
  <rcc rId="7799" sId="2" numFmtId="34">
    <oc r="AP51">
      <v>500000</v>
    </oc>
    <nc r="AP51"/>
  </rcc>
  <rcc rId="7800" sId="2" numFmtId="34">
    <oc r="AP53">
      <v>500000</v>
    </oc>
    <nc r="AP53"/>
  </rcc>
  <rcc rId="7801" sId="2" numFmtId="4">
    <oc r="AP55">
      <v>500000</v>
    </oc>
    <nc r="AP55"/>
  </rcc>
  <rcc rId="7802" sId="2" numFmtId="4">
    <oc r="AP56">
      <v>200000</v>
    </oc>
    <nc r="AP56"/>
  </rcc>
  <rcc rId="7803" sId="2" numFmtId="34">
    <oc r="AP69">
      <v>50000</v>
    </oc>
    <nc r="AP69"/>
  </rcc>
  <rcc rId="7804" sId="2" numFmtId="34">
    <oc r="AP73">
      <v>50000</v>
    </oc>
    <nc r="AP73"/>
  </rcc>
  <rcc rId="7805" sId="2" numFmtId="34">
    <oc r="AP76">
      <v>50000</v>
    </oc>
    <nc r="AP76"/>
  </rcc>
  <rcc rId="7806" sId="2" numFmtId="34">
    <oc r="AP90">
      <v>300000</v>
    </oc>
    <nc r="AP90"/>
  </rcc>
  <rcc rId="7807" sId="2" numFmtId="34">
    <oc r="AP91">
      <v>300000</v>
    </oc>
    <nc r="AP91"/>
  </rcc>
  <rcc rId="7808" sId="2" numFmtId="34">
    <oc r="AP101">
      <v>200000</v>
    </oc>
    <nc r="AP101"/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9" sId="2" numFmtId="34">
    <oc r="AQ19">
      <v>2000000</v>
    </oc>
    <nc r="AQ19">
      <v>2200000</v>
    </nc>
  </rcc>
  <rcc rId="7810" sId="2" numFmtId="34">
    <oc r="AQ17">
      <v>2200000</v>
    </oc>
    <nc r="AQ17">
      <v>2000000</v>
    </nc>
  </rcc>
  <rcc rId="7811" sId="2" numFmtId="34">
    <nc r="AQ18">
      <v>1000000</v>
    </nc>
  </rcc>
  <rcc rId="7812" sId="2" numFmtId="4">
    <nc r="AQ47">
      <v>200000</v>
    </nc>
  </rcc>
  <rfmt sheetId="2" sqref="AQ47" start="0" length="2147483647">
    <dxf>
      <font>
        <b val="0"/>
        <family val="2"/>
      </font>
    </dxf>
  </rfmt>
  <rcc rId="7813" sId="2" numFmtId="4">
    <oc r="AQ28">
      <v>1300000</v>
    </oc>
    <nc r="AQ28">
      <v>1000000</v>
    </nc>
  </rcc>
  <rcc rId="7814" sId="2" numFmtId="4">
    <oc r="AQ24">
      <v>1200000</v>
    </oc>
    <nc r="AQ24"/>
  </rcc>
  <rcc rId="7815" sId="2" numFmtId="4">
    <oc r="AQ26">
      <v>1300000</v>
    </oc>
    <nc r="AQ26">
      <v>1000000</v>
    </nc>
  </rcc>
  <rcc rId="7816" sId="2" numFmtId="4">
    <nc r="AQ36">
      <v>100000</v>
    </nc>
  </rcc>
  <rcc rId="7817" sId="1">
    <oc r="H6" t="inlineStr">
      <is>
        <t>Fal BB/</t>
      </is>
    </oc>
    <nc r="H6" t="inlineStr">
      <is>
        <t>Fal BB/BBM 7th till 11th March</t>
      </is>
    </nc>
  </rcc>
  <rcc rId="7818" sId="1">
    <oc r="H13" t="inlineStr">
      <is>
        <t>Vim Bar/Sunsilk/Fal BB</t>
      </is>
    </oc>
    <nc r="H13" t="inlineStr">
      <is>
        <t>Vim Bar/BBM 7th till 11th March/ Sunsilk/Fal BB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9" sId="1">
    <oc r="H14" t="inlineStr">
      <is>
        <t>Surf/Sunsilk/LB Bar</t>
      </is>
    </oc>
    <nc r="H14" t="inlineStr">
      <is>
        <t>Surf/BBM 7th till 11th March/Sunsilk/LB Bar</t>
      </is>
    </nc>
  </rcc>
  <rcc rId="7820" sId="1">
    <oc r="E8">
      <f>C8*11</f>
    </oc>
    <nc r="E8">
      <f>C8*5</f>
    </nc>
  </rcc>
  <rfmt sheetId="1" sqref="E8">
    <dxf>
      <numFmt numFmtId="35" formatCode="_(* #,##0.00_);_(* \(#,##0.00\);_(* &quot;-&quot;??_);_(@_)"/>
    </dxf>
  </rfmt>
  <rfmt sheetId="1" sqref="E8">
    <dxf>
      <numFmt numFmtId="169" formatCode="_(* #,##0.0_);_(* \(#,##0.0\);_(* &quot;-&quot;??_);_(@_)"/>
    </dxf>
  </rfmt>
  <rfmt sheetId="1" sqref="E8">
    <dxf>
      <numFmt numFmtId="164" formatCode="_(* #,##0_);_(* \(#,##0\);_(* &quot;-&quot;??_);_(@_)"/>
    </dxf>
  </rfmt>
  <rcc rId="7821" sId="2" numFmtId="4">
    <nc r="AQ52">
      <v>1100000</v>
    </nc>
  </rcc>
  <rcc rId="7822" sId="1">
    <oc r="H8" t="inlineStr">
      <is>
        <t>Surf/Lux/Sunsilk</t>
      </is>
    </oc>
    <nc r="H8" t="inlineStr">
      <is>
        <t>Surf/BBM 7th till 11th March/Lux/Sunsilk</t>
      </is>
    </nc>
  </rcc>
  <rcc rId="7823" sId="1">
    <oc r="H12" t="inlineStr">
      <is>
        <t>Lux Valentina</t>
      </is>
    </oc>
    <nc r="H12" t="inlineStr">
      <is>
        <t>Lux Valentina/BBM 7th till 11th March</t>
      </is>
    </nc>
  </rcc>
  <rcc rId="7824" sId="1">
    <nc r="H11" t="inlineStr">
      <is>
        <t>BBM 7th till 11th March</t>
      </is>
    </nc>
  </rcc>
  <rcc rId="7825" sId="2" numFmtId="34">
    <oc r="AQ51">
      <v>800000</v>
    </oc>
    <nc r="AQ51">
      <v>500000</v>
    </nc>
  </rcc>
  <rcc rId="7826" sId="2" numFmtId="4">
    <oc r="AQ44">
      <v>1000000</v>
    </oc>
    <nc r="AQ44">
      <v>800000</v>
    </nc>
  </rcc>
  <rcc rId="7827" sId="2" numFmtId="4">
    <oc r="AQ55">
      <v>800000</v>
    </oc>
    <nc r="AQ55">
      <v>700000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8" sId="2" numFmtId="34">
    <nc r="AG22">
      <v>100000</v>
    </nc>
  </rcc>
  <rcc rId="7829" sId="2" numFmtId="34">
    <oc r="AG90">
      <v>300000</v>
    </oc>
    <nc r="AG90"/>
  </rcc>
  <rcc rId="7830" sId="2" numFmtId="34">
    <oc r="AG91">
      <v>300000</v>
    </oc>
    <nc r="AG91"/>
  </rcc>
  <rcc rId="7831" sId="2" numFmtId="34">
    <oc r="AG101">
      <v>200000</v>
    </oc>
    <nc r="AG101">
      <v>300000</v>
    </nc>
  </rcc>
  <rcc rId="7832" sId="2" numFmtId="34">
    <nc r="AG26">
      <v>400000</v>
    </nc>
  </rcc>
  <rcc rId="7833" sId="2" numFmtId="34">
    <oc r="AG45">
      <v>500000</v>
    </oc>
    <nc r="AG45">
      <v>550000</v>
    </nc>
  </rcc>
  <rcc rId="7834" sId="2" numFmtId="4">
    <oc r="AG55">
      <v>450000</v>
    </oc>
    <nc r="AG55">
      <v>400000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5" sId="2" numFmtId="4">
    <oc r="AJ44">
      <v>500000</v>
    </oc>
    <nc r="AJ44">
      <v>800000</v>
    </nc>
  </rcc>
  <rcc rId="7836" sId="2" numFmtId="34">
    <oc r="AJ101">
      <v>200000</v>
    </oc>
    <nc r="AJ101">
      <v>300000</v>
    </nc>
  </rcc>
  <rcc rId="7837" sId="2" numFmtId="34">
    <nc r="AJ94">
      <v>400000</v>
    </nc>
  </rcc>
  <rcc rId="7838" sId="2" numFmtId="34">
    <nc r="AJ97">
      <v>100000</v>
    </nc>
  </rcc>
  <rcc rId="7839" sId="2" numFmtId="34">
    <oc r="AJ45">
      <v>500000</v>
    </oc>
    <nc r="AJ45">
      <v>400000</v>
    </nc>
  </rcc>
  <rcc rId="7840" sId="2" numFmtId="34">
    <oc r="AJ49">
      <v>500000</v>
    </oc>
    <nc r="AJ49"/>
  </rcc>
  <rfmt sheetId="2" sqref="AJ56" start="0" length="2147483647">
    <dxf>
      <font>
        <b val="0"/>
        <family val="2"/>
      </font>
    </dxf>
  </rfmt>
  <rcc rId="7841" sId="2" numFmtId="34">
    <oc r="AJ23">
      <v>450000</v>
    </oc>
    <nc r="AJ23">
      <v>300000</v>
    </nc>
  </rcc>
  <rcc rId="7842" sId="2" numFmtId="34">
    <oc r="AJ31">
      <v>350000</v>
    </oc>
    <nc r="AJ31">
      <v>200000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3" sId="2" numFmtId="34">
    <oc r="AN13">
      <v>1100000</v>
    </oc>
    <nc r="AN13">
      <v>1000000</v>
    </nc>
  </rcc>
  <rcc rId="7844" sId="2" numFmtId="34">
    <oc r="AN21">
      <v>400000</v>
    </oc>
    <nc r="AN21"/>
  </rcc>
  <rcc rId="7845" sId="2" numFmtId="34">
    <oc r="AN25">
      <v>1000000</v>
    </oc>
    <nc r="AN25">
      <v>800000</v>
    </nc>
  </rcc>
  <rcc rId="7846" sId="2" numFmtId="34">
    <oc r="AN23">
      <v>400000</v>
    </oc>
    <nc r="AN23">
      <v>300000</v>
    </nc>
  </rcc>
  <rcc rId="7847" sId="2" numFmtId="34">
    <oc r="AN31">
      <v>200000</v>
    </oc>
    <nc r="AN31"/>
  </rcc>
  <rcc rId="7848" sId="2" numFmtId="34">
    <oc r="AN45">
      <v>800000</v>
    </oc>
    <nc r="AN45">
      <v>600000</v>
    </nc>
  </rcc>
  <rcc rId="7849" sId="1">
    <oc r="E12">
      <f>C12*11</f>
    </oc>
    <nc r="E12">
      <f>C12*10</f>
    </nc>
  </rcc>
  <rcc rId="7850" sId="1">
    <nc r="F12">
      <f>E12/2</f>
    </nc>
  </rcc>
  <rcc rId="7851" sId="2" numFmtId="34">
    <nc r="AN47">
      <v>800000</v>
    </nc>
  </rcc>
  <rfmt sheetId="2" sqref="AN47" start="0" length="2147483647">
    <dxf>
      <font>
        <b/>
        <family val="2"/>
      </font>
    </dxf>
  </rfmt>
  <rcc rId="7852" sId="1">
    <oc r="H10" t="inlineStr">
      <is>
        <t>Clear/LB Bar</t>
      </is>
    </oc>
    <nc r="H10" t="inlineStr">
      <is>
        <t>Clear/Knorr Noodles (11th till 20th)</t>
      </is>
    </nc>
  </rcc>
  <rcc rId="7853" sId="2" numFmtId="34">
    <oc r="AN48">
      <v>500000</v>
    </oc>
    <nc r="AN48">
      <v>300000</v>
    </nc>
  </rcc>
  <rcc rId="7854" sId="2" numFmtId="34">
    <oc r="AN49">
      <v>500000</v>
    </oc>
    <nc r="AN49">
      <v>300000</v>
    </nc>
  </rcc>
  <rcc rId="7855" sId="2" numFmtId="34">
    <oc r="AN53">
      <v>500000</v>
    </oc>
    <nc r="AN53">
      <v>300000</v>
    </nc>
  </rcc>
  <rcc rId="7856" sId="2" numFmtId="34">
    <oc r="AN73">
      <v>100000</v>
    </oc>
    <nc r="AN73"/>
  </rcc>
  <rcc rId="7857" sId="2" numFmtId="34">
    <nc r="AN94">
      <v>300000</v>
    </nc>
  </rcc>
  <rcc rId="7858" sId="2" numFmtId="34">
    <nc r="AN26">
      <v>600000</v>
    </nc>
  </rcc>
  <rcc rId="7859" sId="2" numFmtId="34">
    <oc r="AN28">
      <v>300000</v>
    </oc>
    <nc r="AN28">
      <v>500000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0" sId="2" odxf="1" s="1" dxf="1" numFmtId="34">
    <nc r="AM13">
      <v>1200000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7861" sId="2" numFmtId="34">
    <oc r="AM12">
      <v>1200000</v>
    </oc>
    <nc r="AM12"/>
  </rcc>
  <rcc rId="7862" sId="2" odxf="1" dxf="1" numFmtId="34">
    <nc r="AN12">
      <v>1000000</v>
    </nc>
    <odxf/>
    <ndxf/>
  </rcc>
  <rcc rId="7863" sId="2" numFmtId="34">
    <oc r="AN13">
      <v>1000000</v>
    </oc>
    <nc r="AN13"/>
  </rcc>
  <rcc rId="7864" sId="2" numFmtId="34">
    <oc r="AM28">
      <v>400000</v>
    </oc>
    <nc r="AM28"/>
  </rcc>
  <rcc rId="7865" sId="2" numFmtId="34">
    <oc r="AM31">
      <v>150000</v>
    </oc>
    <nc r="AM31"/>
  </rcc>
  <rcc rId="7866" sId="1">
    <nc r="H15" t="inlineStr">
      <is>
        <t>Knorr Noodles Lup (1st till 6th March/</t>
      </is>
    </nc>
  </rcc>
  <rcc rId="7867" sId="2" numFmtId="34">
    <oc r="AM73">
      <v>100000</v>
    </oc>
    <nc r="AM73">
      <v>200000</v>
    </nc>
  </rcc>
  <rcc rId="7868" sId="2" numFmtId="34">
    <oc r="AM76">
      <v>100000</v>
    </oc>
    <nc r="AM76">
      <v>200000</v>
    </nc>
  </rcc>
  <rcc rId="7869" sId="2" numFmtId="34">
    <nc r="AM81">
      <v>100000</v>
    </nc>
  </rcc>
  <rcc rId="7870" sId="2" numFmtId="34">
    <nc r="AM78">
      <v>100000</v>
    </nc>
  </rcc>
  <rcc rId="7871" sId="2" numFmtId="34">
    <nc r="AM71">
      <v>100000</v>
    </nc>
  </rcc>
  <rcc rId="7872" sId="2" numFmtId="34">
    <nc r="AM80">
      <v>100000</v>
    </nc>
  </rcc>
  <rcc rId="7873" sId="2" numFmtId="4">
    <oc r="AM45">
      <v>450000</v>
    </oc>
    <nc r="AM45">
      <v>400000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5" sId="2" numFmtId="34">
    <oc r="BF12">
      <v>7000000</v>
    </oc>
    <nc r="BF12">
      <v>8000000</v>
    </nc>
  </rcc>
  <rcc rId="3806" sId="2" numFmtId="34">
    <oc r="BK13">
      <v>1500000</v>
    </oc>
    <nc r="BK13"/>
  </rcc>
  <rcc rId="3807" sId="2" numFmtId="34">
    <oc r="BK12">
      <v>500000</v>
    </oc>
    <nc r="BK12">
      <v>2000000</v>
    </nc>
  </rcc>
  <rcc rId="3808" sId="2" numFmtId="34">
    <oc r="BF18">
      <v>5000000</v>
    </oc>
    <nc r="BF18">
      <v>3000000</v>
    </nc>
  </rcc>
  <rcc rId="3809" sId="2" numFmtId="34">
    <oc r="BF20">
      <v>2000000</v>
    </oc>
    <nc r="BF20">
      <v>1500000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4" sId="2" numFmtId="34">
    <oc r="AM5">
      <v>5000000</v>
    </oc>
    <nc r="AM5">
      <v>4000000</v>
    </nc>
  </rcc>
  <rcc rId="7875" sId="2" numFmtId="34">
    <oc r="AM13">
      <v>1200000</v>
    </oc>
    <nc r="AM13">
      <v>1000000</v>
    </nc>
  </rcc>
  <rcc rId="7876" sId="2" numFmtId="34">
    <oc r="AM19">
      <v>800000</v>
    </oc>
    <nc r="AM19">
      <v>700000</v>
    </nc>
  </rcc>
  <rcc rId="7877" sId="2" numFmtId="4">
    <oc r="AM23">
      <v>300000</v>
    </oc>
    <nc r="AM23">
      <v>200000</v>
    </nc>
  </rcc>
  <rcc rId="7878" sId="2" numFmtId="34">
    <oc r="AM25">
      <v>500000</v>
    </oc>
    <nc r="AM25">
      <v>400000</v>
    </nc>
  </rcc>
  <rcc rId="7879" sId="1">
    <oc r="H15" t="inlineStr">
      <is>
        <t>Knorr Noodles Lup (1st till 6th March/</t>
      </is>
    </oc>
    <nc r="H15" t="inlineStr">
      <is>
        <t>Knorr Noodles Lup (1st till 5th March/</t>
      </is>
    </nc>
  </rcc>
  <rcc rId="7880" sId="2" numFmtId="4">
    <oc r="AM54">
      <v>500000</v>
    </oc>
    <nc r="AM54">
      <v>400000</v>
    </nc>
  </rcc>
  <rcc rId="7881" sId="2" numFmtId="4">
    <oc r="AM55">
      <v>400000</v>
    </oc>
    <nc r="AM55">
      <v>300000</v>
    </nc>
  </rcc>
  <rcc rId="7882" sId="2" numFmtId="34">
    <oc r="AM73">
      <v>200000</v>
    </oc>
    <nc r="AM73">
      <v>100000</v>
    </nc>
  </rcc>
  <rcc rId="7883" sId="2" numFmtId="34">
    <oc r="AM71">
      <v>100000</v>
    </oc>
    <nc r="AM71"/>
  </rcc>
  <rcc rId="7884" sId="2" numFmtId="34">
    <oc r="AM80">
      <v>100000</v>
    </oc>
    <nc r="AM80"/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5" sId="2" numFmtId="34">
    <oc r="AH17">
      <v>600000</v>
    </oc>
    <nc r="AH17">
      <v>1200000</v>
    </nc>
  </rcc>
  <rcc rId="7886" sId="2" numFmtId="34">
    <oc r="AH19">
      <v>600000</v>
    </oc>
    <nc r="AH19"/>
  </rcc>
  <rcc rId="7887" sId="2" numFmtId="34">
    <nc r="AH95">
      <v>100000</v>
    </nc>
  </rcc>
  <rcc rId="7888" sId="2" numFmtId="34">
    <nc r="AH94">
      <v>300000</v>
    </nc>
  </rcc>
  <rcc rId="7889" sId="2">
    <oc r="AH24">
      <v>400000</v>
    </oc>
    <nc r="AH24"/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0" sId="2" numFmtId="34">
    <oc r="AD5">
      <v>14000000</v>
    </oc>
    <nc r="AD5">
      <v>7000000</v>
    </nc>
  </rcc>
  <rcc rId="7891" sId="2" numFmtId="34">
    <oc r="AD12">
      <v>1000000</v>
    </oc>
    <nc r="AD12"/>
  </rcc>
  <rcc rId="7892" sId="2" numFmtId="4">
    <oc r="AD17">
      <v>1400000</v>
    </oc>
    <nc r="AD17">
      <v>1000000</v>
    </nc>
  </rcc>
  <rcc rId="7893" sId="2" numFmtId="4">
    <oc r="AD19">
      <v>1400000</v>
    </oc>
    <nc r="AD19">
      <v>1000000</v>
    </nc>
  </rcc>
  <rcc rId="7894" sId="2" numFmtId="4">
    <oc r="AD22">
      <v>550000</v>
    </oc>
    <nc r="AD22"/>
  </rcc>
  <rcc rId="7895" sId="2" numFmtId="4">
    <oc r="AD24">
      <v>700000</v>
    </oc>
    <nc r="AD24"/>
  </rcc>
  <rcc rId="7896" sId="2" numFmtId="4">
    <oc r="AD28">
      <v>500000</v>
    </oc>
    <nc r="AD28"/>
  </rcc>
  <rfmt sheetId="2" sqref="AD54" start="0" length="2147483647">
    <dxf>
      <font>
        <b val="0"/>
        <family val="2"/>
      </font>
    </dxf>
  </rfmt>
  <rcc rId="7897" sId="2" numFmtId="34">
    <oc r="AD54">
      <v>500000</v>
    </oc>
    <nc r="AD54">
      <v>300000</v>
    </nc>
  </rcc>
  <rcc rId="7898" sId="2" numFmtId="34">
    <oc r="AD55">
      <v>500000</v>
    </oc>
    <nc r="AD55">
      <v>300000</v>
    </nc>
  </rcc>
  <rcc rId="7899" sId="2" numFmtId="4">
    <oc r="AD23">
      <v>500000</v>
    </oc>
    <nc r="AD23">
      <v>300000</v>
    </nc>
  </rcc>
  <rcc rId="7900" sId="2" numFmtId="34">
    <oc r="AD53">
      <v>450000</v>
    </oc>
    <nc r="AD53"/>
  </rcc>
  <rcc rId="7901" sId="2" numFmtId="4">
    <oc r="AD26">
      <v>750000</v>
    </oc>
    <nc r="AD26"/>
  </rcc>
  <rcc rId="7902" sId="2" numFmtId="4">
    <oc r="AD21">
      <v>500000</v>
    </oc>
    <nc r="AD21">
      <v>300000</v>
    </nc>
  </rcc>
  <rcc rId="7903" sId="2" numFmtId="34">
    <oc r="AD51">
      <v>900000</v>
    </oc>
    <nc r="AD51">
      <v>400000</v>
    </nc>
  </rcc>
  <rcc rId="7904" sId="2" numFmtId="4">
    <oc r="AD31">
      <v>350000</v>
    </oc>
    <nc r="AD31">
      <v>200000</v>
    </nc>
  </rcc>
  <rcc rId="7905" sId="2" numFmtId="4">
    <oc r="AD25">
      <v>1300000</v>
    </oc>
    <nc r="AD25">
      <v>800000</v>
    </nc>
  </rcc>
  <rcc rId="7906" sId="2" numFmtId="34">
    <oc r="AD45">
      <v>1200000</v>
    </oc>
    <nc r="AD45">
      <v>900000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" start="0" length="2147483647">
    <dxf>
      <font>
        <b/>
        <family val="2"/>
      </font>
    </dxf>
  </rfmt>
  <rcc rId="7907" sId="1">
    <oc r="H15" t="inlineStr">
      <is>
        <t>Knorr Noodles Lup (1st till 5th March/</t>
      </is>
    </oc>
    <nc r="H15" t="inlineStr">
      <is>
        <t>Knorr Noodles Lup 1st till 5th March/6th till 8th March/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8" sId="2" numFmtId="4">
    <nc r="AC18">
      <v>500000</v>
    </nc>
  </rcc>
  <rcc rId="7909" sId="2" numFmtId="4">
    <oc r="AC17">
      <v>1100000</v>
    </oc>
    <nc r="AC17">
      <v>1000000</v>
    </nc>
  </rcc>
  <rcc rId="7910" sId="2" numFmtId="4">
    <oc r="AC20">
      <v>300000</v>
    </oc>
    <nc r="AC20"/>
  </rcc>
  <rcc rId="7911" sId="2" numFmtId="4">
    <oc r="AC23">
      <v>350000</v>
    </oc>
    <nc r="AC23">
      <v>300000</v>
    </nc>
  </rcc>
  <rcc rId="7912" sId="2" numFmtId="4">
    <oc r="AC28">
      <v>500000</v>
    </oc>
    <nc r="AC28">
      <v>450000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3" sId="2" numFmtId="4">
    <oc r="AA17">
      <v>1100000</v>
    </oc>
    <nc r="AA17">
      <v>1200000</v>
    </nc>
  </rcc>
  <rcc rId="7914" sId="2" numFmtId="4">
    <oc r="AA19">
      <v>1100000</v>
    </oc>
    <nc r="AA19">
      <v>1200000</v>
    </nc>
  </rcc>
  <rcc rId="7915" sId="2" numFmtId="4">
    <oc r="AA18">
      <v>700000</v>
    </oc>
    <nc r="AA18">
      <v>500000</v>
    </nc>
  </rcc>
  <rcc rId="7916" sId="2" numFmtId="4">
    <oc r="AA28">
      <v>600000</v>
    </oc>
    <nc r="AA28">
      <v>500000</v>
    </nc>
  </rcc>
  <rcc rId="7917" sId="2" numFmtId="4">
    <oc r="AA23">
      <v>400000</v>
    </oc>
    <nc r="AA23">
      <v>300000</v>
    </nc>
  </rcc>
  <rcc rId="7918" sId="2" numFmtId="34">
    <oc r="AA90">
      <v>150000</v>
    </oc>
    <nc r="AA90">
      <v>100000</v>
    </nc>
  </rcc>
  <rcc rId="7919" sId="2" numFmtId="34">
    <oc r="AA53">
      <v>500000</v>
    </oc>
    <nc r="AA53">
      <v>400000</v>
    </nc>
  </rcc>
  <rcc rId="7920" sId="2" numFmtId="34">
    <oc r="AA55">
      <v>500000</v>
    </oc>
    <nc r="AA55">
      <v>400000</v>
    </nc>
  </rcc>
  <rcc rId="7921" sId="2" numFmtId="34">
    <nc r="AA51">
      <v>450000</v>
    </nc>
  </rcc>
  <rcc rId="7922" sId="1">
    <nc r="H18" t="inlineStr">
      <is>
        <t>Lipton GT (11th till 20th March</t>
      </is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2" numFmtId="34">
    <oc r="AE12">
      <v>1200000</v>
    </oc>
    <nc r="AE12"/>
  </rcc>
  <rcc rId="7924" sId="2" numFmtId="4">
    <oc r="AE17">
      <v>700000</v>
    </oc>
    <nc r="AE17"/>
  </rcc>
  <rcc rId="7925" sId="2" numFmtId="4">
    <oc r="AE21">
      <v>400000</v>
    </oc>
    <nc r="AE21"/>
  </rcc>
  <rcc rId="7926" sId="2" numFmtId="4">
    <oc r="AE25">
      <v>400000</v>
    </oc>
    <nc r="AE25"/>
  </rcc>
  <rcc rId="7927" sId="2" numFmtId="4">
    <oc r="AE26">
      <v>500000</v>
    </oc>
    <nc r="AE26"/>
  </rcc>
  <rcc rId="7928" sId="2" numFmtId="4">
    <oc r="AE28">
      <v>400000</v>
    </oc>
    <nc r="AE28"/>
  </rcc>
  <rcc rId="7929" sId="2" numFmtId="34">
    <oc r="AE49">
      <v>400000</v>
    </oc>
    <nc r="AE49"/>
  </rcc>
  <rcc rId="7930" sId="2" numFmtId="34">
    <oc r="AE51">
      <v>400000</v>
    </oc>
    <nc r="AE51"/>
  </rcc>
  <rcc rId="7931" sId="2" numFmtId="34">
    <oc r="AE55">
      <v>400000</v>
    </oc>
    <nc r="AE55"/>
  </rcc>
  <rcc rId="7932" sId="2" numFmtId="34">
    <oc r="AE63">
      <v>100000</v>
    </oc>
    <nc r="AE63"/>
  </rcc>
  <rcc rId="7933" sId="2" numFmtId="34">
    <oc r="AE76">
      <v>50000</v>
    </oc>
    <nc r="AE76"/>
  </rcc>
  <rcc rId="7934" sId="2" numFmtId="34">
    <oc r="AE81">
      <v>50000</v>
    </oc>
    <nc r="AE81"/>
  </rcc>
  <rcc rId="7935" sId="2" numFmtId="34">
    <oc r="AE5">
      <v>5000000</v>
    </oc>
    <nc r="AE5">
      <v>0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6" sId="2" numFmtId="34">
    <oc r="X5">
      <v>13200000</v>
    </oc>
    <nc r="X5">
      <v>6000000</v>
    </nc>
  </rcc>
  <rcc rId="7937" sId="2" numFmtId="34">
    <oc r="X13">
      <v>1700000</v>
    </oc>
    <nc r="X13">
      <v>1000000</v>
    </nc>
  </rcc>
  <rcc rId="7938" sId="2" numFmtId="4">
    <oc r="X22">
      <v>600000</v>
    </oc>
    <nc r="X22"/>
  </rcc>
  <rcc rId="7939" sId="2" numFmtId="34">
    <oc r="X23">
      <v>500000</v>
    </oc>
    <nc r="X23">
      <v>300000</v>
    </nc>
  </rcc>
  <rcc rId="7940" sId="2" numFmtId="4">
    <oc r="X44">
      <v>800000</v>
    </oc>
    <nc r="X44"/>
  </rcc>
  <rcc rId="7941" sId="2" numFmtId="4">
    <oc r="X51">
      <v>600000</v>
    </oc>
    <nc r="X51">
      <v>350000</v>
    </nc>
  </rcc>
  <rcc rId="7942" sId="2" numFmtId="4">
    <oc r="X53">
      <v>600000</v>
    </oc>
    <nc r="X53">
      <v>350000</v>
    </nc>
  </rcc>
  <rcc rId="7943" sId="2" numFmtId="34">
    <oc r="X55">
      <v>800000</v>
    </oc>
    <nc r="X55">
      <v>500000</v>
    </nc>
  </rcc>
  <rcc rId="7944" sId="2" numFmtId="34">
    <oc r="X82">
      <v>100000</v>
    </oc>
    <nc r="X82"/>
  </rcc>
  <rcc rId="7945" sId="2" numFmtId="34">
    <oc r="X78">
      <v>100000</v>
    </oc>
    <nc r="X78">
      <v>50000</v>
    </nc>
  </rcc>
  <rcc rId="7946" sId="2" numFmtId="4">
    <oc r="X81">
      <v>100000</v>
    </oc>
    <nc r="X81">
      <v>50000</v>
    </nc>
  </rcc>
  <rcc rId="7947" sId="2" numFmtId="34">
    <oc r="X91">
      <v>200000</v>
    </oc>
    <nc r="X91">
      <v>100000</v>
    </nc>
  </rcc>
  <rcc rId="7948" sId="2" numFmtId="4">
    <oc r="X26">
      <v>1000000</v>
    </oc>
    <nc r="X26"/>
  </rcc>
  <rcc rId="7949" sId="2" numFmtId="4">
    <oc r="X17">
      <v>1400000</v>
    </oc>
    <nc r="X17">
      <v>800000</v>
    </nc>
  </rcc>
  <rcc rId="7950" sId="2" numFmtId="4">
    <oc r="X19">
      <v>1300000</v>
    </oc>
    <nc r="X19">
      <v>800000</v>
    </nc>
  </rcc>
  <rcc rId="7951" sId="2" odxf="1" dxf="1" numFmtId="34">
    <oc r="X21">
      <v>550000</v>
    </oc>
    <nc r="X21">
      <v>300000</v>
    </nc>
    <ndxf>
      <numFmt numFmtId="164" formatCode="_(* #,##0_);_(* \(#,##0\);_(* &quot;-&quot;??_);_(@_)"/>
    </ndxf>
  </rcc>
  <rcc rId="7952" sId="2" numFmtId="4">
    <oc r="X31">
      <v>350000</v>
    </oc>
    <nc r="X31">
      <v>200000</v>
    </nc>
  </rcc>
  <rcc rId="7953" sId="2" numFmtId="4">
    <oc r="X25">
      <v>1300000</v>
    </oc>
    <nc r="X25">
      <v>500000</v>
    </nc>
  </rcc>
  <rcc rId="7954" sId="2" numFmtId="34">
    <oc r="X45">
      <v>1200000</v>
    </oc>
    <nc r="X45">
      <v>700000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5" sId="2" numFmtId="34">
    <oc r="BO5">
      <v>8000000</v>
    </oc>
    <nc r="BO5">
      <v>7000000</v>
    </nc>
  </rcc>
  <rcc rId="7956" sId="2" numFmtId="4">
    <oc r="BO19">
      <v>1550000</v>
    </oc>
    <nc r="BO19">
      <v>1500000</v>
    </nc>
  </rcc>
  <rcc rId="7957" sId="2" numFmtId="4">
    <oc r="BO20">
      <v>400000</v>
    </oc>
    <nc r="BO20"/>
  </rcc>
  <rcc rId="7958" sId="2" numFmtId="4">
    <oc r="BO24">
      <v>750000</v>
    </oc>
    <nc r="BO24">
      <v>700000</v>
    </nc>
  </rcc>
  <rcc rId="7959" sId="2" numFmtId="4">
    <oc r="BO26">
      <v>800000</v>
    </oc>
    <nc r="BO26">
      <v>600000</v>
    </nc>
  </rcc>
  <rcc rId="7960" sId="2" numFmtId="4">
    <oc r="BO31">
      <v>300000</v>
    </oc>
    <nc r="BO31"/>
  </rcc>
  <rcc rId="7961" sId="2" numFmtId="34">
    <oc r="BL5">
      <v>5000000</v>
    </oc>
    <nc r="BL5">
      <v>2000000</v>
    </nc>
  </rcc>
  <rcc rId="7962" sId="2" numFmtId="4">
    <oc r="BL17">
      <v>1200000</v>
    </oc>
    <nc r="BL17">
      <v>1000000</v>
    </nc>
  </rcc>
  <rcc rId="7963" sId="2" numFmtId="4">
    <oc r="BL19">
      <v>1200000</v>
    </oc>
    <nc r="BL19"/>
  </rcc>
  <rcc rId="7964" sId="2" numFmtId="4">
    <oc r="BL21">
      <v>450000</v>
    </oc>
    <nc r="BL21"/>
  </rcc>
  <rcc rId="7965" sId="2" numFmtId="4">
    <oc r="BL22">
      <v>500000</v>
    </oc>
    <nc r="BL22"/>
  </rcc>
  <rcc rId="7966" sId="2" numFmtId="34">
    <oc r="BL25">
      <v>800000</v>
    </oc>
    <nc r="BL25">
      <v>500000</v>
    </nc>
  </rcc>
  <rcc rId="7967" sId="2" numFmtId="34">
    <oc r="BL26">
      <v>700000</v>
    </oc>
    <nc r="BL26">
      <v>500000</v>
    </nc>
  </rcc>
  <rcc rId="7968" sId="2" numFmtId="34">
    <oc r="BL23">
      <v>150000</v>
    </oc>
    <nc r="BL23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9" sId="2" numFmtId="34">
    <oc r="BM12">
      <v>1200000</v>
    </oc>
    <nc r="BM12">
      <v>1000000</v>
    </nc>
  </rcc>
  <rcc rId="7970" sId="2" numFmtId="34">
    <oc r="BM13">
      <v>600000</v>
    </oc>
    <nc r="BM13">
      <v>700000</v>
    </nc>
  </rcc>
  <rcc rId="7971" sId="2" numFmtId="34">
    <oc r="BM19">
      <v>2100000</v>
    </oc>
    <nc r="BM19">
      <v>2000000</v>
    </nc>
  </rcc>
  <rcc rId="7972" sId="2" numFmtId="34">
    <nc r="BM22">
      <v>200000</v>
    </nc>
  </rcc>
  <rcc rId="7973" sId="2" numFmtId="4">
    <nc r="BM23">
      <v>400000</v>
    </nc>
  </rcc>
  <rcc rId="7974" sId="2" numFmtId="4">
    <oc r="BM44">
      <v>600000</v>
    </oc>
    <nc r="BM44"/>
  </rcc>
  <rcc rId="7975" sId="1">
    <oc r="H6" t="inlineStr">
      <is>
        <t>Fal BB/BBM 7th till 11th March</t>
      </is>
    </oc>
    <nc r="H6" t="inlineStr">
      <is>
        <t>Fal BB /BBM 7th till 11th March/Vim Bar 12th till 16th March</t>
      </is>
    </nc>
  </rcc>
  <rcc rId="7976" sId="1">
    <oc r="H13" t="inlineStr">
      <is>
        <t>Vim Bar/BBM 7th till 11th March/ Sunsilk/Fal BB</t>
      </is>
    </oc>
    <nc r="H13" t="inlineStr">
      <is>
        <t>Vim Bar 1st till 6th March/BBM 7th till 11th March/ Sunsilk/Fal BB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0" sId="2" numFmtId="34">
    <oc r="BF28">
      <v>1000000</v>
    </oc>
    <nc r="BF28">
      <v>1200000</v>
    </nc>
  </rcc>
  <rcc rId="3811" sId="2" numFmtId="34">
    <oc r="BF31">
      <v>500000</v>
    </oc>
    <nc r="BF31">
      <v>600000</v>
    </nc>
  </rcc>
  <rcc rId="3812" sId="2" numFmtId="34">
    <oc r="BF35">
      <v>200000</v>
    </oc>
    <nc r="BF35"/>
  </rcc>
  <rcc rId="3813" sId="2" numFmtId="34">
    <oc r="BF37">
      <v>500000</v>
    </oc>
    <nc r="BF37">
      <v>200000</v>
    </nc>
  </rcc>
  <rcc rId="3814" sId="2" numFmtId="34">
    <nc r="BF36">
      <v>300000</v>
    </nc>
  </rcc>
  <rcc rId="3815" sId="2" numFmtId="34">
    <oc r="BF44">
      <v>2000000</v>
    </oc>
    <nc r="BF44">
      <v>1500000</v>
    </nc>
  </rcc>
  <rcc rId="3816" sId="1">
    <oc r="H10" t="inlineStr">
      <is>
        <t>LB Bar 1st till 10th Feb/Dove Shampoo 11th till 20th Feb</t>
      </is>
    </oc>
    <nc r="H10" t="inlineStr">
      <is>
        <t>LB Bar 1st till 10th Feb/Dove Shampoo 11th till 20th Feb/Surf 21st till 28th Feb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7" sId="1">
    <oc r="E16">
      <f>C16*10</f>
    </oc>
    <nc r="E16">
      <f>C16*6</f>
    </nc>
  </rcc>
  <rcc rId="7978" sId="1">
    <oc r="H12" t="inlineStr">
      <is>
        <t>Lux Valentina/BBM 7th till 11th March</t>
      </is>
    </oc>
    <nc r="H12" t="inlineStr">
      <is>
        <t>Vim 1st till 6th March/BBM 7th till 11th March</t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3" start="0" length="2147483647">
    <dxf>
      <font>
        <b/>
        <family val="2"/>
      </font>
    </dxf>
  </rfmt>
  <rcc rId="7979" sId="1">
    <nc r="H16" t="inlineStr">
      <is>
        <t>Vim Bar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5" start="0" length="2147483647">
    <dxf>
      <font>
        <b/>
        <family val="2"/>
      </font>
    </dxf>
  </rfmt>
  <rcc rId="7980" sId="1">
    <oc r="H11" t="inlineStr">
      <is>
        <t>BBM 7th till 11th March</t>
      </is>
    </oc>
    <nc r="H11" t="inlineStr">
      <is>
        <t>Vim Bar 1st till 6th March/BBM 7th till 11th March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1" sId="2" numFmtId="4">
    <nc r="BM49">
      <v>400000</v>
    </nc>
  </rcc>
  <rfmt sheetId="2" sqref="BM49" start="0" length="2147483647">
    <dxf>
      <font>
        <b val="0"/>
        <family val="2"/>
      </font>
    </dxf>
  </rfmt>
  <rcc rId="7982" sId="2" numFmtId="34">
    <oc r="BM26">
      <v>1000000</v>
    </oc>
    <nc r="BM26">
      <v>800000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3" sId="2" numFmtId="34">
    <oc r="BG13">
      <v>600000</v>
    </oc>
    <nc r="BG13">
      <v>800000</v>
    </nc>
  </rcc>
  <rcc rId="7984" sId="2" numFmtId="4">
    <nc r="BG37">
      <v>100000</v>
    </nc>
  </rcc>
  <rcc rId="7985" sId="2" numFmtId="4">
    <oc r="BG45">
      <v>200000</v>
    </oc>
    <nc r="BG45"/>
  </rcc>
  <rcc rId="7986" sId="2" numFmtId="4">
    <oc r="BG53">
      <v>300000</v>
    </oc>
    <nc r="BG53"/>
  </rcc>
  <rcc rId="7987" sId="2" numFmtId="4">
    <oc r="BG54">
      <v>200000</v>
    </oc>
    <nc r="BG54"/>
  </rcc>
  <rcc rId="7988" sId="2" numFmtId="4">
    <oc r="BG55">
      <v>300000</v>
    </oc>
    <nc r="BG55"/>
  </rcc>
  <rcc rId="7989" sId="2" numFmtId="4">
    <oc r="BG60">
      <v>100000</v>
    </oc>
    <nc r="BG60"/>
  </rcc>
  <rcc rId="7990" sId="2" numFmtId="34">
    <nc r="BG25">
      <v>400000</v>
    </nc>
  </rcc>
  <rcc rId="7991" sId="2" numFmtId="4">
    <oc r="BG23">
      <v>200000</v>
    </oc>
    <nc r="BG23">
      <v>300000</v>
    </nc>
  </rcc>
  <rcc rId="7992" sId="2" numFmtId="34">
    <oc r="BG17">
      <v>800000</v>
    </oc>
    <nc r="BG17">
      <v>1000000</v>
    </nc>
  </rcc>
  <rcc rId="7993" sId="2" numFmtId="4">
    <oc r="BG19">
      <v>700000</v>
    </oc>
    <nc r="BG19">
      <v>800000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H11">
    <dxf>
      <numFmt numFmtId="13" formatCode="0%"/>
    </dxf>
  </rfmt>
  <rcc rId="7994" sId="2" numFmtId="34">
    <oc r="BH18">
      <v>1800000</v>
    </oc>
    <nc r="BH18">
      <v>2000000</v>
    </nc>
  </rcc>
  <rcc rId="7995" sId="2" numFmtId="34">
    <oc r="BH19">
      <v>6050000</v>
    </oc>
    <nc r="BH19">
      <v>6000000</v>
    </nc>
  </rcc>
  <rcc rId="7996" sId="2" numFmtId="34">
    <oc r="BH20">
      <v>550000</v>
    </oc>
    <nc r="BH20">
      <v>500000</v>
    </nc>
  </rcc>
  <rcc rId="7997" sId="2" numFmtId="34">
    <oc r="BH25">
      <v>2300000</v>
    </oc>
    <nc r="BH25">
      <v>2000000</v>
    </nc>
  </rcc>
  <rcc rId="7998" sId="2" numFmtId="34">
    <nc r="BH37">
      <v>100000</v>
    </nc>
  </rcc>
  <rcc rId="7999" sId="2" numFmtId="34">
    <nc r="BH39">
      <v>100000</v>
    </nc>
  </rcc>
  <rfmt sheetId="2" sqref="BH45" start="0" length="2147483647">
    <dxf>
      <font>
        <b val="0"/>
        <family val="2"/>
      </font>
    </dxf>
  </rfmt>
  <rcc rId="8000" sId="2" numFmtId="34">
    <oc r="BH45">
      <v>2000000</v>
    </oc>
    <nc r="BH45"/>
  </rcc>
  <rcc rId="8001" sId="2" numFmtId="34">
    <oc r="BH47">
      <v>1700000</v>
    </oc>
    <nc r="BH47">
      <v>1550000</v>
    </nc>
  </rcc>
  <rcc rId="8002" sId="1">
    <oc r="H10" t="inlineStr">
      <is>
        <t>Clear/Knorr Noodles (11th till 20th)</t>
      </is>
    </oc>
    <nc r="H10" t="inlineStr">
      <is>
        <t>Surf 1st till 10th March/ Clear/Knorr Noodles (11th till 20th)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3" sId="1">
    <oc r="H14" t="inlineStr">
      <is>
        <t>Surf/BBM 7th till 11th March/Sunsilk/LB Bar</t>
      </is>
    </oc>
    <nc r="H14" t="inlineStr">
      <is>
        <t>Surf 1st till 6th/BBM 7th till 11th March/Surf 12th till 15th/Sunsilk/LB Bar</t>
      </is>
    </nc>
  </rcc>
  <rcc rId="8004" sId="1">
    <oc r="E20">
      <f>C20*10</f>
    </oc>
    <nc r="E20">
      <f>C20*10</f>
    </nc>
  </rcc>
  <rcc rId="8005" sId="2" numFmtId="34">
    <oc r="BH49">
      <v>450000</v>
    </oc>
    <nc r="BH49">
      <v>500000</v>
    </nc>
  </rcc>
  <rcc rId="8006" sId="1">
    <oc r="H7" t="inlineStr">
      <is>
        <t>Surf/Lux/Clear</t>
      </is>
    </oc>
    <nc r="H7" t="inlineStr">
      <is>
        <t>Surf 1st till 10th March/Lux/Clear</t>
      </is>
    </nc>
  </rcc>
  <rcc rId="8007" sId="1">
    <oc r="E8">
      <f>C8*5</f>
    </oc>
    <nc r="E8">
      <f>C8*10</f>
    </nc>
  </rcc>
  <rcc rId="8008" sId="2" numFmtId="34">
    <oc r="BH52">
      <v>2150000</v>
    </oc>
    <nc r="BH52">
      <v>2100000</v>
    </nc>
  </rcc>
  <rcc rId="8009" sId="1">
    <oc r="H8" t="inlineStr">
      <is>
        <t>Surf/BBM 7th till 11th March/Lux/Sunsilk</t>
      </is>
    </oc>
    <nc r="H8" t="inlineStr">
      <is>
        <t>Surf 1st till 6th MArch/BBM 7th till 11th March/ 12th till 15th MArchLux/Sunsilk</t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1">
    <oc r="E16">
      <f>C16*6</f>
    </oc>
    <nc r="E16">
      <f>C16*4</f>
    </nc>
  </rcc>
  <rcc rId="8011" sId="2" numFmtId="34">
    <oc r="BH53">
      <v>500000</v>
    </oc>
    <nc r="BH53"/>
  </rcc>
  <rcc rId="8012" sId="1">
    <oc r="H11" t="inlineStr">
      <is>
        <t>Vim Bar 1st till 6th March/BBM 7th till 11th March</t>
      </is>
    </oc>
    <nc r="H11" t="inlineStr">
      <is>
        <t>Surf 1st till 6th March/BBM 7th till 11th March/Surf 12th till 15th March/ Vim 16th till 20th March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3" sId="1">
    <oc r="H18" t="inlineStr">
      <is>
        <t>Lipton GT (11th till 20th March</t>
      </is>
    </oc>
    <nc r="H18" t="inlineStr">
      <is>
        <t>Surf 1st till 10th March/ Lipton GT (11th till 20th March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4" sId="2" numFmtId="34">
    <oc r="BH69">
      <v>150000</v>
    </oc>
    <nc r="BH69">
      <v>200000</v>
    </nc>
  </rcc>
  <rcc rId="8015" sId="2" numFmtId="34">
    <nc r="BH75">
      <v>200000</v>
    </nc>
  </rcc>
  <rcc rId="8016" sId="2" numFmtId="34">
    <nc r="BH73">
      <v>200000</v>
    </nc>
  </rcc>
  <rcc rId="8017" sId="2" odxf="1" dxf="1" numFmtId="34">
    <oc r="BH78">
      <v>100000</v>
    </oc>
    <nc r="BH78">
      <v>200000</v>
    </nc>
    <odxf/>
    <ndxf/>
  </rcc>
  <rcc rId="8018" sId="2" numFmtId="34">
    <oc r="BH81">
      <v>100000</v>
    </oc>
    <nc r="BH81">
      <v>200000</v>
    </nc>
  </rcc>
  <rcc rId="8019" sId="2" numFmtId="34">
    <nc r="BH63">
      <v>100000</v>
    </nc>
  </rcc>
  <rcc rId="8020" sId="2" numFmtId="34">
    <nc r="BH60">
      <v>125000</v>
    </nc>
  </rcc>
  <rcc rId="8021" sId="1">
    <nc r="H21" t="inlineStr">
      <is>
        <t>Surf</t>
      </is>
    </nc>
  </rcc>
  <rcc rId="8022" sId="2" numFmtId="34">
    <nc r="BH62">
      <v>300000</v>
    </nc>
  </rcc>
  <rcc rId="8023" sId="1">
    <oc r="H16" t="inlineStr">
      <is>
        <t>Vim Bar</t>
      </is>
    </oc>
    <nc r="H16" t="inlineStr">
      <is>
        <t>Vim Bar/Surf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7" sId="2" numFmtId="34">
    <oc r="BF49">
      <v>1000000</v>
    </oc>
    <nc r="BF49">
      <v>1200000</v>
    </nc>
  </rcc>
  <rcc rId="3818" sId="1">
    <oc r="H8" t="inlineStr">
      <is>
        <t>Lux 1st till 10th Feb/Sunsilk 11th till 20th Feb/</t>
      </is>
    </oc>
    <nc r="H8" t="inlineStr">
      <is>
        <t>Lux 1st till 10th Feb/Sunsilk 11th till 20th Feb/Surf 21st till 28th Feb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4" sId="2" numFmtId="34">
    <nc r="BH54">
      <v>800000</v>
    </nc>
  </rcc>
  <rcc rId="8025" sId="1">
    <oc r="H15" t="inlineStr">
      <is>
        <t>Knorr Noodles Lup 1st till 5th March/6th till 8th March/</t>
      </is>
    </oc>
    <nc r="H15" t="inlineStr">
      <is>
        <t>Knorr Noodles Lup 1st till 5th March/Surf 6th till 15th March/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6" sId="2" numFmtId="34">
    <oc r="BH101">
      <v>300000</v>
    </oc>
    <nc r="BH101">
      <v>400000</v>
    </nc>
  </rcc>
  <rcc rId="8027" sId="2" numFmtId="34">
    <oc r="BH20">
      <v>500000</v>
    </oc>
    <nc r="BH20">
      <v>800000</v>
    </nc>
  </rcc>
  <rcc rId="8028" sId="2" numFmtId="34">
    <oc r="BH22">
      <v>500000</v>
    </oc>
    <nc r="BH22">
      <v>600000</v>
    </nc>
  </rcc>
  <rcc rId="8029" sId="2" numFmtId="34">
    <oc r="BH17">
      <v>4000000</v>
    </oc>
    <nc r="BH17">
      <v>4175000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0" sId="2" numFmtId="34">
    <oc r="T5">
      <v>16000000</v>
    </oc>
    <nc r="T5">
      <v>18000000</v>
    </nc>
  </rcc>
  <rcc rId="8031" sId="2" numFmtId="34">
    <oc r="T60">
      <v>100000</v>
    </oc>
    <nc r="T60"/>
  </rcc>
  <rcc rId="8032" sId="2" numFmtId="4">
    <nc r="T31">
      <v>200000</v>
    </nc>
  </rcc>
  <rcc rId="8033" sId="2" numFmtId="34">
    <oc r="T73">
      <v>50000</v>
    </oc>
    <nc r="T73">
      <v>100000</v>
    </nc>
  </rcc>
  <rcc rId="8034" sId="2" numFmtId="34">
    <oc r="T78">
      <v>50000</v>
    </oc>
    <nc r="T78">
      <v>100000</v>
    </nc>
  </rcc>
  <rcc rId="8035" sId="2" numFmtId="34">
    <nc r="T81">
      <v>100000</v>
    </nc>
  </rcc>
  <rcc rId="8036" sId="2" numFmtId="4">
    <oc r="T91">
      <v>100000</v>
    </oc>
    <nc r="T91">
      <v>150000</v>
    </nc>
  </rcc>
  <rcc rId="8037" sId="2" numFmtId="34">
    <oc r="T76">
      <v>100000</v>
    </oc>
    <nc r="T76">
      <v>175000</v>
    </nc>
  </rcc>
  <rcc rId="8038" sId="1">
    <oc r="H10" t="inlineStr">
      <is>
        <t>Surf 1st till 10th March/ Clear/Knorr Noodles (11th till 20th)</t>
      </is>
    </oc>
    <nc r="H10" t="inlineStr">
      <is>
        <t>Surf 1st till 10th March/Knorr Noodles (11th till 20th)/ LB Bar 21st till 31st</t>
      </is>
    </nc>
  </rcc>
  <rcc rId="8039" sId="1">
    <oc r="E12">
      <f>C12*10</f>
    </oc>
    <nc r="E12">
      <f>C12*11</f>
    </nc>
  </rcc>
  <rcc rId="8040" sId="2" numFmtId="4">
    <oc r="T47">
      <v>1500000</v>
    </oc>
    <nc r="T47">
      <v>1700000</v>
    </nc>
  </rcc>
  <rfmt sheetId="2" sqref="T49" start="0" length="2147483647">
    <dxf>
      <font>
        <b val="0"/>
        <family val="2"/>
      </font>
    </dxf>
  </rfmt>
  <rcc rId="8041" sId="1">
    <oc r="H15" t="inlineStr">
      <is>
        <t>Knorr Noodles Lup 1st till 5th March/Surf 6th till 15th March/</t>
      </is>
    </oc>
    <nc r="H15" t="inlineStr">
      <is>
        <t>Knorr Noodles Lup 1st till 5th March/Surf 6th till 15th March/ LB Bar 16th till 21st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2" sId="1">
    <oc r="H11" t="inlineStr">
      <is>
        <t>Surf 1st till 6th March/BBM 7th till 11th March/Surf 12th till 15th March/ Vim 16th till 20th March</t>
      </is>
    </oc>
    <nc r="H11" t="inlineStr">
      <is>
        <t>Surf 1st till 6th March/BBM 7th till 11th March/Surf 12th till 15th March/ Vim 16th till 20th March/ LB Bar 21st till 31st</t>
      </is>
    </nc>
  </rcc>
  <rcc rId="8043" sId="2" numFmtId="34">
    <oc r="T19">
      <v>1400000</v>
    </oc>
    <nc r="T19">
      <v>1700000</v>
    </nc>
  </rcc>
  <rcc rId="8044" sId="2" numFmtId="4">
    <oc r="T17">
      <v>1400000</v>
    </oc>
    <nc r="T17">
      <v>1800000</v>
    </nc>
  </rcc>
  <rcc rId="8045" sId="2" numFmtId="4">
    <oc r="T21">
      <v>900000</v>
    </oc>
    <nc r="T21">
      <v>1000000</v>
    </nc>
  </rcc>
  <rcc rId="8046" sId="2" numFmtId="4">
    <nc r="T24">
      <v>575000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7" sId="2" numFmtId="34">
    <nc r="R18">
      <v>600000</v>
    </nc>
  </rcc>
  <rcc rId="8048" sId="2" numFmtId="34">
    <oc r="R22">
      <v>600000</v>
    </oc>
    <nc r="R22">
      <v>400000</v>
    </nc>
  </rcc>
  <rcc rId="8049" sId="2" numFmtId="34">
    <oc r="R25">
      <v>1100000</v>
    </oc>
    <nc r="R25">
      <v>700000</v>
    </nc>
  </rcc>
  <rcc rId="8050" sId="2" numFmtId="34">
    <nc r="R37">
      <v>100000</v>
    </nc>
  </rcc>
  <rcc rId="8051" sId="2" numFmtId="34">
    <nc r="R49">
      <v>300000</v>
    </nc>
  </rcc>
  <rcc rId="8052" sId="1">
    <oc r="H12" t="inlineStr">
      <is>
        <t>Vim 1st till 6th March/BBM 7th till 11th March</t>
      </is>
    </oc>
    <nc r="H12" t="inlineStr">
      <is>
        <t>Vim 1st till 6th March/BBM 7th till 11th March/ Lux Valentina 12th till 20th</t>
      </is>
    </nc>
  </rcc>
  <rcc rId="8053" sId="1">
    <oc r="H7" t="inlineStr">
      <is>
        <t>Surf 1st till 10th March/Lux/Clear</t>
      </is>
    </oc>
    <nc r="H7" t="inlineStr">
      <is>
        <t>Surf 1st till 10th March/Lux  Valentina11th till 20th/Clear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4" sId="2" numFmtId="34">
    <oc r="R49">
      <v>300000</v>
    </oc>
    <nc r="R49"/>
  </rcc>
  <rcc rId="8055" sId="2" numFmtId="34">
    <oc r="R22">
      <v>400000</v>
    </oc>
    <nc r="R22">
      <v>300000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6" sId="2" numFmtId="34">
    <oc r="Q22">
      <v>760000</v>
    </oc>
    <nc r="Q22">
      <v>560000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2" numFmtId="34">
    <oc r="Q31">
      <v>340000</v>
    </oc>
    <nc r="Q31"/>
  </rcc>
  <rcc rId="8058" sId="2" numFmtId="34">
    <nc r="Q36">
      <v>100000</v>
    </nc>
  </rcc>
  <rcc rId="8059" sId="2" numFmtId="34">
    <nc r="Q44">
      <v>800000</v>
    </nc>
  </rcc>
  <rcc rId="8060" sId="1">
    <oc r="H8" t="inlineStr">
      <is>
        <t>Surf 1st till 6th MArch/BBM 7th till 11th March/ 12th till 15th MArchLux/Sunsilk</t>
      </is>
    </oc>
    <nc r="H8" t="inlineStr">
      <is>
        <t>Surf 1st till 6th MArch/BBM 7th till 11th March/ Lux Flower 12th till 21st March /Sunsilk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1" sId="2" numFmtId="34">
    <oc r="Q44">
      <v>800000</v>
    </oc>
    <nc r="Q44">
      <v>500000</v>
    </nc>
  </rcc>
  <rcc rId="8062" sId="2" numFmtId="34">
    <oc r="Q45">
      <v>1000000</v>
    </oc>
    <nc r="Q45">
      <v>940000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N45" start="0" length="2147483647">
    <dxf>
      <font>
        <b/>
        <family val="2"/>
      </font>
    </dxf>
  </rfmt>
  <rfmt sheetId="2" sqref="L45" start="0" length="2147483647">
    <dxf>
      <font>
        <b val="0"/>
        <family val="2"/>
      </font>
    </dxf>
  </rfmt>
  <rcc rId="8063" sId="2" numFmtId="34">
    <nc r="H17">
      <v>1200000</v>
    </nc>
  </rcc>
  <rcc rId="8064" sId="2" numFmtId="34">
    <nc r="H19">
      <v>1200000</v>
    </nc>
  </rcc>
  <rcc rId="8065" sId="2" numFmtId="34">
    <nc r="H20">
      <v>350000</v>
    </nc>
  </rcc>
  <rcc rId="8066" sId="2" numFmtId="34">
    <nc r="H21">
      <v>500000</v>
    </nc>
  </rcc>
  <rcc rId="8067" sId="2" numFmtId="34">
    <nc r="H23">
      <v>400000</v>
    </nc>
  </rcc>
  <rcc rId="8068" sId="2" numFmtId="34">
    <nc r="H24">
      <v>500000</v>
    </nc>
  </rcc>
  <rcc rId="8069" sId="2" numFmtId="34">
    <nc r="H25">
      <v>1150000</v>
    </nc>
  </rcc>
  <rcc rId="8070" sId="2" numFmtId="34">
    <nc r="H26">
      <v>1000000</v>
    </nc>
  </rcc>
  <rcc rId="8071" sId="2" numFmtId="34">
    <nc r="H31">
      <v>300000</v>
    </nc>
  </rcc>
  <rcc rId="8072" sId="2" numFmtId="34">
    <oc r="N17">
      <v>1200000</v>
    </oc>
    <nc r="N17"/>
  </rcc>
  <rcc rId="8073" sId="2" numFmtId="34">
    <oc r="N19">
      <v>1200000</v>
    </oc>
    <nc r="N19"/>
  </rcc>
  <rcc rId="8074" sId="2" numFmtId="34">
    <oc r="N20">
      <v>350000</v>
    </oc>
    <nc r="N20"/>
  </rcc>
  <rcc rId="8075" sId="2" numFmtId="34">
    <oc r="N21">
      <v>500000</v>
    </oc>
    <nc r="N21"/>
  </rcc>
  <rcc rId="8076" sId="2" numFmtId="34">
    <oc r="N23">
      <v>400000</v>
    </oc>
    <nc r="N23"/>
  </rcc>
  <rcc rId="8077" sId="2" numFmtId="34">
    <oc r="N24">
      <v>500000</v>
    </oc>
    <nc r="N24"/>
  </rcc>
  <rcc rId="8078" sId="2" numFmtId="34">
    <oc r="N25">
      <v>1150000</v>
    </oc>
    <nc r="N25"/>
  </rcc>
  <rcc rId="8079" sId="2" numFmtId="34">
    <oc r="N26">
      <v>1000000</v>
    </oc>
    <nc r="N26"/>
  </rcc>
  <rcc rId="8080" sId="2" numFmtId="34">
    <oc r="N31">
      <v>300000</v>
    </oc>
    <nc r="N31"/>
  </rcc>
  <rcc rId="8081" sId="2" odxf="1" dxf="1" numFmtId="34">
    <nc r="H36">
      <v>100000</v>
    </nc>
    <odxf/>
    <ndxf/>
  </rcc>
  <rcc rId="8082" sId="2" numFmtId="34">
    <oc r="N36">
      <v>100000</v>
    </oc>
    <nc r="N36"/>
  </rcc>
  <rcc rId="8083" sId="2" numFmtId="34">
    <nc r="H44">
      <v>700000</v>
    </nc>
  </rcc>
  <rcc rId="8084" sId="2" numFmtId="4">
    <nc r="H45">
      <v>800000</v>
    </nc>
  </rcc>
  <rcc rId="8085" sId="2" numFmtId="4">
    <nc r="H53">
      <v>600000</v>
    </nc>
  </rcc>
  <rcc rId="8086" sId="2" numFmtId="34">
    <nc r="H55">
      <v>500000</v>
    </nc>
  </rcc>
  <rcc rId="8087" sId="2" numFmtId="4">
    <nc r="H58">
      <v>100000</v>
    </nc>
  </rcc>
  <rcc rId="8088" sId="2" numFmtId="4">
    <oc r="N44">
      <v>700000</v>
    </oc>
    <nc r="N44"/>
  </rcc>
  <rcc rId="8089" sId="2" numFmtId="4">
    <oc r="N45">
      <v>800000</v>
    </oc>
    <nc r="N45"/>
  </rcc>
  <rcc rId="8090" sId="2" numFmtId="4">
    <oc r="N53">
      <v>600000</v>
    </oc>
    <nc r="N53"/>
  </rcc>
  <rcc rId="8091" sId="2" numFmtId="4">
    <oc r="N55">
      <v>500000</v>
    </oc>
    <nc r="N55"/>
  </rcc>
  <rcc rId="8092" sId="2" numFmtId="4">
    <oc r="N58">
      <v>100000</v>
    </oc>
    <nc r="N58"/>
  </rcc>
  <rcc rId="8093" sId="2" numFmtId="34">
    <nc r="H90">
      <v>300000</v>
    </nc>
  </rcc>
  <rcc rId="8094" sId="2" numFmtId="34">
    <nc r="H91">
      <v>300000</v>
    </nc>
  </rcc>
  <rcc rId="8095" sId="2" numFmtId="34">
    <oc r="N90">
      <v>300000</v>
    </oc>
    <nc r="N90"/>
  </rcc>
  <rcc rId="8096" sId="2" numFmtId="34">
    <oc r="N91">
      <v>300000</v>
    </oc>
    <nc r="N91"/>
  </rcc>
  <rcc rId="8097" sId="2" numFmtId="34">
    <oc r="N5">
      <v>10000000</v>
    </oc>
    <nc r="N5">
      <v>0</v>
    </nc>
  </rcc>
  <rcc rId="8098" sId="2" numFmtId="34">
    <nc r="H5">
      <v>10000000</v>
    </nc>
  </rcc>
  <rfmt sheetId="2" sqref="H45" start="0" length="2147483647">
    <dxf>
      <font>
        <b/>
        <family val="2"/>
      </font>
    </dxf>
  </rfmt>
  <rcc rId="8099" sId="1">
    <oc r="H6" t="inlineStr">
      <is>
        <t>Fal BB /BBM 7th till 11th March/Vim Bar 12th till 16th March</t>
      </is>
    </oc>
    <nc r="H6" t="inlineStr">
      <is>
        <t>Fal Facewash 1st till 6th /BBM 7th till 11th March/Fal Facewash 12th till 15th March/ Vim 16th till 20th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9" sId="2" numFmtId="34">
    <nc r="BF54">
      <v>600000</v>
    </nc>
  </rcc>
  <rcc rId="3820" sId="2" numFmtId="34">
    <nc r="BF58">
      <v>300000</v>
    </nc>
  </rcc>
  <rcc rId="3821" sId="2" numFmtId="34">
    <nc r="BF65">
      <v>100000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0" sId="2" numFmtId="34">
    <nc r="H51">
      <v>500000</v>
    </nc>
  </rcc>
  <rcc rId="8101" sId="2" numFmtId="4">
    <oc r="H58">
      <v>100000</v>
    </oc>
    <nc r="H58"/>
  </rcc>
  <rcc rId="8102" sId="2" numFmtId="34">
    <oc r="H24">
      <v>500000</v>
    </oc>
    <nc r="H24"/>
  </rcc>
  <rcc rId="8103" sId="2" numFmtId="34">
    <oc r="H17">
      <v>1200000</v>
    </oc>
    <nc r="H17">
      <v>1300000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4" sId="2" numFmtId="34">
    <nc r="H18">
      <v>700000</v>
    </nc>
  </rcc>
  <rcc rId="8105" sId="1">
    <oc r="H7" t="inlineStr">
      <is>
        <t>Surf 1st till 10th March/Lux  Valentina11th till 20th/Clear</t>
      </is>
    </oc>
    <nc r="H7" t="inlineStr">
      <is>
        <t>Surf 1st till 10th March/Lux  Valentina11th till 20th/Ponds FW 21st till 31st March</t>
      </is>
    </nc>
  </rcc>
  <rcc rId="8106" sId="1">
    <oc r="H6" t="inlineStr">
      <is>
        <t>Fal Facewash 1st till 6th /BBM 7th till 11th March/Fal Facewash 12th till 15th March/ Vim 16th till 20th</t>
      </is>
    </oc>
    <nc r="H6" t="inlineStr">
      <is>
        <t>Ponds FW 1st till 6th /BBM 7th till 11th March/Ponds Facewash 12th till 15th March/ Vim 16th till 20th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51" start="0" length="2147483647">
    <dxf>
      <font>
        <b/>
        <family val="2"/>
      </font>
    </dxf>
  </rfmt>
  <rcc rId="8107" sId="1">
    <oc r="E16">
      <f>C16*4</f>
    </oc>
    <nc r="E16">
      <f>C16*10</f>
    </nc>
  </rcc>
  <rfmt sheetId="2" sqref="H53" start="0" length="2147483647">
    <dxf>
      <font>
        <b/>
        <family val="2"/>
      </font>
    </dxf>
  </rfmt>
  <rcc rId="8108" sId="1">
    <oc r="H12" t="inlineStr">
      <is>
        <t>Vim 1st till 6th March/BBM 7th till 11th March/ Lux Valentina 12th till 20th</t>
      </is>
    </oc>
    <nc r="H12" t="inlineStr">
      <is>
        <t xml:space="preserve">Vim 1st till 6th March/BBM 7th till 11th March/ Lux Valentina 12th till 20th/  Ponds FW 21st till 30th 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9" sId="2" numFmtId="34">
    <oc r="H55">
      <v>500000</v>
    </oc>
    <nc r="H55">
      <v>300000</v>
    </nc>
  </rcc>
  <rcc rId="8110" sId="2" numFmtId="4">
    <nc r="H56">
      <v>200000</v>
    </nc>
  </rcc>
  <rfmt sheetId="2" sqref="H56" start="0" length="2147483647">
    <dxf>
      <font>
        <b/>
        <family val="2"/>
      </font>
    </dxf>
  </rfmt>
  <rcc rId="8111" sId="1">
    <oc r="H18" t="inlineStr">
      <is>
        <t>Surf 1st till 10th March/ Lipton GT (11th till 20th March</t>
      </is>
    </oc>
    <nc r="H18" t="inlineStr">
      <is>
        <t>Surf 1st till 10th March/ Lipton GT (11th till 20th March/ Ponds FW 21st till 31st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2" sId="2" numFmtId="34">
    <oc r="H19">
      <v>1200000</v>
    </oc>
    <nc r="H19">
      <v>1000000</v>
    </nc>
  </rcc>
  <rcc rId="8113" sId="2" numFmtId="34">
    <oc r="H17">
      <v>1300000</v>
    </oc>
    <nc r="H17">
      <v>1000000</v>
    </nc>
  </rcc>
  <rcc rId="8114" sId="2" numFmtId="34">
    <oc r="H21">
      <v>500000</v>
    </oc>
    <nc r="H21">
      <v>400000</v>
    </nc>
  </rcc>
  <rcc rId="8115" sId="2" numFmtId="34">
    <oc r="H44">
      <v>700000</v>
    </oc>
    <nc r="H44">
      <v>600000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6" sId="2" numFmtId="34">
    <oc r="BB24">
      <v>1000000</v>
    </oc>
    <nc r="BB24">
      <v>800000</v>
    </nc>
  </rcc>
  <rcc rId="8117" sId="2" numFmtId="34">
    <oc r="BB45">
      <v>1000000</v>
    </oc>
    <nc r="BB45">
      <v>1200000</v>
    </nc>
  </rcc>
  <rcc rId="8118" sId="1">
    <oc r="H13" t="inlineStr">
      <is>
        <t>Vim Bar 1st till 6th March/BBM 7th till 11th March/ Sunsilk/Fal BB</t>
      </is>
    </oc>
    <nc r="H13" t="inlineStr">
      <is>
        <t>Vim Bar 1st till 6th March/BBM 7th till 11th March/ Sunsilk 12th till 20th/Fal BB</t>
      </is>
    </nc>
  </rcc>
  <rcc rId="8119" sId="1">
    <oc r="H14" t="inlineStr">
      <is>
        <t>Surf 1st till 6th/BBM 7th till 11th March/Surf 12th till 15th/Sunsilk/LB Bar</t>
      </is>
    </oc>
    <nc r="H14" t="inlineStr">
      <is>
        <t>Surf 1st till 6th/BBM 7th till 11th March/Surf 12th till 15th/Sunsilk 16th till 20th</t>
      </is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0" sId="1">
    <oc r="H8" t="inlineStr">
      <is>
        <t>Surf 1st till 6th MArch/BBM 7th till 11th March/ Lux Flower 12th till 21st March /Sunsilk</t>
      </is>
    </oc>
    <nc r="H8" t="inlineStr">
      <is>
        <t>Surf 1st till 6th MArch/BBM 7th till 11th March/ Lux Flower 12th till 21st March /Sunsilk 22nd till 31st</t>
      </is>
    </nc>
  </rcc>
  <rfmt sheetId="2" sqref="BB53" start="0" length="2147483647">
    <dxf>
      <font>
        <b val="0"/>
        <family val="2"/>
      </font>
    </dxf>
  </rfmt>
  <rcc rId="8121" sId="2" numFmtId="34">
    <nc r="BB62">
      <v>200000</v>
    </nc>
  </rcc>
  <rcc rId="8122" sId="2" numFmtId="34">
    <oc r="BB28">
      <v>2000000</v>
    </oc>
    <nc r="BB28">
      <v>1800000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3" sId="2" numFmtId="4">
    <nc r="BF13">
      <v>800000</v>
    </nc>
  </rcc>
  <rcc rId="8124" sId="2" numFmtId="34">
    <oc r="BF15">
      <v>0</v>
    </oc>
    <nc r="BF15">
      <f>SUM(BF12:BF14)</f>
    </nc>
  </rcc>
  <rcc rId="8125" sId="2" numFmtId="34">
    <oc r="BF18">
      <v>800000</v>
    </oc>
    <nc r="BF18">
      <v>700000</v>
    </nc>
  </rcc>
  <rcc rId="8126" sId="2" numFmtId="34">
    <oc r="BF44">
      <v>950000</v>
    </oc>
    <nc r="BF44">
      <v>900000</v>
    </nc>
  </rcc>
  <rcc rId="8127" sId="1">
    <oc r="H12" t="inlineStr">
      <is>
        <t xml:space="preserve">Vim 1st till 6th March/BBM 7th till 11th March/ Lux Valentina 12th till 20th/  Ponds FW 21st till 30th </t>
      </is>
    </oc>
    <nc r="H12" t="inlineStr">
      <is>
        <t xml:space="preserve">Dove Shampoo 1st till 6th March/BBM 7th till 11th March/ Lux Valentina 12th till 20th/  Ponds FW 21st till 30th </t>
      </is>
    </nc>
  </rcc>
  <rcc rId="8128" sId="1">
    <nc r="H20" t="inlineStr">
      <is>
        <t>Dove Shampoo</t>
      </is>
    </nc>
  </rcc>
  <rcc rId="8129" sId="2" numFmtId="34">
    <oc r="BF62">
      <v>200000</v>
    </oc>
    <nc r="BF62"/>
  </rcc>
  <rcc rId="8130" sId="2" numFmtId="34">
    <oc r="BF22">
      <v>1000000</v>
    </oc>
    <nc r="BF22">
      <v>700000</v>
    </nc>
  </rcc>
  <rcc rId="8131" sId="2" numFmtId="34">
    <oc r="BF23">
      <v>550000</v>
    </oc>
    <nc r="BF23">
      <v>400000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2" sId="2" numFmtId="4">
    <oc r="BC17">
      <v>3000000</v>
    </oc>
    <nc r="BC17">
      <v>3300000</v>
    </nc>
  </rcc>
  <rcc rId="8133" sId="2" numFmtId="4">
    <oc r="BC18">
      <v>1000000</v>
    </oc>
    <nc r="BC18">
      <v>800000</v>
    </nc>
  </rcc>
  <rcc rId="8134" sId="2" numFmtId="4">
    <oc r="BC24">
      <v>1100000</v>
    </oc>
    <nc r="BC24">
      <v>1000000</v>
    </nc>
  </rcc>
  <rcc rId="8135" sId="2" numFmtId="4">
    <oc r="BC45">
      <v>1000000</v>
    </oc>
    <nc r="BC45">
      <v>1200000</v>
    </nc>
  </rcc>
  <rcc rId="8136" sId="2" numFmtId="4">
    <oc r="BC47">
      <v>1500000</v>
    </oc>
    <nc r="BC47"/>
  </rcc>
  <rcc rId="8137" sId="1">
    <oc r="E12">
      <f>C12*11</f>
    </oc>
    <nc r="E12">
      <f>C12*5</f>
    </nc>
  </rcc>
  <rcc rId="8138" sId="1">
    <oc r="H10" t="inlineStr">
      <is>
        <t>Surf 1st till 10th March/Knorr Noodles (11th till 20th)/ LB Bar 21st till 31st</t>
      </is>
    </oc>
    <nc r="H10" t="inlineStr">
      <is>
        <t>Surf 1st till 10th March/Knorr Noodles 11th till 15th/ LB Bar 21st till 31st</t>
      </is>
    </nc>
  </rcc>
  <rfmt sheetId="2" sqref="BC51" start="0" length="2147483647">
    <dxf>
      <font>
        <b val="0"/>
        <family val="2"/>
      </font>
    </dxf>
  </rfmt>
  <rcc rId="8139" sId="2" numFmtId="4">
    <nc r="BC52">
      <v>800000</v>
    </nc>
  </rcc>
  <rcc rId="8140" sId="2" numFmtId="4">
    <oc r="BC55">
      <v>800000</v>
    </oc>
    <nc r="BC55">
      <v>1000000</v>
    </nc>
  </rcc>
  <rcc rId="8141" sId="2" numFmtId="4">
    <oc r="BC90">
      <v>100000</v>
    </oc>
    <nc r="BC90">
      <v>150000</v>
    </nc>
  </rcc>
  <rcc rId="8142" sId="2" numFmtId="4">
    <oc r="BC105">
      <v>400000</v>
    </oc>
    <nc r="BC105">
      <v>500000</v>
    </nc>
  </rcc>
  <rcc rId="8143" sId="2" numFmtId="4">
    <oc r="BC48">
      <v>400000</v>
    </oc>
    <nc r="BC48">
      <v>500000</v>
    </nc>
  </rcc>
  <rcc rId="8144" sId="2" numFmtId="4">
    <oc r="BC49">
      <v>400000</v>
    </oc>
    <nc r="BC49">
      <v>500000</v>
    </nc>
  </rcc>
  <rcc rId="8145" sId="2" numFmtId="4">
    <oc r="BC36">
      <v>200000</v>
    </oc>
    <nc r="BC36">
      <v>150000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6" sId="2" numFmtId="34">
    <oc r="BE17">
      <v>2500000</v>
    </oc>
    <nc r="BE17">
      <v>3000000</v>
    </nc>
  </rcc>
  <rcc rId="8147" sId="2" numFmtId="34">
    <oc r="BE24">
      <v>650000</v>
    </oc>
    <nc r="BE24"/>
  </rcc>
  <rcc rId="8148" sId="2" numFmtId="34">
    <oc r="BE51">
      <v>1000000</v>
    </oc>
    <nc r="BE51">
      <v>800000</v>
    </nc>
  </rcc>
  <rfmt sheetId="2" sqref="BE56" start="0" length="2147483647">
    <dxf>
      <font>
        <b val="0"/>
        <family val="2"/>
      </font>
    </dxf>
  </rfmt>
  <rcc rId="8149" sId="1">
    <oc r="H18" t="inlineStr">
      <is>
        <t>Surf 1st till 10th March/ Lipton GT (11th till 20th March/ Ponds FW 21st till 31st</t>
      </is>
    </oc>
    <nc r="H18" t="inlineStr">
      <is>
        <t>Surf 1st till 10th March/ Lipton GT 11th till 20th March/ Ponds FW 21st till 31st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2" numFmtId="34">
    <oc r="BF68">
      <v>500000</v>
    </oc>
    <nc r="BF68">
      <v>200000</v>
    </nc>
  </rcc>
  <rcc rId="3823" sId="2" numFmtId="34">
    <nc r="BF72">
      <v>300000</v>
    </nc>
  </rcc>
  <rcc rId="3824" sId="2" numFmtId="34">
    <oc r="BF75">
      <v>500000</v>
    </oc>
    <nc r="BF75">
      <v>300000</v>
    </nc>
  </rcc>
  <rcc rId="3825" sId="2" numFmtId="34">
    <oc r="BF77">
      <v>300000</v>
    </oc>
    <nc r="BF77">
      <v>200000</v>
    </nc>
  </rcc>
  <rcc rId="3826" sId="2" numFmtId="34">
    <nc r="BF79">
      <v>200000</v>
    </nc>
  </rcc>
  <rcc rId="3827" sId="2" numFmtId="34">
    <oc r="BF80">
      <v>500000</v>
    </oc>
    <nc r="BF80">
      <v>300000</v>
    </nc>
  </rcc>
  <rcc rId="3828" sId="2" numFmtId="34">
    <nc r="BF81">
      <v>100000</v>
    </nc>
  </rcc>
  <rcc rId="3829" sId="2" numFmtId="34">
    <nc r="BF84">
      <v>100000</v>
    </nc>
  </rcc>
  <rcc rId="3830" sId="2" numFmtId="34">
    <oc r="BF22">
      <v>3000000</v>
    </oc>
    <nc r="BF22">
      <v>3200000</v>
    </nc>
  </rcc>
  <rcc rId="3831" sId="2" numFmtId="34">
    <oc r="BF24">
      <v>3000000</v>
    </oc>
    <nc r="BF24">
      <v>3200000</v>
    </nc>
  </rcc>
  <rcc rId="3832" sId="2" numFmtId="34">
    <oc r="BF19">
      <v>6000000</v>
    </oc>
    <nc r="BF19">
      <v>6400000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1">
    <oc r="H20" t="inlineStr">
      <is>
        <t>Dove Shampoo</t>
      </is>
    </oc>
    <nc r="H20" t="inlineStr">
      <is>
        <t>Dove Shampoo/LBS</t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1" sId="2" numFmtId="34">
    <oc r="BE76">
      <v>100000</v>
    </oc>
    <nc r="BE76">
      <v>400000</v>
    </nc>
  </rcc>
  <rcc rId="8152" sId="2" numFmtId="4">
    <nc r="BE37">
      <v>100000</v>
    </nc>
  </rcc>
  <rcc rId="8153" sId="2" numFmtId="4">
    <nc r="BE52">
      <v>500000</v>
    </nc>
  </rcc>
  <rcc rId="8154" sId="2" numFmtId="34">
    <nc r="BE18">
      <v>300000</v>
    </nc>
  </rcc>
  <rcc rId="8155" sId="2" numFmtId="4">
    <nc r="BE47">
      <v>50000</v>
    </nc>
  </rcc>
  <rcc rId="8156" sId="2" numFmtId="34">
    <oc r="BE51">
      <v>800000</v>
    </oc>
    <nc r="BE51">
      <v>600000</v>
    </nc>
  </rcc>
  <rcc rId="8157" sId="2" numFmtId="34">
    <oc r="BE55">
      <v>1000000</v>
    </oc>
    <nc r="BE55">
      <v>900000</v>
    </nc>
  </rcc>
  <rcc rId="8158" sId="2" numFmtId="34">
    <oc r="BE26">
      <v>1000000</v>
    </oc>
    <nc r="BE26">
      <v>900000</v>
    </nc>
  </rcc>
  <rcc rId="8159" sId="2" numFmtId="34">
    <oc r="BE28">
      <v>1000000</v>
    </oc>
    <nc r="BE28">
      <v>900000</v>
    </nc>
  </rcc>
  <rcc rId="8160" sId="2" numFmtId="34">
    <oc r="BE17">
      <v>3000000</v>
    </oc>
    <nc r="BE17">
      <v>2800000</v>
    </nc>
  </rcc>
  <rcc rId="8161" sId="2" numFmtId="34">
    <oc r="BE19">
      <v>2200000</v>
    </oc>
    <nc r="BE19">
      <v>2000000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1" sId="1">
    <oc r="E14">
      <f>C14*10</f>
    </oc>
    <nc r="E14">
      <f>C14*11</f>
    </nc>
  </rcc>
  <rfmt sheetId="2" sqref="L55" start="0" length="2147483647">
    <dxf>
      <font>
        <b val="0"/>
        <family val="2"/>
      </font>
    </dxf>
  </rfmt>
  <rcc rId="8262" sId="1">
    <nc r="H19" t="inlineStr">
      <is>
        <t>Sunsilk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62" start="0" length="2147483647">
    <dxf>
      <font>
        <b/>
        <family val="2"/>
      </font>
    </dxf>
  </rfmt>
  <rcc rId="8263" sId="1">
    <oc r="H16" t="inlineStr">
      <is>
        <t>Vim Bar/Surf</t>
      </is>
    </oc>
    <nc r="H16" t="inlineStr">
      <is>
        <t>Vim Bar/Surf/Sunsilk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 numFmtId="4">
    <oc r="AX55">
      <v>300000</v>
    </oc>
    <nc r="AX55">
      <v>400000</v>
    </nc>
  </rcc>
  <rcc rId="8265" sId="2" numFmtId="4">
    <oc r="AX45">
      <v>600000</v>
    </oc>
    <nc r="AX45">
      <v>800000</v>
    </nc>
  </rcc>
  <rcc rId="8266" sId="2" numFmtId="4">
    <nc r="AX44">
      <v>500000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7" sId="2" numFmtId="34">
    <nc r="BH45">
      <v>1000000</v>
    </nc>
  </rcc>
  <rfmt sheetId="2" sqref="BH53" start="0" length="2147483647">
    <dxf>
      <font>
        <b val="0"/>
        <family val="2"/>
      </font>
    </dxf>
  </rfmt>
  <rcc rId="8268" sId="2" numFmtId="34">
    <oc r="BH49">
      <v>500000</v>
    </oc>
    <nc r="BH49">
      <v>800000</v>
    </nc>
  </rcc>
  <rcc rId="8269" sId="2" numFmtId="34">
    <oc r="BH60">
      <v>125000</v>
    </oc>
    <nc r="BH60">
      <v>150000</v>
    </nc>
  </rcc>
  <rcc rId="8270" sId="2" numFmtId="34">
    <nc r="BH53">
      <v>775000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9" numFmtId="34">
    <oc r="C12">
      <v>50000000</v>
    </oc>
    <nc r="C12">
      <v>48000000</v>
    </nc>
  </rcc>
  <rcc rId="8272" sId="9" numFmtId="34">
    <oc r="C13">
      <v>4000000</v>
    </oc>
    <nc r="C13">
      <v>3500000</v>
    </nc>
  </rcc>
  <rcc rId="8273" sId="9" numFmtId="34">
    <oc r="C14">
      <v>19000000</v>
    </oc>
    <nc r="C14">
      <v>18000000</v>
    </nc>
  </rcc>
  <rcc rId="8274" sId="9" numFmtId="34">
    <oc r="C15">
      <v>11000000</v>
    </oc>
    <nc r="C15">
      <v>9000000</v>
    </nc>
  </rcc>
  <rcc rId="8275" sId="9" numFmtId="34">
    <oc r="C16">
      <v>14000000</v>
    </oc>
    <nc r="C16">
      <v>13000000</v>
    </nc>
  </rcc>
  <rcc rId="8276" sId="9" numFmtId="34">
    <oc r="C17">
      <v>9000000</v>
    </oc>
    <nc r="C17">
      <v>6000000</v>
    </nc>
  </rcc>
  <rcc rId="8277" sId="9" numFmtId="34">
    <oc r="C18">
      <v>35000000</v>
    </oc>
    <nc r="C18">
      <v>32000000</v>
    </nc>
  </rcc>
  <rcc rId="8278" sId="9" numFmtId="34">
    <oc r="C19">
      <v>21000000</v>
    </oc>
    <nc r="C19">
      <v>20000000</v>
    </nc>
  </rcc>
  <rcc rId="8279" sId="9" numFmtId="34">
    <oc r="C21">
      <v>16000000</v>
    </oc>
    <nc r="C21">
      <v>15000000</v>
    </nc>
  </rcc>
  <rcc rId="8280" sId="9" numFmtId="34">
    <oc r="C24">
      <v>7000000</v>
    </oc>
    <nc r="C24">
      <v>6000000</v>
    </nc>
  </rcc>
  <rcc rId="8281" sId="9" numFmtId="34">
    <oc r="C38">
      <v>23000000</v>
    </oc>
    <nc r="C38">
      <v>22000000</v>
    </nc>
  </rcc>
  <rcc rId="8282" sId="9" numFmtId="34">
    <oc r="C41">
      <v>4500000</v>
    </oc>
    <nc r="C41">
      <v>4000000</v>
    </nc>
  </rcc>
  <rcc rId="8283" sId="9" numFmtId="34">
    <oc r="C44">
      <v>12000000</v>
    </oc>
    <nc r="C44">
      <v>10000000</v>
    </nc>
  </rcc>
  <rcc rId="8284" sId="9" numFmtId="34">
    <oc r="C46">
      <v>13000000</v>
    </oc>
    <nc r="C46">
      <v>10000000</v>
    </nc>
  </rcc>
  <rcc rId="8285" sId="9" numFmtId="34">
    <oc r="C48">
      <v>14000000</v>
    </oc>
    <nc r="C48">
      <v>12000000</v>
    </nc>
  </rcc>
  <rcc rId="8286" sId="9" numFmtId="34">
    <oc r="C83">
      <v>3000000</v>
    </oc>
    <nc r="C83">
      <v>2500000</v>
    </nc>
  </rcc>
  <rcc rId="8287" sId="9" numFmtId="34">
    <oc r="C84">
      <v>3900000</v>
    </oc>
    <nc r="C84">
      <v>3500000</v>
    </nc>
  </rcc>
  <rcc rId="8288" sId="9" numFmtId="34">
    <oc r="C87">
      <v>800000</v>
    </oc>
    <nc r="C87">
      <v>1500000</v>
    </nc>
  </rcc>
  <rcc rId="8289" sId="9" numFmtId="34">
    <oc r="C90">
      <v>250000</v>
    </oc>
    <nc r="C90">
      <v>450000</v>
    </nc>
  </rcc>
  <rcc rId="8290" sId="9" numFmtId="34">
    <oc r="C88">
      <v>250000</v>
    </oc>
    <nc r="C88">
      <v>400000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1" sId="2" numFmtId="34">
    <oc r="AH94">
      <v>300000</v>
    </oc>
    <nc r="AH94">
      <v>200000</v>
    </nc>
  </rcc>
  <rcc rId="8292" sId="2" numFmtId="34">
    <oc r="AH95">
      <v>100000</v>
    </oc>
    <nc r="AH95">
      <v>200000</v>
    </nc>
  </rcc>
  <rcc rId="8293" sId="2" numFmtId="34">
    <oc r="BH94">
      <v>500000</v>
    </oc>
    <nc r="BH94">
      <v>300000</v>
    </nc>
  </rcc>
  <rcc rId="8294" sId="2" numFmtId="34">
    <nc r="BH95">
      <v>200000</v>
    </nc>
  </rcc>
  <rcc rId="8295" sId="2" numFmtId="34">
    <oc r="BH69">
      <v>200000</v>
    </oc>
    <nc r="BH69"/>
  </rcc>
  <rcc rId="8296" sId="2" numFmtId="34">
    <oc r="BH75">
      <v>200000</v>
    </oc>
    <nc r="BH75"/>
  </rcc>
  <rcc rId="8297" sId="2" numFmtId="34">
    <oc r="Q82">
      <v>50000</v>
    </oc>
    <nc r="Q82"/>
  </rcc>
  <rcc rId="8298" sId="2" numFmtId="34">
    <oc r="Q13">
      <v>1400000</v>
    </oc>
    <nc r="Q13">
      <v>1450000</v>
    </nc>
  </rcc>
  <rcc rId="8299" sId="2" numFmtId="34">
    <oc r="L12">
      <v>800000</v>
    </oc>
    <nc r="L12">
      <v>600000</v>
    </nc>
  </rcc>
  <rcc rId="8300" sId="2" numFmtId="34">
    <oc r="L13">
      <v>750000</v>
    </oc>
    <nc r="L13">
      <v>950000</v>
    </nc>
  </rcc>
  <rcc rId="8301" sId="2" numFmtId="4">
    <oc r="T12">
      <v>1000000</v>
    </oc>
    <nc r="T12">
      <v>800000</v>
    </nc>
  </rcc>
  <rcc rId="8302" sId="2" numFmtId="4">
    <oc r="T13">
      <v>1200000</v>
    </oc>
    <nc r="T13">
      <v>1400000</v>
    </nc>
  </rcc>
  <rcc rId="8303" sId="2" numFmtId="34">
    <oc r="AS12">
      <v>700000</v>
    </oc>
    <nc r="AS12">
      <v>600000</v>
    </nc>
  </rcc>
  <rcc rId="8304" sId="2" numFmtId="4">
    <oc r="AS13">
      <v>700000</v>
    </oc>
    <nc r="AS13">
      <v>800000</v>
    </nc>
  </rcc>
  <rcc rId="8305" sId="2" numFmtId="4">
    <oc r="BB12">
      <v>2500000</v>
    </oc>
    <nc r="BB12">
      <v>2000000</v>
    </nc>
  </rcc>
  <rcc rId="8306" sId="2" numFmtId="34">
    <oc r="BB13">
      <v>1500000</v>
    </oc>
    <nc r="BB13">
      <v>2000000</v>
    </nc>
  </rcc>
  <rcc rId="8307" sId="2" numFmtId="34">
    <oc r="BH13">
      <v>3000000</v>
    </oc>
    <nc r="BH13">
      <v>3800000</v>
    </nc>
  </rcc>
  <rcc rId="8308" sId="2" numFmtId="34">
    <oc r="BH12">
      <v>3000000</v>
    </oc>
    <nc r="BH12">
      <v>2600000</v>
    </nc>
  </rcc>
  <rcc rId="8309" sId="2" numFmtId="34">
    <oc r="BM13">
      <v>700000</v>
    </oc>
    <nc r="BM13">
      <v>1000000</v>
    </nc>
  </rcc>
  <rcc rId="8310" sId="2" numFmtId="34">
    <oc r="BM12">
      <v>1000000</v>
    </oc>
    <nc r="BM12">
      <v>700000</v>
    </nc>
  </rcc>
  <rcc rId="8311" sId="2" numFmtId="34">
    <oc r="BD12">
      <v>3000000</v>
    </oc>
    <nc r="BD12">
      <v>2000000</v>
    </nc>
  </rcc>
  <rcc rId="8312" sId="2" numFmtId="34">
    <nc r="BD13">
      <v>1000000</v>
    </nc>
  </rcc>
  <rfmt sheetId="2" sqref="AN13" start="0" length="0">
    <dxf/>
  </rfmt>
  <rcc rId="8313" sId="2" numFmtId="34">
    <nc r="AN27">
      <v>150000</v>
    </nc>
  </rcc>
  <rcc rId="8314" sId="2" numFmtId="34">
    <nc r="AN24">
      <v>200000</v>
    </nc>
  </rcc>
  <rcc rId="8315" sId="2" numFmtId="34">
    <nc r="AN97">
      <v>100000</v>
    </nc>
  </rcc>
  <rcc rId="8316" sId="2" numFmtId="34">
    <oc r="AN23">
      <v>300000</v>
    </oc>
    <nc r="AN23"/>
  </rcc>
  <rcc rId="8317" sId="2" numFmtId="34">
    <oc r="AN25">
      <v>800000</v>
    </oc>
    <nc r="AN25">
      <v>650000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8" sId="2" numFmtId="34">
    <oc r="AQ5">
      <v>20000000</v>
    </oc>
    <nc r="AQ5">
      <v>30000000</v>
    </nc>
  </rcc>
  <rcc rId="8319" sId="2" numFmtId="4">
    <oc r="AQ20">
      <v>500000</v>
    </oc>
    <nc r="AQ20">
      <v>600000</v>
    </nc>
  </rcc>
  <rcc rId="8320" sId="2" numFmtId="4">
    <oc r="AQ21">
      <v>1000000</v>
    </oc>
    <nc r="AQ21">
      <v>1500000</v>
    </nc>
  </rcc>
  <rcc rId="8321" sId="2" numFmtId="34">
    <oc r="AQ18">
      <v>1000000</v>
    </oc>
    <nc r="AQ18">
      <v>1500000</v>
    </nc>
  </rcc>
  <rcc rId="8322" sId="2" numFmtId="4">
    <oc r="AQ23">
      <v>1000000</v>
    </oc>
    <nc r="AQ23">
      <v>1500000</v>
    </nc>
  </rcc>
  <rcc rId="8323" sId="2" numFmtId="4">
    <oc r="AQ28">
      <v>1000000</v>
    </oc>
    <nc r="AQ28">
      <v>1500000</v>
    </nc>
  </rcc>
  <rcc rId="8324" sId="2" numFmtId="4">
    <oc r="AQ31">
      <v>500000</v>
    </oc>
    <nc r="AQ31">
      <v>700000</v>
    </nc>
  </rcc>
  <rcc rId="8325" sId="2" numFmtId="4">
    <oc r="AQ48">
      <v>500000</v>
    </oc>
    <nc r="AQ48">
      <v>700000</v>
    </nc>
  </rcc>
  <rcc rId="8326" sId="2" numFmtId="4">
    <oc r="AQ49">
      <v>800000</v>
    </oc>
    <nc r="AQ49">
      <v>1000000</v>
    </nc>
  </rcc>
  <rcc rId="8327" sId="2" numFmtId="4">
    <oc r="AQ53">
      <v>800000</v>
    </oc>
    <nc r="AQ53">
      <v>1000000</v>
    </nc>
  </rcc>
  <rcc rId="8328" sId="2" numFmtId="4">
    <oc r="AQ55">
      <v>700000</v>
    </oc>
    <nc r="AQ55">
      <v>1000000</v>
    </nc>
  </rcc>
  <rcc rId="8329" sId="2" numFmtId="4">
    <nc r="AQ56">
      <v>300000</v>
    </nc>
  </rcc>
  <rcc rId="8330" sId="2" numFmtId="4">
    <oc r="AQ90">
      <v>200000</v>
    </oc>
    <nc r="AQ90">
      <v>400000</v>
    </nc>
  </rcc>
  <rcc rId="8331" sId="2" numFmtId="4">
    <oc r="AQ91">
      <v>200000</v>
    </oc>
    <nc r="AQ91">
      <v>500000</v>
    </nc>
  </rcc>
  <rcc rId="8332" sId="2" numFmtId="4">
    <oc r="AQ94">
      <v>200000</v>
    </oc>
    <nc r="AQ94">
      <v>500000</v>
    </nc>
  </rcc>
  <rcc rId="8333" sId="2" numFmtId="4">
    <oc r="AQ97">
      <v>100000</v>
    </oc>
    <nc r="AQ97">
      <v>200000</v>
    </nc>
  </rcc>
  <rcc rId="8334" sId="2" numFmtId="4">
    <oc r="AQ101">
      <v>200000</v>
    </oc>
    <nc r="AQ101">
      <v>300000</v>
    </nc>
  </rcc>
  <rcc rId="8335" sId="2" odxf="1" dxf="1" numFmtId="4">
    <nc r="AQ37">
      <v>100000</v>
    </nc>
    <odxf/>
    <ndxf/>
  </rcc>
  <rcc rId="8336" sId="2" numFmtId="4">
    <nc r="AQ34">
      <v>100000</v>
    </nc>
  </rcc>
  <rcc rId="8337" sId="2" numFmtId="4">
    <oc r="AQ45">
      <v>1000000</v>
    </oc>
    <nc r="AQ45">
      <v>1500000</v>
    </nc>
  </rcc>
  <rcc rId="8338" sId="2" numFmtId="4">
    <oc r="AQ44">
      <v>800000</v>
    </oc>
    <nc r="AQ44">
      <v>1300000</v>
    </nc>
  </rcc>
  <rcc rId="8339" sId="2" numFmtId="34">
    <oc r="AQ51">
      <v>500000</v>
    </oc>
    <nc r="AQ51">
      <v>1200000</v>
    </nc>
  </rcc>
  <rcc rId="8340" sId="2" numFmtId="4">
    <nc r="AQ62">
      <v>200000</v>
    </nc>
  </rcc>
  <rcc rId="8341" sId="2" numFmtId="34">
    <oc r="AQ19">
      <v>2200000</v>
    </oc>
    <nc r="AQ19">
      <v>2800000</v>
    </nc>
  </rcc>
  <rcc rId="8342" sId="2" numFmtId="34">
    <oc r="AQ17">
      <v>2000000</v>
    </oc>
    <nc r="AQ17">
      <v>3500000</v>
    </nc>
  </rcc>
  <rcc rId="8343" sId="2" numFmtId="4">
    <oc r="AQ22">
      <v>1000000</v>
    </oc>
    <nc r="AQ22">
      <v>1200000</v>
    </nc>
  </rcc>
  <rcc rId="8344" sId="2" numFmtId="4">
    <oc r="AQ25">
      <v>1300000</v>
    </oc>
    <nc r="AQ25">
      <v>1700000</v>
    </nc>
  </rcc>
  <rcc rId="8345" sId="2" numFmtId="4">
    <oc r="AQ26">
      <v>1000000</v>
    </oc>
    <nc r="AQ26">
      <v>1700000</v>
    </nc>
  </rcc>
  <rcc rId="8346" sId="1">
    <oc r="H16" t="inlineStr">
      <is>
        <t>Vim Bar/Surf/Sunsilk</t>
      </is>
    </oc>
    <nc r="H16" t="inlineStr">
      <is>
        <t>Surf/BBM/Sunsilk</t>
      </is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Q62" start="0" length="2147483647">
    <dxf>
      <font>
        <b/>
        <family val="2"/>
      </font>
    </dxf>
  </rfmt>
  <rfmt sheetId="2" sqref="BM62" start="0" length="2147483647">
    <dxf>
      <font>
        <b val="0"/>
        <family val="2"/>
      </font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2" numFmtId="4">
    <oc r="BJ18">
      <v>2000000</v>
    </oc>
    <nc r="BJ18"/>
  </rcc>
  <rcc rId="3834" sId="2" numFmtId="4">
    <oc r="BJ19">
      <v>1000000</v>
    </oc>
    <nc r="BJ19">
      <v>1200000</v>
    </nc>
  </rcc>
  <rcc rId="3835" sId="2" numFmtId="4">
    <oc r="BJ17">
      <v>1000000</v>
    </oc>
    <nc r="BJ17">
      <v>1200000</v>
    </nc>
  </rcc>
  <rcc rId="3836" sId="2" numFmtId="4">
    <oc r="BJ20">
      <v>500000</v>
    </oc>
    <nc r="BJ20">
      <v>300000</v>
    </nc>
  </rcc>
  <rcc rId="3837" sId="2" numFmtId="4">
    <oc r="BJ22">
      <v>200000</v>
    </oc>
    <nc r="BJ22">
      <v>500000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6" sId="2" numFmtId="34">
    <oc r="AN12">
      <v>1000000</v>
    </oc>
    <nc r="AN12">
      <v>600000</v>
    </nc>
  </rcc>
  <rcc rId="8357" sId="2" numFmtId="34">
    <oc r="AN17">
      <v>1000000</v>
    </oc>
    <nc r="AN17">
      <v>501872</v>
    </nc>
  </rcc>
  <rcc rId="8358" sId="2" numFmtId="34">
    <oc r="AN26">
      <v>600000</v>
    </oc>
    <nc r="AN26">
      <v>300000</v>
    </nc>
  </rcc>
  <rcc rId="8359" sId="2" numFmtId="34">
    <oc r="AN24">
      <v>200000</v>
    </oc>
    <nc r="AN24"/>
  </rcc>
  <rcc rId="8360" sId="2" numFmtId="34">
    <oc r="AN27">
      <v>150000</v>
    </oc>
    <nc r="AN27"/>
  </rcc>
  <rcc rId="8361" sId="2" numFmtId="34">
    <oc r="AN97">
      <v>100000</v>
    </oc>
    <nc r="AN97"/>
  </rcc>
  <rcc rId="8362" sId="2" numFmtId="4">
    <oc r="AQ28">
      <v>1500000</v>
    </oc>
    <nc r="AQ28">
      <v>1477440</v>
    </nc>
  </rcc>
  <rcc rId="8363" sId="2" numFmtId="34">
    <oc r="AQ19">
      <v>2800000</v>
    </oc>
    <nc r="AQ19">
      <v>2440750</v>
    </nc>
  </rcc>
  <rcc rId="8364" sId="2" numFmtId="4">
    <oc r="AQ47">
      <v>200000</v>
    </oc>
    <nc r="AQ47">
      <v>46000</v>
    </nc>
  </rcc>
  <rcc rId="8365" sId="2" numFmtId="4">
    <oc r="AQ22">
      <v>1200000</v>
    </oc>
    <nc r="AQ22">
      <v>1188825</v>
    </nc>
  </rcc>
  <rcc rId="8366" sId="2" numFmtId="34">
    <oc r="BB17">
      <v>3000000</v>
    </oc>
    <nc r="BB17">
      <v>2500000</v>
    </nc>
  </rcc>
  <rcc rId="8367" sId="2" numFmtId="4">
    <oc r="AS17">
      <v>1700000</v>
    </oc>
    <nc r="AS17">
      <v>1400000</v>
    </nc>
  </rcc>
  <rcc rId="8368" sId="2" numFmtId="4">
    <oc r="BC17">
      <v>3300000</v>
    </oc>
    <nc r="BC17">
      <v>2800000</v>
    </nc>
  </rcc>
  <rcc rId="8369" sId="2" numFmtId="34">
    <oc r="AU17">
      <v>2800000</v>
    </oc>
    <nc r="AU17">
      <v>2400000</v>
    </nc>
  </rcc>
  <rcc rId="8370" sId="2" numFmtId="34">
    <oc r="BH17">
      <v>4175000</v>
    </oc>
    <nc r="BH17">
      <v>3675000</v>
    </nc>
  </rcc>
  <rcc rId="8371" sId="2" numFmtId="34">
    <oc r="AH17">
      <v>1200000</v>
    </oc>
    <nc r="AH17">
      <v>1000000</v>
    </nc>
  </rcc>
  <rcc rId="8372" sId="2" numFmtId="4">
    <oc r="T17">
      <v>1800000</v>
    </oc>
    <nc r="T17">
      <v>1500000</v>
    </nc>
  </rcc>
  <rcc rId="8373" sId="2" numFmtId="34">
    <oc r="BE17">
      <v>2800000</v>
    </oc>
    <nc r="BE17">
      <v>2500000</v>
    </nc>
  </rcc>
  <rcc rId="8374" sId="2" numFmtId="34">
    <oc r="BM17">
      <v>1500000</v>
    </oc>
    <nc r="BM17">
      <v>1200000</v>
    </nc>
  </rcc>
  <rcc rId="8375" sId="2" numFmtId="34">
    <oc r="AQ17">
      <v>3500000</v>
    </oc>
    <nc r="AQ17">
      <v>3000000</v>
    </nc>
  </rcc>
  <rcc rId="8376" sId="2" numFmtId="4">
    <oc r="AA17">
      <v>1200000</v>
    </oc>
    <nc r="AA17">
      <v>1000000</v>
    </nc>
  </rcc>
  <rcc rId="8377" sId="2" numFmtId="34">
    <oc r="Q17">
      <v>1500000</v>
    </oc>
    <nc r="Q17">
      <v>1200000</v>
    </nc>
  </rcc>
  <rcc rId="8378" sId="2" numFmtId="4">
    <oc r="T47">
      <v>1700000</v>
    </oc>
    <nc r="T47"/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8" sId="2" numFmtId="34">
    <oc r="AN47">
      <v>800000</v>
    </oc>
    <nc r="AN47"/>
  </rcc>
  <rcc rId="8389" sId="2" numFmtId="4">
    <oc r="AS47">
      <v>800000</v>
    </oc>
    <nc r="AS47"/>
  </rcc>
  <rcc rId="8390" sId="2" numFmtId="34">
    <oc r="BH47">
      <v>1550000</v>
    </oc>
    <nc r="BH47"/>
  </rcc>
  <rcc rId="8391" sId="2" numFmtId="4">
    <oc r="AQ49">
      <v>1000000</v>
    </oc>
    <nc r="AQ49">
      <v>834250</v>
    </nc>
  </rcc>
  <rcc rId="8392" sId="2" numFmtId="4">
    <oc r="AU49">
      <v>500000</v>
    </oc>
    <nc r="AU49">
      <v>135350</v>
    </nc>
  </rcc>
  <rcc rId="8393" sId="2" numFmtId="34">
    <oc r="BB49">
      <v>600000</v>
    </oc>
    <nc r="BB49">
      <v>434250</v>
    </nc>
  </rcc>
  <rcc rId="8394" sId="1">
    <oc r="E20">
      <f>C20*11</f>
    </oc>
    <nc r="E20">
      <f>C20*10</f>
    </nc>
  </rcc>
  <rcc rId="8395" sId="2" numFmtId="34">
    <oc r="BH49">
      <v>800000</v>
    </oc>
    <nc r="BH49">
      <v>468500</v>
    </nc>
  </rcc>
  <rcc rId="8396" sId="2" numFmtId="34">
    <oc r="Q52">
      <v>2100000</v>
    </oc>
    <nc r="Q52"/>
  </rcc>
  <rcc rId="8397" sId="2" numFmtId="4">
    <oc r="AQ52">
      <v>1100000</v>
    </oc>
    <nc r="AQ52"/>
  </rcc>
  <rcc rId="8398" sId="2" numFmtId="4">
    <oc r="AS52">
      <v>1300000</v>
    </oc>
    <nc r="AS52"/>
  </rcc>
  <rcc rId="8399" sId="1">
    <oc r="E8">
      <f>C8*10</f>
    </oc>
    <nc r="E8">
      <f>C8*10</f>
    </nc>
  </rcc>
  <rcc rId="8400" sId="2" numFmtId="34">
    <oc r="BB52">
      <v>2200000</v>
    </oc>
    <nc r="BB52">
      <v>100000</v>
    </nc>
  </rcc>
  <rcc rId="8401" sId="2" numFmtId="4">
    <oc r="H53">
      <v>600000</v>
    </oc>
    <nc r="H53"/>
  </rcc>
  <rcc rId="8402" sId="2" numFmtId="4">
    <oc r="R53">
      <v>600000</v>
    </oc>
    <nc r="R53"/>
  </rcc>
  <rcc rId="8403" sId="2" numFmtId="4">
    <oc r="AQ53">
      <v>1000000</v>
    </oc>
    <nc r="AQ53">
      <v>715500</v>
    </nc>
  </rcc>
  <rcc rId="8404" sId="1">
    <oc r="E16">
      <f>C16*11</f>
    </oc>
    <nc r="E16">
      <f>C16*6</f>
    </nc>
  </rcc>
  <rcc rId="8405" sId="2" numFmtId="4">
    <oc r="AU53">
      <v>900000</v>
    </oc>
    <nc r="AU53">
      <v>558600</v>
    </nc>
  </rcc>
  <rcc rId="8406" sId="2" numFmtId="34">
    <oc r="T54">
      <v>500000</v>
    </oc>
    <nc r="T54"/>
  </rcc>
  <rcc rId="8407" sId="2" numFmtId="34">
    <oc r="AD54">
      <v>300000</v>
    </oc>
    <nc r="AD54"/>
  </rcc>
  <rcc rId="8408" sId="2" numFmtId="4">
    <oc r="AM54">
      <v>400000</v>
    </oc>
    <nc r="AM54"/>
  </rcc>
  <rcc rId="8409" sId="2" numFmtId="34">
    <oc r="BH54">
      <v>800000</v>
    </oc>
    <nc r="BH54"/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0" sId="2" numFmtId="34">
    <oc r="T55">
      <v>500000</v>
    </oc>
    <nc r="T55">
      <v>159262.62500000006</v>
    </nc>
  </rcc>
  <rcc rId="8411" sId="2" numFmtId="4">
    <oc r="AQ55">
      <v>1000000</v>
    </oc>
    <nc r="AQ55">
      <v>845119.375</v>
    </nc>
  </rcc>
  <rcc rId="8412" sId="2" numFmtId="34">
    <oc r="BH55">
      <v>1300000</v>
    </oc>
    <nc r="BH55">
      <v>990238.75</v>
    </nc>
  </rcc>
  <rcc rId="8413" sId="1">
    <oc r="E14">
      <f>C14*11</f>
    </oc>
    <nc r="E14">
      <f>C14*5</f>
    </nc>
  </rcc>
  <rcc rId="8414" sId="2" numFmtId="4">
    <oc r="BM55">
      <v>500000</v>
    </oc>
    <nc r="BM55">
      <v>345119.375</v>
    </nc>
  </rcc>
  <rcc rId="8415" sId="2" numFmtId="34">
    <oc r="BB57">
      <v>100000</v>
    </oc>
    <nc r="BB57"/>
  </rcc>
  <rcc rId="8416" sId="2" numFmtId="34">
    <oc r="BE58">
      <v>200000</v>
    </oc>
    <nc r="BE58"/>
  </rcc>
  <rcc rId="8417" sId="2" numFmtId="34">
    <oc r="BF58">
      <v>200000</v>
    </oc>
    <nc r="BF58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8" sId="2" numFmtId="34">
    <oc r="B2">
      <f>B110</f>
    </oc>
    <nc r="B2">
      <v>359741077.125</v>
    </nc>
  </rcc>
  <rcc rId="8419" sId="2">
    <oc r="B3">
      <f>#REF!</f>
    </oc>
    <nc r="B3" t="e">
      <v>#REF!</v>
    </nc>
  </rcc>
  <rcc rId="8420" sId="2">
    <oc r="G3">
      <f>(G15+G32)/G6</f>
    </oc>
    <nc r="G3" t="e">
      <v>#DIV/0!</v>
    </nc>
  </rcc>
  <rcc rId="8421" sId="2" numFmtId="13">
    <oc r="H3">
      <f>(H15+H32)/H6</f>
    </oc>
    <nc r="H3">
      <v>0.67021276595744683</v>
    </nc>
  </rcc>
  <rcc rId="8422" sId="2">
    <oc r="I3">
      <f>(I15+I32)/I6</f>
    </oc>
    <nc r="I3" t="e">
      <v>#DIV/0!</v>
    </nc>
  </rcc>
  <rcc rId="8423" sId="2">
    <oc r="J3">
      <f>(J15+J32)/J6</f>
    </oc>
    <nc r="J3" t="e">
      <v>#DIV/0!</v>
    </nc>
  </rcc>
  <rcc rId="8424" sId="2">
    <oc r="K3">
      <f>(K15+K32)/K6</f>
    </oc>
    <nc r="K3" t="e">
      <v>#DIV/0!</v>
    </nc>
  </rcc>
  <rcc rId="8425" sId="2" numFmtId="13">
    <oc r="L3">
      <f>(L15+L32)/L6</f>
    </oc>
    <nc r="L3">
      <v>0.66500000000000004</v>
    </nc>
  </rcc>
  <rcc rId="8426" sId="2">
    <oc r="M3">
      <f>(M15+M32)/M6</f>
    </oc>
    <nc r="M3" t="e">
      <v>#DIV/0!</v>
    </nc>
  </rcc>
  <rcc rId="8427" sId="2">
    <oc r="N3">
      <f>(N15+N32)/N6</f>
    </oc>
    <nc r="N3" t="e">
      <v>#DIV/0!</v>
    </nc>
  </rcc>
  <rcc rId="8428" sId="2">
    <oc r="O3">
      <f>(O15+O32)/O6</f>
    </oc>
    <nc r="O3" t="e">
      <v>#DIV/0!</v>
    </nc>
  </rcc>
  <rcc rId="8429" sId="2">
    <oc r="P3">
      <f>(P15+P32)/P6</f>
    </oc>
    <nc r="P3" t="e">
      <v>#DIV/0!</v>
    </nc>
  </rcc>
  <rcc rId="8430" sId="2" numFmtId="13">
    <oc r="Q3">
      <f>(Q15+Q32)/Q6</f>
    </oc>
    <nc r="Q3">
      <v>0.75079365079365079</v>
    </nc>
  </rcc>
  <rcc rId="8431" sId="2" numFmtId="13">
    <oc r="R3">
      <f>(R15+R32)/R6</f>
    </oc>
    <nc r="R3">
      <v>0.72972972972972971</v>
    </nc>
  </rcc>
  <rcc rId="8432" sId="2">
    <oc r="S3">
      <f>(S15+S32)/S6</f>
    </oc>
    <nc r="S3" t="e">
      <v>#DIV/0!</v>
    </nc>
  </rcc>
  <rcc rId="8433" sId="2" numFmtId="13">
    <oc r="T3">
      <f>(T15+T32)/T6</f>
    </oc>
    <nc r="T3">
      <v>0.78664776084384247</v>
    </nc>
  </rcc>
  <rcc rId="8434" sId="2">
    <oc r="U3">
      <f>(U15+U32)/U6</f>
    </oc>
    <nc r="U3" t="e">
      <v>#DIV/0!</v>
    </nc>
  </rcc>
  <rcc rId="8435" sId="2">
    <oc r="V3">
      <f>(V15+V32)/V6</f>
    </oc>
    <nc r="V3" t="e">
      <v>#DIV/0!</v>
    </nc>
  </rcc>
  <rcc rId="8436" sId="2">
    <oc r="W3">
      <f>(W15+W32)/W6</f>
    </oc>
    <nc r="W3" t="e">
      <v>#DIV/0!</v>
    </nc>
  </rcc>
  <rcc rId="8437" sId="2" numFmtId="13">
    <oc r="X3">
      <f>(X15+X32)/X6</f>
    </oc>
    <nc r="X3">
      <v>0.65</v>
    </nc>
  </rcc>
  <rcc rId="8438" sId="2" numFmtId="13">
    <oc r="AA3">
      <f>(AA15+AA32)/AA6</f>
    </oc>
    <nc r="AA3">
      <v>0.66867469879518071</v>
    </nc>
  </rcc>
  <rcc rId="8439" sId="2">
    <oc r="AB3">
      <f>(AB15+AB32)/AB6</f>
    </oc>
    <nc r="AB3" t="e">
      <v>#DIV/0!</v>
    </nc>
  </rcc>
  <rcc rId="8440" sId="2" numFmtId="13">
    <oc r="AC3">
      <f>(AC15+AC32)/AC6</f>
    </oc>
    <nc r="AC3">
      <v>0.69285714285714284</v>
    </nc>
  </rcc>
  <rcc rId="8441" sId="2" numFmtId="13">
    <oc r="AD3">
      <f>(AD15+AD32)/AD6</f>
    </oc>
    <nc r="AD3">
      <v>0.71641791044776115</v>
    </nc>
  </rcc>
  <rcc rId="8442" sId="2">
    <oc r="AE3">
      <f>(AE15+AE32)/AE6</f>
    </oc>
    <nc r="AE3" t="e">
      <v>#DIV/0!</v>
    </nc>
  </rcc>
  <rcc rId="8443" sId="2">
    <oc r="AF3">
      <f>(AF15+AF32)/AF6</f>
    </oc>
    <nc r="AF3" t="e">
      <v>#DIV/0!</v>
    </nc>
  </rcc>
  <rcc rId="8444" sId="2" numFmtId="13">
    <oc r="AG3">
      <f>(AG15+AG32)/AG6</f>
    </oc>
    <nc r="AG3">
      <v>0.69285714285714284</v>
    </nc>
  </rcc>
  <rcc rId="8445" sId="2" numFmtId="13">
    <oc r="AH3">
      <f>(AH15+AH32)/AH6</f>
    </oc>
    <nc r="AH3">
      <v>0.64583333333333337</v>
    </nc>
  </rcc>
  <rcc rId="8446" sId="2">
    <oc r="AI3">
      <f>(AI15+AI32)/AI6</f>
    </oc>
    <nc r="AI3" t="e">
      <v>#DIV/0!</v>
    </nc>
  </rcc>
  <rcc rId="8447" sId="2" numFmtId="13">
    <oc r="AJ3">
      <f>(AJ15+AJ32)/AJ6</f>
    </oc>
    <nc r="AJ3">
      <v>0.6428571428571429</v>
    </nc>
  </rcc>
  <rcc rId="8448" sId="2">
    <oc r="AK3">
      <f>(AK15+AK32)/AK6</f>
    </oc>
    <nc r="AK3" t="e">
      <v>#DIV/0!</v>
    </nc>
  </rcc>
  <rcc rId="8449" sId="2" numFmtId="13">
    <oc r="AM3">
      <f>(AM15+AM32)/AM6</f>
    </oc>
    <nc r="AM3">
      <v>0.63888888888888884</v>
    </nc>
  </rcc>
  <rcc rId="8450" sId="2" numFmtId="13">
    <oc r="AN3">
      <f>(AN15+AN32)/AN6</f>
    </oc>
    <nc r="AN3">
      <v>0.67578503250795408</v>
    </nc>
  </rcc>
  <rcc rId="8451" sId="2">
    <oc r="AO3">
      <f>(AO15+AO32)/AO6</f>
    </oc>
    <nc r="AO3" t="e">
      <v>#DIV/0!</v>
    </nc>
  </rcc>
  <rcc rId="8452" sId="2">
    <oc r="AP3">
      <f>(AP15+AP32)/AP6</f>
    </oc>
    <nc r="AP3" t="e">
      <v>#DIV/0!</v>
    </nc>
  </rcc>
  <rcc rId="8453" sId="2" numFmtId="13">
    <oc r="AQ3">
      <f>(AQ15+AQ32)/AQ6</f>
    </oc>
    <nc r="AQ3">
      <v>0.63516912952989579</v>
    </nc>
  </rcc>
  <rcc rId="8454" sId="2">
    <oc r="AR3">
      <f>(AR15+AR32)/AR6</f>
    </oc>
    <nc r="AR3" t="e">
      <v>#DIV/0!</v>
    </nc>
  </rcc>
  <rcc rId="8455" sId="2" numFmtId="13">
    <oc r="AS3">
      <f>(AS15+AS32)/AS6</f>
    </oc>
    <nc r="AS3">
      <v>0.80882352941176472</v>
    </nc>
  </rcc>
  <rcc rId="8456" sId="2" numFmtId="13">
    <oc r="AT3">
      <f>(AT15+AT32)/AT6</f>
    </oc>
    <nc r="AT3">
      <v>0.67500000000000004</v>
    </nc>
  </rcc>
  <rcc rId="8457" sId="2">
    <oc r="AV3">
      <f>(AV15+AV32)/AV6</f>
    </oc>
    <nc r="AV3" t="e">
      <v>#DIV/0!</v>
    </nc>
  </rcc>
  <rcc rId="8458" sId="2">
    <oc r="AW3">
      <f>(AW15+AW32)/AW6</f>
    </oc>
    <nc r="AW3" t="e">
      <v>#DIV/0!</v>
    </nc>
  </rcc>
  <rcc rId="8459" sId="2" numFmtId="13">
    <oc r="BB3">
      <f>(BB15+BB32)/BB6</f>
    </oc>
    <nc r="BB3">
      <v>0.75708433670703856</v>
    </nc>
  </rcc>
  <rcc rId="8460" sId="2" numFmtId="13">
    <oc r="BC3">
      <f>(BC15+BC32)/BC6</f>
    </oc>
    <nc r="BC3">
      <v>0.6581395348837209</v>
    </nc>
  </rcc>
  <rcc rId="8461" sId="2" numFmtId="13">
    <oc r="BD3">
      <f>(BD15+BD32)/BD6</f>
    </oc>
    <nc r="BD3">
      <v>1</v>
    </nc>
  </rcc>
  <rcc rId="8462" sId="2" numFmtId="13">
    <oc r="BE3">
      <f>(BE15+BE32)/BE6</f>
    </oc>
    <nc r="BE3">
      <v>0.66129032258064513</v>
    </nc>
  </rcc>
  <rcc rId="8463" sId="2" numFmtId="13">
    <oc r="BF3">
      <f>(BF15+BF32)/BF6</f>
    </oc>
    <nc r="BF3">
      <v>0.70886075949367089</v>
    </nc>
  </rcc>
  <rcc rId="8464" sId="2" numFmtId="13">
    <oc r="BG3">
      <f>(BG15+BG32)/BG6</f>
    </oc>
    <nc r="BG3">
      <v>0.97499999999999998</v>
    </nc>
  </rcc>
  <rcc rId="8465" sId="2" numFmtId="13">
    <oc r="BH3">
      <f>(BH15+BH32)/BH6</f>
    </oc>
    <nc r="BH3">
      <v>0.77995025232143911</v>
    </nc>
  </rcc>
  <rcc rId="8466" sId="2">
    <oc r="BI3">
      <f>(BI15+BI32)/BI6</f>
    </oc>
    <nc r="BI3" t="e">
      <v>#DIV/0!</v>
    </nc>
  </rcc>
  <rcc rId="8467" sId="2" numFmtId="13">
    <oc r="BL3">
      <f>(BL15+BL32)/BL6</f>
    </oc>
    <nc r="BL3">
      <v>1</v>
    </nc>
  </rcc>
  <rcc rId="8468" sId="2" numFmtId="13">
    <oc r="BM3">
      <f>(BM15+BM32)/BM6</f>
    </oc>
    <nc r="BM3">
      <v>0.71891850836752391</v>
    </nc>
  </rcc>
  <rcc rId="8469" sId="2">
    <oc r="BN3">
      <f>(BN15+BN32)/BN6</f>
    </oc>
    <nc r="BN3" t="e">
      <v>#DIV/0!</v>
    </nc>
  </rcc>
  <rcc rId="8470" sId="2" numFmtId="13">
    <oc r="BO3">
      <f>(BO15+BO32)/BO6</f>
    </oc>
    <nc r="BO3">
      <v>0.9285714285714286</v>
    </nc>
  </rcc>
  <rcc rId="8471" sId="2">
    <oc r="BP3">
      <f>(BP15+BP32)/BP6</f>
    </oc>
    <nc r="BP3" t="e">
      <v>#DIV/0!</v>
    </nc>
  </rcc>
  <rcc rId="8472" sId="2">
    <oc r="BQ3">
      <f>(BQ15+BQ32)/BQ6</f>
    </oc>
    <nc r="BQ3" t="e">
      <v>#DIV/0!</v>
    </nc>
  </rcc>
  <rcc rId="8473" sId="2">
    <oc r="BR3">
      <f>(BR15+BR32)/BR6</f>
    </oc>
    <nc r="BR3" t="e">
      <v>#DIV/0!</v>
    </nc>
  </rcc>
  <rcc rId="8474" sId="2" numFmtId="13">
    <oc r="BS3">
      <f>(BS15+BS32)/BS6</f>
    </oc>
    <nc r="BS3">
      <v>0.72779814051934144</v>
    </nc>
  </rcc>
  <rcc rId="8475" sId="2" numFmtId="13">
    <oc r="BT3">
      <f>(BT15+BT32)/BT6</f>
    </oc>
    <nc r="BT3">
      <v>0.70669508613684529</v>
    </nc>
  </rcc>
  <rcc rId="8476" sId="2" numFmtId="13">
    <oc r="B4">
      <f>B12/B15</f>
    </oc>
    <nc r="B4">
      <v>0.37804878048780488</v>
    </nc>
  </rcc>
  <rcc rId="8477" sId="2" numFmtId="34">
    <oc r="G4">
      <f>G5-G6</f>
    </oc>
    <nc r="G4">
      <v>0</v>
    </nc>
  </rcc>
  <rcc rId="8478" sId="2" numFmtId="34">
    <oc r="H4">
      <f>H5-H6</f>
    </oc>
    <nc r="H4">
      <v>600000</v>
    </nc>
  </rcc>
  <rcc rId="8479" sId="2" numFmtId="34">
    <oc r="I4">
      <f>I5-I6</f>
    </oc>
    <nc r="I4">
      <v>0</v>
    </nc>
  </rcc>
  <rcc rId="8480" sId="2" numFmtId="34">
    <oc r="J4">
      <f>J5-J6</f>
    </oc>
    <nc r="J4">
      <v>0</v>
    </nc>
  </rcc>
  <rcc rId="8481" sId="2" numFmtId="34">
    <oc r="K4">
      <f>K5-K6</f>
    </oc>
    <nc r="K4">
      <v>0</v>
    </nc>
  </rcc>
  <rcc rId="8482" sId="2" numFmtId="34">
    <oc r="L4">
      <f>L5-L6</f>
    </oc>
    <nc r="L4">
      <v>0</v>
    </nc>
  </rcc>
  <rcc rId="8483" sId="2" numFmtId="34">
    <oc r="M4">
      <f>M5-M6</f>
    </oc>
    <nc r="M4">
      <v>0</v>
    </nc>
  </rcc>
  <rcc rId="8484" sId="2" numFmtId="34">
    <oc r="N4">
      <f>N5-N6</f>
    </oc>
    <nc r="N4">
      <v>0</v>
    </nc>
  </rcc>
  <rcc rId="8485" sId="2" numFmtId="34">
    <oc r="O4">
      <f>O5-O6</f>
    </oc>
    <nc r="O4">
      <v>0</v>
    </nc>
  </rcc>
  <rcc rId="8486" sId="2" numFmtId="34">
    <oc r="P4">
      <f>P5-P6</f>
    </oc>
    <nc r="P4">
      <v>0</v>
    </nc>
  </rcc>
  <rcc rId="8487" sId="2" numFmtId="34">
    <oc r="Q4">
      <f>Q5-Q6</f>
    </oc>
    <nc r="Q4">
      <v>2400000</v>
    </nc>
  </rcc>
  <rcc rId="8488" sId="2" numFmtId="34">
    <oc r="R4">
      <f>R5-R6</f>
    </oc>
    <nc r="R4">
      <v>600000</v>
    </nc>
  </rcc>
  <rcc rId="8489" sId="2" numFmtId="34">
    <oc r="S4">
      <f>S5-S6</f>
    </oc>
    <nc r="S4">
      <v>0</v>
    </nc>
  </rcc>
  <rcc rId="8490" sId="2" numFmtId="34">
    <oc r="T4">
      <f>T5-T6</f>
    </oc>
    <nc r="T4">
      <v>2840737.375</v>
    </nc>
  </rcc>
  <rcc rId="8491" sId="2" numFmtId="34">
    <oc r="U4">
      <f>U5-U6</f>
    </oc>
    <nc r="U4">
      <v>0</v>
    </nc>
  </rcc>
  <rcc rId="8492" sId="2" numFmtId="34">
    <oc r="V4">
      <f>V5-V6</f>
    </oc>
    <nc r="V4">
      <v>0</v>
    </nc>
  </rcc>
  <rcc rId="8493" sId="2" numFmtId="34">
    <oc r="W4">
      <f>W5-W6</f>
    </oc>
    <nc r="W4">
      <v>0</v>
    </nc>
  </rcc>
  <rcc rId="8494" sId="2" numFmtId="34">
    <oc r="X4">
      <f>X5-X6</f>
    </oc>
    <nc r="X4">
      <v>0</v>
    </nc>
  </rcc>
  <rcc rId="8495" sId="2" numFmtId="34">
    <oc r="Y4">
      <f>Y5-Y6</f>
    </oc>
    <nc r="Y4">
      <v>0</v>
    </nc>
  </rcc>
  <rcc rId="8496" sId="2" numFmtId="34">
    <oc r="Z4">
      <f>Z5-Z6</f>
    </oc>
    <nc r="Z4">
      <v>0</v>
    </nc>
  </rcc>
  <rcc rId="8497" sId="2" numFmtId="34">
    <oc r="AA4">
      <f>AA5-AA6</f>
    </oc>
    <nc r="AA4">
      <v>200000</v>
    </nc>
  </rcc>
  <rcc rId="8498" sId="2" numFmtId="34">
    <oc r="AB4">
      <f>AB5-AB6</f>
    </oc>
    <nc r="AB4">
      <v>0</v>
    </nc>
  </rcc>
  <rcc rId="8499" sId="2" numFmtId="34">
    <oc r="AC4">
      <f>AC5-AC6</f>
    </oc>
    <nc r="AC4">
      <v>0</v>
    </nc>
  </rcc>
  <rcc rId="8500" sId="2" numFmtId="34">
    <oc r="AD4">
      <f>AD5-AD6</f>
    </oc>
    <nc r="AD4">
      <v>300000</v>
    </nc>
  </rcc>
  <rcc rId="8501" sId="2" numFmtId="34">
    <oc r="AE4">
      <f>AE5-AE6</f>
    </oc>
    <nc r="AE4">
      <v>0</v>
    </nc>
  </rcc>
  <rcc rId="8502" sId="2" numFmtId="34">
    <oc r="AF4">
      <f>AF5-AF6</f>
    </oc>
    <nc r="AF4">
      <v>0</v>
    </nc>
  </rcc>
  <rcc rId="8503" sId="2" numFmtId="34">
    <oc r="AG4">
      <f>AG5-AG6</f>
    </oc>
    <nc r="AG4">
      <v>0</v>
    </nc>
  </rcc>
  <rcc rId="8504" sId="2" numFmtId="34">
    <oc r="AH4">
      <f>AH5-AH6</f>
    </oc>
    <nc r="AH4">
      <v>200000</v>
    </nc>
  </rcc>
  <rcc rId="8505" sId="2" numFmtId="34">
    <oc r="AI4">
      <f>AI5-AI6</f>
    </oc>
    <nc r="AI4">
      <v>0</v>
    </nc>
  </rcc>
  <rcc rId="8506" sId="2" numFmtId="34">
    <oc r="AJ4">
      <f>AJ5-AJ6</f>
    </oc>
    <nc r="AJ4">
      <v>0</v>
    </nc>
  </rcc>
  <rcc rId="8507" sId="2" numFmtId="34">
    <oc r="AK4">
      <f>AK5-AK6</f>
    </oc>
    <nc r="AK4">
      <v>0</v>
    </nc>
  </rcc>
  <rcc rId="8508" sId="2" numFmtId="34">
    <oc r="AL4">
      <f>AL5-AL6</f>
    </oc>
    <nc r="AL4">
      <v>0</v>
    </nc>
  </rcc>
  <rcc rId="8509" sId="2" numFmtId="34">
    <oc r="AM4">
      <f>AM5-AM6</f>
    </oc>
    <nc r="AM4">
      <v>400000</v>
    </nc>
  </rcc>
  <rcc rId="8510" sId="2" numFmtId="34">
    <oc r="AN4">
      <f>AN5-AN6</f>
    </oc>
    <nc r="AN4">
      <v>2448128</v>
    </nc>
  </rcc>
  <rcc rId="8511" sId="2" numFmtId="34">
    <oc r="AO4">
      <f>AO5-AO6</f>
    </oc>
    <nc r="AO4">
      <v>0</v>
    </nc>
  </rcc>
  <rcc rId="8512" sId="2" numFmtId="34">
    <oc r="AP4">
      <f>AP5-AP6</f>
    </oc>
    <nc r="AP4">
      <v>0</v>
    </nc>
  </rcc>
  <rcc rId="8513" sId="2" numFmtId="34">
    <oc r="AQ4">
      <f>AQ5-AQ6</f>
    </oc>
    <nc r="AQ4">
      <v>2752115.625</v>
    </nc>
  </rcc>
  <rcc rId="8514" sId="2" numFmtId="34">
    <oc r="AR4">
      <f>AR5-AR6</f>
    </oc>
    <nc r="AR4">
      <v>0</v>
    </nc>
  </rcc>
  <rcc rId="8515" sId="2" numFmtId="34">
    <oc r="AS4">
      <f>AS5-AS6</f>
    </oc>
    <nc r="AS4">
      <v>2400000</v>
    </nc>
  </rcc>
  <rcc rId="8516" sId="2" numFmtId="34">
    <oc r="AT4">
      <f>AT5-AT6</f>
    </oc>
    <nc r="AT4">
      <v>0</v>
    </nc>
  </rcc>
  <rcc rId="8517" sId="2" numFmtId="34">
    <oc r="AU4">
      <f>AU5-AU6</f>
    </oc>
    <nc r="AU4">
      <v>1106050</v>
    </nc>
  </rcc>
  <rcc rId="8518" sId="2" numFmtId="34">
    <oc r="AV4">
      <f>AV5-AV6</f>
    </oc>
    <nc r="AV4">
      <v>0</v>
    </nc>
  </rcc>
  <rcc rId="8519" sId="2" numFmtId="34">
    <oc r="AW4">
      <f>AW5-AW6</f>
    </oc>
    <nc r="AW4">
      <v>0</v>
    </nc>
  </rcc>
  <rcc rId="8520" sId="2" numFmtId="34">
    <oc r="AX4">
      <f>AX5-AX6</f>
    </oc>
    <nc r="AX4">
      <v>0</v>
    </nc>
  </rcc>
  <rcc rId="8521" sId="2" numFmtId="34">
    <oc r="AY4">
      <f>AY5-AY6</f>
    </oc>
    <nc r="AY4">
      <v>0</v>
    </nc>
  </rcc>
  <rcc rId="8522" sId="2" numFmtId="34">
    <oc r="AZ4">
      <f>AZ5-AZ6</f>
    </oc>
    <nc r="AZ4">
      <v>0</v>
    </nc>
  </rcc>
  <rcc rId="8523" sId="2" numFmtId="34">
    <oc r="BA4">
      <f>BA5-BA6</f>
    </oc>
    <nc r="BA4">
      <v>0</v>
    </nc>
  </rcc>
  <rcc rId="8524" sId="2" numFmtId="34">
    <oc r="BB4">
      <f>BB5-BB6</f>
    </oc>
    <nc r="BB4">
      <v>2865750</v>
    </nc>
  </rcc>
  <rcc rId="8525" sId="2" numFmtId="34">
    <oc r="BC4">
      <f>BC5-BC6</f>
    </oc>
    <nc r="BC4">
      <v>500000</v>
    </nc>
  </rcc>
  <rcc rId="8526" sId="2" numFmtId="34">
    <oc r="BD4">
      <f>BD5-BD6</f>
    </oc>
    <nc r="BD4">
      <v>0</v>
    </nc>
  </rcc>
  <rcc rId="8527" sId="2" numFmtId="34">
    <oc r="BE4">
      <f>BE5-BE6</f>
    </oc>
    <nc r="BE4">
      <v>500000</v>
    </nc>
  </rcc>
  <rcc rId="8528" sId="2" numFmtId="34">
    <oc r="BF4">
      <f>BF5-BF6</f>
    </oc>
    <nc r="BF4">
      <v>200000</v>
    </nc>
  </rcc>
  <rcc rId="8529" sId="2" numFmtId="34">
    <oc r="BG4">
      <f>BG5-BG6</f>
    </oc>
    <nc r="BG4">
      <v>0</v>
    </nc>
  </rcc>
  <rcc rId="8530" sId="2" numFmtId="34">
    <oc r="BH4">
      <f>BH5-BH6</f>
    </oc>
    <nc r="BH4">
      <v>3491261.25</v>
    </nc>
  </rcc>
  <rcc rId="8531" sId="2" numFmtId="34">
    <oc r="BI4">
      <f>BI5-BI6</f>
    </oc>
    <nc r="BI4">
      <v>0</v>
    </nc>
  </rcc>
  <rcc rId="8532" sId="2" numFmtId="34">
    <oc r="BJ4">
      <f>BJ5-BJ6</f>
    </oc>
    <nc r="BJ4">
      <v>0</v>
    </nc>
  </rcc>
  <rcc rId="8533" sId="2" numFmtId="34">
    <oc r="BK4">
      <f>BK5-BK6</f>
    </oc>
    <nc r="BK4">
      <v>0</v>
    </nc>
  </rcc>
  <rcc rId="8534" sId="2" numFmtId="34">
    <oc r="BL4">
      <f>BL5-BL6</f>
    </oc>
    <nc r="BL4">
      <v>0</v>
    </nc>
  </rcc>
  <rcc rId="8535" sId="2" numFmtId="34">
    <oc r="BM4">
      <f>BM5-BM6</f>
    </oc>
    <nc r="BM4">
      <v>454880.625</v>
    </nc>
  </rcc>
  <rcc rId="8536" sId="2" numFmtId="34">
    <oc r="BN4">
      <f>BN5-BN6</f>
    </oc>
    <nc r="BN4">
      <v>0</v>
    </nc>
  </rcc>
  <rcc rId="8537" sId="2" numFmtId="34">
    <oc r="BO4">
      <f>BO5-BO6</f>
    </oc>
    <nc r="BO4">
      <v>0</v>
    </nc>
  </rcc>
  <rcc rId="8538" sId="2" numFmtId="34">
    <oc r="BP4">
      <f>BP5-BP6</f>
    </oc>
    <nc r="BP4">
      <v>0</v>
    </nc>
  </rcc>
  <rcc rId="8539" sId="2" numFmtId="34">
    <oc r="BQ4">
      <f>BQ5-BQ6</f>
    </oc>
    <nc r="BQ4">
      <v>0</v>
    </nc>
  </rcc>
  <rcc rId="8540" sId="2" numFmtId="34">
    <oc r="BR4">
      <f>BR5-BR6</f>
    </oc>
    <nc r="BR4">
      <v>0</v>
    </nc>
  </rcc>
  <rcc rId="8541" sId="2" numFmtId="34">
    <oc r="BS4">
      <f>BS5-BS6</f>
    </oc>
    <nc r="BS4">
      <v>24258922.875</v>
    </nc>
  </rcc>
  <rcc rId="8542" sId="2" numFmtId="34">
    <oc r="BT4">
      <f>BT5-BT6</f>
    </oc>
    <nc r="BT4">
      <v>-371626914</v>
    </nc>
  </rcc>
  <rcc rId="8543" sId="2" numFmtId="13">
    <oc r="B5">
      <f>B13/B15</f>
    </oc>
    <nc r="B5">
      <v>0.62195121951219512</v>
    </nc>
  </rcc>
  <rcc rId="8544" sId="2" numFmtId="34">
    <oc r="BS5">
      <f>SUM(G5:BR5)</f>
    </oc>
    <nc r="BS5">
      <v>384000000</v>
    </nc>
  </rcc>
  <rcc rId="8545" sId="2" numFmtId="14">
    <oc r="B6">
      <f>B11</f>
    </oc>
    <nc r="B6">
      <v>9.1176688139516834E-2</v>
    </nc>
  </rcc>
  <rcc rId="8546" sId="2" numFmtId="34">
    <oc r="G6">
      <f>G110</f>
    </oc>
    <nc r="G6">
      <v>0</v>
    </nc>
  </rcc>
  <rcc rId="8547" sId="2" numFmtId="34">
    <oc r="H6">
      <f>H110</f>
    </oc>
    <nc r="H6">
      <v>9400000</v>
    </nc>
  </rcc>
  <rcc rId="8548" sId="2" numFmtId="34">
    <oc r="I6">
      <f>I110</f>
    </oc>
    <nc r="I6">
      <v>0</v>
    </nc>
  </rcc>
  <rcc rId="8549" sId="2" numFmtId="34">
    <oc r="J6">
      <f>J110</f>
    </oc>
    <nc r="J6">
      <v>0</v>
    </nc>
  </rcc>
  <rcc rId="8550" sId="2" numFmtId="34">
    <oc r="K6">
      <f>K110</f>
    </oc>
    <nc r="K6">
      <v>0</v>
    </nc>
  </rcc>
  <rcc rId="8551" sId="2" numFmtId="34">
    <oc r="L6">
      <f>L110</f>
    </oc>
    <nc r="L6">
      <v>10000000</v>
    </nc>
  </rcc>
  <rcc rId="8552" sId="2" numFmtId="34">
    <oc r="M6">
      <f>M110</f>
    </oc>
    <nc r="M6">
      <v>0</v>
    </nc>
  </rcc>
  <rcc rId="8553" sId="2" numFmtId="34">
    <oc r="N6">
      <f>N110</f>
    </oc>
    <nc r="N6">
      <v>0</v>
    </nc>
  </rcc>
  <rcc rId="8554" sId="2" numFmtId="34">
    <oc r="O6">
      <f>O110</f>
    </oc>
    <nc r="O6">
      <v>0</v>
    </nc>
  </rcc>
  <rcc rId="8555" sId="2" numFmtId="34">
    <oc r="P6">
      <f>P110</f>
    </oc>
    <nc r="P6">
      <v>0</v>
    </nc>
  </rcc>
  <rcc rId="8556" sId="2" numFmtId="34">
    <oc r="Q6">
      <f>Q110</f>
    </oc>
    <nc r="Q6">
      <v>12600000</v>
    </nc>
  </rcc>
  <rcc rId="8557" sId="2" numFmtId="34">
    <oc r="R6">
      <f>R110</f>
    </oc>
    <nc r="R6">
      <v>7400000</v>
    </nc>
  </rcc>
  <rcc rId="8558" sId="2" numFmtId="34">
    <oc r="S6">
      <f>S110</f>
    </oc>
    <nc r="S6">
      <v>0</v>
    </nc>
  </rcc>
  <rcc rId="8559" sId="2" numFmtId="34">
    <oc r="T6">
      <f>T110</f>
    </oc>
    <nc r="T6">
      <v>15159262.625</v>
    </nc>
  </rcc>
  <rcc rId="8560" sId="2" numFmtId="34">
    <oc r="U6">
      <f>U110</f>
    </oc>
    <nc r="U6">
      <v>0</v>
    </nc>
  </rcc>
  <rcc rId="8561" sId="2" numFmtId="34">
    <oc r="V6">
      <f>V110</f>
    </oc>
    <nc r="V6">
      <v>0</v>
    </nc>
  </rcc>
  <rcc rId="8562" sId="2" numFmtId="34">
    <oc r="W6">
      <f>W110</f>
    </oc>
    <nc r="W6">
      <v>0</v>
    </nc>
  </rcc>
  <rcc rId="8563" sId="2" numFmtId="34">
    <oc r="X6">
      <f>X110</f>
    </oc>
    <nc r="X6">
      <v>6000000</v>
    </nc>
  </rcc>
  <rcc rId="8564" sId="2" numFmtId="34">
    <oc r="Y6">
      <f>Y110</f>
    </oc>
    <nc r="Y6">
      <v>0</v>
    </nc>
  </rcc>
  <rcc rId="8565" sId="2" numFmtId="34">
    <oc r="Z6">
      <f>Z110</f>
    </oc>
    <nc r="Z6">
      <v>0</v>
    </nc>
  </rcc>
  <rcc rId="8566" sId="2" numFmtId="34">
    <oc r="AA6">
      <f>AA110</f>
    </oc>
    <nc r="AA6">
      <v>8300000</v>
    </nc>
  </rcc>
  <rcc rId="8567" sId="2" numFmtId="34">
    <oc r="AB6">
      <f>AB110</f>
    </oc>
    <nc r="AB6">
      <v>0</v>
    </nc>
  </rcc>
  <rcc rId="8568" sId="2" numFmtId="34">
    <oc r="AC6">
      <f>AC110</f>
    </oc>
    <nc r="AC6">
      <v>7000000</v>
    </nc>
  </rcc>
  <rcc rId="8569" sId="2" numFmtId="34">
    <oc r="AD6">
      <f>AD110</f>
    </oc>
    <nc r="AD6">
      <v>6700000</v>
    </nc>
  </rcc>
  <rcc rId="8570" sId="2" numFmtId="34">
    <oc r="AE6">
      <f>AE110</f>
    </oc>
    <nc r="AE6">
      <v>0</v>
    </nc>
  </rcc>
  <rcc rId="8571" sId="2" numFmtId="34">
    <oc r="AF6">
      <f>AF110</f>
    </oc>
    <nc r="AF6">
      <v>0</v>
    </nc>
  </rcc>
  <rcc rId="8572" sId="2" numFmtId="34">
    <oc r="AG6">
      <f>AG110</f>
    </oc>
    <nc r="AG6">
      <v>7000000</v>
    </nc>
  </rcc>
  <rcc rId="8573" sId="2" numFmtId="34">
    <oc r="AH6">
      <f>AH110</f>
    </oc>
    <nc r="AH6">
      <v>4800000</v>
    </nc>
  </rcc>
  <rcc rId="8574" sId="2" numFmtId="34">
    <oc r="AI6">
      <f>AI110</f>
    </oc>
    <nc r="AI6">
      <v>0</v>
    </nc>
  </rcc>
  <rcc rId="8575" sId="2" numFmtId="34">
    <oc r="AJ6">
      <f>AJ110</f>
    </oc>
    <nc r="AJ6">
      <v>7000000</v>
    </nc>
  </rcc>
  <rcc rId="8576" sId="2" numFmtId="34">
    <oc r="AK6">
      <f>AK110</f>
    </oc>
    <nc r="AK6">
      <v>0</v>
    </nc>
  </rcc>
  <rcc rId="8577" sId="2" numFmtId="34">
    <oc r="AL6">
      <f>AL110</f>
    </oc>
    <nc r="AL6">
      <v>0</v>
    </nc>
  </rcc>
  <rcc rId="8578" sId="2" numFmtId="34">
    <oc r="AM6">
      <f>AM110</f>
    </oc>
    <nc r="AM6">
      <v>3600000</v>
    </nc>
  </rcc>
  <rcc rId="8579" sId="2" numFmtId="34">
    <oc r="AN6">
      <f>AN110</f>
    </oc>
    <nc r="AN6">
      <v>5551872</v>
    </nc>
  </rcc>
  <rcc rId="8580" sId="2" numFmtId="34">
    <oc r="AO6">
      <f>AO110</f>
    </oc>
    <nc r="AO6">
      <v>0</v>
    </nc>
  </rcc>
  <rcc rId="8581" sId="2" numFmtId="34">
    <oc r="AP6">
      <f>AP110</f>
    </oc>
    <nc r="AP6">
      <v>0</v>
    </nc>
  </rcc>
  <rcc rId="8582" sId="2" numFmtId="34">
    <oc r="AQ6">
      <f>AQ110</f>
    </oc>
    <nc r="AQ6">
      <v>27247884.375</v>
    </nc>
  </rcc>
  <rcc rId="8583" sId="2" numFmtId="34">
    <oc r="AR6">
      <f>AR110</f>
    </oc>
    <nc r="AR6">
      <v>0</v>
    </nc>
  </rcc>
  <rcc rId="8584" sId="2" numFmtId="34">
    <oc r="AS6">
      <f>AS110</f>
    </oc>
    <nc r="AS6">
      <v>13600000</v>
    </nc>
  </rcc>
  <rcc rId="8585" sId="2" numFmtId="34">
    <oc r="AT6">
      <f>AT110</f>
    </oc>
    <nc r="AT6">
      <v>4000000</v>
    </nc>
  </rcc>
  <rcc rId="8586" sId="2" numFmtId="34">
    <oc r="AU6">
      <f>AU110</f>
    </oc>
    <nc r="AU6">
      <v>23893950</v>
    </nc>
  </rcc>
  <rcc rId="8587" sId="2" numFmtId="34">
    <oc r="AV6">
      <f>AV110</f>
    </oc>
    <nc r="AV6">
      <v>0</v>
    </nc>
  </rcc>
  <rcc rId="8588" sId="2" numFmtId="34">
    <oc r="AW6">
      <f>AW110</f>
    </oc>
    <nc r="AW6">
      <v>0</v>
    </nc>
  </rcc>
  <rcc rId="8589" sId="2" numFmtId="34">
    <oc r="AX6">
      <f>AX110</f>
    </oc>
    <nc r="AX6">
      <v>11000000</v>
    </nc>
  </rcc>
  <rcc rId="8590" sId="2" numFmtId="34">
    <oc r="AY6">
      <f>AY110</f>
    </oc>
    <nc r="AY6">
      <v>4500000</v>
    </nc>
  </rcc>
  <rcc rId="8591" sId="2" numFmtId="34">
    <oc r="AZ6">
      <f>AZ110</f>
    </oc>
    <nc r="AZ6">
      <v>9000000</v>
    </nc>
  </rcc>
  <rcc rId="8592" sId="2" numFmtId="34">
    <oc r="BA6">
      <f>BA110</f>
    </oc>
    <nc r="BA6">
      <v>11000000</v>
    </nc>
  </rcc>
  <rcc rId="8593" sId="2" numFmtId="34">
    <oc r="BB6">
      <f>BB110</f>
    </oc>
    <nc r="BB6">
      <v>28134250</v>
    </nc>
  </rcc>
  <rcc rId="8594" sId="2" numFmtId="34">
    <oc r="BC6">
      <f>BC110</f>
    </oc>
    <nc r="BC6">
      <v>21500000</v>
    </nc>
  </rcc>
  <rcc rId="8595" sId="2" numFmtId="34">
    <oc r="BD6">
      <f>BD110</f>
    </oc>
    <nc r="BD6">
      <v>3000000</v>
    </nc>
  </rcc>
  <rcc rId="8596" sId="2" numFmtId="34">
    <oc r="BE6">
      <f>BE110</f>
    </oc>
    <nc r="BE6">
      <v>15500000</v>
    </nc>
  </rcc>
  <rcc rId="8597" sId="2" numFmtId="34">
    <oc r="BF6">
      <f>BF110</f>
    </oc>
    <nc r="BF6">
      <v>15800000</v>
    </nc>
  </rcc>
  <rcc rId="8598" sId="2" numFmtId="34">
    <oc r="BG6">
      <f>BG110</f>
    </oc>
    <nc r="BG6">
      <v>4000000</v>
    </nc>
  </rcc>
  <rcc rId="8599" sId="2" numFmtId="34">
    <oc r="BH6">
      <f>BH110</f>
    </oc>
    <nc r="BH6">
      <v>36508738.75</v>
    </nc>
  </rcc>
  <rcc rId="8600" sId="2" numFmtId="34">
    <oc r="BI6">
      <f>BI110</f>
    </oc>
    <nc r="BI6">
      <v>0</v>
    </nc>
  </rcc>
  <rcc rId="8601" sId="2" numFmtId="34">
    <oc r="BJ6">
      <f>BJ110</f>
    </oc>
    <nc r="BJ6">
      <v>0</v>
    </nc>
  </rcc>
  <rcc rId="8602" sId="2" numFmtId="34">
    <oc r="BK6">
      <f>BK110</f>
    </oc>
    <nc r="BK6">
      <v>0</v>
    </nc>
  </rcc>
  <rcc rId="8603" sId="2" numFmtId="34">
    <oc r="BL6">
      <f>BL110</f>
    </oc>
    <nc r="BL6">
      <v>2000000</v>
    </nc>
  </rcc>
  <rcc rId="8604" sId="2" numFmtId="34">
    <oc r="BM6">
      <f>BM110</f>
    </oc>
    <nc r="BM6">
      <v>11545119.375</v>
    </nc>
  </rcc>
  <rcc rId="8605" sId="2" numFmtId="34">
    <oc r="BN6">
      <f>BN110</f>
    </oc>
    <nc r="BN6">
      <v>0</v>
    </nc>
  </rcc>
  <rcc rId="8606" sId="2" numFmtId="34">
    <oc r="BO6">
      <f>BO110</f>
    </oc>
    <nc r="BO6">
      <v>7000000</v>
    </nc>
  </rcc>
  <rcc rId="8607" sId="2" numFmtId="34">
    <oc r="BP6">
      <f>BP110</f>
    </oc>
    <nc r="BP6">
      <v>0</v>
    </nc>
  </rcc>
  <rcc rId="8608" sId="2" numFmtId="34">
    <oc r="BQ6">
      <f>BQ110</f>
    </oc>
    <nc r="BQ6">
      <v>0</v>
    </nc>
  </rcc>
  <rcc rId="8609" sId="2" numFmtId="34">
    <oc r="BR6">
      <f>BR110</f>
    </oc>
    <nc r="BR6">
      <v>0</v>
    </nc>
  </rcc>
  <rcc rId="8610" sId="2" numFmtId="34">
    <oc r="BS6">
      <f>BS110</f>
    </oc>
    <nc r="BS6">
      <v>359741077.125</v>
    </nc>
  </rcc>
  <rcc rId="8611" sId="2" numFmtId="34">
    <oc r="BT6">
      <f>BT110</f>
    </oc>
    <nc r="BT6">
      <v>371626914</v>
    </nc>
  </rcc>
  <rcc rId="8612" sId="2" numFmtId="14">
    <oc r="B7">
      <f>B6-15%</f>
    </oc>
    <nc r="B7">
      <v>-5.882331186048316E-2</v>
    </nc>
  </rcc>
  <rcc rId="8613" sId="2">
    <oc r="G7">
      <f>G15/G110</f>
    </oc>
    <nc r="G7" t="e">
      <v>#DIV/0!</v>
    </nc>
  </rcc>
  <rcc rId="8614" sId="2" numFmtId="13">
    <oc r="H7">
      <f>H15/H110</f>
    </oc>
    <nc r="H7">
      <v>0</v>
    </nc>
  </rcc>
  <rcc rId="8615" sId="2">
    <oc r="I7">
      <f>I15/I110</f>
    </oc>
    <nc r="I7" t="e">
      <v>#DIV/0!</v>
    </nc>
  </rcc>
  <rcc rId="8616" sId="2">
    <oc r="J7">
      <f>J15/J110</f>
    </oc>
    <nc r="J7" t="e">
      <v>#DIV/0!</v>
    </nc>
  </rcc>
  <rcc rId="8617" sId="2">
    <oc r="K7">
      <f>K15/K110</f>
    </oc>
    <nc r="K7" t="e">
      <v>#DIV/0!</v>
    </nc>
  </rcc>
  <rcc rId="8618" sId="2" numFmtId="13">
    <oc r="L7">
      <f>L15/L110</f>
    </oc>
    <nc r="L7">
      <v>0.155</v>
    </nc>
  </rcc>
  <rcc rId="8619" sId="2">
    <oc r="M7">
      <f>M15/M110</f>
    </oc>
    <nc r="M7" t="e">
      <v>#DIV/0!</v>
    </nc>
  </rcc>
  <rcc rId="8620" sId="2">
    <oc r="N7">
      <f>N15/N110</f>
    </oc>
    <nc r="N7" t="e">
      <v>#DIV/0!</v>
    </nc>
  </rcc>
  <rcc rId="8621" sId="2">
    <oc r="O7">
      <f>O15/O110</f>
    </oc>
    <nc r="O7" t="e">
      <v>#DIV/0!</v>
    </nc>
  </rcc>
  <rcc rId="8622" sId="2">
    <oc r="P7">
      <f>P15/P110</f>
    </oc>
    <nc r="P7" t="e">
      <v>#DIV/0!</v>
    </nc>
  </rcc>
  <rcc rId="8623" sId="2" numFmtId="13">
    <oc r="Q7">
      <f>Q15/Q110</f>
    </oc>
    <nc r="Q7">
      <v>0.17857142857142858</v>
    </nc>
  </rcc>
  <rcc rId="8624" sId="2" numFmtId="13">
    <oc r="R7">
      <f>R15/R110</f>
    </oc>
    <nc r="R7">
      <v>0</v>
    </nc>
  </rcc>
  <rcc rId="8625" sId="2">
    <oc r="S7">
      <f>S15/S110</f>
    </oc>
    <nc r="S7" t="e">
      <v>#DIV/0!</v>
    </nc>
  </rcc>
  <rcc rId="8626" sId="2" numFmtId="13">
    <oc r="T7">
      <f>T15/T110</f>
    </oc>
    <nc r="T7">
      <v>0.14512579235693529</v>
    </nc>
  </rcc>
  <rcc rId="8627" sId="2">
    <oc r="U7">
      <f>U15/U110</f>
    </oc>
    <nc r="U7" t="e">
      <v>#DIV/0!</v>
    </nc>
  </rcc>
  <rcc rId="8628" sId="2">
    <oc r="V7">
      <f>V15/V110</f>
    </oc>
    <nc r="V7" t="e">
      <v>#DIV/0!</v>
    </nc>
  </rcc>
  <rcc rId="8629" sId="2">
    <oc r="W7">
      <f>W15/W110</f>
    </oc>
    <nc r="W7" t="e">
      <v>#DIV/0!</v>
    </nc>
  </rcc>
  <rcc rId="8630" sId="2" numFmtId="13">
    <oc r="X7">
      <f>X15/X110</f>
    </oc>
    <nc r="X7">
      <v>0.16666666666666666</v>
    </nc>
  </rcc>
  <rcc rId="8631" sId="2">
    <oc r="Y7">
      <f>Y15/Y110</f>
    </oc>
    <nc r="Y7" t="e">
      <v>#DIV/0!</v>
    </nc>
  </rcc>
  <rcc rId="8632" sId="2">
    <oc r="Z7">
      <f>Z15/Z110</f>
    </oc>
    <nc r="Z7" t="e">
      <v>#DIV/0!</v>
    </nc>
  </rcc>
  <rcc rId="8633" sId="2" numFmtId="14">
    <oc r="AA7">
      <f>AA15/AA110</f>
    </oc>
    <nc r="AA7">
      <v>0</v>
    </nc>
  </rcc>
  <rcc rId="8634" sId="2">
    <oc r="AB7">
      <f>AB15/AB110</f>
    </oc>
    <nc r="AB7" t="e">
      <v>#DIV/0!</v>
    </nc>
  </rcc>
  <rcc rId="8635" sId="2" numFmtId="13">
    <oc r="AC7">
      <f>AC15/AC110</f>
    </oc>
    <nc r="AC7">
      <v>0</v>
    </nc>
  </rcc>
  <rcc rId="8636" sId="2" numFmtId="13">
    <oc r="AD7">
      <f>AD15/AD110</f>
    </oc>
    <nc r="AD7">
      <v>0.17910447761194029</v>
    </nc>
  </rcc>
  <rcc rId="8637" sId="2">
    <oc r="AE7">
      <f>AE15/AE110</f>
    </oc>
    <nc r="AE7" t="e">
      <v>#DIV/0!</v>
    </nc>
  </rcc>
  <rcc rId="8638" sId="2">
    <oc r="AF7">
      <f>AF15/AF110</f>
    </oc>
    <nc r="AF7" t="e">
      <v>#DIV/0!</v>
    </nc>
  </rcc>
  <rcc rId="8639" sId="2" numFmtId="13">
    <oc r="AG7">
      <f>AG15/AG110</f>
    </oc>
    <nc r="AG7">
      <v>0</v>
    </nc>
  </rcc>
  <rcc rId="8640" sId="2" numFmtId="13">
    <oc r="AH7">
      <f>AH15/AH110</f>
    </oc>
    <nc r="AH7">
      <v>0</v>
    </nc>
  </rcc>
  <rcc rId="8641" sId="2">
    <oc r="AI7">
      <f>AI15/AI110</f>
    </oc>
    <nc r="AI7" t="e">
      <v>#DIV/0!</v>
    </nc>
  </rcc>
  <rcc rId="8642" sId="2" numFmtId="13">
    <oc r="AJ7">
      <f>AJ15/AJ110</f>
    </oc>
    <nc r="AJ7">
      <v>0</v>
    </nc>
  </rcc>
  <rcc rId="8643" sId="2">
    <oc r="AK7">
      <f>AK15/AK110</f>
    </oc>
    <nc r="AK7" t="e">
      <v>#DIV/0!</v>
    </nc>
  </rcc>
  <rcc rId="8644" sId="2">
    <oc r="AL7">
      <f>AL15/AL110</f>
    </oc>
    <nc r="AL7" t="e">
      <v>#DIV/0!</v>
    </nc>
  </rcc>
  <rcc rId="8645" sId="2" numFmtId="13">
    <oc r="AM7">
      <f>AM15/AM110</f>
    </oc>
    <nc r="AM7">
      <v>0.27777777777777779</v>
    </nc>
  </rcc>
  <rcc rId="8646" sId="2" numFmtId="13">
    <oc r="AN7">
      <f>AN15/AN110</f>
    </oc>
    <nc r="AN7">
      <v>0.10807165583068197</v>
    </nc>
  </rcc>
  <rcc rId="8647" sId="2">
    <oc r="AO7">
      <f>AO15/AO110</f>
    </oc>
    <nc r="AO7" t="e">
      <v>#DIV/0!</v>
    </nc>
  </rcc>
  <rcc rId="8648" sId="2">
    <oc r="AP7">
      <f>AP15/AP110</f>
    </oc>
    <nc r="AP7" t="e">
      <v>#DIV/0!</v>
    </nc>
  </rcc>
  <rcc rId="8649" sId="2" numFmtId="13">
    <oc r="AQ7">
      <f>AQ15/AQ110</f>
    </oc>
    <nc r="AQ7">
      <v>0</v>
    </nc>
  </rcc>
  <rcc rId="8650" sId="2">
    <oc r="AR7">
      <f>AR15/AR110</f>
    </oc>
    <nc r="AR7" t="e">
      <v>#DIV/0!</v>
    </nc>
  </rcc>
  <rcc rId="8651" sId="2" numFmtId="13">
    <oc r="AS7">
      <f>AS15/AS110</f>
    </oc>
    <nc r="AS7">
      <v>0.10294117647058823</v>
    </nc>
  </rcc>
  <rcc rId="8652" sId="2" numFmtId="13">
    <oc r="AT7">
      <f>AT15/AT110</f>
    </oc>
    <nc r="AT7">
      <v>0</v>
    </nc>
  </rcc>
  <rcc rId="8653" sId="2" numFmtId="13">
    <oc r="AU7">
      <f>AU15/AU110</f>
    </oc>
    <nc r="AU7">
      <v>0.10881415588464863</v>
    </nc>
  </rcc>
  <rcc rId="8654" sId="2">
    <oc r="AV7">
      <f>AV15/AV110</f>
    </oc>
    <nc r="AV7" t="e">
      <v>#DIV/0!</v>
    </nc>
  </rcc>
  <rcc rId="8655" sId="2">
    <oc r="AW7">
      <f>AW15/AW110</f>
    </oc>
    <nc r="AW7" t="e">
      <v>#DIV/0!</v>
    </nc>
  </rcc>
  <rcc rId="8656" sId="2" numFmtId="13">
    <oc r="AX7">
      <f>AX15/AX110</f>
    </oc>
    <nc r="AX7">
      <v>9.0909090909090912E-2</v>
    </nc>
  </rcc>
  <rcc rId="8657" sId="2" numFmtId="13">
    <oc r="AY7">
      <f>AY15/AY110</f>
    </oc>
    <nc r="AY7">
      <v>8.8888888888888892E-2</v>
    </nc>
  </rcc>
  <rcc rId="8658" sId="2" numFmtId="13">
    <oc r="AZ7">
      <f>AZ15/AZ110</f>
    </oc>
    <nc r="AZ7">
      <v>0.1</v>
    </nc>
  </rcc>
  <rcc rId="8659" sId="2" numFmtId="13">
    <oc r="BA7">
      <f>BA15/BA110</f>
    </oc>
    <nc r="BA7">
      <v>0</v>
    </nc>
  </rcc>
  <rcc rId="8660" sId="2" numFmtId="14">
    <oc r="BB7">
      <f>BB15/BB110</f>
    </oc>
    <nc r="BB7">
      <v>0.14217546229240161</v>
    </nc>
  </rcc>
  <rcc rId="8661" sId="2" numFmtId="13">
    <oc r="BC7">
      <f>BC15/BC110</f>
    </oc>
    <nc r="BC7">
      <v>0</v>
    </nc>
  </rcc>
  <rcc rId="8662" sId="2" numFmtId="13">
    <oc r="BD7">
      <f>BD15/BD110</f>
    </oc>
    <nc r="BD7">
      <v>1</v>
    </nc>
  </rcc>
  <rcc rId="8663" sId="2" numFmtId="13">
    <oc r="BE7">
      <f>BE15/BE110</f>
    </oc>
    <nc r="BE7">
      <v>0</v>
    </nc>
  </rcc>
  <rcc rId="8664" sId="2" numFmtId="13">
    <oc r="BF7">
      <f>BF15/BF110</f>
    </oc>
    <nc r="BF7">
      <v>5.0632911392405063E-2</v>
    </nc>
  </rcc>
  <rcc rId="8665" sId="2" numFmtId="13">
    <oc r="BG7">
      <f>BG15/BG110</f>
    </oc>
    <nc r="BG7">
      <v>0.2</v>
    </nc>
  </rcc>
  <rcc rId="8666" sId="2" numFmtId="13">
    <oc r="BH7">
      <f>BH15/BH110</f>
    </oc>
    <nc r="BH7">
      <v>0.1753004956929661</v>
    </nc>
  </rcc>
  <rcc rId="8667" sId="2">
    <oc r="BI7">
      <f>BI15/BI110</f>
    </oc>
    <nc r="BI7" t="e">
      <v>#DIV/0!</v>
    </nc>
  </rcc>
  <rcc rId="8668" sId="2">
    <oc r="BJ7">
      <f>BJ15/BJ110</f>
    </oc>
    <nc r="BJ7" t="e">
      <v>#DIV/0!</v>
    </nc>
  </rcc>
  <rcc rId="8669" sId="2">
    <oc r="BK7">
      <f>BK15/BK110</f>
    </oc>
    <nc r="BK7" t="e">
      <v>#DIV/0!</v>
    </nc>
  </rcc>
  <rcc rId="8670" sId="2" numFmtId="13">
    <oc r="BL7">
      <f>BL15/BL110</f>
    </oc>
    <nc r="BL7">
      <v>0</v>
    </nc>
  </rcc>
  <rcc rId="8671" sId="2" numFmtId="13">
    <oc r="BM7">
      <f>BM15/BM110</f>
    </oc>
    <nc r="BM7">
      <v>0.1472483691837097</v>
    </nc>
  </rcc>
  <rcc rId="8672" sId="2">
    <oc r="BN7">
      <f>BN15/BN110</f>
    </oc>
    <nc r="BN7" t="e">
      <v>#DIV/0!</v>
    </nc>
  </rcc>
  <rcc rId="8673" sId="2" numFmtId="13">
    <oc r="BO7">
      <f>BO15/BO110</f>
    </oc>
    <nc r="BO7">
      <v>0</v>
    </nc>
  </rcc>
  <rcc rId="8674" sId="2">
    <oc r="BP7">
      <f>BP15/BP110</f>
    </oc>
    <nc r="BP7" t="e">
      <v>#DIV/0!</v>
    </nc>
  </rcc>
  <rcc rId="8675" sId="2">
    <oc r="BQ7">
      <f>BQ15/BQ110</f>
    </oc>
    <nc r="BQ7" t="e">
      <v>#DIV/0!</v>
    </nc>
  </rcc>
  <rcc rId="8676" sId="2">
    <oc r="BR7">
      <f>BR15/BR110</f>
    </oc>
    <nc r="BR7" t="e">
      <v>#DIV/0!</v>
    </nc>
  </rcc>
  <rcc rId="8677" sId="2" numFmtId="14">
    <oc r="BS7">
      <f>BS15/BS110</f>
    </oc>
    <nc r="BS7">
      <v>9.1176688139516834E-2</v>
    </nc>
  </rcc>
  <rcc rId="8678" sId="2" numFmtId="14">
    <oc r="BT7">
      <f>BT15/BT8</f>
    </oc>
    <nc r="BT7">
      <v>9.9903727640135345E-2</v>
    </nc>
  </rcc>
  <rcc rId="8679" sId="2" numFmtId="34">
    <oc r="B8">
      <f>B15-D15</f>
    </oc>
    <nc r="B8">
      <v>-4326914</v>
    </nc>
  </rcc>
  <rcc rId="8680" sId="2" numFmtId="34">
    <oc r="BT8">
      <f>BT110</f>
    </oc>
    <nc r="BT8">
      <v>371626914</v>
    </nc>
  </rcc>
  <rcc rId="8681" sId="2" numFmtId="14">
    <oc r="B11">
      <f>B15/B110</f>
    </oc>
    <nc r="B11">
      <v>9.1176688139516834E-2</v>
    </nc>
  </rcc>
  <rcc rId="8682" sId="2">
    <oc r="G11">
      <f>G15/G6</f>
    </oc>
    <nc r="G11" t="e">
      <v>#DIV/0!</v>
    </nc>
  </rcc>
  <rcc rId="8683" sId="2" numFmtId="13">
    <oc r="H11">
      <f>H15/H6</f>
    </oc>
    <nc r="H11">
      <v>0</v>
    </nc>
  </rcc>
  <rcc rId="8684" sId="2">
    <oc r="I11">
      <f>I15/I6</f>
    </oc>
    <nc r="I11" t="e">
      <v>#DIV/0!</v>
    </nc>
  </rcc>
  <rcc rId="8685" sId="2">
    <oc r="J11">
      <f>J15/J6</f>
    </oc>
    <nc r="J11" t="e">
      <v>#DIV/0!</v>
    </nc>
  </rcc>
  <rcc rId="8686" sId="2">
    <oc r="K11">
      <f>K15/K6</f>
    </oc>
    <nc r="K11" t="e">
      <v>#DIV/0!</v>
    </nc>
  </rcc>
  <rcc rId="8687" sId="2" numFmtId="13">
    <oc r="L11">
      <f>L15/L6</f>
    </oc>
    <nc r="L11">
      <v>0.155</v>
    </nc>
  </rcc>
  <rcc rId="8688" sId="2">
    <oc r="M11">
      <f>M15/M6</f>
    </oc>
    <nc r="M11" t="e">
      <v>#DIV/0!</v>
    </nc>
  </rcc>
  <rcc rId="8689" sId="2">
    <oc r="N11">
      <f>N15/N6</f>
    </oc>
    <nc r="N11" t="e">
      <v>#DIV/0!</v>
    </nc>
  </rcc>
  <rcc rId="8690" sId="2">
    <oc r="O11">
      <f>O15/O6</f>
    </oc>
    <nc r="O11" t="e">
      <v>#DIV/0!</v>
    </nc>
  </rcc>
  <rcc rId="8691" sId="2">
    <oc r="P11">
      <f>P15/P6</f>
    </oc>
    <nc r="P11" t="e">
      <v>#DIV/0!</v>
    </nc>
  </rcc>
  <rcc rId="8692" sId="2" numFmtId="13">
    <oc r="Q11">
      <f>Q15/Q6</f>
    </oc>
    <nc r="Q11">
      <v>0.17857142857142858</v>
    </nc>
  </rcc>
  <rcc rId="8693" sId="2" numFmtId="13">
    <oc r="R11">
      <f>R15/R6</f>
    </oc>
    <nc r="R11">
      <v>0</v>
    </nc>
  </rcc>
  <rcc rId="8694" sId="2">
    <oc r="S11">
      <f>S15/S6</f>
    </oc>
    <nc r="S11" t="e">
      <v>#DIV/0!</v>
    </nc>
  </rcc>
  <rcc rId="8695" sId="2" numFmtId="13">
    <oc r="T11">
      <f>T15/T6</f>
    </oc>
    <nc r="T11">
      <v>0.14512579235693529</v>
    </nc>
  </rcc>
  <rcc rId="8696" sId="2">
    <oc r="U11">
      <f>U15/U6</f>
    </oc>
    <nc r="U11" t="e">
      <v>#DIV/0!</v>
    </nc>
  </rcc>
  <rcc rId="8697" sId="2">
    <oc r="V11">
      <f>V15/V6</f>
    </oc>
    <nc r="V11" t="e">
      <v>#DIV/0!</v>
    </nc>
  </rcc>
  <rcc rId="8698" sId="2">
    <oc r="W11">
      <f>W15/W6</f>
    </oc>
    <nc r="W11" t="e">
      <v>#DIV/0!</v>
    </nc>
  </rcc>
  <rcc rId="8699" sId="2" numFmtId="13">
    <oc r="X11">
      <f>X15/X6</f>
    </oc>
    <nc r="X11">
      <v>0.16666666666666666</v>
    </nc>
  </rcc>
  <rcc rId="8700" sId="2">
    <oc r="Y11">
      <f>Y15/Y6</f>
    </oc>
    <nc r="Y11" t="e">
      <v>#DIV/0!</v>
    </nc>
  </rcc>
  <rcc rId="8701" sId="2">
    <oc r="Z11">
      <f>Z15/Z6</f>
    </oc>
    <nc r="Z11" t="e">
      <v>#DIV/0!</v>
    </nc>
  </rcc>
  <rcc rId="8702" sId="2" numFmtId="13">
    <oc r="AA11">
      <f>AA15/AA6</f>
    </oc>
    <nc r="AA11">
      <v>0</v>
    </nc>
  </rcc>
  <rcc rId="8703" sId="2">
    <oc r="AB11">
      <f>AB15/AB6</f>
    </oc>
    <nc r="AB11" t="e">
      <v>#DIV/0!</v>
    </nc>
  </rcc>
  <rcc rId="8704" sId="2" numFmtId="13">
    <oc r="AC11">
      <f>AC15/AC6</f>
    </oc>
    <nc r="AC11">
      <v>0</v>
    </nc>
  </rcc>
  <rcc rId="8705" sId="2" numFmtId="13">
    <oc r="AD11">
      <f>AD15/AD6</f>
    </oc>
    <nc r="AD11">
      <v>0.17910447761194029</v>
    </nc>
  </rcc>
  <rcc rId="8706" sId="2">
    <oc r="AE11">
      <f>AE15/AE6</f>
    </oc>
    <nc r="AE11" t="e">
      <v>#DIV/0!</v>
    </nc>
  </rcc>
  <rcc rId="8707" sId="2">
    <oc r="AF11">
      <f>AF15/AF6</f>
    </oc>
    <nc r="AF11" t="e">
      <v>#DIV/0!</v>
    </nc>
  </rcc>
  <rcc rId="8708" sId="2" numFmtId="13">
    <oc r="AG11">
      <f>AG15/AG6</f>
    </oc>
    <nc r="AG11">
      <v>0</v>
    </nc>
  </rcc>
  <rcc rId="8709" sId="2" numFmtId="13">
    <oc r="AH11">
      <f>AH15/AH6</f>
    </oc>
    <nc r="AH11">
      <v>0</v>
    </nc>
  </rcc>
  <rcc rId="8710" sId="2">
    <oc r="AI11">
      <f>AI15/AI6</f>
    </oc>
    <nc r="AI11" t="e">
      <v>#DIV/0!</v>
    </nc>
  </rcc>
  <rcc rId="8711" sId="2" numFmtId="13">
    <oc r="AJ11">
      <f>AJ15/AJ6</f>
    </oc>
    <nc r="AJ11">
      <v>0</v>
    </nc>
  </rcc>
  <rcc rId="8712" sId="2">
    <oc r="AK11">
      <f>AK15/AK6</f>
    </oc>
    <nc r="AK11" t="e">
      <v>#DIV/0!</v>
    </nc>
  </rcc>
  <rcc rId="8713" sId="2">
    <oc r="AL11">
      <f>AL15/AL6</f>
    </oc>
    <nc r="AL11" t="e">
      <v>#DIV/0!</v>
    </nc>
  </rcc>
  <rcc rId="8714" sId="2" numFmtId="13">
    <oc r="AM11">
      <f>AM15/AM6</f>
    </oc>
    <nc r="AM11">
      <v>0.27777777777777779</v>
    </nc>
  </rcc>
  <rcc rId="8715" sId="2" numFmtId="13">
    <oc r="AN11">
      <f>AN15/AN6</f>
    </oc>
    <nc r="AN11">
      <v>0.10807165583068197</v>
    </nc>
  </rcc>
  <rcc rId="8716" sId="2">
    <oc r="AO11">
      <f>AO15/AO6</f>
    </oc>
    <nc r="AO11" t="e">
      <v>#DIV/0!</v>
    </nc>
  </rcc>
  <rcc rId="8717" sId="2">
    <oc r="AP11">
      <f>AP15/AP6</f>
    </oc>
    <nc r="AP11" t="e">
      <v>#DIV/0!</v>
    </nc>
  </rcc>
  <rcc rId="8718" sId="2" numFmtId="13">
    <oc r="AQ11">
      <f>AQ15/AQ6</f>
    </oc>
    <nc r="AQ11">
      <v>0</v>
    </nc>
  </rcc>
  <rcc rId="8719" sId="2">
    <oc r="AR11">
      <f>AR15/AR6</f>
    </oc>
    <nc r="AR11" t="e">
      <v>#DIV/0!</v>
    </nc>
  </rcc>
  <rcc rId="8720" sId="2" numFmtId="13">
    <oc r="AS11">
      <f>AS15/AS6</f>
    </oc>
    <nc r="AS11">
      <v>0.10294117647058823</v>
    </nc>
  </rcc>
  <rcc rId="8721" sId="2" numFmtId="13">
    <oc r="AT11">
      <f>AT15/AT6</f>
    </oc>
    <nc r="AT11">
      <v>0</v>
    </nc>
  </rcc>
  <rcc rId="8722" sId="2" numFmtId="13">
    <oc r="AU11">
      <f>AU15/AU6</f>
    </oc>
    <nc r="AU11">
      <v>0.10881415588464863</v>
    </nc>
  </rcc>
  <rcc rId="8723" sId="2">
    <oc r="AV11">
      <f>AV15/AV6</f>
    </oc>
    <nc r="AV11" t="e">
      <v>#DIV/0!</v>
    </nc>
  </rcc>
  <rcc rId="8724" sId="2">
    <oc r="AW11">
      <f>AW15/AW6</f>
    </oc>
    <nc r="AW11" t="e">
      <v>#DIV/0!</v>
    </nc>
  </rcc>
  <rcc rId="8725" sId="2" numFmtId="13">
    <oc r="AX11">
      <f>AX15/AX6</f>
    </oc>
    <nc r="AX11">
      <v>9.0909090909090912E-2</v>
    </nc>
  </rcc>
  <rcc rId="8726" sId="2" numFmtId="13">
    <oc r="AY11">
      <f>AY15/AY6</f>
    </oc>
    <nc r="AY11">
      <v>8.8888888888888892E-2</v>
    </nc>
  </rcc>
  <rcc rId="8727" sId="2" numFmtId="13">
    <oc r="AZ11">
      <f>AZ15/AZ6</f>
    </oc>
    <nc r="AZ11">
      <v>0.1</v>
    </nc>
  </rcc>
  <rcc rId="8728" sId="2" numFmtId="13">
    <oc r="BA11">
      <f>BA15/BA6</f>
    </oc>
    <nc r="BA11">
      <v>0</v>
    </nc>
  </rcc>
  <rcc rId="8729" sId="2" numFmtId="13">
    <oc r="BB11">
      <f>BB15/BB6</f>
    </oc>
    <nc r="BB11">
      <v>0.14217546229240161</v>
    </nc>
  </rcc>
  <rcc rId="8730" sId="2" numFmtId="13">
    <oc r="BC11">
      <f>BC15/BC6</f>
    </oc>
    <nc r="BC11">
      <v>0</v>
    </nc>
  </rcc>
  <rcc rId="8731" sId="2" numFmtId="13">
    <oc r="BD11">
      <f>BD15/BD6</f>
    </oc>
    <nc r="BD11">
      <v>1</v>
    </nc>
  </rcc>
  <rcc rId="8732" sId="2" numFmtId="13">
    <oc r="BE11">
      <f>BE15/BE6</f>
    </oc>
    <nc r="BE11">
      <v>0</v>
    </nc>
  </rcc>
  <rcc rId="8733" sId="2" numFmtId="13">
    <oc r="BF11">
      <f>BF15/BF6</f>
    </oc>
    <nc r="BF11">
      <v>5.0632911392405063E-2</v>
    </nc>
  </rcc>
  <rcc rId="8734" sId="2" numFmtId="13">
    <oc r="BG11">
      <f>BG15/BG6</f>
    </oc>
    <nc r="BG11">
      <v>0.2</v>
    </nc>
  </rcc>
  <rcc rId="8735" sId="2" numFmtId="13">
    <oc r="BH11">
      <f>BH15/BH6</f>
    </oc>
    <nc r="BH11">
      <v>0.1753004956929661</v>
    </nc>
  </rcc>
  <rcc rId="8736" sId="2">
    <oc r="BI11">
      <f>BI15/BI6</f>
    </oc>
    <nc r="BI11" t="e">
      <v>#DIV/0!</v>
    </nc>
  </rcc>
  <rcc rId="8737" sId="2">
    <oc r="BJ11">
      <f>BJ15/BJ6</f>
    </oc>
    <nc r="BJ11" t="e">
      <v>#DIV/0!</v>
    </nc>
  </rcc>
  <rcc rId="8738" sId="2">
    <oc r="BK11">
      <f>BK15/BK6</f>
    </oc>
    <nc r="BK11" t="e">
      <v>#DIV/0!</v>
    </nc>
  </rcc>
  <rcc rId="8739" sId="2" numFmtId="13">
    <oc r="BL11">
      <f>BL15/BL6</f>
    </oc>
    <nc r="BL11">
      <v>0</v>
    </nc>
  </rcc>
  <rcc rId="8740" sId="2" numFmtId="13">
    <oc r="BM11">
      <f>BM15/BM6</f>
    </oc>
    <nc r="BM11">
      <v>0.1472483691837097</v>
    </nc>
  </rcc>
  <rcc rId="8741" sId="2">
    <oc r="BN11">
      <f>BN15/BN6</f>
    </oc>
    <nc r="BN11" t="e">
      <v>#DIV/0!</v>
    </nc>
  </rcc>
  <rcc rId="8742" sId="2" numFmtId="13">
    <oc r="BO11">
      <f>BO15/BO6</f>
    </oc>
    <nc r="BO11">
      <v>0</v>
    </nc>
  </rcc>
  <rcc rId="8743" sId="2">
    <oc r="BP11">
      <f>BP15/BP6</f>
    </oc>
    <nc r="BP11" t="e">
      <v>#DIV/0!</v>
    </nc>
  </rcc>
  <rcc rId="8744" sId="2">
    <oc r="BQ11">
      <f>BQ15/BQ6</f>
    </oc>
    <nc r="BQ11" t="e">
      <v>#DIV/0!</v>
    </nc>
  </rcc>
  <rcc rId="8745" sId="2">
    <oc r="BR11">
      <f>BR15/BR6</f>
    </oc>
    <nc r="BR11" t="e">
      <v>#DIV/0!</v>
    </nc>
  </rcc>
  <rcc rId="8746" sId="2" numFmtId="14">
    <oc r="BS11">
      <f>BS15/BS110</f>
    </oc>
    <nc r="BS11">
      <v>9.1176688139516834E-2</v>
    </nc>
  </rcc>
  <rcc rId="8747" sId="2" numFmtId="14">
    <oc r="BT11">
      <f>BT15/BT110</f>
    </oc>
    <nc r="BT11">
      <v>9.9903727640135345E-2</v>
    </nc>
  </rcc>
  <rcc rId="8748" sId="2" numFmtId="4">
    <oc r="B12">
      <f>BS12</f>
    </oc>
    <nc r="B12">
      <v>12400000</v>
    </nc>
  </rcc>
  <rcc rId="8749" sId="2" numFmtId="34">
    <oc r="C12">
      <f>D12</f>
    </oc>
    <nc r="C12">
      <v>20000000</v>
    </nc>
  </rcc>
  <rcc rId="8750" sId="2" numFmtId="4">
    <oc r="D12">
      <f>BT12</f>
    </oc>
    <nc r="D12">
      <v>20000000</v>
    </nc>
  </rcc>
  <rcc rId="8751" sId="2" numFmtId="34">
    <oc r="E12">
      <f>C12-B12</f>
    </oc>
    <nc r="E12">
      <v>7600000</v>
    </nc>
  </rcc>
  <rcc rId="8752" sId="2" numFmtId="4">
    <oc r="BS12">
      <f>SUM(G12:BR12)</f>
    </oc>
    <nc r="BS12">
      <v>12400000</v>
    </nc>
  </rcc>
  <rcc rId="8753" sId="2" numFmtId="4">
    <oc r="BT12">
      <f>Summary!C5</f>
    </oc>
    <nc r="BT12">
      <v>20000000</v>
    </nc>
  </rcc>
  <rcc rId="8754" sId="2" numFmtId="34">
    <oc r="BU12">
      <f>BT12-BS12</f>
    </oc>
    <nc r="BU12">
      <v>7600000</v>
    </nc>
  </rcc>
  <rcc rId="8755" sId="2" numFmtId="4">
    <oc r="B13">
      <f>BS13</f>
    </oc>
    <nc r="B13">
      <v>20400000</v>
    </nc>
  </rcc>
  <rcc rId="8756" sId="2" numFmtId="34">
    <oc r="C13">
      <f>D13</f>
    </oc>
    <nc r="C13">
      <v>17126914</v>
    </nc>
  </rcc>
  <rcc rId="8757" sId="2" numFmtId="4">
    <oc r="D13">
      <f>BT13</f>
    </oc>
    <nc r="D13">
      <v>17126914</v>
    </nc>
  </rcc>
  <rcc rId="8758" sId="2" numFmtId="34">
    <oc r="E13">
      <f>C13-B13</f>
    </oc>
    <nc r="E13">
      <v>-3273086</v>
    </nc>
  </rcc>
  <rcc rId="8759" sId="2" numFmtId="4">
    <oc r="BS13">
      <f>SUM(G13:BR13)</f>
    </oc>
    <nc r="BS13">
      <v>20400000</v>
    </nc>
  </rcc>
  <rcc rId="8760" sId="2" numFmtId="4">
    <oc r="BT13">
      <f>Summary!C6</f>
    </oc>
    <nc r="BT13">
      <v>17126914</v>
    </nc>
  </rcc>
  <rcc rId="8761" sId="2" numFmtId="34">
    <oc r="BU13">
      <f>BT13-BS13</f>
    </oc>
    <nc r="BU13">
      <v>-3273086</v>
    </nc>
  </rcc>
  <rcc rId="8762" sId="2" numFmtId="4">
    <oc r="B14">
      <f>BS14</f>
    </oc>
    <nc r="B14">
      <v>0</v>
    </nc>
  </rcc>
  <rcc rId="8763" sId="2" numFmtId="34">
    <oc r="C14">
      <f>D14</f>
    </oc>
    <nc r="C14">
      <v>0</v>
    </nc>
  </rcc>
  <rcc rId="8764" sId="2" numFmtId="4">
    <oc r="D14">
      <f>BT14</f>
    </oc>
    <nc r="D14">
      <v>0</v>
    </nc>
  </rcc>
  <rcc rId="8765" sId="2" numFmtId="34">
    <oc r="E14">
      <f>C14-B14</f>
    </oc>
    <nc r="E14">
      <v>0</v>
    </nc>
  </rcc>
  <rcc rId="8766" sId="2" numFmtId="4">
    <oc r="BS14">
      <f>SUM(G14:BR14)</f>
    </oc>
    <nc r="BS14">
      <v>0</v>
    </nc>
  </rcc>
  <rcc rId="8767" sId="2" numFmtId="4">
    <oc r="BT14">
      <f>Summary!C7</f>
    </oc>
    <nc r="BT14">
      <v>0</v>
    </nc>
  </rcc>
  <rcc rId="8768" sId="2" numFmtId="34">
    <oc r="BU14">
      <f>BT14-BS14</f>
    </oc>
    <nc r="BU14">
      <v>0</v>
    </nc>
  </rcc>
  <rcc rId="8769" sId="2" numFmtId="34">
    <oc r="B15">
      <f>SUM(B12:B14)</f>
    </oc>
    <nc r="B15">
      <v>32800000</v>
    </nc>
  </rcc>
  <rcc rId="8770" sId="2" numFmtId="34">
    <oc r="C15">
      <f>SUM(C12:C14)</f>
    </oc>
    <nc r="C15">
      <v>37126914</v>
    </nc>
  </rcc>
  <rcc rId="8771" sId="2" numFmtId="34">
    <oc r="D15">
      <f>SUM(D12:D14)</f>
    </oc>
    <nc r="D15">
      <v>37126914</v>
    </nc>
  </rcc>
  <rcc rId="8772" sId="2" numFmtId="34">
    <oc r="E15">
      <f>SUM(E12:E14)</f>
    </oc>
    <nc r="E15">
      <v>4326914</v>
    </nc>
  </rcc>
  <rcc rId="8773" sId="2" numFmtId="34">
    <oc r="G15">
      <f>SUM(G12:G14)</f>
    </oc>
    <nc r="G15">
      <v>0</v>
    </nc>
  </rcc>
  <rcc rId="8774" sId="2" numFmtId="34">
    <oc r="H15">
      <f>SUM(H12:H14)</f>
    </oc>
    <nc r="H15">
      <v>0</v>
    </nc>
  </rcc>
  <rcc rId="8775" sId="2" numFmtId="34">
    <oc r="I15">
      <f>SUM(I12:I14)</f>
    </oc>
    <nc r="I15">
      <v>0</v>
    </nc>
  </rcc>
  <rcc rId="8776" sId="2" numFmtId="34">
    <oc r="J15">
      <f>SUM(J12:J14)</f>
    </oc>
    <nc r="J15">
      <v>0</v>
    </nc>
  </rcc>
  <rcc rId="8777" sId="2" numFmtId="34">
    <oc r="K15">
      <f>SUM(K12:K14)</f>
    </oc>
    <nc r="K15">
      <v>0</v>
    </nc>
  </rcc>
  <rcc rId="8778" sId="2" numFmtId="34">
    <oc r="L15">
      <f>SUM(L12:L14)</f>
    </oc>
    <nc r="L15">
      <v>1550000</v>
    </nc>
  </rcc>
  <rcc rId="8779" sId="2" numFmtId="34">
    <oc r="M15">
      <f>SUM(M12:M14)</f>
    </oc>
    <nc r="M15">
      <v>0</v>
    </nc>
  </rcc>
  <rcc rId="8780" sId="2" numFmtId="34">
    <oc r="N15">
      <f>SUM(N12:N14)</f>
    </oc>
    <nc r="N15">
      <v>0</v>
    </nc>
  </rcc>
  <rcc rId="8781" sId="2" numFmtId="34">
    <oc r="O15">
      <f>SUM(O12:O14)</f>
    </oc>
    <nc r="O15">
      <v>0</v>
    </nc>
  </rcc>
  <rcc rId="8782" sId="2" numFmtId="34">
    <oc r="P15">
      <f>SUM(P12:P14)</f>
    </oc>
    <nc r="P15">
      <v>0</v>
    </nc>
  </rcc>
  <rcc rId="8783" sId="2" numFmtId="34">
    <oc r="Q15">
      <f>SUM(Q12:Q14)</f>
    </oc>
    <nc r="Q15">
      <v>2250000</v>
    </nc>
  </rcc>
  <rcc rId="8784" sId="2" numFmtId="34">
    <oc r="R15">
      <f>SUM(R12:R14)</f>
    </oc>
    <nc r="R15">
      <v>0</v>
    </nc>
  </rcc>
  <rcc rId="8785" sId="2" numFmtId="34">
    <oc r="S15">
      <f>SUM(S12:S14)</f>
    </oc>
    <nc r="S15">
      <v>0</v>
    </nc>
  </rcc>
  <rcc rId="8786" sId="2" numFmtId="34">
    <oc r="T15">
      <f>SUM(T12:T14)</f>
    </oc>
    <nc r="T15">
      <v>2200000</v>
    </nc>
  </rcc>
  <rcc rId="8787" sId="2" numFmtId="34">
    <oc r="U15">
      <f>SUM(U12:U14)</f>
    </oc>
    <nc r="U15">
      <v>0</v>
    </nc>
  </rcc>
  <rcc rId="8788" sId="2" numFmtId="34">
    <oc r="V15">
      <f>SUM(V12:V14)</f>
    </oc>
    <nc r="V15">
      <v>0</v>
    </nc>
  </rcc>
  <rcc rId="8789" sId="2" numFmtId="34">
    <oc r="W15">
      <f>SUM(W12:W14)</f>
    </oc>
    <nc r="W15">
      <v>0</v>
    </nc>
  </rcc>
  <rcc rId="8790" sId="2" numFmtId="34">
    <oc r="X15">
      <f>SUM(X12:X14)</f>
    </oc>
    <nc r="X15">
      <v>1000000</v>
    </nc>
  </rcc>
  <rcc rId="8791" sId="2" numFmtId="34">
    <oc r="Y15">
      <f>SUM(Y12:Y14)</f>
    </oc>
    <nc r="Y15">
      <v>0</v>
    </nc>
  </rcc>
  <rcc rId="8792" sId="2" numFmtId="34">
    <oc r="Z15">
      <f>SUM(Z12:Z14)</f>
    </oc>
    <nc r="Z15">
      <v>0</v>
    </nc>
  </rcc>
  <rcc rId="8793" sId="2" numFmtId="34">
    <oc r="AA15">
      <f>SUM(AA12:AA14)</f>
    </oc>
    <nc r="AA15">
      <v>0</v>
    </nc>
  </rcc>
  <rcc rId="8794" sId="2" numFmtId="34">
    <oc r="AB15">
      <f>SUM(AB12:AB14)</f>
    </oc>
    <nc r="AB15">
      <v>0</v>
    </nc>
  </rcc>
  <rcc rId="8795" sId="2" numFmtId="34">
    <oc r="AC15">
      <f>SUM(AC12:AC14)</f>
    </oc>
    <nc r="AC15">
      <v>0</v>
    </nc>
  </rcc>
  <rcc rId="8796" sId="2" numFmtId="34">
    <oc r="AD15">
      <f>SUM(AD12:AD14)</f>
    </oc>
    <nc r="AD15">
      <v>1200000</v>
    </nc>
  </rcc>
  <rcc rId="8797" sId="2" numFmtId="34">
    <oc r="AE15">
      <f>SUM(AE12:AE14)</f>
    </oc>
    <nc r="AE15">
      <v>0</v>
    </nc>
  </rcc>
  <rcc rId="8798" sId="2" numFmtId="34">
    <oc r="AF15">
      <f>SUM(AF12:AF14)</f>
    </oc>
    <nc r="AF15">
      <v>0</v>
    </nc>
  </rcc>
  <rcc rId="8799" sId="2" numFmtId="34">
    <oc r="AG15">
      <f>SUM(AG12:AG14)</f>
    </oc>
    <nc r="AG15">
      <v>0</v>
    </nc>
  </rcc>
  <rcc rId="8800" sId="2" numFmtId="34">
    <oc r="AH15">
      <f>SUM(AH12:AH14)</f>
    </oc>
    <nc r="AH15">
      <v>0</v>
    </nc>
  </rcc>
  <rcc rId="8801" sId="2" numFmtId="34">
    <oc r="AI15">
      <f>SUM(AI12:AI14)</f>
    </oc>
    <nc r="AI15">
      <v>0</v>
    </nc>
  </rcc>
  <rcc rId="8802" sId="2" numFmtId="34">
    <oc r="AJ15">
      <f>SUM(AJ12:AJ14)</f>
    </oc>
    <nc r="AJ15">
      <v>0</v>
    </nc>
  </rcc>
  <rcc rId="8803" sId="2" numFmtId="34">
    <oc r="AK15">
      <f>SUM(AK12:AK14)</f>
    </oc>
    <nc r="AK15">
      <v>0</v>
    </nc>
  </rcc>
  <rcc rId="8804" sId="2" numFmtId="34">
    <oc r="AL15">
      <f>SUM(AL12:AL14)</f>
    </oc>
    <nc r="AL15">
      <v>0</v>
    </nc>
  </rcc>
  <rcc rId="8805" sId="2" numFmtId="34">
    <oc r="AM15">
      <f>SUM(AM12:AM14)</f>
    </oc>
    <nc r="AM15">
      <v>1000000</v>
    </nc>
  </rcc>
  <rcc rId="8806" sId="2" numFmtId="34">
    <oc r="AN15">
      <f>SUM(AN12:AN14)</f>
    </oc>
    <nc r="AN15">
      <v>600000</v>
    </nc>
  </rcc>
  <rcc rId="8807" sId="2" numFmtId="34">
    <oc r="AO15">
      <f>SUM(AO12:AO14)</f>
    </oc>
    <nc r="AO15">
      <v>0</v>
    </nc>
  </rcc>
  <rcc rId="8808" sId="2" numFmtId="34">
    <oc r="AP15">
      <f>SUM(AP12:AP14)</f>
    </oc>
    <nc r="AP15">
      <v>0</v>
    </nc>
  </rcc>
  <rcc rId="8809" sId="2" numFmtId="34">
    <oc r="AQ15">
      <f>SUM(AQ12:AQ14)</f>
    </oc>
    <nc r="AQ15">
      <v>0</v>
    </nc>
  </rcc>
  <rcc rId="8810" sId="2" numFmtId="34">
    <oc r="AR15">
      <f>SUM(AR12:AR14)</f>
    </oc>
    <nc r="AR15">
      <v>0</v>
    </nc>
  </rcc>
  <rcc rId="8811" sId="2" numFmtId="34">
    <oc r="AS15">
      <f>SUM(AS12:AS14)</f>
    </oc>
    <nc r="AS15">
      <v>1400000</v>
    </nc>
  </rcc>
  <rcc rId="8812" sId="2" numFmtId="34">
    <oc r="AT15">
      <f>SUM(AT12:AT14)</f>
    </oc>
    <nc r="AT15">
      <v>0</v>
    </nc>
  </rcc>
  <rcc rId="8813" sId="2" numFmtId="34">
    <oc r="AU15">
      <f>SUM(AU12:AU14)</f>
    </oc>
    <nc r="AU15">
      <v>2600000</v>
    </nc>
  </rcc>
  <rcc rId="8814" sId="2" numFmtId="34">
    <oc r="AV15">
      <f>SUM(AV12:AV14)</f>
    </oc>
    <nc r="AV15">
      <v>0</v>
    </nc>
  </rcc>
  <rcc rId="8815" sId="2" numFmtId="34">
    <oc r="AW15">
      <f>SUM(AW12:AW14)</f>
    </oc>
    <nc r="AW15">
      <v>0</v>
    </nc>
  </rcc>
  <rcc rId="8816" sId="2" numFmtId="34">
    <oc r="AX15">
      <f>SUM(AX12:AX14)</f>
    </oc>
    <nc r="AX15">
      <v>1000000</v>
    </nc>
  </rcc>
  <rcc rId="8817" sId="2" numFmtId="34">
    <oc r="AY15">
      <f>SUM(AY12:AY14)</f>
    </oc>
    <nc r="AY15">
      <v>400000</v>
    </nc>
  </rcc>
  <rcc rId="8818" sId="2" numFmtId="34">
    <oc r="AZ15">
      <f>SUM(AZ12:AZ14)</f>
    </oc>
    <nc r="AZ15">
      <v>900000</v>
    </nc>
  </rcc>
  <rcc rId="8819" sId="2" numFmtId="34">
    <oc r="BA15">
      <f>SUM(BA12:BA14)</f>
    </oc>
    <nc r="BA15">
      <v>0</v>
    </nc>
  </rcc>
  <rcc rId="8820" sId="2" numFmtId="34">
    <oc r="BB15">
      <f>SUM(BB12:BB14)</f>
    </oc>
    <nc r="BB15">
      <v>4000000</v>
    </nc>
  </rcc>
  <rcc rId="8821" sId="2" numFmtId="34">
    <oc r="BC15">
      <f>SUM(BC12:BC14)</f>
    </oc>
    <nc r="BC15">
      <v>0</v>
    </nc>
  </rcc>
  <rcc rId="8822" sId="2" numFmtId="34">
    <oc r="BD15">
      <f>SUM(BD12:BD14)</f>
    </oc>
    <nc r="BD15">
      <v>3000000</v>
    </nc>
  </rcc>
  <rcc rId="8823" sId="2" numFmtId="34">
    <oc r="BE15">
      <f>SUM(BE12:BE14)</f>
    </oc>
    <nc r="BE15">
      <v>0</v>
    </nc>
  </rcc>
  <rcc rId="8824" sId="2" numFmtId="34">
    <oc r="BF15">
      <f>SUM(BF12:BF14)</f>
    </oc>
    <nc r="BF15">
      <v>800000</v>
    </nc>
  </rcc>
  <rcc rId="8825" sId="2" numFmtId="34">
    <oc r="BG15">
      <f>SUM(BG12:BG14)</f>
    </oc>
    <nc r="BG15">
      <v>800000</v>
    </nc>
  </rcc>
  <rcc rId="8826" sId="2" numFmtId="34">
    <oc r="BH15">
      <f>SUM(BH12:BH14)</f>
    </oc>
    <nc r="BH15">
      <v>6400000</v>
    </nc>
  </rcc>
  <rcc rId="8827" sId="2" numFmtId="34">
    <oc r="BI15">
      <f>SUM(BI12:BI14)</f>
    </oc>
    <nc r="BI15">
      <v>0</v>
    </nc>
  </rcc>
  <rcc rId="8828" sId="2" numFmtId="34">
    <oc r="BJ15">
      <f>SUM(BJ12:BJ14)</f>
    </oc>
    <nc r="BJ15">
      <v>0</v>
    </nc>
  </rcc>
  <rcc rId="8829" sId="2" numFmtId="34">
    <oc r="BK15">
      <f>SUM(BK12:BK14)</f>
    </oc>
    <nc r="BK15">
      <v>0</v>
    </nc>
  </rcc>
  <rcc rId="8830" sId="2" numFmtId="34">
    <oc r="BL15">
      <f>SUM(BL12:BL14)</f>
    </oc>
    <nc r="BL15">
      <v>0</v>
    </nc>
  </rcc>
  <rcc rId="8831" sId="2" numFmtId="34">
    <oc r="BM15">
      <f>SUM(BM12:BM14)</f>
    </oc>
    <nc r="BM15">
      <v>1700000</v>
    </nc>
  </rcc>
  <rcc rId="8832" sId="2" numFmtId="34">
    <oc r="BN15">
      <f>SUM(BN12:BN14)</f>
    </oc>
    <nc r="BN15">
      <v>0</v>
    </nc>
  </rcc>
  <rcc rId="8833" sId="2" numFmtId="34">
    <oc r="BO15">
      <f>SUM(BO12:BO14)</f>
    </oc>
    <nc r="BO15">
      <v>0</v>
    </nc>
  </rcc>
  <rcc rId="8834" sId="2" numFmtId="34">
    <oc r="BP15">
      <f>SUM(BP12:BP14)</f>
    </oc>
    <nc r="BP15">
      <v>0</v>
    </nc>
  </rcc>
  <rcc rId="8835" sId="2" numFmtId="34">
    <oc r="BQ15">
      <f>SUM(BQ12:BQ14)</f>
    </oc>
    <nc r="BQ15">
      <v>0</v>
    </nc>
  </rcc>
  <rcc rId="8836" sId="2" numFmtId="34">
    <oc r="BR15">
      <f>SUM(BR12:BR14)</f>
    </oc>
    <nc r="BR15">
      <v>0</v>
    </nc>
  </rcc>
  <rcc rId="8837" sId="2" numFmtId="34">
    <oc r="BS15">
      <f>SUM(BS12:BS14)</f>
    </oc>
    <nc r="BS15">
      <v>32800000</v>
    </nc>
  </rcc>
  <rcc rId="8838" sId="2" numFmtId="34">
    <oc r="BT15">
      <f>SUM(BT12:BT14)</f>
    </oc>
    <nc r="BT15">
      <v>37126914</v>
    </nc>
  </rcc>
  <rcc rId="8839" sId="2" numFmtId="34">
    <oc r="BU15">
      <f>SUM(BU12:BU14)</f>
    </oc>
    <nc r="BU15">
      <v>4326914</v>
    </nc>
  </rcc>
  <rcc rId="8840" sId="2" numFmtId="13">
    <oc r="B16">
      <f>(B32+B15)/B110</f>
    </oc>
    <nc r="B16">
      <v>0.72779814051934144</v>
    </nc>
  </rcc>
  <rcc rId="8841" sId="2">
    <oc r="G16">
      <f>G32/G6</f>
    </oc>
    <nc r="G16" t="e">
      <v>#DIV/0!</v>
    </nc>
  </rcc>
  <rcc rId="8842" sId="2" numFmtId="13">
    <oc r="H16">
      <f>H32/H6</f>
    </oc>
    <nc r="H16">
      <v>0.67021276595744683</v>
    </nc>
  </rcc>
  <rcc rId="8843" sId="2">
    <oc r="I16">
      <f>I32/I6</f>
    </oc>
    <nc r="I16" t="e">
      <v>#DIV/0!</v>
    </nc>
  </rcc>
  <rcc rId="8844" sId="2">
    <oc r="J16">
      <f>J32/J6</f>
    </oc>
    <nc r="J16" t="e">
      <v>#DIV/0!</v>
    </nc>
  </rcc>
  <rcc rId="8845" sId="2">
    <oc r="K16">
      <f>K32/K6</f>
    </oc>
    <nc r="K16" t="e">
      <v>#DIV/0!</v>
    </nc>
  </rcc>
  <rcc rId="8846" sId="2" numFmtId="13">
    <oc r="L16">
      <f>L32/L6</f>
    </oc>
    <nc r="L16">
      <v>0.51</v>
    </nc>
  </rcc>
  <rcc rId="8847" sId="2">
    <oc r="M16">
      <f>M32/M6</f>
    </oc>
    <nc r="M16" t="e">
      <v>#DIV/0!</v>
    </nc>
  </rcc>
  <rcc rId="8848" sId="2">
    <oc r="N16">
      <f>N32/N6</f>
    </oc>
    <nc r="N16" t="e">
      <v>#DIV/0!</v>
    </nc>
  </rcc>
  <rcc rId="8849" sId="2">
    <oc r="O16">
      <f>O32/O6</f>
    </oc>
    <nc r="O16" t="e">
      <v>#DIV/0!</v>
    </nc>
  </rcc>
  <rcc rId="8850" sId="2">
    <oc r="P16">
      <f>P32/P6</f>
    </oc>
    <nc r="P16" t="e">
      <v>#DIV/0!</v>
    </nc>
  </rcc>
  <rcc rId="8851" sId="2" numFmtId="13">
    <oc r="Q16">
      <f>Q32/Q6</f>
    </oc>
    <nc r="Q16">
      <v>0.57222222222222219</v>
    </nc>
  </rcc>
  <rcc rId="8852" sId="2" numFmtId="13">
    <oc r="R16">
      <f>R32/R6</f>
    </oc>
    <nc r="R16">
      <v>0.72972972972972971</v>
    </nc>
  </rcc>
  <rcc rId="8853" sId="2">
    <oc r="S16">
      <f>S32/S6</f>
    </oc>
    <nc r="S16" t="e">
      <v>#DIV/0!</v>
    </nc>
  </rcc>
  <rcc rId="8854" sId="2" numFmtId="13">
    <oc r="T16">
      <f>T32/T6</f>
    </oc>
    <nc r="T16">
      <v>0.64152196848690723</v>
    </nc>
  </rcc>
  <rcc rId="8855" sId="2">
    <oc r="U16">
      <f>U32/U6</f>
    </oc>
    <nc r="U16" t="e">
      <v>#DIV/0!</v>
    </nc>
  </rcc>
  <rcc rId="8856" sId="2">
    <oc r="V16">
      <f>V32/V6</f>
    </oc>
    <nc r="V16" t="e">
      <v>#DIV/0!</v>
    </nc>
  </rcc>
  <rcc rId="8857" sId="2">
    <oc r="W16">
      <f>W32/W6</f>
    </oc>
    <nc r="W16" t="e">
      <v>#DIV/0!</v>
    </nc>
  </rcc>
  <rcc rId="8858" sId="2" numFmtId="13">
    <oc r="X16">
      <f>X32/X6</f>
    </oc>
    <nc r="X16">
      <v>0.48333333333333334</v>
    </nc>
  </rcc>
  <rcc rId="8859" sId="2">
    <oc r="Y16">
      <f>Y32/Y6</f>
    </oc>
    <nc r="Y16" t="e">
      <v>#DIV/0!</v>
    </nc>
  </rcc>
  <rcc rId="8860" sId="2">
    <oc r="Z16">
      <f>Z32/Z6</f>
    </oc>
    <nc r="Z16" t="e">
      <v>#DIV/0!</v>
    </nc>
  </rcc>
  <rcc rId="8861" sId="2" numFmtId="13">
    <oc r="AA16">
      <f>AA32/AA6</f>
    </oc>
    <nc r="AA16">
      <v>0.66867469879518071</v>
    </nc>
  </rcc>
  <rcc rId="8862" sId="2">
    <oc r="AB16">
      <f>AB32/AB6</f>
    </oc>
    <nc r="AB16" t="e">
      <v>#DIV/0!</v>
    </nc>
  </rcc>
  <rcc rId="8863" sId="2" numFmtId="13">
    <oc r="AC16">
      <f>AC32/AC6</f>
    </oc>
    <nc r="AC16">
      <v>0.69285714285714284</v>
    </nc>
  </rcc>
  <rcc rId="8864" sId="2" numFmtId="13">
    <oc r="AD16">
      <f>AD32/AD6</f>
    </oc>
    <nc r="AD16">
      <v>0.53731343283582089</v>
    </nc>
  </rcc>
  <rcc rId="8865" sId="2">
    <oc r="AE16">
      <f>AE32/AE6</f>
    </oc>
    <nc r="AE16" t="e">
      <v>#DIV/0!</v>
    </nc>
  </rcc>
  <rcc rId="8866" sId="2">
    <oc r="AF16">
      <f>AF32/AF6</f>
    </oc>
    <nc r="AF16" t="e">
      <v>#DIV/0!</v>
    </nc>
  </rcc>
  <rcc rId="8867" sId="2" numFmtId="13">
    <oc r="AG16">
      <f>AG32/AG6</f>
    </oc>
    <nc r="AG16">
      <v>0.69285714285714284</v>
    </nc>
  </rcc>
  <rcc rId="8868" sId="2" numFmtId="13">
    <oc r="AH16">
      <f>AH32/AH6</f>
    </oc>
    <nc r="AH16">
      <v>0.64583333333333337</v>
    </nc>
  </rcc>
  <rcc rId="8869" sId="2">
    <oc r="AI16">
      <f>AI32/AI6</f>
    </oc>
    <nc r="AI16" t="e">
      <v>#DIV/0!</v>
    </nc>
  </rcc>
  <rcc rId="8870" sId="2" numFmtId="13">
    <oc r="AJ16">
      <f>AJ32/AJ6</f>
    </oc>
    <nc r="AJ16">
      <v>0.6428571428571429</v>
    </nc>
  </rcc>
  <rcc rId="8871" sId="2">
    <oc r="AK16">
      <f>AK32/AK6</f>
    </oc>
    <nc r="AK16" t="e">
      <v>#DIV/0!</v>
    </nc>
  </rcc>
  <rcc rId="8872" sId="2">
    <oc r="AL16">
      <f>AL32/AL6</f>
    </oc>
    <nc r="AL16" t="e">
      <v>#DIV/0!</v>
    </nc>
  </rcc>
  <rcc rId="8873" sId="2" numFmtId="13">
    <oc r="AM16">
      <f>AM32/AM6</f>
    </oc>
    <nc r="AM16">
      <v>0.3611111111111111</v>
    </nc>
  </rcc>
  <rcc rId="8874" sId="2" numFmtId="13">
    <oc r="AN16">
      <f>AN32/AN6</f>
    </oc>
    <nc r="AN16">
      <v>0.56771337667727206</v>
    </nc>
  </rcc>
  <rcc rId="8875" sId="2">
    <oc r="AO16">
      <f>AO32/AO6</f>
    </oc>
    <nc r="AO16" t="e">
      <v>#DIV/0!</v>
    </nc>
  </rcc>
  <rcc rId="8876" sId="2">
    <oc r="AP16">
      <f>AP32/AP6</f>
    </oc>
    <nc r="AP16" t="e">
      <v>#DIV/0!</v>
    </nc>
  </rcc>
  <rcc rId="8877" sId="2" numFmtId="13">
    <oc r="AQ16">
      <f>AQ32/AQ6</f>
    </oc>
    <nc r="AQ16">
      <v>0.63516912952989579</v>
    </nc>
  </rcc>
  <rcc rId="8878" sId="2">
    <oc r="AR16">
      <f>AR32/AR6</f>
    </oc>
    <nc r="AR16" t="e">
      <v>#DIV/0!</v>
    </nc>
  </rcc>
  <rcc rId="8879" sId="2" numFmtId="13">
    <oc r="AS16">
      <f>AS32/AS6</f>
    </oc>
    <nc r="AS16">
      <v>0.70588235294117652</v>
    </nc>
  </rcc>
  <rcc rId="8880" sId="2" numFmtId="13">
    <oc r="AT16">
      <f>AT32/AT6</f>
    </oc>
    <nc r="AT16">
      <v>0.67500000000000004</v>
    </nc>
  </rcc>
  <rcc rId="8881" sId="2" numFmtId="13">
    <oc r="AU16">
      <f>AU32/AU6</f>
    </oc>
    <nc r="AU16">
      <v>0.63195913609930543</v>
    </nc>
  </rcc>
  <rcc rId="8882" sId="2">
    <oc r="AV16">
      <f>AV32/AV6</f>
    </oc>
    <nc r="AV16" t="e">
      <v>#DIV/0!</v>
    </nc>
  </rcc>
  <rcc rId="8883" sId="2">
    <oc r="AW16">
      <f>AW32/AW6</f>
    </oc>
    <nc r="AW16" t="e">
      <v>#DIV/0!</v>
    </nc>
  </rcc>
  <rcc rId="8884" sId="2" numFmtId="13">
    <oc r="AX16">
      <f>AX32/AX6</f>
    </oc>
    <nc r="AX16">
      <v>0.67272727272727273</v>
    </nc>
  </rcc>
  <rcc rId="8885" sId="2" numFmtId="13">
    <oc r="AY16">
      <f>AY32/AY6</f>
    </oc>
    <nc r="AY16">
      <v>0.65555555555555556</v>
    </nc>
  </rcc>
  <rcc rId="8886" sId="2" numFmtId="13">
    <oc r="AZ16">
      <f>AZ32/AZ6</f>
    </oc>
    <nc r="AZ16">
      <v>0.67777777777777781</v>
    </nc>
  </rcc>
  <rcc rId="8887" sId="2" numFmtId="13">
    <oc r="BA16">
      <f>BA32/BA6</f>
    </oc>
    <nc r="BA16">
      <v>0.72272727272727277</v>
    </nc>
  </rcc>
  <rcc rId="8888" sId="2" numFmtId="13">
    <oc r="BB16">
      <f>BB32/BB6</f>
    </oc>
    <nc r="BB16">
      <v>0.61490887441463693</v>
    </nc>
  </rcc>
  <rcc rId="8889" sId="2" numFmtId="13">
    <oc r="BC16">
      <f>BC32/BC6</f>
    </oc>
    <nc r="BC16">
      <v>0.6581395348837209</v>
    </nc>
  </rcc>
  <rcc rId="8890" sId="2" numFmtId="13">
    <oc r="BD16">
      <f>BD32/BD6</f>
    </oc>
    <nc r="BD16">
      <v>0</v>
    </nc>
  </rcc>
  <rcc rId="8891" sId="2" numFmtId="13">
    <oc r="BE16">
      <f>BE32/BE6</f>
    </oc>
    <nc r="BE16">
      <v>0.66129032258064513</v>
    </nc>
  </rcc>
  <rcc rId="8892" sId="2" numFmtId="13">
    <oc r="BF16">
      <f>BF32/BF6</f>
    </oc>
    <nc r="BF16">
      <v>0.65822784810126578</v>
    </nc>
  </rcc>
  <rcc rId="8893" sId="2" numFmtId="13">
    <oc r="BG16">
      <f>BG32/BG6</f>
    </oc>
    <nc r="BG16">
      <v>0.77500000000000002</v>
    </nc>
  </rcc>
  <rcc rId="8894" sId="2" numFmtId="13">
    <oc r="BH16">
      <f>BH32/BH6</f>
    </oc>
    <nc r="BH16">
      <v>0.60464975662847298</v>
    </nc>
  </rcc>
  <rcc rId="8895" sId="2">
    <oc r="BI16">
      <f>BI32/BI6</f>
    </oc>
    <nc r="BI16" t="e">
      <v>#DIV/0!</v>
    </nc>
  </rcc>
  <rcc rId="8896" sId="2">
    <oc r="BJ16">
      <f>BJ32/BJ6</f>
    </oc>
    <nc r="BJ16" t="e">
      <v>#DIV/0!</v>
    </nc>
  </rcc>
  <rcc rId="8897" sId="2">
    <oc r="BK16">
      <f>BK32/BK6</f>
    </oc>
    <nc r="BK16" t="e">
      <v>#DIV/0!</v>
    </nc>
  </rcc>
  <rcc rId="8898" sId="2" numFmtId="13">
    <oc r="BL16">
      <f>BL32/BL6</f>
    </oc>
    <nc r="BL16">
      <v>1</v>
    </nc>
  </rcc>
  <rcc rId="8899" sId="2" numFmtId="13">
    <oc r="BM16">
      <f>BM32/BM6</f>
    </oc>
    <nc r="BM16">
      <v>0.57167013918381415</v>
    </nc>
  </rcc>
  <rcc rId="8900" sId="2">
    <oc r="BN16">
      <f>BN32/BN6</f>
    </oc>
    <nc r="BN16" t="e">
      <v>#DIV/0!</v>
    </nc>
  </rcc>
  <rcc rId="8901" sId="2" numFmtId="13">
    <oc r="BO16">
      <f>BO32/BO6</f>
    </oc>
    <nc r="BO16">
      <v>0.9285714285714286</v>
    </nc>
  </rcc>
  <rcc rId="8902" sId="2">
    <oc r="BP16">
      <f>BP32/BP6</f>
    </oc>
    <nc r="BP16" t="e">
      <v>#DIV/0!</v>
    </nc>
  </rcc>
  <rcc rId="8903" sId="2">
    <oc r="BQ16">
      <f>BQ32/BQ6</f>
    </oc>
    <nc r="BQ16" t="e">
      <v>#DIV/0!</v>
    </nc>
  </rcc>
  <rcc rId="8904" sId="2">
    <oc r="BR16">
      <f>BR32/BR6</f>
    </oc>
    <nc r="BR16" t="e">
      <v>#DIV/0!</v>
    </nc>
  </rcc>
  <rcc rId="8905" sId="2" numFmtId="13">
    <oc r="BS16">
      <f>(BS32+BS15)/BS110</f>
    </oc>
    <nc r="BS16">
      <v>0.72779814051934144</v>
    </nc>
  </rcc>
  <rcc rId="8906" sId="2" numFmtId="13">
    <oc r="BT16">
      <f>(BT32+BT15)/BT110</f>
    </oc>
    <nc r="BT16">
      <v>0.70669508613684529</v>
    </nc>
  </rcc>
  <rcc rId="8907" sId="2" numFmtId="4">
    <oc r="B17">
      <f>BS17</f>
    </oc>
    <nc r="B17">
      <v>43776872</v>
    </nc>
  </rcc>
  <rcc rId="8908" sId="2" numFmtId="34">
    <oc r="C17">
      <f>D17</f>
    </oc>
    <nc r="C17">
      <v>47000000</v>
    </nc>
  </rcc>
  <rcc rId="8909" sId="2" numFmtId="4">
    <oc r="D17">
      <f>BT17</f>
    </oc>
    <nc r="D17">
      <v>47000000</v>
    </nc>
  </rcc>
  <rcc rId="8910" sId="2" numFmtId="34">
    <oc r="E17">
      <f>C17-B17</f>
    </oc>
    <nc r="E17">
      <v>3223128</v>
    </nc>
  </rcc>
  <rcc rId="8911" sId="2" numFmtId="4">
    <oc r="BS17">
      <f>SUM(G17:BR17)</f>
    </oc>
    <nc r="BS17">
      <v>43776872</v>
    </nc>
  </rcc>
  <rcc rId="8912" sId="2" numFmtId="4">
    <oc r="BT17">
      <f>Summary!C10</f>
    </oc>
    <nc r="BT17">
      <v>47000000</v>
    </nc>
  </rcc>
  <rcc rId="8913" sId="2" numFmtId="34">
    <oc r="BU17">
      <f>BT17-BS17</f>
    </oc>
    <nc r="BU17">
      <v>3223128</v>
    </nc>
  </rcc>
  <rcc rId="8914" sId="2" numFmtId="4">
    <oc r="B18">
      <f>BS18</f>
    </oc>
    <nc r="B18">
      <v>12000000</v>
    </nc>
  </rcc>
  <rcc rId="8915" sId="2" numFmtId="34">
    <oc r="C18">
      <f>D18</f>
    </oc>
    <nc r="C18">
      <v>8000000</v>
    </nc>
  </rcc>
  <rcc rId="8916" sId="2" numFmtId="4">
    <oc r="D18">
      <f>BT18</f>
    </oc>
    <nc r="D18">
      <v>8000000</v>
    </nc>
  </rcc>
  <rcc rId="8917" sId="2" numFmtId="34">
    <oc r="E18">
      <f>C18-B18</f>
    </oc>
    <nc r="E18">
      <v>-4000000</v>
    </nc>
  </rcc>
  <rcc rId="8918" sId="2" numFmtId="4">
    <oc r="BS18">
      <f>SUM(G18:BR18)</f>
    </oc>
    <nc r="BS18">
      <v>12000000</v>
    </nc>
  </rcc>
  <rcc rId="8919" sId="2" numFmtId="4">
    <oc r="BT18">
      <f>Summary!C11</f>
    </oc>
    <nc r="BT18">
      <v>8000000</v>
    </nc>
  </rcc>
  <rcc rId="8920" sId="2" numFmtId="34">
    <oc r="BU18">
      <f>BT18-BS18</f>
    </oc>
    <nc r="BU18">
      <v>-4000000</v>
    </nc>
  </rcc>
  <rcc rId="8921" sId="2" numFmtId="4">
    <oc r="B19">
      <f>BS19</f>
    </oc>
    <nc r="B19">
      <v>47740750</v>
    </nc>
  </rcc>
  <rcc rId="8922" sId="2" numFmtId="34">
    <oc r="C19">
      <f>D19</f>
    </oc>
    <nc r="C19">
      <v>48000000</v>
    </nc>
  </rcc>
  <rcc rId="8923" sId="2" numFmtId="4">
    <oc r="D19">
      <f>BT19</f>
    </oc>
    <nc r="D19">
      <v>48000000</v>
    </nc>
  </rcc>
  <rcc rId="8924" sId="2" numFmtId="34">
    <oc r="E19">
      <f>C19-B19</f>
    </oc>
    <nc r="E19">
      <v>259250</v>
    </nc>
  </rcc>
  <rcc rId="8925" sId="2" numFmtId="4">
    <oc r="BS19">
      <f>SUM(G19:BR19)</f>
    </oc>
    <nc r="BS19">
      <v>47740750</v>
    </nc>
  </rcc>
  <rcc rId="8926" sId="2" numFmtId="4">
    <oc r="BT19">
      <f>Summary!C12</f>
    </oc>
    <nc r="BT19">
      <v>48000000</v>
    </nc>
  </rcc>
  <rcc rId="8927" sId="2" numFmtId="34">
    <oc r="BU19">
      <f>BT19-BS19</f>
    </oc>
    <nc r="BU19">
      <v>259250</v>
    </nc>
  </rcc>
  <rcc rId="8928" sId="2" numFmtId="4">
    <oc r="B20">
      <f>BS20</f>
    </oc>
    <nc r="B20">
      <v>3450000</v>
    </nc>
  </rcc>
  <rcc rId="8929" sId="2" numFmtId="34">
    <oc r="C20">
      <f>D20</f>
    </oc>
    <nc r="C20">
      <v>3500000</v>
    </nc>
  </rcc>
  <rcc rId="8930" sId="2" numFmtId="4">
    <oc r="D20">
      <f>BT20</f>
    </oc>
    <nc r="D20">
      <v>3500000</v>
    </nc>
  </rcc>
  <rcc rId="8931" sId="2" numFmtId="34">
    <oc r="E20">
      <f>C20-B20</f>
    </oc>
    <nc r="E20">
      <v>50000</v>
    </nc>
  </rcc>
  <rcc rId="8932" sId="2" numFmtId="4">
    <oc r="BS20">
      <f>SUM(G20:BR20)</f>
    </oc>
    <nc r="BS20">
      <v>3450000</v>
    </nc>
  </rcc>
  <rcc rId="8933" sId="2" numFmtId="4">
    <oc r="BT20">
      <f>Summary!C13</f>
    </oc>
    <nc r="BT20">
      <v>3500000</v>
    </nc>
  </rcc>
  <rcc rId="8934" sId="2" numFmtId="34">
    <oc r="BU20">
      <f>BT20-BS20</f>
    </oc>
    <nc r="BU20">
      <v>50000</v>
    </nc>
  </rcc>
  <rcc rId="8935" sId="2" numFmtId="4">
    <oc r="B21">
      <f>BS21</f>
    </oc>
    <nc r="B21">
      <v>18500000</v>
    </nc>
  </rcc>
  <rcc rId="8936" sId="2" numFmtId="34">
    <oc r="C21">
      <f>D21</f>
    </oc>
    <nc r="C21">
      <v>18000000</v>
    </nc>
  </rcc>
  <rcc rId="8937" sId="2" numFmtId="4">
    <oc r="D21">
      <f>BT21</f>
    </oc>
    <nc r="D21">
      <v>18000000</v>
    </nc>
  </rcc>
  <rcc rId="8938" sId="2" numFmtId="34">
    <oc r="E21">
      <f>C21-B21</f>
    </oc>
    <nc r="E21">
      <v>-500000</v>
    </nc>
  </rcc>
  <rcc rId="8939" sId="2" numFmtId="4">
    <oc r="BS21">
      <f>SUM(G21:BR21)</f>
    </oc>
    <nc r="BS21">
      <v>18500000</v>
    </nc>
  </rcc>
  <rcc rId="8940" sId="2" numFmtId="4">
    <oc r="BT21">
      <f>Summary!C14</f>
    </oc>
    <nc r="BT21">
      <v>18000000</v>
    </nc>
  </rcc>
  <rcc rId="8941" sId="2" numFmtId="34">
    <oc r="BU21">
      <f>BT21-BS21</f>
    </oc>
    <nc r="BU21">
      <v>-500000</v>
    </nc>
  </rcc>
  <rcc rId="8942" sId="2" numFmtId="4">
    <oc r="B22">
      <f>BS22</f>
    </oc>
    <nc r="B22">
      <v>9098825</v>
    </nc>
  </rcc>
  <rcc rId="8943" sId="2" numFmtId="34">
    <oc r="C22">
      <f>D22</f>
    </oc>
    <nc r="C22">
      <v>9000000</v>
    </nc>
  </rcc>
  <rcc rId="8944" sId="2" numFmtId="4">
    <oc r="D22">
      <f>BT22</f>
    </oc>
    <nc r="D22">
      <v>9000000</v>
    </nc>
  </rcc>
  <rcc rId="8945" sId="2" numFmtId="34">
    <oc r="E22">
      <f>C22-B22</f>
    </oc>
    <nc r="E22">
      <v>-98825</v>
    </nc>
  </rcc>
  <rcc rId="8946" sId="2" numFmtId="4">
    <oc r="BS22">
      <f>SUM(G22:BR22)</f>
    </oc>
    <nc r="BS22">
      <v>9098825</v>
    </nc>
  </rcc>
  <rcc rId="8947" sId="2" numFmtId="4">
    <oc r="BT22">
      <f>Summary!C15</f>
    </oc>
    <nc r="BT22">
      <v>9000000</v>
    </nc>
  </rcc>
  <rcc rId="8948" sId="2" numFmtId="34">
    <oc r="BU22">
      <f>BT22-BS22</f>
    </oc>
    <nc r="BU22">
      <v>-98825</v>
    </nc>
  </rcc>
  <rcc rId="8949" sId="2" numFmtId="4">
    <oc r="B23">
      <f>BS23</f>
    </oc>
    <nc r="B23">
      <v>13650000</v>
    </nc>
  </rcc>
  <rcc rId="8950" sId="2" numFmtId="34">
    <oc r="C23">
      <f>D23</f>
    </oc>
    <nc r="C23">
      <v>13000000</v>
    </nc>
  </rcc>
  <rcc rId="8951" sId="2" numFmtId="4">
    <oc r="D23">
      <f>BT23</f>
    </oc>
    <nc r="D23">
      <v>13000000</v>
    </nc>
  </rcc>
  <rcc rId="8952" sId="2" numFmtId="34">
    <oc r="E23">
      <f>C23-B23</f>
    </oc>
    <nc r="E23">
      <v>-650000</v>
    </nc>
  </rcc>
  <rcc rId="8953" sId="2" numFmtId="4">
    <oc r="BS23">
      <f>SUM(G23:BR23)</f>
    </oc>
    <nc r="BS23">
      <v>13650000</v>
    </nc>
  </rcc>
  <rcc rId="8954" sId="2" numFmtId="4">
    <oc r="BT23">
      <f>Summary!C16</f>
    </oc>
    <nc r="BT23">
      <v>13000000</v>
    </nc>
  </rcc>
  <rcc rId="8955" sId="2" numFmtId="34">
    <oc r="BU23">
      <f>BT23-BS23</f>
    </oc>
    <nc r="BU23">
      <v>-650000</v>
    </nc>
  </rcc>
  <rcc rId="8956" sId="2" numFmtId="4">
    <oc r="B24">
      <f>BS24</f>
    </oc>
    <nc r="B24">
      <v>5675000</v>
    </nc>
  </rcc>
  <rcc rId="8957" sId="2" numFmtId="34">
    <oc r="C24">
      <f>D24</f>
    </oc>
    <nc r="C24">
      <v>6000000</v>
    </nc>
  </rcc>
  <rcc rId="8958" sId="2" numFmtId="4">
    <oc r="D24">
      <f>BT24</f>
    </oc>
    <nc r="D24">
      <v>6000000</v>
    </nc>
  </rcc>
  <rcc rId="8959" sId="2" numFmtId="34">
    <oc r="E24">
      <f>C24-B24</f>
    </oc>
    <nc r="E24">
      <v>325000</v>
    </nc>
  </rcc>
  <rcc rId="8960" sId="2" numFmtId="4">
    <oc r="BS24">
      <f>SUM(G24:BR24)</f>
    </oc>
    <nc r="BS24">
      <v>5675000</v>
    </nc>
  </rcc>
  <rcc rId="8961" sId="2" numFmtId="4">
    <oc r="BT24">
      <f>Summary!C17</f>
    </oc>
    <nc r="BT24">
      <v>6000000</v>
    </nc>
  </rcc>
  <rcc rId="8962" sId="2" numFmtId="34">
    <oc r="BU24">
      <f>BT24-BS24</f>
    </oc>
    <nc r="BU24">
      <v>325000</v>
    </nc>
  </rcc>
  <rcc rId="8963" sId="2" numFmtId="4">
    <oc r="B25">
      <f>BS25</f>
    </oc>
    <nc r="B25">
      <v>32800000</v>
    </nc>
  </rcc>
  <rcc rId="8964" sId="2" numFmtId="34">
    <oc r="C25">
      <f>D25</f>
    </oc>
    <nc r="C25">
      <v>32000000</v>
    </nc>
  </rcc>
  <rcc rId="8965" sId="2" numFmtId="4">
    <oc r="D25">
      <f>BT25</f>
    </oc>
    <nc r="D25">
      <v>32000000</v>
    </nc>
  </rcc>
  <rcc rId="8966" sId="2" numFmtId="34">
    <oc r="E25">
      <f>C25-B25</f>
    </oc>
    <nc r="E25">
      <v>-800000</v>
    </nc>
  </rcc>
  <rcc rId="8967" sId="2" numFmtId="4">
    <oc r="BS25">
      <f>SUM(G25:BR25)</f>
    </oc>
    <nc r="BS25">
      <v>32800000</v>
    </nc>
  </rcc>
  <rcc rId="8968" sId="2" numFmtId="4">
    <oc r="BT25">
      <f>Summary!C18</f>
    </oc>
    <nc r="BT25">
      <v>32000000</v>
    </nc>
  </rcc>
  <rcc rId="8969" sId="2" numFmtId="34">
    <oc r="BU25">
      <f>BT25-BS25</f>
    </oc>
    <nc r="BU25">
      <v>-800000</v>
    </nc>
  </rcc>
  <rcc rId="8970" sId="2" numFmtId="4">
    <oc r="B26">
      <f>BS26</f>
    </oc>
    <nc r="B26">
      <v>20700000</v>
    </nc>
  </rcc>
  <rcc rId="8971" sId="2" numFmtId="34">
    <oc r="C26">
      <f>D26</f>
    </oc>
    <nc r="C26">
      <v>20000000</v>
    </nc>
  </rcc>
  <rcc rId="8972" sId="2" numFmtId="4">
    <oc r="D26">
      <f>BT26</f>
    </oc>
    <nc r="D26">
      <v>20000000</v>
    </nc>
  </rcc>
  <rcc rId="8973" sId="2" numFmtId="34">
    <oc r="E26">
      <f>C26-B26</f>
    </oc>
    <nc r="E26">
      <v>-700000</v>
    </nc>
  </rcc>
  <rcc rId="8974" sId="2" numFmtId="4">
    <oc r="BS26">
      <f>SUM(G26:BR26)</f>
    </oc>
    <nc r="BS26">
      <v>20700000</v>
    </nc>
  </rcc>
  <rcc rId="8975" sId="2" numFmtId="4">
    <oc r="BT26">
      <f>Summary!C19</f>
    </oc>
    <nc r="BT26">
      <v>20000000</v>
    </nc>
  </rcc>
  <rcc rId="8976" sId="2" numFmtId="34">
    <oc r="BU26">
      <f>BT26-BS26</f>
    </oc>
    <nc r="BU26">
      <v>-700000</v>
    </nc>
  </rcc>
  <rcc rId="8977" sId="2" numFmtId="4">
    <oc r="B27">
      <f>BS27</f>
    </oc>
    <nc r="B27">
      <v>0</v>
    </nc>
  </rcc>
  <rcc rId="8978" sId="2" numFmtId="34">
    <oc r="C27">
      <f>D27</f>
    </oc>
    <nc r="C27">
      <v>0</v>
    </nc>
  </rcc>
  <rcc rId="8979" sId="2" numFmtId="4">
    <oc r="D27">
      <f>BT27</f>
    </oc>
    <nc r="D27">
      <v>0</v>
    </nc>
  </rcc>
  <rcc rId="8980" sId="2" numFmtId="34">
    <oc r="E27">
      <f>C27-B27</f>
    </oc>
    <nc r="E27">
      <v>0</v>
    </nc>
  </rcc>
  <rcc rId="8981" sId="2" numFmtId="4">
    <oc r="BS27">
      <f>SUM(G27:BR27)</f>
    </oc>
    <nc r="BS27">
      <v>0</v>
    </nc>
  </rcc>
  <rcc rId="8982" sId="2" numFmtId="4">
    <oc r="BT27">
      <f>Summary!C20</f>
    </oc>
    <nc r="BT27">
      <v>0</v>
    </nc>
  </rcc>
  <rcc rId="8983" sId="2" numFmtId="34">
    <oc r="BU27">
      <f>BT27-BS27</f>
    </oc>
    <nc r="BU27">
      <v>0</v>
    </nc>
  </rcc>
  <rcc rId="8984" sId="2" numFmtId="4">
    <oc r="B28">
      <f>BS28</f>
    </oc>
    <nc r="B28">
      <v>15227440</v>
    </nc>
  </rcc>
  <rcc rId="8985" sId="2" numFmtId="34">
    <oc r="C28">
      <f>D28</f>
    </oc>
    <nc r="C28">
      <v>15000000</v>
    </nc>
  </rcc>
  <rcc rId="8986" sId="2" numFmtId="4">
    <oc r="D28">
      <f>BT28</f>
    </oc>
    <nc r="D28">
      <v>15000000</v>
    </nc>
  </rcc>
  <rcc rId="8987" sId="2" numFmtId="34">
    <oc r="E28">
      <f>C28-B28</f>
    </oc>
    <nc r="E28">
      <v>-227440</v>
    </nc>
  </rcc>
  <rcc rId="8988" sId="2" numFmtId="4">
    <oc r="BS28">
      <f>SUM(G28:BR28)</f>
    </oc>
    <nc r="BS28">
      <v>15227440</v>
    </nc>
  </rcc>
  <rcc rId="8989" sId="2" numFmtId="4">
    <oc r="BT28">
      <f>Summary!C21</f>
    </oc>
    <nc r="BT28">
      <v>15000000</v>
    </nc>
  </rcc>
  <rcc rId="8990" sId="2" numFmtId="34">
    <oc r="BU28">
      <f>BT28-BS28</f>
    </oc>
    <nc r="BU28">
      <v>-227440</v>
    </nc>
  </rcc>
  <rcc rId="8991" sId="2" numFmtId="4">
    <oc r="B29">
      <f>BS29</f>
    </oc>
    <nc r="B29">
      <v>0</v>
    </nc>
  </rcc>
  <rcc rId="8992" sId="2" numFmtId="34">
    <oc r="C29">
      <f>D29</f>
    </oc>
    <nc r="C29">
      <v>0</v>
    </nc>
  </rcc>
  <rcc rId="8993" sId="2" numFmtId="4">
    <oc r="D29">
      <f>BT29</f>
    </oc>
    <nc r="D29">
      <v>0</v>
    </nc>
  </rcc>
  <rcc rId="8994" sId="2" numFmtId="34">
    <oc r="E29">
      <f>C29-B29</f>
    </oc>
    <nc r="E29">
      <v>0</v>
    </nc>
  </rcc>
  <rcc rId="8995" sId="2" numFmtId="4">
    <oc r="BS29">
      <f>SUM(G29:BR29)</f>
    </oc>
    <nc r="BS29">
      <v>0</v>
    </nc>
  </rcc>
  <rcc rId="8996" sId="2" numFmtId="4">
    <oc r="BT29">
      <f>Summary!C22</f>
    </oc>
    <nc r="BT29">
      <v>0</v>
    </nc>
  </rcc>
  <rcc rId="8997" sId="2" numFmtId="34">
    <oc r="BU29">
      <f>BT29-BS29</f>
    </oc>
    <nc r="BU29">
      <v>0</v>
    </nc>
  </rcc>
  <rcc rId="8998" sId="2" numFmtId="4">
    <oc r="B30">
      <f>BS30</f>
    </oc>
    <nc r="B30">
      <v>0</v>
    </nc>
  </rcc>
  <rcc rId="8999" sId="2" numFmtId="34">
    <oc r="C30">
      <f>D30</f>
    </oc>
    <nc r="C30">
      <v>0</v>
    </nc>
  </rcc>
  <rcc rId="9000" sId="2" numFmtId="4">
    <oc r="D30">
      <f>BT30</f>
    </oc>
    <nc r="D30">
      <v>0</v>
    </nc>
  </rcc>
  <rcc rId="9001" sId="2" numFmtId="34">
    <oc r="E30">
      <f>C30-B30</f>
    </oc>
    <nc r="E30">
      <v>0</v>
    </nc>
  </rcc>
  <rcc rId="9002" sId="2" numFmtId="4">
    <oc r="BS30">
      <f>SUM(G30:BR30)</f>
    </oc>
    <nc r="BS30">
      <v>0</v>
    </nc>
  </rcc>
  <rcc rId="9003" sId="2" numFmtId="4">
    <oc r="BT30">
      <f>Summary!C23</f>
    </oc>
    <nc r="BT30">
      <v>0</v>
    </nc>
  </rcc>
  <rcc rId="9004" sId="2" numFmtId="34">
    <oc r="BU30">
      <f>BT30-BS30</f>
    </oc>
    <nc r="BU30">
      <v>0</v>
    </nc>
  </rcc>
  <rcc rId="9005" sId="2" numFmtId="4">
    <oc r="B31">
      <f>BS31</f>
    </oc>
    <nc r="B31">
      <v>6400000</v>
    </nc>
  </rcc>
  <rcc rId="9006" sId="2" numFmtId="34">
    <oc r="C31">
      <f>D31</f>
    </oc>
    <nc r="C31">
      <v>6000000</v>
    </nc>
  </rcc>
  <rcc rId="9007" sId="2" numFmtId="4">
    <oc r="D31">
      <f>BT31</f>
    </oc>
    <nc r="D31">
      <v>6000000</v>
    </nc>
  </rcc>
  <rcc rId="9008" sId="2" numFmtId="34">
    <oc r="E31">
      <f>C31-B31</f>
    </oc>
    <nc r="E31">
      <v>-400000</v>
    </nc>
  </rcc>
  <rcc rId="9009" sId="2">
    <oc r="F31">
      <f>A31</f>
    </oc>
    <nc r="F31" t="inlineStr">
      <is>
        <t>H NOW</t>
      </is>
    </nc>
  </rcc>
  <rcc rId="9010" sId="2" numFmtId="4">
    <oc r="BS31">
      <f>SUM(G31:BR31)</f>
    </oc>
    <nc r="BS31">
      <v>6400000</v>
    </nc>
  </rcc>
  <rcc rId="9011" sId="2" numFmtId="4">
    <oc r="BT31">
      <f>Summary!C24</f>
    </oc>
    <nc r="BT31">
      <v>6000000</v>
    </nc>
  </rcc>
  <rcc rId="9012" sId="2" numFmtId="34">
    <oc r="BU31">
      <f>BT31-BS31</f>
    </oc>
    <nc r="BU31">
      <v>-400000</v>
    </nc>
  </rcc>
  <rcc rId="9013" sId="2" numFmtId="34">
    <oc r="B32">
      <f>SUM(B17:B31)</f>
    </oc>
    <nc r="B32">
      <v>229018887</v>
    </nc>
  </rcc>
  <rcc rId="9014" sId="2" numFmtId="34">
    <oc r="C32">
      <f>SUM(C17:C31)</f>
    </oc>
    <nc r="C32">
      <v>225500000</v>
    </nc>
  </rcc>
  <rcc rId="9015" sId="2" numFmtId="34">
    <oc r="D32">
      <f>SUM(D17:D31)</f>
    </oc>
    <nc r="D32">
      <v>225500000</v>
    </nc>
  </rcc>
  <rcc rId="9016" sId="2" numFmtId="34">
    <oc r="E32">
      <f>SUM(E17:E31)</f>
    </oc>
    <nc r="E32">
      <v>-3518887</v>
    </nc>
  </rcc>
  <rcc rId="9017" sId="2" numFmtId="34">
    <oc r="G32">
      <f>SUM(G17:G31)</f>
    </oc>
    <nc r="G32">
      <v>0</v>
    </nc>
  </rcc>
  <rcc rId="9018" sId="2" numFmtId="34">
    <oc r="H32">
      <f>SUM(H17:H31)</f>
    </oc>
    <nc r="H32">
      <v>6300000</v>
    </nc>
  </rcc>
  <rcc rId="9019" sId="2" numFmtId="34">
    <oc r="I32">
      <f>SUM(I17:I31)</f>
    </oc>
    <nc r="I32">
      <v>0</v>
    </nc>
  </rcc>
  <rcc rId="9020" sId="2" numFmtId="34">
    <oc r="J32">
      <f>SUM(J17:J31)</f>
    </oc>
    <nc r="J32">
      <v>0</v>
    </nc>
  </rcc>
  <rcc rId="9021" sId="2" numFmtId="34">
    <oc r="K32">
      <f>SUM(K17:K31)</f>
    </oc>
    <nc r="K32">
      <v>0</v>
    </nc>
  </rcc>
  <rcc rId="9022" sId="2" numFmtId="34">
    <oc r="L32">
      <f>SUM(L17:L31)</f>
    </oc>
    <nc r="L32">
      <v>5100000</v>
    </nc>
  </rcc>
  <rcc rId="9023" sId="2" numFmtId="34">
    <oc r="M32">
      <f>SUM(M17:M31)</f>
    </oc>
    <nc r="M32">
      <v>0</v>
    </nc>
  </rcc>
  <rcc rId="9024" sId="2" numFmtId="34">
    <oc r="N32">
      <f>SUM(N17:N31)</f>
    </oc>
    <nc r="N32">
      <v>0</v>
    </nc>
  </rcc>
  <rcc rId="9025" sId="2" numFmtId="34">
    <oc r="O32">
      <f>SUM(O17:O31)</f>
    </oc>
    <nc r="O32">
      <v>0</v>
    </nc>
  </rcc>
  <rcc rId="9026" sId="2" numFmtId="34">
    <oc r="Q32">
      <f>SUM(Q17:Q31)</f>
    </oc>
    <nc r="Q32">
      <v>7210000</v>
    </nc>
  </rcc>
  <rcc rId="9027" sId="2" numFmtId="34">
    <oc r="R32">
      <f>SUM(R17:R31)</f>
    </oc>
    <nc r="R32">
      <v>5400000</v>
    </nc>
  </rcc>
  <rcc rId="9028" sId="2" numFmtId="34">
    <oc r="S32">
      <f>SUM(S17:S31)</f>
    </oc>
    <nc r="S32">
      <v>0</v>
    </nc>
  </rcc>
  <rcc rId="9029" sId="2" numFmtId="34">
    <oc r="T32">
      <f>SUM(T17:T31)</f>
    </oc>
    <nc r="T32">
      <v>9725000</v>
    </nc>
  </rcc>
  <rcc rId="9030" sId="2" numFmtId="34">
    <oc r="U32">
      <f>SUM(U17:U31)</f>
    </oc>
    <nc r="U32">
      <v>0</v>
    </nc>
  </rcc>
  <rcc rId="9031" sId="2" numFmtId="34">
    <oc r="V32">
      <f>SUM(V17:V31)</f>
    </oc>
    <nc r="V32">
      <v>0</v>
    </nc>
  </rcc>
  <rcc rId="9032" sId="2" numFmtId="34">
    <oc r="W32">
      <f>SUM(W17:W31)</f>
    </oc>
    <nc r="W32">
      <v>0</v>
    </nc>
  </rcc>
  <rcc rId="9033" sId="2" numFmtId="34">
    <oc r="X32">
      <f>SUM(X17:X31)</f>
    </oc>
    <nc r="X32">
      <v>2900000</v>
    </nc>
  </rcc>
  <rcc rId="9034" sId="2" numFmtId="34">
    <oc r="Y32">
      <f>SUM(Y17:Y31)</f>
    </oc>
    <nc r="Y32">
      <v>0</v>
    </nc>
  </rcc>
  <rcc rId="9035" sId="2" numFmtId="34">
    <oc r="Z32">
      <f>SUM(Z17:Z31)</f>
    </oc>
    <nc r="Z32">
      <v>0</v>
    </nc>
  </rcc>
  <rcc rId="9036" sId="2" numFmtId="34">
    <oc r="AA32">
      <f>SUM(AA17:AA31)</f>
    </oc>
    <nc r="AA32">
      <v>5550000</v>
    </nc>
  </rcc>
  <rcc rId="9037" sId="2" numFmtId="34">
    <oc r="AB32">
      <f>SUM(AB17:AB31)</f>
    </oc>
    <nc r="AB32">
      <v>0</v>
    </nc>
  </rcc>
  <rcc rId="9038" sId="2" numFmtId="34">
    <oc r="AC32">
      <f>SUM(AC17:AC31)</f>
    </oc>
    <nc r="AC32">
      <v>4850000</v>
    </nc>
  </rcc>
  <rcc rId="9039" sId="2" numFmtId="34">
    <oc r="AD32">
      <f>SUM(AD17:AD31)</f>
    </oc>
    <nc r="AD32">
      <v>3600000</v>
    </nc>
  </rcc>
  <rcc rId="9040" sId="2" numFmtId="34">
    <oc r="AE32">
      <f>SUM(AE17:AE31)</f>
    </oc>
    <nc r="AE32">
      <v>0</v>
    </nc>
  </rcc>
  <rcc rId="9041" sId="2" numFmtId="34">
    <oc r="AF32">
      <f>SUM(AF17:AF31)</f>
    </oc>
    <nc r="AF32">
      <v>0</v>
    </nc>
  </rcc>
  <rcc rId="9042" sId="2" numFmtId="34">
    <oc r="AG32">
      <f>SUM(AG17:AG31)</f>
    </oc>
    <nc r="AG32">
      <v>4850000</v>
    </nc>
  </rcc>
  <rcc rId="9043" sId="2" numFmtId="34">
    <oc r="AH32">
      <f>SUM(AH17:AH31)</f>
    </oc>
    <nc r="AH32">
      <v>3100000</v>
    </nc>
  </rcc>
  <rcc rId="9044" sId="2" numFmtId="34">
    <oc r="AI32">
      <f>SUM(AI17:AI31)</f>
    </oc>
    <nc r="AI32">
      <v>0</v>
    </nc>
  </rcc>
  <rcc rId="9045" sId="2" numFmtId="34">
    <oc r="AJ32">
      <f>SUM(AJ17:AJ31)</f>
    </oc>
    <nc r="AJ32">
      <v>4500000</v>
    </nc>
  </rcc>
  <rcc rId="9046" sId="2" numFmtId="34">
    <oc r="AK32">
      <f>SUM(AK17:AK31)</f>
    </oc>
    <nc r="AK32">
      <v>0</v>
    </nc>
  </rcc>
  <rcc rId="9047" sId="2" numFmtId="34">
    <oc r="AL32">
      <f>SUM(AL17:AL31)</f>
    </oc>
    <nc r="AL32">
      <v>0</v>
    </nc>
  </rcc>
  <rcc rId="9048" sId="2" numFmtId="34">
    <oc r="AM32">
      <f>SUM(AM17:AM31)</f>
    </oc>
    <nc r="AM32">
      <v>1300000</v>
    </nc>
  </rcc>
  <rcc rId="9049" sId="2" numFmtId="34">
    <oc r="AN32">
      <f>SUM(AN17:AN31)</f>
    </oc>
    <nc r="AN32">
      <v>3151872</v>
    </nc>
  </rcc>
  <rcc rId="9050" sId="2" numFmtId="34">
    <oc r="AO32">
      <f>SUM(AO17:AO31)</f>
    </oc>
    <nc r="AO32">
      <v>0</v>
    </nc>
  </rcc>
  <rcc rId="9051" sId="2" numFmtId="34">
    <oc r="AP32">
      <f>SUM(AP17:AP31)</f>
    </oc>
    <nc r="AP32">
      <v>0</v>
    </nc>
  </rcc>
  <rcc rId="9052" sId="2" numFmtId="34">
    <oc r="AQ32">
      <f>SUM(AQ17:AQ31)</f>
    </oc>
    <nc r="AQ32">
      <v>17307015</v>
    </nc>
  </rcc>
  <rcc rId="9053" sId="2" numFmtId="34">
    <oc r="AR32">
      <f>SUM(AR17:AR31)</f>
    </oc>
    <nc r="AR32">
      <v>0</v>
    </nc>
  </rcc>
  <rcc rId="9054" sId="2" numFmtId="34">
    <oc r="AS32">
      <f>SUM(AS17:AS31)</f>
    </oc>
    <nc r="AS32">
      <v>9600000</v>
    </nc>
  </rcc>
  <rcc rId="9055" sId="2" numFmtId="34">
    <oc r="AT32">
      <f>SUM(AT17:AT31)</f>
    </oc>
    <nc r="AT32">
      <v>2700000</v>
    </nc>
  </rcc>
  <rcc rId="9056" sId="2" numFmtId="34">
    <oc r="AU32">
      <f>SUM(AU17:AU31)</f>
    </oc>
    <nc r="AU32">
      <v>15100000</v>
    </nc>
  </rcc>
  <rcc rId="9057" sId="2" numFmtId="34">
    <oc r="AV32">
      <f>SUM(AV17:AV31)</f>
    </oc>
    <nc r="AV32">
      <v>0</v>
    </nc>
  </rcc>
  <rcc rId="9058" sId="2" numFmtId="34">
    <oc r="AW32">
      <f>SUM(AW17:AW31)</f>
    </oc>
    <nc r="AW32">
      <v>0</v>
    </nc>
  </rcc>
  <rcc rId="9059" sId="2" numFmtId="34">
    <oc r="AX32">
      <f>SUM(AX17:AX31)</f>
    </oc>
    <nc r="AX32">
      <v>7400000</v>
    </nc>
  </rcc>
  <rcc rId="9060" sId="2" numFmtId="34">
    <oc r="AY32">
      <f>SUM(AY17:AY31)</f>
    </oc>
    <nc r="AY32">
      <v>2950000</v>
    </nc>
  </rcc>
  <rcc rId="9061" sId="2" numFmtId="34">
    <oc r="AZ32">
      <f>SUM(AZ17:AZ31)</f>
    </oc>
    <nc r="AZ32">
      <v>6100000</v>
    </nc>
  </rcc>
  <rcc rId="9062" sId="2" numFmtId="34">
    <oc r="BA32">
      <f>SUM(BA17:BA31)</f>
    </oc>
    <nc r="BA32">
      <v>7950000</v>
    </nc>
  </rcc>
  <rcc rId="9063" sId="2" numFmtId="34">
    <oc r="BB32">
      <f>SUM(BB17:BB31)</f>
    </oc>
    <nc r="BB32">
      <v>17300000</v>
    </nc>
  </rcc>
  <rcc rId="9064" sId="2" numFmtId="34">
    <oc r="BC32">
      <f>SUM(BC17:BC31)</f>
    </oc>
    <nc r="BC32">
      <v>14150000</v>
    </nc>
  </rcc>
  <rcc rId="9065" sId="2" numFmtId="34">
    <oc r="BD32">
      <f>SUM(BD17:BD31)</f>
    </oc>
    <nc r="BD32">
      <v>0</v>
    </nc>
  </rcc>
  <rcc rId="9066" sId="2" numFmtId="34">
    <oc r="BE32">
      <f>SUM(BE17:BE31)</f>
    </oc>
    <nc r="BE32">
      <v>10250000</v>
    </nc>
  </rcc>
  <rcc rId="9067" sId="2" numFmtId="34">
    <oc r="BF32">
      <f>SUM(BF17:BF31)</f>
    </oc>
    <nc r="BF32">
      <v>10400000</v>
    </nc>
  </rcc>
  <rcc rId="9068" sId="2" numFmtId="34">
    <oc r="BG32">
      <f>SUM(BG17:BG31)</f>
    </oc>
    <nc r="BG32">
      <v>3100000</v>
    </nc>
  </rcc>
  <rcc rId="9069" sId="2" numFmtId="34">
    <oc r="BH32">
      <f>SUM(BH17:BH31)</f>
    </oc>
    <nc r="BH32">
      <v>22075000</v>
    </nc>
  </rcc>
  <rcc rId="9070" sId="2" numFmtId="34">
    <oc r="BI32">
      <f>SUM(BI17:BI31)</f>
    </oc>
    <nc r="BI32">
      <v>0</v>
    </nc>
  </rcc>
  <rcc rId="9071" sId="2" numFmtId="34">
    <oc r="BJ32">
      <f>SUM(BJ17:BJ31)</f>
    </oc>
    <nc r="BJ32">
      <v>0</v>
    </nc>
  </rcc>
  <rcc rId="9072" sId="2" numFmtId="34">
    <oc r="BK32">
      <f>SUM(BK17:BK31)</f>
    </oc>
    <nc r="BK32">
      <v>0</v>
    </nc>
  </rcc>
  <rcc rId="9073" sId="2" numFmtId="34">
    <oc r="BL32">
      <f>SUM(BL17:BL31)</f>
    </oc>
    <nc r="BL32">
      <v>2000000</v>
    </nc>
  </rcc>
  <rcc rId="9074" sId="2" numFmtId="34">
    <oc r="BM32">
      <f>SUM(BM17:BM31)</f>
    </oc>
    <nc r="BM32">
      <v>6600000</v>
    </nc>
  </rcc>
  <rcc rId="9075" sId="2" numFmtId="34">
    <oc r="BN32">
      <f>SUM(BN17:BN31)</f>
    </oc>
    <nc r="BN32">
      <v>0</v>
    </nc>
  </rcc>
  <rcc rId="9076" sId="2" numFmtId="34">
    <oc r="BO32">
      <f>SUM(BO17:BO31)</f>
    </oc>
    <nc r="BO32">
      <v>6500000</v>
    </nc>
  </rcc>
  <rcc rId="9077" sId="2" numFmtId="34">
    <oc r="BP32">
      <f>SUM(BP17:BP31)</f>
    </oc>
    <nc r="BP32">
      <v>0</v>
    </nc>
  </rcc>
  <rcc rId="9078" sId="2" numFmtId="34">
    <oc r="BQ32">
      <f>SUM(BQ17:BQ31)</f>
    </oc>
    <nc r="BQ32">
      <v>0</v>
    </nc>
  </rcc>
  <rcc rId="9079" sId="2" numFmtId="34">
    <oc r="BR32">
      <f>SUM(BR17:BR31)</f>
    </oc>
    <nc r="BR32">
      <v>0</v>
    </nc>
  </rcc>
  <rcc rId="9080" sId="2" numFmtId="34">
    <oc r="BS32">
      <f>SUM(BS17:BS31)</f>
    </oc>
    <nc r="BS32">
      <v>229018887</v>
    </nc>
  </rcc>
  <rcc rId="9081" sId="2" numFmtId="34">
    <oc r="BT32">
      <f>SUM(BT17:BT31)</f>
    </oc>
    <nc r="BT32">
      <v>225500000</v>
    </nc>
  </rcc>
  <rcc rId="9082" sId="2" numFmtId="34">
    <oc r="BU32">
      <f>SUM(BU17:BU31)</f>
    </oc>
    <nc r="BU32">
      <v>-3518887</v>
    </nc>
  </rcc>
  <rcc rId="9083" sId="2" numFmtId="13">
    <oc r="B33">
      <f>B42/B110</f>
    </oc>
    <nc r="B33">
      <v>4.8646098854925142E-3</v>
    </nc>
  </rcc>
  <rcc rId="9084" sId="2">
    <oc r="G33">
      <f>G42/G6</f>
    </oc>
    <nc r="G33" t="e">
      <v>#DIV/0!</v>
    </nc>
  </rcc>
  <rcc rId="9085" sId="2" numFmtId="13">
    <oc r="H33">
      <f>H42/H6</f>
    </oc>
    <nc r="H33">
      <v>1.0638297872340425E-2</v>
    </nc>
  </rcc>
  <rcc rId="9086" sId="2">
    <oc r="I33">
      <f>I42/I6</f>
    </oc>
    <nc r="I33" t="e">
      <v>#DIV/0!</v>
    </nc>
  </rcc>
  <rcc rId="9087" sId="2">
    <oc r="J33">
      <f>J42/J6</f>
    </oc>
    <nc r="J33" t="e">
      <v>#DIV/0!</v>
    </nc>
  </rcc>
  <rcc rId="9088" sId="2">
    <oc r="K33">
      <f>K42/K6</f>
    </oc>
    <nc r="K33" t="e">
      <v>#DIV/0!</v>
    </nc>
  </rcc>
  <rcc rId="9089" sId="2" numFmtId="13">
    <oc r="L33">
      <f>L42/L6</f>
    </oc>
    <nc r="L33">
      <v>0.01</v>
    </nc>
  </rcc>
  <rcc rId="9090" sId="2">
    <oc r="M33">
      <f>M42/M6</f>
    </oc>
    <nc r="M33" t="e">
      <v>#DIV/0!</v>
    </nc>
  </rcc>
  <rcc rId="9091" sId="2">
    <oc r="N33">
      <f>N42/N6</f>
    </oc>
    <nc r="N33" t="e">
      <v>#DIV/0!</v>
    </nc>
  </rcc>
  <rcc rId="9092" sId="2">
    <oc r="O33">
      <f>O42/O6</f>
    </oc>
    <nc r="O33" t="e">
      <v>#DIV/0!</v>
    </nc>
  </rcc>
  <rcc rId="9093" sId="2" numFmtId="13">
    <oc r="Q33">
      <f>Q42/Q6</f>
    </oc>
    <nc r="Q33">
      <v>7.9365079365079361E-3</v>
    </nc>
  </rcc>
  <rcc rId="9094" sId="2" numFmtId="13">
    <oc r="R33">
      <f>R42/R6</f>
    </oc>
    <nc r="R33">
      <v>1.3513513513513514E-2</v>
    </nc>
  </rcc>
  <rcc rId="9095" sId="2">
    <oc r="S33">
      <f>S42/S6</f>
    </oc>
    <nc r="S33" t="e">
      <v>#DIV/0!</v>
    </nc>
  </rcc>
  <rcc rId="9096" sId="2" numFmtId="13">
    <oc r="T33">
      <f>T42/T6</f>
    </oc>
    <nc r="T33">
      <v>6.5966269253152406E-3</v>
    </nc>
  </rcc>
  <rcc rId="9097" sId="2">
    <oc r="U33">
      <f>U42/U6</f>
    </oc>
    <nc r="U33" t="e">
      <v>#DIV/0!</v>
    </nc>
  </rcc>
  <rcc rId="9098" sId="2">
    <oc r="V33">
      <f>V42/V6</f>
    </oc>
    <nc r="V33" t="e">
      <v>#DIV/0!</v>
    </nc>
  </rcc>
  <rcc rId="9099" sId="2" numFmtId="13">
    <oc r="X33">
      <f>X42/X6</f>
    </oc>
    <nc r="X33">
      <v>0</v>
    </nc>
  </rcc>
  <rcc rId="9100" sId="2">
    <oc r="Y33">
      <f>Y42/Y6</f>
    </oc>
    <nc r="Y33" t="e">
      <v>#DIV/0!</v>
    </nc>
  </rcc>
  <rcc rId="9101" sId="2">
    <oc r="Z33">
      <f>Z42/Z6</f>
    </oc>
    <nc r="Z33" t="e">
      <v>#DIV/0!</v>
    </nc>
  </rcc>
  <rcc rId="9102" sId="2" numFmtId="13">
    <oc r="AA33">
      <f>AA42/AA6</f>
    </oc>
    <nc r="AA33">
      <v>0</v>
    </nc>
  </rcc>
  <rcc rId="9103" sId="2">
    <oc r="AB33">
      <f>AB42/AB6</f>
    </oc>
    <nc r="AB33" t="e">
      <v>#DIV/0!</v>
    </nc>
  </rcc>
  <rcc rId="9104" sId="2" numFmtId="13">
    <oc r="AC33">
      <f>AC42/AC6</f>
    </oc>
    <nc r="AC33">
      <v>0</v>
    </nc>
  </rcc>
  <rcc rId="9105" sId="2" numFmtId="13">
    <oc r="AD33">
      <f>AD42/AD6</f>
    </oc>
    <nc r="AD33">
      <v>1.4925373134328358E-2</v>
    </nc>
  </rcc>
  <rcc rId="9106" sId="2">
    <oc r="AE33">
      <f>AE42/AE6</f>
    </oc>
    <nc r="AE33" t="e">
      <v>#DIV/0!</v>
    </nc>
  </rcc>
  <rcc rId="9107" sId="2">
    <oc r="AF33">
      <f>AF42/AF6</f>
    </oc>
    <nc r="AF33" t="e">
      <v>#DIV/0!</v>
    </nc>
  </rcc>
  <rcc rId="9108" sId="2" numFmtId="13">
    <oc r="AG33">
      <f>AG42/AG6</f>
    </oc>
    <nc r="AG33">
      <v>0</v>
    </nc>
  </rcc>
  <rcc rId="9109" sId="2" numFmtId="13">
    <oc r="AH33">
      <f>AH42/AH6</f>
    </oc>
    <nc r="AH33">
      <v>0</v>
    </nc>
  </rcc>
  <rcc rId="9110" sId="2">
    <oc r="AI33">
      <f>AI42/AI6</f>
    </oc>
    <nc r="AI33" t="e">
      <v>#DIV/0!</v>
    </nc>
  </rcc>
  <rcc rId="9111" sId="2" numFmtId="13">
    <oc r="AJ33">
      <f>AJ42/AJ6</f>
    </oc>
    <nc r="AJ33">
      <v>0</v>
    </nc>
  </rcc>
  <rcc rId="9112" sId="2">
    <oc r="AK33">
      <f>AK42/AK6</f>
    </oc>
    <nc r="AK33" t="e">
      <v>#DIV/0!</v>
    </nc>
  </rcc>
  <rcc rId="9113" sId="2">
    <oc r="AL33">
      <f>AL42/AL6</f>
    </oc>
    <nc r="AL33" t="e">
      <v>#DIV/0!</v>
    </nc>
  </rcc>
  <rcc rId="9114" sId="2" numFmtId="13">
    <oc r="AM33">
      <f>AM42/AM6</f>
    </oc>
    <nc r="AM33">
      <v>0</v>
    </nc>
  </rcc>
  <rcc rId="9115" sId="2" numFmtId="13">
    <oc r="AN33">
      <f>AN42/AN6</f>
    </oc>
    <nc r="AN33">
      <v>0</v>
    </nc>
  </rcc>
  <rcc rId="9116" sId="2">
    <oc r="AO33">
      <f>AO42/AO6</f>
    </oc>
    <nc r="AO33" t="e">
      <v>#DIV/0!</v>
    </nc>
  </rcc>
  <rcc rId="9117" sId="2">
    <oc r="AP33">
      <f>AP42/AP6</f>
    </oc>
    <nc r="AP33" t="e">
      <v>#DIV/0!</v>
    </nc>
  </rcc>
  <rcc rId="9118" sId="2" numFmtId="13">
    <oc r="AQ33">
      <f>AQ42/AQ6</f>
    </oc>
    <nc r="AQ33">
      <v>1.1010029104323811E-2</v>
    </nc>
  </rcc>
  <rcc rId="9119" sId="2">
    <oc r="AR33">
      <f>AR42/AR6</f>
    </oc>
    <nc r="AR33" t="e">
      <v>#DIV/0!</v>
    </nc>
  </rcc>
  <rcc rId="9120" sId="2" numFmtId="13">
    <oc r="AS33">
      <f>AS42/AS6</f>
    </oc>
    <nc r="AS33">
      <v>7.3529411764705881E-3</v>
    </nc>
  </rcc>
  <rcc rId="9121" sId="2" numFmtId="13">
    <oc r="AT33">
      <f>AT42/AT6</f>
    </oc>
    <nc r="AT33">
      <v>0</v>
    </nc>
  </rcc>
  <rcc rId="9122" sId="2" numFmtId="13">
    <oc r="AU33">
      <f>AU42/AU6</f>
    </oc>
    <nc r="AU33">
      <v>4.1851598417172549E-3</v>
    </nc>
  </rcc>
  <rcc rId="9123" sId="2">
    <oc r="AV33">
      <f>AV42/AV6</f>
    </oc>
    <nc r="AV33" t="e">
      <v>#DIV/0!</v>
    </nc>
  </rcc>
  <rcc rId="9124" sId="2">
    <oc r="AW33">
      <f>AW42/AW6</f>
    </oc>
    <nc r="AW33" t="e">
      <v>#DIV/0!</v>
    </nc>
  </rcc>
  <rcc rId="9125" sId="2" numFmtId="13">
    <oc r="AX33">
      <f>AX42/AX6</f>
    </oc>
    <nc r="AX33">
      <v>0</v>
    </nc>
  </rcc>
  <rcc rId="9126" sId="2" numFmtId="13">
    <oc r="AY33">
      <f>AY42/AY6</f>
    </oc>
    <nc r="AY33">
      <v>0</v>
    </nc>
  </rcc>
  <rcc rId="9127" sId="2" numFmtId="13">
    <oc r="AZ33">
      <f>AZ42/AZ6</f>
    </oc>
    <nc r="AZ33">
      <v>0</v>
    </nc>
  </rcc>
  <rcc rId="9128" sId="2" numFmtId="13">
    <oc r="BA33">
      <f>BA42/BA6</f>
    </oc>
    <nc r="BA33">
      <v>9.0909090909090905E-3</v>
    </nc>
  </rcc>
  <rcc rId="9129" sId="2" numFmtId="13">
    <oc r="BB33">
      <f>BB42/BB6</f>
    </oc>
    <nc r="BB33">
      <v>0</v>
    </nc>
  </rcc>
  <rcc rId="9130" sId="2" numFmtId="13">
    <oc r="BC33">
      <f>BC42/BC6</f>
    </oc>
    <nc r="BC33">
      <v>6.9767441860465115E-3</v>
    </nc>
  </rcc>
  <rcc rId="9131" sId="2" numFmtId="13">
    <oc r="BD33">
      <f>BD42/BD6</f>
    </oc>
    <nc r="BD33">
      <v>0</v>
    </nc>
  </rcc>
  <rcc rId="9132" sId="2" numFmtId="13">
    <oc r="BE33">
      <f>BE42/BE6</f>
    </oc>
    <nc r="BE33">
      <v>6.4516129032258064E-3</v>
    </nc>
  </rcc>
  <rcc rId="9133" sId="2" numFmtId="13">
    <oc r="BF33">
      <f>BF42/BF6</f>
    </oc>
    <nc r="BF33">
      <v>0</v>
    </nc>
  </rcc>
  <rcc rId="9134" sId="2" numFmtId="13">
    <oc r="BG33">
      <f>BG42/BG6</f>
    </oc>
    <nc r="BG33">
      <v>2.5000000000000001E-2</v>
    </nc>
  </rcc>
  <rcc rId="9135" sId="2" numFmtId="13">
    <oc r="BH33">
      <f>BH42/BH6</f>
    </oc>
    <nc r="BH33">
      <v>5.4781404904051907E-3</v>
    </nc>
  </rcc>
  <rcc rId="9136" sId="2">
    <oc r="BI33">
      <f>BI42/BI6</f>
    </oc>
    <nc r="BI33" t="e">
      <v>#DIV/0!</v>
    </nc>
  </rcc>
  <rcc rId="9137" sId="2">
    <oc r="BJ33">
      <f>BJ42/BJ6</f>
    </oc>
    <nc r="BJ33" t="e">
      <v>#DIV/0!</v>
    </nc>
  </rcc>
  <rcc rId="9138" sId="2">
    <oc r="BK33">
      <f>BK42/BK6</f>
    </oc>
    <nc r="BK33" t="e">
      <v>#DIV/0!</v>
    </nc>
  </rcc>
  <rcc rId="9139" sId="2" numFmtId="13">
    <oc r="BL33">
      <f>BL42/BL6</f>
    </oc>
    <nc r="BL33">
      <v>0</v>
    </nc>
  </rcc>
  <rcc rId="9140" sId="2" numFmtId="13">
    <oc r="BM33">
      <f>BM42/BM6</f>
    </oc>
    <nc r="BM33">
      <v>0</v>
    </nc>
  </rcc>
  <rcc rId="9141" sId="2">
    <oc r="BN33">
      <f>BN42/BN6</f>
    </oc>
    <nc r="BN33" t="e">
      <v>#DIV/0!</v>
    </nc>
  </rcc>
  <rcc rId="9142" sId="2" numFmtId="13">
    <oc r="BO33">
      <f>BO42/BO6</f>
    </oc>
    <nc r="BO33">
      <v>0</v>
    </nc>
  </rcc>
  <rcc rId="9143" sId="2">
    <oc r="BQ33">
      <f>BQ42/BQ6</f>
    </oc>
    <nc r="BQ33" t="e">
      <v>#DIV/0!</v>
    </nc>
  </rcc>
  <rcc rId="9144" sId="2">
    <oc r="BR33">
      <f>BR42/BR6</f>
    </oc>
    <nc r="BR33" t="e">
      <v>#DIV/0!</v>
    </nc>
  </rcc>
  <rcc rId="9145" sId="2" numFmtId="13">
    <oc r="BS33">
      <f>BS42/BS110</f>
    </oc>
    <nc r="BS33">
      <v>4.8646098854925142E-3</v>
    </nc>
  </rcc>
  <rcc rId="9146" sId="2" numFmtId="13">
    <oc r="BT33">
      <f>BT42/BT110</f>
    </oc>
    <nc r="BT33">
      <v>1.8836095385707183E-3</v>
    </nc>
  </rcc>
  <rcc rId="9147" sId="2" numFmtId="4">
    <oc r="B34">
      <f>BS34</f>
    </oc>
    <nc r="B34">
      <v>200000</v>
    </nc>
  </rcc>
  <rcc rId="9148" sId="2" numFmtId="34">
    <oc r="C34">
      <f>D34</f>
    </oc>
    <nc r="C34">
      <v>0</v>
    </nc>
  </rcc>
  <rcc rId="9149" sId="2" numFmtId="4">
    <oc r="D34">
      <f>BT34</f>
    </oc>
    <nc r="D34">
      <v>0</v>
    </nc>
  </rcc>
  <rcc rId="9150" sId="2" numFmtId="34">
    <oc r="E34">
      <f>C34-B34</f>
    </oc>
    <nc r="E34">
      <v>-200000</v>
    </nc>
  </rcc>
  <rcc rId="9151" sId="2" numFmtId="4">
    <oc r="BS34">
      <f>SUM(G34:BR34)</f>
    </oc>
    <nc r="BS34">
      <v>200000</v>
    </nc>
  </rcc>
  <rcc rId="9152" sId="2" numFmtId="4">
    <oc r="BT34">
      <f>Summary!C27</f>
    </oc>
    <nc r="BT34">
      <v>0</v>
    </nc>
  </rcc>
  <rcc rId="9153" sId="2" numFmtId="34">
    <oc r="BU34">
      <f>BT34-BS34</f>
    </oc>
    <nc r="BU34">
      <v>-200000</v>
    </nc>
  </rcc>
  <rcc rId="9154" sId="2" numFmtId="4">
    <oc r="B35">
      <f>BS35</f>
    </oc>
    <nc r="B35">
      <v>0</v>
    </nc>
  </rcc>
  <rcc rId="9155" sId="2" numFmtId="34">
    <oc r="C35">
      <f>D35</f>
    </oc>
    <nc r="C35">
      <v>0</v>
    </nc>
  </rcc>
  <rcc rId="9156" sId="2" numFmtId="4">
    <oc r="D35">
      <f>BT35</f>
    </oc>
    <nc r="D35">
      <v>0</v>
    </nc>
  </rcc>
  <rcc rId="9157" sId="2" numFmtId="34">
    <oc r="E35">
      <f>C35-B35</f>
    </oc>
    <nc r="E35">
      <v>0</v>
    </nc>
  </rcc>
  <rcc rId="9158" sId="2" numFmtId="4">
    <oc r="BS35">
      <f>SUM(G35:BR35)</f>
    </oc>
    <nc r="BS35">
      <v>0</v>
    </nc>
  </rcc>
  <rcc rId="9159" sId="2" numFmtId="4">
    <oc r="BT35">
      <f>Summary!C28</f>
    </oc>
    <nc r="BT35">
      <v>0</v>
    </nc>
  </rcc>
  <rcc rId="9160" sId="2" numFmtId="34">
    <oc r="BU35">
      <f>BT35-BS35</f>
    </oc>
    <nc r="BU35">
      <v>0</v>
    </nc>
  </rcc>
  <rcc rId="9161" sId="2" numFmtId="4">
    <oc r="B36">
      <f>BS36</f>
    </oc>
    <nc r="B36">
      <v>850000</v>
    </nc>
  </rcc>
  <rcc rId="9162" sId="2" numFmtId="34">
    <oc r="C36">
      <f>D36</f>
    </oc>
    <nc r="C36">
      <v>700000</v>
    </nc>
  </rcc>
  <rcc rId="9163" sId="2" numFmtId="4">
    <oc r="D36">
      <f>BT36</f>
    </oc>
    <nc r="D36">
      <v>700000</v>
    </nc>
  </rcc>
  <rcc rId="9164" sId="2" numFmtId="34">
    <oc r="E36">
      <f>C36-B36</f>
    </oc>
    <nc r="E36">
      <v>-150000</v>
    </nc>
  </rcc>
  <rcc rId="9165" sId="2" numFmtId="4">
    <oc r="BS36">
      <f>SUM(G36:BR36)</f>
    </oc>
    <nc r="BS36">
      <v>850000</v>
    </nc>
  </rcc>
  <rcc rId="9166" sId="2" numFmtId="4">
    <oc r="BT36">
      <f>Summary!C29</f>
    </oc>
    <nc r="BT36">
      <v>700000</v>
    </nc>
  </rcc>
  <rcc rId="9167" sId="2" numFmtId="34">
    <oc r="BU36">
      <f>BT36-BS36</f>
    </oc>
    <nc r="BU36">
      <v>-150000</v>
    </nc>
  </rcc>
  <rcc rId="9168" sId="2" numFmtId="4">
    <oc r="B37">
      <f>BS37</f>
    </oc>
    <nc r="B37">
      <v>600000</v>
    </nc>
  </rcc>
  <rcc rId="9169" sId="2" numFmtId="34">
    <oc r="C37">
      <f>D37</f>
    </oc>
    <nc r="C37">
      <v>0</v>
    </nc>
  </rcc>
  <rcc rId="9170" sId="2" numFmtId="4">
    <oc r="D37">
      <f>BT37</f>
    </oc>
    <nc r="D37">
      <v>0</v>
    </nc>
  </rcc>
  <rcc rId="9171" sId="2" numFmtId="34">
    <oc r="E37">
      <f>C37-B37</f>
    </oc>
    <nc r="E37">
      <v>-600000</v>
    </nc>
  </rcc>
  <rcc rId="9172" sId="2" numFmtId="4">
    <oc r="BS37">
      <f>SUM(G37:BR37)</f>
    </oc>
    <nc r="BS37">
      <v>600000</v>
    </nc>
  </rcc>
  <rcc rId="9173" sId="2" numFmtId="4">
    <oc r="BT37">
      <f>Summary!C30</f>
    </oc>
    <nc r="BT37">
      <v>0</v>
    </nc>
  </rcc>
  <rcc rId="9174" sId="2" numFmtId="34">
    <oc r="BU37">
      <f>BT37-BS37</f>
    </oc>
    <nc r="BU37">
      <v>-600000</v>
    </nc>
  </rcc>
  <rcc rId="9175" sId="2" numFmtId="4">
    <oc r="B38">
      <f>BS38</f>
    </oc>
    <nc r="B38">
      <v>0</v>
    </nc>
  </rcc>
  <rcc rId="9176" sId="2" numFmtId="34">
    <oc r="C38">
      <f>D38</f>
    </oc>
    <nc r="C38">
      <v>0</v>
    </nc>
  </rcc>
  <rcc rId="9177" sId="2" numFmtId="4">
    <oc r="D38">
      <f>BT38</f>
    </oc>
    <nc r="D38">
      <v>0</v>
    </nc>
  </rcc>
  <rcc rId="9178" sId="2" numFmtId="34">
    <oc r="E38">
      <f>C38-B38</f>
    </oc>
    <nc r="E38">
      <v>0</v>
    </nc>
  </rcc>
  <rcc rId="9179" sId="2" numFmtId="4">
    <oc r="BS38">
      <f>SUM(G38:BR38)</f>
    </oc>
    <nc r="BS38">
      <v>0</v>
    </nc>
  </rcc>
  <rcc rId="9180" sId="2" numFmtId="4">
    <oc r="BT38">
      <f>Summary!C31</f>
    </oc>
    <nc r="BT38">
      <v>0</v>
    </nc>
  </rcc>
  <rcc rId="9181" sId="2" numFmtId="4">
    <oc r="B39">
      <f>BS39</f>
    </oc>
    <nc r="B39">
      <v>100000</v>
    </nc>
  </rcc>
  <rcc rId="9182" sId="2" numFmtId="34">
    <oc r="C39">
      <f>D39</f>
    </oc>
    <nc r="C39">
      <v>0</v>
    </nc>
  </rcc>
  <rcc rId="9183" sId="2" numFmtId="4">
    <oc r="D39">
      <f>BT39</f>
    </oc>
    <nc r="D39">
      <v>0</v>
    </nc>
  </rcc>
  <rcc rId="9184" sId="2" numFmtId="34">
    <oc r="E39">
      <f>C39-B39</f>
    </oc>
    <nc r="E39">
      <v>-100000</v>
    </nc>
  </rcc>
  <rcc rId="9185" sId="2" numFmtId="4">
    <oc r="BS39">
      <f>SUM(G39:BR39)</f>
    </oc>
    <nc r="BS39">
      <v>100000</v>
    </nc>
  </rcc>
  <rcc rId="9186" sId="2" numFmtId="4">
    <oc r="BT39">
      <f>Summary!C32</f>
    </oc>
    <nc r="BT39">
      <v>0</v>
    </nc>
  </rcc>
  <rcc rId="9187" sId="2" numFmtId="4">
    <oc r="B40">
      <f>BS40</f>
    </oc>
    <nc r="B40">
      <v>0</v>
    </nc>
  </rcc>
  <rcc rId="9188" sId="2" numFmtId="34">
    <oc r="C40">
      <f>D40</f>
    </oc>
    <nc r="C40">
      <v>0</v>
    </nc>
  </rcc>
  <rcc rId="9189" sId="2" numFmtId="4">
    <oc r="D40">
      <f>BT40</f>
    </oc>
    <nc r="D40">
      <v>0</v>
    </nc>
  </rcc>
  <rcc rId="9190" sId="2" numFmtId="34">
    <oc r="E40">
      <f>C40-B40</f>
    </oc>
    <nc r="E40">
      <v>0</v>
    </nc>
  </rcc>
  <rcc rId="9191" sId="2" numFmtId="4">
    <oc r="BS40">
      <f>SUM(G40:BR40)</f>
    </oc>
    <nc r="BS40">
      <v>0</v>
    </nc>
  </rcc>
  <rcc rId="9192" sId="2" numFmtId="4">
    <oc r="BT40">
      <f>Summary!C33</f>
    </oc>
    <nc r="BT40">
      <v>0</v>
    </nc>
  </rcc>
  <rcc rId="9193" sId="2" numFmtId="4">
    <oc r="B41">
      <f>BS41</f>
    </oc>
    <nc r="B41">
      <v>0</v>
    </nc>
  </rcc>
  <rcc rId="9194" sId="2" numFmtId="34">
    <oc r="C41">
      <f>D41</f>
    </oc>
    <nc r="C41">
      <v>0</v>
    </nc>
  </rcc>
  <rcc rId="9195" sId="2" numFmtId="4">
    <oc r="D41">
      <f>BT41</f>
    </oc>
    <nc r="D41">
      <v>0</v>
    </nc>
  </rcc>
  <rcc rId="9196" sId="2" numFmtId="34">
    <oc r="E41">
      <f>C41-B41</f>
    </oc>
    <nc r="E41">
      <v>0</v>
    </nc>
  </rcc>
  <rcc rId="9197" sId="2" numFmtId="4">
    <oc r="BS41">
      <f>SUM(G41:BR41)</f>
    </oc>
    <nc r="BS41">
      <v>0</v>
    </nc>
  </rcc>
  <rcc rId="9198" sId="2" numFmtId="4">
    <oc r="BT41">
      <f>Summary!C34</f>
    </oc>
    <nc r="BT41">
      <v>0</v>
    </nc>
  </rcc>
  <rcc rId="9199" sId="2" numFmtId="34">
    <oc r="B42">
      <f>SUM(B34:B41)</f>
    </oc>
    <nc r="B42">
      <v>1750000</v>
    </nc>
  </rcc>
  <rcc rId="9200" sId="2" numFmtId="34">
    <oc r="C42">
      <f>SUM(C34:C41)</f>
    </oc>
    <nc r="C42">
      <v>700000</v>
    </nc>
  </rcc>
  <rcc rId="9201" sId="2" numFmtId="34">
    <oc r="D42">
      <f>SUM(D34:D41)</f>
    </oc>
    <nc r="D42">
      <v>700000</v>
    </nc>
  </rcc>
  <rcc rId="9202" sId="2" numFmtId="34">
    <oc r="E42">
      <f>SUM(E34:E41)</f>
    </oc>
    <nc r="E42">
      <v>-1050000</v>
    </nc>
  </rcc>
  <rcc rId="9203" sId="2" numFmtId="34">
    <oc r="G42">
      <f>SUM(G34:G41)</f>
    </oc>
    <nc r="G42">
      <v>0</v>
    </nc>
  </rcc>
  <rcc rId="9204" sId="2" numFmtId="34">
    <oc r="H42">
      <f>SUM(H34:H41)</f>
    </oc>
    <nc r="H42">
      <v>100000</v>
    </nc>
  </rcc>
  <rcc rId="9205" sId="2" numFmtId="34">
    <oc r="I42">
      <f>SUM(I34:I41)</f>
    </oc>
    <nc r="I42">
      <v>0</v>
    </nc>
  </rcc>
  <rcc rId="9206" sId="2" numFmtId="34">
    <oc r="J42">
      <f>SUM(J34:J41)</f>
    </oc>
    <nc r="J42">
      <v>0</v>
    </nc>
  </rcc>
  <rcc rId="9207" sId="2" numFmtId="34">
    <oc r="K42">
      <f>SUM(K34:K41)</f>
    </oc>
    <nc r="K42">
      <v>0</v>
    </nc>
  </rcc>
  <rcc rId="9208" sId="2" numFmtId="34">
    <oc r="L42">
      <f>SUM(L34:L41)</f>
    </oc>
    <nc r="L42">
      <v>100000</v>
    </nc>
  </rcc>
  <rcc rId="9209" sId="2" numFmtId="34">
    <oc r="M42">
      <f>SUM(M34:M41)</f>
    </oc>
    <nc r="M42">
      <v>0</v>
    </nc>
  </rcc>
  <rcc rId="9210" sId="2" numFmtId="34">
    <oc r="N42">
      <f>SUM(N34:N41)</f>
    </oc>
    <nc r="N42">
      <v>0</v>
    </nc>
  </rcc>
  <rcc rId="9211" sId="2" numFmtId="34">
    <oc r="O42">
      <f>SUM(O34:O41)</f>
    </oc>
    <nc r="O42">
      <v>0</v>
    </nc>
  </rcc>
  <rcc rId="9212" sId="2" numFmtId="34">
    <oc r="Q42">
      <f>SUM(Q34:Q41)</f>
    </oc>
    <nc r="Q42">
      <v>100000</v>
    </nc>
  </rcc>
  <rcc rId="9213" sId="2" numFmtId="34">
    <oc r="R42">
      <f>SUM(R34:R41)</f>
    </oc>
    <nc r="R42">
      <v>100000</v>
    </nc>
  </rcc>
  <rcc rId="9214" sId="2" numFmtId="34">
    <oc r="S42">
      <f>SUM(S34:S41)</f>
    </oc>
    <nc r="S42">
      <v>0</v>
    </nc>
  </rcc>
  <rcc rId="9215" sId="2" numFmtId="34">
    <oc r="T42">
      <f>SUM(T34:T41)</f>
    </oc>
    <nc r="T42">
      <v>100000</v>
    </nc>
  </rcc>
  <rcc rId="9216" sId="2" numFmtId="34">
    <oc r="U42">
      <f>SUM(U34:U41)</f>
    </oc>
    <nc r="U42">
      <v>0</v>
    </nc>
  </rcc>
  <rcc rId="9217" sId="2" numFmtId="34">
    <oc r="V42">
      <f>SUM(V34:V41)</f>
    </oc>
    <nc r="V42">
      <v>0</v>
    </nc>
  </rcc>
  <rcc rId="9218" sId="2" numFmtId="34">
    <oc r="W42">
      <f>SUM(W34:W41)</f>
    </oc>
    <nc r="W42">
      <v>0</v>
    </nc>
  </rcc>
  <rcc rId="9219" sId="2" numFmtId="34">
    <oc r="X42">
      <f>SUM(X34:X41)</f>
    </oc>
    <nc r="X42">
      <v>0</v>
    </nc>
  </rcc>
  <rcc rId="9220" sId="2" numFmtId="34">
    <oc r="Y42">
      <f>SUM(Y34:Y41)</f>
    </oc>
    <nc r="Y42">
      <v>0</v>
    </nc>
  </rcc>
  <rcc rId="9221" sId="2" numFmtId="34">
    <oc r="Z42">
      <f>SUM(Z34:Z41)</f>
    </oc>
    <nc r="Z42">
      <v>0</v>
    </nc>
  </rcc>
  <rcc rId="9222" sId="2" numFmtId="34">
    <oc r="AA42">
      <f>SUM(AA34:AA41)</f>
    </oc>
    <nc r="AA42">
      <v>0</v>
    </nc>
  </rcc>
  <rcc rId="9223" sId="2" numFmtId="34">
    <oc r="AB42">
      <f>SUM(AB34:AB41)</f>
    </oc>
    <nc r="AB42">
      <v>0</v>
    </nc>
  </rcc>
  <rcc rId="9224" sId="2" numFmtId="34">
    <oc r="AC42">
      <f>SUM(AC34:AC41)</f>
    </oc>
    <nc r="AC42">
      <v>0</v>
    </nc>
  </rcc>
  <rcc rId="9225" sId="2" numFmtId="34">
    <oc r="AD42">
      <f>SUM(AD34:AD41)</f>
    </oc>
    <nc r="AD42">
      <v>100000</v>
    </nc>
  </rcc>
  <rcc rId="9226" sId="2" numFmtId="34">
    <oc r="AE42">
      <f>SUM(AE34:AE41)</f>
    </oc>
    <nc r="AE42">
      <v>0</v>
    </nc>
  </rcc>
  <rcc rId="9227" sId="2" numFmtId="34">
    <oc r="AF42">
      <f>SUM(AF34:AF41)</f>
    </oc>
    <nc r="AF42">
      <v>0</v>
    </nc>
  </rcc>
  <rcc rId="9228" sId="2" numFmtId="34">
    <oc r="AG42">
      <f>SUM(AG34:AG41)</f>
    </oc>
    <nc r="AG42">
      <v>0</v>
    </nc>
  </rcc>
  <rcc rId="9229" sId="2" numFmtId="34">
    <oc r="AH42">
      <f>SUM(AH34:AH41)</f>
    </oc>
    <nc r="AH42">
      <v>0</v>
    </nc>
  </rcc>
  <rcc rId="9230" sId="2" numFmtId="34">
    <oc r="AI42">
      <f>SUM(AI34:AI41)</f>
    </oc>
    <nc r="AI42">
      <v>0</v>
    </nc>
  </rcc>
  <rcc rId="9231" sId="2" numFmtId="34">
    <oc r="AJ42">
      <f>SUM(AJ34:AJ41)</f>
    </oc>
    <nc r="AJ42">
      <v>0</v>
    </nc>
  </rcc>
  <rcc rId="9232" sId="2" numFmtId="34">
    <oc r="AK42">
      <f>SUM(AK34:AK41)</f>
    </oc>
    <nc r="AK42">
      <v>0</v>
    </nc>
  </rcc>
  <rcc rId="9233" sId="2" numFmtId="34">
    <oc r="AL42">
      <f>SUM(AL34:AL41)</f>
    </oc>
    <nc r="AL42">
      <v>0</v>
    </nc>
  </rcc>
  <rcc rId="9234" sId="2" numFmtId="34">
    <oc r="AM42">
      <f>SUM(AM34:AM41)</f>
    </oc>
    <nc r="AM42">
      <v>0</v>
    </nc>
  </rcc>
  <rcc rId="9235" sId="2" numFmtId="34">
    <oc r="AN42">
      <f>SUM(AN34:AN41)</f>
    </oc>
    <nc r="AN42">
      <v>0</v>
    </nc>
  </rcc>
  <rcc rId="9236" sId="2" numFmtId="34">
    <oc r="AO42">
      <f>SUM(AO34:AO41)</f>
    </oc>
    <nc r="AO42">
      <v>0</v>
    </nc>
  </rcc>
  <rcc rId="9237" sId="2" numFmtId="34">
    <oc r="AP42">
      <f>SUM(AP34:AP41)</f>
    </oc>
    <nc r="AP42">
      <v>0</v>
    </nc>
  </rcc>
  <rcc rId="9238" sId="2" numFmtId="34">
    <oc r="AQ42">
      <f>SUM(AQ34:AQ41)</f>
    </oc>
    <nc r="AQ42">
      <v>300000</v>
    </nc>
  </rcc>
  <rcc rId="9239" sId="2" numFmtId="34">
    <oc r="AR42">
      <f>SUM(AR34:AR41)</f>
    </oc>
    <nc r="AR42">
      <v>0</v>
    </nc>
  </rcc>
  <rcc rId="9240" sId="2" numFmtId="34">
    <oc r="AS42">
      <f>SUM(AS34:AS41)</f>
    </oc>
    <nc r="AS42">
      <v>100000</v>
    </nc>
  </rcc>
  <rcc rId="9241" sId="2" numFmtId="34">
    <oc r="AT42">
      <f>SUM(AT34:AT41)</f>
    </oc>
    <nc r="AT42">
      <v>0</v>
    </nc>
  </rcc>
  <rcc rId="9242" sId="2" numFmtId="34">
    <oc r="AU42">
      <f>SUM(AU34:AU41)</f>
    </oc>
    <nc r="AU42">
      <v>100000</v>
    </nc>
  </rcc>
  <rcc rId="9243" sId="2" numFmtId="34">
    <oc r="AV42">
      <f>SUM(AV34:AV41)</f>
    </oc>
    <nc r="AV42">
      <v>0</v>
    </nc>
  </rcc>
  <rcc rId="9244" sId="2" numFmtId="34">
    <oc r="AW42">
      <f>SUM(AW34:AW41)</f>
    </oc>
    <nc r="AW42">
      <v>0</v>
    </nc>
  </rcc>
  <rcc rId="9245" sId="2" numFmtId="34">
    <oc r="AX42">
      <f>SUM(AX34:AX41)</f>
    </oc>
    <nc r="AX42">
      <v>0</v>
    </nc>
  </rcc>
  <rcc rId="9246" sId="2" numFmtId="34">
    <oc r="AY42">
      <f>SUM(AY34:AY41)</f>
    </oc>
    <nc r="AY42">
      <v>0</v>
    </nc>
  </rcc>
  <rcc rId="9247" sId="2" numFmtId="34">
    <oc r="AZ42">
      <f>SUM(AZ34:AZ41)</f>
    </oc>
    <nc r="AZ42">
      <v>0</v>
    </nc>
  </rcc>
  <rcc rId="9248" sId="2" numFmtId="34">
    <oc r="BA42">
      <f>SUM(BA34:BA41)</f>
    </oc>
    <nc r="BA42">
      <v>100000</v>
    </nc>
  </rcc>
  <rcc rId="9249" sId="2" numFmtId="34">
    <oc r="BB42">
      <f>SUM(BB34:BB41)</f>
    </oc>
    <nc r="BB42">
      <v>0</v>
    </nc>
  </rcc>
  <rcc rId="9250" sId="2" numFmtId="34">
    <oc r="BC42">
      <f>SUM(BC34:BC41)</f>
    </oc>
    <nc r="BC42">
      <v>150000</v>
    </nc>
  </rcc>
  <rcc rId="9251" sId="2" numFmtId="34">
    <oc r="BD42">
      <f>SUM(BD34:BD41)</f>
    </oc>
    <nc r="BD42">
      <v>0</v>
    </nc>
  </rcc>
  <rcc rId="9252" sId="2" numFmtId="34">
    <oc r="BE42">
      <f>SUM(BE34:BE41)</f>
    </oc>
    <nc r="BE42">
      <v>100000</v>
    </nc>
  </rcc>
  <rcc rId="9253" sId="2" numFmtId="34">
    <oc r="BF42">
      <f>SUM(BF34:BF41)</f>
    </oc>
    <nc r="BF42">
      <v>0</v>
    </nc>
  </rcc>
  <rcc rId="9254" sId="2" numFmtId="34">
    <oc r="BG42">
      <f>SUM(BG34:BG41)</f>
    </oc>
    <nc r="BG42">
      <v>100000</v>
    </nc>
  </rcc>
  <rcc rId="9255" sId="2" numFmtId="34">
    <oc r="BH42">
      <f>SUM(BH34:BH41)</f>
    </oc>
    <nc r="BH42">
      <v>200000</v>
    </nc>
  </rcc>
  <rcc rId="9256" sId="2" numFmtId="34">
    <oc r="BI42">
      <f>SUM(BI34:BI41)</f>
    </oc>
    <nc r="BI42">
      <v>0</v>
    </nc>
  </rcc>
  <rcc rId="9257" sId="2" numFmtId="34">
    <oc r="BJ42">
      <f>SUM(BJ34:BJ41)</f>
    </oc>
    <nc r="BJ42">
      <v>0</v>
    </nc>
  </rcc>
  <rcc rId="9258" sId="2" numFmtId="34">
    <oc r="BK42">
      <f>SUM(BK34:BK41)</f>
    </oc>
    <nc r="BK42">
      <v>0</v>
    </nc>
  </rcc>
  <rcc rId="9259" sId="2" numFmtId="34">
    <oc r="BL42">
      <f>SUM(BL34:BL41)</f>
    </oc>
    <nc r="BL42">
      <v>0</v>
    </nc>
  </rcc>
  <rcc rId="9260" sId="2" numFmtId="34">
    <oc r="BM42">
      <f>SUM(BM34:BM41)</f>
    </oc>
    <nc r="BM42">
      <v>0</v>
    </nc>
  </rcc>
  <rcc rId="9261" sId="2" numFmtId="34">
    <oc r="BN42">
      <f>SUM(BN34:BN41)</f>
    </oc>
    <nc r="BN42">
      <v>0</v>
    </nc>
  </rcc>
  <rcc rId="9262" sId="2" numFmtId="34">
    <oc r="BO42">
      <f>SUM(BO34:BO41)</f>
    </oc>
    <nc r="BO42">
      <v>0</v>
    </nc>
  </rcc>
  <rcc rId="9263" sId="2" numFmtId="34">
    <oc r="BP42">
      <f>SUM(BP34:BP41)</f>
    </oc>
    <nc r="BP42">
      <v>0</v>
    </nc>
  </rcc>
  <rcc rId="9264" sId="2" numFmtId="34">
    <oc r="BQ42">
      <f>SUM(BQ34:BQ41)</f>
    </oc>
    <nc r="BQ42">
      <v>0</v>
    </nc>
  </rcc>
  <rcc rId="9265" sId="2" numFmtId="34">
    <oc r="BR42">
      <f>SUM(BR34:BR41)</f>
    </oc>
    <nc r="BR42">
      <v>0</v>
    </nc>
  </rcc>
  <rcc rId="9266" sId="2" numFmtId="34">
    <oc r="BS42">
      <f>SUM(BS34:BS41)</f>
    </oc>
    <nc r="BS42">
      <v>1750000</v>
    </nc>
  </rcc>
  <rcc rId="9267" sId="2" numFmtId="34">
    <oc r="BT42">
      <f>SUM(BT34:BT41)</f>
    </oc>
    <nc r="BT42">
      <v>700000</v>
    </nc>
  </rcc>
  <rcc rId="9268" sId="2" numFmtId="34">
    <oc r="BU42">
      <f>SUM(BU34:BU41)</f>
    </oc>
    <nc r="BU42">
      <v>-950000</v>
    </nc>
  </rcc>
  <rcc rId="9269" sId="2" numFmtId="13">
    <oc r="B43">
      <f>B67/B110</f>
    </oc>
    <nc r="B43">
      <v>0.2252931212991236</v>
    </nc>
  </rcc>
  <rcc rId="9270" sId="2">
    <oc r="G43">
      <f>G67/G6</f>
    </oc>
    <nc r="G43" t="e">
      <v>#DIV/0!</v>
    </nc>
  </rcc>
  <rcc rId="9271" sId="2" numFmtId="13">
    <oc r="H43">
      <f>H67/H6</f>
    </oc>
    <nc r="H43">
      <v>0.25531914893617019</v>
    </nc>
  </rcc>
  <rcc rId="9272" sId="2">
    <oc r="I43">
      <f>I67/I6</f>
    </oc>
    <nc r="I43" t="e">
      <v>#DIV/0!</v>
    </nc>
  </rcc>
  <rcc rId="9273" sId="2">
    <oc r="J43">
      <f>J67/J6</f>
    </oc>
    <nc r="J43" t="e">
      <v>#DIV/0!</v>
    </nc>
  </rcc>
  <rcc rId="9274" sId="2">
    <oc r="K43">
      <f>K67/K6</f>
    </oc>
    <nc r="K43" t="e">
      <v>#DIV/0!</v>
    </nc>
  </rcc>
  <rcc rId="9275" sId="2" numFmtId="13">
    <oc r="L43">
      <f>L67/L6</f>
    </oc>
    <nc r="L43">
      <v>0.26500000000000001</v>
    </nc>
  </rcc>
  <rcc rId="9276" sId="2">
    <oc r="M43">
      <f>M67/M6</f>
    </oc>
    <nc r="M43" t="e">
      <v>#DIV/0!</v>
    </nc>
  </rcc>
  <rcc rId="9277" sId="2">
    <oc r="N43">
      <f>N67/N6</f>
    </oc>
    <nc r="N43" t="e">
      <v>#DIV/0!</v>
    </nc>
  </rcc>
  <rcc rId="9278" sId="2">
    <oc r="O43">
      <f>O67/O6</f>
    </oc>
    <nc r="O43" t="e">
      <v>#DIV/0!</v>
    </nc>
  </rcc>
  <rcc rId="9279" sId="2" numFmtId="13">
    <oc r="Q43">
      <f>Q67/Q6</f>
    </oc>
    <nc r="Q43">
      <v>0.21349206349206348</v>
    </nc>
  </rcc>
  <rcc rId="9280" sId="2" numFmtId="13">
    <oc r="R43">
      <f>R67/R6</f>
    </oc>
    <nc r="R43">
      <v>0.24324324324324326</v>
    </nc>
  </rcc>
  <rcc rId="9281" sId="2">
    <oc r="S43">
      <f>S67/S6</f>
    </oc>
    <nc r="S43" t="e">
      <v>#DIV/0!</v>
    </nc>
  </rcc>
  <rcc rId="9282" sId="2" numFmtId="13">
    <oc r="T43">
      <f>T67/T6</f>
    </oc>
    <nc r="T43">
      <v>0.15233344009699151</v>
    </nc>
  </rcc>
  <rcc rId="9283" sId="2">
    <oc r="U43">
      <f>U67/U6</f>
    </oc>
    <nc r="U43" t="e">
      <v>#DIV/0!</v>
    </nc>
  </rcc>
  <rcc rId="9284" sId="2">
    <oc r="V43">
      <f>V67/V6</f>
    </oc>
    <nc r="V43" t="e">
      <v>#DIV/0!</v>
    </nc>
  </rcc>
  <rcc rId="9285" sId="2" numFmtId="13">
    <oc r="X43">
      <f>X67/X6</f>
    </oc>
    <nc r="X43">
      <v>0.31666666666666665</v>
    </nc>
  </rcc>
  <rcc rId="9286" sId="2">
    <oc r="Y43">
      <f>Y67/Y6</f>
    </oc>
    <nc r="Y43" t="e">
      <v>#DIV/0!</v>
    </nc>
  </rcc>
  <rcc rId="9287" sId="2">
    <oc r="Z43">
      <f>Z67/Z6</f>
    </oc>
    <nc r="Z43" t="e">
      <v>#DIV/0!</v>
    </nc>
  </rcc>
  <rcc rId="9288" sId="2" numFmtId="13">
    <oc r="AA43">
      <f>AA67/AA6</f>
    </oc>
    <nc r="AA43">
      <v>0.31927710843373491</v>
    </nc>
  </rcc>
  <rcc rId="9289" sId="2">
    <oc r="AB43">
      <f>AB67/AB6</f>
    </oc>
    <nc r="AB43" t="e">
      <v>#DIV/0!</v>
    </nc>
  </rcc>
  <rcc rId="9290" sId="2" numFmtId="13">
    <oc r="AC43">
      <f>AC67/AC6</f>
    </oc>
    <nc r="AC43">
      <v>0.29285714285714287</v>
    </nc>
  </rcc>
  <rcc rId="9291" sId="2" numFmtId="13">
    <oc r="AD43">
      <f>AD67/AD6</f>
    </oc>
    <nc r="AD43">
      <v>0.23880597014925373</v>
    </nc>
  </rcc>
  <rcc rId="9292" sId="2">
    <oc r="AE43">
      <f>AE67/AE6</f>
    </oc>
    <nc r="AE43" t="e">
      <v>#DIV/0!</v>
    </nc>
  </rcc>
  <rcc rId="9293" sId="2">
    <oc r="AF43">
      <f>AF67/AF6</f>
    </oc>
    <nc r="AF43" t="e">
      <v>#DIV/0!</v>
    </nc>
  </rcc>
  <rcc rId="9294" sId="2" numFmtId="13">
    <oc r="AG43">
      <f>AG67/AG6</f>
    </oc>
    <nc r="AG43">
      <v>0.26428571428571429</v>
    </nc>
  </rcc>
  <rcc rId="9295" sId="2" numFmtId="13">
    <oc r="AH43">
      <f>AH67/AH6</f>
    </oc>
    <nc r="AH43">
      <v>0.27083333333333331</v>
    </nc>
  </rcc>
  <rcc rId="9296" sId="2">
    <oc r="AI43">
      <f>AI67/AI6</f>
    </oc>
    <nc r="AI43" t="e">
      <v>#DIV/0!</v>
    </nc>
  </rcc>
  <rcc rId="9297" sId="2" numFmtId="13">
    <oc r="AJ43">
      <f>AJ67/AJ6</f>
    </oc>
    <nc r="AJ43">
      <v>0.24285714285714285</v>
    </nc>
  </rcc>
  <rcc rId="9298" sId="2">
    <oc r="AK43">
      <f>AK67/AK6</f>
    </oc>
    <nc r="AK43" t="e">
      <v>#DIV/0!</v>
    </nc>
  </rcc>
  <rcc rId="9299" sId="2">
    <oc r="AL43">
      <f>AL67/AL6</f>
    </oc>
    <nc r="AL43" t="e">
      <v>#DIV/0!</v>
    </nc>
  </rcc>
  <rcc rId="9300" sId="2" numFmtId="13">
    <oc r="AM43">
      <f>AM67/AM6</f>
    </oc>
    <nc r="AM43">
      <v>0.19444444444444445</v>
    </nc>
  </rcc>
  <rcc rId="9301" sId="2" numFmtId="13">
    <oc r="AN43">
      <f>AN67/AN6</f>
    </oc>
    <nc r="AN43">
      <v>0.27017913957670492</v>
    </nc>
  </rcc>
  <rcc rId="9302" sId="2">
    <oc r="AO43">
      <f>AO67/AO6</f>
    </oc>
    <nc r="AO43" t="e">
      <v>#DIV/0!</v>
    </nc>
  </rcc>
  <rcc rId="9303" sId="2">
    <oc r="AP43">
      <f>AP67/AP6</f>
    </oc>
    <nc r="AP43" t="e">
      <v>#DIV/0!</v>
    </nc>
  </rcc>
  <rcc rId="9304" sId="2" numFmtId="13">
    <oc r="AQ43">
      <f>AQ67/AQ6</f>
    </oc>
    <nc r="AQ43">
      <v>0.28042064733695493</v>
    </nc>
  </rcc>
  <rcc rId="9305" sId="2">
    <oc r="AR43">
      <f>AR67/AR6</f>
    </oc>
    <nc r="AR43" t="e">
      <v>#DIV/0!</v>
    </nc>
  </rcc>
  <rcc rId="9306" sId="2" numFmtId="13">
    <oc r="AS43">
      <f>AS67/AS6</f>
    </oc>
    <nc r="AS43">
      <v>0.17647058823529413</v>
    </nc>
  </rcc>
  <rcc rId="9307" sId="2" numFmtId="13">
    <oc r="AT43">
      <f>AT67/AT6</f>
    </oc>
    <nc r="AT43">
      <v>0.27500000000000002</v>
    </nc>
  </rcc>
  <rcc rId="9308" sId="2" numFmtId="13">
    <oc r="AU43">
      <f>AU67/AU6</f>
    </oc>
    <nc r="AU43">
      <v>0.22993058912402511</v>
    </nc>
  </rcc>
  <rcc rId="9309" sId="2">
    <oc r="AV43">
      <f>AV67/AV6</f>
    </oc>
    <nc r="AV43" t="e">
      <v>#DIV/0!</v>
    </nc>
  </rcc>
  <rcc rId="9310" sId="2">
    <oc r="AW43">
      <f>AW67/AW6</f>
    </oc>
    <nc r="AW43" t="e">
      <v>#DIV/0!</v>
    </nc>
  </rcc>
  <rcc rId="9311" sId="2" numFmtId="13">
    <oc r="AX43">
      <f>AX67/AX6</f>
    </oc>
    <nc r="AX43">
      <v>0.22727272727272727</v>
    </nc>
  </rcc>
  <rcc rId="9312" sId="2" numFmtId="13">
    <oc r="AY43">
      <f>AY67/AY6</f>
    </oc>
    <nc r="AY43">
      <v>0.21111111111111111</v>
    </nc>
  </rcc>
  <rcc rId="9313" sId="2" numFmtId="13">
    <oc r="AZ43">
      <f>AZ67/AZ6</f>
    </oc>
    <nc r="AZ43">
      <v>0.2</v>
    </nc>
  </rcc>
  <rcc rId="9314" sId="2" numFmtId="13">
    <oc r="BA43">
      <f>BA67/BA6</f>
    </oc>
    <nc r="BA43">
      <v>0.24090909090909091</v>
    </nc>
  </rcc>
  <rcc rId="9315" sId="2" numFmtId="13">
    <oc r="BB43">
      <f>BB67/BB6</f>
    </oc>
    <nc r="BB43">
      <v>0.23225250362103131</v>
    </nc>
  </rcc>
  <rcc rId="9316" sId="2" numFmtId="13">
    <oc r="BC43">
      <f>BC67/BC6</f>
    </oc>
    <nc r="BC43">
      <v>0.29767441860465116</v>
    </nc>
  </rcc>
  <rcc rId="9317" sId="2" numFmtId="13">
    <oc r="BD43">
      <f>BD67/BD6</f>
    </oc>
    <nc r="BD43">
      <v>0</v>
    </nc>
  </rcc>
  <rcc rId="9318" sId="2" numFmtId="13">
    <oc r="BE43">
      <f>BE67/BE6</f>
    </oc>
    <nc r="BE43">
      <v>0.28064516129032258</v>
    </nc>
  </rcc>
  <rcc rId="9319" sId="2" numFmtId="13">
    <oc r="BF43">
      <f>BF67/BF6</f>
    </oc>
    <nc r="BF43">
      <v>0.27215189873417722</v>
    </nc>
  </rcc>
  <rcc rId="9320" sId="2" numFmtId="13">
    <oc r="BG43">
      <f>BG67/BG6</f>
    </oc>
    <nc r="BG43">
      <v>0</v>
    </nc>
  </rcc>
  <rcc rId="9321" sId="2" numFmtId="13">
    <oc r="BH43">
      <f>BH67/BH6</f>
    </oc>
    <nc r="BH43">
      <v>0.14198624569028695</v>
    </nc>
  </rcc>
  <rcc rId="9322" sId="2">
    <oc r="BI43">
      <f>BI67/BI6</f>
    </oc>
    <nc r="BI43" t="e">
      <v>#DIV/0!</v>
    </nc>
  </rcc>
  <rcc rId="9323" sId="2">
    <oc r="BJ43">
      <f>BJ67/BJ6</f>
    </oc>
    <nc r="BJ43" t="e">
      <v>#DIV/0!</v>
    </nc>
  </rcc>
  <rcc rId="9324" sId="2">
    <oc r="BK43">
      <f>BK67/BK6</f>
    </oc>
    <nc r="BK43" t="e">
      <v>#DIV/0!</v>
    </nc>
  </rcc>
  <rcc rId="9325" sId="2" numFmtId="13">
    <oc r="BL43">
      <f>BL67/BL6</f>
    </oc>
    <nc r="BL43">
      <v>0</v>
    </nc>
  </rcc>
  <rcc rId="9326" sId="2" numFmtId="13">
    <oc r="BM43">
      <f>BM67/BM6</f>
    </oc>
    <nc r="BM43">
      <v>0.22911147897940207</v>
    </nc>
  </rcc>
  <rcc rId="9327" sId="2">
    <oc r="BN43">
      <f>BN67/BN6</f>
    </oc>
    <nc r="BN43" t="e">
      <v>#DIV/0!</v>
    </nc>
  </rcc>
  <rcc rId="9328" sId="2" numFmtId="13">
    <oc r="BO43">
      <f>BO67/BO6</f>
    </oc>
    <nc r="BO43">
      <v>0</v>
    </nc>
  </rcc>
  <rcc rId="9329" sId="2">
    <oc r="BP43">
      <f>BP67/BP6</f>
    </oc>
    <nc r="BP43" t="e">
      <v>#DIV/0!</v>
    </nc>
  </rcc>
  <rcc rId="9330" sId="2">
    <oc r="BQ43">
      <f>BQ67/BQ6</f>
    </oc>
    <nc r="BQ43" t="e">
      <v>#DIV/0!</v>
    </nc>
  </rcc>
  <rcc rId="9331" sId="2">
    <oc r="BR43">
      <f>BR67/BR6</f>
    </oc>
    <nc r="BR43" t="e">
      <v>#DIV/0!</v>
    </nc>
  </rcc>
  <rcc rId="9332" sId="2" numFmtId="13">
    <oc r="BS43">
      <f>BS67/BS110</f>
    </oc>
    <nc r="BS43">
      <v>0.2252931212991236</v>
    </nc>
  </rcc>
  <rcc rId="9333" sId="2" numFmtId="13">
    <oc r="BT43">
      <f>BT67/BT110</f>
    </oc>
    <nc r="BT43">
      <v>0.25348002647623097</v>
    </nc>
  </rcc>
  <rcc rId="9334" sId="2" numFmtId="4">
    <oc r="B44">
      <f>BS44</f>
    </oc>
    <nc r="B44">
      <v>12500000</v>
    </nc>
  </rcc>
  <rcc rId="9335" sId="2" numFmtId="34">
    <oc r="C44">
      <f>D44</f>
    </oc>
    <nc r="C44">
      <v>12000000</v>
    </nc>
  </rcc>
  <rcc rId="9336" sId="2" numFmtId="4">
    <oc r="D44">
      <f>BT44</f>
    </oc>
    <nc r="D44">
      <v>12000000</v>
    </nc>
  </rcc>
  <rcc rId="9337" sId="2" numFmtId="34">
    <oc r="E44">
      <f>C44-B44</f>
    </oc>
    <nc r="E44">
      <v>-500000</v>
    </nc>
  </rcc>
  <rcc rId="9338" sId="2" numFmtId="4">
    <oc r="BS44">
      <f>SUM(G44:BR44)</f>
    </oc>
    <nc r="BS44">
      <v>12500000</v>
    </nc>
  </rcc>
  <rcc rId="9339" sId="2" numFmtId="4">
    <oc r="BT44">
      <f>Summary!C37</f>
    </oc>
    <nc r="BT44">
      <v>12000000</v>
    </nc>
  </rcc>
  <rcc rId="9340" sId="2" numFmtId="34">
    <oc r="BU44">
      <f>BT44-BS44</f>
    </oc>
    <nc r="BU44">
      <v>-500000</v>
    </nc>
  </rcc>
  <rcc rId="9341" sId="2" numFmtId="4">
    <oc r="B45">
      <f>BS45</f>
    </oc>
    <nc r="B45">
      <v>22040000</v>
    </nc>
  </rcc>
  <rcc rId="9342" sId="2" numFmtId="34">
    <oc r="C45">
      <f>D45</f>
    </oc>
    <nc r="C45">
      <v>22000000</v>
    </nc>
  </rcc>
  <rcc rId="9343" sId="2" numFmtId="4">
    <oc r="D45">
      <f>BT45</f>
    </oc>
    <nc r="D45">
      <v>22000000</v>
    </nc>
  </rcc>
  <rcc rId="9344" sId="2" numFmtId="34">
    <oc r="E45">
      <f>C45-B45</f>
    </oc>
    <nc r="E45">
      <v>-40000</v>
    </nc>
  </rcc>
  <rcc rId="9345" sId="2" numFmtId="4">
    <oc r="BS45">
      <f>SUM(G45:BR45)</f>
    </oc>
    <nc r="BS45">
      <v>22040000</v>
    </nc>
  </rcc>
  <rcc rId="9346" sId="2" numFmtId="4">
    <oc r="BT45">
      <f>Summary!C38</f>
    </oc>
    <nc r="BT45">
      <v>22000000</v>
    </nc>
  </rcc>
  <rcc rId="9347" sId="2" numFmtId="34">
    <oc r="BU45">
      <f>BT45-BS45</f>
    </oc>
    <nc r="BU45">
      <v>-40000</v>
    </nc>
  </rcc>
  <rcc rId="9348" sId="2" numFmtId="4">
    <oc r="B46">
      <f>BS46</f>
    </oc>
    <nc r="B46">
      <v>0</v>
    </nc>
  </rcc>
  <rcc rId="9349" sId="2" numFmtId="34">
    <oc r="C46">
      <f>D46</f>
    </oc>
    <nc r="C46">
      <v>0</v>
    </nc>
  </rcc>
  <rcc rId="9350" sId="2" numFmtId="4">
    <oc r="D46">
      <f>BT46</f>
    </oc>
    <nc r="D46">
      <v>0</v>
    </nc>
  </rcc>
  <rcc rId="9351" sId="2" numFmtId="34">
    <oc r="E46">
      <f>C46-B46</f>
    </oc>
    <nc r="E46">
      <v>0</v>
    </nc>
  </rcc>
  <rcc rId="9352" sId="2" numFmtId="4">
    <oc r="BS46">
      <f>SUM(G46:BR46)</f>
    </oc>
    <nc r="BS46">
      <v>0</v>
    </nc>
  </rcc>
  <rcc rId="9353" sId="2" numFmtId="4">
    <oc r="BT46">
      <f>Summary!C39</f>
    </oc>
    <nc r="BT46">
      <v>0</v>
    </nc>
  </rcc>
  <rcc rId="9354" sId="2" numFmtId="34">
    <oc r="BU46">
      <f>BT46-BS46</f>
    </oc>
    <nc r="BU46">
      <v>0</v>
    </nc>
  </rcc>
  <rcc rId="9355" sId="2" numFmtId="4">
    <oc r="B47">
      <f>BS47</f>
    </oc>
    <nc r="B47">
      <v>96000</v>
    </nc>
  </rcc>
  <rcc rId="9356" sId="2" numFmtId="34">
    <oc r="C47">
      <f>D47</f>
    </oc>
    <nc r="C47">
      <v>4700000</v>
    </nc>
  </rcc>
  <rcc rId="9357" sId="2" numFmtId="4">
    <oc r="D47">
      <f>BT47</f>
    </oc>
    <nc r="D47">
      <v>4700000</v>
    </nc>
  </rcc>
  <rcc rId="9358" sId="2" numFmtId="34">
    <oc r="E47">
      <f>C47-B47</f>
    </oc>
    <nc r="E47">
      <v>4604000</v>
    </nc>
  </rcc>
  <rcc rId="9359" sId="2" numFmtId="4">
    <oc r="BS47">
      <f>SUM(G47:BR47)</f>
    </oc>
    <nc r="BS47">
      <v>96000</v>
    </nc>
  </rcc>
  <rcc rId="9360" sId="2" numFmtId="4">
    <oc r="BT47">
      <f>Summary!C40</f>
    </oc>
    <nc r="BT47">
      <v>4700000</v>
    </nc>
  </rcc>
  <rcc rId="9361" sId="2" numFmtId="34">
    <oc r="BU47">
      <f>BT47-BS47</f>
    </oc>
    <nc r="BU47">
      <v>4604000</v>
    </nc>
  </rcc>
  <rcc rId="9362" sId="2" numFmtId="4">
    <oc r="B48">
      <f>BS48</f>
    </oc>
    <nc r="B48">
      <v>4300000</v>
    </nc>
  </rcc>
  <rcc rId="9363" sId="2" numFmtId="34">
    <oc r="C48">
      <f>D48</f>
    </oc>
    <nc r="C48">
      <v>4000000</v>
    </nc>
  </rcc>
  <rcc rId="9364" sId="2" numFmtId="4">
    <oc r="D48">
      <f>BT48</f>
    </oc>
    <nc r="D48">
      <v>4000000</v>
    </nc>
  </rcc>
  <rcc rId="9365" sId="2" numFmtId="34">
    <oc r="E48">
      <f>C48-B48</f>
    </oc>
    <nc r="E48">
      <v>-300000</v>
    </nc>
  </rcc>
  <rcc rId="9366" sId="2" numFmtId="4">
    <oc r="BS48">
      <f>SUM(G48:BR48)</f>
    </oc>
    <nc r="BS48">
      <v>4300000</v>
    </nc>
  </rcc>
  <rcc rId="9367" sId="2" numFmtId="4">
    <oc r="BT48">
      <f>Summary!C41</f>
    </oc>
    <nc r="BT48">
      <v>4000000</v>
    </nc>
  </rcc>
  <rcc rId="9368" sId="2" numFmtId="34">
    <oc r="BU48">
      <f>BT48-BS48</f>
    </oc>
    <nc r="BU48">
      <v>-300000</v>
    </nc>
  </rcc>
  <rcc rId="9369" sId="2" numFmtId="4">
    <oc r="B49">
      <f>BS49</f>
    </oc>
    <nc r="B49">
      <v>5522350</v>
    </nc>
  </rcc>
  <rcc rId="9370" sId="2" numFmtId="34">
    <oc r="C49">
      <f>D49</f>
    </oc>
    <nc r="C49">
      <v>7000000</v>
    </nc>
  </rcc>
  <rcc rId="9371" sId="2" numFmtId="4">
    <oc r="D49">
      <f>BT49</f>
    </oc>
    <nc r="D49">
      <v>7000000</v>
    </nc>
  </rcc>
  <rcc rId="9372" sId="2" numFmtId="34">
    <oc r="E49">
      <f>C49-B49</f>
    </oc>
    <nc r="E49">
      <v>1477650</v>
    </nc>
  </rcc>
  <rcc rId="9373" sId="2" numFmtId="4">
    <oc r="BS49">
      <f>SUM(G49:BR49)</f>
    </oc>
    <nc r="BS49">
      <v>5522350</v>
    </nc>
  </rcc>
  <rcc rId="9374" sId="2" numFmtId="4">
    <oc r="BT49">
      <f>Summary!C42</f>
    </oc>
    <nc r="BT49">
      <v>7000000</v>
    </nc>
  </rcc>
  <rcc rId="9375" sId="2" numFmtId="34">
    <oc r="BU49">
      <f>BT49-BS49</f>
    </oc>
    <nc r="BU49">
      <v>1477650</v>
    </nc>
  </rcc>
  <rcc rId="9376" sId="2" numFmtId="4">
    <oc r="B50">
      <f>BS50</f>
    </oc>
    <nc r="B50">
      <v>0</v>
    </nc>
  </rcc>
  <rcc rId="9377" sId="2" numFmtId="34">
    <oc r="C50">
      <f>D50</f>
    </oc>
    <nc r="C50">
      <v>0</v>
    </nc>
  </rcc>
  <rcc rId="9378" sId="2" numFmtId="4">
    <oc r="D50">
      <f>BT50</f>
    </oc>
    <nc r="D50">
      <v>0</v>
    </nc>
  </rcc>
  <rcc rId="9379" sId="2" numFmtId="34">
    <oc r="E50">
      <f>C50-B50</f>
    </oc>
    <nc r="E50">
      <v>0</v>
    </nc>
  </rcc>
  <rcc rId="9380" sId="2">
    <oc r="F50">
      <f>A50</f>
    </oc>
    <nc r="F50" t="inlineStr">
      <is>
        <t>DIN News</t>
      </is>
    </nc>
  </rcc>
  <rcc rId="9381" sId="2" numFmtId="4">
    <oc r="BS50">
      <f>SUM(G50:BR50)</f>
    </oc>
    <nc r="BS50">
      <v>0</v>
    </nc>
  </rcc>
  <rcc rId="9382" sId="2" numFmtId="4">
    <oc r="BT50">
      <f>Summary!C43</f>
    </oc>
    <nc r="BT50">
      <v>0</v>
    </nc>
  </rcc>
  <rcc rId="9383" sId="2" numFmtId="34">
    <oc r="BU50">
      <f>BT50-BS50</f>
    </oc>
    <nc r="BU50">
      <v>0</v>
    </nc>
  </rcc>
  <rcc rId="9384" sId="2" numFmtId="4">
    <oc r="B51">
      <f>BS51</f>
    </oc>
    <nc r="B51">
      <v>10700000</v>
    </nc>
  </rcc>
  <rcc rId="9385" sId="2" numFmtId="34">
    <oc r="C51">
      <f>D51</f>
    </oc>
    <nc r="C51">
      <v>10000000</v>
    </nc>
  </rcc>
  <rcc rId="9386" sId="2" numFmtId="4">
    <oc r="D51">
      <f>BT51</f>
    </oc>
    <nc r="D51">
      <v>10000000</v>
    </nc>
  </rcc>
  <rcc rId="9387" sId="2" numFmtId="34">
    <oc r="E51">
      <f>C51-B51</f>
    </oc>
    <nc r="E51">
      <v>-700000</v>
    </nc>
  </rcc>
  <rcc rId="9388" sId="2" numFmtId="4">
    <oc r="BS51">
      <f>SUM(G51:BR51)</f>
    </oc>
    <nc r="BS51">
      <v>10700000</v>
    </nc>
  </rcc>
  <rcc rId="9389" sId="2" numFmtId="4">
    <oc r="BT51">
      <f>Summary!C44</f>
    </oc>
    <nc r="BT51">
      <v>10000000</v>
    </nc>
  </rcc>
  <rcc rId="9390" sId="2" numFmtId="34">
    <oc r="BU51">
      <f>BT51-BS51</f>
    </oc>
    <nc r="BU51">
      <v>-700000</v>
    </nc>
  </rcc>
  <rcc rId="9391" sId="2" numFmtId="4">
    <oc r="B52">
      <f>BS52</f>
    </oc>
    <nc r="B52">
      <v>1400000</v>
    </nc>
  </rcc>
  <rcc rId="9392" sId="2" numFmtId="34">
    <oc r="C52">
      <f>D52</f>
    </oc>
    <nc r="C52">
      <v>6500000</v>
    </nc>
  </rcc>
  <rcc rId="9393" sId="2" numFmtId="4">
    <oc r="D52">
      <f>BT52</f>
    </oc>
    <nc r="D52">
      <v>6500000</v>
    </nc>
  </rcc>
  <rcc rId="9394" sId="2" numFmtId="34">
    <oc r="E52">
      <f>C52-B52</f>
    </oc>
    <nc r="E52">
      <v>5100000</v>
    </nc>
  </rcc>
  <rcc rId="9395" sId="2" numFmtId="4">
    <oc r="BS52">
      <f>SUM(G52:BR52)</f>
    </oc>
    <nc r="BS52">
      <v>1400000</v>
    </nc>
  </rcc>
  <rcc rId="9396" sId="2" numFmtId="4">
    <oc r="BT52">
      <f>Summary!C45</f>
    </oc>
    <nc r="BT52">
      <v>6500000</v>
    </nc>
  </rcc>
  <rcc rId="9397" sId="2" numFmtId="34">
    <oc r="BU52">
      <f>BT52-BS52</f>
    </oc>
    <nc r="BU52">
      <v>5100000</v>
    </nc>
  </rcc>
  <rcc rId="9398" sId="2" numFmtId="4">
    <oc r="B53">
      <f>BS53</f>
    </oc>
    <nc r="B53">
      <v>8999100</v>
    </nc>
  </rcc>
  <rcc rId="9399" sId="2" numFmtId="34">
    <oc r="C53">
      <f>D53</f>
    </oc>
    <nc r="C53">
      <v>10000000</v>
    </nc>
  </rcc>
  <rcc rId="9400" sId="2" numFmtId="4">
    <oc r="D53">
      <f>BT53</f>
    </oc>
    <nc r="D53">
      <v>10000000</v>
    </nc>
  </rcc>
  <rcc rId="9401" sId="2" numFmtId="34">
    <oc r="E53">
      <f>C53-B53</f>
    </oc>
    <nc r="E53">
      <v>1000900</v>
    </nc>
  </rcc>
  <rcc rId="9402" sId="2" numFmtId="4">
    <oc r="BS53">
      <f>SUM(G53:BR53)</f>
    </oc>
    <nc r="BS53">
      <v>8999100</v>
    </nc>
  </rcc>
  <rcc rId="9403" sId="2" numFmtId="4">
    <oc r="BT53">
      <f>Summary!C46</f>
    </oc>
    <nc r="BT53">
      <v>10000000</v>
    </nc>
  </rcc>
  <rcc rId="9404" sId="2" numFmtId="34">
    <oc r="BU53">
      <f>BT53-BS53</f>
    </oc>
    <nc r="BU53">
      <v>1000900</v>
    </nc>
  </rcc>
  <rcc rId="9405" sId="2" numFmtId="4">
    <oc r="B54">
      <f>BS54</f>
    </oc>
    <nc r="B54">
      <v>0</v>
    </nc>
  </rcc>
  <rcc rId="9406" sId="2" numFmtId="34">
    <oc r="C54">
      <f>D54</f>
    </oc>
    <nc r="C54">
      <v>2000000</v>
    </nc>
  </rcc>
  <rcc rId="9407" sId="2" numFmtId="4">
    <oc r="D54">
      <f>BT54</f>
    </oc>
    <nc r="D54">
      <v>2000000</v>
    </nc>
  </rcc>
  <rcc rId="9408" sId="2" numFmtId="34">
    <oc r="E54">
      <f>C54-B54</f>
    </oc>
    <nc r="E54">
      <v>2000000</v>
    </nc>
  </rcc>
  <rcc rId="9409" sId="2" numFmtId="4">
    <oc r="BS54">
      <f>SUM(G54:BR54)</f>
    </oc>
    <nc r="BS54">
      <v>0</v>
    </nc>
  </rcc>
  <rcc rId="9410" sId="2" numFmtId="4">
    <oc r="BT54">
      <f>Summary!C47</f>
    </oc>
    <nc r="BT54">
      <v>2000000</v>
    </nc>
  </rcc>
  <rcc rId="9411" sId="2" numFmtId="34">
    <oc r="BU54">
      <f>BT54-BS54</f>
    </oc>
    <nc r="BU54">
      <v>2000000</v>
    </nc>
  </rcc>
  <rcc rId="9412" sId="2" numFmtId="4">
    <oc r="B55">
      <f>BS55</f>
    </oc>
    <nc r="B55">
      <v>11339740.125</v>
    </nc>
  </rcc>
  <rcc rId="9413" sId="2" numFmtId="34">
    <oc r="C55">
      <f>D55</f>
    </oc>
    <nc r="C55">
      <v>12000000</v>
    </nc>
  </rcc>
  <rcc rId="9414" sId="2" numFmtId="4">
    <oc r="D55">
      <f>BT55</f>
    </oc>
    <nc r="D55">
      <v>12000000</v>
    </nc>
  </rcc>
  <rcc rId="9415" sId="2" numFmtId="34">
    <oc r="E55">
      <f>C55-B55</f>
    </oc>
    <nc r="E55">
      <v>660259.875</v>
    </nc>
  </rcc>
  <rcc rId="9416" sId="2" numFmtId="4">
    <oc r="BS55">
      <f>SUM(G55:BR55)</f>
    </oc>
    <nc r="BS55">
      <v>11339740.125</v>
    </nc>
  </rcc>
  <rcc rId="9417" sId="2" numFmtId="4">
    <oc r="BT55">
      <f>Summary!C48</f>
    </oc>
    <nc r="BT55">
      <v>12000000</v>
    </nc>
  </rcc>
  <rcc rId="9418" sId="2" numFmtId="34">
    <oc r="BU55">
      <f>BT55-BS55</f>
    </oc>
    <nc r="BU55">
      <v>660259.875</v>
    </nc>
  </rcc>
  <rcc rId="9419" sId="2" numFmtId="4">
    <oc r="B56">
      <f>BS56</f>
    </oc>
    <nc r="B56">
      <v>2800000</v>
    </nc>
  </rcc>
  <rcc rId="9420" sId="2" numFmtId="34">
    <oc r="C56">
      <f>D56</f>
    </oc>
    <nc r="C56">
      <v>2500000</v>
    </nc>
  </rcc>
  <rcc rId="9421" sId="2" numFmtId="4">
    <oc r="D56">
      <f>BT56</f>
    </oc>
    <nc r="D56">
      <v>2500000</v>
    </nc>
  </rcc>
  <rcc rId="9422" sId="2" numFmtId="34">
    <oc r="E56">
      <f>C56-B56</f>
    </oc>
    <nc r="E56">
      <v>-300000</v>
    </nc>
  </rcc>
  <rcc rId="9423" sId="2" numFmtId="4">
    <oc r="BS56">
      <f>SUM(G56:BR56)</f>
    </oc>
    <nc r="BS56">
      <v>2800000</v>
    </nc>
  </rcc>
  <rcc rId="9424" sId="2" numFmtId="4">
    <oc r="BT56">
      <f>Summary!C49</f>
    </oc>
    <nc r="BT56">
      <v>2500000</v>
    </nc>
  </rcc>
  <rcc rId="9425" sId="2" numFmtId="34">
    <oc r="BU56">
      <f>BT56-BS56</f>
    </oc>
    <nc r="BU56">
      <v>-300000</v>
    </nc>
  </rcc>
  <rcc rId="9426" sId="2" numFmtId="4">
    <oc r="B57">
      <f>BS57</f>
    </oc>
    <nc r="B57">
      <v>0</v>
    </nc>
  </rcc>
  <rcc rId="9427" sId="2" numFmtId="34">
    <oc r="C57">
      <f>D57</f>
    </oc>
    <nc r="C57">
      <v>100000</v>
    </nc>
  </rcc>
  <rcc rId="9428" sId="2" numFmtId="4">
    <oc r="D57">
      <f>BT57</f>
    </oc>
    <nc r="D57">
      <v>100000</v>
    </nc>
  </rcc>
  <rcc rId="9429" sId="2" numFmtId="34">
    <oc r="E57">
      <f>C57-B57</f>
    </oc>
    <nc r="E57">
      <v>100000</v>
    </nc>
  </rcc>
  <rcc rId="9430" sId="2" numFmtId="4">
    <oc r="BS57">
      <f>SUM(G57:BR57)</f>
    </oc>
    <nc r="BS57">
      <v>0</v>
    </nc>
  </rcc>
  <rcc rId="9431" sId="2" numFmtId="4">
    <oc r="BT57">
      <f>Summary!C50</f>
    </oc>
    <nc r="BT57">
      <v>100000</v>
    </nc>
  </rcc>
  <rcc rId="9432" sId="2" numFmtId="34">
    <oc r="BU57">
      <f>BT57-BS57</f>
    </oc>
    <nc r="BU57">
      <v>100000</v>
    </nc>
  </rcc>
  <rcc rId="9433" sId="2" numFmtId="4">
    <oc r="B58">
      <f>BS58</f>
    </oc>
    <nc r="B58">
      <v>0</v>
    </nc>
  </rcc>
  <rcc rId="9434" sId="2" numFmtId="34">
    <oc r="C58">
      <f>D58</f>
    </oc>
    <nc r="C58">
      <v>500000</v>
    </nc>
  </rcc>
  <rcc rId="9435" sId="2" numFmtId="4">
    <oc r="D58">
      <f>BT58</f>
    </oc>
    <nc r="D58">
      <v>500000</v>
    </nc>
  </rcc>
  <rcc rId="9436" sId="2" numFmtId="34">
    <oc r="E58">
      <f>C58-B58</f>
    </oc>
    <nc r="E58">
      <v>500000</v>
    </nc>
  </rcc>
  <rcc rId="9437" sId="2" numFmtId="4">
    <oc r="BS58">
      <f>SUM(G58:BR58)</f>
    </oc>
    <nc r="BS58">
      <v>0</v>
    </nc>
  </rcc>
  <rcc rId="9438" sId="2" numFmtId="4">
    <oc r="BT58">
      <f>Summary!C51</f>
    </oc>
    <nc r="BT58">
      <v>500000</v>
    </nc>
  </rcc>
  <rcc rId="9439" sId="2" numFmtId="34">
    <oc r="BU58">
      <f>BT58-BS58</f>
    </oc>
    <nc r="BU58">
      <v>500000</v>
    </nc>
  </rcc>
  <rcc rId="9440" sId="2" numFmtId="4">
    <oc r="B59">
      <f>BS59</f>
    </oc>
    <nc r="B59">
      <v>0</v>
    </nc>
  </rcc>
  <rcc rId="9441" sId="2" numFmtId="34">
    <oc r="C59">
      <f>D59</f>
    </oc>
    <nc r="C59">
      <v>0</v>
    </nc>
  </rcc>
  <rcc rId="9442" sId="2" numFmtId="4">
    <oc r="D59">
      <f>BT59</f>
    </oc>
    <nc r="D59">
      <v>0</v>
    </nc>
  </rcc>
  <rcc rId="9443" sId="2" numFmtId="34">
    <oc r="E59">
      <f>C59-B59</f>
    </oc>
    <nc r="E59">
      <v>0</v>
    </nc>
  </rcc>
  <rcc rId="9444" sId="2" numFmtId="4">
    <oc r="BS59">
      <f>SUM(G59:BR59)</f>
    </oc>
    <nc r="BS59">
      <v>0</v>
    </nc>
  </rcc>
  <rcc rId="9445" sId="2" numFmtId="4">
    <oc r="BT59">
      <f>Summary!C52</f>
    </oc>
    <nc r="BT59">
      <v>0</v>
    </nc>
  </rcc>
  <rcc rId="9446" sId="2" numFmtId="34">
    <oc r="BU59">
      <f>BT59-BS59</f>
    </oc>
    <nc r="BU59">
      <v>0</v>
    </nc>
  </rcc>
  <rcc rId="9447" sId="2" numFmtId="4">
    <oc r="B60">
      <f>BS60</f>
    </oc>
    <nc r="B60">
      <v>150000</v>
    </nc>
  </rcc>
  <rcc rId="9448" sId="2" numFmtId="34">
    <oc r="C60">
      <f>D60</f>
    </oc>
    <nc r="C60">
      <v>200000</v>
    </nc>
  </rcc>
  <rcc rId="9449" sId="2" numFmtId="4">
    <oc r="D60">
      <f>BT60</f>
    </oc>
    <nc r="D60">
      <v>200000</v>
    </nc>
  </rcc>
  <rcc rId="9450" sId="2" numFmtId="34">
    <oc r="E60">
      <f>C60-B60</f>
    </oc>
    <nc r="E60">
      <v>50000</v>
    </nc>
  </rcc>
  <rcc rId="9451" sId="2">
    <oc r="F60">
      <f>A60</f>
    </oc>
    <nc r="F60" t="inlineStr">
      <is>
        <t>GTV</t>
      </is>
    </nc>
  </rcc>
  <rcc rId="9452" sId="2" numFmtId="4">
    <oc r="BS60">
      <f>SUM(G60:BR60)</f>
    </oc>
    <nc r="BS60">
      <v>150000</v>
    </nc>
  </rcc>
  <rcc rId="9453" sId="2" numFmtId="4">
    <oc r="BT60">
      <f>Summary!C53</f>
    </oc>
    <nc r="BT60">
      <v>200000</v>
    </nc>
  </rcc>
  <rcc rId="9454" sId="2" numFmtId="34">
    <oc r="BU60">
      <f>BT60-BS60</f>
    </oc>
    <nc r="BU60">
      <v>50000</v>
    </nc>
  </rcc>
  <rcc rId="9455" sId="2" numFmtId="4">
    <oc r="B61">
      <f>BS61</f>
    </oc>
    <nc r="B61">
      <v>0</v>
    </nc>
  </rcc>
  <rcc rId="9456" sId="2" numFmtId="34">
    <oc r="C61">
      <f>D61</f>
    </oc>
    <nc r="C61">
      <v>0</v>
    </nc>
  </rcc>
  <rcc rId="9457" sId="2" numFmtId="4">
    <oc r="D61">
      <f>BT61</f>
    </oc>
    <nc r="D61">
      <v>0</v>
    </nc>
  </rcc>
  <rcc rId="9458" sId="2" numFmtId="34">
    <oc r="E61">
      <f>C61-B61</f>
    </oc>
    <nc r="E61">
      <v>0</v>
    </nc>
  </rcc>
  <rcc rId="9459" sId="2" numFmtId="4">
    <oc r="BS61">
      <f>SUM(G61:BR61)</f>
    </oc>
    <nc r="BS61">
      <v>0</v>
    </nc>
  </rcc>
  <rcc rId="9460" sId="2" numFmtId="4">
    <oc r="BT61">
      <f>Summary!C54</f>
    </oc>
    <nc r="BT61">
      <v>0</v>
    </nc>
  </rcc>
  <rcc rId="9461" sId="2" numFmtId="34">
    <oc r="BU61">
      <f>BT61-BS61</f>
    </oc>
    <nc r="BU61">
      <v>0</v>
    </nc>
  </rcc>
  <rcc rId="9462" sId="2" numFmtId="4">
    <oc r="B62">
      <f>BS62</f>
    </oc>
    <nc r="B62">
      <v>1000000</v>
    </nc>
  </rcc>
  <rcc rId="9463" sId="2" numFmtId="34">
    <oc r="C62">
      <f>D62</f>
    </oc>
    <nc r="C62">
      <v>500000</v>
    </nc>
  </rcc>
  <rcc rId="9464" sId="2" numFmtId="4">
    <oc r="D62">
      <f>BT62</f>
    </oc>
    <nc r="D62">
      <v>500000</v>
    </nc>
  </rcc>
  <rcc rId="9465" sId="2" numFmtId="34">
    <oc r="E62">
      <f>C62-B62</f>
    </oc>
    <nc r="E62">
      <v>-500000</v>
    </nc>
  </rcc>
  <rcc rId="9466" sId="2" numFmtId="4">
    <oc r="BS62">
      <f>SUM(G62:BR62)</f>
    </oc>
    <nc r="BS62">
      <v>1000000</v>
    </nc>
  </rcc>
  <rcc rId="9467" sId="2" numFmtId="4">
    <oc r="BT62">
      <f>Summary!C55</f>
    </oc>
    <nc r="BT62">
      <v>500000</v>
    </nc>
  </rcc>
  <rcc rId="9468" sId="2" numFmtId="34">
    <oc r="BU62">
      <f>BT62-BS62</f>
    </oc>
    <nc r="BU62">
      <v>-500000</v>
    </nc>
  </rcc>
  <rcc rId="9469" sId="2" numFmtId="4">
    <oc r="B63">
      <f>BS63</f>
    </oc>
    <nc r="B63">
      <v>100000</v>
    </nc>
  </rcc>
  <rcc rId="9470" sId="2" numFmtId="34">
    <oc r="C63">
      <f>D63</f>
    </oc>
    <nc r="C63">
      <v>100000</v>
    </nc>
  </rcc>
  <rcc rId="9471" sId="2" numFmtId="4">
    <oc r="D63">
      <f>BT63</f>
    </oc>
    <nc r="D63">
      <v>100000</v>
    </nc>
  </rcc>
  <rcc rId="9472" sId="2" numFmtId="34">
    <oc r="E63">
      <f>C63-B63</f>
    </oc>
    <nc r="E63">
      <v>0</v>
    </nc>
  </rcc>
  <rcc rId="9473" sId="2" numFmtId="4">
    <oc r="BS63">
      <f>SUM(G63:BR63)</f>
    </oc>
    <nc r="BS63">
      <v>100000</v>
    </nc>
  </rcc>
  <rcc rId="9474" sId="2" numFmtId="4">
    <oc r="BT63">
      <f>Summary!C56</f>
    </oc>
    <nc r="BT63">
      <v>100000</v>
    </nc>
  </rcc>
  <rcc rId="9475" sId="2" numFmtId="34">
    <oc r="BU63">
      <f>BT63-BS63</f>
    </oc>
    <nc r="BU63">
      <v>0</v>
    </nc>
  </rcc>
  <rcc rId="9476" sId="2" numFmtId="4">
    <oc r="B64">
      <f>BS64</f>
    </oc>
    <nc r="B64">
      <v>0</v>
    </nc>
  </rcc>
  <rcc rId="9477" sId="2" numFmtId="34">
    <oc r="C64">
      <f>D64</f>
    </oc>
    <nc r="C64">
      <v>0</v>
    </nc>
  </rcc>
  <rcc rId="9478" sId="2" numFmtId="4">
    <oc r="D64">
      <f>BT64</f>
    </oc>
    <nc r="D64">
      <v>0</v>
    </nc>
  </rcc>
  <rcc rId="9479" sId="2" numFmtId="34">
    <oc r="E64">
      <f>C64-B64</f>
    </oc>
    <nc r="E64">
      <v>0</v>
    </nc>
  </rcc>
  <rcc rId="9480" sId="2">
    <oc r="F64">
      <f>A64</f>
    </oc>
    <nc r="F64" t="inlineStr">
      <is>
        <t>7 News</t>
      </is>
    </nc>
  </rcc>
  <rcc rId="9481" sId="2" numFmtId="4">
    <oc r="BS64">
      <f>SUM(G64:BR64)</f>
    </oc>
    <nc r="BS64">
      <v>0</v>
    </nc>
  </rcc>
  <rcc rId="9482" sId="2" numFmtId="4">
    <oc r="BT64">
      <f>Summary!C57</f>
    </oc>
    <nc r="BT64">
      <v>0</v>
    </nc>
  </rcc>
  <rcc rId="9483" sId="2" numFmtId="34">
    <oc r="BU64">
      <f>BT64-BS64</f>
    </oc>
    <nc r="BU64">
      <v>0</v>
    </nc>
  </rcc>
  <rcc rId="9484" sId="2" numFmtId="4">
    <oc r="B65">
      <f>BS65</f>
    </oc>
    <nc r="B65">
      <v>0</v>
    </nc>
  </rcc>
  <rcc rId="9485" sId="2" numFmtId="34">
    <oc r="C65">
      <f>D65</f>
    </oc>
    <nc r="C65">
      <v>0</v>
    </nc>
  </rcc>
  <rcc rId="9486" sId="2" numFmtId="4">
    <oc r="D65">
      <f>BT65</f>
    </oc>
    <nc r="D65">
      <v>0</v>
    </nc>
  </rcc>
  <rcc rId="9487" sId="2" numFmtId="34">
    <oc r="E65">
      <f>C65-B65</f>
    </oc>
    <nc r="E65">
      <v>0</v>
    </nc>
  </rcc>
  <rcc rId="9488" sId="2">
    <oc r="F65">
      <f>A65</f>
    </oc>
    <nc r="F65" t="inlineStr">
      <is>
        <t>BOL News</t>
      </is>
    </nc>
  </rcc>
  <rcc rId="9489" sId="2" numFmtId="4">
    <oc r="BS65">
      <f>SUM(G65:BR65)</f>
    </oc>
    <nc r="BS65">
      <v>0</v>
    </nc>
  </rcc>
  <rcc rId="9490" sId="2" numFmtId="4">
    <oc r="BT65">
      <f>Summary!C58</f>
    </oc>
    <nc r="BT65">
      <v>0</v>
    </nc>
  </rcc>
  <rcc rId="9491" sId="2" numFmtId="34">
    <oc r="BU65">
      <f>BT65-BS65</f>
    </oc>
    <nc r="BU65">
      <v>0</v>
    </nc>
  </rcc>
  <rcc rId="9492" sId="2" numFmtId="4">
    <oc r="B66">
      <f>BS66</f>
    </oc>
    <nc r="B66">
      <v>100000</v>
    </nc>
  </rcc>
  <rcc rId="9493" sId="2" numFmtId="34">
    <oc r="C66">
      <f>D66</f>
    </oc>
    <nc r="C66">
      <v>100000</v>
    </nc>
  </rcc>
  <rcc rId="9494" sId="2" numFmtId="4">
    <oc r="D66">
      <f>BT66</f>
    </oc>
    <nc r="D66">
      <v>100000</v>
    </nc>
  </rcc>
  <rcc rId="9495" sId="2" numFmtId="34">
    <oc r="E66">
      <f>C66-B66</f>
    </oc>
    <nc r="E66">
      <v>0</v>
    </nc>
  </rcc>
  <rcc rId="9496" sId="2" numFmtId="4">
    <oc r="BS66">
      <f>SUM(G66:BR66)</f>
    </oc>
    <nc r="BS66">
      <v>100000</v>
    </nc>
  </rcc>
  <rcc rId="9497" sId="2" numFmtId="4">
    <oc r="BT66">
      <f>Summary!C59</f>
    </oc>
    <nc r="BT66">
      <v>100000</v>
    </nc>
  </rcc>
  <rcc rId="9498" sId="2" numFmtId="34">
    <oc r="BU66">
      <f>BT66-BS66</f>
    </oc>
    <nc r="BU66">
      <v>0</v>
    </nc>
  </rcc>
  <rcc rId="9499" sId="2" numFmtId="34">
    <oc r="B67">
      <f>SUM(B44:B66)</f>
    </oc>
    <nc r="B67">
      <v>81047190.125</v>
    </nc>
  </rcc>
  <rcc rId="9500" sId="2" numFmtId="34">
    <oc r="C67">
      <f>SUM(C44:C66)</f>
    </oc>
    <nc r="C67">
      <v>94200000</v>
    </nc>
  </rcc>
  <rcc rId="9501" sId="2" numFmtId="34">
    <oc r="D67">
      <f>SUM(D44:D66)</f>
    </oc>
    <nc r="D67">
      <v>94200000</v>
    </nc>
  </rcc>
  <rcc rId="9502" sId="2" numFmtId="34">
    <oc r="E67">
      <f>SUM(E44:E66)</f>
    </oc>
    <nc r="E67">
      <v>13152809.875</v>
    </nc>
  </rcc>
  <rcc rId="9503" sId="2" numFmtId="34">
    <oc r="G67">
      <f>SUM(G44:G66)</f>
    </oc>
    <nc r="G67">
      <v>0</v>
    </nc>
  </rcc>
  <rcc rId="9504" sId="2" numFmtId="34">
    <oc r="H67">
      <f>SUM(H44:H66)</f>
    </oc>
    <nc r="H67">
      <v>2400000</v>
    </nc>
  </rcc>
  <rcc rId="9505" sId="2" numFmtId="34">
    <oc r="I67">
      <f>SUM(I44:I66)</f>
    </oc>
    <nc r="I67">
      <v>0</v>
    </nc>
  </rcc>
  <rcc rId="9506" sId="2" numFmtId="34">
    <oc r="J67">
      <f>SUM(J44:J66)</f>
    </oc>
    <nc r="J67">
      <v>0</v>
    </nc>
  </rcc>
  <rcc rId="9507" sId="2" numFmtId="34">
    <oc r="K67">
      <f>SUM(K44:K66)</f>
    </oc>
    <nc r="K67">
      <v>0</v>
    </nc>
  </rcc>
  <rcc rId="9508" sId="2" numFmtId="34">
    <oc r="L67">
      <f>SUM(L44:L66)</f>
    </oc>
    <nc r="L67">
      <v>2650000</v>
    </nc>
  </rcc>
  <rcc rId="9509" sId="2" numFmtId="34">
    <oc r="M67">
      <f>SUM(M44:M66)</f>
    </oc>
    <nc r="M67">
      <v>0</v>
    </nc>
  </rcc>
  <rcc rId="9510" sId="2" numFmtId="34">
    <oc r="N67">
      <f>SUM(N44:N66)</f>
    </oc>
    <nc r="N67">
      <v>0</v>
    </nc>
  </rcc>
  <rcc rId="9511" sId="2" numFmtId="34">
    <oc r="O67">
      <f>SUM(O44:O66)</f>
    </oc>
    <nc r="O67">
      <v>0</v>
    </nc>
  </rcc>
  <rcc rId="9512" sId="2" numFmtId="34">
    <oc r="Q67">
      <f>SUM(Q44:Q66)</f>
    </oc>
    <nc r="Q67">
      <v>2690000</v>
    </nc>
  </rcc>
  <rcc rId="9513" sId="2" numFmtId="34">
    <oc r="R67">
      <f>SUM(R44:R66)</f>
    </oc>
    <nc r="R67">
      <v>1800000</v>
    </nc>
  </rcc>
  <rcc rId="9514" sId="2" numFmtId="34">
    <oc r="S67">
      <f>SUM(S44:S66)</f>
    </oc>
    <nc r="S67">
      <v>0</v>
    </nc>
  </rcc>
  <rcc rId="9515" sId="2" numFmtId="34">
    <oc r="T67">
      <f>SUM(T44:T66)</f>
    </oc>
    <nc r="T67">
      <v>2309262.625</v>
    </nc>
  </rcc>
  <rcc rId="9516" sId="2" numFmtId="34">
    <oc r="U67">
      <f>SUM(U44:U66)</f>
    </oc>
    <nc r="U67">
      <v>0</v>
    </nc>
  </rcc>
  <rcc rId="9517" sId="2" numFmtId="34">
    <oc r="V67">
      <f>SUM(V44:V66)</f>
    </oc>
    <nc r="V67">
      <v>0</v>
    </nc>
  </rcc>
  <rcc rId="9518" sId="2" numFmtId="34">
    <oc r="W67">
      <f>SUM(W44:W66)</f>
    </oc>
    <nc r="W67">
      <v>0</v>
    </nc>
  </rcc>
  <rcc rId="9519" sId="2" numFmtId="34">
    <oc r="X67">
      <f>SUM(X44:X66)</f>
    </oc>
    <nc r="X67">
      <v>1900000</v>
    </nc>
  </rcc>
  <rcc rId="9520" sId="2" numFmtId="34">
    <oc r="Y67">
      <f>SUM(Y44:Y66)</f>
    </oc>
    <nc r="Y67">
      <v>0</v>
    </nc>
  </rcc>
  <rcc rId="9521" sId="2" numFmtId="34">
    <oc r="Z67">
      <f>SUM(Z44:Z66)</f>
    </oc>
    <nc r="Z67">
      <v>0</v>
    </nc>
  </rcc>
  <rcc rId="9522" sId="2" numFmtId="34">
    <oc r="AA67">
      <f>SUM(AA44:AA66)</f>
    </oc>
    <nc r="AA67">
      <v>2650000</v>
    </nc>
  </rcc>
  <rcc rId="9523" sId="2" numFmtId="34">
    <oc r="AB67">
      <f>SUM(AB44:AB66)</f>
    </oc>
    <nc r="AB67">
      <v>0</v>
    </nc>
  </rcc>
  <rcc rId="9524" sId="2" numFmtId="34">
    <oc r="AC67">
      <f>SUM(AC44:AC66)</f>
    </oc>
    <nc r="AC67">
      <v>2050000</v>
    </nc>
  </rcc>
  <rcc rId="9525" sId="2" numFmtId="34">
    <oc r="AD67">
      <f>SUM(AD44:AD66)</f>
    </oc>
    <nc r="AD67">
      <v>1600000</v>
    </nc>
  </rcc>
  <rcc rId="9526" sId="2" numFmtId="34">
    <oc r="AE67">
      <f>SUM(AE44:AE66)</f>
    </oc>
    <nc r="AE67">
      <v>0</v>
    </nc>
  </rcc>
  <rcc rId="9527" sId="2" numFmtId="34">
    <oc r="AF67">
      <f>SUM(AF44:AF66)</f>
    </oc>
    <nc r="AF67">
      <v>0</v>
    </nc>
  </rcc>
  <rcc rId="9528" sId="2" numFmtId="34">
    <oc r="AG67">
      <f>SUM(AG44:AG66)</f>
    </oc>
    <nc r="AG67">
      <v>1850000</v>
    </nc>
  </rcc>
  <rcc rId="9529" sId="2" numFmtId="34">
    <oc r="AH67">
      <f>SUM(AH44:AH66)</f>
    </oc>
    <nc r="AH67">
      <v>1300000</v>
    </nc>
  </rcc>
  <rcc rId="9530" sId="2" numFmtId="34">
    <oc r="AI67">
      <f>SUM(AI44:AI66)</f>
    </oc>
    <nc r="AI67">
      <v>0</v>
    </nc>
  </rcc>
  <rcc rId="9531" sId="2" numFmtId="34">
    <oc r="AJ67">
      <f>SUM(AJ44:AJ66)</f>
    </oc>
    <nc r="AJ67">
      <v>1700000</v>
    </nc>
  </rcc>
  <rcc rId="9532" sId="2" numFmtId="34">
    <oc r="AK67">
      <f>SUM(AK44:AK66)</f>
    </oc>
    <nc r="AK67">
      <v>0</v>
    </nc>
  </rcc>
  <rcc rId="9533" sId="2" numFmtId="34">
    <oc r="AL67">
      <f>SUM(AL44:AL66)</f>
    </oc>
    <nc r="AL67">
      <v>0</v>
    </nc>
  </rcc>
  <rcc rId="9534" sId="2" numFmtId="34">
    <oc r="AM67">
      <f>SUM(AM44:AM66)</f>
    </oc>
    <nc r="AM67">
      <v>700000</v>
    </nc>
  </rcc>
  <rcc rId="9535" sId="2" numFmtId="34">
    <oc r="AN67">
      <f>SUM(AN44:AN66)</f>
    </oc>
    <nc r="AN67">
      <v>1500000</v>
    </nc>
  </rcc>
  <rcc rId="9536" sId="2" numFmtId="34">
    <oc r="AO67">
      <f>SUM(AO44:AO66)</f>
    </oc>
    <nc r="AO67">
      <v>0</v>
    </nc>
  </rcc>
  <rcc rId="9537" sId="2" numFmtId="34">
    <oc r="AP67">
      <f>SUM(AP44:AP66)</f>
    </oc>
    <nc r="AP67">
      <v>0</v>
    </nc>
  </rcc>
  <rcc rId="9538" sId="2" numFmtId="34">
    <oc r="AQ67">
      <f>SUM(AQ44:AQ66)</f>
    </oc>
    <nc r="AQ67">
      <v>7640869.375</v>
    </nc>
  </rcc>
  <rcc rId="9539" sId="2" numFmtId="34">
    <oc r="AR67">
      <f>SUM(AR44:AR66)</f>
    </oc>
    <nc r="AR67">
      <v>0</v>
    </nc>
  </rcc>
  <rcc rId="9540" sId="2" numFmtId="34">
    <oc r="AS67">
      <f>SUM(AS44:AS66)</f>
    </oc>
    <nc r="AS67">
      <v>2400000</v>
    </nc>
  </rcc>
  <rcc rId="9541" sId="2" numFmtId="34">
    <oc r="AT67">
      <f>SUM(AT44:AT66)</f>
    </oc>
    <nc r="AT67">
      <v>1100000</v>
    </nc>
  </rcc>
  <rcc rId="9542" sId="2" numFmtId="34">
    <oc r="AU67">
      <f>SUM(AU44:AU66)</f>
    </oc>
    <nc r="AU67">
      <v>5493950</v>
    </nc>
  </rcc>
  <rcc rId="9543" sId="2" numFmtId="34">
    <oc r="AV67">
      <f>SUM(AV44:AV66)</f>
    </oc>
    <nc r="AV67">
      <v>0</v>
    </nc>
  </rcc>
  <rcc rId="9544" sId="2" numFmtId="34">
    <oc r="AW67">
      <f>SUM(AW44:AW66)</f>
    </oc>
    <nc r="AW67">
      <v>0</v>
    </nc>
  </rcc>
  <rcc rId="9545" sId="2" numFmtId="34">
    <oc r="AX67">
      <f>SUM(AX44:AX66)</f>
    </oc>
    <nc r="AX67">
      <v>2500000</v>
    </nc>
  </rcc>
  <rcc rId="9546" sId="2" numFmtId="34">
    <oc r="AY67">
      <f>SUM(AY44:AY66)</f>
    </oc>
    <nc r="AY67">
      <v>950000</v>
    </nc>
  </rcc>
  <rcc rId="9547" sId="2" numFmtId="34">
    <oc r="AZ67">
      <f>SUM(AZ44:AZ66)</f>
    </oc>
    <nc r="AZ67">
      <v>1800000</v>
    </nc>
  </rcc>
  <rcc rId="9548" sId="2" numFmtId="34">
    <oc r="BA67">
      <f>SUM(BA44:BA66)</f>
    </oc>
    <nc r="BA67">
      <v>2650000</v>
    </nc>
  </rcc>
  <rcc rId="9549" sId="2" numFmtId="34">
    <oc r="BB67">
      <f>SUM(BB44:BB66)</f>
    </oc>
    <nc r="BB67">
      <v>6534250</v>
    </nc>
  </rcc>
  <rcc rId="9550" sId="2" numFmtId="34">
    <oc r="BC67">
      <f>SUM(BC44:BC66)</f>
    </oc>
    <nc r="BC67">
      <v>6400000</v>
    </nc>
  </rcc>
  <rcc rId="9551" sId="2" numFmtId="34">
    <oc r="BD67">
      <f>SUM(BD44:BD66)</f>
    </oc>
    <nc r="BD67">
      <v>0</v>
    </nc>
  </rcc>
  <rcc rId="9552" sId="2" numFmtId="34">
    <oc r="BE67">
      <f>SUM(BE44:BE66)</f>
    </oc>
    <nc r="BE67">
      <v>4350000</v>
    </nc>
  </rcc>
  <rcc rId="9553" sId="2" numFmtId="34">
    <oc r="BF67">
      <f>SUM(BF44:BF66)</f>
    </oc>
    <nc r="BF67">
      <v>4300000</v>
    </nc>
  </rcc>
  <rcc rId="9554" sId="2" numFmtId="34">
    <oc r="BG67">
      <f>SUM(BG44:BG66)</f>
    </oc>
    <nc r="BG67">
      <v>0</v>
    </nc>
  </rcc>
  <rcc rId="9555" sId="2" numFmtId="34">
    <oc r="BH67">
      <f>SUM(BH44:BH66)</f>
    </oc>
    <nc r="BH67">
      <v>5183738.75</v>
    </nc>
  </rcc>
  <rcc rId="9556" sId="2" numFmtId="34">
    <oc r="BI67">
      <f>SUM(BI44:BI66)</f>
    </oc>
    <nc r="BI67">
      <v>0</v>
    </nc>
  </rcc>
  <rcc rId="9557" sId="2" numFmtId="34">
    <oc r="BJ67">
      <f>SUM(BJ44:BJ66)</f>
    </oc>
    <nc r="BJ67">
      <v>0</v>
    </nc>
  </rcc>
  <rcc rId="9558" sId="2" numFmtId="34">
    <oc r="BK67">
      <f>SUM(BK44:BK66)</f>
    </oc>
    <nc r="BK67">
      <v>0</v>
    </nc>
  </rcc>
  <rcc rId="9559" sId="2" numFmtId="34">
    <oc r="BL67">
      <f>SUM(BL44:BL66)</f>
    </oc>
    <nc r="BL67">
      <v>0</v>
    </nc>
  </rcc>
  <rcc rId="9560" sId="2" numFmtId="34">
    <oc r="BM67">
      <f>SUM(BM44:BM66)</f>
    </oc>
    <nc r="BM67">
      <v>2645119.375</v>
    </nc>
  </rcc>
  <rcc rId="9561" sId="2" numFmtId="34">
    <oc r="BN67">
      <f>SUM(BN44:BN66)</f>
    </oc>
    <nc r="BN67">
      <v>0</v>
    </nc>
  </rcc>
  <rcc rId="9562" sId="2" numFmtId="34">
    <oc r="BO67">
      <f>SUM(BO44:BO66)</f>
    </oc>
    <nc r="BO67">
      <v>0</v>
    </nc>
  </rcc>
  <rcc rId="9563" sId="2" numFmtId="34">
    <oc r="BP67">
      <f>SUM(BP44:BP66)</f>
    </oc>
    <nc r="BP67">
      <v>0</v>
    </nc>
  </rcc>
  <rcc rId="9564" sId="2" numFmtId="34">
    <oc r="BQ67">
      <f>SUM(BQ44:BQ66)</f>
    </oc>
    <nc r="BQ67">
      <v>0</v>
    </nc>
  </rcc>
  <rcc rId="9565" sId="2" numFmtId="34">
    <oc r="BR67">
      <f>SUM(BR44:BR66)</f>
    </oc>
    <nc r="BR67">
      <v>0</v>
    </nc>
  </rcc>
  <rcc rId="9566" sId="2" numFmtId="34">
    <oc r="BS67">
      <f>SUM(BS44:BS66)</f>
    </oc>
    <nc r="BS67">
      <v>81047190.125</v>
    </nc>
  </rcc>
  <rcc rId="9567" sId="2" numFmtId="34">
    <oc r="BT67">
      <f>SUM(BT44:BT66)</f>
    </oc>
    <nc r="BT67">
      <v>94200000</v>
    </nc>
  </rcc>
  <rcc rId="9568" sId="2" numFmtId="34">
    <oc r="BU67">
      <f>SUM(BU44:BU66)</f>
    </oc>
    <nc r="BU67">
      <v>13152809.875</v>
    </nc>
  </rcc>
  <rcc rId="9569" sId="2" numFmtId="13">
    <oc r="B68">
      <f>B87/B110</f>
    </oc>
    <nc r="B68">
      <v>7.9918590975948441E-3</v>
    </nc>
  </rcc>
  <rcc rId="9570" sId="2">
    <oc r="G68">
      <f>G87/G6</f>
    </oc>
    <nc r="G68" t="e">
      <v>#DIV/0!</v>
    </nc>
  </rcc>
  <rcc rId="9571" sId="2" numFmtId="13">
    <oc r="H68">
      <f>H87/H6</f>
    </oc>
    <nc r="H68">
      <v>0</v>
    </nc>
  </rcc>
  <rcc rId="9572" sId="2">
    <oc r="I68">
      <f>I87/I6</f>
    </oc>
    <nc r="I68" t="e">
      <v>#DIV/0!</v>
    </nc>
  </rcc>
  <rcc rId="9573" sId="2">
    <oc r="J68">
      <f>J87/J6</f>
    </oc>
    <nc r="J68" t="e">
      <v>#DIV/0!</v>
    </nc>
  </rcc>
  <rcc rId="9574" sId="2">
    <oc r="K68">
      <f>K87/K6</f>
    </oc>
    <nc r="K68" t="e">
      <v>#DIV/0!</v>
    </nc>
  </rcc>
  <rcc rId="9575" sId="2" numFmtId="13">
    <oc r="L68">
      <f>L87/L6</f>
    </oc>
    <nc r="L68">
      <v>0</v>
    </nc>
  </rcc>
  <rcc rId="9576" sId="2">
    <oc r="M68">
      <f>M87/M6</f>
    </oc>
    <nc r="M68" t="e">
      <v>#DIV/0!</v>
    </nc>
  </rcc>
  <rcc rId="9577" sId="2">
    <oc r="N68">
      <f>N87/N6</f>
    </oc>
    <nc r="N68" t="e">
      <v>#DIV/0!</v>
    </nc>
  </rcc>
  <rcc rId="9578" sId="2">
    <oc r="O68">
      <f>O87/O6</f>
    </oc>
    <nc r="O68" t="e">
      <v>#DIV/0!</v>
    </nc>
  </rcc>
  <rcc rId="9579" sId="2" numFmtId="13">
    <oc r="Q68">
      <f>Q87/Q6</f>
    </oc>
    <nc r="Q68">
      <v>1.5873015873015872E-2</v>
    </nc>
  </rcc>
  <rcc rId="9580" sId="2" numFmtId="13">
    <oc r="R68">
      <f>R87/R6</f>
    </oc>
    <nc r="R68">
      <v>0</v>
    </nc>
  </rcc>
  <rcc rId="9581" sId="2">
    <oc r="S68">
      <f>S87/S6</f>
    </oc>
    <nc r="S68" t="e">
      <v>#DIV/0!</v>
    </nc>
  </rcc>
  <rcc rId="9582" sId="2" numFmtId="13">
    <oc r="T68">
      <f>T87/T6</f>
    </oc>
    <nc r="T68">
      <v>3.1333977895247396E-2</v>
    </nc>
  </rcc>
  <rcc rId="9583" sId="2">
    <oc r="U68">
      <f>U87/U6</f>
    </oc>
    <nc r="U68" t="e">
      <v>#DIV/0!</v>
    </nc>
  </rcc>
  <rcc rId="9584" sId="2">
    <oc r="V68">
      <f>V87/V6</f>
    </oc>
    <nc r="V68" t="e">
      <v>#DIV/0!</v>
    </nc>
  </rcc>
  <rcc rId="9585" sId="2" numFmtId="13">
    <oc r="X68">
      <f>X87/X6</f>
    </oc>
    <nc r="X68">
      <v>1.6666666666666666E-2</v>
    </nc>
  </rcc>
  <rcc rId="9586" sId="2">
    <oc r="Y68">
      <f>Y87/Y6</f>
    </oc>
    <nc r="Y68" t="e">
      <v>#DIV/0!</v>
    </nc>
  </rcc>
  <rcc rId="9587" sId="2">
    <oc r="Z68">
      <f>Z87/Z6</f>
    </oc>
    <nc r="Z68" t="e">
      <v>#DIV/0!</v>
    </nc>
  </rcc>
  <rcc rId="9588" sId="2" numFmtId="13">
    <oc r="AA68">
      <f>AA87/AA6</f>
    </oc>
    <nc r="AA68">
      <v>0</v>
    </nc>
  </rcc>
  <rcc rId="9589" sId="2">
    <oc r="AB68">
      <f>AB87/AB6</f>
    </oc>
    <nc r="AB68" t="e">
      <v>#DIV/0!</v>
    </nc>
  </rcc>
  <rcc rId="9590" sId="2" numFmtId="13">
    <oc r="AC68">
      <f>AC87/AC6</f>
    </oc>
    <nc r="AC68">
      <v>0</v>
    </nc>
  </rcc>
  <rcc rId="9591" sId="2" numFmtId="13">
    <oc r="AD68">
      <f>AD87/AD6</f>
    </oc>
    <nc r="AD68">
      <v>1.4925373134328358E-2</v>
    </nc>
  </rcc>
  <rcc rId="9592" sId="2">
    <oc r="AE68">
      <f>AE87/AE6</f>
    </oc>
    <nc r="AE68" t="e">
      <v>#DIV/0!</v>
    </nc>
  </rcc>
  <rcc rId="9593" sId="2">
    <oc r="AF68">
      <f>AF87/AF6</f>
    </oc>
    <nc r="AF68" t="e">
      <v>#DIV/0!</v>
    </nc>
  </rcc>
  <rcc rId="9594" sId="2" numFmtId="13">
    <oc r="AG68">
      <f>AG87/AG6</f>
    </oc>
    <nc r="AG68">
      <v>0</v>
    </nc>
  </rcc>
  <rcc rId="9595" sId="2" numFmtId="13">
    <oc r="AH68">
      <f>AH87/AH6</f>
    </oc>
    <nc r="AH68">
      <v>0</v>
    </nc>
  </rcc>
  <rcc rId="9596" sId="2">
    <oc r="AI68">
      <f>AI87/AI6</f>
    </oc>
    <nc r="AI68" t="e">
      <v>#DIV/0!</v>
    </nc>
  </rcc>
  <rcc rId="9597" sId="2" numFmtId="13">
    <oc r="AJ68">
      <f>AJ87/AJ6</f>
    </oc>
    <nc r="AJ68">
      <v>0</v>
    </nc>
  </rcc>
  <rcc rId="9598" sId="2">
    <oc r="AK68">
      <f>AK87/AK6</f>
    </oc>
    <nc r="AK68" t="e">
      <v>#DIV/0!</v>
    </nc>
  </rcc>
  <rcc rId="9599" sId="2">
    <oc r="AL68">
      <f>AL87/AL6</f>
    </oc>
    <nc r="AL68" t="e">
      <v>#DIV/0!</v>
    </nc>
  </rcc>
  <rcc rId="9600" sId="2" numFmtId="13">
    <oc r="AM68">
      <f>AM87/AM6</f>
    </oc>
    <nc r="AM68">
      <v>0.16666666666666666</v>
    </nc>
  </rcc>
  <rcc rId="9601" sId="2" numFmtId="13">
    <oc r="AN68">
      <f>AN87/AN6</f>
    </oc>
    <nc r="AN68">
      <v>0</v>
    </nc>
  </rcc>
  <rcc rId="9602" sId="2">
    <oc r="AO68">
      <f>AO87/AO6</f>
    </oc>
    <nc r="AO68" t="e">
      <v>#DIV/0!</v>
    </nc>
  </rcc>
  <rcc rId="9603" sId="2">
    <oc r="AP68">
      <f>AP87/AP6</f>
    </oc>
    <nc r="AP68" t="e">
      <v>#DIV/0!</v>
    </nc>
  </rcc>
  <rcc rId="9604" sId="2" numFmtId="13">
    <oc r="AQ68">
      <f>AQ87/AQ6</f>
    </oc>
    <nc r="AQ68">
      <v>0</v>
    </nc>
  </rcc>
  <rcc rId="9605" sId="2">
    <oc r="AR68">
      <f>AR87/AR6</f>
    </oc>
    <nc r="AR68" t="e">
      <v>#DIV/0!</v>
    </nc>
  </rcc>
  <rcc rId="9606" sId="2" numFmtId="13">
    <oc r="AS68">
      <f>AS87/AS6</f>
    </oc>
    <nc r="AS68">
      <v>0</v>
    </nc>
  </rcc>
  <rcc rId="9607" sId="2" numFmtId="13">
    <oc r="AT68">
      <f>AT87/AT6</f>
    </oc>
    <nc r="AT68">
      <v>0</v>
    </nc>
  </rcc>
  <rcc rId="9608" sId="2" numFmtId="13">
    <oc r="AU68">
      <f>AU87/AU6</f>
    </oc>
    <nc r="AU68">
      <v>0</v>
    </nc>
  </rcc>
  <rcc rId="9609" sId="2">
    <oc r="AV68">
      <f>AV87/AV6</f>
    </oc>
    <nc r="AV68" t="e">
      <v>#DIV/0!</v>
    </nc>
  </rcc>
  <rcc rId="9610" sId="2">
    <oc r="AW68">
      <f>AW87/AW6</f>
    </oc>
    <nc r="AW68" t="e">
      <v>#DIV/0!</v>
    </nc>
  </rcc>
  <rcc rId="9611" sId="2" numFmtId="13">
    <oc r="AX68">
      <f>AX87/AX6</f>
    </oc>
    <nc r="AX68">
      <v>0</v>
    </nc>
  </rcc>
  <rcc rId="9612" sId="2" numFmtId="13">
    <oc r="AY68">
      <f>AY87/AY6</f>
    </oc>
    <nc r="AY68">
      <v>0</v>
    </nc>
  </rcc>
  <rcc rId="9613" sId="2" numFmtId="13">
    <oc r="AZ68">
      <f>AZ87/AZ6</f>
    </oc>
    <nc r="AZ68">
      <v>0</v>
    </nc>
  </rcc>
  <rcc rId="9614" sId="2" numFmtId="13">
    <oc r="BA68">
      <f>BA87/BA6</f>
    </oc>
    <nc r="BA68">
      <v>0</v>
    </nc>
  </rcc>
  <rcc rId="9615" sId="2" numFmtId="13">
    <oc r="BB68">
      <f>BB87/BB6</f>
    </oc>
    <nc r="BB68">
      <v>0</v>
    </nc>
  </rcc>
  <rcc rId="9616" sId="2" numFmtId="13">
    <oc r="BC68">
      <f>BC87/BC6</f>
    </oc>
    <nc r="BC68">
      <v>0</v>
    </nc>
  </rcc>
  <rcc rId="9617" sId="2" numFmtId="13">
    <oc r="BD68">
      <f>BD87/BD6</f>
    </oc>
    <nc r="BD68">
      <v>0</v>
    </nc>
  </rcc>
  <rcc rId="9618" sId="2" numFmtId="13">
    <oc r="BE68">
      <f>BE87/BE6</f>
    </oc>
    <nc r="BE68">
      <v>3.870967741935484E-2</v>
    </nc>
  </rcc>
  <rcc rId="9619" sId="2" numFmtId="13">
    <oc r="BF68">
      <f>BF87/BF6</f>
    </oc>
    <nc r="BF68">
      <v>0</v>
    </nc>
  </rcc>
  <rcc rId="9620" sId="2" numFmtId="13">
    <oc r="BG68">
      <f>BG87/BG6</f>
    </oc>
    <nc r="BG68">
      <v>0</v>
    </nc>
  </rcc>
  <rcc rId="9621" sId="2" numFmtId="13">
    <oc r="BH68">
      <f>BH87/BH6</f>
    </oc>
    <nc r="BH68">
      <v>2.1912561961620763E-2</v>
    </nc>
  </rcc>
  <rcc rId="9622" sId="2">
    <oc r="BI68">
      <f>BI87/BI6</f>
    </oc>
    <nc r="BI68" t="e">
      <v>#DIV/0!</v>
    </nc>
  </rcc>
  <rcc rId="9623" sId="2">
    <oc r="BJ68">
      <f>BJ87/BJ6</f>
    </oc>
    <nc r="BJ68" t="e">
      <v>#DIV/0!</v>
    </nc>
  </rcc>
  <rcc rId="9624" sId="2">
    <oc r="BK68">
      <f>BK87/BK6</f>
    </oc>
    <nc r="BK68" t="e">
      <v>#DIV/0!</v>
    </nc>
  </rcc>
  <rcc rId="9625" sId="2" numFmtId="13">
    <oc r="BL68">
      <f>BL87/BL6</f>
    </oc>
    <nc r="BL68">
      <v>0</v>
    </nc>
  </rcc>
  <rcc rId="9626" sId="2" numFmtId="13">
    <oc r="BM68">
      <f>BM87/BM6</f>
    </oc>
    <nc r="BM68">
      <v>0</v>
    </nc>
  </rcc>
  <rcc rId="9627" sId="2" numFmtId="13">
    <oc r="BS68">
      <f>BS87/BS110</f>
    </oc>
    <nc r="BS68">
      <v>7.9918590975948441E-3</v>
    </nc>
  </rcc>
  <rcc rId="9628" sId="2" numFmtId="13">
    <oc r="BT68">
      <f>BT87/BT110</f>
    </oc>
    <nc r="BT68">
      <v>8.7453300005069061E-3</v>
    </nc>
  </rcc>
  <rcc rId="9629" sId="2" numFmtId="4">
    <oc r="B69">
      <f>BS69</f>
    </oc>
    <nc r="B69">
      <v>0</v>
    </nc>
  </rcc>
  <rcc rId="9630" sId="2" numFmtId="34">
    <oc r="C69">
      <f>D69</f>
    </oc>
    <nc r="C69">
      <v>250000</v>
    </nc>
  </rcc>
  <rcc rId="9631" sId="2" numFmtId="4">
    <oc r="D69">
      <f>BT69</f>
    </oc>
    <nc r="D69">
      <v>250000</v>
    </nc>
  </rcc>
  <rcc rId="9632" sId="2" numFmtId="34">
    <oc r="E69">
      <f>C69-B69</f>
    </oc>
    <nc r="E69">
      <v>250000</v>
    </nc>
  </rcc>
  <rcc rId="9633" sId="2" numFmtId="4">
    <oc r="BS69">
      <f>SUM(G69:BR69)</f>
    </oc>
    <nc r="BS69">
      <v>0</v>
    </nc>
  </rcc>
  <rcc rId="9634" sId="2" numFmtId="4">
    <oc r="BT69">
      <f>Summary!C62</f>
    </oc>
    <nc r="BT69">
      <v>250000</v>
    </nc>
  </rcc>
  <rcc rId="9635" sId="2" numFmtId="34">
    <oc r="BU69">
      <f>BT69-BS69</f>
    </oc>
    <nc r="BU69">
      <v>250000</v>
    </nc>
  </rcc>
  <rcc rId="9636" sId="2" numFmtId="4">
    <oc r="B70">
      <f>BS70</f>
    </oc>
    <nc r="B70">
      <v>0</v>
    </nc>
  </rcc>
  <rcc rId="9637" sId="2" numFmtId="34">
    <oc r="C70">
      <f>D70</f>
    </oc>
    <nc r="C70">
      <v>0</v>
    </nc>
  </rcc>
  <rcc rId="9638" sId="2" numFmtId="4">
    <oc r="D70">
      <f>BT70</f>
    </oc>
    <nc r="D70">
      <v>0</v>
    </nc>
  </rcc>
  <rcc rId="9639" sId="2" numFmtId="34">
    <oc r="E70">
      <f>C70-B70</f>
    </oc>
    <nc r="E70">
      <v>0</v>
    </nc>
  </rcc>
  <rcc rId="9640" sId="2" numFmtId="4">
    <oc r="BS70">
      <f>SUM(G70:BR70)</f>
    </oc>
    <nc r="BS70">
      <v>0</v>
    </nc>
  </rcc>
  <rcc rId="9641" sId="2" numFmtId="4">
    <oc r="BT70">
      <f>Summary!C63</f>
    </oc>
    <nc r="BT70">
      <v>0</v>
    </nc>
  </rcc>
  <rcc rId="9642" sId="2" numFmtId="4">
    <oc r="B71">
      <f>BS71</f>
    </oc>
    <nc r="B71">
      <v>0</v>
    </nc>
  </rcc>
  <rcc rId="9643" sId="2" numFmtId="34">
    <oc r="C71">
      <f>D71</f>
    </oc>
    <nc r="C71">
      <v>0</v>
    </nc>
  </rcc>
  <rcc rId="9644" sId="2" numFmtId="4">
    <oc r="D71">
      <f>BT71</f>
    </oc>
    <nc r="D71">
      <v>0</v>
    </nc>
  </rcc>
  <rcc rId="9645" sId="2" numFmtId="34">
    <oc r="E71">
      <f>C71-B71</f>
    </oc>
    <nc r="E71">
      <v>0</v>
    </nc>
  </rcc>
  <rcc rId="9646" sId="2" numFmtId="4">
    <oc r="BS71">
      <f>SUM(G71:BR71)</f>
    </oc>
    <nc r="BS71">
      <v>0</v>
    </nc>
  </rcc>
  <rcc rId="9647" sId="2" numFmtId="4">
    <oc r="BT71">
      <f>Summary!C64</f>
    </oc>
    <nc r="BT71">
      <v>0</v>
    </nc>
  </rcc>
  <rcc rId="9648" sId="2" numFmtId="34">
    <oc r="BU71">
      <f>BT71-BS71</f>
    </oc>
    <nc r="BU71">
      <v>0</v>
    </nc>
  </rcc>
  <rcc rId="9649" sId="2" numFmtId="4">
    <oc r="B72">
      <f>BS72</f>
    </oc>
    <nc r="B72">
      <v>0</v>
    </nc>
  </rcc>
  <rcc rId="9650" sId="2" numFmtId="34">
    <oc r="C72">
      <f>D72</f>
    </oc>
    <nc r="C72">
      <v>0</v>
    </nc>
  </rcc>
  <rcc rId="9651" sId="2" numFmtId="4">
    <oc r="D72">
      <f>BT72</f>
    </oc>
    <nc r="D72">
      <v>0</v>
    </nc>
  </rcc>
  <rcc rId="9652" sId="2" numFmtId="34">
    <oc r="E72">
      <f>C72-B72</f>
    </oc>
    <nc r="E72">
      <v>0</v>
    </nc>
  </rcc>
  <rcc rId="9653" sId="2" numFmtId="4">
    <oc r="BS72">
      <f>SUM(G72:BR72)</f>
    </oc>
    <nc r="BS72">
      <v>0</v>
    </nc>
  </rcc>
  <rcc rId="9654" sId="2" numFmtId="4">
    <oc r="BT72">
      <f>Summary!C65</f>
    </oc>
    <nc r="BT72">
      <v>0</v>
    </nc>
  </rcc>
  <rcc rId="9655" sId="2" numFmtId="34">
    <oc r="BU72">
      <f>BT72-BS72</f>
    </oc>
    <nc r="BU72">
      <v>0</v>
    </nc>
  </rcc>
  <rcc rId="9656" sId="2" numFmtId="4">
    <oc r="B73">
      <f>BS73</f>
    </oc>
    <nc r="B73">
      <v>550000</v>
    </nc>
  </rcc>
  <rcc rId="9657" sId="2" numFmtId="34">
    <oc r="C73">
      <f>D73</f>
    </oc>
    <nc r="C73">
      <v>700000</v>
    </nc>
  </rcc>
  <rcc rId="9658" sId="2" numFmtId="4">
    <oc r="D73">
      <f>BT73</f>
    </oc>
    <nc r="D73">
      <v>700000</v>
    </nc>
  </rcc>
  <rcc rId="9659" sId="2" numFmtId="34">
    <oc r="E73">
      <f>C73-B73</f>
    </oc>
    <nc r="E73">
      <v>150000</v>
    </nc>
  </rcc>
  <rcc rId="9660" sId="2" numFmtId="4">
    <oc r="BS73">
      <f>SUM(G73:BR73)</f>
    </oc>
    <nc r="BS73">
      <v>550000</v>
    </nc>
  </rcc>
  <rcc rId="9661" sId="2" numFmtId="4">
    <oc r="BT73">
      <f>Summary!C66</f>
    </oc>
    <nc r="BT73">
      <v>700000</v>
    </nc>
  </rcc>
  <rcc rId="9662" sId="2" numFmtId="34">
    <oc r="BU73">
      <f>BT73-BS73</f>
    </oc>
    <nc r="BU73">
      <v>150000</v>
    </nc>
  </rcc>
  <rcc rId="9663" sId="2" numFmtId="4">
    <oc r="B74">
      <f>BS74</f>
    </oc>
    <nc r="B74">
      <v>0</v>
    </nc>
  </rcc>
  <rcc rId="9664" sId="2" numFmtId="34">
    <oc r="C74">
      <f>D74</f>
    </oc>
    <nc r="C74">
      <v>0</v>
    </nc>
  </rcc>
  <rcc rId="9665" sId="2" numFmtId="4">
    <oc r="D74">
      <f>BT74</f>
    </oc>
    <nc r="D74">
      <v>0</v>
    </nc>
  </rcc>
  <rcc rId="9666" sId="2" numFmtId="34">
    <oc r="E74">
      <f>C74-B74</f>
    </oc>
    <nc r="E74">
      <v>0</v>
    </nc>
  </rcc>
  <rcc rId="9667" sId="2" numFmtId="4">
    <oc r="BS74">
      <f>SUM(G74:BR74)</f>
    </oc>
    <nc r="BS74">
      <v>0</v>
    </nc>
  </rcc>
  <rcc rId="9668" sId="2" numFmtId="4">
    <oc r="BT74">
      <f>Summary!C67</f>
    </oc>
    <nc r="BT74">
      <v>0</v>
    </nc>
  </rcc>
  <rcc rId="9669" sId="2" numFmtId="34">
    <oc r="BU74">
      <f>BT74-BS74</f>
    </oc>
    <nc r="BU74">
      <v>0</v>
    </nc>
  </rcc>
  <rcc rId="9670" sId="2" numFmtId="4">
    <oc r="B75">
      <f>BS75</f>
    </oc>
    <nc r="B75">
      <v>0</v>
    </nc>
  </rcc>
  <rcc rId="9671" sId="2" numFmtId="34">
    <oc r="C75">
      <f>D75</f>
    </oc>
    <nc r="C75">
      <v>0</v>
    </nc>
  </rcc>
  <rcc rId="9672" sId="2" numFmtId="4">
    <oc r="D75">
      <f>BT75</f>
    </oc>
    <nc r="D75">
      <v>0</v>
    </nc>
  </rcc>
  <rcc rId="9673" sId="2" numFmtId="34">
    <oc r="E75">
      <f>C75-B75</f>
    </oc>
    <nc r="E75">
      <v>0</v>
    </nc>
  </rcc>
  <rcc rId="9674" sId="2" numFmtId="4">
    <oc r="BS75">
      <f>SUM(G75:BR75)</f>
    </oc>
    <nc r="BS75">
      <v>0</v>
    </nc>
  </rcc>
  <rcc rId="9675" sId="2" numFmtId="4">
    <oc r="BT75">
      <f>Summary!C68</f>
    </oc>
    <nc r="BT75">
      <v>0</v>
    </nc>
  </rcc>
  <rcc rId="9676" sId="2" numFmtId="34">
    <oc r="BU75">
      <f>BT75-BS75</f>
    </oc>
    <nc r="BU75">
      <v>0</v>
    </nc>
  </rcc>
  <rcc rId="9677" sId="2" numFmtId="4">
    <oc r="B76">
      <f>BS76</f>
    </oc>
    <nc r="B76">
      <v>1025000</v>
    </nc>
  </rcc>
  <rcc rId="9678" sId="2" numFmtId="34">
    <oc r="C76">
      <f>D76</f>
    </oc>
    <nc r="C76">
      <v>1000000</v>
    </nc>
  </rcc>
  <rcc rId="9679" sId="2" numFmtId="4">
    <oc r="D76">
      <f>BT76</f>
    </oc>
    <nc r="D76">
      <v>1000000</v>
    </nc>
  </rcc>
  <rcc rId="9680" sId="2" numFmtId="34">
    <oc r="E76">
      <f>C76-B76</f>
    </oc>
    <nc r="E76">
      <v>-25000</v>
    </nc>
  </rcc>
  <rcc rId="9681" sId="2" numFmtId="4">
    <oc r="BS76">
      <f>SUM(G76:BR76)</f>
    </oc>
    <nc r="BS76">
      <v>1025000</v>
    </nc>
  </rcc>
  <rcc rId="9682" sId="2" numFmtId="4">
    <oc r="BT76">
      <f>Summary!C69</f>
    </oc>
    <nc r="BT76">
      <v>1000000</v>
    </nc>
  </rcc>
  <rcc rId="9683" sId="2" numFmtId="34">
    <oc r="BU76">
      <f>BT76-BS76</f>
    </oc>
    <nc r="BU76">
      <v>-25000</v>
    </nc>
  </rcc>
  <rcc rId="9684" sId="2" numFmtId="4">
    <oc r="B77">
      <f>BS77</f>
    </oc>
    <nc r="B77">
      <v>0</v>
    </nc>
  </rcc>
  <rcc rId="9685" sId="2" numFmtId="34">
    <oc r="C77">
      <f>D77</f>
    </oc>
    <nc r="C77">
      <v>0</v>
    </nc>
  </rcc>
  <rcc rId="9686" sId="2" numFmtId="4">
    <oc r="D77">
      <f>BT77</f>
    </oc>
    <nc r="D77">
      <v>0</v>
    </nc>
  </rcc>
  <rcc rId="9687" sId="2" numFmtId="34">
    <oc r="E77">
      <f>C77-B77</f>
    </oc>
    <nc r="E77">
      <v>0</v>
    </nc>
  </rcc>
  <rcc rId="9688" sId="2" numFmtId="4">
    <oc r="BS77">
      <f>SUM(G77:BR77)</f>
    </oc>
    <nc r="BS77">
      <v>0</v>
    </nc>
  </rcc>
  <rcc rId="9689" sId="2" numFmtId="4">
    <oc r="BT77">
      <f>Summary!C70</f>
    </oc>
    <nc r="BT77">
      <v>0</v>
    </nc>
  </rcc>
  <rcc rId="9690" sId="2" numFmtId="34">
    <oc r="BU77">
      <f>BT77-BS77</f>
    </oc>
    <nc r="BU77">
      <v>0</v>
    </nc>
  </rcc>
  <rcc rId="9691" sId="2" numFmtId="4">
    <oc r="B78">
      <f>BS78</f>
    </oc>
    <nc r="B78">
      <v>700000</v>
    </nc>
  </rcc>
  <rcc rId="9692" sId="2" numFmtId="34">
    <oc r="C78">
      <f>D78</f>
    </oc>
    <nc r="C78">
      <v>500000</v>
    </nc>
  </rcc>
  <rcc rId="9693" sId="2" numFmtId="4">
    <oc r="D78">
      <f>BT78</f>
    </oc>
    <nc r="D78">
      <v>500000</v>
    </nc>
  </rcc>
  <rcc rId="9694" sId="2" numFmtId="34">
    <oc r="E78">
      <f>C78-B78</f>
    </oc>
    <nc r="E78">
      <v>-200000</v>
    </nc>
  </rcc>
  <rcc rId="9695" sId="2" numFmtId="4">
    <oc r="BS78">
      <f>SUM(G78:BR78)</f>
    </oc>
    <nc r="BS78">
      <v>700000</v>
    </nc>
  </rcc>
  <rcc rId="9696" sId="2" numFmtId="4">
    <oc r="BT78">
      <f>Summary!C71</f>
    </oc>
    <nc r="BT78">
      <v>500000</v>
    </nc>
  </rcc>
  <rcc rId="9697" sId="2" numFmtId="34">
    <oc r="BU78">
      <f>BT78-BS78</f>
    </oc>
    <nc r="BU78">
      <v>-200000</v>
    </nc>
  </rcc>
  <rcc rId="9698" sId="2" numFmtId="4">
    <oc r="B79">
      <f>BS79</f>
    </oc>
    <nc r="B79">
      <v>0</v>
    </nc>
  </rcc>
  <rcc rId="9699" sId="2" numFmtId="34">
    <oc r="C79">
      <f>D79</f>
    </oc>
    <nc r="C79">
      <v>0</v>
    </nc>
  </rcc>
  <rcc rId="9700" sId="2" numFmtId="4">
    <oc r="D79">
      <f>BT79</f>
    </oc>
    <nc r="D79">
      <v>0</v>
    </nc>
  </rcc>
  <rcc rId="9701" sId="2" numFmtId="34">
    <oc r="E79">
      <f>C79-B79</f>
    </oc>
    <nc r="E79">
      <v>0</v>
    </nc>
  </rcc>
  <rcc rId="9702" sId="2" numFmtId="4">
    <oc r="BS79">
      <f>SUM(G79:BR79)</f>
    </oc>
    <nc r="BS79">
      <v>0</v>
    </nc>
  </rcc>
  <rcc rId="9703" sId="2" numFmtId="4">
    <oc r="BT79">
      <f>Summary!C72</f>
    </oc>
    <nc r="BT79">
      <v>0</v>
    </nc>
  </rcc>
  <rcc rId="9704" sId="2" numFmtId="34">
    <oc r="BU79">
      <f>BT79-BS79</f>
    </oc>
    <nc r="BU79">
      <v>0</v>
    </nc>
  </rcc>
  <rcc rId="9705" sId="2" numFmtId="4">
    <oc r="B80">
      <f>BS80</f>
    </oc>
    <nc r="B80">
      <v>0</v>
    </nc>
  </rcc>
  <rcc rId="9706" sId="2" numFmtId="34">
    <oc r="C80">
      <f>D80</f>
    </oc>
    <nc r="C80">
      <v>0</v>
    </nc>
  </rcc>
  <rcc rId="9707" sId="2" numFmtId="4">
    <oc r="D80">
      <f>BT80</f>
    </oc>
    <nc r="D80">
      <v>0</v>
    </nc>
  </rcc>
  <rcc rId="9708" sId="2" numFmtId="34">
    <oc r="E80">
      <f>C80-B80</f>
    </oc>
    <nc r="E80">
      <v>0</v>
    </nc>
  </rcc>
  <rcc rId="9709" sId="2" numFmtId="4">
    <oc r="BS80">
      <f>SUM(G80:BR80)</f>
    </oc>
    <nc r="BS80">
      <v>0</v>
    </nc>
  </rcc>
  <rcc rId="9710" sId="2" numFmtId="4">
    <oc r="BT80">
      <f>Summary!C73</f>
    </oc>
    <nc r="BT80">
      <v>0</v>
    </nc>
  </rcc>
  <rcc rId="9711" sId="2" numFmtId="34">
    <oc r="BU80">
      <f>BT80-BS80</f>
    </oc>
    <nc r="BU80">
      <v>0</v>
    </nc>
  </rcc>
  <rcc rId="9712" sId="2" numFmtId="4">
    <oc r="B81">
      <f>BS81</f>
    </oc>
    <nc r="B81">
      <v>500000</v>
    </nc>
  </rcc>
  <rcc rId="9713" sId="2" numFmtId="34">
    <oc r="C81">
      <f>D81</f>
    </oc>
    <nc r="C81">
      <v>500000</v>
    </nc>
  </rcc>
  <rcc rId="9714" sId="2" numFmtId="4">
    <oc r="D81">
      <f>BT81</f>
    </oc>
    <nc r="D81">
      <v>500000</v>
    </nc>
  </rcc>
  <rcc rId="9715" sId="2" numFmtId="34">
    <oc r="E81">
      <f>C81-B81</f>
    </oc>
    <nc r="E81">
      <v>0</v>
    </nc>
  </rcc>
  <rcc rId="9716" sId="2" numFmtId="4">
    <oc r="BS81">
      <f>SUM(G81:BR81)</f>
    </oc>
    <nc r="BS81">
      <v>500000</v>
    </nc>
  </rcc>
  <rcc rId="9717" sId="2" numFmtId="4">
    <oc r="BT81">
      <f>Summary!C74</f>
    </oc>
    <nc r="BT81">
      <v>500000</v>
    </nc>
  </rcc>
  <rcc rId="9718" sId="2" numFmtId="34">
    <oc r="BU81">
      <f>BT81-BS81</f>
    </oc>
    <nc r="BU81">
      <v>0</v>
    </nc>
  </rcc>
  <rcc rId="9719" sId="2" numFmtId="4">
    <oc r="B82">
      <f>BS82</f>
    </oc>
    <nc r="B82">
      <v>0</v>
    </nc>
  </rcc>
  <rcc rId="9720" sId="2" numFmtId="34">
    <oc r="C82">
      <f>D82</f>
    </oc>
    <nc r="C82">
      <v>200000</v>
    </nc>
  </rcc>
  <rcc rId="9721" sId="2" numFmtId="4">
    <oc r="D82">
      <f>BT82</f>
    </oc>
    <nc r="D82">
      <v>200000</v>
    </nc>
  </rcc>
  <rcc rId="9722" sId="2" numFmtId="34">
    <oc r="E82">
      <f>C82-B82</f>
    </oc>
    <nc r="E82">
      <v>200000</v>
    </nc>
  </rcc>
  <rcc rId="9723" sId="2" numFmtId="4">
    <oc r="BS82">
      <f>SUM(G82:BR82)</f>
    </oc>
    <nc r="BS82">
      <v>0</v>
    </nc>
  </rcc>
  <rcc rId="9724" sId="2" numFmtId="4">
    <oc r="BT82">
      <f>Summary!C75</f>
    </oc>
    <nc r="BT82">
      <v>200000</v>
    </nc>
  </rcc>
  <rcc rId="9725" sId="2" numFmtId="34">
    <oc r="BU82">
      <f>BT82-BS82</f>
    </oc>
    <nc r="BU82">
      <v>200000</v>
    </nc>
  </rcc>
  <rcc rId="9726" sId="2" numFmtId="4">
    <oc r="B83">
      <f>BS83</f>
    </oc>
    <nc r="B83">
      <v>0</v>
    </nc>
  </rcc>
  <rcc rId="9727" sId="2" numFmtId="34">
    <oc r="C83">
      <f>D83</f>
    </oc>
    <nc r="C83">
      <v>0</v>
    </nc>
  </rcc>
  <rcc rId="9728" sId="2" numFmtId="4">
    <oc r="D83">
      <f>BT83</f>
    </oc>
    <nc r="D83">
      <v>0</v>
    </nc>
  </rcc>
  <rcc rId="9729" sId="2" numFmtId="34">
    <oc r="E83">
      <f>C83-B83</f>
    </oc>
    <nc r="E83">
      <v>0</v>
    </nc>
  </rcc>
  <rcc rId="9730" sId="2" numFmtId="4">
    <oc r="BS83">
      <f>SUM(G83:BR83)</f>
    </oc>
    <nc r="BS83">
      <v>0</v>
    </nc>
  </rcc>
  <rcc rId="9731" sId="2" numFmtId="4">
    <oc r="BT83">
      <f>Summary!C76</f>
    </oc>
    <nc r="BT83">
      <v>0</v>
    </nc>
  </rcc>
  <rcc rId="9732" sId="2" numFmtId="34">
    <oc r="BU83">
      <f>BT83-BS83</f>
    </oc>
    <nc r="BU83">
      <v>0</v>
    </nc>
  </rcc>
  <rcc rId="9733" sId="2" numFmtId="4">
    <oc r="B84">
      <f>BS84</f>
    </oc>
    <nc r="B84">
      <v>0</v>
    </nc>
  </rcc>
  <rcc rId="9734" sId="2" numFmtId="34">
    <oc r="C84">
      <f>D84</f>
    </oc>
    <nc r="C84">
      <v>0</v>
    </nc>
  </rcc>
  <rcc rId="9735" sId="2" numFmtId="4">
    <oc r="D84">
      <f>BT84</f>
    </oc>
    <nc r="D84">
      <v>0</v>
    </nc>
  </rcc>
  <rcc rId="9736" sId="2" numFmtId="34">
    <oc r="E84">
      <f>C84-B84</f>
    </oc>
    <nc r="E84">
      <v>0</v>
    </nc>
  </rcc>
  <rcc rId="9737" sId="2" numFmtId="4">
    <oc r="BS84">
      <f>SUM(G84:BR84)</f>
    </oc>
    <nc r="BS84">
      <v>0</v>
    </nc>
  </rcc>
  <rcc rId="9738" sId="2" numFmtId="4">
    <oc r="BT84">
      <f>Summary!C77</f>
    </oc>
    <nc r="BT84">
      <v>0</v>
    </nc>
  </rcc>
  <rcc rId="9739" sId="2" numFmtId="34">
    <oc r="BU84">
      <f>BT84-BS84</f>
    </oc>
    <nc r="BU84">
      <v>0</v>
    </nc>
  </rcc>
  <rcc rId="9740" sId="2" numFmtId="4">
    <oc r="B85">
      <f>BS85</f>
    </oc>
    <nc r="B85">
      <v>100000</v>
    </nc>
  </rcc>
  <rcc rId="9741" sId="2" numFmtId="34">
    <oc r="C85">
      <f>D85</f>
    </oc>
    <nc r="C85">
      <v>100000</v>
    </nc>
  </rcc>
  <rcc rId="9742" sId="2" numFmtId="4">
    <oc r="D85">
      <f>BT85</f>
    </oc>
    <nc r="D85">
      <v>100000</v>
    </nc>
  </rcc>
  <rcc rId="9743" sId="2" numFmtId="34">
    <oc r="E85">
      <f>C85-B85</f>
    </oc>
    <nc r="E85">
      <v>0</v>
    </nc>
  </rcc>
  <rcc rId="9744" sId="2" numFmtId="4">
    <oc r="BS85">
      <f>SUM(G85:BR85)</f>
    </oc>
    <nc r="BS85">
      <v>100000</v>
    </nc>
  </rcc>
  <rcc rId="9745" sId="2" numFmtId="4">
    <oc r="BT85">
      <f>Summary!C78</f>
    </oc>
    <nc r="BT85">
      <v>100000</v>
    </nc>
  </rcc>
  <rcc rId="9746" sId="2" numFmtId="34">
    <oc r="BU85">
      <f>BT85-BS85</f>
    </oc>
    <nc r="BU85">
      <v>0</v>
    </nc>
  </rcc>
  <rcc rId="9747" sId="2" numFmtId="4">
    <oc r="B86">
      <f>BS86</f>
    </oc>
    <nc r="B86">
      <v>0</v>
    </nc>
  </rcc>
  <rcc rId="9748" sId="2" numFmtId="34">
    <oc r="C86">
      <f>D86</f>
    </oc>
    <nc r="C86">
      <v>0</v>
    </nc>
  </rcc>
  <rcc rId="9749" sId="2" numFmtId="4">
    <oc r="D86">
      <f>BT86</f>
    </oc>
    <nc r="D86">
      <v>0</v>
    </nc>
  </rcc>
  <rcc rId="9750" sId="2" numFmtId="34">
    <oc r="E86">
      <f>C86-B86</f>
    </oc>
    <nc r="E86">
      <v>0</v>
    </nc>
  </rcc>
  <rcc rId="9751" sId="2" numFmtId="4">
    <oc r="BS86">
      <f>SUM(G86:BR86)</f>
    </oc>
    <nc r="BS86">
      <v>0</v>
    </nc>
  </rcc>
  <rcc rId="9752" sId="2" numFmtId="4">
    <oc r="BT86">
      <f>Summary!C79</f>
    </oc>
    <nc r="BT86">
      <v>0</v>
    </nc>
  </rcc>
  <rcc rId="9753" sId="2" numFmtId="34">
    <oc r="BU86">
      <f>BT86-BS86</f>
    </oc>
    <nc r="BU86">
      <v>0</v>
    </nc>
  </rcc>
  <rcc rId="9754" sId="2" numFmtId="34">
    <oc r="B87">
      <f>SUM(B69:B86)</f>
    </oc>
    <nc r="B87">
      <v>2875000</v>
    </nc>
  </rcc>
  <rcc rId="9755" sId="2" numFmtId="34">
    <oc r="C87">
      <f>SUM(C69:C86)</f>
    </oc>
    <nc r="C87">
      <v>3250000</v>
    </nc>
  </rcc>
  <rcc rId="9756" sId="2" numFmtId="34">
    <oc r="D87">
      <f>SUM(D69:D86)</f>
    </oc>
    <nc r="D87">
      <v>3250000</v>
    </nc>
  </rcc>
  <rcc rId="9757" sId="2" numFmtId="34">
    <oc r="E87">
      <f>SUM(E69:E86)</f>
    </oc>
    <nc r="E87">
      <v>375000</v>
    </nc>
  </rcc>
  <rcc rId="9758" sId="2" numFmtId="34">
    <oc r="G87">
      <f>SUM(G69:G86)</f>
    </oc>
    <nc r="G87">
      <v>0</v>
    </nc>
  </rcc>
  <rcc rId="9759" sId="2" numFmtId="34">
    <oc r="H87">
      <f>SUM(H69:H86)</f>
    </oc>
    <nc r="H87">
      <v>0</v>
    </nc>
  </rcc>
  <rcc rId="9760" sId="2" numFmtId="34">
    <oc r="I87">
      <f>SUM(I69:I86)</f>
    </oc>
    <nc r="I87">
      <v>0</v>
    </nc>
  </rcc>
  <rcc rId="9761" sId="2" numFmtId="34">
    <oc r="J87">
      <f>SUM(J69:J86)</f>
    </oc>
    <nc r="J87">
      <v>0</v>
    </nc>
  </rcc>
  <rcc rId="9762" sId="2" numFmtId="34">
    <oc r="K87">
      <f>SUM(K69:K86)</f>
    </oc>
    <nc r="K87">
      <v>0</v>
    </nc>
  </rcc>
  <rcc rId="9763" sId="2" numFmtId="34">
    <oc r="L87">
      <f>SUM(L69:L86)</f>
    </oc>
    <nc r="L87">
      <v>0</v>
    </nc>
  </rcc>
  <rcc rId="9764" sId="2" numFmtId="34">
    <oc r="M87">
      <f>SUM(M69:M86)</f>
    </oc>
    <nc r="M87">
      <v>0</v>
    </nc>
  </rcc>
  <rcc rId="9765" sId="2" numFmtId="34">
    <oc r="N87">
      <f>SUM(N69:N86)</f>
    </oc>
    <nc r="N87">
      <v>0</v>
    </nc>
  </rcc>
  <rcc rId="9766" sId="2" numFmtId="34">
    <oc r="O87">
      <f>SUM(O69:O86)</f>
    </oc>
    <nc r="O87">
      <v>0</v>
    </nc>
  </rcc>
  <rcc rId="9767" sId="2" numFmtId="34">
    <oc r="Q87">
      <f>SUM(Q69:Q86)</f>
    </oc>
    <nc r="Q87">
      <v>200000</v>
    </nc>
  </rcc>
  <rcc rId="9768" sId="2" numFmtId="34">
    <oc r="R87">
      <f>SUM(R69:R86)</f>
    </oc>
    <nc r="R87">
      <v>0</v>
    </nc>
  </rcc>
  <rcc rId="9769" sId="2" numFmtId="34">
    <oc r="S87">
      <f>SUM(S69:S86)</f>
    </oc>
    <nc r="S87">
      <v>0</v>
    </nc>
  </rcc>
  <rcc rId="9770" sId="2" numFmtId="34">
    <oc r="T87">
      <f>SUM(T69:T86)</f>
    </oc>
    <nc r="T87">
      <v>475000</v>
    </nc>
  </rcc>
  <rcc rId="9771" sId="2" numFmtId="34">
    <oc r="U87">
      <f>SUM(U69:U86)</f>
    </oc>
    <nc r="U87">
      <v>0</v>
    </nc>
  </rcc>
  <rcc rId="9772" sId="2" numFmtId="34">
    <oc r="V87">
      <f>SUM(V69:V86)</f>
    </oc>
    <nc r="V87">
      <v>0</v>
    </nc>
  </rcc>
  <rcc rId="9773" sId="2" numFmtId="34">
    <oc r="X87">
      <f>SUM(X69:X86)</f>
    </oc>
    <nc r="X87">
      <v>100000</v>
    </nc>
  </rcc>
  <rcc rId="9774" sId="2" numFmtId="34">
    <oc r="Y87">
      <f>SUM(Y69:Y86)</f>
    </oc>
    <nc r="Y87">
      <v>0</v>
    </nc>
  </rcc>
  <rcc rId="9775" sId="2" numFmtId="34">
    <oc r="Z87">
      <f>SUM(Z69:Z86)</f>
    </oc>
    <nc r="Z87">
      <v>0</v>
    </nc>
  </rcc>
  <rcc rId="9776" sId="2" numFmtId="34">
    <oc r="AA87">
      <f>SUM(AA69:AA86)</f>
    </oc>
    <nc r="AA87">
      <v>0</v>
    </nc>
  </rcc>
  <rcc rId="9777" sId="2" numFmtId="34">
    <oc r="AB87">
      <f>SUM(AB69:AB86)</f>
    </oc>
    <nc r="AB87">
      <v>0</v>
    </nc>
  </rcc>
  <rcc rId="9778" sId="2" numFmtId="34">
    <oc r="AC87">
      <f>SUM(AC69:AC86)</f>
    </oc>
    <nc r="AC87">
      <v>0</v>
    </nc>
  </rcc>
  <rcc rId="9779" sId="2" numFmtId="34">
    <oc r="AD87">
      <f>SUM(AD69:AD86)</f>
    </oc>
    <nc r="AD87">
      <v>100000</v>
    </nc>
  </rcc>
  <rcc rId="9780" sId="2" numFmtId="34">
    <oc r="AE87">
      <f>SUM(AE69:AE86)</f>
    </oc>
    <nc r="AE87">
      <v>0</v>
    </nc>
  </rcc>
  <rcc rId="9781" sId="2" numFmtId="34">
    <oc r="AF87">
      <f>SUM(AF69:AF86)</f>
    </oc>
    <nc r="AF87">
      <v>0</v>
    </nc>
  </rcc>
  <rcc rId="9782" sId="2" numFmtId="34">
    <oc r="AG87">
      <f>SUM(AG69:AG86)</f>
    </oc>
    <nc r="AG87">
      <v>0</v>
    </nc>
  </rcc>
  <rcc rId="9783" sId="2" numFmtId="34">
    <oc r="AH87">
      <f>SUM(AH69:AH86)</f>
    </oc>
    <nc r="AH87">
      <v>0</v>
    </nc>
  </rcc>
  <rcc rId="9784" sId="2" numFmtId="34">
    <oc r="AI87">
      <f>SUM(AI69:AI86)</f>
    </oc>
    <nc r="AI87">
      <v>0</v>
    </nc>
  </rcc>
  <rcc rId="9785" sId="2" numFmtId="34">
    <oc r="AJ87">
      <f>SUM(AJ69:AJ86)</f>
    </oc>
    <nc r="AJ87">
      <v>0</v>
    </nc>
  </rcc>
  <rcc rId="9786" sId="2" numFmtId="34">
    <oc r="AK87">
      <f>SUM(AK69:AK86)</f>
    </oc>
    <nc r="AK87">
      <v>0</v>
    </nc>
  </rcc>
  <rcc rId="9787" sId="2" numFmtId="34">
    <oc r="AL87">
      <f>SUM(AL69:AL86)</f>
    </oc>
    <nc r="AL87">
      <v>0</v>
    </nc>
  </rcc>
  <rcc rId="9788" sId="2" numFmtId="34">
    <oc r="AM87">
      <f>SUM(AM69:AM86)</f>
    </oc>
    <nc r="AM87">
      <v>600000</v>
    </nc>
  </rcc>
  <rcc rId="9789" sId="2" numFmtId="34">
    <oc r="AN87">
      <f>SUM(AN69:AN86)</f>
    </oc>
    <nc r="AN87">
      <v>0</v>
    </nc>
  </rcc>
  <rcc rId="9790" sId="2" numFmtId="34">
    <oc r="AO87">
      <f>SUM(AO69:AO86)</f>
    </oc>
    <nc r="AO87">
      <v>0</v>
    </nc>
  </rcc>
  <rcc rId="9791" sId="2" numFmtId="34">
    <oc r="AP87">
      <f>SUM(AP69:AP86)</f>
    </oc>
    <nc r="AP87">
      <v>0</v>
    </nc>
  </rcc>
  <rcc rId="9792" sId="2" numFmtId="34">
    <oc r="AQ87">
      <f>SUM(AQ69:AQ86)</f>
    </oc>
    <nc r="AQ87">
      <v>0</v>
    </nc>
  </rcc>
  <rcc rId="9793" sId="2" numFmtId="34">
    <oc r="AR87">
      <f>SUM(AR69:AR86)</f>
    </oc>
    <nc r="AR87">
      <v>0</v>
    </nc>
  </rcc>
  <rcc rId="9794" sId="2" numFmtId="34">
    <oc r="AS87">
      <f>SUM(AS69:AS86)</f>
    </oc>
    <nc r="AS87">
      <v>0</v>
    </nc>
  </rcc>
  <rcc rId="9795" sId="2" numFmtId="34">
    <oc r="AT87">
      <f>SUM(AT69:AT86)</f>
    </oc>
    <nc r="AT87">
      <v>0</v>
    </nc>
  </rcc>
  <rcc rId="9796" sId="2" numFmtId="34">
    <oc r="AU87">
      <f>SUM(AU69:AU86)</f>
    </oc>
    <nc r="AU87">
      <v>0</v>
    </nc>
  </rcc>
  <rcc rId="9797" sId="2" numFmtId="34">
    <oc r="AV87">
      <f>SUM(AV69:AV86)</f>
    </oc>
    <nc r="AV87">
      <v>0</v>
    </nc>
  </rcc>
  <rcc rId="9798" sId="2" numFmtId="34">
    <oc r="AW87">
      <f>SUM(AW69:AW86)</f>
    </oc>
    <nc r="AW87">
      <v>0</v>
    </nc>
  </rcc>
  <rcc rId="9799" sId="2" numFmtId="34">
    <oc r="AX87">
      <f>SUM(AX69:AX86)</f>
    </oc>
    <nc r="AX87">
      <v>0</v>
    </nc>
  </rcc>
  <rcc rId="9800" sId="2" numFmtId="34">
    <oc r="AY87">
      <f>SUM(AY69:AY86)</f>
    </oc>
    <nc r="AY87">
      <v>0</v>
    </nc>
  </rcc>
  <rcc rId="9801" sId="2" numFmtId="34">
    <oc r="AZ87">
      <f>SUM(AZ69:AZ86)</f>
    </oc>
    <nc r="AZ87">
      <v>0</v>
    </nc>
  </rcc>
  <rcc rId="9802" sId="2" numFmtId="34">
    <oc r="BA87">
      <f>SUM(BA69:BA86)</f>
    </oc>
    <nc r="BA87">
      <v>0</v>
    </nc>
  </rcc>
  <rcc rId="9803" sId="2" numFmtId="34">
    <oc r="BB87">
      <f>SUM(BB69:BB86)</f>
    </oc>
    <nc r="BB87">
      <v>0</v>
    </nc>
  </rcc>
  <rcc rId="9804" sId="2" numFmtId="34">
    <oc r="BC87">
      <f>SUM(BC69:BC86)</f>
    </oc>
    <nc r="BC87">
      <v>0</v>
    </nc>
  </rcc>
  <rcc rId="9805" sId="2" numFmtId="34">
    <oc r="BD87">
      <f>SUM(BD69:BD86)</f>
    </oc>
    <nc r="BD87">
      <v>0</v>
    </nc>
  </rcc>
  <rcc rId="9806" sId="2" numFmtId="34">
    <oc r="BE87">
      <f>SUM(BE69:BE86)</f>
    </oc>
    <nc r="BE87">
      <v>600000</v>
    </nc>
  </rcc>
  <rcc rId="9807" sId="2" numFmtId="34">
    <oc r="BF87">
      <f>SUM(BF69:BF86)</f>
    </oc>
    <nc r="BF87">
      <v>0</v>
    </nc>
  </rcc>
  <rcc rId="9808" sId="2" numFmtId="34">
    <oc r="BG87">
      <f>SUM(BG69:BG86)</f>
    </oc>
    <nc r="BG87">
      <v>0</v>
    </nc>
  </rcc>
  <rcc rId="9809" sId="2" numFmtId="34">
    <oc r="BH87">
      <f>SUM(BH69:BH86)</f>
    </oc>
    <nc r="BH87">
      <v>800000</v>
    </nc>
  </rcc>
  <rcc rId="9810" sId="2" numFmtId="34">
    <oc r="BI87">
      <f>SUM(BI69:BI86)</f>
    </oc>
    <nc r="BI87">
      <v>0</v>
    </nc>
  </rcc>
  <rcc rId="9811" sId="2" numFmtId="34">
    <oc r="BJ87">
      <f>SUM(BJ69:BJ86)</f>
    </oc>
    <nc r="BJ87">
      <v>0</v>
    </nc>
  </rcc>
  <rcc rId="9812" sId="2" numFmtId="34">
    <oc r="BK87">
      <f>SUM(BK69:BK86)</f>
    </oc>
    <nc r="BK87">
      <v>0</v>
    </nc>
  </rcc>
  <rcc rId="9813" sId="2" numFmtId="34">
    <oc r="BL87">
      <f>SUM(BL69:BL86)</f>
    </oc>
    <nc r="BL87">
      <v>0</v>
    </nc>
  </rcc>
  <rcc rId="9814" sId="2" numFmtId="34">
    <oc r="BM87">
      <f>SUM(BM69:BM86)</f>
    </oc>
    <nc r="BM87">
      <v>0</v>
    </nc>
  </rcc>
  <rcc rId="9815" sId="2" numFmtId="34">
    <oc r="BN87">
      <f>SUM(BN69:BN86)</f>
    </oc>
    <nc r="BN87">
      <v>0</v>
    </nc>
  </rcc>
  <rcc rId="9816" sId="2" numFmtId="34">
    <oc r="BO87">
      <f>SUM(BO69:BO86)</f>
    </oc>
    <nc r="BO87">
      <v>0</v>
    </nc>
  </rcc>
  <rcc rId="9817" sId="2" numFmtId="34">
    <oc r="BP87">
      <f>SUM(BP69:BP86)</f>
    </oc>
    <nc r="BP87">
      <v>0</v>
    </nc>
  </rcc>
  <rcc rId="9818" sId="2" numFmtId="34">
    <oc r="BQ87">
      <f>SUM(BQ69:BQ86)</f>
    </oc>
    <nc r="BQ87">
      <v>0</v>
    </nc>
  </rcc>
  <rcc rId="9819" sId="2" numFmtId="34">
    <oc r="BR87">
      <f>SUM(BR69:BR86)</f>
    </oc>
    <nc r="BR87">
      <v>0</v>
    </nc>
  </rcc>
  <rcc rId="9820" sId="2" numFmtId="34">
    <oc r="BS87">
      <f>SUM(BS69:BS86)</f>
    </oc>
    <nc r="BS87">
      <v>2875000</v>
    </nc>
  </rcc>
  <rcc rId="9821" sId="2" numFmtId="34">
    <oc r="BT87">
      <f>SUM(BT69:BT86)</f>
    </oc>
    <nc r="BT87">
      <v>3250000</v>
    </nc>
  </rcc>
  <rcc rId="9822" sId="2" numFmtId="34">
    <oc r="BU87">
      <f>SUM(BU69:BU86)</f>
    </oc>
    <nc r="BU87">
      <v>375000</v>
    </nc>
  </rcc>
  <rcc rId="9823" sId="2" numFmtId="13">
    <oc r="B88">
      <f>B92/B110</f>
    </oc>
    <nc r="B88">
      <v>1.7790573295515481E-2</v>
    </nc>
  </rcc>
  <rcc rId="9824" sId="2">
    <oc r="G88">
      <f>G92/G6</f>
    </oc>
    <nc r="G88" t="e">
      <v>#DIV/0!</v>
    </nc>
  </rcc>
  <rcc rId="9825" sId="2" numFmtId="13">
    <oc r="H88">
      <f>H92/H6</f>
    </oc>
    <nc r="H88">
      <v>6.3829787234042548E-2</v>
    </nc>
  </rcc>
  <rcc rId="9826" sId="2">
    <oc r="I88">
      <f>I92/I6</f>
    </oc>
    <nc r="I88" t="e">
      <v>#DIV/0!</v>
    </nc>
  </rcc>
  <rcc rId="9827" sId="2">
    <oc r="J88">
      <f>J92/J6</f>
    </oc>
    <nc r="J88" t="e">
      <v>#DIV/0!</v>
    </nc>
  </rcc>
  <rcc rId="9828" sId="2">
    <oc r="K88">
      <f>K92/K6</f>
    </oc>
    <nc r="K88" t="e">
      <v>#DIV/0!</v>
    </nc>
  </rcc>
  <rcc rId="9829" sId="2" numFmtId="13">
    <oc r="L88">
      <f>L92/L6</f>
    </oc>
    <nc r="L88">
      <v>0.06</v>
    </nc>
  </rcc>
  <rcc rId="9830" sId="2">
    <oc r="M88">
      <f>M92/M6</f>
    </oc>
    <nc r="M88" t="e">
      <v>#DIV/0!</v>
    </nc>
  </rcc>
  <rcc rId="9831" sId="2">
    <oc r="N88">
      <f>N92/N6</f>
    </oc>
    <nc r="N88" t="e">
      <v>#DIV/0!</v>
    </nc>
  </rcc>
  <rcc rId="9832" sId="2">
    <oc r="O88">
      <f>O92/O6</f>
    </oc>
    <nc r="O88" t="e">
      <v>#DIV/0!</v>
    </nc>
  </rcc>
  <rcc rId="9833" sId="2">
    <oc r="P88">
      <f>P92/P6</f>
    </oc>
    <nc r="P88" t="e">
      <v>#DIV/0!</v>
    </nc>
  </rcc>
  <rcc rId="9834" sId="2" numFmtId="13">
    <oc r="Q88">
      <f>Q92/Q6</f>
    </oc>
    <nc r="Q88">
      <v>1.1904761904761904E-2</v>
    </nc>
  </rcc>
  <rcc rId="9835" sId="2" numFmtId="13">
    <oc r="R88">
      <f>R92/R6</f>
    </oc>
    <nc r="R88">
      <v>1.3513513513513514E-2</v>
    </nc>
  </rcc>
  <rcc rId="9836" sId="2">
    <oc r="S88">
      <f>S92/S6</f>
    </oc>
    <nc r="S88" t="e">
      <v>#DIV/0!</v>
    </nc>
  </rcc>
  <rcc rId="9837" sId="2" numFmtId="13">
    <oc r="T88">
      <f>T92/T6</f>
    </oc>
    <nc r="T88">
      <v>9.8949403879728618E-3</v>
    </nc>
  </rcc>
  <rcc rId="9838" sId="2">
    <oc r="U88">
      <f>U92/U6</f>
    </oc>
    <nc r="U88" t="e">
      <v>#DIV/0!</v>
    </nc>
  </rcc>
  <rcc rId="9839" sId="2">
    <oc r="V88">
      <f>V92/V6</f>
    </oc>
    <nc r="V88" t="e">
      <v>#DIV/0!</v>
    </nc>
  </rcc>
  <rcc rId="9840" sId="2">
    <oc r="W88">
      <f>W92/W6</f>
    </oc>
    <nc r="W88" t="e">
      <v>#DIV/0!</v>
    </nc>
  </rcc>
  <rcc rId="9841" sId="2" numFmtId="13">
    <oc r="X88">
      <f>X92/X6</f>
    </oc>
    <nc r="X88">
      <v>1.6666666666666666E-2</v>
    </nc>
  </rcc>
  <rcc rId="9842" sId="2">
    <oc r="Y88">
      <f>Y92/Y6</f>
    </oc>
    <nc r="Y88" t="e">
      <v>#DIV/0!</v>
    </nc>
  </rcc>
  <rcc rId="9843" sId="2">
    <oc r="Z88">
      <f>Z92/Z6</f>
    </oc>
    <nc r="Z88" t="e">
      <v>#DIV/0!</v>
    </nc>
  </rcc>
  <rcc rId="9844" sId="2" numFmtId="13">
    <oc r="AA88">
      <f>AA92/AA6</f>
    </oc>
    <nc r="AA88">
      <v>1.2048192771084338E-2</v>
    </nc>
  </rcc>
  <rcc rId="9845" sId="2">
    <oc r="AB88">
      <f>AB92/AB6</f>
    </oc>
    <nc r="AB88" t="e">
      <v>#DIV/0!</v>
    </nc>
  </rcc>
  <rcc rId="9846" sId="2" numFmtId="13">
    <oc r="AC88">
      <f>AC92/AC6</f>
    </oc>
    <nc r="AC88">
      <v>1.4285714285714285E-2</v>
    </nc>
  </rcc>
  <rcc rId="9847" sId="2" numFmtId="13">
    <oc r="AD88">
      <f>AD92/AD6</f>
    </oc>
    <nc r="AD88">
      <v>1.4925373134328358E-2</v>
    </nc>
  </rcc>
  <rcc rId="9848" sId="2">
    <oc r="AE88">
      <f>AE92/AE6</f>
    </oc>
    <nc r="AE88" t="e">
      <v>#DIV/0!</v>
    </nc>
  </rcc>
  <rcc rId="9849" sId="2">
    <oc r="AF88">
      <f>AF92/AF6</f>
    </oc>
    <nc r="AF88" t="e">
      <v>#DIV/0!</v>
    </nc>
  </rcc>
  <rcc rId="9850" sId="2" numFmtId="13">
    <oc r="AG88">
      <f>AG92/AG6</f>
    </oc>
    <nc r="AG88">
      <v>0</v>
    </nc>
  </rcc>
  <rcc rId="9851" sId="2" numFmtId="13">
    <oc r="AH88">
      <f>AH92/AH6</f>
    </oc>
    <nc r="AH88">
      <v>0</v>
    </nc>
  </rcc>
  <rcc rId="9852" sId="2">
    <oc r="AI88">
      <f>AI92/AI6</f>
    </oc>
    <nc r="AI88" t="e">
      <v>#DIV/0!</v>
    </nc>
  </rcc>
  <rcc rId="9853" sId="2" numFmtId="13">
    <oc r="AJ88">
      <f>AJ92/AJ6</f>
    </oc>
    <nc r="AJ88">
      <v>0</v>
    </nc>
  </rcc>
  <rcc rId="9854" sId="2">
    <oc r="AK88">
      <f>AK92/AK6</f>
    </oc>
    <nc r="AK88" t="e">
      <v>#DIV/0!</v>
    </nc>
  </rcc>
  <rcc rId="9855" sId="2">
    <oc r="AL88">
      <f>AL92/AL6</f>
    </oc>
    <nc r="AL88" t="e">
      <v>#DIV/0!</v>
    </nc>
  </rcc>
  <rcc rId="9856" sId="2" numFmtId="13">
    <oc r="AM88">
      <f>AM92/AM6</f>
    </oc>
    <nc r="AM88">
      <v>0</v>
    </nc>
  </rcc>
  <rcc rId="9857" sId="2" numFmtId="13">
    <oc r="AN88">
      <f>AN92/AN6</f>
    </oc>
    <nc r="AN88">
      <v>0</v>
    </nc>
  </rcc>
  <rcc rId="9858" sId="2">
    <oc r="AO88">
      <f>AO92/AO6</f>
    </oc>
    <nc r="AO88" t="e">
      <v>#DIV/0!</v>
    </nc>
  </rcc>
  <rcc rId="9859" sId="2">
    <oc r="AP88">
      <f>AP92/AP6</f>
    </oc>
    <nc r="AP88" t="e">
      <v>#DIV/0!</v>
    </nc>
  </rcc>
  <rcc rId="9860" sId="2" numFmtId="13">
    <oc r="AQ88">
      <f>AQ92/AQ6</f>
    </oc>
    <nc r="AQ88">
      <v>3.3030087312971433E-2</v>
    </nc>
  </rcc>
  <rcc rId="9861" sId="2">
    <oc r="AR88">
      <f>AR92/AR6</f>
    </oc>
    <nc r="AR88" t="e">
      <v>#DIV/0!</v>
    </nc>
  </rcc>
  <rcc rId="9862" sId="2" numFmtId="13">
    <oc r="AS88">
      <f>AS92/AS6</f>
    </oc>
    <nc r="AS88">
      <v>7.3529411764705881E-3</v>
    </nc>
  </rcc>
  <rcc rId="9863" sId="2" numFmtId="13">
    <oc r="AT88">
      <f>AT92/AT6</f>
    </oc>
    <nc r="AT88">
      <v>2.5000000000000001E-2</v>
    </nc>
  </rcc>
  <rcc rId="9864" sId="2" numFmtId="13">
    <oc r="AU88">
      <f>AU92/AU6</f>
    </oc>
    <nc r="AU88">
      <v>8.3703196834345097E-3</v>
    </nc>
  </rcc>
  <rcc rId="9865" sId="2">
    <oc r="AV88">
      <f>AV92/AV6</f>
    </oc>
    <nc r="AV88" t="e">
      <v>#DIV/0!</v>
    </nc>
  </rcc>
  <rcc rId="9866" sId="2">
    <oc r="AW88">
      <f>AW92/AW6</f>
    </oc>
    <nc r="AW88" t="e">
      <v>#DIV/0!</v>
    </nc>
  </rcc>
  <rcc rId="9867" sId="2" numFmtId="13">
    <oc r="AX88">
      <f>AX92/AX6</f>
    </oc>
    <nc r="AX88">
      <v>0</v>
    </nc>
  </rcc>
  <rcc rId="9868" sId="2" numFmtId="13">
    <oc r="AY88">
      <f>AY92/AY6</f>
    </oc>
    <nc r="AY88">
      <v>2.2222222222222223E-2</v>
    </nc>
  </rcc>
  <rcc rId="9869" sId="2" numFmtId="13">
    <oc r="AZ88">
      <f>AZ92/AZ6</f>
    </oc>
    <nc r="AZ88">
      <v>1.1111111111111112E-2</v>
    </nc>
  </rcc>
  <rcc rId="9870" sId="2" numFmtId="13">
    <oc r="BA88">
      <f>BA92/BA6</f>
    </oc>
    <nc r="BA88">
      <v>9.0909090909090905E-3</v>
    </nc>
  </rcc>
  <rcc rId="9871" sId="2" numFmtId="13">
    <oc r="BB88">
      <f>BB92/BB6</f>
    </oc>
    <nc r="BB88">
      <v>1.0663159671930121E-2</v>
    </nc>
  </rcc>
  <rcc rId="9872" sId="2" numFmtId="13">
    <oc r="BC88">
      <f>BC92/BC6</f>
    </oc>
    <nc r="BC88">
      <v>1.3953488372093023E-2</v>
    </nc>
  </rcc>
  <rcc rId="9873" sId="2" numFmtId="13">
    <oc r="BD88">
      <f>BD92/BD6</f>
    </oc>
    <nc r="BD88">
      <v>0</v>
    </nc>
  </rcc>
  <rcc rId="9874" sId="2" numFmtId="13">
    <oc r="BE88">
      <f>BE92/BE6</f>
    </oc>
    <nc r="BE88">
      <v>0</v>
    </nc>
  </rcc>
  <rcc rId="9875" sId="2" numFmtId="13">
    <oc r="BF88">
      <f>BF92/BF6</f>
    </oc>
    <nc r="BF88">
      <v>1.8987341772151899E-2</v>
    </nc>
  </rcc>
  <rcc rId="9876" sId="2" numFmtId="13">
    <oc r="BG88">
      <f>BG92/BG6</f>
    </oc>
    <nc r="BG88">
      <v>0</v>
    </nc>
  </rcc>
  <rcc rId="9877" sId="2" numFmtId="13">
    <oc r="BH88">
      <f>BH92/BH6</f>
    </oc>
    <nc r="BH88">
      <v>2.1912561961620763E-2</v>
    </nc>
  </rcc>
  <rcc rId="9878" sId="2">
    <oc r="BI88">
      <f>BI92/BI6</f>
    </oc>
    <nc r="BI88" t="e">
      <v>#DIV/0!</v>
    </nc>
  </rcc>
  <rcc rId="9879" sId="2">
    <oc r="BJ88">
      <f>BJ92/BJ6</f>
    </oc>
    <nc r="BJ88" t="e">
      <v>#DIV/0!</v>
    </nc>
  </rcc>
  <rcc rId="9880" sId="2">
    <oc r="BK88">
      <f>BK92/BK6</f>
    </oc>
    <nc r="BK88" t="e">
      <v>#DIV/0!</v>
    </nc>
  </rcc>
  <rcc rId="9881" sId="2" numFmtId="13">
    <oc r="BL88">
      <f>BL92/BL6</f>
    </oc>
    <nc r="BL88">
      <v>0</v>
    </nc>
  </rcc>
  <rcc rId="9882" sId="2" numFmtId="13">
    <oc r="BM88">
      <f>BM92/BM6</f>
    </oc>
    <nc r="BM88">
      <v>5.1970012653074021E-2</v>
    </nc>
  </rcc>
  <rcc rId="9883" sId="2">
    <oc r="BN88">
      <f>BN92/BN6</f>
    </oc>
    <nc r="BN88" t="e">
      <v>#DIV/0!</v>
    </nc>
  </rcc>
  <rcc rId="9884" sId="2" numFmtId="13">
    <oc r="BO88">
      <f>BO92/BO6</f>
    </oc>
    <nc r="BO88">
      <v>7.1428571428571425E-2</v>
    </nc>
  </rcc>
  <rcc rId="9885" sId="2">
    <oc r="BP88">
      <f>BP92/BP6</f>
    </oc>
    <nc r="BP88" t="e">
      <v>#DIV/0!</v>
    </nc>
  </rcc>
  <rcc rId="9886" sId="2">
    <oc r="BQ88">
      <f>BQ92/BQ6</f>
    </oc>
    <nc r="BQ88" t="e">
      <v>#DIV/0!</v>
    </nc>
  </rcc>
  <rcc rId="9887" sId="2">
    <oc r="BR88">
      <f>BR92/BR6</f>
    </oc>
    <nc r="BR88" t="e">
      <v>#DIV/0!</v>
    </nc>
  </rcc>
  <rcc rId="9888" sId="2" numFmtId="13">
    <oc r="BS88">
      <f>BS92/BS110</f>
    </oc>
    <nc r="BS88">
      <v>1.7790573295515481E-2</v>
    </nc>
  </rcc>
  <rcc rId="9889" sId="2" numFmtId="13">
    <oc r="BT88">
      <f>BT92/BT110</f>
    </oc>
    <nc r="BT88">
      <v>1.6145224616320442E-2</v>
    </nc>
  </rcc>
  <rcc rId="9890" sId="2" numFmtId="34">
    <oc r="B89">
      <f>BS89</f>
    </oc>
    <nc r="B89">
      <v>0</v>
    </nc>
  </rcc>
  <rcc rId="9891" sId="2" numFmtId="34">
    <oc r="C89">
      <f>D89</f>
    </oc>
    <nc r="C89">
      <v>0</v>
    </nc>
  </rcc>
  <rcc rId="9892" sId="2" numFmtId="4">
    <oc r="D89">
      <f>BT89</f>
    </oc>
    <nc r="D89">
      <v>0</v>
    </nc>
  </rcc>
  <rcc rId="9893" sId="2" numFmtId="34">
    <oc r="E89">
      <f>C89-B89</f>
    </oc>
    <nc r="E89">
      <v>0</v>
    </nc>
  </rcc>
  <rcc rId="9894" sId="2" numFmtId="4">
    <oc r="BS89">
      <f>SUM(G89:BR89)</f>
    </oc>
    <nc r="BS89">
      <v>0</v>
    </nc>
  </rcc>
  <rcc rId="9895" sId="2" numFmtId="4">
    <oc r="BT89">
      <f>Summary!C82</f>
    </oc>
    <nc r="BT89">
      <v>0</v>
    </nc>
  </rcc>
  <rcc rId="9896" sId="2" numFmtId="34">
    <oc r="BU89">
      <f>BT89-BS89</f>
    </oc>
    <nc r="BU89">
      <v>0</v>
    </nc>
  </rcc>
  <rcc rId="9897" sId="2" numFmtId="34">
    <oc r="B90">
      <f>BS90</f>
    </oc>
    <nc r="B90">
      <v>2750000</v>
    </nc>
  </rcc>
  <rcc rId="9898" sId="2" numFmtId="34">
    <oc r="C90">
      <f>D90</f>
    </oc>
    <nc r="C90">
      <v>2500000</v>
    </nc>
  </rcc>
  <rcc rId="9899" sId="2" numFmtId="4">
    <oc r="D90">
      <f>BT90</f>
    </oc>
    <nc r="D90">
      <v>2500000</v>
    </nc>
  </rcc>
  <rcc rId="9900" sId="2" numFmtId="34">
    <oc r="E90">
      <f>C90-B90</f>
    </oc>
    <nc r="E90">
      <v>-250000</v>
    </nc>
  </rcc>
  <rcc rId="9901" sId="2" numFmtId="4">
    <oc r="BS90">
      <f>SUM(G90:BR90)</f>
    </oc>
    <nc r="BS90">
      <v>2750000</v>
    </nc>
  </rcc>
  <rcc rId="9902" sId="2" numFmtId="4">
    <oc r="BT90">
      <f>Summary!C83</f>
    </oc>
    <nc r="BT90">
      <v>2500000</v>
    </nc>
  </rcc>
  <rcc rId="9903" sId="2" numFmtId="34">
    <oc r="BU90">
      <f>BT90-BS90</f>
    </oc>
    <nc r="BU90">
      <v>-250000</v>
    </nc>
  </rcc>
  <rcc rId="9904" sId="2" numFmtId="34">
    <oc r="B91">
      <f>BS91</f>
    </oc>
    <nc r="B91">
      <v>3650000</v>
    </nc>
  </rcc>
  <rcc rId="9905" sId="2" numFmtId="34">
    <oc r="C91">
      <f>D91</f>
    </oc>
    <nc r="C91">
      <v>3500000</v>
    </nc>
  </rcc>
  <rcc rId="9906" sId="2" numFmtId="4">
    <oc r="D91">
      <f>BT91</f>
    </oc>
    <nc r="D91">
      <v>3500000</v>
    </nc>
  </rcc>
  <rcc rId="9907" sId="2" numFmtId="34">
    <oc r="E91">
      <f>C91-B91</f>
    </oc>
    <nc r="E91">
      <v>-150000</v>
    </nc>
  </rcc>
  <rcc rId="9908" sId="2" numFmtId="4">
    <oc r="BS91">
      <f>SUM(G91:BR91)</f>
    </oc>
    <nc r="BS91">
      <v>3650000</v>
    </nc>
  </rcc>
  <rcc rId="9909" sId="2" numFmtId="4">
    <oc r="BT91">
      <f>Summary!C84</f>
    </oc>
    <nc r="BT91">
      <v>3500000</v>
    </nc>
  </rcc>
  <rcc rId="9910" sId="2" numFmtId="34">
    <oc r="BU91">
      <f>BT91-BS91</f>
    </oc>
    <nc r="BU91">
      <v>-150000</v>
    </nc>
  </rcc>
  <rcc rId="9911" sId="2" numFmtId="34">
    <oc r="B92">
      <f>SUM(B89:B91)</f>
    </oc>
    <nc r="B92">
      <v>6400000</v>
    </nc>
  </rcc>
  <rcc rId="9912" sId="2" numFmtId="34">
    <oc r="C92">
      <f>SUM(C89:C91)</f>
    </oc>
    <nc r="C92">
      <v>6000000</v>
    </nc>
  </rcc>
  <rcc rId="9913" sId="2" numFmtId="34">
    <oc r="D92">
      <f>SUM(D89:D91)</f>
    </oc>
    <nc r="D92">
      <v>6000000</v>
    </nc>
  </rcc>
  <rcc rId="9914" sId="2" numFmtId="34">
    <oc r="E92">
      <f>SUM(E89:E91)</f>
    </oc>
    <nc r="E92">
      <v>-400000</v>
    </nc>
  </rcc>
  <rcc rId="9915" sId="2" numFmtId="34">
    <oc r="G92">
      <f>SUM(G89:G91)</f>
    </oc>
    <nc r="G92">
      <v>0</v>
    </nc>
  </rcc>
  <rcc rId="9916" sId="2" numFmtId="34">
    <oc r="H92">
      <f>SUM(H89:H91)</f>
    </oc>
    <nc r="H92">
      <v>600000</v>
    </nc>
  </rcc>
  <rcc rId="9917" sId="2" numFmtId="34">
    <oc r="I92">
      <f>SUM(I89:I91)</f>
    </oc>
    <nc r="I92">
      <v>0</v>
    </nc>
  </rcc>
  <rcc rId="9918" sId="2" numFmtId="34">
    <oc r="J92">
      <f>SUM(J89:J91)</f>
    </oc>
    <nc r="J92">
      <v>0</v>
    </nc>
  </rcc>
  <rcc rId="9919" sId="2" numFmtId="34">
    <oc r="K92">
      <f>SUM(K89:K91)</f>
    </oc>
    <nc r="K92">
      <v>0</v>
    </nc>
  </rcc>
  <rcc rId="9920" sId="2" numFmtId="34">
    <oc r="L92">
      <f>SUM(L89:L91)</f>
    </oc>
    <nc r="L92">
      <v>600000</v>
    </nc>
  </rcc>
  <rcc rId="9921" sId="2" numFmtId="34">
    <oc r="M92">
      <f>SUM(M89:M91)</f>
    </oc>
    <nc r="M92">
      <v>0</v>
    </nc>
  </rcc>
  <rcc rId="9922" sId="2" numFmtId="34">
    <oc r="N92">
      <f>SUM(N89:N91)</f>
    </oc>
    <nc r="N92">
      <v>0</v>
    </nc>
  </rcc>
  <rcc rId="9923" sId="2" numFmtId="34">
    <oc r="O92">
      <f>SUM(O89:O91)</f>
    </oc>
    <nc r="O92">
      <v>0</v>
    </nc>
  </rcc>
  <rcc rId="9924" sId="2" numFmtId="34">
    <oc r="Q92">
      <f>SUM(Q89:Q91)</f>
    </oc>
    <nc r="Q92">
      <v>150000</v>
    </nc>
  </rcc>
  <rcc rId="9925" sId="2" numFmtId="34">
    <oc r="R92">
      <f>SUM(R89:R91)</f>
    </oc>
    <nc r="R92">
      <v>100000</v>
    </nc>
  </rcc>
  <rcc rId="9926" sId="2" numFmtId="34">
    <oc r="S92">
      <f>SUM(S89:S91)</f>
    </oc>
    <nc r="S92">
      <v>0</v>
    </nc>
  </rcc>
  <rcc rId="9927" sId="2" numFmtId="34">
    <oc r="T92">
      <f>SUM(T89:T91)</f>
    </oc>
    <nc r="T92">
      <v>150000</v>
    </nc>
  </rcc>
  <rcc rId="9928" sId="2" numFmtId="34">
    <oc r="U92">
      <f>SUM(U89:U91)</f>
    </oc>
    <nc r="U92">
      <v>0</v>
    </nc>
  </rcc>
  <rcc rId="9929" sId="2" numFmtId="34">
    <oc r="V92">
      <f>SUM(V89:V91)</f>
    </oc>
    <nc r="V92">
      <v>0</v>
    </nc>
  </rcc>
  <rcc rId="9930" sId="2" numFmtId="34">
    <oc r="X92">
      <f>SUM(X89:X91)</f>
    </oc>
    <nc r="X92">
      <v>100000</v>
    </nc>
  </rcc>
  <rcc rId="9931" sId="2" numFmtId="34">
    <oc r="Y92">
      <f>SUM(Y89:Y91)</f>
    </oc>
    <nc r="Y92">
      <v>0</v>
    </nc>
  </rcc>
  <rcc rId="9932" sId="2" numFmtId="34">
    <oc r="Z92">
      <f>SUM(Z89:Z91)</f>
    </oc>
    <nc r="Z92">
      <v>0</v>
    </nc>
  </rcc>
  <rcc rId="9933" sId="2" numFmtId="34">
    <oc r="AA92">
      <f>SUM(AA89:AA91)</f>
    </oc>
    <nc r="AA92">
      <v>100000</v>
    </nc>
  </rcc>
  <rcc rId="9934" sId="2" numFmtId="34">
    <oc r="AB92">
      <f>SUM(AB89:AB91)</f>
    </oc>
    <nc r="AB92">
      <v>0</v>
    </nc>
  </rcc>
  <rcc rId="9935" sId="2" numFmtId="34">
    <oc r="AC92">
      <f>SUM(AC89:AC91)</f>
    </oc>
    <nc r="AC92">
      <v>100000</v>
    </nc>
  </rcc>
  <rcc rId="9936" sId="2" numFmtId="34">
    <oc r="AD92">
      <f>SUM(AD89:AD91)</f>
    </oc>
    <nc r="AD92">
      <v>100000</v>
    </nc>
  </rcc>
  <rcc rId="9937" sId="2" numFmtId="34">
    <oc r="AE92">
      <f>SUM(AE89:AE91)</f>
    </oc>
    <nc r="AE92">
      <v>0</v>
    </nc>
  </rcc>
  <rcc rId="9938" sId="2" numFmtId="34">
    <oc r="AF92">
      <f>SUM(AF89:AF91)</f>
    </oc>
    <nc r="AF92">
      <v>0</v>
    </nc>
  </rcc>
  <rcc rId="9939" sId="2" numFmtId="34">
    <oc r="AG92">
      <f>SUM(AG89:AG91)</f>
    </oc>
    <nc r="AG92">
      <v>0</v>
    </nc>
  </rcc>
  <rcc rId="9940" sId="2" numFmtId="34">
    <oc r="AH92">
      <f>SUM(AH89:AH91)</f>
    </oc>
    <nc r="AH92">
      <v>0</v>
    </nc>
  </rcc>
  <rcc rId="9941" sId="2" numFmtId="34">
    <oc r="AI92">
      <f>SUM(AI89:AI91)</f>
    </oc>
    <nc r="AI92">
      <v>0</v>
    </nc>
  </rcc>
  <rcc rId="9942" sId="2" numFmtId="34">
    <oc r="AJ92">
      <f>SUM(AJ89:AJ91)</f>
    </oc>
    <nc r="AJ92">
      <v>0</v>
    </nc>
  </rcc>
  <rcc rId="9943" sId="2" numFmtId="34">
    <oc r="AK92">
      <f>SUM(AK89:AK91)</f>
    </oc>
    <nc r="AK92">
      <v>0</v>
    </nc>
  </rcc>
  <rcc rId="9944" sId="2" numFmtId="34">
    <oc r="AL92">
      <f>SUM(AL89:AL91)</f>
    </oc>
    <nc r="AL92">
      <v>0</v>
    </nc>
  </rcc>
  <rcc rId="9945" sId="2" numFmtId="34">
    <oc r="AM92">
      <f>SUM(AM89:AM91)</f>
    </oc>
    <nc r="AM92">
      <v>0</v>
    </nc>
  </rcc>
  <rcc rId="9946" sId="2" numFmtId="34">
    <oc r="AN92">
      <f>SUM(AN89:AN91)</f>
    </oc>
    <nc r="AN92">
      <v>0</v>
    </nc>
  </rcc>
  <rcc rId="9947" sId="2" numFmtId="34">
    <oc r="AO92">
      <f>SUM(AO89:AO91)</f>
    </oc>
    <nc r="AO92">
      <v>0</v>
    </nc>
  </rcc>
  <rcc rId="9948" sId="2" numFmtId="34">
    <oc r="AP92">
      <f>SUM(AP89:AP91)</f>
    </oc>
    <nc r="AP92">
      <v>0</v>
    </nc>
  </rcc>
  <rcc rId="9949" sId="2" numFmtId="34">
    <oc r="AQ92">
      <f>SUM(AQ89:AQ91)</f>
    </oc>
    <nc r="AQ92">
      <v>900000</v>
    </nc>
  </rcc>
  <rcc rId="9950" sId="2" numFmtId="34">
    <oc r="AR92">
      <f>SUM(AR89:AR91)</f>
    </oc>
    <nc r="AR92">
      <v>0</v>
    </nc>
  </rcc>
  <rcc rId="9951" sId="2" numFmtId="34">
    <oc r="AS92">
      <f>SUM(AS89:AS91)</f>
    </oc>
    <nc r="AS92">
      <v>100000</v>
    </nc>
  </rcc>
  <rcc rId="9952" sId="2" numFmtId="34">
    <oc r="AT92">
      <f>SUM(AT89:AT91)</f>
    </oc>
    <nc r="AT92">
      <v>100000</v>
    </nc>
  </rcc>
  <rcc rId="9953" sId="2" numFmtId="34">
    <oc r="AU92">
      <f>SUM(AU89:AU91)</f>
    </oc>
    <nc r="AU92">
      <v>200000</v>
    </nc>
  </rcc>
  <rcc rId="9954" sId="2" numFmtId="34">
    <oc r="AV92">
      <f>SUM(AV89:AV91)</f>
    </oc>
    <nc r="AV92">
      <v>0</v>
    </nc>
  </rcc>
  <rcc rId="9955" sId="2" numFmtId="34">
    <oc r="AW92">
      <f>SUM(AW89:AW91)</f>
    </oc>
    <nc r="AW92">
      <v>0</v>
    </nc>
  </rcc>
  <rcc rId="9956" sId="2" numFmtId="34">
    <oc r="AX92">
      <f>SUM(AX89:AX91)</f>
    </oc>
    <nc r="AX92">
      <v>0</v>
    </nc>
  </rcc>
  <rcc rId="9957" sId="2" numFmtId="34">
    <oc r="AY92">
      <f>SUM(AY89:AY91)</f>
    </oc>
    <nc r="AY92">
      <v>100000</v>
    </nc>
  </rcc>
  <rcc rId="9958" sId="2" numFmtId="34">
    <oc r="AZ92">
      <f>SUM(AZ89:AZ91)</f>
    </oc>
    <nc r="AZ92">
      <v>100000</v>
    </nc>
  </rcc>
  <rcc rId="9959" sId="2" numFmtId="34">
    <oc r="BA92">
      <f>SUM(BA89:BA91)</f>
    </oc>
    <nc r="BA92">
      <v>100000</v>
    </nc>
  </rcc>
  <rcc rId="9960" sId="2" numFmtId="34">
    <oc r="BB92">
      <f>SUM(BB89:BB91)</f>
    </oc>
    <nc r="BB92">
      <v>300000</v>
    </nc>
  </rcc>
  <rcc rId="9961" sId="2" numFmtId="34">
    <oc r="BC92">
      <f>SUM(BC89:BC91)</f>
    </oc>
    <nc r="BC92">
      <v>300000</v>
    </nc>
  </rcc>
  <rcc rId="9962" sId="2" numFmtId="34">
    <oc r="BD92">
      <f>SUM(BD89:BD91)</f>
    </oc>
    <nc r="BD92">
      <v>0</v>
    </nc>
  </rcc>
  <rcc rId="9963" sId="2" numFmtId="34">
    <oc r="BE92">
      <f>SUM(BE89:BE91)</f>
    </oc>
    <nc r="BE92">
      <v>0</v>
    </nc>
  </rcc>
  <rcc rId="9964" sId="2" numFmtId="34">
    <oc r="BF92">
      <f>SUM(BF89:BF91)</f>
    </oc>
    <nc r="BF92">
      <v>300000</v>
    </nc>
  </rcc>
  <rcc rId="9965" sId="2" numFmtId="34">
    <oc r="BG92">
      <f>SUM(BG89:BG91)</f>
    </oc>
    <nc r="BG92">
      <v>0</v>
    </nc>
  </rcc>
  <rcc rId="9966" sId="2" numFmtId="34">
    <oc r="BH92">
      <f>SUM(BH89:BH91)</f>
    </oc>
    <nc r="BH92">
      <v>800000</v>
    </nc>
  </rcc>
  <rcc rId="9967" sId="2" numFmtId="34">
    <oc r="BI92">
      <f>SUM(BI89:BI91)</f>
    </oc>
    <nc r="BI92">
      <v>0</v>
    </nc>
  </rcc>
  <rcc rId="9968" sId="2" numFmtId="34">
    <oc r="BJ92">
      <f>SUM(BJ89:BJ91)</f>
    </oc>
    <nc r="BJ92">
      <v>0</v>
    </nc>
  </rcc>
  <rcc rId="9969" sId="2" numFmtId="34">
    <oc r="BK92">
      <f>SUM(BK89:BK91)</f>
    </oc>
    <nc r="BK92">
      <v>0</v>
    </nc>
  </rcc>
  <rcc rId="9970" sId="2" numFmtId="34">
    <oc r="BL92">
      <f>SUM(BL89:BL91)</f>
    </oc>
    <nc r="BL92">
      <v>0</v>
    </nc>
  </rcc>
  <rcc rId="9971" sId="2" numFmtId="34">
    <oc r="BM92">
      <f>SUM(BM89:BM91)</f>
    </oc>
    <nc r="BM92">
      <v>600000</v>
    </nc>
  </rcc>
  <rcc rId="9972" sId="2" numFmtId="34">
    <oc r="BN92">
      <f>SUM(BN89:BN91)</f>
    </oc>
    <nc r="BN92">
      <v>0</v>
    </nc>
  </rcc>
  <rcc rId="9973" sId="2" numFmtId="34">
    <oc r="BO92">
      <f>SUM(BO89:BO91)</f>
    </oc>
    <nc r="BO92">
      <v>500000</v>
    </nc>
  </rcc>
  <rcc rId="9974" sId="2" numFmtId="34">
    <oc r="BP92">
      <f>SUM(BP89:BP91)</f>
    </oc>
    <nc r="BP92">
      <v>0</v>
    </nc>
  </rcc>
  <rcc rId="9975" sId="2" numFmtId="34">
    <oc r="BQ92">
      <f>SUM(BQ89:BQ91)</f>
    </oc>
    <nc r="BQ92">
      <v>0</v>
    </nc>
  </rcc>
  <rcc rId="9976" sId="2" numFmtId="34">
    <oc r="BR92">
      <f>SUM(BR89:BR91)</f>
    </oc>
    <nc r="BR92">
      <v>0</v>
    </nc>
  </rcc>
  <rcc rId="9977" sId="2" numFmtId="34">
    <oc r="BS92">
      <f>SUM(BS89:BS91)</f>
    </oc>
    <nc r="BS92">
      <v>6400000</v>
    </nc>
  </rcc>
  <rcc rId="9978" sId="2" numFmtId="34">
    <oc r="BT92">
      <f>SUM(BT89:BT91)</f>
    </oc>
    <nc r="BT92">
      <v>6000000</v>
    </nc>
  </rcc>
  <rcc rId="9979" sId="2" numFmtId="34">
    <oc r="BU92">
      <f>SUM(BU89:BU91)</f>
    </oc>
    <nc r="BU92">
      <v>-400000</v>
    </nc>
  </rcc>
  <rcc rId="9980" sId="2" numFmtId="13">
    <oc r="B93">
      <f>B99/B110</f>
    </oc>
    <nc r="B93">
      <v>8.4783200861440963E-3</v>
    </nc>
  </rcc>
  <rcc rId="9981" sId="2">
    <oc r="G93">
      <f>G99/G6</f>
    </oc>
    <nc r="G93" t="e">
      <v>#DIV/0!</v>
    </nc>
  </rcc>
  <rcc rId="9982" sId="2" numFmtId="13">
    <oc r="H93">
      <f>H99/H6</f>
    </oc>
    <nc r="H93">
      <v>0</v>
    </nc>
  </rcc>
  <rcc rId="9983" sId="2">
    <oc r="I93">
      <f>I99/I6</f>
    </oc>
    <nc r="I93" t="e">
      <v>#DIV/0!</v>
    </nc>
  </rcc>
  <rcc rId="9984" sId="2">
    <oc r="J93">
      <f>J99/J6</f>
    </oc>
    <nc r="J93" t="e">
      <v>#DIV/0!</v>
    </nc>
  </rcc>
  <rcc rId="9985" sId="2">
    <oc r="K93">
      <f>K99/K6</f>
    </oc>
    <nc r="K93" t="e">
      <v>#DIV/0!</v>
    </nc>
  </rcc>
  <rcc rId="9986" sId="2" numFmtId="13">
    <oc r="L93">
      <f>L99/L6</f>
    </oc>
    <nc r="L93">
      <v>0</v>
    </nc>
  </rcc>
  <rcc rId="9987" sId="2">
    <oc r="M93">
      <f>M99/M6</f>
    </oc>
    <nc r="M93" t="e">
      <v>#DIV/0!</v>
    </nc>
  </rcc>
  <rcc rId="9988" sId="2">
    <oc r="N93">
      <f>N99/N6</f>
    </oc>
    <nc r="N93" t="e">
      <v>#DIV/0!</v>
    </nc>
  </rcc>
  <rcc rId="9989" sId="2">
    <oc r="O93">
      <f>O99/O6</f>
    </oc>
    <nc r="O93" t="e">
      <v>#DIV/0!</v>
    </nc>
  </rcc>
  <rcc rId="9990" sId="2" numFmtId="13">
    <oc r="Q93">
      <f>Q99/Q6</f>
    </oc>
    <nc r="Q93">
      <v>0</v>
    </nc>
  </rcc>
  <rcc rId="9991" sId="2" numFmtId="13">
    <oc r="R93">
      <f>R99/R6</f>
    </oc>
    <nc r="R93">
      <v>0</v>
    </nc>
  </rcc>
  <rcc rId="9992" sId="2">
    <oc r="S93">
      <f>S99/S6</f>
    </oc>
    <nc r="S93" t="e">
      <v>#DIV/0!</v>
    </nc>
  </rcc>
  <rcc rId="9993" sId="2" numFmtId="13">
    <oc r="T93">
      <f>T99/T6</f>
    </oc>
    <nc r="T93">
      <v>1.3193253850630481E-2</v>
    </nc>
  </rcc>
  <rcc rId="9994" sId="2">
    <oc r="U93">
      <f>U99/U6</f>
    </oc>
    <nc r="U93" t="e">
      <v>#DIV/0!</v>
    </nc>
  </rcc>
  <rcc rId="9995" sId="2" numFmtId="13">
    <oc r="X93">
      <f>X99/X6</f>
    </oc>
    <nc r="X93">
      <v>0</v>
    </nc>
  </rcc>
  <rcc rId="9996" sId="2">
    <oc r="Y93">
      <f>Y99/Y6</f>
    </oc>
    <nc r="Y93" t="e">
      <v>#DIV/0!</v>
    </nc>
  </rcc>
  <rcc rId="9997" sId="2">
    <oc r="Z93">
      <f>Z99/Z6</f>
    </oc>
    <nc r="Z93" t="e">
      <v>#DIV/0!</v>
    </nc>
  </rcc>
  <rcc rId="9998" sId="2" numFmtId="13">
    <oc r="AA93">
      <f>AA99/AA6</f>
    </oc>
    <nc r="AA93">
      <v>0</v>
    </nc>
  </rcc>
  <rcc rId="9999" sId="2">
    <oc r="AB93">
      <f>AB99/AB6</f>
    </oc>
    <nc r="AB93" t="e">
      <v>#DIV/0!</v>
    </nc>
  </rcc>
  <rcc rId="10000" sId="2" numFmtId="13">
    <oc r="AC93">
      <f>AC99/AC6</f>
    </oc>
    <nc r="AC93">
      <v>0</v>
    </nc>
  </rcc>
  <rcc rId="10001" sId="2" numFmtId="13">
    <oc r="AD93">
      <f>AD99/AD6</f>
    </oc>
    <nc r="AD93">
      <v>0</v>
    </nc>
  </rcc>
  <rcc rId="10002" sId="2">
    <oc r="AE93">
      <f>AE99/AE6</f>
    </oc>
    <nc r="AE93" t="e">
      <v>#DIV/0!</v>
    </nc>
  </rcc>
  <rcc rId="10003" sId="2">
    <oc r="AF93">
      <f>AF99/AF6</f>
    </oc>
    <nc r="AF93" t="e">
      <v>#DIV/0!</v>
    </nc>
  </rcc>
  <rcc rId="10004" sId="2" numFmtId="13">
    <oc r="AG93">
      <f>AG99/AG6</f>
    </oc>
    <nc r="AG93">
      <v>0</v>
    </nc>
  </rcc>
  <rcc rId="10005" sId="2" numFmtId="13">
    <oc r="AH93">
      <f>AH99/AH6</f>
    </oc>
    <nc r="AH93">
      <v>8.3333333333333329E-2</v>
    </nc>
  </rcc>
  <rcc rId="10006" sId="2">
    <oc r="AI93">
      <f>AI99/AI6</f>
    </oc>
    <nc r="AI93" t="e">
      <v>#DIV/0!</v>
    </nc>
  </rcc>
  <rcc rId="10007" sId="2" numFmtId="13">
    <oc r="AJ93">
      <f>AJ99/AJ6</f>
    </oc>
    <nc r="AJ93">
      <v>7.1428571428571425E-2</v>
    </nc>
  </rcc>
  <rcc rId="10008" sId="2">
    <oc r="AK93">
      <f>AK99/AK6</f>
    </oc>
    <nc r="AK93" t="e">
      <v>#DIV/0!</v>
    </nc>
  </rcc>
  <rcc rId="10009" sId="2">
    <oc r="AL93">
      <f>AL99/AL6</f>
    </oc>
    <nc r="AL93" t="e">
      <v>#DIV/0!</v>
    </nc>
  </rcc>
  <rcc rId="10010" sId="2" numFmtId="13">
    <oc r="AM93">
      <f>AM99/AM6</f>
    </oc>
    <nc r="AM93">
      <v>0</v>
    </nc>
  </rcc>
  <rcc rId="10011" sId="2" numFmtId="13">
    <oc r="AN93">
      <f>AN99/AN6</f>
    </oc>
    <nc r="AN93">
      <v>5.4035827915340985E-2</v>
    </nc>
  </rcc>
  <rcc rId="10012" sId="2">
    <oc r="AO93">
      <f>AO99/AO6</f>
    </oc>
    <nc r="AO93" t="e">
      <v>#DIV/0!</v>
    </nc>
  </rcc>
  <rcc rId="10013" sId="2">
    <oc r="AP93">
      <f>AP99/AP6</f>
    </oc>
    <nc r="AP93" t="e">
      <v>#DIV/0!</v>
    </nc>
  </rcc>
  <rcc rId="10014" sId="2" numFmtId="13">
    <oc r="AQ93">
      <f>AQ99/AQ6</f>
    </oc>
    <nc r="AQ93">
      <v>2.9360077611530162E-2</v>
    </nc>
  </rcc>
  <rcc rId="10015" sId="2">
    <oc r="AR93">
      <f>AR99/AR6</f>
    </oc>
    <nc r="AR93" t="e">
      <v>#DIV/0!</v>
    </nc>
  </rcc>
  <rcc rId="10016" sId="2" numFmtId="13">
    <oc r="AS93">
      <f>AS99/AS6</f>
    </oc>
    <nc r="AS93">
      <v>0</v>
    </nc>
  </rcc>
  <rcc rId="10017" sId="2" numFmtId="13">
    <oc r="AT93">
      <f>AT99/AT6</f>
    </oc>
    <nc r="AT93">
      <v>0</v>
    </nc>
  </rcc>
  <rcc rId="10018" sId="2" numFmtId="13">
    <oc r="AU93">
      <f>AU99/AU6</f>
    </oc>
    <nc r="AU93">
      <v>0</v>
    </nc>
  </rcc>
  <rcc rId="10019" sId="2">
    <oc r="AV93">
      <f>AV99/AV6</f>
    </oc>
    <nc r="AV93" t="e">
      <v>#DIV/0!</v>
    </nc>
  </rcc>
  <rcc rId="10020" sId="2">
    <oc r="AW93">
      <f>AW99/AW6</f>
    </oc>
    <nc r="AW93" t="e">
      <v>#DIV/0!</v>
    </nc>
  </rcc>
  <rcc rId="10021" sId="2" numFmtId="13">
    <oc r="AX93">
      <f>AX99/AX6</f>
    </oc>
    <nc r="AX93">
      <v>0</v>
    </nc>
  </rcc>
  <rcc rId="10022" sId="2" numFmtId="13">
    <oc r="AY93">
      <f>AY99/AY6</f>
    </oc>
    <nc r="AY93">
      <v>0</v>
    </nc>
  </rcc>
  <rcc rId="10023" sId="2" numFmtId="13">
    <oc r="AZ93">
      <f>AZ99/AZ6</f>
    </oc>
    <nc r="AZ93">
      <v>0</v>
    </nc>
  </rcc>
  <rcc rId="10024" sId="2" numFmtId="13">
    <oc r="BA93">
      <f>BA99/BA6</f>
    </oc>
    <nc r="BA93">
      <v>0</v>
    </nc>
  </rcc>
  <rcc rId="10025" sId="2" numFmtId="13">
    <oc r="BB93">
      <f>BB99/BB6</f>
    </oc>
    <nc r="BB93">
      <v>0</v>
    </nc>
  </rcc>
  <rcc rId="10026" sId="2" numFmtId="13">
    <oc r="BC93">
      <f>BC99/BC6</f>
    </oc>
    <nc r="BC93">
      <v>0</v>
    </nc>
  </rcc>
  <rcc rId="10027" sId="2" numFmtId="13">
    <oc r="BD93">
      <f>BD99/BD6</f>
    </oc>
    <nc r="BD93">
      <v>0</v>
    </nc>
  </rcc>
  <rcc rId="10028" sId="2" numFmtId="13">
    <oc r="BE93">
      <f>BE99/BE6</f>
    </oc>
    <nc r="BE93">
      <v>1.2903225806451613E-2</v>
    </nc>
  </rcc>
  <rcc rId="10029" sId="2" numFmtId="13">
    <oc r="BF93">
      <f>BF99/BF6</f>
    </oc>
    <nc r="BF93">
      <v>0</v>
    </nc>
  </rcc>
  <rcc rId="10030" sId="2" numFmtId="13">
    <oc r="BG93">
      <f>BG99/BG6</f>
    </oc>
    <nc r="BG93">
      <v>0</v>
    </nc>
  </rcc>
  <rcc rId="10031" sId="2" numFmtId="13">
    <oc r="BH93">
      <f>BH99/BH6</f>
    </oc>
    <nc r="BH93">
      <v>1.780395659381687E-2</v>
    </nc>
  </rcc>
  <rcc rId="10032" sId="2">
    <oc r="BI93">
      <f>BI99/BI6</f>
    </oc>
    <nc r="BI93" t="e">
      <v>#DIV/0!</v>
    </nc>
  </rcc>
  <rcc rId="10033" sId="2">
    <oc r="BJ93">
      <f>BJ99/BJ6</f>
    </oc>
    <nc r="BJ93" t="e">
      <v>#DIV/0!</v>
    </nc>
  </rcc>
  <rcc rId="10034" sId="2">
    <oc r="BK93">
      <f>BK99/BK6</f>
    </oc>
    <nc r="BK93" t="e">
      <v>#DIV/0!</v>
    </nc>
  </rcc>
  <rcc rId="10035" sId="2" numFmtId="13">
    <oc r="BS93">
      <f>BS99/BS110</f>
    </oc>
    <nc r="BS93">
      <v>8.4783200861440963E-3</v>
    </nc>
  </rcc>
  <rcc rId="10036" sId="2" numFmtId="13">
    <oc r="BT93">
      <f>BT99/BT110</f>
    </oc>
    <nc r="BT93">
      <v>6.3235463080588399E-3</v>
    </nc>
  </rcc>
  <rcc rId="10037" sId="2" numFmtId="4">
    <oc r="B94">
      <f>BS94</f>
    </oc>
    <nc r="B94">
      <v>1800000</v>
    </nc>
  </rcc>
  <rcc rId="10038" sId="2" numFmtId="34">
    <oc r="C94">
      <f>D94</f>
    </oc>
    <nc r="C94">
      <v>1500000</v>
    </nc>
  </rcc>
  <rcc rId="10039" sId="2" numFmtId="4">
    <oc r="D94">
      <f>BT94</f>
    </oc>
    <nc r="D94">
      <v>1500000</v>
    </nc>
  </rcc>
  <rcc rId="10040" sId="2" numFmtId="34">
    <oc r="E94">
      <f>C94-B94</f>
    </oc>
    <nc r="E94">
      <v>-300000</v>
    </nc>
  </rcc>
  <rcc rId="10041" sId="2" numFmtId="4">
    <oc r="BS94">
      <f>SUM(G94:BR94)</f>
    </oc>
    <nc r="BS94">
      <v>1800000</v>
    </nc>
  </rcc>
  <rcc rId="10042" sId="2" numFmtId="4">
    <oc r="BT94">
      <f>Summary!C87</f>
    </oc>
    <nc r="BT94">
      <v>1500000</v>
    </nc>
  </rcc>
  <rcc rId="10043" sId="2" numFmtId="34">
    <oc r="BU94">
      <f>BT94-BS94</f>
    </oc>
    <nc r="BU94">
      <v>-300000</v>
    </nc>
  </rcc>
  <rcc rId="10044" sId="2" numFmtId="4">
    <oc r="B95">
      <f>BS95</f>
    </oc>
    <nc r="B95">
      <v>700000</v>
    </nc>
  </rcc>
  <rcc rId="10045" sId="2" numFmtId="34">
    <oc r="C95">
      <f>D95</f>
    </oc>
    <nc r="C95">
      <v>400000</v>
    </nc>
  </rcc>
  <rcc rId="10046" sId="2" numFmtId="4">
    <oc r="D95">
      <f>BT95</f>
    </oc>
    <nc r="D95">
      <v>400000</v>
    </nc>
  </rcc>
  <rcc rId="10047" sId="2" numFmtId="34">
    <oc r="E95">
      <f>C95-B95</f>
    </oc>
    <nc r="E95">
      <v>-300000</v>
    </nc>
  </rcc>
  <rcc rId="10048" sId="2" numFmtId="4">
    <oc r="BS95">
      <f>SUM(G95:BR95)</f>
    </oc>
    <nc r="BS95">
      <v>700000</v>
    </nc>
  </rcc>
  <rcc rId="10049" sId="2" numFmtId="4">
    <oc r="BT95">
      <f>Summary!C88</f>
    </oc>
    <nc r="BT95">
      <v>400000</v>
    </nc>
  </rcc>
  <rcc rId="10050" sId="2" numFmtId="34">
    <oc r="BU95">
      <f>BT95-BS95</f>
    </oc>
    <nc r="BU95">
      <v>-300000</v>
    </nc>
  </rcc>
  <rcc rId="10051" sId="2" numFmtId="4">
    <oc r="B96">
      <f>BS96</f>
    </oc>
    <nc r="B96">
      <v>0</v>
    </nc>
  </rcc>
  <rcc rId="10052" sId="2" numFmtId="34">
    <oc r="C96">
      <f>D96</f>
    </oc>
    <nc r="C96">
      <v>0</v>
    </nc>
  </rcc>
  <rcc rId="10053" sId="2" numFmtId="4">
    <oc r="D96">
      <f>BT96</f>
    </oc>
    <nc r="D96">
      <v>0</v>
    </nc>
  </rcc>
  <rcc rId="10054" sId="2" numFmtId="34">
    <oc r="E96">
      <f>C96-B96</f>
    </oc>
    <nc r="E96">
      <v>0</v>
    </nc>
  </rcc>
  <rcc rId="10055" sId="2" numFmtId="4">
    <oc r="BS96">
      <f>SUM(G96:BR96)</f>
    </oc>
    <nc r="BS96">
      <v>0</v>
    </nc>
  </rcc>
  <rcc rId="10056" sId="2" numFmtId="4">
    <oc r="BT96">
      <f>Summary!C89</f>
    </oc>
    <nc r="BT96">
      <v>0</v>
    </nc>
  </rcc>
  <rcc rId="10057" sId="2" numFmtId="4">
    <oc r="B97">
      <f>BS97</f>
    </oc>
    <nc r="B97">
      <v>550000</v>
    </nc>
  </rcc>
  <rcc rId="10058" sId="2" numFmtId="34">
    <oc r="C97">
      <f>D97</f>
    </oc>
    <nc r="C97">
      <v>450000</v>
    </nc>
  </rcc>
  <rcc rId="10059" sId="2" numFmtId="4">
    <oc r="D97">
      <f>BT97</f>
    </oc>
    <nc r="D97">
      <v>450000</v>
    </nc>
  </rcc>
  <rcc rId="10060" sId="2" numFmtId="34">
    <oc r="E97">
      <f>C97-B97</f>
    </oc>
    <nc r="E97">
      <v>-100000</v>
    </nc>
  </rcc>
  <rcc rId="10061" sId="2" numFmtId="4">
    <oc r="BS97">
      <f>SUM(G97:BR97)</f>
    </oc>
    <nc r="BS97">
      <v>550000</v>
    </nc>
  </rcc>
  <rcc rId="10062" sId="2" numFmtId="4">
    <oc r="BT97">
      <f>Summary!C90</f>
    </oc>
    <nc r="BT97">
      <v>450000</v>
    </nc>
  </rcc>
  <rcc rId="10063" sId="2" numFmtId="34">
    <oc r="BU97">
      <f>BT97-BS97</f>
    </oc>
    <nc r="BU97">
      <v>-100000</v>
    </nc>
  </rcc>
  <rcc rId="10064" sId="2" numFmtId="4">
    <oc r="B98">
      <f>BS98</f>
    </oc>
    <nc r="B98">
      <v>0</v>
    </nc>
  </rcc>
  <rcc rId="10065" sId="2" numFmtId="34">
    <oc r="C98">
      <f>D98</f>
    </oc>
    <nc r="C98">
      <v>0</v>
    </nc>
  </rcc>
  <rcc rId="10066" sId="2" numFmtId="4">
    <oc r="D98">
      <f>BT98</f>
    </oc>
    <nc r="D98">
      <v>0</v>
    </nc>
  </rcc>
  <rcc rId="10067" sId="2" numFmtId="34">
    <oc r="E98">
      <f>C98-B98</f>
    </oc>
    <nc r="E98">
      <v>0</v>
    </nc>
  </rcc>
  <rcc rId="10068" sId="2" numFmtId="4">
    <oc r="BS98">
      <f>SUM(G98:BR98)</f>
    </oc>
    <nc r="BS98">
      <v>0</v>
    </nc>
  </rcc>
  <rcc rId="10069" sId="2" numFmtId="4">
    <oc r="BT98">
      <f>Summary!C91</f>
    </oc>
    <nc r="BT98">
      <v>0</v>
    </nc>
  </rcc>
  <rcc rId="10070" sId="2" numFmtId="34">
    <oc r="BU98">
      <f>BT98-BS98</f>
    </oc>
    <nc r="BU98">
      <v>0</v>
    </nc>
  </rcc>
  <rcc rId="10071" sId="2" numFmtId="34">
    <oc r="B99">
      <f>SUM(B94:B98)</f>
    </oc>
    <nc r="B99">
      <v>3050000</v>
    </nc>
  </rcc>
  <rcc rId="10072" sId="2" numFmtId="34">
    <oc r="C99">
      <f>SUM(C94:C98)</f>
    </oc>
    <nc r="C99">
      <v>2350000</v>
    </nc>
  </rcc>
  <rcc rId="10073" sId="2" numFmtId="34">
    <oc r="D99">
      <f>SUM(D94:D98)</f>
    </oc>
    <nc r="D99">
      <v>2350000</v>
    </nc>
  </rcc>
  <rcc rId="10074" sId="2" numFmtId="34">
    <oc r="E99">
      <f>SUM(E94:E98)</f>
    </oc>
    <nc r="E99">
      <v>-700000</v>
    </nc>
  </rcc>
  <rcc rId="10075" sId="2" numFmtId="34">
    <oc r="G99">
      <f>SUM(G94:G98)</f>
    </oc>
    <nc r="G99">
      <v>0</v>
    </nc>
  </rcc>
  <rcc rId="10076" sId="2" numFmtId="34">
    <oc r="H99">
      <f>SUM(H94:H98)</f>
    </oc>
    <nc r="H99">
      <v>0</v>
    </nc>
  </rcc>
  <rcc rId="10077" sId="2" numFmtId="34">
    <oc r="I99">
      <f>SUM(I94:I98)</f>
    </oc>
    <nc r="I99">
      <v>0</v>
    </nc>
  </rcc>
  <rcc rId="10078" sId="2" numFmtId="34">
    <oc r="J99">
      <f>SUM(J94:J98)</f>
    </oc>
    <nc r="J99">
      <v>0</v>
    </nc>
  </rcc>
  <rcc rId="10079" sId="2" numFmtId="34">
    <oc r="K99">
      <f>SUM(K94:K98)</f>
    </oc>
    <nc r="K99">
      <v>0</v>
    </nc>
  </rcc>
  <rcc rId="10080" sId="2" numFmtId="34">
    <oc r="L99">
      <f>SUM(L94:L98)</f>
    </oc>
    <nc r="L99">
      <v>0</v>
    </nc>
  </rcc>
  <rcc rId="10081" sId="2" numFmtId="34">
    <oc r="M99">
      <f>SUM(M94:M98)</f>
    </oc>
    <nc r="M99">
      <v>0</v>
    </nc>
  </rcc>
  <rcc rId="10082" sId="2" numFmtId="34">
    <oc r="N99">
      <f>SUM(N94:N98)</f>
    </oc>
    <nc r="N99">
      <v>0</v>
    </nc>
  </rcc>
  <rcc rId="10083" sId="2" numFmtId="34">
    <oc r="O99">
      <f>SUM(O94:O98)</f>
    </oc>
    <nc r="O99">
      <v>0</v>
    </nc>
  </rcc>
  <rcc rId="10084" sId="2" numFmtId="34">
    <oc r="Q99">
      <f>SUM(Q94:Q98)</f>
    </oc>
    <nc r="Q99">
      <v>0</v>
    </nc>
  </rcc>
  <rcc rId="10085" sId="2" numFmtId="34">
    <oc r="R99">
      <f>SUM(R94:R98)</f>
    </oc>
    <nc r="R99">
      <v>0</v>
    </nc>
  </rcc>
  <rcc rId="10086" sId="2" numFmtId="34">
    <oc r="S99">
      <f>SUM(S94:S98)</f>
    </oc>
    <nc r="S99">
      <v>0</v>
    </nc>
  </rcc>
  <rcc rId="10087" sId="2" numFmtId="34">
    <oc r="T99">
      <f>SUM(T94:T98)</f>
    </oc>
    <nc r="T99">
      <v>200000</v>
    </nc>
  </rcc>
  <rcc rId="10088" sId="2" numFmtId="34">
    <oc r="U99">
      <f>SUM(U94:U98)</f>
    </oc>
    <nc r="U99">
      <v>0</v>
    </nc>
  </rcc>
  <rcc rId="10089" sId="2" numFmtId="34">
    <oc r="V99">
      <f>SUM(V94:V98)</f>
    </oc>
    <nc r="V99">
      <v>0</v>
    </nc>
  </rcc>
  <rcc rId="10090" sId="2" numFmtId="34">
    <oc r="X99">
      <f>SUM(X94:X98)</f>
    </oc>
    <nc r="X99">
      <v>0</v>
    </nc>
  </rcc>
  <rcc rId="10091" sId="2" numFmtId="34">
    <oc r="Y99">
      <f>SUM(Y94:Y98)</f>
    </oc>
    <nc r="Y99">
      <v>0</v>
    </nc>
  </rcc>
  <rcc rId="10092" sId="2" numFmtId="34">
    <oc r="Z99">
      <f>SUM(Z94:Z98)</f>
    </oc>
    <nc r="Z99">
      <v>0</v>
    </nc>
  </rcc>
  <rcc rId="10093" sId="2" numFmtId="34">
    <oc r="AA99">
      <f>SUM(AA94:AA98)</f>
    </oc>
    <nc r="AA99">
      <v>0</v>
    </nc>
  </rcc>
  <rcc rId="10094" sId="2" numFmtId="34">
    <oc r="AB99">
      <f>SUM(AB94:AB98)</f>
    </oc>
    <nc r="AB99">
      <v>0</v>
    </nc>
  </rcc>
  <rcc rId="10095" sId="2" numFmtId="34">
    <oc r="AC99">
      <f>SUM(AC94:AC98)</f>
    </oc>
    <nc r="AC99">
      <v>0</v>
    </nc>
  </rcc>
  <rcc rId="10096" sId="2" numFmtId="34">
    <oc r="AD99">
      <f>SUM(AD94:AD98)</f>
    </oc>
    <nc r="AD99">
      <v>0</v>
    </nc>
  </rcc>
  <rcc rId="10097" sId="2" numFmtId="34">
    <oc r="AE99">
      <f>SUM(AE94:AE98)</f>
    </oc>
    <nc r="AE99">
      <v>0</v>
    </nc>
  </rcc>
  <rcc rId="10098" sId="2" numFmtId="34">
    <oc r="AF99">
      <f>SUM(AF94:AF98)</f>
    </oc>
    <nc r="AF99">
      <v>0</v>
    </nc>
  </rcc>
  <rcc rId="10099" sId="2" numFmtId="34">
    <oc r="AG99">
      <f>SUM(AG94:AG98)</f>
    </oc>
    <nc r="AG99">
      <v>0</v>
    </nc>
  </rcc>
  <rcc rId="10100" sId="2" numFmtId="34">
    <oc r="AH99">
      <f>SUM(AH94:AH98)</f>
    </oc>
    <nc r="AH99">
      <v>400000</v>
    </nc>
  </rcc>
  <rcc rId="10101" sId="2" numFmtId="34">
    <oc r="AI99">
      <f>SUM(AI94:AI98)</f>
    </oc>
    <nc r="AI99">
      <v>0</v>
    </nc>
  </rcc>
  <rcc rId="10102" sId="2" numFmtId="34">
    <oc r="AJ99">
      <f>SUM(AJ94:AJ98)</f>
    </oc>
    <nc r="AJ99">
      <v>500000</v>
    </nc>
  </rcc>
  <rcc rId="10103" sId="2" numFmtId="34">
    <oc r="AK99">
      <f>SUM(AK94:AK98)</f>
    </oc>
    <nc r="AK99">
      <v>0</v>
    </nc>
  </rcc>
  <rcc rId="10104" sId="2" numFmtId="34">
    <oc r="AL99">
      <f>SUM(AL94:AL98)</f>
    </oc>
    <nc r="AL99">
      <v>0</v>
    </nc>
  </rcc>
  <rcc rId="10105" sId="2" numFmtId="34">
    <oc r="AM99">
      <f>SUM(AM94:AM98)</f>
    </oc>
    <nc r="AM99">
      <v>0</v>
    </nc>
  </rcc>
  <rcc rId="10106" sId="2" numFmtId="34">
    <oc r="AN99">
      <f>SUM(AN94:AN98)</f>
    </oc>
    <nc r="AN99">
      <v>300000</v>
    </nc>
  </rcc>
  <rcc rId="10107" sId="2" numFmtId="34">
    <oc r="AO99">
      <f>SUM(AO94:AO98)</f>
    </oc>
    <nc r="AO99">
      <v>0</v>
    </nc>
  </rcc>
  <rcc rId="10108" sId="2" numFmtId="34">
    <oc r="AP99">
      <f>SUM(AP94:AP98)</f>
    </oc>
    <nc r="AP99">
      <v>0</v>
    </nc>
  </rcc>
  <rcc rId="10109" sId="2" numFmtId="34">
    <oc r="AQ99">
      <f>SUM(AQ94:AQ98)</f>
    </oc>
    <nc r="AQ99">
      <v>800000</v>
    </nc>
  </rcc>
  <rcc rId="10110" sId="2" numFmtId="34">
    <oc r="AR99">
      <f>SUM(AR94:AR98)</f>
    </oc>
    <nc r="AR99">
      <v>0</v>
    </nc>
  </rcc>
  <rcc rId="10111" sId="2" numFmtId="34">
    <oc r="AS99">
      <f>SUM(AS94:AS98)</f>
    </oc>
    <nc r="AS99">
      <v>0</v>
    </nc>
  </rcc>
  <rcc rId="10112" sId="2" numFmtId="34">
    <oc r="AT99">
      <f>SUM(AT94:AT98)</f>
    </oc>
    <nc r="AT99">
      <v>0</v>
    </nc>
  </rcc>
  <rcc rId="10113" sId="2" numFmtId="34">
    <oc r="AU99">
      <f>SUM(AU94:AU98)</f>
    </oc>
    <nc r="AU99">
      <v>0</v>
    </nc>
  </rcc>
  <rcc rId="10114" sId="2" numFmtId="34">
    <oc r="AV99">
      <f>SUM(AV94:AV98)</f>
    </oc>
    <nc r="AV99">
      <v>0</v>
    </nc>
  </rcc>
  <rcc rId="10115" sId="2" numFmtId="34">
    <oc r="AW99">
      <f>SUM(AW94:AW98)</f>
    </oc>
    <nc r="AW99">
      <v>0</v>
    </nc>
  </rcc>
  <rcc rId="10116" sId="2" numFmtId="34">
    <oc r="AX99">
      <f>SUM(AX94:AX98)</f>
    </oc>
    <nc r="AX99">
      <v>0</v>
    </nc>
  </rcc>
  <rcc rId="10117" sId="2" numFmtId="34">
    <oc r="AY99">
      <f>SUM(AY94:AY98)</f>
    </oc>
    <nc r="AY99">
      <v>0</v>
    </nc>
  </rcc>
  <rcc rId="10118" sId="2" numFmtId="34">
    <oc r="AZ99">
      <f>SUM(AZ94:AZ98)</f>
    </oc>
    <nc r="AZ99">
      <v>0</v>
    </nc>
  </rcc>
  <rcc rId="10119" sId="2" numFmtId="34">
    <oc r="BA99">
      <f>SUM(BA94:BA98)</f>
    </oc>
    <nc r="BA99">
      <v>0</v>
    </nc>
  </rcc>
  <rcc rId="10120" sId="2" numFmtId="34">
    <oc r="BB99">
      <f>SUM(BB94:BB98)</f>
    </oc>
    <nc r="BB99">
      <v>0</v>
    </nc>
  </rcc>
  <rcc rId="10121" sId="2" numFmtId="34">
    <oc r="BD99">
      <f>SUM(BD94:BD98)</f>
    </oc>
    <nc r="BD99">
      <v>0</v>
    </nc>
  </rcc>
  <rcc rId="10122" sId="2" numFmtId="34">
    <oc r="BE99">
      <f>SUM(BE94:BE98)</f>
    </oc>
    <nc r="BE99">
      <v>200000</v>
    </nc>
  </rcc>
  <rcc rId="10123" sId="2" numFmtId="34">
    <oc r="BF99">
      <f>SUM(BF94:BF98)</f>
    </oc>
    <nc r="BF99">
      <v>0</v>
    </nc>
  </rcc>
  <rcc rId="10124" sId="2" numFmtId="34">
    <oc r="BG99">
      <f>SUM(BG94:BG98)</f>
    </oc>
    <nc r="BG99">
      <v>0</v>
    </nc>
  </rcc>
  <rcc rId="10125" sId="2" numFmtId="34">
    <oc r="BH99">
      <f>SUM(BH94:BH98)</f>
    </oc>
    <nc r="BH99">
      <v>650000</v>
    </nc>
  </rcc>
  <rcc rId="10126" sId="2" numFmtId="34">
    <oc r="BI99">
      <f>SUM(BI94:BI98)</f>
    </oc>
    <nc r="BI99">
      <v>0</v>
    </nc>
  </rcc>
  <rcc rId="10127" sId="2" numFmtId="34">
    <oc r="BL99">
      <f>SUM(BL94:BL98)</f>
    </oc>
    <nc r="BL99">
      <v>0</v>
    </nc>
  </rcc>
  <rcc rId="10128" sId="2" numFmtId="34">
    <oc r="BM99">
      <f>SUM(BM94:BM98)</f>
    </oc>
    <nc r="BM99">
      <v>0</v>
    </nc>
  </rcc>
  <rcc rId="10129" sId="2" numFmtId="34">
    <oc r="BN99">
      <f>SUM(BN94:BN98)</f>
    </oc>
    <nc r="BN99">
      <v>0</v>
    </nc>
  </rcc>
  <rcc rId="10130" sId="2" numFmtId="34">
    <oc r="BO99">
      <f>SUM(BO94:BO98)</f>
    </oc>
    <nc r="BO99">
      <v>0</v>
    </nc>
  </rcc>
  <rcc rId="10131" sId="2" numFmtId="34">
    <oc r="BP99">
      <f>SUM(BP94:BP98)</f>
    </oc>
    <nc r="BP99">
      <v>0</v>
    </nc>
  </rcc>
  <rcc rId="10132" sId="2" numFmtId="34">
    <oc r="BQ99">
      <f>SUM(BQ94:BQ98)</f>
    </oc>
    <nc r="BQ99">
      <v>0</v>
    </nc>
  </rcc>
  <rcc rId="10133" sId="2" numFmtId="34">
    <oc r="BR99">
      <f>SUM(BR94:BR98)</f>
    </oc>
    <nc r="BR99">
      <v>0</v>
    </nc>
  </rcc>
  <rcc rId="10134" sId="2" numFmtId="34">
    <oc r="BS99">
      <f>SUM(BS94:BS98)</f>
    </oc>
    <nc r="BS99">
      <v>3050000</v>
    </nc>
  </rcc>
  <rcc rId="10135" sId="2" numFmtId="34">
    <oc r="BT99">
      <f>SUM(BT94:BT98)</f>
    </oc>
    <nc r="BT99">
      <v>2350000</v>
    </nc>
  </rcc>
  <rcc rId="10136" sId="2" numFmtId="34">
    <oc r="BU99">
      <f>SUM(BU94:BU98)</f>
    </oc>
    <nc r="BU99">
      <v>-700000</v>
    </nc>
  </rcc>
  <rcc rId="10137" sId="2">
    <oc r="G100">
      <f>G102/G6</f>
    </oc>
    <nc r="G100" t="e">
      <v>#DIV/0!</v>
    </nc>
  </rcc>
  <rcc rId="10138" sId="2" numFmtId="13">
    <oc r="H100">
      <f>H102/H6</f>
    </oc>
    <nc r="H100">
      <v>0</v>
    </nc>
  </rcc>
  <rcc rId="10139" sId="2">
    <oc r="I100">
      <f>I102/I6</f>
    </oc>
    <nc r="I100" t="e">
      <v>#DIV/0!</v>
    </nc>
  </rcc>
  <rcc rId="10140" sId="2">
    <oc r="J100">
      <f>J102/J6</f>
    </oc>
    <nc r="J100" t="e">
      <v>#DIV/0!</v>
    </nc>
  </rcc>
  <rcc rId="10141" sId="2">
    <oc r="K100">
      <f>K102/K6</f>
    </oc>
    <nc r="K100" t="e">
      <v>#DIV/0!</v>
    </nc>
  </rcc>
  <rcc rId="10142" sId="2" numFmtId="13">
    <oc r="L100">
      <f>L102/L6</f>
    </oc>
    <nc r="L100">
      <v>0</v>
    </nc>
  </rcc>
  <rcc rId="10143" sId="2">
    <oc r="M100">
      <f>M102/M6</f>
    </oc>
    <nc r="M100" t="e">
      <v>#DIV/0!</v>
    </nc>
  </rcc>
  <rcc rId="10144" sId="2">
    <oc r="N100">
      <f>N102/N6</f>
    </oc>
    <nc r="N100" t="e">
      <v>#DIV/0!</v>
    </nc>
  </rcc>
  <rcc rId="10145" sId="2">
    <oc r="O100">
      <f>O102/O6</f>
    </oc>
    <nc r="O100" t="e">
      <v>#DIV/0!</v>
    </nc>
  </rcc>
  <rcc rId="10146" sId="2" numFmtId="13">
    <oc r="Q100">
      <f>Q102/Q6</f>
    </oc>
    <nc r="Q100">
      <v>0</v>
    </nc>
  </rcc>
  <rcc rId="10147" sId="2" numFmtId="13">
    <oc r="R100">
      <f>R102/R6</f>
    </oc>
    <nc r="R100">
      <v>0</v>
    </nc>
  </rcc>
  <rcc rId="10148" sId="2">
    <oc r="S100">
      <f>S102/S6</f>
    </oc>
    <nc r="S100" t="e">
      <v>#DIV/0!</v>
    </nc>
  </rcc>
  <rcc rId="10149" sId="2" numFmtId="13">
    <oc r="T100">
      <f>T102/T6</f>
    </oc>
    <nc r="T100">
      <v>0</v>
    </nc>
  </rcc>
  <rcc rId="10150" sId="2">
    <oc r="U100">
      <f>U102/U6</f>
    </oc>
    <nc r="U100" t="e">
      <v>#DIV/0!</v>
    </nc>
  </rcc>
  <rcc rId="10151" sId="2" numFmtId="13">
    <oc r="X100">
      <f>X102/X6</f>
    </oc>
    <nc r="X100">
      <v>0</v>
    </nc>
  </rcc>
  <rcc rId="10152" sId="2">
    <oc r="Y100">
      <f>Y102/Y6</f>
    </oc>
    <nc r="Y100" t="e">
      <v>#DIV/0!</v>
    </nc>
  </rcc>
  <rcc rId="10153" sId="2">
    <oc r="Z100">
      <f>Z102/Z6</f>
    </oc>
    <nc r="Z100" t="e">
      <v>#DIV/0!</v>
    </nc>
  </rcc>
  <rcc rId="10154" sId="2" numFmtId="13">
    <oc r="AA100">
      <f>AA102/AA6</f>
    </oc>
    <nc r="AA100">
      <v>0</v>
    </nc>
  </rcc>
  <rcc rId="10155" sId="2">
    <oc r="AB100">
      <f>AB102/AB6</f>
    </oc>
    <nc r="AB100" t="e">
      <v>#DIV/0!</v>
    </nc>
  </rcc>
  <rcc rId="10156" sId="2" numFmtId="13">
    <oc r="AC100">
      <f>AC102/AC6</f>
    </oc>
    <nc r="AC100">
      <v>0</v>
    </nc>
  </rcc>
  <rcc rId="10157" sId="2" numFmtId="13">
    <oc r="AD100">
      <f>AD102/AD6</f>
    </oc>
    <nc r="AD100">
      <v>0</v>
    </nc>
  </rcc>
  <rcc rId="10158" sId="2">
    <oc r="AE100">
      <f>AE102/AE6</f>
    </oc>
    <nc r="AE100" t="e">
      <v>#DIV/0!</v>
    </nc>
  </rcc>
  <rcc rId="10159" sId="2">
    <oc r="AF100">
      <f>AF102/AF6</f>
    </oc>
    <nc r="AF100" t="e">
      <v>#DIV/0!</v>
    </nc>
  </rcc>
  <rcc rId="10160" sId="2" numFmtId="13">
    <oc r="AG100">
      <f>AG102/AG6</f>
    </oc>
    <nc r="AG100">
      <v>4.2857142857142858E-2</v>
    </nc>
  </rcc>
  <rcc rId="10161" sId="2" numFmtId="13">
    <oc r="AH100">
      <f>AH102/AH6</f>
    </oc>
    <nc r="AH100">
      <v>0</v>
    </nc>
  </rcc>
  <rcc rId="10162" sId="2">
    <oc r="AI100">
      <f>AI102/AI6</f>
    </oc>
    <nc r="AI100" t="e">
      <v>#DIV/0!</v>
    </nc>
  </rcc>
  <rcc rId="10163" sId="2" numFmtId="13">
    <oc r="AJ100">
      <f>AJ102/AJ6</f>
    </oc>
    <nc r="AJ100">
      <v>4.2857142857142858E-2</v>
    </nc>
  </rcc>
  <rcc rId="10164" sId="2">
    <oc r="AK100">
      <f>AK102/AK6</f>
    </oc>
    <nc r="AK100" t="e">
      <v>#DIV/0!</v>
    </nc>
  </rcc>
  <rcc rId="10165" sId="2">
    <oc r="AL100">
      <f>AL102/AL6</f>
    </oc>
    <nc r="AL100" t="e">
      <v>#DIV/0!</v>
    </nc>
  </rcc>
  <rcc rId="10166" sId="2" numFmtId="13">
    <oc r="AM100">
      <f>AM102/AM6</f>
    </oc>
    <nc r="AM100">
      <v>0</v>
    </nc>
  </rcc>
  <rcc rId="10167" sId="2" numFmtId="13">
    <oc r="AN100">
      <f>AN102/AN6</f>
    </oc>
    <nc r="AN100">
      <v>0</v>
    </nc>
  </rcc>
  <rcc rId="10168" sId="2">
    <oc r="AO100">
      <f>AO102/AO6</f>
    </oc>
    <nc r="AO100" t="e">
      <v>#DIV/0!</v>
    </nc>
  </rcc>
  <rcc rId="10169" sId="2">
    <oc r="AP100">
      <f>AP102/AP6</f>
    </oc>
    <nc r="AP100" t="e">
      <v>#DIV/0!</v>
    </nc>
  </rcc>
  <rcc rId="10170" sId="2" numFmtId="13">
    <oc r="AQ100">
      <f>AQ102/AQ6</f>
    </oc>
    <nc r="AQ100">
      <v>1.1010029104323811E-2</v>
    </nc>
  </rcc>
  <rcc rId="10171" sId="2" numFmtId="4">
    <oc r="B101">
      <f>BS101</f>
    </oc>
    <nc r="B101">
      <v>1300000</v>
    </nc>
  </rcc>
  <rcc rId="10172" sId="2" numFmtId="34">
    <oc r="C101">
      <f>D101</f>
    </oc>
    <nc r="C101">
      <v>1000000</v>
    </nc>
  </rcc>
  <rcc rId="10173" sId="2" numFmtId="4">
    <oc r="D101">
      <f>BT101</f>
    </oc>
    <nc r="D101">
      <v>1000000</v>
    </nc>
  </rcc>
  <rcc rId="10174" sId="2" numFmtId="34">
    <oc r="E101">
      <f>C101-B101</f>
    </oc>
    <nc r="E101">
      <v>-300000</v>
    </nc>
  </rcc>
  <rcc rId="10175" sId="2" numFmtId="4">
    <oc r="BS101">
      <f>SUM(G101:BR101)</f>
    </oc>
    <nc r="BS101">
      <v>1300000</v>
    </nc>
  </rcc>
  <rcc rId="10176" sId="2" numFmtId="4">
    <oc r="BT101">
      <f>Summary!C94</f>
    </oc>
    <nc r="BT101">
      <v>1000000</v>
    </nc>
  </rcc>
  <rcc rId="10177" sId="2" numFmtId="34">
    <oc r="BU101">
      <f>BT101-BS101</f>
    </oc>
    <nc r="BU101">
      <v>-300000</v>
    </nc>
  </rcc>
  <rcc rId="10178" sId="2" numFmtId="34">
    <oc r="B102">
      <f>SUM(B101:B101)</f>
    </oc>
    <nc r="B102">
      <v>1300000</v>
    </nc>
  </rcc>
  <rcc rId="10179" sId="2" numFmtId="34">
    <oc r="C102">
      <f>SUM(C101:C101)</f>
    </oc>
    <nc r="C102">
      <v>1000000</v>
    </nc>
  </rcc>
  <rcc rId="10180" sId="2" numFmtId="34">
    <oc r="D102">
      <f>SUM(D101:D101)</f>
    </oc>
    <nc r="D102">
      <v>1000000</v>
    </nc>
  </rcc>
  <rcc rId="10181" sId="2" numFmtId="34">
    <oc r="E102">
      <f>SUM(E101:E101)</f>
    </oc>
    <nc r="E102">
      <v>-300000</v>
    </nc>
  </rcc>
  <rcc rId="10182" sId="2" numFmtId="34">
    <oc r="G102">
      <f>SUM(G101:G101)</f>
    </oc>
    <nc r="G102">
      <v>0</v>
    </nc>
  </rcc>
  <rcc rId="10183" sId="2" numFmtId="34">
    <oc r="H102">
      <f>SUM(H101:H101)</f>
    </oc>
    <nc r="H102">
      <v>0</v>
    </nc>
  </rcc>
  <rcc rId="10184" sId="2" numFmtId="34">
    <oc r="I102">
      <f>SUM(I101:I101)</f>
    </oc>
    <nc r="I102">
      <v>0</v>
    </nc>
  </rcc>
  <rcc rId="10185" sId="2" numFmtId="34">
    <oc r="J102">
      <f>SUM(J101:J101)</f>
    </oc>
    <nc r="J102">
      <v>0</v>
    </nc>
  </rcc>
  <rcc rId="10186" sId="2" numFmtId="34">
    <oc r="K102">
      <f>SUM(K101:K101)</f>
    </oc>
    <nc r="K102">
      <v>0</v>
    </nc>
  </rcc>
  <rcc rId="10187" sId="2" numFmtId="34">
    <oc r="L102">
      <f>SUM(L101:L101)</f>
    </oc>
    <nc r="L102">
      <v>0</v>
    </nc>
  </rcc>
  <rcc rId="10188" sId="2" numFmtId="34">
    <oc r="M102">
      <f>SUM(M101:M101)</f>
    </oc>
    <nc r="M102">
      <v>0</v>
    </nc>
  </rcc>
  <rcc rId="10189" sId="2" numFmtId="34">
    <oc r="N102">
      <f>SUM(N101:N101)</f>
    </oc>
    <nc r="N102">
      <v>0</v>
    </nc>
  </rcc>
  <rcc rId="10190" sId="2" numFmtId="34">
    <oc r="O102">
      <f>SUM(O101:O101)</f>
    </oc>
    <nc r="O102">
      <v>0</v>
    </nc>
  </rcc>
  <rcc rId="10191" sId="2" numFmtId="34">
    <oc r="Q102">
      <f>SUM(Q101:Q101)</f>
    </oc>
    <nc r="Q102">
      <v>0</v>
    </nc>
  </rcc>
  <rcc rId="10192" sId="2" numFmtId="34">
    <oc r="R102">
      <f>SUM(R101:R101)</f>
    </oc>
    <nc r="R102">
      <v>0</v>
    </nc>
  </rcc>
  <rcc rId="10193" sId="2" numFmtId="34">
    <oc r="S102">
      <f>SUM(S101:S101)</f>
    </oc>
    <nc r="S102">
      <v>0</v>
    </nc>
  </rcc>
  <rcc rId="10194" sId="2" numFmtId="34">
    <oc r="T102">
      <f>SUM(T101:T101)</f>
    </oc>
    <nc r="T102">
      <v>0</v>
    </nc>
  </rcc>
  <rcc rId="10195" sId="2" numFmtId="34">
    <oc r="U102">
      <f>SUM(U101:U101)</f>
    </oc>
    <nc r="U102">
      <v>0</v>
    </nc>
  </rcc>
  <rcc rId="10196" sId="2" numFmtId="34">
    <oc r="V102">
      <f>SUM(V101:V101)</f>
    </oc>
    <nc r="V102">
      <v>0</v>
    </nc>
  </rcc>
  <rcc rId="10197" sId="2" numFmtId="34">
    <oc r="X102">
      <f>SUM(X101:X101)</f>
    </oc>
    <nc r="X102">
      <v>0</v>
    </nc>
  </rcc>
  <rcc rId="10198" sId="2" numFmtId="34">
    <oc r="Y102">
      <f>SUM(Y101:Y101)</f>
    </oc>
    <nc r="Y102">
      <v>0</v>
    </nc>
  </rcc>
  <rcc rId="10199" sId="2" numFmtId="34">
    <oc r="Z102">
      <f>SUM(Z101:Z101)</f>
    </oc>
    <nc r="Z102">
      <v>0</v>
    </nc>
  </rcc>
  <rcc rId="10200" sId="2" numFmtId="34">
    <oc r="AA102">
      <f>SUM(AA101:AA101)</f>
    </oc>
    <nc r="AA102">
      <v>0</v>
    </nc>
  </rcc>
  <rcc rId="10201" sId="2" numFmtId="34">
    <oc r="AB102">
      <f>SUM(AB101:AB101)</f>
    </oc>
    <nc r="AB102">
      <v>0</v>
    </nc>
  </rcc>
  <rcc rId="10202" sId="2" numFmtId="34">
    <oc r="AC102">
      <f>SUM(AC101:AC101)</f>
    </oc>
    <nc r="AC102">
      <v>0</v>
    </nc>
  </rcc>
  <rcc rId="10203" sId="2" numFmtId="34">
    <oc r="AD102">
      <f>SUM(AD101:AD101)</f>
    </oc>
    <nc r="AD102">
      <v>0</v>
    </nc>
  </rcc>
  <rcc rId="10204" sId="2" numFmtId="34">
    <oc r="AE102">
      <f>SUM(AE101:AE101)</f>
    </oc>
    <nc r="AE102">
      <v>0</v>
    </nc>
  </rcc>
  <rcc rId="10205" sId="2" numFmtId="34">
    <oc r="AF102">
      <f>SUM(AF101:AF101)</f>
    </oc>
    <nc r="AF102">
      <v>0</v>
    </nc>
  </rcc>
  <rcc rId="10206" sId="2" numFmtId="34">
    <oc r="AG102">
      <f>SUM(AG101:AG101)</f>
    </oc>
    <nc r="AG102">
      <v>300000</v>
    </nc>
  </rcc>
  <rcc rId="10207" sId="2" numFmtId="34">
    <oc r="AH102">
      <f>SUM(AH101:AH101)</f>
    </oc>
    <nc r="AH102">
      <v>0</v>
    </nc>
  </rcc>
  <rcc rId="10208" sId="2" numFmtId="34">
    <oc r="AI102">
      <f>SUM(AI101:AI101)</f>
    </oc>
    <nc r="AI102">
      <v>0</v>
    </nc>
  </rcc>
  <rcc rId="10209" sId="2" numFmtId="34">
    <oc r="AJ102">
      <f>SUM(AJ101:AJ101)</f>
    </oc>
    <nc r="AJ102">
      <v>300000</v>
    </nc>
  </rcc>
  <rcc rId="10210" sId="2" numFmtId="34">
    <oc r="AK102">
      <f>SUM(AK101:AK101)</f>
    </oc>
    <nc r="AK102">
      <v>0</v>
    </nc>
  </rcc>
  <rcc rId="10211" sId="2" numFmtId="34">
    <oc r="AL102">
      <f>SUM(AL101:AL101)</f>
    </oc>
    <nc r="AL102">
      <v>0</v>
    </nc>
  </rcc>
  <rcc rId="10212" sId="2" numFmtId="34">
    <oc r="AM102">
      <f>SUM(AM101:AM101)</f>
    </oc>
    <nc r="AM102">
      <v>0</v>
    </nc>
  </rcc>
  <rcc rId="10213" sId="2" numFmtId="34">
    <oc r="AN102">
      <f>SUM(AN101:AN101)</f>
    </oc>
    <nc r="AN102">
      <v>0</v>
    </nc>
  </rcc>
  <rcc rId="10214" sId="2" numFmtId="34">
    <oc r="AO102">
      <f>SUM(AO101:AO101)</f>
    </oc>
    <nc r="AO102">
      <v>0</v>
    </nc>
  </rcc>
  <rcc rId="10215" sId="2" numFmtId="34">
    <oc r="AP102">
      <f>SUM(AP101:AP101)</f>
    </oc>
    <nc r="AP102">
      <v>0</v>
    </nc>
  </rcc>
  <rcc rId="10216" sId="2" numFmtId="34">
    <oc r="AQ102">
      <f>SUM(AQ101:AQ101)</f>
    </oc>
    <nc r="AQ102">
      <v>300000</v>
    </nc>
  </rcc>
  <rcc rId="10217" sId="2" numFmtId="34">
    <oc r="AR102">
      <f>SUM(AR101:AR101)</f>
    </oc>
    <nc r="AR102">
      <v>0</v>
    </nc>
  </rcc>
  <rcc rId="10218" sId="2" numFmtId="34">
    <oc r="AS102">
      <f>SUM(AS101:AS101)</f>
    </oc>
    <nc r="AS102">
      <v>0</v>
    </nc>
  </rcc>
  <rcc rId="10219" sId="2" numFmtId="34">
    <oc r="AT102">
      <f>SUM(AT101:AT101)</f>
    </oc>
    <nc r="AT102">
      <v>0</v>
    </nc>
  </rcc>
  <rcc rId="10220" sId="2" numFmtId="34">
    <oc r="AU102">
      <f>SUM(AU101:AU101)</f>
    </oc>
    <nc r="AU102">
      <v>0</v>
    </nc>
  </rcc>
  <rcc rId="10221" sId="2" numFmtId="34">
    <oc r="AV102">
      <f>SUM(AV101:AV101)</f>
    </oc>
    <nc r="AV102">
      <v>0</v>
    </nc>
  </rcc>
  <rcc rId="10222" sId="2" numFmtId="34">
    <oc r="AW102">
      <f>SUM(AW101:AW101)</f>
    </oc>
    <nc r="AW102">
      <v>0</v>
    </nc>
  </rcc>
  <rcc rId="10223" sId="2" numFmtId="34">
    <oc r="AX102">
      <f>SUM(AX101:AX101)</f>
    </oc>
    <nc r="AX102">
      <v>0</v>
    </nc>
  </rcc>
  <rcc rId="10224" sId="2" numFmtId="34">
    <oc r="AY102">
      <f>SUM(AY101:AY101)</f>
    </oc>
    <nc r="AY102">
      <v>0</v>
    </nc>
  </rcc>
  <rcc rId="10225" sId="2" numFmtId="34">
    <oc r="AZ102">
      <f>SUM(AZ101:AZ101)</f>
    </oc>
    <nc r="AZ102">
      <v>0</v>
    </nc>
  </rcc>
  <rcc rId="10226" sId="2" numFmtId="34">
    <oc r="BA102">
      <f>SUM(BA101:BA101)</f>
    </oc>
    <nc r="BA102">
      <v>0</v>
    </nc>
  </rcc>
  <rcc rId="10227" sId="2" numFmtId="34">
    <oc r="BB102">
      <f>SUM(BB101:BB101)</f>
    </oc>
    <nc r="BB102">
      <v>0</v>
    </nc>
  </rcc>
  <rcc rId="10228" sId="2" numFmtId="34">
    <oc r="BF102">
      <f>SUM(BF101:BF101)</f>
    </oc>
    <nc r="BF102">
      <v>0</v>
    </nc>
  </rcc>
  <rcc rId="10229" sId="2" numFmtId="34">
    <oc r="BG102">
      <f>SUM(BG101:BG101)</f>
    </oc>
    <nc r="BG102">
      <v>0</v>
    </nc>
  </rcc>
  <rcc rId="10230" sId="2" numFmtId="34">
    <oc r="BH102">
      <f>SUM(BH101:BH101)</f>
    </oc>
    <nc r="BH102">
      <v>400000</v>
    </nc>
  </rcc>
  <rcc rId="10231" sId="2" numFmtId="34">
    <oc r="BI102">
      <f>SUM(BI101:BI101)</f>
    </oc>
    <nc r="BI102">
      <v>0</v>
    </nc>
  </rcc>
  <rcc rId="10232" sId="2" numFmtId="34">
    <oc r="BL102">
      <f>SUM(BL101:BL101)</f>
    </oc>
    <nc r="BL102">
      <v>0</v>
    </nc>
  </rcc>
  <rcc rId="10233" sId="2" numFmtId="34">
    <oc r="BM102">
      <f>SUM(BM101:BM101)</f>
    </oc>
    <nc r="BM102">
      <v>0</v>
    </nc>
  </rcc>
  <rcc rId="10234" sId="2" numFmtId="34">
    <oc r="BN102">
      <f>SUM(BN101:BN101)</f>
    </oc>
    <nc r="BN102">
      <v>0</v>
    </nc>
  </rcc>
  <rcc rId="10235" sId="2" numFmtId="34">
    <oc r="BO102">
      <f>SUM(BO101:BO101)</f>
    </oc>
    <nc r="BO102">
      <v>0</v>
    </nc>
  </rcc>
  <rcc rId="10236" sId="2" numFmtId="34">
    <oc r="BP102">
      <f>SUM(BP101:BP101)</f>
    </oc>
    <nc r="BP102">
      <v>0</v>
    </nc>
  </rcc>
  <rcc rId="10237" sId="2" numFmtId="34">
    <oc r="BQ102">
      <f>SUM(BQ101:BQ101)</f>
    </oc>
    <nc r="BQ102">
      <v>0</v>
    </nc>
  </rcc>
  <rcc rId="10238" sId="2" numFmtId="34">
    <oc r="BR102">
      <f>SUM(BR101:BR101)</f>
    </oc>
    <nc r="BR102">
      <v>0</v>
    </nc>
  </rcc>
  <rcc rId="10239" sId="2" numFmtId="34">
    <oc r="BS102">
      <f>SUM(BS101:BS101)</f>
    </oc>
    <nc r="BS102">
      <v>1300000</v>
    </nc>
  </rcc>
  <rcc rId="10240" sId="2" numFmtId="34">
    <oc r="BT102">
      <f>SUM(BT101:BT101)</f>
    </oc>
    <nc r="BT102">
      <v>1000000</v>
    </nc>
  </rcc>
  <rcc rId="10241" sId="2" numFmtId="34">
    <oc r="BU102">
      <f>SUM(BU101:BU101)</f>
    </oc>
    <nc r="BU102">
      <v>-300000</v>
    </nc>
  </rcc>
  <rcc rId="10242" sId="2" numFmtId="13">
    <oc r="B103">
      <f>B106/B110</f>
    </oc>
    <nc r="B103">
      <v>4.1696656161364408E-3</v>
    </nc>
  </rcc>
  <rcc rId="10243" sId="2">
    <oc r="G103">
      <f>G106/G6</f>
    </oc>
    <nc r="G103" t="e">
      <v>#DIV/0!</v>
    </nc>
  </rcc>
  <rcc rId="10244" sId="2" numFmtId="13">
    <oc r="H103">
      <f>H106/H6</f>
    </oc>
    <nc r="H103">
      <v>0</v>
    </nc>
  </rcc>
  <rcc rId="10245" sId="2">
    <oc r="I103">
      <f>I106/I6</f>
    </oc>
    <nc r="I103" t="e">
      <v>#DIV/0!</v>
    </nc>
  </rcc>
  <rcc rId="10246" sId="2">
    <oc r="J103">
      <f>J106/J6</f>
    </oc>
    <nc r="J103" t="e">
      <v>#DIV/0!</v>
    </nc>
  </rcc>
  <rcc rId="10247" sId="2">
    <oc r="K103">
      <f>K106/K6</f>
    </oc>
    <nc r="K103" t="e">
      <v>#DIV/0!</v>
    </nc>
  </rcc>
  <rcc rId="10248" sId="2" numFmtId="13">
    <oc r="L103">
      <f>L106/L6</f>
    </oc>
    <nc r="L103">
      <v>0</v>
    </nc>
  </rcc>
  <rcc rId="10249" sId="2">
    <oc r="M103">
      <f>M106/M6</f>
    </oc>
    <nc r="M103" t="e">
      <v>#DIV/0!</v>
    </nc>
  </rcc>
  <rcc rId="10250" sId="2">
    <oc r="N103">
      <f>N106/N6</f>
    </oc>
    <nc r="N103" t="e">
      <v>#DIV/0!</v>
    </nc>
  </rcc>
  <rcc rId="10251" sId="2">
    <oc r="O103">
      <f>O106/O6</f>
    </oc>
    <nc r="O103" t="e">
      <v>#DIV/0!</v>
    </nc>
  </rcc>
  <rcc rId="10252" sId="2" numFmtId="13">
    <oc r="Q103">
      <f>Q106/Q6</f>
    </oc>
    <nc r="Q103">
      <v>0</v>
    </nc>
  </rcc>
  <rcc rId="10253" sId="2" numFmtId="13">
    <oc r="R103">
      <f>R106/R6</f>
    </oc>
    <nc r="R103">
      <v>0</v>
    </nc>
  </rcc>
  <rcc rId="10254" sId="2">
    <oc r="S103">
      <f>S106/S6</f>
    </oc>
    <nc r="S103" t="e">
      <v>#DIV/0!</v>
    </nc>
  </rcc>
  <rcc rId="10255" sId="2" numFmtId="13">
    <oc r="T103">
      <f>T106/T6</f>
    </oc>
    <nc r="T103">
      <v>0</v>
    </nc>
  </rcc>
  <rcc rId="10256" sId="2">
    <oc r="U103">
      <f>U106/U6</f>
    </oc>
    <nc r="U103" t="e">
      <v>#DIV/0!</v>
    </nc>
  </rcc>
  <rcc rId="10257" sId="2" numFmtId="13">
    <oc r="X103">
      <f>X106/X6</f>
    </oc>
    <nc r="X103">
      <v>0</v>
    </nc>
  </rcc>
  <rcc rId="10258" sId="2">
    <oc r="Y103">
      <f>Y106/Y6</f>
    </oc>
    <nc r="Y103" t="e">
      <v>#DIV/0!</v>
    </nc>
  </rcc>
  <rcc rId="10259" sId="2">
    <oc r="Z103">
      <f>Z106/Z6</f>
    </oc>
    <nc r="Z103" t="e">
      <v>#DIV/0!</v>
    </nc>
  </rcc>
  <rcc rId="10260" sId="2" numFmtId="13">
    <oc r="AA103">
      <f>AA106/AA6</f>
    </oc>
    <nc r="AA103">
      <v>0</v>
    </nc>
  </rcc>
  <rcc rId="10261" sId="2">
    <oc r="AB103">
      <f>AB106/AB6</f>
    </oc>
    <nc r="AB103" t="e">
      <v>#DIV/0!</v>
    </nc>
  </rcc>
  <rcc rId="10262" sId="2" numFmtId="13">
    <oc r="AC103">
      <f>AC106/AC6</f>
    </oc>
    <nc r="AC103">
      <v>0</v>
    </nc>
  </rcc>
  <rcc rId="10263" sId="2" numFmtId="13">
    <oc r="AD103">
      <f>AD106/AD6</f>
    </oc>
    <nc r="AD103">
      <v>0</v>
    </nc>
  </rcc>
  <rcc rId="10264" sId="2">
    <oc r="AE103">
      <f>AE106/AE6</f>
    </oc>
    <nc r="AE103" t="e">
      <v>#DIV/0!</v>
    </nc>
  </rcc>
  <rcc rId="10265" sId="2">
    <oc r="AF103">
      <f>AF106/AF6</f>
    </oc>
    <nc r="AF103" t="e">
      <v>#DIV/0!</v>
    </nc>
  </rcc>
  <rcc rId="10266" sId="2" numFmtId="13">
    <oc r="AG103">
      <f>AG106/AG6</f>
    </oc>
    <nc r="AG103">
      <v>0</v>
    </nc>
  </rcc>
  <rcc rId="10267" sId="2" numFmtId="13">
    <oc r="AH103">
      <f>AH106/AH6</f>
    </oc>
    <nc r="AH103">
      <v>0</v>
    </nc>
  </rcc>
  <rcc rId="10268" sId="2">
    <oc r="AI103">
      <f>AI106/AI6</f>
    </oc>
    <nc r="AI103" t="e">
      <v>#DIV/0!</v>
    </nc>
  </rcc>
  <rcc rId="10269" sId="2" numFmtId="13">
    <oc r="AJ103">
      <f>AJ106/AJ6</f>
    </oc>
    <nc r="AJ103">
      <v>0</v>
    </nc>
  </rcc>
  <rcc rId="10270" sId="2">
    <oc r="AK103">
      <f>AK106/AK6</f>
    </oc>
    <nc r="AK103" t="e">
      <v>#DIV/0!</v>
    </nc>
  </rcc>
  <rcc rId="10271" sId="2">
    <oc r="AL103">
      <f>AL106/AL6</f>
    </oc>
    <nc r="AL103" t="e">
      <v>#DIV/0!</v>
    </nc>
  </rcc>
  <rcc rId="10272" sId="2" numFmtId="13">
    <oc r="AM103">
      <f>AM106/AM6</f>
    </oc>
    <nc r="AM103">
      <v>0</v>
    </nc>
  </rcc>
  <rcc rId="10273" sId="2" numFmtId="13">
    <oc r="AN103">
      <f>AN106/AN6</f>
    </oc>
    <nc r="AN103">
      <v>0</v>
    </nc>
  </rcc>
  <rcc rId="10274" sId="2">
    <oc r="AO103">
      <f>AO106/AO6</f>
    </oc>
    <nc r="AO103" t="e">
      <v>#DIV/0!</v>
    </nc>
  </rcc>
  <rcc rId="10275" sId="2">
    <oc r="AP103">
      <f>AP106/AP6</f>
    </oc>
    <nc r="AP103" t="e">
      <v>#DIV/0!</v>
    </nc>
  </rcc>
  <rcc rId="10276" sId="2" numFmtId="13">
    <oc r="AQ103">
      <f>AQ106/AQ6</f>
    </oc>
    <nc r="AQ103">
      <v>0</v>
    </nc>
  </rcc>
  <rcc rId="10277" sId="2">
    <oc r="AR103">
      <f>AR106/AR6</f>
    </oc>
    <nc r="AR103" t="e">
      <v>#DIV/0!</v>
    </nc>
  </rcc>
  <rcc rId="10278" sId="2" numFmtId="13">
    <oc r="AS103">
      <f>AS106/AS6</f>
    </oc>
    <nc r="AS103">
      <v>0</v>
    </nc>
  </rcc>
  <rcc rId="10279" sId="2" numFmtId="13">
    <oc r="AT103">
      <f>AT106/AT6</f>
    </oc>
    <nc r="AT103">
      <v>2.5000000000000001E-2</v>
    </nc>
  </rcc>
  <rcc rId="10280" sId="2" numFmtId="13">
    <oc r="AU103">
      <f>AU106/AU6</f>
    </oc>
    <nc r="AU103">
      <v>1.6740639366869019E-2</v>
    </nc>
  </rcc>
  <rcc rId="10281" sId="2">
    <oc r="AV103">
      <f>AV106/AV6</f>
    </oc>
    <nc r="AV103" t="e">
      <v>#DIV/0!</v>
    </nc>
  </rcc>
  <rcc rId="10282" sId="2">
    <oc r="AW103">
      <f>AW106/AW6</f>
    </oc>
    <nc r="AW103" t="e">
      <v>#DIV/0!</v>
    </nc>
  </rcc>
  <rcc rId="10283" sId="2" numFmtId="13">
    <oc r="AX103">
      <f>AX106/AX6</f>
    </oc>
    <nc r="AX103">
      <v>9.0909090909090905E-3</v>
    </nc>
  </rcc>
  <rcc rId="10284" sId="2" numFmtId="13">
    <oc r="AY103">
      <f>AY106/AY6</f>
    </oc>
    <nc r="AY103">
      <v>2.2222222222222223E-2</v>
    </nc>
  </rcc>
  <rcc rId="10285" sId="2" numFmtId="13">
    <oc r="AZ103">
      <f>AZ106/AZ6</f>
    </oc>
    <nc r="AZ103">
      <v>1.1111111111111112E-2</v>
    </nc>
  </rcc>
  <rcc rId="10286" sId="2" numFmtId="13">
    <oc r="BA103">
      <f>BA106/BA6</f>
    </oc>
    <nc r="BA103">
      <v>1.8181818181818181E-2</v>
    </nc>
  </rcc>
  <rcc rId="10287" sId="2" numFmtId="13">
    <oc r="BB103">
      <f>BB106/BB6</f>
    </oc>
    <nc r="BB103">
      <v>0</v>
    </nc>
  </rcc>
  <rcc rId="10288" sId="2" numFmtId="13">
    <oc r="BC103">
      <f>BC106/BC6</f>
    </oc>
    <nc r="BC103">
      <v>2.3255813953488372E-2</v>
    </nc>
  </rcc>
  <rcc rId="10289" sId="2" numFmtId="13">
    <oc r="BD103">
      <f>BD106/BD6</f>
    </oc>
    <nc r="BD103">
      <v>0</v>
    </nc>
  </rcc>
  <rcc rId="10290" sId="2" numFmtId="13">
    <oc r="BE103">
      <f>BE106/BE6</f>
    </oc>
    <nc r="BE103">
      <v>0</v>
    </nc>
  </rcc>
  <rcc rId="10291" sId="2" numFmtId="13">
    <oc r="BF103">
      <f>BF106/BF6</f>
    </oc>
    <nc r="BF103">
      <v>0</v>
    </nc>
  </rcc>
  <rcc rId="10292" sId="2" numFmtId="13">
    <oc r="BG103">
      <f>BG106/BG6</f>
    </oc>
    <nc r="BG103">
      <v>0</v>
    </nc>
  </rcc>
  <rcc rId="10293" sId="2" numFmtId="13">
    <oc r="BH103">
      <f>BH106/BH6</f>
    </oc>
    <nc r="BH103">
      <v>0</v>
    </nc>
  </rcc>
  <rcc rId="10294" sId="2" numFmtId="13">
    <oc r="BS103">
      <f>BS106/BS110</f>
    </oc>
    <nc r="BS103">
      <v>4.1696656161364408E-3</v>
    </nc>
  </rcc>
  <rcc rId="10295" sId="2" numFmtId="13">
    <oc r="BT103">
      <f>BT106/BT110</f>
    </oc>
    <nc r="BT103">
      <v>4.0363061540801106E-3</v>
    </nc>
  </rcc>
  <rcc rId="10296" sId="2" numFmtId="4">
    <oc r="B104">
      <f>BS104</f>
    </oc>
    <nc r="B104">
      <v>0</v>
    </nc>
  </rcc>
  <rcc rId="10297" sId="2" numFmtId="34">
    <oc r="C104">
      <f>D104</f>
    </oc>
    <nc r="C104">
      <v>0</v>
    </nc>
  </rcc>
  <rcc rId="10298" sId="2" numFmtId="4">
    <oc r="D104">
      <f>BT104</f>
    </oc>
    <nc r="D104">
      <v>0</v>
    </nc>
  </rcc>
  <rcc rId="10299" sId="2" numFmtId="34">
    <oc r="E104">
      <f>C104-B104</f>
    </oc>
    <nc r="E104">
      <v>0</v>
    </nc>
  </rcc>
  <rcc rId="10300" sId="2" numFmtId="4">
    <oc r="BS104">
      <f>SUM(G104:BR104)</f>
    </oc>
    <nc r="BS104">
      <v>0</v>
    </nc>
  </rcc>
  <rcc rId="10301" sId="2" numFmtId="4">
    <oc r="BT104">
      <f>Summary!C97</f>
    </oc>
    <nc r="BT104">
      <v>0</v>
    </nc>
  </rcc>
  <rcc rId="10302" sId="2" numFmtId="34">
    <oc r="BU104">
      <f>BT104-BS104</f>
    </oc>
    <nc r="BU104">
      <v>0</v>
    </nc>
  </rcc>
  <rcc rId="10303" sId="2" numFmtId="4">
    <oc r="B105">
      <f>BS105</f>
    </oc>
    <nc r="B105">
      <v>1500000</v>
    </nc>
  </rcc>
  <rcc rId="10304" sId="2" numFmtId="34">
    <oc r="C105">
      <f>D105</f>
    </oc>
    <nc r="C105">
      <v>1500000</v>
    </nc>
  </rcc>
  <rcc rId="10305" sId="2" numFmtId="4">
    <oc r="D105">
      <f>BT105</f>
    </oc>
    <nc r="D105">
      <v>1500000</v>
    </nc>
  </rcc>
  <rcc rId="10306" sId="2" numFmtId="34">
    <oc r="E105">
      <f>C105-B105</f>
    </oc>
    <nc r="E105">
      <v>0</v>
    </nc>
  </rcc>
  <rcc rId="10307" sId="2" numFmtId="4">
    <oc r="BS105">
      <f>SUM(G105:BR105)</f>
    </oc>
    <nc r="BS105">
      <v>1500000</v>
    </nc>
  </rcc>
  <rcc rId="10308" sId="2" numFmtId="4">
    <oc r="BT105">
      <f>Summary!C98</f>
    </oc>
    <nc r="BT105">
      <v>1500000</v>
    </nc>
  </rcc>
  <rcc rId="10309" sId="2" numFmtId="34">
    <oc r="BU105">
      <f>BT105-BS105</f>
    </oc>
    <nc r="BU105">
      <v>0</v>
    </nc>
  </rcc>
  <rcc rId="10310" sId="2" numFmtId="34">
    <oc r="B106">
      <f>SUM(B104:B105)</f>
    </oc>
    <nc r="B106">
      <v>1500000</v>
    </nc>
  </rcc>
  <rcc rId="10311" sId="2" numFmtId="34">
    <oc r="C106">
      <f>SUM(C104:C105)</f>
    </oc>
    <nc r="C106">
      <v>1500000</v>
    </nc>
  </rcc>
  <rcc rId="10312" sId="2" numFmtId="34">
    <oc r="D106">
      <f>SUM(D104:D105)</f>
    </oc>
    <nc r="D106">
      <v>1500000</v>
    </nc>
  </rcc>
  <rcc rId="10313" sId="2" numFmtId="34">
    <oc r="E106">
      <f>SUM(E104:E105)</f>
    </oc>
    <nc r="E106">
      <v>0</v>
    </nc>
  </rcc>
  <rcc rId="10314" sId="2" numFmtId="34">
    <oc r="G106">
      <f>SUM(G104:G105)</f>
    </oc>
    <nc r="G106">
      <v>0</v>
    </nc>
  </rcc>
  <rcc rId="10315" sId="2" numFmtId="34">
    <oc r="H106">
      <f>SUM(H104:H105)</f>
    </oc>
    <nc r="H106">
      <v>0</v>
    </nc>
  </rcc>
  <rcc rId="10316" sId="2" numFmtId="34">
    <oc r="I106">
      <f>SUM(I104:I105)</f>
    </oc>
    <nc r="I106">
      <v>0</v>
    </nc>
  </rcc>
  <rcc rId="10317" sId="2" numFmtId="34">
    <oc r="J106">
      <f>SUM(J104:J105)</f>
    </oc>
    <nc r="J106">
      <v>0</v>
    </nc>
  </rcc>
  <rcc rId="10318" sId="2" numFmtId="34">
    <oc r="K106">
      <f>SUM(K104:K105)</f>
    </oc>
    <nc r="K106">
      <v>0</v>
    </nc>
  </rcc>
  <rcc rId="10319" sId="2" numFmtId="34">
    <oc r="L106">
      <f>SUM(L104:L105)</f>
    </oc>
    <nc r="L106">
      <v>0</v>
    </nc>
  </rcc>
  <rcc rId="10320" sId="2" numFmtId="34">
    <oc r="M106">
      <f>SUM(M104:M105)</f>
    </oc>
    <nc r="M106">
      <v>0</v>
    </nc>
  </rcc>
  <rcc rId="10321" sId="2" numFmtId="34">
    <oc r="N106">
      <f>SUM(N104:N105)</f>
    </oc>
    <nc r="N106">
      <v>0</v>
    </nc>
  </rcc>
  <rcc rId="10322" sId="2" numFmtId="34">
    <oc r="O106">
      <f>SUM(O104:O105)</f>
    </oc>
    <nc r="O106">
      <v>0</v>
    </nc>
  </rcc>
  <rcc rId="10323" sId="2" numFmtId="34">
    <oc r="P106">
      <f>SUM(P104:P105)</f>
    </oc>
    <nc r="P106">
      <v>0</v>
    </nc>
  </rcc>
  <rcc rId="10324" sId="2" numFmtId="34">
    <oc r="Q106">
      <f>SUM(Q104:Q105)</f>
    </oc>
    <nc r="Q106">
      <v>0</v>
    </nc>
  </rcc>
  <rcc rId="10325" sId="2" numFmtId="34">
    <oc r="R106">
      <f>SUM(R104:R105)</f>
    </oc>
    <nc r="R106">
      <v>0</v>
    </nc>
  </rcc>
  <rcc rId="10326" sId="2" numFmtId="34">
    <oc r="S106">
      <f>SUM(S104:S105)</f>
    </oc>
    <nc r="S106">
      <v>0</v>
    </nc>
  </rcc>
  <rcc rId="10327" sId="2" numFmtId="34">
    <oc r="T106">
      <f>SUM(T104:T105)</f>
    </oc>
    <nc r="T106">
      <v>0</v>
    </nc>
  </rcc>
  <rcc rId="10328" sId="2" numFmtId="34">
    <oc r="U106">
      <f>SUM(U104:U105)</f>
    </oc>
    <nc r="U106">
      <v>0</v>
    </nc>
  </rcc>
  <rcc rId="10329" sId="2" numFmtId="34">
    <oc r="V106">
      <f>SUM(V104:V105)</f>
    </oc>
    <nc r="V106">
      <v>0</v>
    </nc>
  </rcc>
  <rcc rId="10330" sId="2" numFmtId="34">
    <oc r="X106">
      <f>SUM(X104:X105)</f>
    </oc>
    <nc r="X106">
      <v>0</v>
    </nc>
  </rcc>
  <rcc rId="10331" sId="2" numFmtId="34">
    <oc r="Y106">
      <f>SUM(Y104:Y105)</f>
    </oc>
    <nc r="Y106">
      <v>0</v>
    </nc>
  </rcc>
  <rcc rId="10332" sId="2" numFmtId="34">
    <oc r="Z106">
      <f>SUM(Z104:Z105)</f>
    </oc>
    <nc r="Z106">
      <v>0</v>
    </nc>
  </rcc>
  <rcc rId="10333" sId="2" numFmtId="34">
    <oc r="AA106">
      <f>SUM(AA104:AA105)</f>
    </oc>
    <nc r="AA106">
      <v>0</v>
    </nc>
  </rcc>
  <rcc rId="10334" sId="2" numFmtId="34">
    <oc r="AB106">
      <f>SUM(AB104:AB105)</f>
    </oc>
    <nc r="AB106">
      <v>0</v>
    </nc>
  </rcc>
  <rcc rId="10335" sId="2" numFmtId="34">
    <oc r="AC106">
      <f>SUM(AC104:AC105)</f>
    </oc>
    <nc r="AC106">
      <v>0</v>
    </nc>
  </rcc>
  <rcc rId="10336" sId="2" numFmtId="34">
    <oc r="AD106">
      <f>SUM(AD104:AD105)</f>
    </oc>
    <nc r="AD106">
      <v>0</v>
    </nc>
  </rcc>
  <rcc rId="10337" sId="2" numFmtId="34">
    <oc r="AE106">
      <f>SUM(AE104:AE105)</f>
    </oc>
    <nc r="AE106">
      <v>0</v>
    </nc>
  </rcc>
  <rcc rId="10338" sId="2" numFmtId="34">
    <oc r="AF106">
      <f>SUM(AF104:AF105)</f>
    </oc>
    <nc r="AF106">
      <v>0</v>
    </nc>
  </rcc>
  <rcc rId="10339" sId="2" numFmtId="34">
    <oc r="AG106">
      <f>SUM(AG104:AG105)</f>
    </oc>
    <nc r="AG106">
      <v>0</v>
    </nc>
  </rcc>
  <rcc rId="10340" sId="2" numFmtId="34">
    <oc r="AH106">
      <f>SUM(AH104:AH105)</f>
    </oc>
    <nc r="AH106">
      <v>0</v>
    </nc>
  </rcc>
  <rcc rId="10341" sId="2" numFmtId="34">
    <oc r="AI106">
      <f>SUM(AI104:AI105)</f>
    </oc>
    <nc r="AI106">
      <v>0</v>
    </nc>
  </rcc>
  <rcc rId="10342" sId="2" numFmtId="34">
    <oc r="AJ106">
      <f>SUM(AJ104:AJ105)</f>
    </oc>
    <nc r="AJ106">
      <v>0</v>
    </nc>
  </rcc>
  <rcc rId="10343" sId="2" numFmtId="34">
    <oc r="AK106">
      <f>SUM(AK104:AK105)</f>
    </oc>
    <nc r="AK106">
      <v>0</v>
    </nc>
  </rcc>
  <rcc rId="10344" sId="2" numFmtId="34">
    <oc r="AL106">
      <f>SUM(AL104:AL105)</f>
    </oc>
    <nc r="AL106">
      <v>0</v>
    </nc>
  </rcc>
  <rcc rId="10345" sId="2" numFmtId="34">
    <oc r="AM106">
      <f>SUM(AM104:AM105)</f>
    </oc>
    <nc r="AM106">
      <v>0</v>
    </nc>
  </rcc>
  <rcc rId="10346" sId="2" numFmtId="34">
    <oc r="AN106">
      <f>SUM(AN104:AN105)</f>
    </oc>
    <nc r="AN106">
      <v>0</v>
    </nc>
  </rcc>
  <rcc rId="10347" sId="2" numFmtId="34">
    <oc r="AO106">
      <f>SUM(AO104:AO105)</f>
    </oc>
    <nc r="AO106">
      <v>0</v>
    </nc>
  </rcc>
  <rcc rId="10348" sId="2" numFmtId="34">
    <oc r="AP106">
      <f>SUM(AP104:AP105)</f>
    </oc>
    <nc r="AP106">
      <v>0</v>
    </nc>
  </rcc>
  <rcc rId="10349" sId="2" numFmtId="34">
    <oc r="AQ106">
      <f>SUM(AQ104:AQ105)</f>
    </oc>
    <nc r="AQ106">
      <v>0</v>
    </nc>
  </rcc>
  <rcc rId="10350" sId="2" numFmtId="34">
    <oc r="AR106">
      <f>SUM(AR104:AR105)</f>
    </oc>
    <nc r="AR106">
      <v>0</v>
    </nc>
  </rcc>
  <rcc rId="10351" sId="2" numFmtId="34">
    <oc r="AS106">
      <f>SUM(AS104:AS105)</f>
    </oc>
    <nc r="AS106">
      <v>0</v>
    </nc>
  </rcc>
  <rcc rId="10352" sId="2" numFmtId="34">
    <oc r="AT106">
      <f>SUM(AT104:AT105)</f>
    </oc>
    <nc r="AT106">
      <v>100000</v>
    </nc>
  </rcc>
  <rcc rId="10353" sId="2" numFmtId="34">
    <oc r="AU106">
      <f>SUM(AU104:AU105)</f>
    </oc>
    <nc r="AU106">
      <v>400000</v>
    </nc>
  </rcc>
  <rcc rId="10354" sId="2" numFmtId="34">
    <oc r="AV106">
      <f>SUM(AV104:AV105)</f>
    </oc>
    <nc r="AV106">
      <v>0</v>
    </nc>
  </rcc>
  <rcc rId="10355" sId="2" numFmtId="34">
    <oc r="AW106">
      <f>SUM(AW104:AW105)</f>
    </oc>
    <nc r="AW106">
      <v>0</v>
    </nc>
  </rcc>
  <rcc rId="10356" sId="2" numFmtId="34">
    <oc r="AX106">
      <f>SUM(AX104:AX105)</f>
    </oc>
    <nc r="AX106">
      <v>100000</v>
    </nc>
  </rcc>
  <rcc rId="10357" sId="2" numFmtId="34">
    <oc r="AY106">
      <f>SUM(AY104:AY105)</f>
    </oc>
    <nc r="AY106">
      <v>100000</v>
    </nc>
  </rcc>
  <rcc rId="10358" sId="2" numFmtId="34">
    <oc r="AZ106">
      <f>SUM(AZ104:AZ105)</f>
    </oc>
    <nc r="AZ106">
      <v>100000</v>
    </nc>
  </rcc>
  <rcc rId="10359" sId="2" numFmtId="34">
    <oc r="BA106">
      <f>SUM(BA104:BA105)</f>
    </oc>
    <nc r="BA106">
      <v>200000</v>
    </nc>
  </rcc>
  <rcc rId="10360" sId="2" numFmtId="34">
    <oc r="BB106">
      <f>SUM(BB104:BB105)</f>
    </oc>
    <nc r="BB106">
      <v>0</v>
    </nc>
  </rcc>
  <rcc rId="10361" sId="2" numFmtId="34">
    <oc r="BC106">
      <f>SUM(BC104:BC105)</f>
    </oc>
    <nc r="BC106">
      <v>500000</v>
    </nc>
  </rcc>
  <rcc rId="10362" sId="2" numFmtId="34">
    <oc r="BD106">
      <f>SUM(BD104:BD105)</f>
    </oc>
    <nc r="BD106">
      <v>0</v>
    </nc>
  </rcc>
  <rcc rId="10363" sId="2" numFmtId="34">
    <oc r="BE106">
      <f>SUM(BE104:BE105)</f>
    </oc>
    <nc r="BE106">
      <v>0</v>
    </nc>
  </rcc>
  <rcc rId="10364" sId="2" numFmtId="34">
    <oc r="BF106">
      <f>SUM(BF104:BF105)</f>
    </oc>
    <nc r="BF106">
      <v>0</v>
    </nc>
  </rcc>
  <rcc rId="10365" sId="2" numFmtId="34">
    <oc r="BG106">
      <f>SUM(BG104:BG105)</f>
    </oc>
    <nc r="BG106">
      <v>0</v>
    </nc>
  </rcc>
  <rcc rId="10366" sId="2" numFmtId="34">
    <oc r="BH106">
      <f>SUM(BH104:BH105)</f>
    </oc>
    <nc r="BH106">
      <v>0</v>
    </nc>
  </rcc>
  <rcc rId="10367" sId="2" numFmtId="34">
    <oc r="BI106">
      <f>SUM(BI104:BI105)</f>
    </oc>
    <nc r="BI106">
      <v>0</v>
    </nc>
  </rcc>
  <rcc rId="10368" sId="2" numFmtId="34">
    <oc r="BL106">
      <f>SUM(BL104:BL105)</f>
    </oc>
    <nc r="BL106">
      <v>0</v>
    </nc>
  </rcc>
  <rcc rId="10369" sId="2" numFmtId="34">
    <oc r="BM106">
      <f>SUM(BM104:BM105)</f>
    </oc>
    <nc r="BM106">
      <v>0</v>
    </nc>
  </rcc>
  <rcc rId="10370" sId="2" numFmtId="34">
    <oc r="BN106">
      <f>SUM(BN104:BN105)</f>
    </oc>
    <nc r="BN106">
      <v>0</v>
    </nc>
  </rcc>
  <rcc rId="10371" sId="2" numFmtId="34">
    <oc r="BO106">
      <f>SUM(BO104:BO105)</f>
    </oc>
    <nc r="BO106">
      <v>0</v>
    </nc>
  </rcc>
  <rcc rId="10372" sId="2" numFmtId="34">
    <oc r="BP106">
      <f>SUM(BP104:BP105)</f>
    </oc>
    <nc r="BP106">
      <v>0</v>
    </nc>
  </rcc>
  <rcc rId="10373" sId="2" numFmtId="34">
    <oc r="BQ106">
      <f>SUM(BQ104:BQ105)</f>
    </oc>
    <nc r="BQ106">
      <v>0</v>
    </nc>
  </rcc>
  <rcc rId="10374" sId="2" numFmtId="34">
    <oc r="BR106">
      <f>SUM(BR104:BR105)</f>
    </oc>
    <nc r="BR106">
      <v>0</v>
    </nc>
  </rcc>
  <rcc rId="10375" sId="2" numFmtId="34">
    <oc r="BS106">
      <f>SUM(BS104:BS105)</f>
    </oc>
    <nc r="BS106">
      <v>1500000</v>
    </nc>
  </rcc>
  <rcc rId="10376" sId="2" numFmtId="34">
    <oc r="BT106">
      <f>SUM(BT104:BT105)</f>
    </oc>
    <nc r="BT106">
      <v>1500000</v>
    </nc>
  </rcc>
  <rcc rId="10377" sId="2" numFmtId="34">
    <oc r="BU106">
      <f>SUM(BU104:BU105)</f>
    </oc>
    <nc r="BU106">
      <v>0</v>
    </nc>
  </rcc>
  <rcc rId="10378" sId="2" numFmtId="4">
    <oc r="B108">
      <f>BS108</f>
    </oc>
    <nc r="B108">
      <v>0</v>
    </nc>
  </rcc>
  <rcc rId="10379" sId="2" numFmtId="34">
    <oc r="C108">
      <f>D108</f>
    </oc>
    <nc r="C108">
      <v>0</v>
    </nc>
  </rcc>
  <rcc rId="10380" sId="2" numFmtId="4">
    <oc r="D108">
      <f>BT108</f>
    </oc>
    <nc r="D108">
      <v>0</v>
    </nc>
  </rcc>
  <rcc rId="10381" sId="2" numFmtId="34">
    <oc r="E108">
      <f>C108-B108</f>
    </oc>
    <nc r="E108">
      <v>0</v>
    </nc>
  </rcc>
  <rcc rId="10382" sId="2" numFmtId="4">
    <oc r="BS108">
      <f>SUM(G108:BR108)</f>
    </oc>
    <nc r="BS108">
      <v>0</v>
    </nc>
  </rcc>
  <rcc rId="10383" sId="2" numFmtId="4">
    <oc r="BT108">
      <f>Summary!C101</f>
    </oc>
    <nc r="BT108">
      <v>0</v>
    </nc>
  </rcc>
  <rcc rId="10384" sId="2" numFmtId="34">
    <oc r="BU108">
      <f>BT108-BS108</f>
    </oc>
    <nc r="BU108">
      <v>0</v>
    </nc>
  </rcc>
  <rcc rId="10385" sId="2" numFmtId="34">
    <oc r="B109">
      <f>SUM(B108:B108)</f>
    </oc>
    <nc r="B109">
      <v>0</v>
    </nc>
  </rcc>
  <rcc rId="10386" sId="2" numFmtId="34">
    <oc r="C109">
      <f>SUM(C107:C108)</f>
    </oc>
    <nc r="C109">
      <v>0</v>
    </nc>
  </rcc>
  <rcc rId="10387" sId="2" numFmtId="34">
    <oc r="E109">
      <f>SUM(E108)</f>
    </oc>
    <nc r="E109">
      <v>0</v>
    </nc>
  </rcc>
  <rcc rId="10388" sId="2" numFmtId="34">
    <oc r="G109">
      <f>SUM(G108:G108)</f>
    </oc>
    <nc r="G109">
      <v>0</v>
    </nc>
  </rcc>
  <rcc rId="10389" sId="2" numFmtId="34">
    <oc r="H109">
      <f>SUM(H108:H108)</f>
    </oc>
    <nc r="H109">
      <v>0</v>
    </nc>
  </rcc>
  <rcc rId="10390" sId="2" numFmtId="34">
    <oc r="I109">
      <f>SUM(I108:I108)</f>
    </oc>
    <nc r="I109">
      <v>0</v>
    </nc>
  </rcc>
  <rcc rId="10391" sId="2" numFmtId="34">
    <oc r="J109">
      <f>SUM(J108:J108)</f>
    </oc>
    <nc r="J109">
      <v>0</v>
    </nc>
  </rcc>
  <rcc rId="10392" sId="2" numFmtId="34">
    <oc r="K109">
      <f>SUM(K108:K108)</f>
    </oc>
    <nc r="K109">
      <v>0</v>
    </nc>
  </rcc>
  <rcc rId="10393" sId="2" numFmtId="34">
    <oc r="L109">
      <f>SUM(L108:L108)</f>
    </oc>
    <nc r="L109">
      <v>0</v>
    </nc>
  </rcc>
  <rcc rId="10394" sId="2" numFmtId="34">
    <oc r="M109">
      <f>SUM(M108:M108)</f>
    </oc>
    <nc r="M109">
      <v>0</v>
    </nc>
  </rcc>
  <rcc rId="10395" sId="2" numFmtId="34">
    <oc r="N109">
      <f>SUM(N108:N108)</f>
    </oc>
    <nc r="N109">
      <v>0</v>
    </nc>
  </rcc>
  <rcc rId="10396" sId="2" numFmtId="34">
    <oc r="O109">
      <f>SUM(O108:O108)</f>
    </oc>
    <nc r="O109">
      <v>0</v>
    </nc>
  </rcc>
  <rcc rId="10397" sId="2" numFmtId="34">
    <oc r="P109">
      <f>SUM(P108:P108)</f>
    </oc>
    <nc r="P109">
      <v>0</v>
    </nc>
  </rcc>
  <rcc rId="10398" sId="2" numFmtId="34">
    <oc r="Q109">
      <f>SUM(Q108:Q108)</f>
    </oc>
    <nc r="Q109">
      <v>0</v>
    </nc>
  </rcc>
  <rcc rId="10399" sId="2" numFmtId="34">
    <oc r="R109">
      <f>SUM(R108:R108)</f>
    </oc>
    <nc r="R109">
      <v>0</v>
    </nc>
  </rcc>
  <rcc rId="10400" sId="2" numFmtId="34">
    <oc r="S109">
      <f>SUM(S108:S108)</f>
    </oc>
    <nc r="S109">
      <v>0</v>
    </nc>
  </rcc>
  <rcc rId="10401" sId="2" numFmtId="34">
    <oc r="T109">
      <f>SUM(T108:T108)</f>
    </oc>
    <nc r="T109">
      <v>0</v>
    </nc>
  </rcc>
  <rcc rId="10402" sId="2" numFmtId="34">
    <oc r="U109">
      <f>SUM(U108:U108)</f>
    </oc>
    <nc r="U109">
      <v>0</v>
    </nc>
  </rcc>
  <rcc rId="10403" sId="2" numFmtId="34">
    <oc r="V109">
      <f>SUM(V108:V108)</f>
    </oc>
    <nc r="V109">
      <v>0</v>
    </nc>
  </rcc>
  <rcc rId="10404" sId="2" numFmtId="34">
    <oc r="X109">
      <f>SUM(X108:X108)</f>
    </oc>
    <nc r="X109">
      <v>0</v>
    </nc>
  </rcc>
  <rcc rId="10405" sId="2" numFmtId="34">
    <oc r="Y109">
      <f>SUM(Y108:Y108)</f>
    </oc>
    <nc r="Y109">
      <v>0</v>
    </nc>
  </rcc>
  <rcc rId="10406" sId="2" numFmtId="34">
    <oc r="Z109">
      <f>SUM(Z108:Z108)</f>
    </oc>
    <nc r="Z109">
      <v>0</v>
    </nc>
  </rcc>
  <rcc rId="10407" sId="2" numFmtId="34">
    <oc r="AA109">
      <f>SUM(AA108:AA108)</f>
    </oc>
    <nc r="AA109">
      <v>0</v>
    </nc>
  </rcc>
  <rcc rId="10408" sId="2" numFmtId="34">
    <oc r="AB109">
      <f>SUM(AB108:AB108)</f>
    </oc>
    <nc r="AB109">
      <v>0</v>
    </nc>
  </rcc>
  <rcc rId="10409" sId="2" numFmtId="34">
    <oc r="AC109">
      <f>SUM(AC108:AC108)</f>
    </oc>
    <nc r="AC109">
      <v>0</v>
    </nc>
  </rcc>
  <rcc rId="10410" sId="2" numFmtId="34">
    <oc r="AD109">
      <f>SUM(AD108:AD108)</f>
    </oc>
    <nc r="AD109">
      <v>0</v>
    </nc>
  </rcc>
  <rcc rId="10411" sId="2" numFmtId="34">
    <oc r="AE109">
      <f>SUM(AE108:AE108)</f>
    </oc>
    <nc r="AE109">
      <v>0</v>
    </nc>
  </rcc>
  <rcc rId="10412" sId="2" numFmtId="34">
    <oc r="AF109">
      <f>SUM(AF108:AF108)</f>
    </oc>
    <nc r="AF109">
      <v>0</v>
    </nc>
  </rcc>
  <rcc rId="10413" sId="2" numFmtId="34">
    <oc r="AG109">
      <f>SUM(AG108:AG108)</f>
    </oc>
    <nc r="AG109">
      <v>0</v>
    </nc>
  </rcc>
  <rcc rId="10414" sId="2" numFmtId="34">
    <oc r="AH109">
      <f>SUM(AH108:AH108)</f>
    </oc>
    <nc r="AH109">
      <v>0</v>
    </nc>
  </rcc>
  <rcc rId="10415" sId="2" numFmtId="34">
    <oc r="AI109">
      <f>SUM(AI108:AI108)</f>
    </oc>
    <nc r="AI109">
      <v>0</v>
    </nc>
  </rcc>
  <rcc rId="10416" sId="2" numFmtId="34">
    <oc r="AJ109">
      <f>SUM(AJ108:AJ108)</f>
    </oc>
    <nc r="AJ109">
      <v>0</v>
    </nc>
  </rcc>
  <rcc rId="10417" sId="2" numFmtId="34">
    <oc r="AK109">
      <f>SUM(AK108:AK108)</f>
    </oc>
    <nc r="AK109">
      <v>0</v>
    </nc>
  </rcc>
  <rcc rId="10418" sId="2" numFmtId="34">
    <oc r="AL109">
      <f>SUM(AL108:AL108)</f>
    </oc>
    <nc r="AL109">
      <v>0</v>
    </nc>
  </rcc>
  <rcc rId="10419" sId="2" numFmtId="34">
    <oc r="AM109">
      <f>SUM(AM108:AM108)</f>
    </oc>
    <nc r="AM109">
      <v>0</v>
    </nc>
  </rcc>
  <rcc rId="10420" sId="2" numFmtId="34">
    <oc r="AN109">
      <f>SUM(AN108:AN108)</f>
    </oc>
    <nc r="AN109">
      <v>0</v>
    </nc>
  </rcc>
  <rcc rId="10421" sId="2" numFmtId="34">
    <oc r="AO109">
      <f>SUM(AO108:AO108)</f>
    </oc>
    <nc r="AO109">
      <v>0</v>
    </nc>
  </rcc>
  <rcc rId="10422" sId="2" numFmtId="34">
    <oc r="AP109">
      <f>SUM(AP108:AP108)</f>
    </oc>
    <nc r="AP109">
      <v>0</v>
    </nc>
  </rcc>
  <rcc rId="10423" sId="2" numFmtId="34">
    <oc r="AQ109">
      <f>SUM(AQ108:AQ108)</f>
    </oc>
    <nc r="AQ109">
      <v>0</v>
    </nc>
  </rcc>
  <rcc rId="10424" sId="2" numFmtId="34">
    <oc r="AR109">
      <f>SUM(AR108:AR108)</f>
    </oc>
    <nc r="AR109">
      <v>0</v>
    </nc>
  </rcc>
  <rcc rId="10425" sId="2" numFmtId="34">
    <oc r="AS109">
      <f>SUM(AS108:AS108)</f>
    </oc>
    <nc r="AS109">
      <v>0</v>
    </nc>
  </rcc>
  <rcc rId="10426" sId="2" numFmtId="34">
    <oc r="AT109">
      <f>SUM(AT108:AT108)</f>
    </oc>
    <nc r="AT109">
      <v>0</v>
    </nc>
  </rcc>
  <rcc rId="10427" sId="2" numFmtId="34">
    <oc r="AU109">
      <f>SUM(AU108:AU108)</f>
    </oc>
    <nc r="AU109">
      <v>0</v>
    </nc>
  </rcc>
  <rcc rId="10428" sId="2" numFmtId="34">
    <oc r="AV109">
      <f>SUM(AV108:AV108)</f>
    </oc>
    <nc r="AV109">
      <v>0</v>
    </nc>
  </rcc>
  <rcc rId="10429" sId="2" numFmtId="34">
    <oc r="AW109">
      <f>SUM(AW108:AW108)</f>
    </oc>
    <nc r="AW109">
      <v>0</v>
    </nc>
  </rcc>
  <rcc rId="10430" sId="2" numFmtId="34">
    <oc r="AX109">
      <f>SUM(AX108:AX108)</f>
    </oc>
    <nc r="AX109">
      <v>0</v>
    </nc>
  </rcc>
  <rcc rId="10431" sId="2" numFmtId="34">
    <oc r="AY109">
      <f>SUM(AY108:AY108)</f>
    </oc>
    <nc r="AY109">
      <v>0</v>
    </nc>
  </rcc>
  <rcc rId="10432" sId="2" numFmtId="34">
    <oc r="AZ109">
      <f>SUM(AZ108:AZ108)</f>
    </oc>
    <nc r="AZ109">
      <v>0</v>
    </nc>
  </rcc>
  <rcc rId="10433" sId="2" numFmtId="34">
    <oc r="BA109">
      <f>SUM(BA108:BA108)</f>
    </oc>
    <nc r="BA109">
      <v>0</v>
    </nc>
  </rcc>
  <rcc rId="10434" sId="2" numFmtId="34">
    <oc r="BB109">
      <f>SUM(BB108:BB108)</f>
    </oc>
    <nc r="BB109">
      <v>0</v>
    </nc>
  </rcc>
  <rcc rId="10435" sId="2" numFmtId="34">
    <oc r="BC109">
      <f>SUM(BC108:BC108)</f>
    </oc>
    <nc r="BC109">
      <v>0</v>
    </nc>
  </rcc>
  <rcc rId="10436" sId="2" numFmtId="34">
    <oc r="BD109">
      <f>SUM(BD108:BD108)</f>
    </oc>
    <nc r="BD109">
      <v>0</v>
    </nc>
  </rcc>
  <rcc rId="10437" sId="2" numFmtId="34">
    <oc r="BE109">
      <f>SUM(BE108:BE108)</f>
    </oc>
    <nc r="BE109">
      <v>0</v>
    </nc>
  </rcc>
  <rcc rId="10438" sId="2" numFmtId="34">
    <oc r="BF109">
      <f>SUM(BF108:BF108)</f>
    </oc>
    <nc r="BF109">
      <v>0</v>
    </nc>
  </rcc>
  <rcc rId="10439" sId="2" numFmtId="34">
    <oc r="BG109">
      <f>SUM(BG108:BG108)</f>
    </oc>
    <nc r="BG109">
      <v>0</v>
    </nc>
  </rcc>
  <rcc rId="10440" sId="2" numFmtId="34">
    <oc r="BH109">
      <f>SUM(BH108:BH108)</f>
    </oc>
    <nc r="BH109">
      <v>0</v>
    </nc>
  </rcc>
  <rcc rId="10441" sId="2" numFmtId="34">
    <oc r="BI109">
      <f>SUM(BI108:BI108)</f>
    </oc>
    <nc r="BI109">
      <v>0</v>
    </nc>
  </rcc>
  <rcc rId="10442" sId="2" numFmtId="34">
    <oc r="BJ109">
      <f>SUM(BJ108:BJ108)</f>
    </oc>
    <nc r="BJ109">
      <v>0</v>
    </nc>
  </rcc>
  <rcc rId="10443" sId="2" numFmtId="34">
    <oc r="BK109">
      <f>SUM(BK108:BK108)</f>
    </oc>
    <nc r="BK109">
      <v>0</v>
    </nc>
  </rcc>
  <rcc rId="10444" sId="2" numFmtId="34">
    <oc r="BL109">
      <f>SUM(BL108:BL108)</f>
    </oc>
    <nc r="BL109">
      <v>0</v>
    </nc>
  </rcc>
  <rcc rId="10445" sId="2" numFmtId="34">
    <oc r="BM109">
      <f>SUM(BM108:BM108)</f>
    </oc>
    <nc r="BM109">
      <v>0</v>
    </nc>
  </rcc>
  <rcc rId="10446" sId="2" numFmtId="34">
    <oc r="BN109">
      <f>SUM(BN108:BN108)</f>
    </oc>
    <nc r="BN109">
      <v>0</v>
    </nc>
  </rcc>
  <rcc rId="10447" sId="2" numFmtId="34">
    <oc r="BO109">
      <f>SUM(BO108:BO108)</f>
    </oc>
    <nc r="BO109">
      <v>0</v>
    </nc>
  </rcc>
  <rcc rId="10448" sId="2" numFmtId="34">
    <oc r="BP109">
      <f>SUM(BP108:BP108)</f>
    </oc>
    <nc r="BP109">
      <v>0</v>
    </nc>
  </rcc>
  <rcc rId="10449" sId="2" numFmtId="34">
    <oc r="BQ109">
      <f>SUM(BQ108:BQ108)</f>
    </oc>
    <nc r="BQ109">
      <v>0</v>
    </nc>
  </rcc>
  <rcc rId="10450" sId="2" numFmtId="34">
    <oc r="BR109">
      <f>SUM(BR108:BR108)</f>
    </oc>
    <nc r="BR109">
      <v>0</v>
    </nc>
  </rcc>
  <rcc rId="10451" sId="2" numFmtId="34">
    <oc r="BS109">
      <f>SUM(BS108:BS108)</f>
    </oc>
    <nc r="BS109">
      <v>0</v>
    </nc>
  </rcc>
  <rcc rId="10452" sId="2" numFmtId="34">
    <oc r="BT109">
      <f>SUM(BT108:BT108)</f>
    </oc>
    <nc r="BT109">
      <v>0</v>
    </nc>
  </rcc>
  <rcc rId="10453" sId="2" numFmtId="34">
    <oc r="BU109">
      <f>SUM(BU108)</f>
    </oc>
    <nc r="BU109">
      <v>0</v>
    </nc>
  </rcc>
  <rcc rId="10454" sId="2" numFmtId="34">
    <oc r="B110">
      <f>B109+B106+B102+B99+B92+B87+B67+B42+B32+B15</f>
    </oc>
    <nc r="B110">
      <v>359741077.125</v>
    </nc>
  </rcc>
  <rcc rId="10455" sId="2" numFmtId="34">
    <oc r="C110">
      <f>C109+C106+C102+C99+C92+C87+C67+C42+C32+C15</f>
    </oc>
    <nc r="C110">
      <v>371626914</v>
    </nc>
  </rcc>
  <rcc rId="10456" sId="2" numFmtId="34">
    <oc r="D110">
      <f>D109+D106+D102+D99+D92+D87+D67+D42+D32+D15</f>
    </oc>
    <nc r="D110">
      <v>371626914</v>
    </nc>
  </rcc>
  <rcc rId="10457" sId="2" numFmtId="34">
    <oc r="E110">
      <f>E109+E106+E102+E99+E92+E87+E67+E42+E32+E15</f>
    </oc>
    <nc r="E110">
      <v>11885836.875</v>
    </nc>
  </rcc>
  <rcc rId="10458" sId="2" numFmtId="34">
    <oc r="G110">
      <f>G109+G106+G102+G99+G92+G87+G67+G42+G32+G15</f>
    </oc>
    <nc r="G110">
      <v>0</v>
    </nc>
  </rcc>
  <rcc rId="10459" sId="2" numFmtId="34">
    <oc r="H110">
      <f>H109+H106+H102+H99+H92+H87+H67+H42+H32+H15</f>
    </oc>
    <nc r="H110">
      <v>9400000</v>
    </nc>
  </rcc>
  <rcc rId="10460" sId="2" numFmtId="34">
    <oc r="I110">
      <f>I109+I106+I102+I99+I92+I87+I67+I42+I32+I15</f>
    </oc>
    <nc r="I110">
      <v>0</v>
    </nc>
  </rcc>
  <rcc rId="10461" sId="2" numFmtId="34">
    <oc r="J110">
      <f>J109+J106+J102+J99+J92+J87+J67+J42+J32+J15</f>
    </oc>
    <nc r="J110">
      <v>0</v>
    </nc>
  </rcc>
  <rcc rId="10462" sId="2" numFmtId="34">
    <oc r="K110">
      <f>K109+K106+K102+K99+K92+K87+K67+K42+K32+K15</f>
    </oc>
    <nc r="K110">
      <v>0</v>
    </nc>
  </rcc>
  <rcc rId="10463" sId="2" numFmtId="34">
    <oc r="L110">
      <f>L109+L106+L102+L99+L92+L87+L67+L42+L32+L15</f>
    </oc>
    <nc r="L110">
      <v>10000000</v>
    </nc>
  </rcc>
  <rcc rId="10464" sId="2" numFmtId="34">
    <oc r="M110">
      <f>M109+M106+M102+M99+M92+M87+M67+M42+M32+M15</f>
    </oc>
    <nc r="M110">
      <v>0</v>
    </nc>
  </rcc>
  <rcc rId="10465" sId="2" numFmtId="34">
    <oc r="N110">
      <f>N109+N106+N102+N99+N92+N87+N67+N42+N32+N15</f>
    </oc>
    <nc r="N110">
      <v>0</v>
    </nc>
  </rcc>
  <rcc rId="10466" sId="2" numFmtId="34">
    <oc r="O110">
      <f>O109+O106+O102+O99+O92+O87+O67+O42+O32+O15</f>
    </oc>
    <nc r="O110">
      <v>0</v>
    </nc>
  </rcc>
  <rcc rId="10467" sId="2" numFmtId="34">
    <oc r="P110">
      <f>P109+P106+P102+P99+P92+P87+P67+P42+P32+P15</f>
    </oc>
    <nc r="P110">
      <v>0</v>
    </nc>
  </rcc>
  <rcc rId="10468" sId="2" numFmtId="34">
    <oc r="Q110">
      <f>Q109+Q106+Q102+Q99+Q92+Q87+Q67+Q42+Q32+Q15</f>
    </oc>
    <nc r="Q110">
      <v>12600000</v>
    </nc>
  </rcc>
  <rcc rId="10469" sId="2" numFmtId="34">
    <oc r="R110">
      <f>R109+R106+R102+R99+R92+R87+R67+R42+R32+R15</f>
    </oc>
    <nc r="R110">
      <v>7400000</v>
    </nc>
  </rcc>
  <rcc rId="10470" sId="2" numFmtId="34">
    <oc r="S110">
      <f>S109+S106+S102+S99+S92+S87+S67+S42+S32+S15</f>
    </oc>
    <nc r="S110">
      <v>0</v>
    </nc>
  </rcc>
  <rcc rId="10471" sId="2" numFmtId="34">
    <oc r="T110">
      <f>T109+T106+T102+T99+T92+T87+T67+T42+T32+T15</f>
    </oc>
    <nc r="T110">
      <v>15159262.625</v>
    </nc>
  </rcc>
  <rcc rId="10472" sId="2" numFmtId="34">
    <oc r="U110">
      <f>U109+U106+U102+U99+U92+U87+U67+U42+U32+U15</f>
    </oc>
    <nc r="U110">
      <v>0</v>
    </nc>
  </rcc>
  <rcc rId="10473" sId="2" numFmtId="34">
    <oc r="V110">
      <f>V109+V106+V102+V99+V92+V87+V67+V42+V32+V15</f>
    </oc>
    <nc r="V110">
      <v>0</v>
    </nc>
  </rcc>
  <rcc rId="10474" sId="2" numFmtId="34">
    <oc r="W110">
      <f>W109+W106+W102+W99+W92+W87+W67+W42+W32+W15</f>
    </oc>
    <nc r="W110">
      <v>0</v>
    </nc>
  </rcc>
  <rcc rId="10475" sId="2" numFmtId="34">
    <oc r="X110">
      <f>X109+X106+X102+X99+X92+X87+X67+X42+X32+X15</f>
    </oc>
    <nc r="X110">
      <v>6000000</v>
    </nc>
  </rcc>
  <rcc rId="10476" sId="2" numFmtId="34">
    <oc r="Y110">
      <f>Y109+Y106+Y102+Y99+Y92+Y87+Y67+Y42+Y32+Y15</f>
    </oc>
    <nc r="Y110">
      <v>0</v>
    </nc>
  </rcc>
  <rcc rId="10477" sId="2" numFmtId="34">
    <oc r="Z110">
      <f>Z109+Z106+Z102+Z99+Z92+Z87+Z67+Z42+Z32+Z15</f>
    </oc>
    <nc r="Z110">
      <v>0</v>
    </nc>
  </rcc>
  <rcc rId="10478" sId="2" numFmtId="34">
    <oc r="AA110">
      <f>AA109+AA106+AA102+AA99+AA92+AA87+AA67+AA42+AA32+AA15</f>
    </oc>
    <nc r="AA110">
      <v>8300000</v>
    </nc>
  </rcc>
  <rcc rId="10479" sId="2" numFmtId="34">
    <oc r="AB110">
      <f>AB109+AB106+AB102+AB99+AB92+AB87+AB67+AB42+AB32+AB15</f>
    </oc>
    <nc r="AB110">
      <v>0</v>
    </nc>
  </rcc>
  <rcc rId="10480" sId="2" numFmtId="34">
    <oc r="AC110">
      <f>AC109+AC106+AC102+AC99+AC92+AC87+AC67+AC42+AC32+AC15</f>
    </oc>
    <nc r="AC110">
      <v>7000000</v>
    </nc>
  </rcc>
  <rcc rId="10481" sId="2" numFmtId="34">
    <oc r="AD110">
      <f>AD109+AD106+AD102+AD99+AD92+AD87+AD67+AD42+AD32+AD15</f>
    </oc>
    <nc r="AD110">
      <v>6700000</v>
    </nc>
  </rcc>
  <rcc rId="10482" sId="2" numFmtId="34">
    <oc r="AE110">
      <f>AE109+AE106+AE102+AE99+AE92+AE87+AE67+AE42+AE32+AE15</f>
    </oc>
    <nc r="AE110">
      <v>0</v>
    </nc>
  </rcc>
  <rcc rId="10483" sId="2" numFmtId="34">
    <oc r="AF110">
      <f>AF109+AF106+AF102+AF99+AF92+AF87+AF67+AF42+AF32+AF15</f>
    </oc>
    <nc r="AF110">
      <v>0</v>
    </nc>
  </rcc>
  <rcc rId="10484" sId="2" numFmtId="34">
    <oc r="AG110">
      <f>AG109+AG106+AG102+AG99+AG92+AG87+AG67+AG42+AG32+AG15</f>
    </oc>
    <nc r="AG110">
      <v>7000000</v>
    </nc>
  </rcc>
  <rcc rId="10485" sId="2" numFmtId="34">
    <oc r="AH110">
      <f>AH109+AH106+AH102+AH99+AH92+AH87+AH67+AH42+AH32+AH15</f>
    </oc>
    <nc r="AH110">
      <v>4800000</v>
    </nc>
  </rcc>
  <rcc rId="10486" sId="2" numFmtId="34">
    <oc r="AI110">
      <f>AI109+AI106+AI102+AI99+AI92+AI87+AI67+AI42+AI32+AI15</f>
    </oc>
    <nc r="AI110">
      <v>0</v>
    </nc>
  </rcc>
  <rcc rId="10487" sId="2" numFmtId="34">
    <oc r="AJ110">
      <f>AJ109+AJ106+AJ102+AJ99+AJ92+AJ87+AJ67+AJ42+AJ32+AJ15</f>
    </oc>
    <nc r="AJ110">
      <v>7000000</v>
    </nc>
  </rcc>
  <rcc rId="10488" sId="2" numFmtId="34">
    <oc r="AK110">
      <f>AK109+AK106+AK102+AK99+AK92+AK87+AK67+AK42+AK32+AK15</f>
    </oc>
    <nc r="AK110">
      <v>0</v>
    </nc>
  </rcc>
  <rcc rId="10489" sId="2" numFmtId="34">
    <oc r="AL110">
      <f>AL109+AL106+AL102+AL99+AL92+AL87+AL67+AL42+AL32+AL15</f>
    </oc>
    <nc r="AL110">
      <v>0</v>
    </nc>
  </rcc>
  <rcc rId="10490" sId="2" numFmtId="34">
    <oc r="AM110">
      <f>AM109+AM106+AM102+AM99+AM92+AM87+AM67+AM42+AM32+AM15</f>
    </oc>
    <nc r="AM110">
      <v>3600000</v>
    </nc>
  </rcc>
  <rcc rId="10491" sId="2" numFmtId="34">
    <oc r="AN110">
      <f>AN109+AN106+AN102+AN99+AN92+AN87+AN67+AN42+AN32+AN15</f>
    </oc>
    <nc r="AN110">
      <v>5551872</v>
    </nc>
  </rcc>
  <rcc rId="10492" sId="2" numFmtId="34">
    <oc r="AO110">
      <f>AO109+AO106+AO102+AO99+AO92+AO87+AO67+AO42+AO32+AO15</f>
    </oc>
    <nc r="AO110">
      <v>0</v>
    </nc>
  </rcc>
  <rcc rId="10493" sId="2" numFmtId="34">
    <oc r="AP110">
      <f>AP109+AP106+AP102+AP99+AP92+AP87+AP67+AP42+AP32+AP15</f>
    </oc>
    <nc r="AP110">
      <v>0</v>
    </nc>
  </rcc>
  <rcc rId="10494" sId="2" numFmtId="34">
    <oc r="AQ110">
      <f>AQ109+AQ106+AQ102+AQ99+AQ92+AQ87+AQ67+AQ42+AQ32+AQ15</f>
    </oc>
    <nc r="AQ110">
      <v>27247884.375</v>
    </nc>
  </rcc>
  <rcc rId="10495" sId="2" numFmtId="34">
    <oc r="AR110">
      <f>AR109+AR106+AR102+AR99+AR92+AR87+AR67+AR42+AR32+AR15</f>
    </oc>
    <nc r="AR110">
      <v>0</v>
    </nc>
  </rcc>
  <rcc rId="10496" sId="2" numFmtId="34">
    <oc r="AS110">
      <f>AS109+AS106+AS102+AS99+AS92+AS87+AS67+AS42+AS32+AS15</f>
    </oc>
    <nc r="AS110">
      <v>13600000</v>
    </nc>
  </rcc>
  <rcc rId="10497" sId="2" numFmtId="34">
    <oc r="AT110">
      <f>AT109+AT106+AT102+AT99+AT92+AT87+AT67+AT42+AT32+AT15</f>
    </oc>
    <nc r="AT110">
      <v>4000000</v>
    </nc>
  </rcc>
  <rcc rId="10498" sId="2" numFmtId="34">
    <oc r="AU110">
      <f>AU109+AU106+AU102+AU99+AU92+AU87+AU67+AU42+AU32+AU15</f>
    </oc>
    <nc r="AU110">
      <v>23893950</v>
    </nc>
  </rcc>
  <rcc rId="10499" sId="2" numFmtId="34">
    <oc r="AV110">
      <f>AV109+AV106+AV102+AV99+AV92+AV87+AV67+AV42+AV32+AV15</f>
    </oc>
    <nc r="AV110">
      <v>0</v>
    </nc>
  </rcc>
  <rcc rId="10500" sId="2" numFmtId="34">
    <oc r="AW110">
      <f>AW109+AW106+AW102+AW99+AW92+AW87+AW67+AW42+AW32+AW15</f>
    </oc>
    <nc r="AW110">
      <v>0</v>
    </nc>
  </rcc>
  <rcc rId="10501" sId="2" numFmtId="34">
    <oc r="AX110">
      <f>AX109+AX106+AX102+AX99+AX92+AX87+AX67+AX42+AX32+AX15</f>
    </oc>
    <nc r="AX110">
      <v>11000000</v>
    </nc>
  </rcc>
  <rcc rId="10502" sId="2" numFmtId="34">
    <oc r="AY110">
      <f>AY109+AY106+AY102+AY99+AY92+AY87+AY67+AY42+AY32+AY15</f>
    </oc>
    <nc r="AY110">
      <v>4500000</v>
    </nc>
  </rcc>
  <rcc rId="10503" sId="2" numFmtId="34">
    <oc r="AZ110">
      <f>AZ109+AZ106+AZ102+AZ99+AZ92+AZ87+AZ67+AZ42+AZ32+AZ15</f>
    </oc>
    <nc r="AZ110">
      <v>9000000</v>
    </nc>
  </rcc>
  <rcc rId="10504" sId="2" numFmtId="34">
    <oc r="BA110">
      <f>BA109+BA106+BA102+BA99+BA92+BA87+BA67+BA42+BA32+BA15</f>
    </oc>
    <nc r="BA110">
      <v>11000000</v>
    </nc>
  </rcc>
  <rcc rId="10505" sId="2" numFmtId="34">
    <oc r="BB110">
      <f>BB109+BB106+BB102+BB99+BB92+BB87+BB67+BB42+BB32+BB15</f>
    </oc>
    <nc r="BB110">
      <v>28134250</v>
    </nc>
  </rcc>
  <rcc rId="10506" sId="2" numFmtId="34">
    <oc r="BC110">
      <f>BC109+BC106+BC102+BC99+BC92+BC87+BC67+BC42+BC32+BC15</f>
    </oc>
    <nc r="BC110">
      <v>21500000</v>
    </nc>
  </rcc>
  <rcc rId="10507" sId="2" numFmtId="34">
    <oc r="BD110">
      <f>BD109+BD106+BD102+BD99+BD92+BD87+BD67+BD42+BD32+BD15</f>
    </oc>
    <nc r="BD110">
      <v>3000000</v>
    </nc>
  </rcc>
  <rcc rId="10508" sId="2" numFmtId="34">
    <oc r="BE110">
      <f>BE109+BE106+BE102+BE99+BE92+BE87+BE67+BE42+BE32+BE15</f>
    </oc>
    <nc r="BE110">
      <v>15500000</v>
    </nc>
  </rcc>
  <rcc rId="10509" sId="2" numFmtId="34">
    <oc r="BF110">
      <f>BF109+BF106+BF102+BF99+BF92+BF87+BF67+BF42+BF32+BF15</f>
    </oc>
    <nc r="BF110">
      <v>15800000</v>
    </nc>
  </rcc>
  <rcc rId="10510" sId="2" numFmtId="34">
    <oc r="BG110">
      <f>BG109+BG106+BG102+BG99+BG92+BG87+BG67+BG42+BG32+BG15</f>
    </oc>
    <nc r="BG110">
      <v>4000000</v>
    </nc>
  </rcc>
  <rcc rId="10511" sId="2" numFmtId="34">
    <oc r="BH110">
      <f>BH109+BH106+BH102+BH99+BH92+BH87+BH67+BH42+BH32+BH15</f>
    </oc>
    <nc r="BH110">
      <v>36508738.75</v>
    </nc>
  </rcc>
  <rcc rId="10512" sId="2" numFmtId="34">
    <oc r="BI110">
      <f>BI109+BI106+BI102+BI99+BI92+BI87+BI67+BI42+BI32+BI15</f>
    </oc>
    <nc r="BI110">
      <v>0</v>
    </nc>
  </rcc>
  <rcc rId="10513" sId="2" numFmtId="34">
    <oc r="BJ110">
      <f>BJ109+BJ106+BJ102+BJ99+BJ92+BJ87+BJ67+BJ42+BJ32+BJ15</f>
    </oc>
    <nc r="BJ110">
      <v>0</v>
    </nc>
  </rcc>
  <rcc rId="10514" sId="2" numFmtId="34">
    <oc r="BK110">
      <f>BK109+BK106+BK102+BK99+BK92+BK87+BK67+BK42+BK32+BK15</f>
    </oc>
    <nc r="BK110">
      <v>0</v>
    </nc>
  </rcc>
  <rcc rId="10515" sId="2" numFmtId="34">
    <oc r="BL110">
      <f>BL109+BL106+BL102+BL99+BL92+BL87+BL67+BL42+BL32+BL15</f>
    </oc>
    <nc r="BL110">
      <v>2000000</v>
    </nc>
  </rcc>
  <rcc rId="10516" sId="2" numFmtId="34">
    <oc r="BM110">
      <f>BM109+BM106+BM102+BM99+BM92+BM87+BM67+BM42+BM32+BM15</f>
    </oc>
    <nc r="BM110">
      <v>11545119.375</v>
    </nc>
  </rcc>
  <rcc rId="10517" sId="2" numFmtId="34">
    <oc r="BN110">
      <f>BN109+BN106+BN102+BN99+BN92+BN87+BN67+BN42+BN32+BN15</f>
    </oc>
    <nc r="BN110">
      <v>0</v>
    </nc>
  </rcc>
  <rcc rId="10518" sId="2" numFmtId="34">
    <oc r="BO110">
      <f>BO109+BO106+BO102+BO99+BO92+BO87+BO67+BO42+BO32+BO15</f>
    </oc>
    <nc r="BO110">
      <v>7000000</v>
    </nc>
  </rcc>
  <rcc rId="10519" sId="2" numFmtId="34">
    <oc r="BP110">
      <f>BP109+BP106+BP102+BP99+BP92+BP87+BP67+BP42+BP32+BP15</f>
    </oc>
    <nc r="BP110">
      <v>0</v>
    </nc>
  </rcc>
  <rcc rId="10520" sId="2" numFmtId="34">
    <oc r="BQ110">
      <f>BQ109+BQ106+BQ102+BQ99+BQ92+BQ87+BQ67+BQ42+BQ32+BQ15</f>
    </oc>
    <nc r="BQ110">
      <v>0</v>
    </nc>
  </rcc>
  <rcc rId="10521" sId="2" numFmtId="34">
    <oc r="BR110">
      <f>BR109+BR106+BR102+BR99+BR92+BR87+BR67+BR42+BR32+BR15</f>
    </oc>
    <nc r="BR110">
      <v>0</v>
    </nc>
  </rcc>
  <rcc rId="10522" sId="2" numFmtId="34">
    <oc r="BS110">
      <f>BS109+BS106+BS102+BS99+BS92+BS87+BS67+BS42+BS32+BS15</f>
    </oc>
    <nc r="BS110">
      <v>359741077.125</v>
    </nc>
  </rcc>
  <rcc rId="10523" sId="2" numFmtId="34">
    <oc r="BT110">
      <f>BT109+BT106+BT102+BT99+BT92+BT87+BT67+BT42+BT32+BT15</f>
    </oc>
    <nc r="BT110">
      <v>371626914</v>
    </nc>
  </rcc>
  <rcc rId="10524" sId="2" numFmtId="34">
    <oc r="BU110">
      <f>BU109+BU106+BU102+BU99+BU92+BU87+BU67+BU42+BU32+BU15</f>
    </oc>
    <nc r="BU110">
      <v>11985836.875</v>
    </nc>
  </rcc>
  <rcc rId="10525" sId="2" numFmtId="4">
    <oc r="B112">
      <f>BS112</f>
    </oc>
    <nc r="B112">
      <v>0</v>
    </nc>
  </rcc>
  <rcc rId="10526" sId="2" numFmtId="4">
    <oc r="D112">
      <f>BT112</f>
    </oc>
    <nc r="D112">
      <v>0</v>
    </nc>
  </rcc>
  <rcc rId="10527" sId="2" numFmtId="4">
    <oc r="BS112">
      <f>SUM(G112:BR112)</f>
    </oc>
    <nc r="BS112">
      <v>0</v>
    </nc>
  </rcc>
  <rcc rId="10528" sId="2" numFmtId="4">
    <oc r="B113">
      <f>BS113</f>
    </oc>
    <nc r="B113">
      <v>0</v>
    </nc>
  </rcc>
  <rcc rId="10529" sId="2" numFmtId="4">
    <oc r="D113">
      <f>BT113</f>
    </oc>
    <nc r="D113">
      <v>0</v>
    </nc>
  </rcc>
  <rcc rId="10530" sId="2" numFmtId="4">
    <oc r="BS113">
      <f>SUM(G113:BR113)</f>
    </oc>
    <nc r="BS113">
      <v>0</v>
    </nc>
  </rcc>
  <rcc rId="10531" sId="2" numFmtId="4">
    <oc r="B114">
      <f>BS114</f>
    </oc>
    <nc r="B114">
      <v>0</v>
    </nc>
  </rcc>
  <rcc rId="10532" sId="2" numFmtId="4">
    <oc r="D114">
      <f>BT114</f>
    </oc>
    <nc r="D114">
      <v>0</v>
    </nc>
  </rcc>
  <rcc rId="10533" sId="2" numFmtId="4">
    <oc r="BS114">
      <f>SUM(G114:BR114)</f>
    </oc>
    <nc r="BS114">
      <v>0</v>
    </nc>
  </rcc>
  <rcc rId="10534" sId="2" numFmtId="4">
    <oc r="B115">
      <f>BS115</f>
    </oc>
    <nc r="B115">
      <v>0</v>
    </nc>
  </rcc>
  <rcc rId="10535" sId="2" numFmtId="4">
    <oc r="D115">
      <f>BT115</f>
    </oc>
    <nc r="D115">
      <v>0</v>
    </nc>
  </rcc>
  <rcc rId="10536" sId="2" numFmtId="4">
    <oc r="BS115">
      <f>SUM(G115:BR115)</f>
    </oc>
    <nc r="BS115">
      <v>0</v>
    </nc>
  </rcc>
  <rcc rId="10537" sId="2" numFmtId="4">
    <oc r="B116">
      <f>BS116</f>
    </oc>
    <nc r="B116">
      <v>0</v>
    </nc>
  </rcc>
  <rcc rId="10538" sId="2" numFmtId="4">
    <oc r="D116">
      <f>BT116</f>
    </oc>
    <nc r="D116">
      <v>0</v>
    </nc>
  </rcc>
  <rcc rId="10539" sId="2" numFmtId="4">
    <oc r="BS116">
      <f>SUM(G116:BR116)</f>
    </oc>
    <nc r="BS116">
      <v>0</v>
    </nc>
  </rcc>
  <rcc rId="10540" sId="2" numFmtId="4">
    <oc r="B117">
      <f>BS117</f>
    </oc>
    <nc r="B117">
      <v>0</v>
    </nc>
  </rcc>
  <rcc rId="10541" sId="2" numFmtId="4">
    <oc r="D117">
      <f>BT117</f>
    </oc>
    <nc r="D117">
      <v>0</v>
    </nc>
  </rcc>
  <rcc rId="10542" sId="2" numFmtId="4">
    <oc r="BS117">
      <f>SUM(G117:BR117)</f>
    </oc>
    <nc r="BS117">
      <v>0</v>
    </nc>
  </rcc>
  <rcc rId="10543" sId="2" numFmtId="4">
    <oc r="B118">
      <f>BS118</f>
    </oc>
    <nc r="B118">
      <v>0</v>
    </nc>
  </rcc>
  <rcc rId="10544" sId="2" numFmtId="4">
    <oc r="D118">
      <f>BT118</f>
    </oc>
    <nc r="D118">
      <v>0</v>
    </nc>
  </rcc>
  <rcc rId="10545" sId="2" numFmtId="4">
    <oc r="BS118">
      <f>SUM(G118:BR118)</f>
    </oc>
    <nc r="BS118">
      <v>0</v>
    </nc>
  </rcc>
  <rcc rId="10546" sId="2" numFmtId="4">
    <oc r="B119">
      <f>BS119</f>
    </oc>
    <nc r="B119">
      <v>0</v>
    </nc>
  </rcc>
  <rcc rId="10547" sId="2" numFmtId="4">
    <oc r="D119">
      <f>BT119</f>
    </oc>
    <nc r="D119">
      <v>0</v>
    </nc>
  </rcc>
  <rcc rId="10548" sId="2" numFmtId="4">
    <oc r="BS119">
      <f>SUM(G119:BR119)</f>
    </oc>
    <nc r="BS119">
      <v>0</v>
    </nc>
  </rcc>
  <rcc rId="10549" sId="2" numFmtId="4">
    <oc r="B120">
      <f>BS120</f>
    </oc>
    <nc r="B120">
      <v>0</v>
    </nc>
  </rcc>
  <rcc rId="10550" sId="2" numFmtId="4">
    <oc r="D120">
      <f>BT120</f>
    </oc>
    <nc r="D120">
      <v>0</v>
    </nc>
  </rcc>
  <rcc rId="10551" sId="2" numFmtId="4">
    <oc r="BS120">
      <f>SUM(G120:BR120)</f>
    </oc>
    <nc r="BS120">
      <v>0</v>
    </nc>
  </rcc>
  <rcc rId="10552" sId="2" numFmtId="4">
    <oc r="B121">
      <f>BS121</f>
    </oc>
    <nc r="B121">
      <v>0</v>
    </nc>
  </rcc>
  <rcc rId="10553" sId="2" numFmtId="4">
    <oc r="D121">
      <f>BT121</f>
    </oc>
    <nc r="D121">
      <v>0</v>
    </nc>
  </rcc>
  <rcc rId="10554" sId="2" numFmtId="4">
    <oc r="BS121">
      <f>SUM(G121:BR121)</f>
    </oc>
    <nc r="BS121">
      <v>0</v>
    </nc>
  </rcc>
  <rcc rId="10555" sId="2" numFmtId="4">
    <oc r="B122">
      <f>BS122</f>
    </oc>
    <nc r="B122">
      <v>0</v>
    </nc>
  </rcc>
  <rcc rId="10556" sId="2" numFmtId="4">
    <oc r="D122">
      <f>BT122</f>
    </oc>
    <nc r="D122">
      <v>0</v>
    </nc>
  </rcc>
  <rcc rId="10557" sId="2" numFmtId="4">
    <oc r="BS122">
      <f>SUM(G122:BR122)</f>
    </oc>
    <nc r="BS122">
      <v>0</v>
    </nc>
  </rcc>
  <rcc rId="10558" sId="2" numFmtId="4">
    <oc r="B123">
      <f>BS123</f>
    </oc>
    <nc r="B123">
      <v>0</v>
    </nc>
  </rcc>
  <rcc rId="10559" sId="2" numFmtId="4">
    <oc r="D123">
      <f>BT123</f>
    </oc>
    <nc r="D123">
      <v>0</v>
    </nc>
  </rcc>
  <rcc rId="10560" sId="2" numFmtId="4">
    <oc r="BS123">
      <f>SUM(G123:BR123)</f>
    </oc>
    <nc r="BS123">
      <v>0</v>
    </nc>
  </rcc>
  <rcc rId="10561" sId="2" numFmtId="4">
    <oc r="B124">
      <f>BS124</f>
    </oc>
    <nc r="B124">
      <v>0</v>
    </nc>
  </rcc>
  <rcc rId="10562" sId="2" numFmtId="4">
    <oc r="D124">
      <f>BT124</f>
    </oc>
    <nc r="D124">
      <v>0</v>
    </nc>
  </rcc>
  <rcc rId="10563" sId="2" numFmtId="4">
    <oc r="BS124">
      <f>SUM(G124:BR124)</f>
    </oc>
    <nc r="BS124">
      <v>0</v>
    </nc>
  </rcc>
  <rcc rId="10564" sId="2" numFmtId="4">
    <oc r="B125">
      <f>BS125</f>
    </oc>
    <nc r="B125">
      <v>0</v>
    </nc>
  </rcc>
  <rcc rId="10565" sId="2" numFmtId="4">
    <oc r="D125">
      <f>BT125</f>
    </oc>
    <nc r="D125">
      <v>0</v>
    </nc>
  </rcc>
  <rcc rId="10566" sId="2" numFmtId="4">
    <oc r="BS125">
      <f>SUM(G125:BR125)</f>
    </oc>
    <nc r="BS125">
      <v>0</v>
    </nc>
  </rcc>
  <rcc rId="10567" sId="2" numFmtId="4">
    <oc r="B126">
      <f>BS126</f>
    </oc>
    <nc r="B126">
      <v>0</v>
    </nc>
  </rcc>
  <rcc rId="10568" sId="2" numFmtId="4">
    <oc r="D126">
      <f>BT126</f>
    </oc>
    <nc r="D126">
      <v>0</v>
    </nc>
  </rcc>
  <rcc rId="10569" sId="2" numFmtId="4">
    <oc r="BS126">
      <f>SUM(G126:BR126)</f>
    </oc>
    <nc r="BS126">
      <v>0</v>
    </nc>
  </rcc>
  <rcc rId="10570" sId="2" numFmtId="4">
    <oc r="B127">
      <f>BS127</f>
    </oc>
    <nc r="B127">
      <v>0</v>
    </nc>
  </rcc>
  <rcc rId="10571" sId="2" numFmtId="4">
    <oc r="D127">
      <f>BT127</f>
    </oc>
    <nc r="D127">
      <v>0</v>
    </nc>
  </rcc>
  <rcc rId="10572" sId="2" numFmtId="4">
    <oc r="BS127">
      <f>SUM(G127:BR127)</f>
    </oc>
    <nc r="BS127">
      <v>0</v>
    </nc>
  </rcc>
  <rcc rId="10573" sId="2" numFmtId="4">
    <oc r="B128">
      <f>BS128</f>
    </oc>
    <nc r="B128">
      <v>0</v>
    </nc>
  </rcc>
  <rcc rId="10574" sId="2" numFmtId="4">
    <oc r="D128">
      <f>BT128</f>
    </oc>
    <nc r="D128">
      <v>0</v>
    </nc>
  </rcc>
  <rcc rId="10575" sId="2" numFmtId="4">
    <oc r="BS128">
      <f>SUM(G128:BR128)</f>
    </oc>
    <nc r="BS128">
      <v>0</v>
    </nc>
  </rcc>
  <rcc rId="10576" sId="2" numFmtId="34">
    <oc r="B129">
      <f>SUM(B111:B128)</f>
    </oc>
    <nc r="B129">
      <v>0</v>
    </nc>
  </rcc>
  <rcc rId="10577" sId="2" numFmtId="34">
    <oc r="D129">
      <f>SUM(D111:D128)</f>
    </oc>
    <nc r="D129">
      <v>0</v>
    </nc>
  </rcc>
  <rcc rId="10578" sId="2" numFmtId="34">
    <oc r="E129">
      <f>SUM(E111:E128)</f>
    </oc>
    <nc r="E129">
      <v>0</v>
    </nc>
  </rcc>
  <rcc rId="10579" sId="2" numFmtId="34">
    <oc r="G129">
      <f>SUM(G111:G128)</f>
    </oc>
    <nc r="G129">
      <v>0</v>
    </nc>
  </rcc>
  <rcc rId="10580" sId="2" numFmtId="34">
    <oc r="H129">
      <f>SUM(H111:H128)</f>
    </oc>
    <nc r="H129">
      <v>0</v>
    </nc>
  </rcc>
  <rcc rId="10581" sId="2" numFmtId="34">
    <oc r="I129">
      <f>SUM(I111:I128)</f>
    </oc>
    <nc r="I129">
      <v>0</v>
    </nc>
  </rcc>
  <rcc rId="10582" sId="2" numFmtId="34">
    <oc r="J129">
      <f>SUM(J111:J128)</f>
    </oc>
    <nc r="J129">
      <v>0</v>
    </nc>
  </rcc>
  <rcc rId="10583" sId="2" numFmtId="34">
    <oc r="K129">
      <f>SUM(K111:K128)</f>
    </oc>
    <nc r="K129">
      <v>0</v>
    </nc>
  </rcc>
  <rcc rId="10584" sId="2" numFmtId="34">
    <oc r="L129">
      <f>SUM(L111:L128)</f>
    </oc>
    <nc r="L129">
      <v>0</v>
    </nc>
  </rcc>
  <rcc rId="10585" sId="2" numFmtId="34">
    <oc r="M129">
      <f>SUM(M111:M128)</f>
    </oc>
    <nc r="M129">
      <v>0</v>
    </nc>
  </rcc>
  <rcc rId="10586" sId="2" numFmtId="34">
    <oc r="N129">
      <f>SUM(N111:N128)</f>
    </oc>
    <nc r="N129">
      <v>0</v>
    </nc>
  </rcc>
  <rcc rId="10587" sId="2" numFmtId="34">
    <oc r="O129">
      <f>SUM(O111:O128)</f>
    </oc>
    <nc r="O129">
      <v>0</v>
    </nc>
  </rcc>
  <rcc rId="10588" sId="2" numFmtId="34">
    <oc r="P129">
      <f>SUM(P111:P128)</f>
    </oc>
    <nc r="P129">
      <v>0</v>
    </nc>
  </rcc>
  <rcc rId="10589" sId="2" numFmtId="34">
    <oc r="R129">
      <f>SUM(R111:R128)</f>
    </oc>
    <nc r="R129">
      <v>0</v>
    </nc>
  </rcc>
  <rcc rId="10590" sId="2" numFmtId="34">
    <oc r="S129">
      <f>SUM(S111:S128)</f>
    </oc>
    <nc r="S129">
      <v>0</v>
    </nc>
  </rcc>
  <rcc rId="10591" sId="2" numFmtId="34">
    <oc r="U129">
      <f>SUM(U111:U128)</f>
    </oc>
    <nc r="U129">
      <v>0</v>
    </nc>
  </rcc>
  <rcc rId="10592" sId="2" numFmtId="34">
    <oc r="V129">
      <f>SUM(V111:V128)</f>
    </oc>
    <nc r="V129">
      <v>0</v>
    </nc>
  </rcc>
  <rcc rId="10593" sId="2" numFmtId="34">
    <oc r="X129">
      <f>SUM(X111:X128)</f>
    </oc>
    <nc r="X129">
      <v>0</v>
    </nc>
  </rcc>
  <rcc rId="10594" sId="2" numFmtId="34">
    <oc r="AA129">
      <f>SUM(AA111:AA128)</f>
    </oc>
    <nc r="AA129">
      <v>0</v>
    </nc>
  </rcc>
  <rcc rId="10595" sId="2" numFmtId="34">
    <oc r="AB129">
      <f>SUM(AB111:AB128)</f>
    </oc>
    <nc r="AB129">
      <v>0</v>
    </nc>
  </rcc>
  <rcc rId="10596" sId="2" numFmtId="34">
    <oc r="AC129">
      <f>SUM(AC111:AC128)</f>
    </oc>
    <nc r="AC129">
      <v>0</v>
    </nc>
  </rcc>
  <rcc rId="10597" sId="2" numFmtId="34">
    <oc r="AD129">
      <f>SUM(AD111:AD128)</f>
    </oc>
    <nc r="AD129">
      <v>0</v>
    </nc>
  </rcc>
  <rcc rId="10598" sId="2" numFmtId="34">
    <oc r="AE129">
      <f>SUM(AE111:AE128)</f>
    </oc>
    <nc r="AE129">
      <v>0</v>
    </nc>
  </rcc>
  <rcc rId="10599" sId="2" numFmtId="34">
    <oc r="AF129">
      <f>SUM(AF111:AF128)</f>
    </oc>
    <nc r="AF129">
      <v>0</v>
    </nc>
  </rcc>
  <rcc rId="10600" sId="2" numFmtId="34">
    <oc r="AG129">
      <f>SUM(AG111:AG128)</f>
    </oc>
    <nc r="AG129">
      <v>0</v>
    </nc>
  </rcc>
  <rcc rId="10601" sId="2" numFmtId="34">
    <oc r="AH129">
      <f>SUM(AH111:AH128)</f>
    </oc>
    <nc r="AH129">
      <v>0</v>
    </nc>
  </rcc>
  <rcc rId="10602" sId="2" numFmtId="34">
    <oc r="AI129">
      <f>SUM(AI111:AI128)</f>
    </oc>
    <nc r="AI129">
      <v>0</v>
    </nc>
  </rcc>
  <rcc rId="10603" sId="2" numFmtId="34">
    <oc r="AJ129">
      <f>SUM(AJ111:AJ128)</f>
    </oc>
    <nc r="AJ129">
      <v>0</v>
    </nc>
  </rcc>
  <rcc rId="10604" sId="2" numFmtId="34">
    <oc r="AK129">
      <f>SUM(AK111:AK128)</f>
    </oc>
    <nc r="AK129">
      <v>0</v>
    </nc>
  </rcc>
  <rcc rId="10605" sId="2" numFmtId="34">
    <oc r="AM129">
      <f>SUM(AM111:AM128)</f>
    </oc>
    <nc r="AM129">
      <v>0</v>
    </nc>
  </rcc>
  <rcc rId="10606" sId="2" numFmtId="34">
    <oc r="AN129">
      <f>SUM(AN111:AN128)</f>
    </oc>
    <nc r="AN129">
      <v>0</v>
    </nc>
  </rcc>
  <rcc rId="10607" sId="2" numFmtId="34">
    <oc r="AO129">
      <f>SUM(AO111:AO128)</f>
    </oc>
    <nc r="AO129">
      <v>0</v>
    </nc>
  </rcc>
  <rcc rId="10608" sId="2" numFmtId="34">
    <oc r="AP129">
      <f>SUM(AP111:AP128)</f>
    </oc>
    <nc r="AP129">
      <v>0</v>
    </nc>
  </rcc>
  <rcc rId="10609" sId="2" numFmtId="34">
    <oc r="AQ129">
      <f>SUM(AQ111:AQ128)</f>
    </oc>
    <nc r="AQ129">
      <v>0</v>
    </nc>
  </rcc>
  <rcc rId="10610" sId="2" numFmtId="34">
    <oc r="AR129">
      <f>SUM(AR111:AR128)</f>
    </oc>
    <nc r="AR129">
      <v>0</v>
    </nc>
  </rcc>
  <rcc rId="10611" sId="2" numFmtId="34">
    <oc r="AS129">
      <f>SUM(AS111:AS128)</f>
    </oc>
    <nc r="AS129">
      <v>0</v>
    </nc>
  </rcc>
  <rcc rId="10612" sId="2" numFmtId="34">
    <oc r="AT129">
      <f>SUM(AT111:AT128)</f>
    </oc>
    <nc r="AT129">
      <v>0</v>
    </nc>
  </rcc>
  <rcc rId="10613" sId="2" numFmtId="34">
    <oc r="AV129">
      <f>SUM(AV111:AV128)</f>
    </oc>
    <nc r="AV129">
      <v>0</v>
    </nc>
  </rcc>
  <rcc rId="10614" sId="2" numFmtId="34">
    <oc r="AW129">
      <f>SUM(AW111:AW128)</f>
    </oc>
    <nc r="AW129">
      <v>0</v>
    </nc>
  </rcc>
  <rcc rId="10615" sId="2" numFmtId="34">
    <oc r="AZ129">
      <f>SUM(AZ111:AZ128)</f>
    </oc>
    <nc r="AZ129">
      <v>0</v>
    </nc>
  </rcc>
  <rcc rId="10616" sId="2" numFmtId="34">
    <oc r="BB129">
      <f>SUM(BB111:BB128)</f>
    </oc>
    <nc r="BB129">
      <v>0</v>
    </nc>
  </rcc>
  <rcc rId="10617" sId="2" numFmtId="34">
    <oc r="BC129">
      <f>SUM(BC111:BC128)</f>
    </oc>
    <nc r="BC129">
      <v>0</v>
    </nc>
  </rcc>
  <rcc rId="10618" sId="2" numFmtId="34">
    <oc r="BD129">
      <f>SUM(BD111:BD128)</f>
    </oc>
    <nc r="BD129">
      <v>0</v>
    </nc>
  </rcc>
  <rcc rId="10619" sId="2" numFmtId="34">
    <oc r="BE129">
      <f>SUM(BE111:BE128)</f>
    </oc>
    <nc r="BE129">
      <v>0</v>
    </nc>
  </rcc>
  <rcc rId="10620" sId="2" numFmtId="34">
    <oc r="BF129">
      <f>SUM(BF111:BF128)</f>
    </oc>
    <nc r="BF129">
      <v>0</v>
    </nc>
  </rcc>
  <rcc rId="10621" sId="2" numFmtId="34">
    <oc r="BG129">
      <f>SUM(BG111:BG128)</f>
    </oc>
    <nc r="BG129">
      <v>0</v>
    </nc>
  </rcc>
  <rcc rId="10622" sId="2" numFmtId="34">
    <oc r="BH129">
      <f>SUM(BH111:BH128)</f>
    </oc>
    <nc r="BH129">
      <v>0</v>
    </nc>
  </rcc>
  <rcc rId="10623" sId="2" numFmtId="34">
    <oc r="BI129">
      <f>SUM(BI111:BI128)</f>
    </oc>
    <nc r="BI129">
      <v>0</v>
    </nc>
  </rcc>
  <rcc rId="10624" sId="2" numFmtId="34">
    <oc r="BL129">
      <f>SUM(BL111:BL128)</f>
    </oc>
    <nc r="BL129">
      <v>0</v>
    </nc>
  </rcc>
  <rcc rId="10625" sId="2" numFmtId="34">
    <oc r="BM129">
      <f>SUM(BM111:BM128)</f>
    </oc>
    <nc r="BM129">
      <v>0</v>
    </nc>
  </rcc>
  <rcc rId="10626" sId="2" numFmtId="34">
    <oc r="BN129">
      <f>SUM(BN111:BN128)</f>
    </oc>
    <nc r="BN129">
      <v>0</v>
    </nc>
  </rcc>
  <rcc rId="10627" sId="2" numFmtId="34">
    <oc r="BO129">
      <f>SUM(BO111:BO128)</f>
    </oc>
    <nc r="BO129">
      <v>0</v>
    </nc>
  </rcc>
  <rcc rId="10628" sId="2" numFmtId="34">
    <oc r="BP129">
      <f>SUM(BP111:BP128)</f>
    </oc>
    <nc r="BP129">
      <v>0</v>
    </nc>
  </rcc>
  <rcc rId="10629" sId="2" numFmtId="34">
    <oc r="BQ129">
      <f>SUM(BQ111:BQ128)</f>
    </oc>
    <nc r="BQ129">
      <v>0</v>
    </nc>
  </rcc>
  <rcc rId="10630" sId="2" numFmtId="34">
    <oc r="BR129">
      <f>SUM(BR111:BR128)</f>
    </oc>
    <nc r="BR129">
      <v>0</v>
    </nc>
  </rcc>
  <rcc rId="10631" sId="2" numFmtId="34">
    <oc r="BS129">
      <f>SUM(BS111:BS128)</f>
    </oc>
    <nc r="BS129">
      <v>0</v>
    </nc>
  </rcc>
  <rcc rId="10632" sId="2" numFmtId="34">
    <oc r="BT129">
      <f>SUM(BT111:BT128)</f>
    </oc>
    <nc r="BT129">
      <v>0</v>
    </nc>
  </rcc>
  <rcc rId="10633" sId="2" numFmtId="34">
    <oc r="BU129">
      <f>SUM(BU111:BU128)</f>
    </oc>
    <nc r="BU129">
      <v>0</v>
    </nc>
  </rcc>
  <rcc rId="10634" sId="2" numFmtId="34">
    <oc r="B130">
      <f>B129+B110</f>
    </oc>
    <nc r="B130">
      <v>359741077.125</v>
    </nc>
  </rcc>
  <rcc rId="10635" sId="2" numFmtId="34">
    <oc r="D130">
      <f>D129+D110</f>
    </oc>
    <nc r="D130">
      <v>371626914</v>
    </nc>
  </rcc>
  <rcc rId="10636" sId="2" numFmtId="34">
    <oc r="G130">
      <f>G129+G110</f>
    </oc>
    <nc r="G130">
      <v>0</v>
    </nc>
  </rcc>
  <rcc rId="10637" sId="2" numFmtId="34">
    <oc r="H130">
      <f>H129+H110</f>
    </oc>
    <nc r="H130">
      <v>9400000</v>
    </nc>
  </rcc>
  <rcc rId="10638" sId="2" numFmtId="34">
    <oc r="I130">
      <f>I129+I110</f>
    </oc>
    <nc r="I130">
      <v>0</v>
    </nc>
  </rcc>
  <rcc rId="10639" sId="2" numFmtId="34">
    <oc r="J130">
      <f>J129+J110</f>
    </oc>
    <nc r="J130">
      <v>0</v>
    </nc>
  </rcc>
  <rcc rId="10640" sId="2" numFmtId="34">
    <oc r="K130">
      <f>K129+K110</f>
    </oc>
    <nc r="K130">
      <v>0</v>
    </nc>
  </rcc>
  <rcc rId="10641" sId="2" numFmtId="34">
    <oc r="L130">
      <f>L129+L110</f>
    </oc>
    <nc r="L130">
      <v>10000000</v>
    </nc>
  </rcc>
  <rcc rId="10642" sId="2" numFmtId="34">
    <oc r="M130">
      <f>M129+M110</f>
    </oc>
    <nc r="M130">
      <v>0</v>
    </nc>
  </rcc>
  <rcc rId="10643" sId="2" numFmtId="34">
    <oc r="N130">
      <f>N129+N110</f>
    </oc>
    <nc r="N130">
      <v>0</v>
    </nc>
  </rcc>
  <rcc rId="10644" sId="2" numFmtId="34">
    <oc r="O130">
      <f>O129+O110</f>
    </oc>
    <nc r="O130">
      <v>0</v>
    </nc>
  </rcc>
  <rcc rId="10645" sId="2" numFmtId="34">
    <oc r="P130">
      <f>P129+P110</f>
    </oc>
    <nc r="P130">
      <v>0</v>
    </nc>
  </rcc>
  <rcc rId="10646" sId="2" numFmtId="34">
    <oc r="R130">
      <f>R129+R110</f>
    </oc>
    <nc r="R130">
      <v>7400000</v>
    </nc>
  </rcc>
  <rcc rId="10647" sId="2" numFmtId="34">
    <oc r="S130">
      <f>S129+S110</f>
    </oc>
    <nc r="S130">
      <v>0</v>
    </nc>
  </rcc>
  <rcc rId="10648" sId="2" numFmtId="34">
    <oc r="U130">
      <f>U129+U110</f>
    </oc>
    <nc r="U130">
      <v>0</v>
    </nc>
  </rcc>
  <rcc rId="10649" sId="2" numFmtId="34">
    <oc r="V130">
      <f>V129+V110</f>
    </oc>
    <nc r="V130">
      <v>0</v>
    </nc>
  </rcc>
  <rcc rId="10650" sId="2" numFmtId="34">
    <oc r="X130">
      <f>X129+X110</f>
    </oc>
    <nc r="X130">
      <v>6000000</v>
    </nc>
  </rcc>
  <rcc rId="10651" sId="2" numFmtId="34">
    <oc r="AA130">
      <f>AA129+AA110</f>
    </oc>
    <nc r="AA130">
      <v>8300000</v>
    </nc>
  </rcc>
  <rcc rId="10652" sId="2" numFmtId="34">
    <oc r="AB130">
      <f>AB129+AB110</f>
    </oc>
    <nc r="AB130">
      <v>0</v>
    </nc>
  </rcc>
  <rcc rId="10653" sId="2" numFmtId="34">
    <oc r="AC130">
      <f>AC129+AC110</f>
    </oc>
    <nc r="AC130">
      <v>7000000</v>
    </nc>
  </rcc>
  <rcc rId="10654" sId="2" numFmtId="34">
    <oc r="AD130">
      <f>AD129+AD110</f>
    </oc>
    <nc r="AD130">
      <v>6700000</v>
    </nc>
  </rcc>
  <rcc rId="10655" sId="2" numFmtId="34">
    <oc r="AE130">
      <f>AE129+AE110</f>
    </oc>
    <nc r="AE130">
      <v>0</v>
    </nc>
  </rcc>
  <rcc rId="10656" sId="2" numFmtId="34">
    <oc r="AF130">
      <f>AF129+AF110</f>
    </oc>
    <nc r="AF130">
      <v>0</v>
    </nc>
  </rcc>
  <rcc rId="10657" sId="2" numFmtId="34">
    <oc r="AG130">
      <f>AG129+AG110</f>
    </oc>
    <nc r="AG130">
      <v>7000000</v>
    </nc>
  </rcc>
  <rcc rId="10658" sId="2" numFmtId="34">
    <oc r="AH130">
      <f>AH129+AH110</f>
    </oc>
    <nc r="AH130">
      <v>4800000</v>
    </nc>
  </rcc>
  <rcc rId="10659" sId="2" numFmtId="34">
    <oc r="AI130">
      <f>AI129+AI110</f>
    </oc>
    <nc r="AI130">
      <v>0</v>
    </nc>
  </rcc>
  <rcc rId="10660" sId="2" numFmtId="34">
    <oc r="AJ130">
      <f>AJ129+AJ110</f>
    </oc>
    <nc r="AJ130">
      <v>7000000</v>
    </nc>
  </rcc>
  <rcc rId="10661" sId="2" numFmtId="34">
    <oc r="AK130">
      <f>AK129+AK110</f>
    </oc>
    <nc r="AK130">
      <v>0</v>
    </nc>
  </rcc>
  <rcc rId="10662" sId="2" numFmtId="34">
    <oc r="AM130">
      <f>AM129+AM110</f>
    </oc>
    <nc r="AM130">
      <v>3600000</v>
    </nc>
  </rcc>
  <rcc rId="10663" sId="2" numFmtId="34">
    <oc r="AN130">
      <f>AN129+AN110</f>
    </oc>
    <nc r="AN130">
      <v>5551872</v>
    </nc>
  </rcc>
  <rcc rId="10664" sId="2" numFmtId="34">
    <oc r="AO130">
      <f>AO129+AO110</f>
    </oc>
    <nc r="AO130">
      <v>0</v>
    </nc>
  </rcc>
  <rcc rId="10665" sId="2" numFmtId="34">
    <oc r="AP130">
      <f>AP129+AP110</f>
    </oc>
    <nc r="AP130">
      <v>0</v>
    </nc>
  </rcc>
  <rcc rId="10666" sId="2" numFmtId="34">
    <oc r="AQ130">
      <f>AQ129+AQ110</f>
    </oc>
    <nc r="AQ130">
      <v>27247884.375</v>
    </nc>
  </rcc>
  <rcc rId="10667" sId="2" numFmtId="34">
    <oc r="AR130">
      <f>AR129+AR110</f>
    </oc>
    <nc r="AR130">
      <v>0</v>
    </nc>
  </rcc>
  <rcc rId="10668" sId="2" numFmtId="34">
    <oc r="AS130">
      <f>AS129+AS110</f>
    </oc>
    <nc r="AS130">
      <v>13600000</v>
    </nc>
  </rcc>
  <rcc rId="10669" sId="2" numFmtId="34">
    <oc r="AT130">
      <f>AT129+AT110</f>
    </oc>
    <nc r="AT130">
      <v>4000000</v>
    </nc>
  </rcc>
  <rcc rId="10670" sId="2" numFmtId="34">
    <oc r="AV130">
      <f>AV129+AV110</f>
    </oc>
    <nc r="AV130">
      <v>0</v>
    </nc>
  </rcc>
  <rcc rId="10671" sId="2" numFmtId="34">
    <oc r="AW130">
      <f>AW129+AW110</f>
    </oc>
    <nc r="AW130">
      <v>0</v>
    </nc>
  </rcc>
  <rcc rId="10672" sId="2" numFmtId="34">
    <oc r="AZ130">
      <f>AZ129+AZ110</f>
    </oc>
    <nc r="AZ130">
      <v>9000000</v>
    </nc>
  </rcc>
  <rcc rId="10673" sId="2" numFmtId="34">
    <oc r="BB130">
      <f>BB129+BB110</f>
    </oc>
    <nc r="BB130">
      <v>28134250</v>
    </nc>
  </rcc>
  <rcc rId="10674" sId="2" numFmtId="34">
    <oc r="BC130">
      <f>BC129+BC110</f>
    </oc>
    <nc r="BC130">
      <v>21500000</v>
    </nc>
  </rcc>
  <rcc rId="10675" sId="2" numFmtId="34">
    <oc r="BD130">
      <f>BD129+BD110</f>
    </oc>
    <nc r="BD130">
      <v>3000000</v>
    </nc>
  </rcc>
  <rcc rId="10676" sId="2" numFmtId="34">
    <oc r="BE130">
      <f>BE129+BE110</f>
    </oc>
    <nc r="BE130">
      <v>15500000</v>
    </nc>
  </rcc>
  <rcc rId="10677" sId="2" numFmtId="34">
    <oc r="BF130">
      <f>BF129+BF110</f>
    </oc>
    <nc r="BF130">
      <v>15800000</v>
    </nc>
  </rcc>
  <rcc rId="10678" sId="2" numFmtId="34">
    <oc r="BG130">
      <f>BG129+BG110</f>
    </oc>
    <nc r="BG130">
      <v>4000000</v>
    </nc>
  </rcc>
  <rcc rId="10679" sId="2" numFmtId="34">
    <oc r="BH130">
      <f>BH129+BH110</f>
    </oc>
    <nc r="BH130">
      <v>36508738.75</v>
    </nc>
  </rcc>
  <rcc rId="10680" sId="2" numFmtId="34">
    <oc r="BI130">
      <f>BI129+BI110</f>
    </oc>
    <nc r="BI130">
      <v>0</v>
    </nc>
  </rcc>
  <rcc rId="10681" sId="2" numFmtId="34">
    <oc r="BL130">
      <f>BL129+BL110</f>
    </oc>
    <nc r="BL130">
      <v>2000000</v>
    </nc>
  </rcc>
  <rcc rId="10682" sId="2" numFmtId="34">
    <oc r="BM130">
      <f>BM129+BM110</f>
    </oc>
    <nc r="BM130">
      <v>11545119.375</v>
    </nc>
  </rcc>
  <rcc rId="10683" sId="2" numFmtId="34">
    <oc r="BN130">
      <f>BN129+BN110</f>
    </oc>
    <nc r="BN130">
      <v>0</v>
    </nc>
  </rcc>
  <rcc rId="10684" sId="2" numFmtId="34">
    <oc r="BO130">
      <f>BO129+BO110</f>
    </oc>
    <nc r="BO130">
      <v>7000000</v>
    </nc>
  </rcc>
  <rcc rId="10685" sId="2" numFmtId="34">
    <oc r="BP130">
      <f>BP129+BP110</f>
    </oc>
    <nc r="BP130">
      <v>0</v>
    </nc>
  </rcc>
  <rcc rId="10686" sId="2" numFmtId="34">
    <oc r="BQ130">
      <f>BQ129+BQ110</f>
    </oc>
    <nc r="BQ130">
      <v>0</v>
    </nc>
  </rcc>
  <rcc rId="10687" sId="2" numFmtId="34">
    <oc r="BR130">
      <f>BR129+BR110</f>
    </oc>
    <nc r="BR130">
      <v>0</v>
    </nc>
  </rcc>
  <rcc rId="10688" sId="2" numFmtId="34">
    <oc r="BS130">
      <f>BS129+BS110</f>
    </oc>
    <nc r="BS130">
      <v>359741077.125</v>
    </nc>
  </rcc>
  <rcc rId="10689" sId="2" numFmtId="34">
    <oc r="BT130">
      <f>BT129+BT110</f>
    </oc>
    <nc r="BT130">
      <v>371626914</v>
    </nc>
  </rcc>
  <rcc rId="10690" sId="2" numFmtId="4">
    <oc r="B132">
      <f>BS132</f>
    </oc>
    <nc r="B132">
      <v>0</v>
    </nc>
  </rcc>
  <rcc rId="10691" sId="2" numFmtId="4">
    <oc r="D132">
      <f>BT132</f>
    </oc>
    <nc r="D132">
      <v>0</v>
    </nc>
  </rcc>
  <rcc rId="10692" sId="2" numFmtId="34">
    <oc r="E132">
      <f>D132-B132</f>
    </oc>
    <nc r="E132">
      <v>0</v>
    </nc>
  </rcc>
  <rcc rId="10693" sId="2" numFmtId="4">
    <oc r="BS132">
      <f>SUM(G132:BR132)</f>
    </oc>
    <nc r="BS132">
      <v>0</v>
    </nc>
  </rcc>
  <rcc rId="10694" sId="2" numFmtId="34">
    <oc r="BU132">
      <f>BT132-BS132</f>
    </oc>
    <nc r="BU132">
      <v>0</v>
    </nc>
  </rcc>
  <rcc rId="10695" sId="2" numFmtId="4">
    <oc r="B133">
      <f>BS133</f>
    </oc>
    <nc r="B133">
      <v>0</v>
    </nc>
  </rcc>
  <rcc rId="10696" sId="2" numFmtId="4">
    <oc r="D133">
      <f>BT133</f>
    </oc>
    <nc r="D133">
      <v>0</v>
    </nc>
  </rcc>
  <rcc rId="10697" sId="2" numFmtId="34">
    <oc r="E133">
      <f>D133-B133</f>
    </oc>
    <nc r="E133">
      <v>0</v>
    </nc>
  </rcc>
  <rcc rId="10698" sId="2" numFmtId="4">
    <oc r="BS133">
      <f>SUM(G133:BR133)</f>
    </oc>
    <nc r="BS133">
      <v>0</v>
    </nc>
  </rcc>
  <rcc rId="10699" sId="2" numFmtId="34">
    <oc r="BU133">
      <f>BT133-BS133</f>
    </oc>
    <nc r="BU133">
      <v>0</v>
    </nc>
  </rcc>
  <rcc rId="10700" sId="2" numFmtId="4">
    <oc r="B134">
      <f>BS134</f>
    </oc>
    <nc r="B134">
      <v>0</v>
    </nc>
  </rcc>
  <rcc rId="10701" sId="2" numFmtId="4">
    <oc r="D134">
      <f>BT134</f>
    </oc>
    <nc r="D134">
      <v>0</v>
    </nc>
  </rcc>
  <rcc rId="10702" sId="2" numFmtId="34">
    <oc r="E134">
      <f>D134-B134</f>
    </oc>
    <nc r="E134">
      <v>0</v>
    </nc>
  </rcc>
  <rcc rId="10703" sId="2" numFmtId="4">
    <oc r="BS134">
      <f>SUM(G134:BR134)</f>
    </oc>
    <nc r="BS134">
      <v>0</v>
    </nc>
  </rcc>
  <rcc rId="10704" sId="2" numFmtId="34">
    <oc r="BU134">
      <f>BT134-BS134</f>
    </oc>
    <nc r="BU134">
      <v>0</v>
    </nc>
  </rcc>
  <rcc rId="10705" sId="2" numFmtId="4">
    <oc r="B135">
      <f>BS135</f>
    </oc>
    <nc r="B135">
      <v>0</v>
    </nc>
  </rcc>
  <rcc rId="10706" sId="2" numFmtId="4">
    <oc r="D135">
      <f>BT135</f>
    </oc>
    <nc r="D135">
      <v>0</v>
    </nc>
  </rcc>
  <rcc rId="10707" sId="2" numFmtId="34">
    <oc r="E135">
      <f>D135-B135</f>
    </oc>
    <nc r="E135">
      <v>0</v>
    </nc>
  </rcc>
  <rcc rId="10708" sId="2" numFmtId="4">
    <oc r="BS135">
      <f>SUM(G135:BR135)</f>
    </oc>
    <nc r="BS135">
      <v>0</v>
    </nc>
  </rcc>
  <rcc rId="10709" sId="2" numFmtId="34">
    <oc r="BU135">
      <f>BT135-BS135</f>
    </oc>
    <nc r="BU135">
      <v>0</v>
    </nc>
  </rcc>
  <rcc rId="10710" sId="2" numFmtId="4">
    <oc r="B136">
      <f>BS136</f>
    </oc>
    <nc r="B136">
      <v>0</v>
    </nc>
  </rcc>
  <rcc rId="10711" sId="2" numFmtId="4">
    <oc r="D136">
      <f>BT136</f>
    </oc>
    <nc r="D136">
      <v>0</v>
    </nc>
  </rcc>
  <rcc rId="10712" sId="2" numFmtId="34">
    <oc r="E136">
      <f>D136-B136</f>
    </oc>
    <nc r="E136">
      <v>0</v>
    </nc>
  </rcc>
  <rcc rId="10713" sId="2" numFmtId="4">
    <oc r="BS136">
      <f>SUM(G136:BR136)</f>
    </oc>
    <nc r="BS136">
      <v>0</v>
    </nc>
  </rcc>
  <rcc rId="10714" sId="2" numFmtId="34">
    <oc r="BU136">
      <f>BT136-BS136</f>
    </oc>
    <nc r="BU136">
      <v>0</v>
    </nc>
  </rcc>
  <rcc rId="10715" sId="2" numFmtId="4">
    <oc r="B137">
      <f>BS137</f>
    </oc>
    <nc r="B137">
      <v>0</v>
    </nc>
  </rcc>
  <rcc rId="10716" sId="2" numFmtId="4">
    <oc r="D137">
      <f>BT137</f>
    </oc>
    <nc r="D137">
      <v>0</v>
    </nc>
  </rcc>
  <rcc rId="10717" sId="2" numFmtId="34">
    <oc r="E137">
      <f>D137-B137</f>
    </oc>
    <nc r="E137">
      <v>0</v>
    </nc>
  </rcc>
  <rcc rId="10718" sId="2" numFmtId="4">
    <oc r="BS137">
      <f>SUM(G137:BR137)</f>
    </oc>
    <nc r="BS137">
      <v>0</v>
    </nc>
  </rcc>
  <rcc rId="10719" sId="2" numFmtId="34">
    <oc r="BU137">
      <f>BT137-BS137</f>
    </oc>
    <nc r="BU137">
      <v>0</v>
    </nc>
  </rcc>
  <rcc rId="10720" sId="2" numFmtId="4">
    <oc r="B138">
      <f>BS138</f>
    </oc>
    <nc r="B138">
      <v>0</v>
    </nc>
  </rcc>
  <rcc rId="10721" sId="2" numFmtId="4">
    <oc r="D138">
      <f>BT138</f>
    </oc>
    <nc r="D138">
      <v>0</v>
    </nc>
  </rcc>
  <rcc rId="10722" sId="2" numFmtId="34">
    <oc r="E138">
      <f>D138-B138</f>
    </oc>
    <nc r="E138">
      <v>0</v>
    </nc>
  </rcc>
  <rcc rId="10723" sId="2" numFmtId="4">
    <oc r="BS138">
      <f>SUM(G138:BR138)</f>
    </oc>
    <nc r="BS138">
      <v>0</v>
    </nc>
  </rcc>
  <rcc rId="10724" sId="2" numFmtId="34">
    <oc r="BU138">
      <f>BT138-BS138</f>
    </oc>
    <nc r="BU138">
      <v>0</v>
    </nc>
  </rcc>
  <rcc rId="10725" sId="2" numFmtId="4">
    <oc r="B139">
      <f>BS139</f>
    </oc>
    <nc r="B139">
      <v>0</v>
    </nc>
  </rcc>
  <rcc rId="10726" sId="2" numFmtId="4">
    <oc r="D139">
      <f>BT139</f>
    </oc>
    <nc r="D139">
      <v>0</v>
    </nc>
  </rcc>
  <rcc rId="10727" sId="2" numFmtId="34">
    <oc r="E139">
      <f>D139-B139</f>
    </oc>
    <nc r="E139">
      <v>0</v>
    </nc>
  </rcc>
  <rcc rId="10728" sId="2" numFmtId="4">
    <oc r="BS139">
      <f>SUM(G139:BR139)</f>
    </oc>
    <nc r="BS139">
      <v>0</v>
    </nc>
  </rcc>
  <rcc rId="10729" sId="2" numFmtId="34">
    <oc r="BU139">
      <f>BT139-BS139</f>
    </oc>
    <nc r="BU139">
      <v>0</v>
    </nc>
  </rcc>
  <rcc rId="10730" sId="2" numFmtId="4">
    <oc r="B140">
      <f>BS140</f>
    </oc>
    <nc r="B140">
      <v>0</v>
    </nc>
  </rcc>
  <rcc rId="10731" sId="2" numFmtId="4">
    <oc r="D140">
      <f>BT140</f>
    </oc>
    <nc r="D140">
      <v>0</v>
    </nc>
  </rcc>
  <rcc rId="10732" sId="2" numFmtId="34">
    <oc r="E140">
      <f>D140-B140</f>
    </oc>
    <nc r="E140">
      <v>0</v>
    </nc>
  </rcc>
  <rcc rId="10733" sId="2" numFmtId="4">
    <oc r="BS140">
      <f>SUM(G140:BR140)</f>
    </oc>
    <nc r="BS140">
      <v>0</v>
    </nc>
  </rcc>
  <rcc rId="10734" sId="2" numFmtId="34">
    <oc r="BU140">
      <f>BT140-BS140</f>
    </oc>
    <nc r="BU140">
      <v>0</v>
    </nc>
  </rcc>
  <rcc rId="10735" sId="2" numFmtId="4">
    <oc r="B141">
      <f>BS141</f>
    </oc>
    <nc r="B141">
      <v>0</v>
    </nc>
  </rcc>
  <rcc rId="10736" sId="2" numFmtId="4">
    <oc r="D141">
      <f>BT141</f>
    </oc>
    <nc r="D141">
      <v>0</v>
    </nc>
  </rcc>
  <rcc rId="10737" sId="2" numFmtId="34">
    <oc r="E141">
      <f>D141-B141</f>
    </oc>
    <nc r="E141">
      <v>0</v>
    </nc>
  </rcc>
  <rcc rId="10738" sId="2" numFmtId="4">
    <oc r="BS141">
      <f>SUM(G141:BR141)</f>
    </oc>
    <nc r="BS141">
      <v>0</v>
    </nc>
  </rcc>
  <rcc rId="10739" sId="2" numFmtId="34">
    <oc r="BU141">
      <f>BT141-BS141</f>
    </oc>
    <nc r="BU141">
      <v>0</v>
    </nc>
  </rcc>
  <rcc rId="10740" sId="2" numFmtId="4">
    <oc r="B142">
      <f>BS142</f>
    </oc>
    <nc r="B142">
      <v>0</v>
    </nc>
  </rcc>
  <rcc rId="10741" sId="2" numFmtId="4">
    <oc r="D142">
      <f>BT142</f>
    </oc>
    <nc r="D142">
      <v>0</v>
    </nc>
  </rcc>
  <rcc rId="10742" sId="2" numFmtId="34">
    <oc r="E142">
      <f>D142-B142</f>
    </oc>
    <nc r="E142">
      <v>0</v>
    </nc>
  </rcc>
  <rcc rId="10743" sId="2" numFmtId="4">
    <oc r="BS142">
      <f>SUM(G142:BR142)</f>
    </oc>
    <nc r="BS142">
      <v>0</v>
    </nc>
  </rcc>
  <rcc rId="10744" sId="2" numFmtId="34">
    <oc r="BU142">
      <f>BT142-BS142</f>
    </oc>
    <nc r="BU142">
      <v>0</v>
    </nc>
  </rcc>
  <rcc rId="10745" sId="2" numFmtId="4">
    <oc r="B143">
      <f>BS143</f>
    </oc>
    <nc r="B143">
      <v>0</v>
    </nc>
  </rcc>
  <rcc rId="10746" sId="2" numFmtId="4">
    <oc r="D143">
      <f>BT143</f>
    </oc>
    <nc r="D143">
      <v>0</v>
    </nc>
  </rcc>
  <rcc rId="10747" sId="2" numFmtId="34">
    <oc r="E143">
      <f>D143-B143</f>
    </oc>
    <nc r="E143">
      <v>0</v>
    </nc>
  </rcc>
  <rcc rId="10748" sId="2" numFmtId="4">
    <oc r="BS143">
      <f>SUM(G143:BR143)</f>
    </oc>
    <nc r="BS143">
      <v>0</v>
    </nc>
  </rcc>
  <rcc rId="10749" sId="2" numFmtId="34">
    <oc r="BU143">
      <f>BT143-BS143</f>
    </oc>
    <nc r="BU143">
      <v>0</v>
    </nc>
  </rcc>
  <rcc rId="10750" sId="2" numFmtId="4">
    <oc r="B144">
      <f>BS144</f>
    </oc>
    <nc r="B144">
      <v>0</v>
    </nc>
  </rcc>
  <rcc rId="10751" sId="2" numFmtId="4">
    <oc r="D144">
      <f>BT144</f>
    </oc>
    <nc r="D144">
      <v>0</v>
    </nc>
  </rcc>
  <rcc rId="10752" sId="2" numFmtId="34">
    <oc r="E144">
      <f>D144-B144</f>
    </oc>
    <nc r="E144">
      <v>0</v>
    </nc>
  </rcc>
  <rcc rId="10753" sId="2" numFmtId="4">
    <oc r="BS144">
      <f>SUM(G144:BR144)</f>
    </oc>
    <nc r="BS144">
      <v>0</v>
    </nc>
  </rcc>
  <rcc rId="10754" sId="2" numFmtId="34">
    <oc r="BU144">
      <f>BT144-BS144</f>
    </oc>
    <nc r="BU144">
      <v>0</v>
    </nc>
  </rcc>
  <rcc rId="10755" sId="2" numFmtId="4">
    <oc r="B145">
      <f>BS145</f>
    </oc>
    <nc r="B145">
      <v>0</v>
    </nc>
  </rcc>
  <rcc rId="10756" sId="2" numFmtId="4">
    <oc r="D145">
      <f>BT145</f>
    </oc>
    <nc r="D145">
      <v>0</v>
    </nc>
  </rcc>
  <rcc rId="10757" sId="2" numFmtId="34">
    <oc r="E145">
      <f>D145-B145</f>
    </oc>
    <nc r="E145">
      <v>0</v>
    </nc>
  </rcc>
  <rcc rId="10758" sId="2" numFmtId="4">
    <oc r="BS145">
      <f>SUM(G145:BR145)</f>
    </oc>
    <nc r="BS145">
      <v>0</v>
    </nc>
  </rcc>
  <rcc rId="10759" sId="2" numFmtId="34">
    <oc r="BU145">
      <f>BT145-BS145</f>
    </oc>
    <nc r="BU145">
      <v>0</v>
    </nc>
  </rcc>
  <rcc rId="10760" sId="2" numFmtId="4">
    <oc r="B146">
      <f>BS146</f>
    </oc>
    <nc r="B146">
      <v>0</v>
    </nc>
  </rcc>
  <rcc rId="10761" sId="2" numFmtId="4">
    <oc r="D146">
      <f>BT146</f>
    </oc>
    <nc r="D146">
      <v>0</v>
    </nc>
  </rcc>
  <rcc rId="10762" sId="2" numFmtId="34">
    <oc r="E146">
      <f>D146-B146</f>
    </oc>
    <nc r="E146">
      <v>0</v>
    </nc>
  </rcc>
  <rcc rId="10763" sId="2" numFmtId="4">
    <oc r="BS146">
      <f>SUM(G146:BR146)</f>
    </oc>
    <nc r="BS146">
      <v>0</v>
    </nc>
  </rcc>
  <rcc rId="10764" sId="2" numFmtId="34">
    <oc r="BU146">
      <f>BT146-BS146</f>
    </oc>
    <nc r="BU146">
      <v>0</v>
    </nc>
  </rcc>
  <rcc rId="10765" sId="2" numFmtId="4">
    <oc r="B147">
      <f>BS147</f>
    </oc>
    <nc r="B147">
      <v>0</v>
    </nc>
  </rcc>
  <rcc rId="10766" sId="2" numFmtId="4">
    <oc r="D147">
      <f>BT147</f>
    </oc>
    <nc r="D147">
      <v>0</v>
    </nc>
  </rcc>
  <rcc rId="10767" sId="2" numFmtId="34">
    <oc r="E147">
      <f>D147-B147</f>
    </oc>
    <nc r="E147">
      <v>0</v>
    </nc>
  </rcc>
  <rcc rId="10768" sId="2" numFmtId="4">
    <oc r="BS147">
      <f>SUM(G147:BR147)</f>
    </oc>
    <nc r="BS147">
      <v>0</v>
    </nc>
  </rcc>
  <rcc rId="10769" sId="2" numFmtId="34">
    <oc r="BU147">
      <f>BT147-BS147</f>
    </oc>
    <nc r="BU147">
      <v>0</v>
    </nc>
  </rcc>
  <rcc rId="10770" sId="2" numFmtId="4">
    <oc r="B148">
      <f>BS148</f>
    </oc>
    <nc r="B148">
      <v>0</v>
    </nc>
  </rcc>
  <rcc rId="10771" sId="2" numFmtId="4">
    <oc r="D148">
      <f>BT148</f>
    </oc>
    <nc r="D148">
      <v>0</v>
    </nc>
  </rcc>
  <rcc rId="10772" sId="2" numFmtId="34">
    <oc r="E148">
      <f>D148-B148</f>
    </oc>
    <nc r="E148">
      <v>0</v>
    </nc>
  </rcc>
  <rcc rId="10773" sId="2" numFmtId="4">
    <oc r="BS148">
      <f>SUM(G148:BR148)</f>
    </oc>
    <nc r="BS148">
      <v>0</v>
    </nc>
  </rcc>
  <rcc rId="10774" sId="2" numFmtId="34">
    <oc r="BU148">
      <f>BT148-BS148</f>
    </oc>
    <nc r="BU148">
      <v>0</v>
    </nc>
  </rcc>
  <rcc rId="10775" sId="2" numFmtId="4">
    <oc r="B149">
      <f>BS149</f>
    </oc>
    <nc r="B149">
      <v>0</v>
    </nc>
  </rcc>
  <rcc rId="10776" sId="2" numFmtId="4">
    <oc r="D149">
      <f>BT149</f>
    </oc>
    <nc r="D149">
      <v>0</v>
    </nc>
  </rcc>
  <rcc rId="10777" sId="2" numFmtId="34">
    <oc r="E149">
      <f>D149-B149</f>
    </oc>
    <nc r="E149">
      <v>0</v>
    </nc>
  </rcc>
  <rcc rId="10778" sId="2" numFmtId="4">
    <oc r="BS149">
      <f>SUM(G149:BR149)</f>
    </oc>
    <nc r="BS149">
      <v>0</v>
    </nc>
  </rcc>
  <rcc rId="10779" sId="2" numFmtId="34">
    <oc r="BU149">
      <f>BT149-BS149</f>
    </oc>
    <nc r="BU149">
      <v>0</v>
    </nc>
  </rcc>
  <rcc rId="10780" sId="2" numFmtId="4">
    <oc r="B150">
      <f>BS150</f>
    </oc>
    <nc r="B150">
      <v>0</v>
    </nc>
  </rcc>
  <rcc rId="10781" sId="2" numFmtId="4">
    <oc r="D150">
      <f>BT150</f>
    </oc>
    <nc r="D150">
      <v>0</v>
    </nc>
  </rcc>
  <rcc rId="10782" sId="2" numFmtId="34">
    <oc r="E150">
      <f>D150-B150</f>
    </oc>
    <nc r="E150">
      <v>0</v>
    </nc>
  </rcc>
  <rcc rId="10783" sId="2" numFmtId="4">
    <oc r="BS150">
      <f>SUM(G150:BR150)</f>
    </oc>
    <nc r="BS150">
      <v>0</v>
    </nc>
  </rcc>
  <rcc rId="10784" sId="2" numFmtId="34">
    <oc r="BU150">
      <f>BT150-BS150</f>
    </oc>
    <nc r="BU150">
      <v>0</v>
    </nc>
  </rcc>
  <rcc rId="10785" sId="2" numFmtId="4">
    <oc r="B151">
      <f>BS151</f>
    </oc>
    <nc r="B151">
      <v>0</v>
    </nc>
  </rcc>
  <rcc rId="10786" sId="2" numFmtId="4">
    <oc r="D151">
      <f>BT151</f>
    </oc>
    <nc r="D151">
      <v>0</v>
    </nc>
  </rcc>
  <rcc rId="10787" sId="2" numFmtId="34">
    <oc r="E151">
      <f>D151-B151</f>
    </oc>
    <nc r="E151">
      <v>0</v>
    </nc>
  </rcc>
  <rcc rId="10788" sId="2" numFmtId="4">
    <oc r="BS151">
      <f>SUM(G151:BR151)</f>
    </oc>
    <nc r="BS151">
      <v>0</v>
    </nc>
  </rcc>
  <rcc rId="10789" sId="2" numFmtId="34">
    <oc r="BU151">
      <f>BT151-BS151</f>
    </oc>
    <nc r="BU151">
      <v>0</v>
    </nc>
  </rcc>
  <rcc rId="10790" sId="2" numFmtId="4">
    <oc r="B152">
      <f>BS152</f>
    </oc>
    <nc r="B152">
      <v>0</v>
    </nc>
  </rcc>
  <rcc rId="10791" sId="2" numFmtId="4">
    <oc r="D152">
      <f>BT152</f>
    </oc>
    <nc r="D152">
      <v>0</v>
    </nc>
  </rcc>
  <rcc rId="10792" sId="2" numFmtId="34">
    <oc r="E152">
      <f>D152-B152</f>
    </oc>
    <nc r="E152">
      <v>0</v>
    </nc>
  </rcc>
  <rcc rId="10793" sId="2" numFmtId="4">
    <oc r="BS152">
      <f>SUM(G152:BR152)</f>
    </oc>
    <nc r="BS152">
      <v>0</v>
    </nc>
  </rcc>
  <rcc rId="10794" sId="2" numFmtId="34">
    <oc r="BU152">
      <f>BT152-BS152</f>
    </oc>
    <nc r="BU152">
      <v>0</v>
    </nc>
  </rcc>
  <rcc rId="10795" sId="2" numFmtId="4">
    <oc r="B153">
      <f>BS153</f>
    </oc>
    <nc r="B153">
      <v>0</v>
    </nc>
  </rcc>
  <rcc rId="10796" sId="2" numFmtId="4">
    <oc r="D153">
      <f>BT153</f>
    </oc>
    <nc r="D153">
      <v>0</v>
    </nc>
  </rcc>
  <rcc rId="10797" sId="2" numFmtId="4">
    <oc r="B154">
      <f>BS154</f>
    </oc>
    <nc r="B154">
      <v>0</v>
    </nc>
  </rcc>
  <rcc rId="10798" sId="2" numFmtId="4">
    <oc r="D154">
      <f>BT154</f>
    </oc>
    <nc r="D154">
      <v>0</v>
    </nc>
  </rcc>
  <rcc rId="10799" sId="2" numFmtId="34">
    <oc r="E154">
      <f>D154-B154</f>
    </oc>
    <nc r="E154">
      <v>0</v>
    </nc>
  </rcc>
  <rcc rId="10800" sId="2" numFmtId="4">
    <oc r="BS154">
      <f>SUM(G154:BR154)</f>
    </oc>
    <nc r="BS154">
      <v>0</v>
    </nc>
  </rcc>
  <rcc rId="10801" sId="2" numFmtId="34">
    <oc r="BU154">
      <f>BT154-BS154</f>
    </oc>
    <nc r="BU154">
      <v>0</v>
    </nc>
  </rcc>
  <rcc rId="10802" sId="2" numFmtId="34">
    <oc r="B155">
      <f>SUM(B132:B154)</f>
    </oc>
    <nc r="B155">
      <v>0</v>
    </nc>
  </rcc>
  <rcc rId="10803" sId="2" numFmtId="34">
    <oc r="D155">
      <f>SUM(D132:D154)</f>
    </oc>
    <nc r="D155">
      <v>0</v>
    </nc>
  </rcc>
  <rcc rId="10804" sId="2" numFmtId="34">
    <oc r="E155">
      <f>SUM(E132:E154)</f>
    </oc>
    <nc r="E155">
      <v>0</v>
    </nc>
  </rcc>
  <rcc rId="10805" sId="2" numFmtId="34">
    <oc r="G155">
      <f>SUM(G132:G154)</f>
    </oc>
    <nc r="G155">
      <v>0</v>
    </nc>
  </rcc>
  <rcc rId="10806" sId="2" numFmtId="34">
    <oc r="H155">
      <f>SUM(H132:H154)</f>
    </oc>
    <nc r="H155">
      <v>0</v>
    </nc>
  </rcc>
  <rcc rId="10807" sId="2" numFmtId="34">
    <oc r="I155">
      <f>SUM(I132:I154)</f>
    </oc>
    <nc r="I155">
      <v>0</v>
    </nc>
  </rcc>
  <rcc rId="10808" sId="2" numFmtId="34">
    <oc r="J155">
      <f>SUM(J132:J154)</f>
    </oc>
    <nc r="J155">
      <v>0</v>
    </nc>
  </rcc>
  <rcc rId="10809" sId="2" numFmtId="34">
    <oc r="K155">
      <f>SUM(K132:K154)</f>
    </oc>
    <nc r="K155">
      <v>0</v>
    </nc>
  </rcc>
  <rcc rId="10810" sId="2" numFmtId="34">
    <oc r="L155">
      <f>SUM(L132:L154)</f>
    </oc>
    <nc r="L155">
      <v>0</v>
    </nc>
  </rcc>
  <rcc rId="10811" sId="2" numFmtId="34">
    <oc r="M155">
      <f>SUM(M132:M154)</f>
    </oc>
    <nc r="M155">
      <v>0</v>
    </nc>
  </rcc>
  <rcc rId="10812" sId="2" numFmtId="34">
    <oc r="N155">
      <f>SUM(N132:N154)</f>
    </oc>
    <nc r="N155">
      <v>0</v>
    </nc>
  </rcc>
  <rcc rId="10813" sId="2" numFmtId="34">
    <oc r="O155">
      <f>SUM(O132:O154)</f>
    </oc>
    <nc r="O155">
      <v>0</v>
    </nc>
  </rcc>
  <rcc rId="10814" sId="2" numFmtId="34">
    <oc r="P155">
      <f>SUM(P132:P154)</f>
    </oc>
    <nc r="P155">
      <v>0</v>
    </nc>
  </rcc>
  <rcc rId="10815" sId="2" numFmtId="34">
    <oc r="Q155">
      <f>SUM(Q132:Q154)</f>
    </oc>
    <nc r="Q155">
      <v>0</v>
    </nc>
  </rcc>
  <rcc rId="10816" sId="2" numFmtId="34">
    <oc r="R155">
      <f>SUM(R132:R154)</f>
    </oc>
    <nc r="R155">
      <v>0</v>
    </nc>
  </rcc>
  <rcc rId="10817" sId="2" numFmtId="34">
    <oc r="S155">
      <f>SUM(S132:S154)</f>
    </oc>
    <nc r="S155">
      <v>0</v>
    </nc>
  </rcc>
  <rcc rId="10818" sId="2" numFmtId="34">
    <oc r="U155">
      <f>SUM(U132:U154)</f>
    </oc>
    <nc r="U155">
      <v>0</v>
    </nc>
  </rcc>
  <rcc rId="10819" sId="2" numFmtId="34">
    <oc r="V155">
      <f>SUM(V132:V154)</f>
    </oc>
    <nc r="V155">
      <v>0</v>
    </nc>
  </rcc>
  <rcc rId="10820" sId="2" numFmtId="34">
    <oc r="X155">
      <f>SUM(X132:X154)</f>
    </oc>
    <nc r="X155">
      <v>0</v>
    </nc>
  </rcc>
  <rcc rId="10821" sId="2" numFmtId="34">
    <oc r="AA155">
      <f>SUM(AA132:AA154)</f>
    </oc>
    <nc r="AA155">
      <v>0</v>
    </nc>
  </rcc>
  <rcc rId="10822" sId="2" numFmtId="34">
    <oc r="AB155">
      <f>SUM(AB132:AB154)</f>
    </oc>
    <nc r="AB155">
      <v>0</v>
    </nc>
  </rcc>
  <rcc rId="10823" sId="2" numFmtId="34">
    <oc r="AC155">
      <f>SUM(AC132:AC154)</f>
    </oc>
    <nc r="AC155">
      <v>0</v>
    </nc>
  </rcc>
  <rcc rId="10824" sId="2" numFmtId="34">
    <oc r="AD155">
      <f>SUM(AD132:AD154)</f>
    </oc>
    <nc r="AD155">
      <v>0</v>
    </nc>
  </rcc>
  <rcc rId="10825" sId="2" numFmtId="34">
    <oc r="AE155">
      <f>SUM(AE132:AE154)</f>
    </oc>
    <nc r="AE155">
      <v>0</v>
    </nc>
  </rcc>
  <rcc rId="10826" sId="2" numFmtId="34">
    <oc r="AF155">
      <f>SUM(AF132:AF154)</f>
    </oc>
    <nc r="AF155">
      <v>0</v>
    </nc>
  </rcc>
  <rcc rId="10827" sId="2" numFmtId="34">
    <oc r="AG155">
      <f>SUM(AG132:AG154)</f>
    </oc>
    <nc r="AG155">
      <v>0</v>
    </nc>
  </rcc>
  <rcc rId="10828" sId="2" numFmtId="34">
    <oc r="AH155">
      <f>SUM(AH132:AH154)</f>
    </oc>
    <nc r="AH155">
      <v>0</v>
    </nc>
  </rcc>
  <rcc rId="10829" sId="2" numFmtId="34">
    <oc r="AI155">
      <f>SUM(AI132:AI154)</f>
    </oc>
    <nc r="AI155">
      <v>0</v>
    </nc>
  </rcc>
  <rcc rId="10830" sId="2" numFmtId="34">
    <oc r="AJ155">
      <f>SUM(AJ132:AJ154)</f>
    </oc>
    <nc r="AJ155">
      <v>0</v>
    </nc>
  </rcc>
  <rcc rId="10831" sId="2" numFmtId="34">
    <oc r="AK155">
      <f>SUM(AK132:AK154)</f>
    </oc>
    <nc r="AK155">
      <v>0</v>
    </nc>
  </rcc>
  <rcc rId="10832" sId="2" numFmtId="34">
    <oc r="AM155">
      <f>SUM(AM132:AM154)</f>
    </oc>
    <nc r="AM155">
      <v>0</v>
    </nc>
  </rcc>
  <rcc rId="10833" sId="2" numFmtId="34">
    <oc r="AN155">
      <f>SUM(AN132:AN154)</f>
    </oc>
    <nc r="AN155">
      <v>0</v>
    </nc>
  </rcc>
  <rcc rId="10834" sId="2" numFmtId="34">
    <oc r="AO155">
      <f>SUM(AO132:AO154)</f>
    </oc>
    <nc r="AO155">
      <v>0</v>
    </nc>
  </rcc>
  <rcc rId="10835" sId="2" numFmtId="34">
    <oc r="AP155">
      <f>SUM(AP132:AP154)</f>
    </oc>
    <nc r="AP155">
      <v>0</v>
    </nc>
  </rcc>
  <rcc rId="10836" sId="2" numFmtId="34">
    <oc r="AQ155">
      <f>SUM(AQ132:AQ154)</f>
    </oc>
    <nc r="AQ155">
      <v>0</v>
    </nc>
  </rcc>
  <rcc rId="10837" sId="2" numFmtId="34">
    <oc r="AR155">
      <f>SUM(AR132:AR154)</f>
    </oc>
    <nc r="AR155">
      <v>0</v>
    </nc>
  </rcc>
  <rcc rId="10838" sId="2" numFmtId="34">
    <oc r="AS155">
      <f>SUM(AS132:AS154)</f>
    </oc>
    <nc r="AS155">
      <v>0</v>
    </nc>
  </rcc>
  <rcc rId="10839" sId="2" numFmtId="34">
    <oc r="AT155">
      <f>SUM(AT132:AT154)</f>
    </oc>
    <nc r="AT155">
      <v>0</v>
    </nc>
  </rcc>
  <rcc rId="10840" sId="2" numFmtId="34">
    <oc r="AV155">
      <f>SUM(AV132:AV154)</f>
    </oc>
    <nc r="AV155">
      <v>0</v>
    </nc>
  </rcc>
  <rcc rId="10841" sId="2" numFmtId="34">
    <oc r="AW155">
      <f>SUM(AW132:AW154)</f>
    </oc>
    <nc r="AW155">
      <v>0</v>
    </nc>
  </rcc>
  <rcc rId="10842" sId="2" numFmtId="34">
    <oc r="AZ155">
      <f>SUM(AZ132:AZ154)</f>
    </oc>
    <nc r="AZ155">
      <v>0</v>
    </nc>
  </rcc>
  <rcc rId="10843" sId="2" numFmtId="34">
    <oc r="BB155">
      <f>SUM(BB132:BB154)</f>
    </oc>
    <nc r="BB155">
      <v>0</v>
    </nc>
  </rcc>
  <rcc rId="10844" sId="2" numFmtId="34">
    <oc r="BC155">
      <f>SUM(BC132:BC154)</f>
    </oc>
    <nc r="BC155">
      <v>0</v>
    </nc>
  </rcc>
  <rcc rId="10845" sId="2" numFmtId="34">
    <oc r="BD155">
      <f>SUM(BD132:BD154)</f>
    </oc>
    <nc r="BD155">
      <v>0</v>
    </nc>
  </rcc>
  <rcc rId="10846" sId="2" numFmtId="34">
    <oc r="BE155">
      <f>SUM(BE132:BE154)</f>
    </oc>
    <nc r="BE155">
      <v>0</v>
    </nc>
  </rcc>
  <rcc rId="10847" sId="2" numFmtId="34">
    <oc r="BF155">
      <f>SUM(BF132:BF154)</f>
    </oc>
    <nc r="BF155">
      <v>0</v>
    </nc>
  </rcc>
  <rcc rId="10848" sId="2" numFmtId="34">
    <oc r="BG155">
      <f>SUM(BG132:BG154)</f>
    </oc>
    <nc r="BG155">
      <v>0</v>
    </nc>
  </rcc>
  <rcc rId="10849" sId="2" numFmtId="34">
    <oc r="BH155">
      <f>SUM(BH132:BH154)</f>
    </oc>
    <nc r="BH155">
      <v>0</v>
    </nc>
  </rcc>
  <rcc rId="10850" sId="2" numFmtId="34">
    <oc r="BI155">
      <f>SUM(BI132:BI154)</f>
    </oc>
    <nc r="BI155">
      <v>0</v>
    </nc>
  </rcc>
  <rcc rId="10851" sId="2" numFmtId="34">
    <oc r="BL155">
      <f>SUM(BL132:BL154)</f>
    </oc>
    <nc r="BL155">
      <v>0</v>
    </nc>
  </rcc>
  <rcc rId="10852" sId="2" numFmtId="34">
    <oc r="BM155">
      <f>SUM(BM132:BM154)</f>
    </oc>
    <nc r="BM155">
      <v>0</v>
    </nc>
  </rcc>
  <rcc rId="10853" sId="2" numFmtId="34">
    <oc r="BN155">
      <f>SUM(BN132:BN154)</f>
    </oc>
    <nc r="BN155">
      <v>0</v>
    </nc>
  </rcc>
  <rcc rId="10854" sId="2" numFmtId="34">
    <oc r="BO155">
      <f>SUM(BO132:BO154)</f>
    </oc>
    <nc r="BO155">
      <v>0</v>
    </nc>
  </rcc>
  <rcc rId="10855" sId="2" numFmtId="34">
    <oc r="BP155">
      <f>SUM(BP132:BP154)</f>
    </oc>
    <nc r="BP155">
      <v>0</v>
    </nc>
  </rcc>
  <rcc rId="10856" sId="2" numFmtId="34">
    <oc r="BQ155">
      <f>SUM(BQ132:BQ154)</f>
    </oc>
    <nc r="BQ155">
      <v>0</v>
    </nc>
  </rcc>
  <rcc rId="10857" sId="2" numFmtId="34">
    <oc r="BR155">
      <f>SUM(BR132:BR154)</f>
    </oc>
    <nc r="BR155">
      <v>0</v>
    </nc>
  </rcc>
  <rcc rId="10858" sId="2" numFmtId="34">
    <oc r="BS155">
      <f>SUM(BS132:BS154)</f>
    </oc>
    <nc r="BS155">
      <v>0</v>
    </nc>
  </rcc>
  <rcc rId="10859" sId="2" numFmtId="34">
    <oc r="BT155">
      <f>SUM(BT132:BT154)</f>
    </oc>
    <nc r="BT155">
      <v>0</v>
    </nc>
  </rcc>
  <rcc rId="10860" sId="2" numFmtId="34">
    <oc r="BU155">
      <f>SUM(BU132:BU154)</f>
    </oc>
    <nc r="BU155">
      <v>0</v>
    </nc>
  </rcc>
  <rcc rId="10861" sId="2" numFmtId="4">
    <oc r="B157">
      <f>BS157</f>
    </oc>
    <nc r="B157">
      <v>0</v>
    </nc>
  </rcc>
  <rcc rId="10862" sId="2" numFmtId="4">
    <oc r="D157">
      <f>BT157</f>
    </oc>
    <nc r="D157">
      <v>0</v>
    </nc>
  </rcc>
  <rcc rId="10863" sId="2" numFmtId="4">
    <oc r="BS157">
      <f>SUM(G157:BR157)</f>
    </oc>
    <nc r="BS157">
      <v>0</v>
    </nc>
  </rcc>
  <rcc rId="10864" sId="2" numFmtId="4">
    <oc r="B158">
      <f>BS158</f>
    </oc>
    <nc r="B158">
      <v>0</v>
    </nc>
  </rcc>
  <rcc rId="10865" sId="2" numFmtId="4">
    <oc r="D158">
      <f>BT158</f>
    </oc>
    <nc r="D158">
      <v>0</v>
    </nc>
  </rcc>
  <rcc rId="10866" sId="2" numFmtId="4">
    <oc r="BS158">
      <f>SUM(G158:BR158)</f>
    </oc>
    <nc r="BS158">
      <v>0</v>
    </nc>
  </rcc>
  <rcc rId="10867" sId="2" numFmtId="4">
    <oc r="B159">
      <f>BS159</f>
    </oc>
    <nc r="B159">
      <v>0</v>
    </nc>
  </rcc>
  <rcc rId="10868" sId="2" numFmtId="4">
    <oc r="D159">
      <f>BT159</f>
    </oc>
    <nc r="D159">
      <v>0</v>
    </nc>
  </rcc>
  <rcc rId="10869" sId="2" numFmtId="4">
    <oc r="BS159">
      <f>SUM(G159:BR159)</f>
    </oc>
    <nc r="BS159">
      <v>0</v>
    </nc>
  </rcc>
  <rcc rId="10870" sId="2" numFmtId="4">
    <oc r="B160">
      <f>SUM(B157:B159)</f>
    </oc>
    <nc r="B160">
      <v>0</v>
    </nc>
  </rcc>
  <rcc rId="10871" sId="2" numFmtId="4">
    <oc r="D160">
      <f>SUM(D157:D159)</f>
    </oc>
    <nc r="D160">
      <v>0</v>
    </nc>
  </rcc>
  <rcc rId="10872" sId="2" numFmtId="4">
    <oc r="BS160">
      <f>SUM(X160:BR160)</f>
    </oc>
    <nc r="BS160">
      <v>0</v>
    </nc>
  </rcc>
  <rcc rId="10873" sId="2" numFmtId="4">
    <oc r="B161">
      <f>BS161</f>
    </oc>
    <nc r="B161">
      <v>0</v>
    </nc>
  </rcc>
  <rcc rId="10874" sId="2" numFmtId="4">
    <oc r="D161">
      <f>BT161</f>
    </oc>
    <nc r="D161">
      <v>0</v>
    </nc>
  </rcc>
  <rcc rId="10875" sId="2" numFmtId="4">
    <oc r="BS161">
      <f>SUM(X161:BR161)</f>
    </oc>
    <nc r="BS161">
      <v>0</v>
    </nc>
  </rcc>
  <rcc rId="10876" sId="2" numFmtId="4">
    <oc r="B162">
      <f>BS162</f>
    </oc>
    <nc r="B162">
      <v>0</v>
    </nc>
  </rcc>
  <rcc rId="10877" sId="2" numFmtId="4">
    <oc r="D162">
      <f>BT162</f>
    </oc>
    <nc r="D162">
      <v>0</v>
    </nc>
  </rcc>
  <rcc rId="10878" sId="2" numFmtId="4">
    <oc r="BS162">
      <f>SUM(X162:BR162)</f>
    </oc>
    <nc r="BS162">
      <v>0</v>
    </nc>
  </rcc>
  <rcc rId="10879" sId="2" numFmtId="4">
    <oc r="B163">
      <f>BS163</f>
    </oc>
    <nc r="B163">
      <v>0</v>
    </nc>
  </rcc>
  <rcc rId="10880" sId="2" numFmtId="4">
    <oc r="D163">
      <f>BT163</f>
    </oc>
    <nc r="D163">
      <v>0</v>
    </nc>
  </rcc>
  <rcc rId="10881" sId="2" numFmtId="4">
    <oc r="BS163">
      <f>SUM(X163:BR163)</f>
    </oc>
    <nc r="BS163">
      <v>0</v>
    </nc>
  </rcc>
  <rcc rId="10882" sId="2" numFmtId="4">
    <oc r="B164">
      <f>BS164</f>
    </oc>
    <nc r="B164">
      <v>0</v>
    </nc>
  </rcc>
  <rcc rId="10883" sId="2" numFmtId="4">
    <oc r="D164">
      <f>BT164</f>
    </oc>
    <nc r="D164">
      <v>0</v>
    </nc>
  </rcc>
  <rcc rId="10884" sId="2" numFmtId="4">
    <oc r="BS164">
      <f>SUM(X164:BR164)</f>
    </oc>
    <nc r="BS164">
      <v>0</v>
    </nc>
  </rcc>
  <rcc rId="10885" sId="2" numFmtId="4">
    <oc r="B165">
      <f>SUM(B162:B164)</f>
    </oc>
    <nc r="B165">
      <v>0</v>
    </nc>
  </rcc>
  <rcc rId="10886" sId="2" numFmtId="4">
    <oc r="D165">
      <f>SUM(D162:D164)</f>
    </oc>
    <nc r="D165">
      <v>0</v>
    </nc>
  </rcc>
  <rcc rId="10887" sId="2" numFmtId="4">
    <oc r="B166">
      <f>BS166</f>
    </oc>
    <nc r="B166">
      <v>0</v>
    </nc>
  </rcc>
  <rcc rId="10888" sId="2" numFmtId="4">
    <oc r="D166">
      <f>BT166</f>
    </oc>
    <nc r="D166">
      <v>0</v>
    </nc>
  </rcc>
  <rcc rId="10889" sId="2" numFmtId="4">
    <oc r="BS166">
      <f>SUM(X166:BR166)</f>
    </oc>
    <nc r="BS166">
      <v>0</v>
    </nc>
  </rcc>
  <rcc rId="10890" sId="2" numFmtId="4">
    <oc r="B167">
      <f>BS167</f>
    </oc>
    <nc r="B167">
      <v>0</v>
    </nc>
  </rcc>
  <rcc rId="10891" sId="2" numFmtId="4">
    <oc r="D167">
      <f>BT167</f>
    </oc>
    <nc r="D167">
      <v>0</v>
    </nc>
  </rcc>
  <rcc rId="10892" sId="2" numFmtId="4">
    <oc r="BS167">
      <f>SUM(X167:BR167)</f>
    </oc>
    <nc r="BS167">
      <v>0</v>
    </nc>
  </rcc>
  <rcc rId="10893" sId="2" numFmtId="34">
    <oc r="B168">
      <f>B167+B166+B165+B160+B155+B129+B110</f>
    </oc>
    <nc r="B168">
      <v>359741077.125</v>
    </nc>
  </rcc>
  <rcc rId="10894" sId="2" numFmtId="34">
    <oc r="D168">
      <f>D167+D166+D161+D160+D155+D129+D110</f>
    </oc>
    <nc r="D168">
      <v>371626914</v>
    </nc>
  </rcc>
  <rcc rId="10895" sId="2" numFmtId="34">
    <oc r="E168">
      <f>D168-B168</f>
    </oc>
    <nc r="E168">
      <v>11885836.875</v>
    </nc>
  </rcc>
  <rcc rId="10896" sId="2" numFmtId="34">
    <oc r="G168">
      <f>G167+G166+G161+G160+G155+G129+G110</f>
    </oc>
    <nc r="G168">
      <v>0</v>
    </nc>
  </rcc>
  <rcc rId="10897" sId="2" numFmtId="34">
    <oc r="H168">
      <f>H167+H166+H161+H160+H155+H129+H110</f>
    </oc>
    <nc r="H168">
      <v>9400000</v>
    </nc>
  </rcc>
  <rcc rId="10898" sId="2" numFmtId="34">
    <oc r="I168">
      <f>I167+I166+I161+I160+I155+I129+I110</f>
    </oc>
    <nc r="I168">
      <v>0</v>
    </nc>
  </rcc>
  <rcc rId="10899" sId="2" numFmtId="34">
    <oc r="J168">
      <f>J167+J166+J161+J160+J155+J129+J110</f>
    </oc>
    <nc r="J168">
      <v>0</v>
    </nc>
  </rcc>
  <rcc rId="10900" sId="2" numFmtId="34">
    <oc r="K168">
      <f>K167+K166+K161+K160+K155+K129+K110</f>
    </oc>
    <nc r="K168">
      <v>0</v>
    </nc>
  </rcc>
  <rcc rId="10901" sId="2" numFmtId="34">
    <oc r="L168">
      <f>L167+L166+L161+L160+L155+L129+L110</f>
    </oc>
    <nc r="L168">
      <v>10000000</v>
    </nc>
  </rcc>
  <rcc rId="10902" sId="2" numFmtId="34">
    <oc r="M168">
      <f>M167+M166+M161+M160+M155+M129+M110</f>
    </oc>
    <nc r="M168">
      <v>0</v>
    </nc>
  </rcc>
  <rcc rId="10903" sId="2" numFmtId="34">
    <oc r="N168">
      <f>N167+N166+N161+N160+N155+N129+N110</f>
    </oc>
    <nc r="N168">
      <v>0</v>
    </nc>
  </rcc>
  <rcc rId="10904" sId="2" numFmtId="34">
    <oc r="O168">
      <f>O167+O166+O161+O160+O155+O129+O110</f>
    </oc>
    <nc r="O168">
      <v>0</v>
    </nc>
  </rcc>
  <rcc rId="10905" sId="2" numFmtId="34">
    <oc r="P168">
      <f>P167+P166+P161+P160+P155+P129+P110</f>
    </oc>
    <nc r="P168">
      <v>0</v>
    </nc>
  </rcc>
  <rcc rId="10906" sId="2" numFmtId="34">
    <oc r="Q168">
      <f>Q167+Q166+Q161+Q160+Q155+Q129+Q110</f>
    </oc>
    <nc r="Q168">
      <v>12600000</v>
    </nc>
  </rcc>
  <rcc rId="10907" sId="2" numFmtId="34">
    <oc r="R168">
      <f>R167+R166+R161+R160+R155+R129+R110</f>
    </oc>
    <nc r="R168">
      <v>7400000</v>
    </nc>
  </rcc>
  <rcc rId="10908" sId="2" numFmtId="34">
    <oc r="S168">
      <f>S167+S166+S161+S160+S155+S129+S110</f>
    </oc>
    <nc r="S168">
      <v>0</v>
    </nc>
  </rcc>
  <rcc rId="10909" sId="2" numFmtId="34">
    <oc r="T168">
      <f>T167+T166+T161+T160+T155+T129+T110</f>
    </oc>
    <nc r="T168">
      <v>15159262.625</v>
    </nc>
  </rcc>
  <rcc rId="10910" sId="2" numFmtId="34">
    <oc r="U168">
      <f>U167+U166+U161+U160+U155+U129+U110</f>
    </oc>
    <nc r="U168">
      <v>0</v>
    </nc>
  </rcc>
  <rcc rId="10911" sId="2" numFmtId="34">
    <oc r="V168">
      <f>V167+V166+V161+V160+V155+V129+V110</f>
    </oc>
    <nc r="V168">
      <v>0</v>
    </nc>
  </rcc>
  <rcc rId="10912" sId="2" numFmtId="34">
    <oc r="X168">
      <f>X167+X166+X161+X160+X155+X129+X110</f>
    </oc>
    <nc r="X168">
      <v>6000000</v>
    </nc>
  </rcc>
  <rcc rId="10913" sId="2" numFmtId="34">
    <oc r="AA168">
      <f>AA167+AA166+AA161+AA160+AA155+AA129+AA110</f>
    </oc>
    <nc r="AA168">
      <v>8300000</v>
    </nc>
  </rcc>
  <rcc rId="10914" sId="2" numFmtId="34">
    <oc r="AB168">
      <f>AB167+AB166+AB161+AB160+AB155+AB129+AB110</f>
    </oc>
    <nc r="AB168">
      <v>0</v>
    </nc>
  </rcc>
  <rcc rId="10915" sId="2" numFmtId="34">
    <oc r="AC168">
      <f>AC167+AC166+AC161+AC160+AC155+AC129+AC110</f>
    </oc>
    <nc r="AC168">
      <v>7000000</v>
    </nc>
  </rcc>
  <rcc rId="10916" sId="2" numFmtId="34">
    <oc r="AD168">
      <f>AD167+AD166+AD161+AD160+AD155+AD129+AD110</f>
    </oc>
    <nc r="AD168">
      <v>6700000</v>
    </nc>
  </rcc>
  <rcc rId="10917" sId="2" numFmtId="34">
    <oc r="AE168">
      <f>AE167+AE166+AE161+AE160+AE155+AE129+AE110</f>
    </oc>
    <nc r="AE168">
      <v>0</v>
    </nc>
  </rcc>
  <rcc rId="10918" sId="2" numFmtId="34">
    <oc r="AF168">
      <f>AF167+AF166+AF161+AF160+AF155+AF129+AF110</f>
    </oc>
    <nc r="AF168">
      <v>0</v>
    </nc>
  </rcc>
  <rcc rId="10919" sId="2" numFmtId="34">
    <oc r="AG168">
      <f>AG167+AG166+AG161+AG160+AG155+AG129+AG110</f>
    </oc>
    <nc r="AG168">
      <v>7000000</v>
    </nc>
  </rcc>
  <rcc rId="10920" sId="2" numFmtId="34">
    <oc r="AH168">
      <f>AH167+AH166+AH161+AH160+AH155+AH129+AH110</f>
    </oc>
    <nc r="AH168">
      <v>4800000</v>
    </nc>
  </rcc>
  <rcc rId="10921" sId="2" numFmtId="34">
    <oc r="AI168">
      <f>AI167+AI166+AI161+AI160+AI155+AI129+AI110</f>
    </oc>
    <nc r="AI168">
      <v>0</v>
    </nc>
  </rcc>
  <rcc rId="10922" sId="2" numFmtId="34">
    <oc r="AJ168">
      <f>AJ167+AJ166+AJ161+AJ160+AJ155+AJ129+AJ110</f>
    </oc>
    <nc r="AJ168">
      <v>7000000</v>
    </nc>
  </rcc>
  <rcc rId="10923" sId="2" numFmtId="34">
    <oc r="AK168">
      <f>AK167+AK166+AK161+AK160+AK155+AK129+AK110</f>
    </oc>
    <nc r="AK168">
      <v>0</v>
    </nc>
  </rcc>
  <rcc rId="10924" sId="2" numFmtId="34">
    <oc r="AM168">
      <f>AM167+AM166+AM161+AM160+AM155+AM129+AM110</f>
    </oc>
    <nc r="AM168">
      <v>3600000</v>
    </nc>
  </rcc>
  <rcc rId="10925" sId="2" numFmtId="34">
    <oc r="AN168">
      <f>AN167+AN166+AN161+AN160+AN155+AN129+AN110</f>
    </oc>
    <nc r="AN168">
      <v>5551872</v>
    </nc>
  </rcc>
  <rcc rId="10926" sId="2" numFmtId="34">
    <oc r="AO168">
      <f>AO167+AO166+AO161+AO160+AO155+AO129+AO110</f>
    </oc>
    <nc r="AO168">
      <v>0</v>
    </nc>
  </rcc>
  <rcc rId="10927" sId="2" numFmtId="34">
    <oc r="AP168">
      <f>AP167+AP166+AP161+AP160+AP155+AP129+AP110</f>
    </oc>
    <nc r="AP168">
      <v>0</v>
    </nc>
  </rcc>
  <rcc rId="10928" sId="2" numFmtId="34">
    <oc r="AQ168">
      <f>AQ167+AQ166+AQ161+AQ160+AQ155+AQ129+AQ110</f>
    </oc>
    <nc r="AQ168">
      <v>27247884.375</v>
    </nc>
  </rcc>
  <rcc rId="10929" sId="2" numFmtId="34">
    <oc r="AR168">
      <f>AR167+AR166+AR161+AR160+AR155+AR129+AR110</f>
    </oc>
    <nc r="AR168">
      <v>0</v>
    </nc>
  </rcc>
  <rcc rId="10930" sId="2" numFmtId="34">
    <oc r="AS168">
      <f>AS167+AS166+AS161+AS160+AS155+AS129+AS110</f>
    </oc>
    <nc r="AS168">
      <v>13600000</v>
    </nc>
  </rcc>
  <rcc rId="10931" sId="2" numFmtId="34">
    <oc r="AT168">
      <f>AT167+AT166+AT161+AT160+AT155+AT129+AT110</f>
    </oc>
    <nc r="AT168">
      <v>4000000</v>
    </nc>
  </rcc>
  <rcc rId="10932" sId="2" numFmtId="34">
    <oc r="AV168">
      <f>AV167+AV166+AV161+AV160+AV155+AV129+AV110</f>
    </oc>
    <nc r="AV168">
      <v>0</v>
    </nc>
  </rcc>
  <rcc rId="10933" sId="2" numFmtId="34">
    <oc r="AW168">
      <f>AW167+AW166+AW161+AW160+AW155+AW129+AW110</f>
    </oc>
    <nc r="AW168">
      <v>0</v>
    </nc>
  </rcc>
  <rcc rId="10934" sId="2" numFmtId="34">
    <oc r="AZ168">
      <f>AZ167+AZ166+AZ161+AZ160+AZ155+AZ129+AZ110</f>
    </oc>
    <nc r="AZ168">
      <v>9000000</v>
    </nc>
  </rcc>
  <rcc rId="10935" sId="2" numFmtId="34">
    <oc r="BB168">
      <f>BB167+BB166+BB161+BB160+BB155+BB129+BB110</f>
    </oc>
    <nc r="BB168">
      <v>28134250</v>
    </nc>
  </rcc>
  <rcc rId="10936" sId="2" numFmtId="34">
    <oc r="BC168">
      <f>BC167+BC166+BC161+BC160+BC155+BC129+BC110</f>
    </oc>
    <nc r="BC168">
      <v>21500000</v>
    </nc>
  </rcc>
  <rcc rId="10937" sId="2" numFmtId="34">
    <oc r="BD168">
      <f>BD167+BD166+BD161+BD160+BD155+BD129+BD110</f>
    </oc>
    <nc r="BD168">
      <v>3000000</v>
    </nc>
  </rcc>
  <rcc rId="10938" sId="2" numFmtId="34">
    <oc r="BE168">
      <f>BE167+BE166+BE161+BE160+BE155+BE129+BE110</f>
    </oc>
    <nc r="BE168">
      <v>15500000</v>
    </nc>
  </rcc>
  <rcc rId="10939" sId="2" numFmtId="34">
    <oc r="BF168">
      <f>BF167+BF166+BF161+BF160+BF155+BF129+BF110</f>
    </oc>
    <nc r="BF168">
      <v>15800000</v>
    </nc>
  </rcc>
  <rcc rId="10940" sId="2" numFmtId="34">
    <oc r="BG168">
      <f>BG167+BG166+BG161+BG160+BG155+BG129+BG110</f>
    </oc>
    <nc r="BG168">
      <v>4000000</v>
    </nc>
  </rcc>
  <rcc rId="10941" sId="2" numFmtId="34">
    <oc r="BH168">
      <f>BH167+BH166+BH161+BH160+BH155+BH129+BH110</f>
    </oc>
    <nc r="BH168">
      <v>36508738.75</v>
    </nc>
  </rcc>
  <rcc rId="10942" sId="2" numFmtId="34">
    <oc r="BI168">
      <f>BI167+BI166+BI161+BI160+BI155+BI129+BI110</f>
    </oc>
    <nc r="BI168">
      <v>0</v>
    </nc>
  </rcc>
  <rcc rId="10943" sId="2" numFmtId="34">
    <oc r="BL168">
      <f>BL167+BL166+BL161+BL160+BL155+BL129+BL110</f>
    </oc>
    <nc r="BL168">
      <v>2000000</v>
    </nc>
  </rcc>
  <rcc rId="10944" sId="2" numFmtId="34">
    <oc r="BM168">
      <f>BM167+BM166+BM161+BM160+BM155+BM129+BM110</f>
    </oc>
    <nc r="BM168">
      <v>11545119.375</v>
    </nc>
  </rcc>
  <rcc rId="10945" sId="2" numFmtId="34">
    <oc r="BN168">
      <f>BN167+BN166+BN161+BN160+BN155+BN129+BN110</f>
    </oc>
    <nc r="BN168">
      <v>0</v>
    </nc>
  </rcc>
  <rcc rId="10946" sId="2" numFmtId="34">
    <oc r="BO168">
      <f>BO167+BO166+BO161+BO160+BO155+BO129+BO110</f>
    </oc>
    <nc r="BO168">
      <v>7000000</v>
    </nc>
  </rcc>
  <rcc rId="10947" sId="2" numFmtId="34">
    <oc r="BP168">
      <f>BP167+BP166+BP161+BP160+BP155+BP129+BP110</f>
    </oc>
    <nc r="BP168">
      <v>0</v>
    </nc>
  </rcc>
  <rcc rId="10948" sId="2" numFmtId="34">
    <oc r="BQ168">
      <f>BQ167+BQ166+BQ161+BQ160+BQ155+BQ129+BQ110</f>
    </oc>
    <nc r="BQ168">
      <v>0</v>
    </nc>
  </rcc>
  <rcc rId="10949" sId="2" numFmtId="34">
    <oc r="BR168">
      <f>BR167+BR166+BR161+BR160+BR155+BR129+BR110</f>
    </oc>
    <nc r="BR168">
      <v>0</v>
    </nc>
  </rcc>
  <rcc rId="10950" sId="2" numFmtId="34">
    <oc r="BS168">
      <f>BS167+BS166+BS161+BS160+BS155+BS129+BS110</f>
    </oc>
    <nc r="BS168">
      <v>359741077.125</v>
    </nc>
  </rcc>
  <rcc rId="10951" sId="2" numFmtId="34">
    <oc r="BT168">
      <f>BT167+BT166+BT161+BT160+BT155+BT129+BT110</f>
    </oc>
    <nc r="BT168">
      <v>371626914</v>
    </nc>
  </rcc>
  <rcc rId="10952" sId="2">
    <oc r="G172">
      <f>G12+G13+G17+G18+G19+G22+G26+G44+G45+G46+#REF!+G47</f>
    </oc>
    <nc r="G172" t="e">
      <v>#REF!</v>
    </nc>
  </rcc>
  <rcc rId="10953" sId="2">
    <oc r="P172">
      <f>P12+P13+P17+P18+P19+P22+P26+P44+P45+P46+#REF!+P47</f>
    </oc>
    <nc r="P172" t="e">
      <v>#REF!</v>
    </nc>
  </rcc>
  <rcc rId="10954" sId="2">
    <oc r="R172">
      <f>R12+R13+R17+R18+R19+R20+R26+R44+R45+#REF!+#REF!+R46</f>
    </oc>
    <nc r="R172" t="e">
      <v>#REF!</v>
    </nc>
  </rcc>
  <rcc rId="10955" sId="2">
    <oc r="S172">
      <f>S12+S13+S17+S18+S19+S22+S26+S44+S45+S46+#REF!+S47</f>
    </oc>
    <nc r="S172" t="e">
      <v>#REF!</v>
    </nc>
  </rcc>
  <rcc rId="10956" sId="2">
    <oc r="U172">
      <f>U12+U13+U17+U18+U19+U22+U26+#REF!+U45+U46+U47+U52</f>
    </oc>
    <nc r="U172" t="e">
      <v>#REF!</v>
    </nc>
  </rcc>
  <rcc rId="10957" sId="2" numFmtId="34">
    <oc r="V172">
      <f>V12+V13+V17+V18+V19+V22+V26+V44+V45+V46+V47+V52</f>
    </oc>
    <nc r="V172">
      <v>0</v>
    </nc>
  </rcc>
  <rcc rId="10958" sId="2">
    <oc r="X172">
      <f>X12+X13+X17+#REF!+X18+X22+X26+X44+X45+X46+X47+X52</f>
    </oc>
    <nc r="X172" t="e">
      <v>#REF!</v>
    </nc>
  </rcc>
  <rcc rId="10959" sId="2">
    <oc r="AA172">
      <f>AA12+AA13+AA22+AA19+#REF!+#REF!+AA26+AA53+AA45+AA46+AA47+AA52</f>
    </oc>
    <nc r="AA172" t="e">
      <v>#REF!</v>
    </nc>
  </rcc>
  <rcc rId="10960" sId="2">
    <oc r="AB172">
      <f>AB12+AB13+AB22+AB18+AB19+#REF!+AB26+AB53+AB45+AB46+AB47+AB52</f>
    </oc>
    <nc r="AB172" t="e">
      <v>#REF!</v>
    </nc>
  </rcc>
  <rcc rId="10961" sId="2">
    <oc r="AC172">
      <f>AC12+#REF!+#REF!+#REF!+#REF!+#REF!+#REF!+#REF!+#REF!+AC46+AC47+AC44</f>
    </oc>
    <nc r="AC172" t="e">
      <v>#REF!</v>
    </nc>
  </rcc>
  <rcc rId="10962" sId="2">
    <oc r="AD172">
      <f>AD12+#REF!+#REF!+#REF!+#REF!+#REF!+#REF!+#REF!+#REF!+AD46+AD47+AD44</f>
    </oc>
    <nc r="AD172" t="e">
      <v>#REF!</v>
    </nc>
  </rcc>
  <rcc rId="10963" sId="2">
    <oc r="AE172">
      <f>AE12+#REF!+#REF!+#REF!+#REF!+#REF!+#REF!+#REF!+#REF!+AE46+AE47+AE44</f>
    </oc>
    <nc r="AE172" t="e">
      <v>#REF!</v>
    </nc>
  </rcc>
  <rcc rId="10964" sId="2">
    <oc r="AF172">
      <f>AF12+#REF!+#REF!+#REF!+#REF!+#REF!+#REF!+#REF!+#REF!+AF46+AF47+AF52</f>
    </oc>
    <nc r="AF172" t="e">
      <v>#REF!</v>
    </nc>
  </rcc>
  <rcc rId="10965" sId="2">
    <oc r="AG172">
      <f>AG12+#REF!+#REF!+#REF!+#REF!+#REF!+#REF!+#REF!+#REF!+AG46+AG47+AG52</f>
    </oc>
    <nc r="AG172" t="e">
      <v>#REF!</v>
    </nc>
  </rcc>
  <rcc rId="10966" sId="2">
    <oc r="AH172">
      <f>AH12+#REF!+#REF!+#REF!+#REF!+#REF!+#REF!+#REF!+#REF!+AH46+AH47+AH52</f>
    </oc>
    <nc r="AH172" t="e">
      <v>#REF!</v>
    </nc>
  </rcc>
  <rcc rId="10967" sId="2">
    <oc r="AI172">
      <f>AI12+#REF!+#REF!+#REF!+#REF!+#REF!+#REF!+#REF!+#REF!+AI46+AI47+AI52</f>
    </oc>
    <nc r="AI172" t="e">
      <v>#REF!</v>
    </nc>
  </rcc>
  <rcc rId="10968" sId="2">
    <oc r="AJ172">
      <f>#REF!+#REF!+#REF!+#REF!+#REF!+#REF!+#REF!+#REF!+#REF!+AJ46+AJ47+#REF!</f>
    </oc>
    <nc r="AJ172" t="e">
      <v>#REF!</v>
    </nc>
  </rcc>
  <rcc rId="10969" sId="2">
    <oc r="AK172">
      <f>AK12+AK13+AK17+AK18+AK19+AK22+AK26+#REF!+AK44+AK46+AK47+AK52</f>
    </oc>
    <nc r="AK172" t="e">
      <v>#REF!</v>
    </nc>
  </rcc>
  <rcc rId="10970" sId="2" numFmtId="34">
    <oc r="AM172">
      <f>AM12+AM13+AM17+AM18+AM19+AM22+AM26+AM44+AM45+AM46+AM47+AM52</f>
    </oc>
    <nc r="AM172">
      <v>2100000</v>
    </nc>
  </rcc>
  <rcc rId="10971" sId="2" numFmtId="34">
    <oc r="AN172">
      <f>AN12+AN13+AN17+AN18+AN19+AN22+AN26+AN44+AN45+AN46+AN47+AN52</f>
    </oc>
    <nc r="AN172">
      <v>3201872</v>
    </nc>
  </rcc>
  <rcc rId="10972" sId="2" numFmtId="34">
    <oc r="AO172">
      <f>AO12+AO13+AO17+AO18+AO19+AO22+AO26+AO44+AO45+AO46+AO47+AO52</f>
    </oc>
    <nc r="AO172">
      <v>0</v>
    </nc>
  </rcc>
  <rcc rId="10973" sId="2" numFmtId="34">
    <oc r="AP172">
      <f>AP12+AP13+AP17+AP18+AP19+AP22+AP26+AP44+AP45+AP46+AP47+AP52</f>
    </oc>
    <nc r="AP172">
      <v>0</v>
    </nc>
  </rcc>
  <rcc rId="10974" sId="2">
    <oc r="AQ172">
      <f>AQ12+AQ13+AQ17+AQ18+AQ19+AQ22+AQ26+AQ44+AQ45+#REF!+AQ47+AQ46</f>
    </oc>
    <nc r="AQ172" t="e">
      <v>#REF!</v>
    </nc>
  </rcc>
  <rcc rId="10975" sId="2">
    <oc r="AR172">
      <f>AR13+#REF!+AR17+AR18+AR19+AR22+AR26+AR46+AR45+#REF!+AR47+AR52</f>
    </oc>
    <nc r="AR172" t="e">
      <v>#REF!</v>
    </nc>
  </rcc>
  <rcc rId="10976" sId="2">
    <oc r="AS172">
      <f>AS12+AS13+#REF!+#REF!+#REF!+#REF!+#REF!+#REF!+#REF!+AT46+#REF!+#REF!</f>
    </oc>
    <nc r="AS172" t="e">
      <v>#REF!</v>
    </nc>
  </rcc>
  <rcc rId="10977" sId="2">
    <oc r="AV172">
      <f>AV12+AV13+AV17+AV18+AV19+AV26+#REF!+#REF!+AV45+AV46+AV47+AV44</f>
    </oc>
    <nc r="AV172" t="e">
      <v>#REF!</v>
    </nc>
  </rcc>
  <rcc rId="10978" sId="2">
    <oc r="AW172">
      <f>AW12+AW13+AW17+AW18+AW19+#REF!+AW26+AW44+AW45+AW46+AW47+AW52</f>
    </oc>
    <nc r="AW172" t="e">
      <v>#REF!</v>
    </nc>
  </rcc>
  <rcc rId="10979" sId="2" numFmtId="34">
    <oc r="BB172">
      <f>BB12+BB13+BB17+BB18+BB19+BB22+BB26+BB44+BB45+BB46+BB47+BB52</f>
    </oc>
    <nc r="BB172">
      <v>15300000</v>
    </nc>
  </rcc>
  <rcc rId="10980" sId="2">
    <oc r="BC172">
      <f>BC12+BC13+BC17+#REF!+BC18+BC22+BC26+BC44+BC45+BC46+BC47+BC52</f>
    </oc>
    <nc r="BC172" t="e">
      <v>#REF!</v>
    </nc>
  </rcc>
  <rcc rId="10981" sId="2" numFmtId="34">
    <oc r="BD172">
      <f>BD12+BD13+BD17+BD18+BD19+BD22+BD26+BD44+BD45+BD46+BD47+BD52</f>
    </oc>
    <nc r="BD172">
      <v>3000000</v>
    </nc>
  </rcc>
  <rcc rId="10982" sId="2" numFmtId="34">
    <oc r="BE172">
      <f>BE12+BE13+BE17+BE18+BE19+BE22+BE26+BE44+BE45+BE46+BE47+BE52</f>
    </oc>
    <nc r="BE172">
      <v>7250000</v>
    </nc>
  </rcc>
  <rcc rId="10983" sId="2">
    <oc r="BF172">
      <f>BF12+BF13+#REF!+BF18+BF26+BF19+#REF!+BF44+BF45+BF46+BF47+BF52</f>
    </oc>
    <nc r="BF172" t="e">
      <v>#REF!</v>
    </nc>
  </rcc>
  <rcc rId="10984" sId="2" numFmtId="34">
    <oc r="BG172">
      <f>BG12+BG13+BG17+BG18+BG19+BG22+BG26+BG44+BG45+BG46+BG47+BG52</f>
    </oc>
    <nc r="BG172">
      <v>2900000</v>
    </nc>
  </rcc>
  <rcc rId="10985" sId="2">
    <oc r="BH172">
      <f>BH12+BH13+BH17+BH18+BH19+BH22+BH26+BH44+BH45+BH47+#REF!+BH52</f>
    </oc>
    <nc r="BH172" t="e">
      <v>#REF!</v>
    </nc>
  </rcc>
  <rcc rId="10986" sId="2">
    <oc r="BI172">
      <f>BI12+BI13+BI17+BI18+#REF!+BI22+BI26+BI47+#REF!+BI46+#REF!+BI44</f>
    </oc>
    <nc r="BI172" t="e">
      <v>#REF!</v>
    </nc>
  </rcc>
  <rcc rId="10987" sId="2">
    <oc r="BL172">
      <f>BL12+BL13+BL17+BL18+BL19+#REF!+BL26+BL44+BL45+#REF!+BL47+BL46</f>
    </oc>
    <nc r="BL172" t="e">
      <v>#REF!</v>
    </nc>
  </rcc>
  <rcc rId="10988" sId="2">
    <oc r="BM172">
      <f>BM12+BM13+BM17+#REF!+BM18+BM22+BM26+#REF!+BM45+BM46+BM47+BM44</f>
    </oc>
    <nc r="BM172" t="e">
      <v>#REF!</v>
    </nc>
  </rcc>
  <rcc rId="10989" sId="2" numFmtId="34">
    <oc r="BN172">
      <f>BN12+BN13+BN17+BN18+BN19+BN22+BN26+BN44+BN45+BN46+BN47+BN52</f>
    </oc>
    <nc r="BN172">
      <v>0</v>
    </nc>
  </rcc>
  <rcc rId="10990" sId="2">
    <oc r="BO172">
      <f>BO12+BO13+#REF!+BO18+BO17+BO22+BO26+BO44+BO45+BO46+BO47+BO52</f>
    </oc>
    <nc r="BO172" t="e">
      <v>#REF!</v>
    </nc>
  </rcc>
  <rcc rId="10991" sId="2" numFmtId="34">
    <oc r="BP172">
      <f>BP12+BP13+BP17+BP18+BP19+BP22+BP26+BP44+BP45+BP46+BP47+BP52</f>
    </oc>
    <nc r="BP172">
      <v>0</v>
    </nc>
  </rcc>
  <rcc rId="10992" sId="2" numFmtId="34">
    <oc r="BQ172">
      <f>BQ12+BQ13+BQ17+BQ18+BQ19+BQ22+BQ26+BQ44+BQ45+BQ46+BQ47+BQ52</f>
    </oc>
    <nc r="BQ172">
      <v>0</v>
    </nc>
  </rcc>
  <rcc rId="10993" sId="2">
    <oc r="BR172">
      <f>BR12+BR13+BR17+BR18+BR19+#REF!+BR26+#REF!+BR46+#REF!+BR51+BR52</f>
    </oc>
    <nc r="BR172" t="e">
      <v>#REF!</v>
    </nc>
  </rcc>
  <rcc rId="10994" sId="2" numFmtId="34">
    <oc r="G173">
      <f>G24+G25+G51+G53+G76+G91+G105+G94</f>
    </oc>
    <nc r="G173">
      <v>0</v>
    </nc>
  </rcc>
  <rcc rId="10995" sId="2" numFmtId="34">
    <oc r="P173">
      <f>P24+P25+P51+P53+P76+P91+P105+P94</f>
    </oc>
    <nc r="P173">
      <v>0</v>
    </nc>
  </rcc>
  <rcc rId="10996" sId="2" numFmtId="34">
    <oc r="R173">
      <f>R24+R25+R51+R53+R76+R91+R105+R94</f>
    </oc>
    <nc r="R173">
      <v>1200000</v>
    </nc>
  </rcc>
  <rcc rId="10997" sId="2" numFmtId="34">
    <oc r="S173">
      <f>S24+S25+S51+S53+S76+S91+S105+S94</f>
    </oc>
    <nc r="S173">
      <v>0</v>
    </nc>
  </rcc>
  <rcc rId="10998" sId="2">
    <oc r="U173">
      <f>#REF!+U24+U51+U44+U76+U91+U105+U94</f>
    </oc>
    <nc r="U173" t="e">
      <v>#REF!</v>
    </nc>
  </rcc>
  <rcc rId="10999" sId="2" numFmtId="34">
    <oc r="V173">
      <f>V24+V25+V51+V53+V76+V91+V105+V94</f>
    </oc>
    <nc r="V173">
      <v>0</v>
    </nc>
  </rcc>
  <rcc rId="11000" sId="2" numFmtId="34">
    <oc r="X173">
      <f>X24+X25+X51+X53+X76+X91+X105+X94</f>
    </oc>
    <nc r="X173">
      <v>1300000</v>
    </nc>
  </rcc>
  <rcc rId="11001" sId="2">
    <oc r="AA173">
      <f>AA24+AA25+AA51+#REF!+AA76+AA91+AA105+AA94</f>
    </oc>
    <nc r="AA173" t="e">
      <v>#REF!</v>
    </nc>
  </rcc>
  <rcc rId="11002" sId="2">
    <oc r="AB173">
      <f>AB24+AB25+AB51+#REF!+AB76+AB91+AB105+AB94</f>
    </oc>
    <nc r="AB173" t="e">
      <v>#REF!</v>
    </nc>
  </rcc>
  <rcc rId="11003" sId="2">
    <oc r="AC173">
      <f>#REF!+#REF!+AC51+AC53+AC76+AC91+AC105+#REF!</f>
    </oc>
    <nc r="AC173" t="e">
      <v>#REF!</v>
    </nc>
  </rcc>
  <rcc rId="11004" sId="2">
    <oc r="AD173">
      <f>#REF!+#REF!+AD51+AD53+AD76+AD91+AD105+#REF!</f>
    </oc>
    <nc r="AD173" t="e">
      <v>#REF!</v>
    </nc>
  </rcc>
  <rcc rId="11005" sId="2">
    <oc r="AE173">
      <f>#REF!+#REF!+AE51+AE53+AE76+AE91+AE105+#REF!</f>
    </oc>
    <nc r="AE173" t="e">
      <v>#REF!</v>
    </nc>
  </rcc>
  <rcc rId="11006" sId="2">
    <oc r="AF173">
      <f>#REF!+#REF!+AF51+AF53+AF76+AF91+AF105+#REF!</f>
    </oc>
    <nc r="AF173" t="e">
      <v>#REF!</v>
    </nc>
  </rcc>
  <rcc rId="11007" sId="2">
    <oc r="AG173">
      <f>#REF!+#REF!+AG51+#REF!+AG76+AG91+AG105+#REF!</f>
    </oc>
    <nc r="AG173" t="e">
      <v>#REF!</v>
    </nc>
  </rcc>
  <rcc rId="11008" sId="2">
    <oc r="AH173">
      <f>#REF!+#REF!+AH51+#REF!+AH76+AH91+AH105+#REF!</f>
    </oc>
    <nc r="AH173" t="e">
      <v>#REF!</v>
    </nc>
  </rcc>
  <rcc rId="11009" sId="2">
    <oc r="AI173">
      <f>#REF!+#REF!+AI51+#REF!+AI76+AI91+AI105+#REF!</f>
    </oc>
    <nc r="AI173" t="e">
      <v>#REF!</v>
    </nc>
  </rcc>
  <rcc rId="11010" sId="2">
    <oc r="AJ173">
      <f>#REF!+#REF!+AJ51+AJ53+AJ76+#REF!+AJ105+#REF!</f>
    </oc>
    <nc r="AJ173" t="e">
      <v>#REF!</v>
    </nc>
  </rcc>
  <rcc rId="11011" sId="2" numFmtId="34">
    <oc r="AK173">
      <f>AK24+AK25+AK51+AK53+AK76+AK91+AK105+AK94</f>
    </oc>
    <nc r="AK173">
      <v>0</v>
    </nc>
  </rcc>
  <rcc rId="11012" sId="2" numFmtId="34">
    <oc r="AM173">
      <f>AM24+AM25+AM51+AM53+AM76+AM91+AM105+AM94</f>
    </oc>
    <nc r="AM173">
      <v>600000</v>
    </nc>
  </rcc>
  <rcc rId="11013" sId="2" numFmtId="34">
    <oc r="AN173">
      <f>AN24+AN25+AN51+AN53+AN76+AN91+AN105+AN94</f>
    </oc>
    <nc r="AN173">
      <v>1250000</v>
    </nc>
  </rcc>
  <rcc rId="11014" sId="2" numFmtId="34">
    <oc r="AO173">
      <f>AO24+AO25+AO51+AO53+AO76+AO91+AO105+AO94</f>
    </oc>
    <nc r="AO173">
      <v>0</v>
    </nc>
  </rcc>
  <rcc rId="11015" sId="2" numFmtId="34">
    <oc r="AP173">
      <f>AP24+AP25+AP51+AP53+AP76+AP91+AP105+AP94</f>
    </oc>
    <nc r="AP173">
      <v>0</v>
    </nc>
  </rcc>
  <rcc rId="11016" sId="2" numFmtId="34">
    <oc r="AQ173">
      <f>AQ24+AQ25+AQ51+AQ53+AQ76+AQ91+AQ105+AQ94</f>
    </oc>
    <nc r="AQ173">
      <v>4615500</v>
    </nc>
  </rcc>
  <rcc rId="11017" sId="2" numFmtId="34">
    <oc r="AR173">
      <f>AR24+AR25+AR51+AR53+AR76+AR91+AR105+AR94</f>
    </oc>
    <nc r="AR173">
      <v>0</v>
    </nc>
  </rcc>
  <rcc rId="11018" sId="2">
    <oc r="AS173">
      <f>#REF!+#REF!+#REF!+AS53+AS76+AS91+#REF!+AS94</f>
    </oc>
    <nc r="AS173" t="e">
      <v>#REF!</v>
    </nc>
  </rcc>
  <rcc rId="11019" sId="2">
    <oc r="AV173">
      <f>AV24+AV25+AV51+AV53+AV76+AV91+#REF!+AV94</f>
    </oc>
    <nc r="AV173" t="e">
      <v>#REF!</v>
    </nc>
  </rcc>
  <rcc rId="11020" sId="2" numFmtId="34">
    <oc r="AW173">
      <f>AW22+AW25+AW51+AW53+AW76+AW91+AW105+AW94</f>
    </oc>
    <nc r="AW173">
      <v>0</v>
    </nc>
  </rcc>
  <rcc rId="11021" sId="2" numFmtId="34">
    <oc r="BB173">
      <f>BB24+BB25+BB51+BB53+BB76+BB91+BB105+BB94</f>
    </oc>
    <nc r="BB173">
      <v>5350000</v>
    </nc>
  </rcc>
  <rcc rId="11022" sId="2" numFmtId="34">
    <oc r="BC173">
      <f>BC24+BC25+BC51+BC53+BC76+BC91+BC105+BC94</f>
    </oc>
    <nc r="BC173">
      <v>5050000</v>
    </nc>
  </rcc>
  <rcc rId="11023" sId="2" numFmtId="34">
    <oc r="BD173">
      <f>BD24+BD25+BD51+BD53+BD76+BD91+BD105+BD94</f>
    </oc>
    <nc r="BD173">
      <v>0</v>
    </nc>
  </rcc>
  <rcc rId="11024" sId="2" numFmtId="34">
    <oc r="BE173">
      <f>BE24+BE25+BE51+BE53+BE76+BE91+BE105+BE94</f>
    </oc>
    <nc r="BE173">
      <v>2700000</v>
    </nc>
  </rcc>
  <rcc rId="11025" sId="2">
    <oc r="BF173">
      <f>BF24+BF25+BF51+BF53+BF76+#REF!+BF105+BF94</f>
    </oc>
    <nc r="BF173" t="e">
      <v>#REF!</v>
    </nc>
  </rcc>
  <rcc rId="11026" sId="2" numFmtId="34">
    <oc r="BG173">
      <f>BG24+BG25+BG51+BG53+BG76+BG91+BG105+BG94</f>
    </oc>
    <nc r="BG173">
      <v>400000</v>
    </nc>
  </rcc>
  <rcc rId="11027" sId="2">
    <oc r="BH173">
      <f>BH24+BH25+BH51+BH53+BH76+#REF!+BH105+BH94</f>
    </oc>
    <nc r="BH173" t="e">
      <v>#REF!</v>
    </nc>
  </rcc>
  <rcc rId="11028" sId="2" numFmtId="34">
    <oc r="BI173">
      <f>BI24+BI25+BI51+BI53+BI76+BI91+BI105+BI94</f>
    </oc>
    <nc r="BI173">
      <v>0</v>
    </nc>
  </rcc>
  <rcc rId="11029" sId="2">
    <oc r="BL173">
      <f>BL24+BL25+#REF!+BL53+BL76+BL91+BL105+BL94</f>
    </oc>
    <nc r="BL173" t="e">
      <v>#REF!</v>
    </nc>
  </rcc>
  <rcc rId="11030" sId="2">
    <oc r="BM173">
      <f>BM24+BM25+BM51+#REF!+BM76+BM91+BM105+BM94</f>
    </oc>
    <nc r="BM173" t="e">
      <v>#REF!</v>
    </nc>
  </rcc>
  <rcc rId="11031" sId="2" numFmtId="34">
    <oc r="BN173">
      <f>BN24+BN25+BN51+BN53+BN76+BN91+BN105+BN94</f>
    </oc>
    <nc r="BN173">
      <v>0</v>
    </nc>
  </rcc>
  <rcc rId="11032" sId="2" numFmtId="34">
    <oc r="BO173">
      <f>BO24+BO25+BO51+BO53+BO76+BO91+BO105+BO94</f>
    </oc>
    <nc r="BO173">
      <v>1800000</v>
    </nc>
  </rcc>
  <rcc rId="11033" sId="2" numFmtId="34">
    <oc r="BP173">
      <f>BP24+BP25+BP51+BP53+BP76+BP91+BP105+BP94</f>
    </oc>
    <nc r="BP173">
      <v>0</v>
    </nc>
  </rcc>
  <rcc rId="11034" sId="2" numFmtId="34">
    <oc r="BQ173">
      <f>BQ24+BQ25+BQ51+BQ53+BQ76+BQ91+BQ105+BQ94</f>
    </oc>
    <nc r="BQ173">
      <v>0</v>
    </nc>
  </rcc>
  <rcc rId="11035" sId="2">
    <oc r="BR173">
      <f>BR24+BR25+#REF!+BR53+BR76+BR91+BR105+BR94</f>
    </oc>
    <nc r="BR173" t="e">
      <v>#REF!</v>
    </nc>
  </rcc>
  <rcc rId="11036" sId="2">
    <oc r="G174">
      <f>SUM(G20:G21,G23:G23,G31,G34:G41,G48:G50,#REF!,G54:G66,G69:G75,G77:G86,G89:G90,G98,G101:G101,G104,G108+G14)</f>
    </oc>
    <nc r="G174" t="e">
      <v>#REF!</v>
    </nc>
  </rcc>
  <rcc rId="11037" sId="2">
    <oc r="P174">
      <f>SUM(P20:P21,P23:P23,P31,P34:P41,P48:P50,#REF!,P54:P66,P69:P75,P77:P86,P89:P90,P98,P101:P101,P104,P108+P14)</f>
    </oc>
    <nc r="P174" t="e">
      <v>#REF!</v>
    </nc>
  </rcc>
  <rcc rId="11038" sId="2">
    <oc r="R174">
      <f>SUM(R20:R21,R23:R23,R31,R34:R41,R48:R50,#REF!,R54:R66,R69:R75,R77:R86,R89:R90,R98,R101:R101,R104,R108+R14)</f>
    </oc>
    <nc r="R174" t="e">
      <v>#REF!</v>
    </nc>
  </rcc>
  <rcc rId="11039" sId="2">
    <oc r="S174">
      <f>SUM(S21:S21,S23:S23,S31,S34:S41,S49:S50,#REF!,S54:S66,S69:S75,S77:S86,S89:S90,#REF!,S101:S101,S104,S108+#REF!)</f>
    </oc>
    <nc r="S174" t="e">
      <v>#REF!</v>
    </nc>
  </rcc>
  <rcc rId="11040" sId="2">
    <oc r="U174">
      <f>SUM(U20:U21,U23:U23,U31,U34:U41,U48:U50,#REF!,U54:U66,U71:U75,U77:U86,U89:U90,U98,U101:U101,U104,U108+U14)</f>
    </oc>
    <nc r="U174" t="e">
      <v>#REF!</v>
    </nc>
  </rcc>
  <rcc rId="11041" sId="2">
    <oc r="V174">
      <f>SUM(V20:V21,V23:V23,V31,V34:V41,V48:V50,#REF!,V54:V66,V69:V75,V77:V86,V89:V90,V98,V101:V101,V104,V108+V14)</f>
    </oc>
    <nc r="V174" t="e">
      <v>#REF!</v>
    </nc>
  </rcc>
  <rcc rId="11042" sId="2">
    <oc r="X174">
      <f>SUM(X20:X21,X23:X23,X31,X34:X41,X48:X50,#REF!,X54:X66,X69:X75,X77:X86,X89:X90,X98,X101:X101,X104,X108+X14)</f>
    </oc>
    <nc r="X174" t="e">
      <v>#REF!</v>
    </nc>
  </rcc>
  <rcc rId="11043" sId="2">
    <oc r="AA174">
      <f>SUM(AA20:AA21,AA23:AA23,AA31,AA34:AA41,AA48:AA50,#REF!,AA54:AA66,AA69:AA75,AA77:AA86,AA89:AA90,AA98,AA101:AA101,AA104,AA108+AA14)</f>
    </oc>
    <nc r="AA174" t="e">
      <v>#REF!</v>
    </nc>
  </rcc>
  <rcc rId="11044" sId="2">
    <oc r="AB174">
      <f>SUM(AB20:AB21,AB23:AB23,AB31,AB34:AB41,AB48:AB50,#REF!,AB54:AB66,AB69:AB75,AB77:AB86,AB89:AB90,AB98,AB101:AB101,AB104,AB108+AB14)</f>
    </oc>
    <nc r="AB174" t="e">
      <v>#REF!</v>
    </nc>
  </rcc>
  <rcc rId="11045" sId="2">
    <oc r="AC174">
      <f>SUM(AC20:AC21,AC23:AC23,AC31,AC34:AC41,AC48:AC50,#REF!,AC54:AC66,AC69:AC75,AC77:AC86,AC89:AC90,#REF!,AC101:AC101,AC104,AC108+AC14)</f>
    </oc>
    <nc r="AC174" t="e">
      <v>#REF!</v>
    </nc>
  </rcc>
  <rcc rId="11046" sId="2">
    <oc r="AD174">
      <f>SUM(AD20:AD21,AD23:AD23,AD31,AD34:AD41,AD48:AD50,#REF!,AD54:AD66,AD69:AD75,AD77:AD86,AD89:AD90,#REF!,AD101:AD101,AD104,AD108+AD14)</f>
    </oc>
    <nc r="AD174" t="e">
      <v>#REF!</v>
    </nc>
  </rcc>
  <rcc rId="11047" sId="2">
    <oc r="AE174">
      <f>SUM(AE20:AE21,AE23:AE23,AE31,AE34:AE41,AE48:AE50,#REF!,AE54:AE66,AE69:AE75,AE77:AE86,AE89:AE90,#REF!,AE101:AE101,AE104,AE108+AE14)</f>
    </oc>
    <nc r="AE174" t="e">
      <v>#REF!</v>
    </nc>
  </rcc>
  <rcc rId="11048" sId="2">
    <oc r="AF174">
      <f>SUM(AF20:AF21,AF23:AF23,AF31,AF34:AF41,AF48:AF50,#REF!,AF54:AF66,AF69:AF75,AF77:AF86,AF89:AF90,#REF!,AF101:AF101,AF104,AF108+AF14)</f>
    </oc>
    <nc r="AF174" t="e">
      <v>#REF!</v>
    </nc>
  </rcc>
  <rcc rId="11049" sId="2">
    <oc r="AG174">
      <f>SUM(AG20:AG21,AG23:AG23,AG31,AG34:AG41,AG48:AG50,#REF!,AG54:AG66,AG69:AG75,AG77:AG86,AG89:AG90,#REF!,AG101:AG101,AG104,AG108+AG14)</f>
    </oc>
    <nc r="AG174" t="e">
      <v>#REF!</v>
    </nc>
  </rcc>
  <rcc rId="11050" sId="2">
    <oc r="AH174">
      <f>SUM(AH20:AH21,AH23:AH23,AH31,AH34:AH41,AH48:AH50,#REF!,AH54:AH66,AH69:AH75,AH77:AH86,AH89:AH90,#REF!,AH101:AH101,AH104,AH108+AH14)</f>
    </oc>
    <nc r="AH174" t="e">
      <v>#REF!</v>
    </nc>
  </rcc>
  <rcc rId="11051" sId="2">
    <oc r="AI174">
      <f>SUM(AI20:AI21,AI23:AI23,AI31,AI34:AI41,AI48:AI50,#REF!,AI54:AI66,AI69:AI75,AI77:AI86,AI89:AI90,#REF!,AI101:AI101,AI104,AI108+AI14)</f>
    </oc>
    <nc r="AI174" t="e">
      <v>#REF!</v>
    </nc>
  </rcc>
  <rcc rId="11052" sId="2">
    <oc r="AJ174">
      <f>SUM(AJ20:AJ21,AJ23:AJ23,AJ31,AJ34:AJ41,AJ48:AJ50,#REF!,AJ54:AJ66,AJ69:AJ75,AJ77:AJ86,AJ89:AJ90,#REF!,AJ101:AJ101,AJ104,AJ108+AJ14)</f>
    </oc>
    <nc r="AJ174" t="e">
      <v>#REF!</v>
    </nc>
  </rcc>
  <rcc rId="11053" sId="2">
    <oc r="AK174">
      <f>SUM(AK20:AK21,AK23:AK23,AK31,AK34:AK41,AK48:AK50,#REF!,AK54:AK66,AK69:AK75,AK77:AK86,AK89:AK90,AK98,AK101:AK101,AK104,AK108+AK14)</f>
    </oc>
    <nc r="AK174" t="e">
      <v>#REF!</v>
    </nc>
  </rcc>
  <rcc rId="11054" sId="2">
    <oc r="AM174">
      <f>SUM(AM20:AM21,AM23:AM23,AM31,AM34:AM41,AM48:AM50,#REF!,AM54:AM66,AM69:AM75,AM77:AM86,AM89:AM90,AM98,AM101:AM101,AM104,AM108+AM14)</f>
    </oc>
    <nc r="AM174" t="e">
      <v>#REF!</v>
    </nc>
  </rcc>
  <rcc rId="11055" sId="2">
    <oc r="AN174">
      <f>SUM(AN20:AN21,AN23:AN23,AN31,AN34:AN41,AN48:AN50,#REF!,AN54:AN66,AN69:AN75,AN77:AN86,AN89:AN90,AN98,AN101:AN101,AN104,AN108+AN14)</f>
    </oc>
    <nc r="AN174" t="e">
      <v>#REF!</v>
    </nc>
  </rcc>
  <rcc rId="11056" sId="2">
    <oc r="AO174">
      <f>SUM(AO20:AO21,AO23:AO23,AO31,AO34:AO41,AO48:AO50,#REF!,AO54:AO66,AO69:AO75,AO77:AO86,AO89:AO90,AO98,AO101:AO101,AO104,AO108+AO14)</f>
    </oc>
    <nc r="AO174" t="e">
      <v>#REF!</v>
    </nc>
  </rcc>
  <rcc rId="11057" sId="2">
    <oc r="AP174">
      <f>SUM(AP20:AP21,AP23:AP23,AP31,AP34:AP41,AP48:AP50,#REF!,AP54:AP66,AP69:AP75,AP77:AP86,AP89:AP90,AP98,AP101:AP101,AP104,AP108+AP14)</f>
    </oc>
    <nc r="AP174" t="e">
      <v>#REF!</v>
    </nc>
  </rcc>
  <rcc rId="11058" sId="2">
    <oc r="AQ174">
      <f>SUM(AQ20:AQ21,AQ23:AQ23,AQ31,AQ34:AQ41,AQ48:AQ50,#REF!,AQ54:AQ66,AQ69:AQ75,AQ77:AQ86,AQ89:AQ90,AQ98,AQ101:AQ101,AQ104,AQ108+AQ14)</f>
    </oc>
    <nc r="AQ174" t="e">
      <v>#REF!</v>
    </nc>
  </rcc>
  <rcc rId="11059" sId="2">
    <oc r="AR174">
      <f>SUM(AR20:AR21,AR23:AR23,AR31,AR34:AR41,AR48:AR50,#REF!,AR54:AR66,AR69:AR75,AR77:AR86,AR89:AR90,AR98,AR101:AR101,AR104,AR108+AR14)</f>
    </oc>
    <nc r="AR174" t="e">
      <v>#REF!</v>
    </nc>
  </rcc>
  <rcc rId="11060" sId="2">
    <oc r="AS174">
      <f>SUM(AS20:AS21,AS23:AS23,#REF!,AS34:AS41,AS48:AS50,#REF!,AS54:AS66,AS69:AS75,AS77:AS86,AS89:AS90,AS98,AS101:AS101,AS104,AS108+AS14)</f>
    </oc>
    <nc r="AS174" t="e">
      <v>#REF!</v>
    </nc>
  </rcc>
  <rcc rId="11061" sId="2">
    <oc r="AV174">
      <f>SUM(AV20:AV21,AV23:AV23,AV31,AV34:AV41,AV48:AV50,#REF!,AV54:AV66,AV69:AV75,AV77:AV86,AV89:AV90,AV105,AV101:AV101,AV104,AV108+AV14)</f>
    </oc>
    <nc r="AV174" t="e">
      <v>#REF!</v>
    </nc>
  </rcc>
  <rcc rId="11062" sId="2">
    <oc r="AW174">
      <f>SUM(AW20:AW21,AW23:AW23,AW31,AW34:AW41,AW48:AW50,#REF!,AW54:AW66,AW69:AW75,AW77:AW86,AW89:AW90,AW98,AW101:AW101,AW104,AW108+AW14)</f>
    </oc>
    <nc r="AW174" t="e">
      <v>#REF!</v>
    </nc>
  </rcc>
  <rcc rId="11063" sId="2">
    <oc r="BB174">
      <f>SUM(BB20:BB21,BB23:BB23,BB31,BB34:BB41,BB48:BB50,#REF!,BB54:BB66,BB69:BB75,BB77:BB86,BB89:BB90,BB98,BB101:BB101,BB104,BB108+BB14)</f>
    </oc>
    <nc r="BB174" t="e">
      <v>#REF!</v>
    </nc>
  </rcc>
  <rcc rId="11064" sId="2">
    <oc r="BC174">
      <f>SUM(BC20:BC21,BC23:BC23,BC31,BC34:BC41,BC48:BC50,#REF!,BC54:BC66,BC69:BC75,BC77:BC86,BC89:BC90,BC98,BC101:BC101,BC104,BC108+BC14)</f>
    </oc>
    <nc r="BC174" t="e">
      <v>#REF!</v>
    </nc>
  </rcc>
  <rcc rId="11065" sId="2">
    <oc r="BD174">
      <f>SUM(BD20:BD21,BD23:BD23,BD31,BD34:BD41,BD48:BD50,#REF!,BD54:BD66,BD69:BD75,BD77:BD86,BD89:BD90,BD98,BD101:BD101,BD104,BD108+BD14)</f>
    </oc>
    <nc r="BD174" t="e">
      <v>#REF!</v>
    </nc>
  </rcc>
  <rcc rId="11066" sId="2">
    <oc r="BE174">
      <f>SUM(BE20:BE21,BE23:BE23,BE31,BE34:BE41,BE48:BE50,#REF!,BE54:BE66,BE69:BE75,BE77:BE86,BE89:BE90,BE98,BE101:BE101,BE104,BE108+BE14)</f>
    </oc>
    <nc r="BE174" t="e">
      <v>#REF!</v>
    </nc>
  </rcc>
  <rcc rId="11067" sId="2">
    <oc r="BF174">
      <f>SUM(BF20:BF21,BF23:BF23,BF31,BF34:BF41,BF48:BF50,#REF!,BF54:BF66,BF69:BF75,BF77:BF86,BF89:BF90,BF98,BF101:BF101,BF104,BF108+BF14)</f>
    </oc>
    <nc r="BF174" t="e">
      <v>#REF!</v>
    </nc>
  </rcc>
  <rcc rId="11068" sId="2">
    <oc r="BG174">
      <f>SUM(BG20:BG21,BG23:BG23,BG31,BG34:BG41,BG48:BG50,#REF!,BG54:BG66,BG69:BG75,BG77:BG86,BG89:BG90,BG98,BG101:BG101,BG104,BG108+BG14)</f>
    </oc>
    <nc r="BG174" t="e">
      <v>#REF!</v>
    </nc>
  </rcc>
  <rcc rId="11069" sId="2">
    <oc r="BH174">
      <f>SUM(BH20:BH21,BH23:BH23,BH31,BH34:BH41,BH48:BH50,#REF!,BH54:BH66,BH69:BH75,BH77:BH86,BH89:BH91,BH98,BH101:BH101,BH104,BH108+BH14)</f>
    </oc>
    <nc r="BH174" t="e">
      <v>#REF!</v>
    </nc>
  </rcc>
  <rcc rId="11070" sId="2">
    <oc r="BI174">
      <f>SUM(BI19:BI21,BI23:BI23,BI31,BI34:BI41,BI48:BI50,#REF!,BI54:BI66,BI69:BI75,BI77:BI86,BI89:BI90,BI98,BI101:BI101,BI104,BI108+BI14)</f>
    </oc>
    <nc r="BI174" t="e">
      <v>#REF!</v>
    </nc>
  </rcc>
  <rcc rId="11071" sId="2">
    <oc r="BL174">
      <f>SUM(BL20:BL21,BL23:BL23,BL31,BL34:BL41,BL48:BL50,#REF!,BL54:BL66,BL69:BL75,BL77:BL86,BL89:BL90,BL98,BL101:BL101,BL104,BL108+BL14)</f>
    </oc>
    <nc r="BL174" t="e">
      <v>#REF!</v>
    </nc>
  </rcc>
  <rcc rId="11072" sId="2">
    <oc r="BM174">
      <f>SUM(BM20:BM21,BM23:BM23,BM31,BM34:BM41,BM48:BM50,#REF!,BM53:BM66,BM69:BM75,BM77:BM86,BM89:BM90,BM98,BM101:BM101,BM104,BM108+BM14)</f>
    </oc>
    <nc r="BM174" t="e">
      <v>#REF!</v>
    </nc>
  </rcc>
  <rcc rId="11073" sId="2">
    <oc r="BN174">
      <f>SUM(BN20:BN21,BN23:BN23,BN31,BN34:BN41,BN48:BN50,#REF!,BN54:BN66,BN69:BN75,BN77:BN86,BN89:BN90,BN98,BN101:BN101,BN104,BN108+BN14)</f>
    </oc>
    <nc r="BN174" t="e">
      <v>#REF!</v>
    </nc>
  </rcc>
  <rcc rId="11074" sId="2">
    <oc r="BO174">
      <f>SUM(BO20:BO21,BO23:BO23,BO31,BO34:BO41,BO48:BO50,#REF!,BO54:BO66,BO69:BO75,BO77:BO86,BO89:BO90,BO98,BO101:BO101,BO104,BO108+BO14)</f>
    </oc>
    <nc r="BO174" t="e">
      <v>#REF!</v>
    </nc>
  </rcc>
  <rcc rId="11075" sId="2">
    <oc r="BP174">
      <f>SUM(BP20:BP21,BP23:BP23,BP31,BP34:BP41,BP48:BP50,#REF!,BP54:BP66,BP69:BP75,BP77:BP86,BP89:BP90,BP98,BP101:BP101,BP104,BP108+BP14)</f>
    </oc>
    <nc r="BP174" t="e">
      <v>#REF!</v>
    </nc>
  </rcc>
  <rcc rId="11076" sId="2">
    <oc r="BQ174">
      <f>SUM(BQ20:BQ21,BQ23:BQ23,BQ31,BQ34:BQ41,BQ48:BQ50,#REF!,BQ54:BQ66,BQ69:BQ75,BQ77:BQ86,BQ89:BQ90,BQ98,BQ101:BQ101,BQ104,BQ108+BQ14)</f>
    </oc>
    <nc r="BQ174" t="e">
      <v>#REF!</v>
    </nc>
  </rcc>
  <rcc rId="11077" sId="2">
    <oc r="BR174">
      <f>SUM(BR21:BR22,BR23:BR23,BR31,BR34:BR41,BR48:BR50,#REF!,BR54:BR66,BR69:BR75,BR77:BR84,BR89:BR90,BR98,BR101:BR101,BR104,BR108+BR14)</f>
    </oc>
    <nc r="BR174" t="e">
      <v>#REF!</v>
    </nc>
  </rcc>
  <rcc rId="11078" sId="2">
    <oc r="G175">
      <f>SUM(G172:G174)</f>
    </oc>
    <nc r="G175" t="e">
      <v>#REF!</v>
    </nc>
  </rcc>
  <rcc rId="11079" sId="2">
    <oc r="P175">
      <f>SUM(P172:P174)</f>
    </oc>
    <nc r="P175" t="e">
      <v>#REF!</v>
    </nc>
  </rcc>
  <rcc rId="11080" sId="2">
    <oc r="R175">
      <f>SUM(R172:R174)</f>
    </oc>
    <nc r="R175" t="e">
      <v>#REF!</v>
    </nc>
  </rcc>
  <rcc rId="11081" sId="2">
    <oc r="S175">
      <f>SUM(S172:S174)</f>
    </oc>
    <nc r="S175" t="e">
      <v>#REF!</v>
    </nc>
  </rcc>
  <rcc rId="11082" sId="2">
    <oc r="U175">
      <f>SUM(U172:U174)</f>
    </oc>
    <nc r="U175" t="e">
      <v>#REF!</v>
    </nc>
  </rcc>
  <rcc rId="11083" sId="2">
    <oc r="V175">
      <f>SUM(V172:V174)</f>
    </oc>
    <nc r="V175" t="e">
      <v>#REF!</v>
    </nc>
  </rcc>
  <rcc rId="11084" sId="2">
    <oc r="X175">
      <f>SUM(X172:X174)</f>
    </oc>
    <nc r="X175" t="e">
      <v>#REF!</v>
    </nc>
  </rcc>
  <rcc rId="11085" sId="2">
    <oc r="AA175">
      <f>SUM(AA172:AA174)</f>
    </oc>
    <nc r="AA175" t="e">
      <v>#REF!</v>
    </nc>
  </rcc>
  <rcc rId="11086" sId="2">
    <oc r="AB175">
      <f>SUM(AB172:AB174)</f>
    </oc>
    <nc r="AB175" t="e">
      <v>#REF!</v>
    </nc>
  </rcc>
  <rcc rId="11087" sId="2">
    <oc r="AC175">
      <f>SUM(AC172:AC174)</f>
    </oc>
    <nc r="AC175" t="e">
      <v>#REF!</v>
    </nc>
  </rcc>
  <rcc rId="11088" sId="2">
    <oc r="AD175">
      <f>SUM(AD172:AD174)</f>
    </oc>
    <nc r="AD175" t="e">
      <v>#REF!</v>
    </nc>
  </rcc>
  <rcc rId="11089" sId="2">
    <oc r="AE175">
      <f>SUM(AE172:AE174)</f>
    </oc>
    <nc r="AE175" t="e">
      <v>#REF!</v>
    </nc>
  </rcc>
  <rcc rId="11090" sId="2">
    <oc r="AF175">
      <f>SUM(AF172:AF174)</f>
    </oc>
    <nc r="AF175" t="e">
      <v>#REF!</v>
    </nc>
  </rcc>
  <rcc rId="11091" sId="2">
    <oc r="AG175">
      <f>SUM(AG172:AG174)</f>
    </oc>
    <nc r="AG175" t="e">
      <v>#REF!</v>
    </nc>
  </rcc>
  <rcc rId="11092" sId="2">
    <oc r="AH175">
      <f>SUM(AH172:AH174)</f>
    </oc>
    <nc r="AH175" t="e">
      <v>#REF!</v>
    </nc>
  </rcc>
  <rcc rId="11093" sId="2">
    <oc r="AI175">
      <f>SUM(AI172:AI174)</f>
    </oc>
    <nc r="AI175" t="e">
      <v>#REF!</v>
    </nc>
  </rcc>
  <rcc rId="11094" sId="2">
    <oc r="AJ175">
      <f>SUM(AJ172:AJ174)</f>
    </oc>
    <nc r="AJ175" t="e">
      <v>#REF!</v>
    </nc>
  </rcc>
  <rcc rId="11095" sId="2">
    <oc r="AK175">
      <f>SUM(AK172:AK174)</f>
    </oc>
    <nc r="AK175" t="e">
      <v>#REF!</v>
    </nc>
  </rcc>
  <rcc rId="11096" sId="2">
    <oc r="AM175">
      <f>SUM(AM172:AM174)</f>
    </oc>
    <nc r="AM175" t="e">
      <v>#REF!</v>
    </nc>
  </rcc>
  <rcc rId="11097" sId="2">
    <oc r="AN175">
      <f>SUM(AN172:AN174)</f>
    </oc>
    <nc r="AN175" t="e">
      <v>#REF!</v>
    </nc>
  </rcc>
  <rcc rId="11098" sId="2">
    <oc r="AO175">
      <f>SUM(AO172:AO174)</f>
    </oc>
    <nc r="AO175" t="e">
      <v>#REF!</v>
    </nc>
  </rcc>
  <rcc rId="11099" sId="2">
    <oc r="AP175">
      <f>SUM(AP172:AP174)</f>
    </oc>
    <nc r="AP175" t="e">
      <v>#REF!</v>
    </nc>
  </rcc>
  <rcc rId="11100" sId="2">
    <oc r="AQ175">
      <f>SUM(AQ172:AQ174)</f>
    </oc>
    <nc r="AQ175" t="e">
      <v>#REF!</v>
    </nc>
  </rcc>
  <rcc rId="11101" sId="2">
    <oc r="AR175">
      <f>SUM(AR172:AR174)</f>
    </oc>
    <nc r="AR175" t="e">
      <v>#REF!</v>
    </nc>
  </rcc>
  <rcc rId="11102" sId="2">
    <oc r="AS175">
      <f>SUM(AS172:AS174)</f>
    </oc>
    <nc r="AS175" t="e">
      <v>#REF!</v>
    </nc>
  </rcc>
  <rcc rId="11103" sId="2">
    <oc r="AV175">
      <f>SUM(AV172:AV174)</f>
    </oc>
    <nc r="AV175" t="e">
      <v>#REF!</v>
    </nc>
  </rcc>
  <rcc rId="11104" sId="2">
    <oc r="AW175">
      <f>SUM(AW172:AW174)</f>
    </oc>
    <nc r="AW175" t="e">
      <v>#REF!</v>
    </nc>
  </rcc>
  <rcc rId="11105" sId="2">
    <oc r="BB175">
      <f>SUM(BB172:BB174)</f>
    </oc>
    <nc r="BB175" t="e">
      <v>#REF!</v>
    </nc>
  </rcc>
  <rcc rId="11106" sId="2">
    <oc r="BC175">
      <f>SUM(BC172:BC174)</f>
    </oc>
    <nc r="BC175" t="e">
      <v>#REF!</v>
    </nc>
  </rcc>
  <rcc rId="11107" sId="2">
    <oc r="BD175">
      <f>SUM(BD172:BD174)</f>
    </oc>
    <nc r="BD175" t="e">
      <v>#REF!</v>
    </nc>
  </rcc>
  <rcc rId="11108" sId="2">
    <oc r="BE175">
      <f>SUM(BE172:BE174)</f>
    </oc>
    <nc r="BE175" t="e">
      <v>#REF!</v>
    </nc>
  </rcc>
  <rcc rId="11109" sId="2">
    <oc r="BF175">
      <f>SUM(BF172:BF174)</f>
    </oc>
    <nc r="BF175" t="e">
      <v>#REF!</v>
    </nc>
  </rcc>
  <rcc rId="11110" sId="2">
    <oc r="BG175">
      <f>SUM(BG172:BG174)</f>
    </oc>
    <nc r="BG175" t="e">
      <v>#REF!</v>
    </nc>
  </rcc>
  <rcc rId="11111" sId="2">
    <oc r="BH175">
      <f>SUM(BH172:BH174)</f>
    </oc>
    <nc r="BH175" t="e">
      <v>#REF!</v>
    </nc>
  </rcc>
  <rcc rId="11112" sId="2">
    <oc r="BI175">
      <f>SUM(BI172:BI174)</f>
    </oc>
    <nc r="BI175" t="e">
      <v>#REF!</v>
    </nc>
  </rcc>
  <rcc rId="11113" sId="2">
    <oc r="BL175">
      <f>SUM(BL172:BL174)</f>
    </oc>
    <nc r="BL175" t="e">
      <v>#REF!</v>
    </nc>
  </rcc>
  <rcc rId="11114" sId="2">
    <oc r="BM175">
      <f>SUM(BM172:BM174)</f>
    </oc>
    <nc r="BM175" t="e">
      <v>#REF!</v>
    </nc>
  </rcc>
  <rcc rId="11115" sId="2">
    <oc r="BN175">
      <f>SUM(BN172:BN174)</f>
    </oc>
    <nc r="BN175" t="e">
      <v>#REF!</v>
    </nc>
  </rcc>
  <rcc rId="11116" sId="2">
    <oc r="BO175">
      <f>SUM(BO172:BO174)</f>
    </oc>
    <nc r="BO175" t="e">
      <v>#REF!</v>
    </nc>
  </rcc>
  <rcc rId="11117" sId="2">
    <oc r="BP175">
      <f>SUM(BP172:BP174)</f>
    </oc>
    <nc r="BP175" t="e">
      <v>#REF!</v>
    </nc>
  </rcc>
  <rcc rId="11118" sId="2">
    <oc r="BQ175">
      <f>SUM(BQ172:BQ174)</f>
    </oc>
    <nc r="BQ175" t="e">
      <v>#REF!</v>
    </nc>
  </rcc>
  <rcc rId="11119" sId="2">
    <oc r="BR175">
      <f>SUM(BR172:BR174)</f>
    </oc>
    <nc r="BR175" t="e">
      <v>#REF!</v>
    </nc>
  </rcc>
  <rcc rId="11120" sId="2" numFmtId="34">
    <oc r="BU175">
      <f>BU174-BU173</f>
    </oc>
    <nc r="BU175">
      <v>113</v>
    </nc>
  </rcc>
  <rcc rId="11121" sId="2" numFmtId="34">
    <oc r="BS176">
      <f>BS175-BS110</f>
    </oc>
    <nc r="BS176">
      <v>-359741077.125</v>
    </nc>
  </rcc>
  <rcc rId="11122" sId="2">
    <oc r="G177">
      <f>G172/G$175</f>
    </oc>
    <nc r="G177" t="e">
      <v>#REF!</v>
    </nc>
  </rcc>
  <rcc rId="11123" sId="2">
    <oc r="P177">
      <f>P172/P$175</f>
    </oc>
    <nc r="P177" t="e">
      <v>#REF!</v>
    </nc>
  </rcc>
  <rcc rId="11124" sId="2">
    <oc r="R177">
      <f>R172/R$175</f>
    </oc>
    <nc r="R177" t="e">
      <v>#REF!</v>
    </nc>
  </rcc>
  <rcc rId="11125" sId="2">
    <oc r="S177">
      <f>S172/S$175</f>
    </oc>
    <nc r="S177" t="e">
      <v>#REF!</v>
    </nc>
  </rcc>
  <rcc rId="11126" sId="2">
    <oc r="U177">
      <f>U172/U$175</f>
    </oc>
    <nc r="U177" t="e">
      <v>#REF!</v>
    </nc>
  </rcc>
  <rcc rId="11127" sId="2">
    <oc r="V177">
      <f>V172/V$175</f>
    </oc>
    <nc r="V177" t="e">
      <v>#REF!</v>
    </nc>
  </rcc>
  <rcc rId="11128" sId="2">
    <oc r="X177">
      <f>X172/X$175</f>
    </oc>
    <nc r="X177" t="e">
      <v>#REF!</v>
    </nc>
  </rcc>
  <rcc rId="11129" sId="2">
    <oc r="AA177">
      <f>AA172/AA$175</f>
    </oc>
    <nc r="AA177" t="e">
      <v>#REF!</v>
    </nc>
  </rcc>
  <rcc rId="11130" sId="2">
    <oc r="AB177">
      <f>AB172/AB$175</f>
    </oc>
    <nc r="AB177" t="e">
      <v>#REF!</v>
    </nc>
  </rcc>
  <rcc rId="11131" sId="2">
    <oc r="AC177">
      <f>AC172/AC$175</f>
    </oc>
    <nc r="AC177" t="e">
      <v>#REF!</v>
    </nc>
  </rcc>
  <rcc rId="11132" sId="2">
    <oc r="AD177">
      <f>AD172/AD$175</f>
    </oc>
    <nc r="AD177" t="e">
      <v>#REF!</v>
    </nc>
  </rcc>
  <rcc rId="11133" sId="2">
    <oc r="AE177">
      <f>AE172/AE$175</f>
    </oc>
    <nc r="AE177" t="e">
      <v>#REF!</v>
    </nc>
  </rcc>
  <rcc rId="11134" sId="2">
    <oc r="AF177">
      <f>AF172/AF$175</f>
    </oc>
    <nc r="AF177" t="e">
      <v>#REF!</v>
    </nc>
  </rcc>
  <rcc rId="11135" sId="2">
    <oc r="AG177">
      <f>AG172/AG$175</f>
    </oc>
    <nc r="AG177" t="e">
      <v>#REF!</v>
    </nc>
  </rcc>
  <rcc rId="11136" sId="2">
    <oc r="AH177">
      <f>AH172/AH$175</f>
    </oc>
    <nc r="AH177" t="e">
      <v>#REF!</v>
    </nc>
  </rcc>
  <rcc rId="11137" sId="2">
    <oc r="AI177">
      <f>AI172/AI$175</f>
    </oc>
    <nc r="AI177" t="e">
      <v>#REF!</v>
    </nc>
  </rcc>
  <rcc rId="11138" sId="2">
    <oc r="AJ177">
      <f>AJ172/AJ$175</f>
    </oc>
    <nc r="AJ177" t="e">
      <v>#REF!</v>
    </nc>
  </rcc>
  <rcc rId="11139" sId="2">
    <oc r="AK177">
      <f>AK172/AK$175</f>
    </oc>
    <nc r="AK177" t="e">
      <v>#REF!</v>
    </nc>
  </rcc>
  <rcc rId="11140" sId="2">
    <oc r="AM177">
      <f>AM172/AM$175</f>
    </oc>
    <nc r="AM177" t="e">
      <v>#REF!</v>
    </nc>
  </rcc>
  <rcc rId="11141" sId="2">
    <oc r="AN177">
      <f>AN172/AN$175</f>
    </oc>
    <nc r="AN177" t="e">
      <v>#REF!</v>
    </nc>
  </rcc>
  <rcc rId="11142" sId="2">
    <oc r="AO177">
      <f>AO172/AO$175</f>
    </oc>
    <nc r="AO177" t="e">
      <v>#REF!</v>
    </nc>
  </rcc>
  <rcc rId="11143" sId="2">
    <oc r="AP177">
      <f>AP172/AP$175</f>
    </oc>
    <nc r="AP177" t="e">
      <v>#REF!</v>
    </nc>
  </rcc>
  <rcc rId="11144" sId="2">
    <oc r="AQ177">
      <f>AQ172/AQ$175</f>
    </oc>
    <nc r="AQ177" t="e">
      <v>#REF!</v>
    </nc>
  </rcc>
  <rcc rId="11145" sId="2">
    <oc r="AR177">
      <f>AR172/AR$175</f>
    </oc>
    <nc r="AR177" t="e">
      <v>#REF!</v>
    </nc>
  </rcc>
  <rcc rId="11146" sId="2">
    <oc r="AS177">
      <f>AS172/AS$175</f>
    </oc>
    <nc r="AS177" t="e">
      <v>#REF!</v>
    </nc>
  </rcc>
  <rcc rId="11147" sId="2">
    <oc r="AV177">
      <f>AV172/AV$175</f>
    </oc>
    <nc r="AV177" t="e">
      <v>#REF!</v>
    </nc>
  </rcc>
  <rcc rId="11148" sId="2">
    <oc r="AW177">
      <f>AW172/AW$175</f>
    </oc>
    <nc r="AW177" t="e">
      <v>#REF!</v>
    </nc>
  </rcc>
  <rcc rId="11149" sId="2">
    <oc r="BB177">
      <f>BB172/BB$175</f>
    </oc>
    <nc r="BB177" t="e">
      <v>#REF!</v>
    </nc>
  </rcc>
  <rcc rId="11150" sId="2">
    <oc r="BC177">
      <f>BC172/BC$175</f>
    </oc>
    <nc r="BC177" t="e">
      <v>#REF!</v>
    </nc>
  </rcc>
  <rcc rId="11151" sId="2">
    <oc r="BD177">
      <f>BD172/BD$175</f>
    </oc>
    <nc r="BD177" t="e">
      <v>#REF!</v>
    </nc>
  </rcc>
  <rcc rId="11152" sId="2">
    <oc r="BE177">
      <f>BE172/BE$175</f>
    </oc>
    <nc r="BE177" t="e">
      <v>#REF!</v>
    </nc>
  </rcc>
  <rcc rId="11153" sId="2">
    <oc r="BF177">
      <f>BF172/BF$175</f>
    </oc>
    <nc r="BF177" t="e">
      <v>#REF!</v>
    </nc>
  </rcc>
  <rcc rId="11154" sId="2">
    <oc r="BG177">
      <f>BG172/BG$175</f>
    </oc>
    <nc r="BG177" t="e">
      <v>#REF!</v>
    </nc>
  </rcc>
  <rcc rId="11155" sId="2">
    <oc r="BH177">
      <f>BH172/BH$175</f>
    </oc>
    <nc r="BH177" t="e">
      <v>#REF!</v>
    </nc>
  </rcc>
  <rcc rId="11156" sId="2">
    <oc r="BI177">
      <f>BI172/BI$175</f>
    </oc>
    <nc r="BI177" t="e">
      <v>#REF!</v>
    </nc>
  </rcc>
  <rcc rId="11157" sId="2">
    <oc r="BL177">
      <f>BL172/BL$175</f>
    </oc>
    <nc r="BL177" t="e">
      <v>#REF!</v>
    </nc>
  </rcc>
  <rcc rId="11158" sId="2">
    <oc r="BM177">
      <f>BM172/BM$175</f>
    </oc>
    <nc r="BM177" t="e">
      <v>#REF!</v>
    </nc>
  </rcc>
  <rcc rId="11159" sId="2">
    <oc r="BN177">
      <f>BN172/BN$175</f>
    </oc>
    <nc r="BN177" t="e">
      <v>#REF!</v>
    </nc>
  </rcc>
  <rcc rId="11160" sId="2">
    <oc r="BO177">
      <f>BO172/BO$175</f>
    </oc>
    <nc r="BO177" t="e">
      <v>#REF!</v>
    </nc>
  </rcc>
  <rcc rId="11161" sId="2">
    <oc r="BP177">
      <f>BP172/BP$175</f>
    </oc>
    <nc r="BP177" t="e">
      <v>#REF!</v>
    </nc>
  </rcc>
  <rcc rId="11162" sId="2">
    <oc r="BQ177">
      <f>BQ172/BQ$175</f>
    </oc>
    <nc r="BQ177" t="e">
      <v>#REF!</v>
    </nc>
  </rcc>
  <rcc rId="11163" sId="2">
    <oc r="BR177">
      <f>BR172/BR$175</f>
    </oc>
    <nc r="BR177" t="e">
      <v>#REF!</v>
    </nc>
  </rcc>
  <rcc rId="11164" sId="2">
    <oc r="G178">
      <f>G173/G$175</f>
    </oc>
    <nc r="G178" t="e">
      <v>#REF!</v>
    </nc>
  </rcc>
  <rcc rId="11165" sId="2">
    <oc r="P178">
      <f>P173/P$175</f>
    </oc>
    <nc r="P178" t="e">
      <v>#REF!</v>
    </nc>
  </rcc>
  <rcc rId="11166" sId="2">
    <oc r="R178">
      <f>R173/R$175</f>
    </oc>
    <nc r="R178" t="e">
      <v>#REF!</v>
    </nc>
  </rcc>
  <rcc rId="11167" sId="2">
    <oc r="S178">
      <f>S173/S$175</f>
    </oc>
    <nc r="S178" t="e">
      <v>#REF!</v>
    </nc>
  </rcc>
  <rcc rId="11168" sId="2">
    <oc r="U178">
      <f>U173/U$175</f>
    </oc>
    <nc r="U178" t="e">
      <v>#REF!</v>
    </nc>
  </rcc>
  <rcc rId="11169" sId="2">
    <oc r="V178">
      <f>V173/V$175</f>
    </oc>
    <nc r="V178" t="e">
      <v>#REF!</v>
    </nc>
  </rcc>
  <rcc rId="11170" sId="2">
    <oc r="X178">
      <f>X173/X$175</f>
    </oc>
    <nc r="X178" t="e">
      <v>#REF!</v>
    </nc>
  </rcc>
  <rcc rId="11171" sId="2">
    <oc r="AA178">
      <f>AA173/AA$175</f>
    </oc>
    <nc r="AA178" t="e">
      <v>#REF!</v>
    </nc>
  </rcc>
  <rcc rId="11172" sId="2">
    <oc r="AB178">
      <f>AB173/AB$175</f>
    </oc>
    <nc r="AB178" t="e">
      <v>#REF!</v>
    </nc>
  </rcc>
  <rcc rId="11173" sId="2">
    <oc r="AC178">
      <f>AC173/AC$175</f>
    </oc>
    <nc r="AC178" t="e">
      <v>#REF!</v>
    </nc>
  </rcc>
  <rcc rId="11174" sId="2">
    <oc r="AD178">
      <f>AD173/AD$175</f>
    </oc>
    <nc r="AD178" t="e">
      <v>#REF!</v>
    </nc>
  </rcc>
  <rcc rId="11175" sId="2">
    <oc r="AE178">
      <f>AE173/AE$175</f>
    </oc>
    <nc r="AE178" t="e">
      <v>#REF!</v>
    </nc>
  </rcc>
  <rcc rId="11176" sId="2">
    <oc r="AF178">
      <f>AF173/AF$175</f>
    </oc>
    <nc r="AF178" t="e">
      <v>#REF!</v>
    </nc>
  </rcc>
  <rcc rId="11177" sId="2">
    <oc r="AG178">
      <f>AG173/AG$175</f>
    </oc>
    <nc r="AG178" t="e">
      <v>#REF!</v>
    </nc>
  </rcc>
  <rcc rId="11178" sId="2">
    <oc r="AH178">
      <f>AH173/AH$175</f>
    </oc>
    <nc r="AH178" t="e">
      <v>#REF!</v>
    </nc>
  </rcc>
  <rcc rId="11179" sId="2">
    <oc r="AI178">
      <f>AI173/AI$175</f>
    </oc>
    <nc r="AI178" t="e">
      <v>#REF!</v>
    </nc>
  </rcc>
  <rcc rId="11180" sId="2">
    <oc r="AJ178">
      <f>AJ173/AJ$175</f>
    </oc>
    <nc r="AJ178" t="e">
      <v>#REF!</v>
    </nc>
  </rcc>
  <rcc rId="11181" sId="2">
    <oc r="AK178">
      <f>AK173/AK$175</f>
    </oc>
    <nc r="AK178" t="e">
      <v>#REF!</v>
    </nc>
  </rcc>
  <rcc rId="11182" sId="2">
    <oc r="AM178">
      <f>AM173/AM$175</f>
    </oc>
    <nc r="AM178" t="e">
      <v>#REF!</v>
    </nc>
  </rcc>
  <rcc rId="11183" sId="2">
    <oc r="AN178">
      <f>AN173/AN$175</f>
    </oc>
    <nc r="AN178" t="e">
      <v>#REF!</v>
    </nc>
  </rcc>
  <rcc rId="11184" sId="2">
    <oc r="AO178">
      <f>AO173/AO$175</f>
    </oc>
    <nc r="AO178" t="e">
      <v>#REF!</v>
    </nc>
  </rcc>
  <rcc rId="11185" sId="2">
    <oc r="AP178">
      <f>AP173/AP$175</f>
    </oc>
    <nc r="AP178" t="e">
      <v>#REF!</v>
    </nc>
  </rcc>
  <rcc rId="11186" sId="2">
    <oc r="AQ178">
      <f>AQ173/AQ$175</f>
    </oc>
    <nc r="AQ178" t="e">
      <v>#REF!</v>
    </nc>
  </rcc>
  <rcc rId="11187" sId="2">
    <oc r="AR178">
      <f>AR173/AR$175</f>
    </oc>
    <nc r="AR178" t="e">
      <v>#REF!</v>
    </nc>
  </rcc>
  <rcc rId="11188" sId="2">
    <oc r="AS178">
      <f>AS173/AS$175</f>
    </oc>
    <nc r="AS178" t="e">
      <v>#REF!</v>
    </nc>
  </rcc>
  <rcc rId="11189" sId="2">
    <oc r="AV178">
      <f>AV173/AV$175</f>
    </oc>
    <nc r="AV178" t="e">
      <v>#REF!</v>
    </nc>
  </rcc>
  <rcc rId="11190" sId="2">
    <oc r="AW178">
      <f>AW173/AW$175</f>
    </oc>
    <nc r="AW178" t="e">
      <v>#REF!</v>
    </nc>
  </rcc>
  <rcc rId="11191" sId="2">
    <oc r="BB178">
      <f>BB173/BB$175</f>
    </oc>
    <nc r="BB178" t="e">
      <v>#REF!</v>
    </nc>
  </rcc>
  <rcc rId="11192" sId="2">
    <oc r="BC178">
      <f>BC173/BC$175</f>
    </oc>
    <nc r="BC178" t="e">
      <v>#REF!</v>
    </nc>
  </rcc>
  <rcc rId="11193" sId="2">
    <oc r="BD178">
      <f>BD173/BD$175</f>
    </oc>
    <nc r="BD178" t="e">
      <v>#REF!</v>
    </nc>
  </rcc>
  <rcc rId="11194" sId="2">
    <oc r="BE178">
      <f>BE173/BE$175</f>
    </oc>
    <nc r="BE178" t="e">
      <v>#REF!</v>
    </nc>
  </rcc>
  <rcc rId="11195" sId="2">
    <oc r="BF178">
      <f>BF173/BF$175</f>
    </oc>
    <nc r="BF178" t="e">
      <v>#REF!</v>
    </nc>
  </rcc>
  <rcc rId="11196" sId="2">
    <oc r="BG178">
      <f>BG173/BG$175</f>
    </oc>
    <nc r="BG178" t="e">
      <v>#REF!</v>
    </nc>
  </rcc>
  <rcc rId="11197" sId="2">
    <oc r="BH178">
      <f>BH173/BH$175</f>
    </oc>
    <nc r="BH178" t="e">
      <v>#REF!</v>
    </nc>
  </rcc>
  <rcc rId="11198" sId="2">
    <oc r="BI178">
      <f>BI173/BI$175</f>
    </oc>
    <nc r="BI178" t="e">
      <v>#REF!</v>
    </nc>
  </rcc>
  <rcc rId="11199" sId="2">
    <oc r="BL178">
      <f>BL173/BL$175</f>
    </oc>
    <nc r="BL178" t="e">
      <v>#REF!</v>
    </nc>
  </rcc>
  <rcc rId="11200" sId="2">
    <oc r="BM178">
      <f>BM173/BM$175</f>
    </oc>
    <nc r="BM178" t="e">
      <v>#REF!</v>
    </nc>
  </rcc>
  <rcc rId="11201" sId="2">
    <oc r="BN178">
      <f>BN173/BN$175</f>
    </oc>
    <nc r="BN178" t="e">
      <v>#REF!</v>
    </nc>
  </rcc>
  <rcc rId="11202" sId="2">
    <oc r="BO178">
      <f>BO173/BO$175</f>
    </oc>
    <nc r="BO178" t="e">
      <v>#REF!</v>
    </nc>
  </rcc>
  <rcc rId="11203" sId="2">
    <oc r="BP178">
      <f>BP173/BP$175</f>
    </oc>
    <nc r="BP178" t="e">
      <v>#REF!</v>
    </nc>
  </rcc>
  <rcc rId="11204" sId="2">
    <oc r="BQ178">
      <f>BQ173/BQ$175</f>
    </oc>
    <nc r="BQ178" t="e">
      <v>#REF!</v>
    </nc>
  </rcc>
  <rcc rId="11205" sId="2">
    <oc r="BR178">
      <f>BR173/BR$175</f>
    </oc>
    <nc r="BR178" t="e">
      <v>#REF!</v>
    </nc>
  </rcc>
  <rcc rId="11206" sId="2">
    <oc r="G179">
      <f>G174/G$175</f>
    </oc>
    <nc r="G179" t="e">
      <v>#REF!</v>
    </nc>
  </rcc>
  <rcc rId="11207" sId="2">
    <oc r="P179">
      <f>P174/P$175</f>
    </oc>
    <nc r="P179" t="e">
      <v>#REF!</v>
    </nc>
  </rcc>
  <rcc rId="11208" sId="2">
    <oc r="R179">
      <f>R174/R$175</f>
    </oc>
    <nc r="R179" t="e">
      <v>#REF!</v>
    </nc>
  </rcc>
  <rcc rId="11209" sId="2">
    <oc r="S179">
      <f>S174/S$175</f>
    </oc>
    <nc r="S179" t="e">
      <v>#REF!</v>
    </nc>
  </rcc>
  <rcc rId="11210" sId="2">
    <oc r="U179">
      <f>U174/U$175</f>
    </oc>
    <nc r="U179" t="e">
      <v>#REF!</v>
    </nc>
  </rcc>
  <rcc rId="11211" sId="2">
    <oc r="V179">
      <f>V174/V$175</f>
    </oc>
    <nc r="V179" t="e">
      <v>#REF!</v>
    </nc>
  </rcc>
  <rcc rId="11212" sId="2">
    <oc r="X179">
      <f>X174/X$175</f>
    </oc>
    <nc r="X179" t="e">
      <v>#REF!</v>
    </nc>
  </rcc>
  <rcc rId="11213" sId="2">
    <oc r="AA179">
      <f>AA174/AA$175</f>
    </oc>
    <nc r="AA179" t="e">
      <v>#REF!</v>
    </nc>
  </rcc>
  <rcc rId="11214" sId="2">
    <oc r="AB179">
      <f>AB174/AB$175</f>
    </oc>
    <nc r="AB179" t="e">
      <v>#REF!</v>
    </nc>
  </rcc>
  <rcc rId="11215" sId="2">
    <oc r="AC179">
      <f>AC174/AC$175</f>
    </oc>
    <nc r="AC179" t="e">
      <v>#REF!</v>
    </nc>
  </rcc>
  <rcc rId="11216" sId="2">
    <oc r="AD179">
      <f>AD174/AD$175</f>
    </oc>
    <nc r="AD179" t="e">
      <v>#REF!</v>
    </nc>
  </rcc>
  <rcc rId="11217" sId="2">
    <oc r="AE179">
      <f>AE174/AE$175</f>
    </oc>
    <nc r="AE179" t="e">
      <v>#REF!</v>
    </nc>
  </rcc>
  <rcc rId="11218" sId="2">
    <oc r="AF179">
      <f>AF174/AF$175</f>
    </oc>
    <nc r="AF179" t="e">
      <v>#REF!</v>
    </nc>
  </rcc>
  <rcc rId="11219" sId="2">
    <oc r="AG179">
      <f>AG174/AG$175</f>
    </oc>
    <nc r="AG179" t="e">
      <v>#REF!</v>
    </nc>
  </rcc>
  <rcc rId="11220" sId="2">
    <oc r="AH179">
      <f>AH174/AH$175</f>
    </oc>
    <nc r="AH179" t="e">
      <v>#REF!</v>
    </nc>
  </rcc>
  <rcc rId="11221" sId="2">
    <oc r="AI179">
      <f>AI174/AI$175</f>
    </oc>
    <nc r="AI179" t="e">
      <v>#REF!</v>
    </nc>
  </rcc>
  <rcc rId="11222" sId="2">
    <oc r="AJ179">
      <f>AJ174/AJ$175</f>
    </oc>
    <nc r="AJ179" t="e">
      <v>#REF!</v>
    </nc>
  </rcc>
  <rcc rId="11223" sId="2">
    <oc r="AK179">
      <f>AK174/AK$175</f>
    </oc>
    <nc r="AK179" t="e">
      <v>#REF!</v>
    </nc>
  </rcc>
  <rcc rId="11224" sId="2">
    <oc r="AM179">
      <f>AM174/AM$175</f>
    </oc>
    <nc r="AM179" t="e">
      <v>#REF!</v>
    </nc>
  </rcc>
  <rcc rId="11225" sId="2">
    <oc r="AN179">
      <f>AN174/AN$175</f>
    </oc>
    <nc r="AN179" t="e">
      <v>#REF!</v>
    </nc>
  </rcc>
  <rcc rId="11226" sId="2">
    <oc r="AO179">
      <f>AO174/AO$175</f>
    </oc>
    <nc r="AO179" t="e">
      <v>#REF!</v>
    </nc>
  </rcc>
  <rcc rId="11227" sId="2">
    <oc r="AP179">
      <f>AP174/AP$175</f>
    </oc>
    <nc r="AP179" t="e">
      <v>#REF!</v>
    </nc>
  </rcc>
  <rcc rId="11228" sId="2">
    <oc r="AQ179">
      <f>AQ174/AQ$175</f>
    </oc>
    <nc r="AQ179" t="e">
      <v>#REF!</v>
    </nc>
  </rcc>
  <rcc rId="11229" sId="2">
    <oc r="AR179">
      <f>AR174/AR$175</f>
    </oc>
    <nc r="AR179" t="e">
      <v>#REF!</v>
    </nc>
  </rcc>
  <rcc rId="11230" sId="2">
    <oc r="AS179">
      <f>AS174/AS$175</f>
    </oc>
    <nc r="AS179" t="e">
      <v>#REF!</v>
    </nc>
  </rcc>
  <rcc rId="11231" sId="2">
    <oc r="AV179">
      <f>AV174/AV$175</f>
    </oc>
    <nc r="AV179" t="e">
      <v>#REF!</v>
    </nc>
  </rcc>
  <rcc rId="11232" sId="2">
    <oc r="AW179">
      <f>AW174/AW$175</f>
    </oc>
    <nc r="AW179" t="e">
      <v>#REF!</v>
    </nc>
  </rcc>
  <rcc rId="11233" sId="2">
    <oc r="BB179">
      <f>BB174/BB$175</f>
    </oc>
    <nc r="BB179" t="e">
      <v>#REF!</v>
    </nc>
  </rcc>
  <rcc rId="11234" sId="2">
    <oc r="BC179">
      <f>BC174/BC$175</f>
    </oc>
    <nc r="BC179" t="e">
      <v>#REF!</v>
    </nc>
  </rcc>
  <rcc rId="11235" sId="2">
    <oc r="BD179">
      <f>BD174/BD$175</f>
    </oc>
    <nc r="BD179" t="e">
      <v>#REF!</v>
    </nc>
  </rcc>
  <rcc rId="11236" sId="2">
    <oc r="BE179">
      <f>BE174/BE$175</f>
    </oc>
    <nc r="BE179" t="e">
      <v>#REF!</v>
    </nc>
  </rcc>
  <rcc rId="11237" sId="2">
    <oc r="BF179">
      <f>BF174/BF$175</f>
    </oc>
    <nc r="BF179" t="e">
      <v>#REF!</v>
    </nc>
  </rcc>
  <rcc rId="11238" sId="2">
    <oc r="BG179">
      <f>BG174/BG$175</f>
    </oc>
    <nc r="BG179" t="e">
      <v>#REF!</v>
    </nc>
  </rcc>
  <rcc rId="11239" sId="2">
    <oc r="BH179">
      <f>BH174/BH$175</f>
    </oc>
    <nc r="BH179" t="e">
      <v>#REF!</v>
    </nc>
  </rcc>
  <rcc rId="11240" sId="2">
    <oc r="BI179">
      <f>BI174/BI$175</f>
    </oc>
    <nc r="BI179" t="e">
      <v>#REF!</v>
    </nc>
  </rcc>
  <rcc rId="11241" sId="2">
    <oc r="BL179">
      <f>BL174/BL$175</f>
    </oc>
    <nc r="BL179" t="e">
      <v>#REF!</v>
    </nc>
  </rcc>
  <rcc rId="11242" sId="2">
    <oc r="BM179">
      <f>BM174/BM$175</f>
    </oc>
    <nc r="BM179" t="e">
      <v>#REF!</v>
    </nc>
  </rcc>
  <rcc rId="11243" sId="2">
    <oc r="BN179">
      <f>BN174/BN$175</f>
    </oc>
    <nc r="BN179" t="e">
      <v>#REF!</v>
    </nc>
  </rcc>
  <rcc rId="11244" sId="2">
    <oc r="BO179">
      <f>BO174/BO$175</f>
    </oc>
    <nc r="BO179" t="e">
      <v>#REF!</v>
    </nc>
  </rcc>
  <rcc rId="11245" sId="2">
    <oc r="BP179">
      <f>BP174/BP$175</f>
    </oc>
    <nc r="BP179" t="e">
      <v>#REF!</v>
    </nc>
  </rcc>
  <rcc rId="11246" sId="2">
    <oc r="BQ179">
      <f>BQ174/BQ$175</f>
    </oc>
    <nc r="BQ179" t="e">
      <v>#REF!</v>
    </nc>
  </rcc>
  <rcc rId="11247" sId="2">
    <oc r="BR179">
      <f>BR174/BR$175</f>
    </oc>
    <nc r="BR179" t="e">
      <v>#REF!</v>
    </nc>
  </rcc>
  <rcc rId="11248" sId="2">
    <oc r="G180">
      <f>SUM(G177:G179)</f>
    </oc>
    <nc r="G180" t="e">
      <v>#REF!</v>
    </nc>
  </rcc>
  <rcc rId="11249" sId="2">
    <oc r="P180">
      <f>SUM(P177:P179)</f>
    </oc>
    <nc r="P180" t="e">
      <v>#REF!</v>
    </nc>
  </rcc>
  <rcc rId="11250" sId="2">
    <oc r="R180">
      <f>SUM(R177:R179)</f>
    </oc>
    <nc r="R180" t="e">
      <v>#REF!</v>
    </nc>
  </rcc>
  <rcc rId="11251" sId="2">
    <oc r="S180">
      <f>SUM(S177:S179)</f>
    </oc>
    <nc r="S180" t="e">
      <v>#REF!</v>
    </nc>
  </rcc>
  <rcc rId="11252" sId="2">
    <oc r="U180">
      <f>SUM(U177:U179)</f>
    </oc>
    <nc r="U180" t="e">
      <v>#REF!</v>
    </nc>
  </rcc>
  <rcc rId="11253" sId="2">
    <oc r="V180">
      <f>SUM(V177:V179)</f>
    </oc>
    <nc r="V180" t="e">
      <v>#REF!</v>
    </nc>
  </rcc>
  <rcc rId="11254" sId="2">
    <oc r="X180">
      <f>SUM(X177:X179)</f>
    </oc>
    <nc r="X180" t="e">
      <v>#REF!</v>
    </nc>
  </rcc>
  <rcc rId="11255" sId="2">
    <oc r="AA180">
      <f>SUM(AA177:AA179)</f>
    </oc>
    <nc r="AA180" t="e">
      <v>#REF!</v>
    </nc>
  </rcc>
  <rcc rId="11256" sId="2">
    <oc r="AB180">
      <f>SUM(AB177:AB179)</f>
    </oc>
    <nc r="AB180" t="e">
      <v>#REF!</v>
    </nc>
  </rcc>
  <rcc rId="11257" sId="2">
    <oc r="AC180">
      <f>SUM(AC177:AC179)</f>
    </oc>
    <nc r="AC180" t="e">
      <v>#REF!</v>
    </nc>
  </rcc>
  <rcc rId="11258" sId="2">
    <oc r="AD180">
      <f>SUM(AD177:AD179)</f>
    </oc>
    <nc r="AD180" t="e">
      <v>#REF!</v>
    </nc>
  </rcc>
  <rcc rId="11259" sId="2">
    <oc r="AE180">
      <f>SUM(AE177:AE179)</f>
    </oc>
    <nc r="AE180" t="e">
      <v>#REF!</v>
    </nc>
  </rcc>
  <rcc rId="11260" sId="2">
    <oc r="AF180">
      <f>SUM(AF177:AF179)</f>
    </oc>
    <nc r="AF180" t="e">
      <v>#REF!</v>
    </nc>
  </rcc>
  <rcc rId="11261" sId="2">
    <oc r="AG180">
      <f>SUM(AG177:AG179)</f>
    </oc>
    <nc r="AG180" t="e">
      <v>#REF!</v>
    </nc>
  </rcc>
  <rcc rId="11262" sId="2">
    <oc r="AH180">
      <f>SUM(AH177:AH179)</f>
    </oc>
    <nc r="AH180" t="e">
      <v>#REF!</v>
    </nc>
  </rcc>
  <rcc rId="11263" sId="2">
    <oc r="AI180">
      <f>SUM(AI177:AI179)</f>
    </oc>
    <nc r="AI180" t="e">
      <v>#REF!</v>
    </nc>
  </rcc>
  <rcc rId="11264" sId="2">
    <oc r="AJ180">
      <f>SUM(AJ177:AJ179)</f>
    </oc>
    <nc r="AJ180" t="e">
      <v>#REF!</v>
    </nc>
  </rcc>
  <rcc rId="11265" sId="2">
    <oc r="AK180">
      <f>SUM(AK177:AK179)</f>
    </oc>
    <nc r="AK180" t="e">
      <v>#REF!</v>
    </nc>
  </rcc>
  <rcc rId="11266" sId="2">
    <oc r="AM180">
      <f>SUM(AM177:AM179)</f>
    </oc>
    <nc r="AM180" t="e">
      <v>#REF!</v>
    </nc>
  </rcc>
  <rcc rId="11267" sId="2">
    <oc r="AN180">
      <f>SUM(AN177:AN179)</f>
    </oc>
    <nc r="AN180" t="e">
      <v>#REF!</v>
    </nc>
  </rcc>
  <rcc rId="11268" sId="2">
    <oc r="AO180">
      <f>SUM(AO177:AO179)</f>
    </oc>
    <nc r="AO180" t="e">
      <v>#REF!</v>
    </nc>
  </rcc>
  <rcc rId="11269" sId="2">
    <oc r="AP180">
      <f>SUM(AP177:AP179)</f>
    </oc>
    <nc r="AP180" t="e">
      <v>#REF!</v>
    </nc>
  </rcc>
  <rcc rId="11270" sId="2">
    <oc r="AQ180">
      <f>SUM(AQ177:AQ179)</f>
    </oc>
    <nc r="AQ180" t="e">
      <v>#REF!</v>
    </nc>
  </rcc>
  <rcc rId="11271" sId="2">
    <oc r="AR180">
      <f>SUM(AR177:AR179)</f>
    </oc>
    <nc r="AR180" t="e">
      <v>#REF!</v>
    </nc>
  </rcc>
  <rcc rId="11272" sId="2">
    <oc r="AS180">
      <f>SUM(AS177:AS179)</f>
    </oc>
    <nc r="AS180" t="e">
      <v>#REF!</v>
    </nc>
  </rcc>
  <rcc rId="11273" sId="2">
    <oc r="AV180">
      <f>SUM(AV177:AV179)</f>
    </oc>
    <nc r="AV180" t="e">
      <v>#REF!</v>
    </nc>
  </rcc>
  <rcc rId="11274" sId="2">
    <oc r="AW180">
      <f>SUM(AW177:AW179)</f>
    </oc>
    <nc r="AW180" t="e">
      <v>#REF!</v>
    </nc>
  </rcc>
  <rcc rId="11275" sId="2">
    <oc r="BB180">
      <f>SUM(BB177:BB179)</f>
    </oc>
    <nc r="BB180" t="e">
      <v>#REF!</v>
    </nc>
  </rcc>
  <rcc rId="11276" sId="2">
    <oc r="BC180">
      <f>SUM(BC177:BC179)</f>
    </oc>
    <nc r="BC180" t="e">
      <v>#REF!</v>
    </nc>
  </rcc>
  <rcc rId="11277" sId="2">
    <oc r="BD180">
      <f>SUM(BD177:BD179)</f>
    </oc>
    <nc r="BD180" t="e">
      <v>#REF!</v>
    </nc>
  </rcc>
  <rcc rId="11278" sId="2">
    <oc r="BE180">
      <f>SUM(BE177:BE179)</f>
    </oc>
    <nc r="BE180" t="e">
      <v>#REF!</v>
    </nc>
  </rcc>
  <rcc rId="11279" sId="2">
    <oc r="BF180">
      <f>SUM(BF177:BF179)</f>
    </oc>
    <nc r="BF180" t="e">
      <v>#REF!</v>
    </nc>
  </rcc>
  <rcc rId="11280" sId="2">
    <oc r="BG180">
      <f>SUM(BG177:BG179)</f>
    </oc>
    <nc r="BG180" t="e">
      <v>#REF!</v>
    </nc>
  </rcc>
  <rcc rId="11281" sId="2">
    <oc r="BH180">
      <f>SUM(BH177:BH179)</f>
    </oc>
    <nc r="BH180" t="e">
      <v>#REF!</v>
    </nc>
  </rcc>
  <rcc rId="11282" sId="2">
    <oc r="BI180">
      <f>SUM(BI177:BI179)</f>
    </oc>
    <nc r="BI180" t="e">
      <v>#REF!</v>
    </nc>
  </rcc>
  <rcc rId="11283" sId="2">
    <oc r="BL180">
      <f>SUM(BL177:BL179)</f>
    </oc>
    <nc r="BL180" t="e">
      <v>#REF!</v>
    </nc>
  </rcc>
  <rcc rId="11284" sId="2">
    <oc r="BM180">
      <f>SUM(BM177:BM179)</f>
    </oc>
    <nc r="BM180" t="e">
      <v>#REF!</v>
    </nc>
  </rcc>
  <rcc rId="11285" sId="2">
    <oc r="BN180">
      <f>SUM(BN177:BN179)</f>
    </oc>
    <nc r="BN180" t="e">
      <v>#REF!</v>
    </nc>
  </rcc>
  <rcc rId="11286" sId="2">
    <oc r="BO180">
      <f>SUM(BO177:BO179)</f>
    </oc>
    <nc r="BO180" t="e">
      <v>#REF!</v>
    </nc>
  </rcc>
  <rcc rId="11287" sId="2">
    <oc r="BP180">
      <f>SUM(BP177:BP179)</f>
    </oc>
    <nc r="BP180" t="e">
      <v>#REF!</v>
    </nc>
  </rcc>
  <rcc rId="11288" sId="2">
    <oc r="BQ180">
      <f>SUM(BQ177:BQ179)</f>
    </oc>
    <nc r="BQ180" t="e">
      <v>#REF!</v>
    </nc>
  </rcc>
  <rcc rId="11289" sId="2">
    <oc r="BR180">
      <f>SUM(BR177:BR179)</f>
    </oc>
    <nc r="BR180" t="e">
      <v>#REF!</v>
    </nc>
  </rcc>
  <rrc rId="11290" sId="2" ref="A1:XFD1" action="deleteRow"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  <undo index="65535" exp="area" ref3D="1" dr="$F$1:$O$1048576" dn="Z_4F6B0010_E9C4_4AC7_B012_D7C3236BA3BD_.wvu.Cols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undo index="65535" exp="area" ref3D="1" dr="$A$107:$XFD$109" dn="Z_DC3780FC_E03D_4CB0_9630_45647ED63C69_.wvu.Rows" sId="2"/>
    <undo index="65535" exp="area" ref3D="1" dr="$B$1:$AR$1048576" dn="Z_DCC8505D_D30F_4E76_8C36_3038DACC80BC_.wvu.Col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F$1:$G$1048576" dn="Z_A6899CFB_DE4A_47C1_BF00_BC795B1F1A06_.wvu.Col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M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N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C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E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H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X1" start="0" length="0">
      <dxf>
        <numFmt numFmtId="0" formatCode="General"/>
      </dxf>
    </rfmt>
    <rfmt sheetId="2" sqref="BY1" start="0" length="0">
      <dxf>
        <numFmt numFmtId="0" formatCode="General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1" sId="2" ref="A1:XFD1" action="deleteRow">
    <undo index="65535" exp="area" ref3D="1" dr="$A$1:$BU$169" dn="Z_333A1E19_F4F4_47F6_AD2B_2BE477C76F83_.wvu.FilterData" sId="2"/>
    <undo index="65535" exp="area" ref3D="1" dr="$A$1:$BX$192" dn="Z_3288564A_BFCE_41BC_96A5_F5D0AAF87967_.wvu.FilterData" sId="2"/>
    <undo index="65535" exp="area" ref3D="1" dr="$A$1:$BU$169" dn="Z_2CF1BD94_9333_4EDC_B093_96781F7E2A66_.wvu.FilterData" sId="2"/>
    <undo index="65535" exp="area" ref3D="1" dr="$A$1:$BU$169" dn="Z_2354D02C_E471_4A16_AD67_C5C2DCB0C8F0_.wvu.FilterData" sId="2"/>
    <undo index="65535" exp="area" ref3D="1" dr="$A$1:$BX$192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2" dn="Z_041136D2_2130_4255_B443_15B49F564E84_.wvu.FilterData" sId="2"/>
    <undo index="65535" exp="area" ref3D="1" dr="$A$1:$BX$192" dn="Z_17F71549_832A_4009_82E2_0F147A99FD62_.wvu.FilterData" sId="2"/>
    <undo index="65535" exp="area" ref3D="1" dr="$A$1:$BX$192" dn="Z_134653B9_C97C_4439_9743_F62EB2142553_.wvu.FilterData" sId="2"/>
    <undo index="65535" exp="area" ref3D="1" dr="$A$1:$BX$192" dn="Z_07528A2A_CA7B_45A3_8C78_B047CB358D85_.wvu.FilterData" sId="2"/>
    <undo index="65535" exp="area" ref3D="1" dr="$A$1:$BX$192" dn="Z_10CC6A42_76CA_4CE7_9AB7_75E8EE03DD52_.wvu.FilterData" sId="2"/>
    <undo index="65535" exp="area" ref3D="1" dr="$G$1:$AF$1048576" dn="Z_08C80893_5081_4028_8574_8533972FAA81_.wvu.Cols" sId="2"/>
    <undo index="65535" exp="area" ref3D="1" dr="$A$1:$BX$192" dn="_FilterDatabase" sId="2"/>
    <undo index="65535" exp="area" ref3D="1" dr="$A$1:$BX$192" dn="Z_548836E9_BAE3_4C1D_9753_5BA7F14C972B_.wvu.FilterData" sId="2"/>
    <undo index="65535" exp="area" ref3D="1" dr="$A$1:$BX$192" dn="Z_4F6B0010_E9C4_4AC7_B012_D7C3236BA3BD_.wvu.FilterData" sId="2"/>
    <undo index="65535" exp="area" ref3D="1" dr="$F$1:$O$1048576" dn="Z_4F6B0010_E9C4_4AC7_B012_D7C3236BA3BD_.wvu.Cols" sId="2"/>
    <undo index="65535" exp="area" ref3D="1" dr="$A$1:$BX$192" dn="Z_4C44266F_1657_42B1_9F9F_211C03048443_.wvu.FilterData" sId="2"/>
    <undo index="65535" exp="area" ref3D="1" dr="$A$1:$BX$192" dn="Z_4BE51A18_B0A0_401D_9A09_F692E0ECB09B_.wvu.FilterData" sId="2"/>
    <undo index="65535" exp="area" ref3D="1" dr="$A$1:$BX$192" dn="Z_4C072D60_E856_4D03_8778_D056B82F8B94_.wvu.FilterData" sId="2"/>
    <undo index="65535" exp="area" ref3D="1" dr="$A$1:$BX$192" dn="Z_3F9D0D8E_0280_4E1B_887E_343DC67AEF81_.wvu.FilterData" sId="2"/>
    <undo index="65535" exp="area" ref3D="1" dr="$A$1:$BU$169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2" dn="Z_46AB56D5_CE66_4F5F_B4E5_213E35ACB9B0_.wvu.FilterData" sId="2"/>
    <undo index="65535" exp="area" ref3D="1" dr="$A$1:$BX$192" dn="Z_4BD5850D_B4C1_4FE6_AD12_AE545D24D33E_.wvu.FilterData" sId="2"/>
    <undo index="65535" exp="area" ref3D="1" dr="$A$1:$BX$192" dn="Z_33D12EA1_AACC_4603_8E15_8770011823CA_.wvu.FilterData" sId="2"/>
    <undo index="65535" exp="area" ref3D="1" dr="$A$1:$BX$192" dn="Z_47017308_DD16_4B6B_A416_7C23F4163BFC_.wvu.FilterData" sId="2"/>
    <undo index="65535" exp="area" ref3D="1" dr="$B$1:$O$1048576" dn="Z_815BE6D6_07F9_4CBF_B8FD_89E61A8B16EF_.wvu.Cols" sId="2"/>
    <undo index="65535" exp="area" ref3D="1" dr="$A$1:$BX$192" dn="Z_8CA720A9_FC92_4EB9_91CC_E90FE3E70EA6_.wvu.FilterData" sId="2"/>
    <undo index="65535" exp="area" ref3D="1" dr="$A$1:$BX$192" dn="Z_8BC85080_E9E4_4C4F_A87C_66C5B69F0AB3_.wvu.FilterData" sId="2"/>
    <undo index="65535" exp="area" ref3D="1" dr="$A$1:$BX$192" dn="Z_8A152B63_ED7E_405D_A50B_C1D668B7C471_.wvu.FilterData" sId="2"/>
    <undo index="65535" exp="area" ref3D="1" dr="$A$1:$BX$192" dn="Z_86680E72_FC77_45EF_9FFF_2A77157FA8B6_.wvu.FilterData" sId="2"/>
    <undo index="65535" exp="area" ref3D="1" dr="$A$1:$BX$192" dn="Z_815BE6D6_07F9_4CBF_B8FD_89E61A8B16EF_.wvu.FilterData" sId="2"/>
    <undo index="65535" exp="area" ref3D="1" dr="$A$1:$BX$192" dn="Z_84B6601C_494C_4B8C_8A18_32BF39A4BAB9_.wvu.FilterData" sId="2"/>
    <undo index="65535" exp="area" ref3D="1" dr="$A$1:$BX$192" dn="Z_812B22C6_47B4_4E69_B761_78555FEB9C19_.wvu.FilterData" sId="2"/>
    <undo index="65535" exp="area" ref3D="1" dr="$A$1:$BX$192" dn="Z_814CBB97_E2E7_4E55_8983_BB135E83F82A_.wvu.FilterData" sId="2"/>
    <undo index="65535" exp="area" ref3D="1" dr="$A$1:$BU$169" dn="Z_784C2034_CF2B_4761_861E_AC6FFC5151CE_.wvu.FilterData" sId="2"/>
    <undo index="65535" exp="area" ref3D="1" dr="$F$1:$F$1048576" dn="Z_781C4B64_7C8D_415F_9AB6_576FAA0890C7_.wvu.Cols" sId="2"/>
    <undo index="65535" exp="area" ref3D="1" dr="$A$1:$BX$192" dn="Z_781C4B64_7C8D_415F_9AB6_576FAA0890C7_.wvu.FilterData" sId="2"/>
    <undo index="65535" exp="area" ref3D="1" dr="$A$1:$BX$192" dn="Z_6F7B7A9F_7F6E_4FC5_BE44_B80147D67BB7_.wvu.FilterData" sId="2"/>
    <undo index="65535" exp="area" ref3D="1" dr="$A$1:$BX$192" dn="Z_5F8EC55F_6BE6_42EB_BDA6_7DA9ACE0C263_.wvu.FilterData" sId="2"/>
    <undo index="65535" exp="area" ref3D="1" dr="$A$1:$BX$192" dn="Z_5D2ED982_C203_416E_981F_17614611A76F_.wvu.FilterData" sId="2"/>
    <undo index="65535" exp="area" ref3D="1" dr="$A$1:$BX$192" dn="Z_55F024CD_A7F9_4381_9942_5ED21204AFB7_.wvu.FilterData" sId="2"/>
    <undo index="65535" exp="area" ref3D="1" dr="$A$1:$BX$192" dn="Z_64A60B51_B78D_478B_A690_AB565476B1E2_.wvu.FilterData" sId="2"/>
    <undo index="65535" exp="area" ref3D="1" dr="$A$1:$BU$169" dn="Z_576E8EB8_231A_4B9C_8553_A1D26E68DBF4_.wvu.FilterData" sId="2"/>
    <undo index="65535" exp="area" ref3D="1" dr="$A$1:$BU$169" dn="Z_6F39DC8C_CFAF_4903_A623_34F8D498ADC0_.wvu.FilterData" sId="2"/>
    <undo index="65535" exp="area" ref3D="1" dr="$A$106:$XFD$108" dn="Z_55F024CD_A7F9_4381_9942_5ED21204AFB7_.wvu.Rows" sId="2"/>
    <undo index="65535" exp="area" ref3D="1" dr="$A$1:$BX$192" dn="Z_5C50C604_8817_449F_8F3F_E8AD328EA193_.wvu.FilterData" sId="2"/>
    <undo index="65535" exp="area" ref3D="1" dr="$A$1:$BX$192" dn="Z_674EC46E_6807_4283_A3B1_E74DD4CBCC80_.wvu.FilterData" sId="2"/>
    <undo index="65535" exp="area" ref3D="1" dr="$A$1:$BX$192" dn="Z_650F9B20_6D41_44B5_B7FE_B717366810E2_.wvu.FilterData" sId="2"/>
    <undo index="65535" exp="area" ref3D="1" dr="$A$1:$BU$169" dn="Z_F3C706F4_7B38_4C28_9298_5B4CB7A6C527_.wvu.FilterData" sId="2"/>
    <undo index="65535" exp="area" ref3D="1" dr="$A$1:$BX$192" dn="Z_EF158714_875A_408E_A073_2BB190003FA1_.wvu.FilterData" sId="2"/>
    <undo index="65535" exp="area" ref3D="1" dr="$A$1:$BX$192" dn="Z_CFC70DAD_9272_4687_81F7_C81AC324E34E_.wvu.FilterData" sId="2"/>
    <undo index="65535" exp="area" ref3D="1" dr="$A$1:$BX$192" dn="Z_EAC6CC38_A7AF_4744_8C91_BFF9B8DF99EB_.wvu.FilterData" sId="2"/>
    <undo index="65535" exp="area" ref3D="1" dr="$A$1:$BX$192" dn="Z_E03ED48E_5836_47B1_8E5C_A35B520BF57D_.wvu.FilterData" sId="2"/>
    <undo index="65535" exp="area" ref3D="1" dr="$A$106:$XFD$108" dn="Z_DC3780FC_E03D_4CB0_9630_45647ED63C69_.wvu.Rows" sId="2"/>
    <undo index="65535" exp="area" ref3D="1" dr="$B$1:$AR$1048576" dn="Z_DCC8505D_D30F_4E76_8C36_3038DACC80BC_.wvu.Cols" sId="2"/>
    <undo index="65535" exp="area" ref3D="1" dr="$A$1:$BX$192" dn="Z_B54EAF79_9AE3_405E_8904_DC2B8F7A3D1F_.wvu.FilterData" sId="2"/>
    <undo index="65535" exp="area" ref3D="1" dr="$A$1:$BX$192" dn="Z_DC3780FC_E03D_4CB0_9630_45647ED63C69_.wvu.FilterData" sId="2"/>
    <undo index="65535" exp="area" ref3D="1" dr="$A$1:$BU$169" dn="Z_AF471218_71A9_41DF_AB12_A6B411E3A0B2_.wvu.FilterData" sId="2"/>
    <undo index="65535" exp="area" ref3D="1" dr="$A$1:$BX$192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2" dn="Z_AC823C34_08D3_4F48_9C7B_A99D9A5AE1CD_.wvu.FilterData" sId="2"/>
    <undo index="65535" exp="area" ref3D="1" dr="$A$1:$BX$192" dn="Z_8DE3EABB_0E9D_41EA_8232_A271335B70CD_.wvu.FilterData" sId="2"/>
    <undo index="65535" exp="area" ref3D="1" dr="$A$1:$BX$192" dn="Z_9E1AF9C5_7523_4018_94CC_68120299FD5E_.wvu.FilterData" sId="2"/>
    <undo index="65535" exp="area" ref3D="1" dr="$F$1:$G$1048576" dn="Z_A6899CFB_DE4A_47C1_BF00_BC795B1F1A06_.wvu.Cols" sId="2"/>
    <undo index="65535" exp="area" ref3D="1" dr="$A$1:$BX$192" dn="Z_96AA1C6C_9C0B_4D32_B20F_7AD639330690_.wvu.FilterData" sId="2"/>
    <undo index="65535" exp="area" ref3D="1" dr="$A$1:$BX$192" dn="Z_8D6B43F0_C7E3_4081_96D2_8B609D37DAAB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 numFmtId="34">
      <nc r="B1">
        <v>359741077.125</v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2" sId="2" ref="A1:XFD1" action="deleteRow">
    <undo index="65535" exp="area" ref3D="1" dr="$A$1:$BU$168" dn="Z_333A1E19_F4F4_47F6_AD2B_2BE477C76F83_.wvu.FilterData" sId="2"/>
    <undo index="65535" exp="area" ref3D="1" dr="$A$1:$BX$191" dn="Z_3288564A_BFCE_41BC_96A5_F5D0AAF87967_.wvu.FilterData" sId="2"/>
    <undo index="65535" exp="area" ref3D="1" dr="$A$1:$BU$168" dn="Z_2CF1BD94_9333_4EDC_B093_96781F7E2A66_.wvu.FilterData" sId="2"/>
    <undo index="65535" exp="area" ref3D="1" dr="$A$1:$BU$168" dn="Z_2354D02C_E471_4A16_AD67_C5C2DCB0C8F0_.wvu.FilterData" sId="2"/>
    <undo index="65535" exp="area" ref3D="1" dr="$A$1:$BX$191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1" dn="Z_041136D2_2130_4255_B443_15B49F564E84_.wvu.FilterData" sId="2"/>
    <undo index="65535" exp="area" ref3D="1" dr="$A$1:$BX$191" dn="Z_17F71549_832A_4009_82E2_0F147A99FD62_.wvu.FilterData" sId="2"/>
    <undo index="65535" exp="area" ref3D="1" dr="$A$1:$BX$191" dn="Z_134653B9_C97C_4439_9743_F62EB2142553_.wvu.FilterData" sId="2"/>
    <undo index="65535" exp="area" ref3D="1" dr="$A$1:$BX$191" dn="Z_07528A2A_CA7B_45A3_8C78_B047CB358D85_.wvu.FilterData" sId="2"/>
    <undo index="65535" exp="area" ref3D="1" dr="$A$1:$BX$191" dn="Z_10CC6A42_76CA_4CE7_9AB7_75E8EE03DD52_.wvu.FilterData" sId="2"/>
    <undo index="65535" exp="area" ref3D="1" dr="$G$1:$AF$1048576" dn="Z_08C80893_5081_4028_8574_8533972FAA81_.wvu.Cols" sId="2"/>
    <undo index="65535" exp="area" ref3D="1" dr="$A$1:$BX$191" dn="_FilterDatabase" sId="2"/>
    <undo index="65535" exp="area" ref3D="1" dr="$A$1:$BX$191" dn="Z_548836E9_BAE3_4C1D_9753_5BA7F14C972B_.wvu.FilterData" sId="2"/>
    <undo index="65535" exp="area" ref3D="1" dr="$A$1:$BX$191" dn="Z_4F6B0010_E9C4_4AC7_B012_D7C3236BA3BD_.wvu.FilterData" sId="2"/>
    <undo index="65535" exp="area" ref3D="1" dr="$F$1:$O$1048576" dn="Z_4F6B0010_E9C4_4AC7_B012_D7C3236BA3BD_.wvu.Cols" sId="2"/>
    <undo index="65535" exp="area" ref3D="1" dr="$A$1:$BX$191" dn="Z_4C44266F_1657_42B1_9F9F_211C03048443_.wvu.FilterData" sId="2"/>
    <undo index="65535" exp="area" ref3D="1" dr="$A$1:$BX$191" dn="Z_4BE51A18_B0A0_401D_9A09_F692E0ECB09B_.wvu.FilterData" sId="2"/>
    <undo index="65535" exp="area" ref3D="1" dr="$A$1:$BX$191" dn="Z_4C072D60_E856_4D03_8778_D056B82F8B94_.wvu.FilterData" sId="2"/>
    <undo index="65535" exp="area" ref3D="1" dr="$A$1:$BX$191" dn="Z_3F9D0D8E_0280_4E1B_887E_343DC67AEF81_.wvu.FilterData" sId="2"/>
    <undo index="65535" exp="area" ref3D="1" dr="$A$1:$BU$168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1" dn="Z_46AB56D5_CE66_4F5F_B4E5_213E35ACB9B0_.wvu.FilterData" sId="2"/>
    <undo index="65535" exp="area" ref3D="1" dr="$A$1:$BX$191" dn="Z_4BD5850D_B4C1_4FE6_AD12_AE545D24D33E_.wvu.FilterData" sId="2"/>
    <undo index="65535" exp="area" ref3D="1" dr="$A$1:$BX$191" dn="Z_33D12EA1_AACC_4603_8E15_8770011823CA_.wvu.FilterData" sId="2"/>
    <undo index="65535" exp="area" ref3D="1" dr="$A$1:$BX$191" dn="Z_47017308_DD16_4B6B_A416_7C23F4163BFC_.wvu.FilterData" sId="2"/>
    <undo index="65535" exp="area" ref3D="1" dr="$B$1:$O$1048576" dn="Z_815BE6D6_07F9_4CBF_B8FD_89E61A8B16EF_.wvu.Cols" sId="2"/>
    <undo index="65535" exp="area" ref3D="1" dr="$A$1:$BX$191" dn="Z_8CA720A9_FC92_4EB9_91CC_E90FE3E70EA6_.wvu.FilterData" sId="2"/>
    <undo index="65535" exp="area" ref3D="1" dr="$A$1:$BX$191" dn="Z_8BC85080_E9E4_4C4F_A87C_66C5B69F0AB3_.wvu.FilterData" sId="2"/>
    <undo index="65535" exp="area" ref3D="1" dr="$A$1:$BX$191" dn="Z_8A152B63_ED7E_405D_A50B_C1D668B7C471_.wvu.FilterData" sId="2"/>
    <undo index="65535" exp="area" ref3D="1" dr="$A$1:$BX$191" dn="Z_86680E72_FC77_45EF_9FFF_2A77157FA8B6_.wvu.FilterData" sId="2"/>
    <undo index="65535" exp="area" ref3D="1" dr="$A$1:$BX$191" dn="Z_815BE6D6_07F9_4CBF_B8FD_89E61A8B16EF_.wvu.FilterData" sId="2"/>
    <undo index="65535" exp="area" ref3D="1" dr="$A$1:$BX$191" dn="Z_84B6601C_494C_4B8C_8A18_32BF39A4BAB9_.wvu.FilterData" sId="2"/>
    <undo index="65535" exp="area" ref3D="1" dr="$A$1:$BX$191" dn="Z_812B22C6_47B4_4E69_B761_78555FEB9C19_.wvu.FilterData" sId="2"/>
    <undo index="65535" exp="area" ref3D="1" dr="$A$1:$BX$191" dn="Z_814CBB97_E2E7_4E55_8983_BB135E83F82A_.wvu.FilterData" sId="2"/>
    <undo index="65535" exp="area" ref3D="1" dr="$A$1:$BU$168" dn="Z_784C2034_CF2B_4761_861E_AC6FFC5151CE_.wvu.FilterData" sId="2"/>
    <undo index="65535" exp="area" ref3D="1" dr="$F$1:$F$1048576" dn="Z_781C4B64_7C8D_415F_9AB6_576FAA0890C7_.wvu.Cols" sId="2"/>
    <undo index="65535" exp="area" ref3D="1" dr="$A$1:$BX$191" dn="Z_781C4B64_7C8D_415F_9AB6_576FAA0890C7_.wvu.FilterData" sId="2"/>
    <undo index="65535" exp="area" ref3D="1" dr="$A$1:$BX$191" dn="Z_6F7B7A9F_7F6E_4FC5_BE44_B80147D67BB7_.wvu.FilterData" sId="2"/>
    <undo index="65535" exp="area" ref3D="1" dr="$A$1:$BX$191" dn="Z_5F8EC55F_6BE6_42EB_BDA6_7DA9ACE0C263_.wvu.FilterData" sId="2"/>
    <undo index="65535" exp="area" ref3D="1" dr="$A$1:$BX$191" dn="Z_5D2ED982_C203_416E_981F_17614611A76F_.wvu.FilterData" sId="2"/>
    <undo index="65535" exp="area" ref3D="1" dr="$A$1:$BX$191" dn="Z_55F024CD_A7F9_4381_9942_5ED21204AFB7_.wvu.FilterData" sId="2"/>
    <undo index="65535" exp="area" ref3D="1" dr="$A$1:$BX$191" dn="Z_64A60B51_B78D_478B_A690_AB565476B1E2_.wvu.FilterData" sId="2"/>
    <undo index="65535" exp="area" ref3D="1" dr="$A$1:$BU$168" dn="Z_576E8EB8_231A_4B9C_8553_A1D26E68DBF4_.wvu.FilterData" sId="2"/>
    <undo index="65535" exp="area" ref3D="1" dr="$A$1:$BU$168" dn="Z_6F39DC8C_CFAF_4903_A623_34F8D498ADC0_.wvu.FilterData" sId="2"/>
    <undo index="65535" exp="area" ref3D="1" dr="$A$105:$XFD$107" dn="Z_55F024CD_A7F9_4381_9942_5ED21204AFB7_.wvu.Rows" sId="2"/>
    <undo index="65535" exp="area" ref3D="1" dr="$A$1:$BX$191" dn="Z_5C50C604_8817_449F_8F3F_E8AD328EA193_.wvu.FilterData" sId="2"/>
    <undo index="65535" exp="area" ref3D="1" dr="$A$1:$BX$191" dn="Z_674EC46E_6807_4283_A3B1_E74DD4CBCC80_.wvu.FilterData" sId="2"/>
    <undo index="65535" exp="area" ref3D="1" dr="$A$1:$BX$191" dn="Z_650F9B20_6D41_44B5_B7FE_B717366810E2_.wvu.FilterData" sId="2"/>
    <undo index="65535" exp="area" ref3D="1" dr="$A$1:$BU$168" dn="Z_F3C706F4_7B38_4C28_9298_5B4CB7A6C527_.wvu.FilterData" sId="2"/>
    <undo index="65535" exp="area" ref3D="1" dr="$A$1:$BX$191" dn="Z_EF158714_875A_408E_A073_2BB190003FA1_.wvu.FilterData" sId="2"/>
    <undo index="65535" exp="area" ref3D="1" dr="$A$1:$BX$191" dn="Z_CFC70DAD_9272_4687_81F7_C81AC324E34E_.wvu.FilterData" sId="2"/>
    <undo index="65535" exp="area" ref3D="1" dr="$A$1:$BX$191" dn="Z_EAC6CC38_A7AF_4744_8C91_BFF9B8DF99EB_.wvu.FilterData" sId="2"/>
    <undo index="65535" exp="area" ref3D="1" dr="$A$1:$BX$191" dn="Z_E03ED48E_5836_47B1_8E5C_A35B520BF57D_.wvu.FilterData" sId="2"/>
    <undo index="65535" exp="area" ref3D="1" dr="$A$105:$XFD$107" dn="Z_DC3780FC_E03D_4CB0_9630_45647ED63C69_.wvu.Rows" sId="2"/>
    <undo index="65535" exp="area" ref3D="1" dr="$B$1:$AR$1048576" dn="Z_DCC8505D_D30F_4E76_8C36_3038DACC80BC_.wvu.Cols" sId="2"/>
    <undo index="65535" exp="area" ref3D="1" dr="$A$1:$BX$191" dn="Z_B54EAF79_9AE3_405E_8904_DC2B8F7A3D1F_.wvu.FilterData" sId="2"/>
    <undo index="65535" exp="area" ref3D="1" dr="$A$1:$BX$191" dn="Z_DC3780FC_E03D_4CB0_9630_45647ED63C69_.wvu.FilterData" sId="2"/>
    <undo index="65535" exp="area" ref3D="1" dr="$A$1:$BU$168" dn="Z_AF471218_71A9_41DF_AB12_A6B411E3A0B2_.wvu.FilterData" sId="2"/>
    <undo index="65535" exp="area" ref3D="1" dr="$A$1:$BX$191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1" dn="Z_AC823C34_08D3_4F48_9C7B_A99D9A5AE1CD_.wvu.FilterData" sId="2"/>
    <undo index="65535" exp="area" ref3D="1" dr="$A$1:$BX$191" dn="Z_8DE3EABB_0E9D_41EA_8232_A271335B70CD_.wvu.FilterData" sId="2"/>
    <undo index="65535" exp="area" ref3D="1" dr="$A$1:$BX$191" dn="Z_9E1AF9C5_7523_4018_94CC_68120299FD5E_.wvu.FilterData" sId="2"/>
    <undo index="65535" exp="area" ref3D="1" dr="$F$1:$G$1048576" dn="Z_A6899CFB_DE4A_47C1_BF00_BC795B1F1A06_.wvu.Cols" sId="2"/>
    <undo index="65535" exp="area" ref3D="1" dr="$A$1:$BX$191" dn="Z_96AA1C6C_9C0B_4D32_B20F_7AD639330690_.wvu.FilterData" sId="2"/>
    <undo index="65535" exp="area" ref3D="1" dr="$A$1:$BX$191" dn="Z_8D6B43F0_C7E3_4081_96D2_8B609D37DAAB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 t="e">
        <v>#REF!</v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H1">
        <v>0.67021276595744683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L1">
        <v>0.66500000000000004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Q1">
        <v>0.75079365079365079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R1">
        <v>0.72972972972972971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T1">
        <v>0.78664776084384247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X1">
        <v>0.65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A1">
        <v>0.66867469879518071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C1">
        <v>0.69285714285714284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D1">
        <v>0.71641791044776115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G1">
        <v>0.69285714285714284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H1">
        <v>0.64583333333333337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J1">
        <v>0.6428571428571429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L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M1">
        <v>0.63888888888888884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N1">
        <v>0.67578503250795408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Q1">
        <v>0.63516912952989579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S1">
        <v>0.80882352941176472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T1">
        <v>0.67500000000000004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Z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A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BB1">
        <v>0.75708433670703856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C1">
        <v>0.6581395348837209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D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E1">
        <v>0.66129032258064513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F1">
        <v>0.70886075949367089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G1">
        <v>0.97499999999999998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H1">
        <v>0.77995025232143911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BL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M1">
        <v>0.71891850836752391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O1">
        <v>0.9285714285714286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S1">
        <v>0.72779814051934144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T1">
        <v>0.70669508613684529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3" sId="2" ref="A1:XFD1" action="deleteRow">
    <undo index="65535" exp="area" ref3D="1" dr="$A$1:$BU$167" dn="Z_333A1E19_F4F4_47F6_AD2B_2BE477C76F83_.wvu.FilterData" sId="2"/>
    <undo index="65535" exp="area" ref3D="1" dr="$A$1:$BX$190" dn="Z_3288564A_BFCE_41BC_96A5_F5D0AAF87967_.wvu.FilterData" sId="2"/>
    <undo index="65535" exp="area" ref3D="1" dr="$A$1:$BU$167" dn="Z_2CF1BD94_9333_4EDC_B093_96781F7E2A66_.wvu.FilterData" sId="2"/>
    <undo index="65535" exp="area" ref3D="1" dr="$A$1:$BU$167" dn="Z_2354D02C_E471_4A16_AD67_C5C2DCB0C8F0_.wvu.FilterData" sId="2"/>
    <undo index="65535" exp="area" ref3D="1" dr="$A$1:$BX$190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0" dn="Z_041136D2_2130_4255_B443_15B49F564E84_.wvu.FilterData" sId="2"/>
    <undo index="65535" exp="area" ref3D="1" dr="$A$1:$BX$190" dn="Z_17F71549_832A_4009_82E2_0F147A99FD62_.wvu.FilterData" sId="2"/>
    <undo index="65535" exp="area" ref3D="1" dr="$A$1:$BX$190" dn="Z_134653B9_C97C_4439_9743_F62EB2142553_.wvu.FilterData" sId="2"/>
    <undo index="65535" exp="area" ref3D="1" dr="$A$1:$BX$190" dn="Z_07528A2A_CA7B_45A3_8C78_B047CB358D85_.wvu.FilterData" sId="2"/>
    <undo index="65535" exp="area" ref3D="1" dr="$A$1:$BX$190" dn="Z_10CC6A42_76CA_4CE7_9AB7_75E8EE03DD52_.wvu.FilterData" sId="2"/>
    <undo index="65535" exp="area" ref3D="1" dr="$G$1:$AF$1048576" dn="Z_08C80893_5081_4028_8574_8533972FAA81_.wvu.Cols" sId="2"/>
    <undo index="65535" exp="area" ref3D="1" dr="$A$1:$BX$190" dn="_FilterDatabase" sId="2"/>
    <undo index="65535" exp="area" ref3D="1" dr="$A$1:$BX$190" dn="Z_548836E9_BAE3_4C1D_9753_5BA7F14C972B_.wvu.FilterData" sId="2"/>
    <undo index="65535" exp="area" ref3D="1" dr="$A$1:$BX$190" dn="Z_4F6B0010_E9C4_4AC7_B012_D7C3236BA3BD_.wvu.FilterData" sId="2"/>
    <undo index="65535" exp="area" ref3D="1" dr="$F$1:$O$1048576" dn="Z_4F6B0010_E9C4_4AC7_B012_D7C3236BA3BD_.wvu.Cols" sId="2"/>
    <undo index="65535" exp="area" ref3D="1" dr="$A$1:$BX$190" dn="Z_4C44266F_1657_42B1_9F9F_211C03048443_.wvu.FilterData" sId="2"/>
    <undo index="65535" exp="area" ref3D="1" dr="$A$1:$BX$190" dn="Z_4BE51A18_B0A0_401D_9A09_F692E0ECB09B_.wvu.FilterData" sId="2"/>
    <undo index="65535" exp="area" ref3D="1" dr="$A$1:$BX$190" dn="Z_4C072D60_E856_4D03_8778_D056B82F8B94_.wvu.FilterData" sId="2"/>
    <undo index="65535" exp="area" ref3D="1" dr="$A$1:$BX$190" dn="Z_3F9D0D8E_0280_4E1B_887E_343DC67AEF81_.wvu.FilterData" sId="2"/>
    <undo index="65535" exp="area" ref3D="1" dr="$A$1:$BU$167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0" dn="Z_46AB56D5_CE66_4F5F_B4E5_213E35ACB9B0_.wvu.FilterData" sId="2"/>
    <undo index="65535" exp="area" ref3D="1" dr="$A$1:$BX$190" dn="Z_4BD5850D_B4C1_4FE6_AD12_AE545D24D33E_.wvu.FilterData" sId="2"/>
    <undo index="65535" exp="area" ref3D="1" dr="$A$1:$BX$190" dn="Z_33D12EA1_AACC_4603_8E15_8770011823CA_.wvu.FilterData" sId="2"/>
    <undo index="65535" exp="area" ref3D="1" dr="$A$1:$BX$190" dn="Z_47017308_DD16_4B6B_A416_7C23F4163BFC_.wvu.FilterData" sId="2"/>
    <undo index="65535" exp="area" ref3D="1" dr="$B$1:$O$1048576" dn="Z_815BE6D6_07F9_4CBF_B8FD_89E61A8B16EF_.wvu.Cols" sId="2"/>
    <undo index="65535" exp="area" ref3D="1" dr="$A$1:$BX$190" dn="Z_8CA720A9_FC92_4EB9_91CC_E90FE3E70EA6_.wvu.FilterData" sId="2"/>
    <undo index="65535" exp="area" ref3D="1" dr="$A$1:$BX$190" dn="Z_8BC85080_E9E4_4C4F_A87C_66C5B69F0AB3_.wvu.FilterData" sId="2"/>
    <undo index="65535" exp="area" ref3D="1" dr="$A$1:$BX$190" dn="Z_8A152B63_ED7E_405D_A50B_C1D668B7C471_.wvu.FilterData" sId="2"/>
    <undo index="65535" exp="area" ref3D="1" dr="$A$1:$BX$190" dn="Z_86680E72_FC77_45EF_9FFF_2A77157FA8B6_.wvu.FilterData" sId="2"/>
    <undo index="65535" exp="area" ref3D="1" dr="$A$1:$BX$190" dn="Z_815BE6D6_07F9_4CBF_B8FD_89E61A8B16EF_.wvu.FilterData" sId="2"/>
    <undo index="65535" exp="area" ref3D="1" dr="$A$1:$BX$190" dn="Z_84B6601C_494C_4B8C_8A18_32BF39A4BAB9_.wvu.FilterData" sId="2"/>
    <undo index="65535" exp="area" ref3D="1" dr="$A$1:$BX$190" dn="Z_812B22C6_47B4_4E69_B761_78555FEB9C19_.wvu.FilterData" sId="2"/>
    <undo index="65535" exp="area" ref3D="1" dr="$A$1:$BX$190" dn="Z_814CBB97_E2E7_4E55_8983_BB135E83F82A_.wvu.FilterData" sId="2"/>
    <undo index="65535" exp="area" ref3D="1" dr="$A$1:$BU$167" dn="Z_784C2034_CF2B_4761_861E_AC6FFC5151CE_.wvu.FilterData" sId="2"/>
    <undo index="65535" exp="area" ref3D="1" dr="$F$1:$F$1048576" dn="Z_781C4B64_7C8D_415F_9AB6_576FAA0890C7_.wvu.Cols" sId="2"/>
    <undo index="65535" exp="area" ref3D="1" dr="$A$1:$BX$190" dn="Z_781C4B64_7C8D_415F_9AB6_576FAA0890C7_.wvu.FilterData" sId="2"/>
    <undo index="65535" exp="area" ref3D="1" dr="$A$1:$BX$190" dn="Z_6F7B7A9F_7F6E_4FC5_BE44_B80147D67BB7_.wvu.FilterData" sId="2"/>
    <undo index="65535" exp="area" ref3D="1" dr="$A$1:$BX$190" dn="Z_5F8EC55F_6BE6_42EB_BDA6_7DA9ACE0C263_.wvu.FilterData" sId="2"/>
    <undo index="65535" exp="area" ref3D="1" dr="$A$1:$BX$190" dn="Z_5D2ED982_C203_416E_981F_17614611A76F_.wvu.FilterData" sId="2"/>
    <undo index="65535" exp="area" ref3D="1" dr="$A$1:$BX$190" dn="Z_55F024CD_A7F9_4381_9942_5ED21204AFB7_.wvu.FilterData" sId="2"/>
    <undo index="65535" exp="area" ref3D="1" dr="$A$1:$BX$190" dn="Z_64A60B51_B78D_478B_A690_AB565476B1E2_.wvu.FilterData" sId="2"/>
    <undo index="65535" exp="area" ref3D="1" dr="$A$1:$BU$167" dn="Z_576E8EB8_231A_4B9C_8553_A1D26E68DBF4_.wvu.FilterData" sId="2"/>
    <undo index="65535" exp="area" ref3D="1" dr="$A$1:$BU$167" dn="Z_6F39DC8C_CFAF_4903_A623_34F8D498ADC0_.wvu.FilterData" sId="2"/>
    <undo index="65535" exp="area" ref3D="1" dr="$A$104:$XFD$106" dn="Z_55F024CD_A7F9_4381_9942_5ED21204AFB7_.wvu.Rows" sId="2"/>
    <undo index="65535" exp="area" ref3D="1" dr="$A$1:$BX$190" dn="Z_5C50C604_8817_449F_8F3F_E8AD328EA193_.wvu.FilterData" sId="2"/>
    <undo index="65535" exp="area" ref3D="1" dr="$A$1:$BX$190" dn="Z_674EC46E_6807_4283_A3B1_E74DD4CBCC80_.wvu.FilterData" sId="2"/>
    <undo index="65535" exp="area" ref3D="1" dr="$A$1:$BX$190" dn="Z_650F9B20_6D41_44B5_B7FE_B717366810E2_.wvu.FilterData" sId="2"/>
    <undo index="65535" exp="area" ref3D="1" dr="$A$1:$BU$167" dn="Z_F3C706F4_7B38_4C28_9298_5B4CB7A6C527_.wvu.FilterData" sId="2"/>
    <undo index="65535" exp="area" ref3D="1" dr="$A$1:$BX$190" dn="Z_EF158714_875A_408E_A073_2BB190003FA1_.wvu.FilterData" sId="2"/>
    <undo index="65535" exp="area" ref3D="1" dr="$A$1:$BX$190" dn="Z_CFC70DAD_9272_4687_81F7_C81AC324E34E_.wvu.FilterData" sId="2"/>
    <undo index="65535" exp="area" ref3D="1" dr="$A$1:$BX$190" dn="Z_EAC6CC38_A7AF_4744_8C91_BFF9B8DF99EB_.wvu.FilterData" sId="2"/>
    <undo index="65535" exp="area" ref3D="1" dr="$A$1:$BX$190" dn="Z_E03ED48E_5836_47B1_8E5C_A35B520BF57D_.wvu.FilterData" sId="2"/>
    <undo index="65535" exp="area" ref3D="1" dr="$A$104:$XFD$106" dn="Z_DC3780FC_E03D_4CB0_9630_45647ED63C69_.wvu.Rows" sId="2"/>
    <undo index="65535" exp="area" ref3D="1" dr="$B$1:$AR$1048576" dn="Z_DCC8505D_D30F_4E76_8C36_3038DACC80BC_.wvu.Cols" sId="2"/>
    <undo index="65535" exp="area" ref3D="1" dr="$A$1:$BX$190" dn="Z_B54EAF79_9AE3_405E_8904_DC2B8F7A3D1F_.wvu.FilterData" sId="2"/>
    <undo index="65535" exp="area" ref3D="1" dr="$A$1:$BX$190" dn="Z_DC3780FC_E03D_4CB0_9630_45647ED63C69_.wvu.FilterData" sId="2"/>
    <undo index="65535" exp="area" ref3D="1" dr="$A$1:$BU$167" dn="Z_AF471218_71A9_41DF_AB12_A6B411E3A0B2_.wvu.FilterData" sId="2"/>
    <undo index="65535" exp="area" ref3D="1" dr="$A$1:$BX$190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0" dn="Z_AC823C34_08D3_4F48_9C7B_A99D9A5AE1CD_.wvu.FilterData" sId="2"/>
    <undo index="65535" exp="area" ref3D="1" dr="$A$1:$BX$190" dn="Z_8DE3EABB_0E9D_41EA_8232_A271335B70CD_.wvu.FilterData" sId="2"/>
    <undo index="65535" exp="area" ref3D="1" dr="$A$1:$BX$190" dn="Z_9E1AF9C5_7523_4018_94CC_68120299FD5E_.wvu.FilterData" sId="2"/>
    <undo index="65535" exp="area" ref3D="1" dr="$F$1:$G$1048576" dn="Z_A6899CFB_DE4A_47C1_BF00_BC795B1F1A06_.wvu.Cols" sId="2"/>
    <undo index="65535" exp="area" ref3D="1" dr="$A$1:$BX$190" dn="Z_96AA1C6C_9C0B_4D32_B20F_7AD639330690_.wvu.FilterData" sId="2"/>
    <undo index="65535" exp="area" ref3D="1" dr="$A$1:$BX$190" dn="Z_8D6B43F0_C7E3_4081_96D2_8B609D37DAAB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B1">
        <v>0.37804878048780488</v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H1">
        <v>600000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M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N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Q1">
        <v>2400000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R1">
        <v>600000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S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T1">
        <v>2840737.375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U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V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W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X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Y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Z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A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B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C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D1">
        <v>300000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E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F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H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M1">
        <v>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N1">
        <v>2448128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Q1">
        <v>2752115.625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R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S1">
        <v>2400000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T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U1">
        <v>1106050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V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W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X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Y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Z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A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B1">
        <v>2865750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C1">
        <v>500000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D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E1">
        <v>500000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F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H1">
        <v>3491261.25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M1">
        <v>454880.625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N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Q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R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S1">
        <v>24258922.875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T1">
        <v>-371626914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4" sId="2" ref="A1:XFD1" action="deleteRow">
    <undo index="65535" exp="area" ref3D="1" dr="$A$1:$BU$166" dn="Z_333A1E19_F4F4_47F6_AD2B_2BE477C76F83_.wvu.FilterData" sId="2"/>
    <undo index="65535" exp="area" ref3D="1" dr="$A$1:$BX$189" dn="Z_3288564A_BFCE_41BC_96A5_F5D0AAF87967_.wvu.FilterData" sId="2"/>
    <undo index="65535" exp="area" ref3D="1" dr="$A$1:$BU$166" dn="Z_2CF1BD94_9333_4EDC_B093_96781F7E2A66_.wvu.FilterData" sId="2"/>
    <undo index="65535" exp="area" ref3D="1" dr="$A$1:$BU$166" dn="Z_2354D02C_E471_4A16_AD67_C5C2DCB0C8F0_.wvu.FilterData" sId="2"/>
    <undo index="65535" exp="area" ref3D="1" dr="$A$1:$BX$189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9" dn="Z_041136D2_2130_4255_B443_15B49F564E84_.wvu.FilterData" sId="2"/>
    <undo index="65535" exp="area" ref3D="1" dr="$A$1:$BX$189" dn="Z_17F71549_832A_4009_82E2_0F147A99FD62_.wvu.FilterData" sId="2"/>
    <undo index="65535" exp="area" ref3D="1" dr="$A$1:$BX$189" dn="Z_134653B9_C97C_4439_9743_F62EB2142553_.wvu.FilterData" sId="2"/>
    <undo index="65535" exp="area" ref3D="1" dr="$A$1:$BX$189" dn="Z_07528A2A_CA7B_45A3_8C78_B047CB358D85_.wvu.FilterData" sId="2"/>
    <undo index="65535" exp="area" ref3D="1" dr="$A$1:$BX$189" dn="Z_10CC6A42_76CA_4CE7_9AB7_75E8EE03DD52_.wvu.FilterData" sId="2"/>
    <undo index="65535" exp="area" ref3D="1" dr="$G$1:$AF$1048576" dn="Z_08C80893_5081_4028_8574_8533972FAA81_.wvu.Cols" sId="2"/>
    <undo index="65535" exp="area" ref3D="1" dr="$A$1:$BX$189" dn="_FilterDatabase" sId="2"/>
    <undo index="65535" exp="area" ref3D="1" dr="$A$1:$BX$189" dn="Z_548836E9_BAE3_4C1D_9753_5BA7F14C972B_.wvu.FilterData" sId="2"/>
    <undo index="65535" exp="area" ref3D="1" dr="$A$1:$BX$189" dn="Z_4F6B0010_E9C4_4AC7_B012_D7C3236BA3BD_.wvu.FilterData" sId="2"/>
    <undo index="65535" exp="area" ref3D="1" dr="$F$1:$O$1048576" dn="Z_4F6B0010_E9C4_4AC7_B012_D7C3236BA3BD_.wvu.Cols" sId="2"/>
    <undo index="65535" exp="area" ref3D="1" dr="$A$1:$BX$189" dn="Z_4C44266F_1657_42B1_9F9F_211C03048443_.wvu.FilterData" sId="2"/>
    <undo index="65535" exp="area" ref3D="1" dr="$A$1:$BX$189" dn="Z_4BE51A18_B0A0_401D_9A09_F692E0ECB09B_.wvu.FilterData" sId="2"/>
    <undo index="65535" exp="area" ref3D="1" dr="$A$1:$BX$189" dn="Z_4C072D60_E856_4D03_8778_D056B82F8B94_.wvu.FilterData" sId="2"/>
    <undo index="65535" exp="area" ref3D="1" dr="$A$1:$BX$189" dn="Z_3F9D0D8E_0280_4E1B_887E_343DC67AEF81_.wvu.FilterData" sId="2"/>
    <undo index="65535" exp="area" ref3D="1" dr="$A$1:$BU$166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9" dn="Z_46AB56D5_CE66_4F5F_B4E5_213E35ACB9B0_.wvu.FilterData" sId="2"/>
    <undo index="65535" exp="area" ref3D="1" dr="$A$1:$BX$189" dn="Z_4BD5850D_B4C1_4FE6_AD12_AE545D24D33E_.wvu.FilterData" sId="2"/>
    <undo index="65535" exp="area" ref3D="1" dr="$A$1:$BX$189" dn="Z_33D12EA1_AACC_4603_8E15_8770011823CA_.wvu.FilterData" sId="2"/>
    <undo index="65535" exp="area" ref3D="1" dr="$A$1:$BX$189" dn="Z_47017308_DD16_4B6B_A416_7C23F4163BFC_.wvu.FilterData" sId="2"/>
    <undo index="65535" exp="area" ref3D="1" dr="$B$1:$O$1048576" dn="Z_815BE6D6_07F9_4CBF_B8FD_89E61A8B16EF_.wvu.Cols" sId="2"/>
    <undo index="65535" exp="area" ref3D="1" dr="$A$1:$BX$189" dn="Z_8CA720A9_FC92_4EB9_91CC_E90FE3E70EA6_.wvu.FilterData" sId="2"/>
    <undo index="65535" exp="area" ref3D="1" dr="$A$1:$BX$189" dn="Z_8BC85080_E9E4_4C4F_A87C_66C5B69F0AB3_.wvu.FilterData" sId="2"/>
    <undo index="65535" exp="area" ref3D="1" dr="$A$1:$BX$189" dn="Z_8A152B63_ED7E_405D_A50B_C1D668B7C471_.wvu.FilterData" sId="2"/>
    <undo index="65535" exp="area" ref3D="1" dr="$A$1:$BX$189" dn="Z_86680E72_FC77_45EF_9FFF_2A77157FA8B6_.wvu.FilterData" sId="2"/>
    <undo index="65535" exp="area" ref3D="1" dr="$A$1:$BX$189" dn="Z_815BE6D6_07F9_4CBF_B8FD_89E61A8B16EF_.wvu.FilterData" sId="2"/>
    <undo index="65535" exp="area" ref3D="1" dr="$A$1:$BX$189" dn="Z_84B6601C_494C_4B8C_8A18_32BF39A4BAB9_.wvu.FilterData" sId="2"/>
    <undo index="65535" exp="area" ref3D="1" dr="$A$1:$BX$189" dn="Z_812B22C6_47B4_4E69_B761_78555FEB9C19_.wvu.FilterData" sId="2"/>
    <undo index="65535" exp="area" ref3D="1" dr="$A$1:$BX$189" dn="Z_814CBB97_E2E7_4E55_8983_BB135E83F82A_.wvu.FilterData" sId="2"/>
    <undo index="65535" exp="area" ref3D="1" dr="$A$1:$BU$166" dn="Z_784C2034_CF2B_4761_861E_AC6FFC5151CE_.wvu.FilterData" sId="2"/>
    <undo index="65535" exp="area" ref3D="1" dr="$F$1:$F$1048576" dn="Z_781C4B64_7C8D_415F_9AB6_576FAA0890C7_.wvu.Cols" sId="2"/>
    <undo index="65535" exp="area" ref3D="1" dr="$A$1:$BX$189" dn="Z_781C4B64_7C8D_415F_9AB6_576FAA0890C7_.wvu.FilterData" sId="2"/>
    <undo index="65535" exp="area" ref3D="1" dr="$A$1:$BX$189" dn="Z_6F7B7A9F_7F6E_4FC5_BE44_B80147D67BB7_.wvu.FilterData" sId="2"/>
    <undo index="65535" exp="area" ref3D="1" dr="$A$1:$BX$189" dn="Z_5F8EC55F_6BE6_42EB_BDA6_7DA9ACE0C263_.wvu.FilterData" sId="2"/>
    <undo index="65535" exp="area" ref3D="1" dr="$A$1:$BX$189" dn="Z_5D2ED982_C203_416E_981F_17614611A76F_.wvu.FilterData" sId="2"/>
    <undo index="65535" exp="area" ref3D="1" dr="$A$1:$BX$189" dn="Z_55F024CD_A7F9_4381_9942_5ED21204AFB7_.wvu.FilterData" sId="2"/>
    <undo index="65535" exp="area" ref3D="1" dr="$A$1:$BX$189" dn="Z_64A60B51_B78D_478B_A690_AB565476B1E2_.wvu.FilterData" sId="2"/>
    <undo index="65535" exp="area" ref3D="1" dr="$A$1:$BU$166" dn="Z_576E8EB8_231A_4B9C_8553_A1D26E68DBF4_.wvu.FilterData" sId="2"/>
    <undo index="65535" exp="area" ref3D="1" dr="$A$1:$BU$166" dn="Z_6F39DC8C_CFAF_4903_A623_34F8D498ADC0_.wvu.FilterData" sId="2"/>
    <undo index="65535" exp="area" ref3D="1" dr="$A$103:$XFD$105" dn="Z_55F024CD_A7F9_4381_9942_5ED21204AFB7_.wvu.Rows" sId="2"/>
    <undo index="65535" exp="area" ref3D="1" dr="$A$1:$BX$189" dn="Z_5C50C604_8817_449F_8F3F_E8AD328EA193_.wvu.FilterData" sId="2"/>
    <undo index="65535" exp="area" ref3D="1" dr="$A$1:$BX$189" dn="Z_674EC46E_6807_4283_A3B1_E74DD4CBCC80_.wvu.FilterData" sId="2"/>
    <undo index="65535" exp="area" ref3D="1" dr="$A$1:$BX$189" dn="Z_650F9B20_6D41_44B5_B7FE_B717366810E2_.wvu.FilterData" sId="2"/>
    <undo index="65535" exp="area" ref3D="1" dr="$A$1:$BU$166" dn="Z_F3C706F4_7B38_4C28_9298_5B4CB7A6C527_.wvu.FilterData" sId="2"/>
    <undo index="65535" exp="area" ref3D="1" dr="$A$1:$BX$189" dn="Z_EF158714_875A_408E_A073_2BB190003FA1_.wvu.FilterData" sId="2"/>
    <undo index="65535" exp="area" ref3D="1" dr="$A$1:$BX$189" dn="Z_CFC70DAD_9272_4687_81F7_C81AC324E34E_.wvu.FilterData" sId="2"/>
    <undo index="65535" exp="area" ref3D="1" dr="$A$1:$BX$189" dn="Z_EAC6CC38_A7AF_4744_8C91_BFF9B8DF99EB_.wvu.FilterData" sId="2"/>
    <undo index="65535" exp="area" ref3D="1" dr="$A$1:$BX$189" dn="Z_E03ED48E_5836_47B1_8E5C_A35B520BF57D_.wvu.FilterData" sId="2"/>
    <undo index="65535" exp="area" ref3D="1" dr="$A$103:$XFD$105" dn="Z_DC3780FC_E03D_4CB0_9630_45647ED63C69_.wvu.Rows" sId="2"/>
    <undo index="65535" exp="area" ref3D="1" dr="$B$1:$AR$1048576" dn="Z_DCC8505D_D30F_4E76_8C36_3038DACC80BC_.wvu.Cols" sId="2"/>
    <undo index="65535" exp="area" ref3D="1" dr="$A$1:$BX$189" dn="Z_B54EAF79_9AE3_405E_8904_DC2B8F7A3D1F_.wvu.FilterData" sId="2"/>
    <undo index="65535" exp="area" ref3D="1" dr="$A$1:$BX$189" dn="Z_DC3780FC_E03D_4CB0_9630_45647ED63C69_.wvu.FilterData" sId="2"/>
    <undo index="65535" exp="area" ref3D="1" dr="$A$1:$BU$166" dn="Z_AF471218_71A9_41DF_AB12_A6B411E3A0B2_.wvu.FilterData" sId="2"/>
    <undo index="65535" exp="area" ref3D="1" dr="$A$1:$BX$189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9" dn="Z_AC823C34_08D3_4F48_9C7B_A99D9A5AE1CD_.wvu.FilterData" sId="2"/>
    <undo index="65535" exp="area" ref3D="1" dr="$A$1:$BX$189" dn="Z_8DE3EABB_0E9D_41EA_8232_A271335B70CD_.wvu.FilterData" sId="2"/>
    <undo index="65535" exp="area" ref3D="1" dr="$A$1:$BX$189" dn="Z_9E1AF9C5_7523_4018_94CC_68120299FD5E_.wvu.FilterData" sId="2"/>
    <undo index="65535" exp="area" ref3D="1" dr="$F$1:$G$1048576" dn="Z_A6899CFB_DE4A_47C1_BF00_BC795B1F1A06_.wvu.Cols" sId="2"/>
    <undo index="65535" exp="area" ref3D="1" dr="$A$1:$BX$189" dn="Z_96AA1C6C_9C0B_4D32_B20F_7AD639330690_.wvu.FilterData" sId="2"/>
    <undo index="65535" exp="area" ref3D="1" dr="$A$1:$BX$189" dn="Z_8D6B43F0_C7E3_4081_96D2_8B609D37DAAB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B1">
        <v>0.62195121951219512</v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s="1" dxf="1" numFmtId="34">
      <nc r="M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15000000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R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B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C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J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Q1">
        <v>30000000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S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U1">
        <v>25000000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X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4500000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Z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A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H1">
        <v>40000000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L1">
        <v>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M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O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S1">
        <v>384000000</v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5" sId="2" ref="A1:XFD1" action="deleteRow">
    <undo index="65535" exp="area" ref3D="1" dr="$A$1:$BU$165" dn="Z_333A1E19_F4F4_47F6_AD2B_2BE477C76F83_.wvu.FilterData" sId="2"/>
    <undo index="65535" exp="area" ref3D="1" dr="$A$1:$BX$188" dn="Z_3288564A_BFCE_41BC_96A5_F5D0AAF87967_.wvu.FilterData" sId="2"/>
    <undo index="65535" exp="area" ref3D="1" dr="$A$1:$BU$165" dn="Z_2CF1BD94_9333_4EDC_B093_96781F7E2A66_.wvu.FilterData" sId="2"/>
    <undo index="65535" exp="area" ref3D="1" dr="$A$1:$BU$165" dn="Z_2354D02C_E471_4A16_AD67_C5C2DCB0C8F0_.wvu.FilterData" sId="2"/>
    <undo index="65535" exp="area" ref3D="1" dr="$A$1:$BX$188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8" dn="Z_041136D2_2130_4255_B443_15B49F564E84_.wvu.FilterData" sId="2"/>
    <undo index="65535" exp="area" ref3D="1" dr="$A$1:$BX$188" dn="Z_17F71549_832A_4009_82E2_0F147A99FD62_.wvu.FilterData" sId="2"/>
    <undo index="65535" exp="area" ref3D="1" dr="$A$1:$BX$188" dn="Z_134653B9_C97C_4439_9743_F62EB2142553_.wvu.FilterData" sId="2"/>
    <undo index="65535" exp="area" ref3D="1" dr="$A$1:$BX$188" dn="Z_07528A2A_CA7B_45A3_8C78_B047CB358D85_.wvu.FilterData" sId="2"/>
    <undo index="65535" exp="area" ref3D="1" dr="$A$1:$BX$188" dn="Z_10CC6A42_76CA_4CE7_9AB7_75E8EE03DD52_.wvu.FilterData" sId="2"/>
    <undo index="65535" exp="area" ref3D="1" dr="$G$1:$AF$1048576" dn="Z_08C80893_5081_4028_8574_8533972FAA81_.wvu.Cols" sId="2"/>
    <undo index="65535" exp="area" ref3D="1" dr="$A$1:$BX$188" dn="_FilterDatabase" sId="2"/>
    <undo index="65535" exp="area" ref3D="1" dr="$A$1:$BX$188" dn="Z_548836E9_BAE3_4C1D_9753_5BA7F14C972B_.wvu.FilterData" sId="2"/>
    <undo index="65535" exp="area" ref3D="1" dr="$A$1:$BX$188" dn="Z_4F6B0010_E9C4_4AC7_B012_D7C3236BA3BD_.wvu.FilterData" sId="2"/>
    <undo index="65535" exp="area" ref3D="1" dr="$F$1:$O$1048576" dn="Z_4F6B0010_E9C4_4AC7_B012_D7C3236BA3BD_.wvu.Cols" sId="2"/>
    <undo index="65535" exp="area" ref3D="1" dr="$A$1:$BX$188" dn="Z_4C44266F_1657_42B1_9F9F_211C03048443_.wvu.FilterData" sId="2"/>
    <undo index="65535" exp="area" ref3D="1" dr="$A$1:$BX$188" dn="Z_4BE51A18_B0A0_401D_9A09_F692E0ECB09B_.wvu.FilterData" sId="2"/>
    <undo index="65535" exp="area" ref3D="1" dr="$A$1:$BX$188" dn="Z_4C072D60_E856_4D03_8778_D056B82F8B94_.wvu.FilterData" sId="2"/>
    <undo index="65535" exp="area" ref3D="1" dr="$A$1:$BX$188" dn="Z_3F9D0D8E_0280_4E1B_887E_343DC67AEF81_.wvu.FilterData" sId="2"/>
    <undo index="65535" exp="area" ref3D="1" dr="$A$1:$BU$165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8" dn="Z_46AB56D5_CE66_4F5F_B4E5_213E35ACB9B0_.wvu.FilterData" sId="2"/>
    <undo index="65535" exp="area" ref3D="1" dr="$A$1:$BX$188" dn="Z_4BD5850D_B4C1_4FE6_AD12_AE545D24D33E_.wvu.FilterData" sId="2"/>
    <undo index="65535" exp="area" ref3D="1" dr="$A$1:$BX$188" dn="Z_33D12EA1_AACC_4603_8E15_8770011823CA_.wvu.FilterData" sId="2"/>
    <undo index="65535" exp="area" ref3D="1" dr="$A$1:$BX$188" dn="Z_47017308_DD16_4B6B_A416_7C23F4163BFC_.wvu.FilterData" sId="2"/>
    <undo index="65535" exp="area" ref3D="1" dr="$B$1:$O$1048576" dn="Z_815BE6D6_07F9_4CBF_B8FD_89E61A8B16EF_.wvu.Cols" sId="2"/>
    <undo index="65535" exp="area" ref3D="1" dr="$A$1:$BX$188" dn="Z_8CA720A9_FC92_4EB9_91CC_E90FE3E70EA6_.wvu.FilterData" sId="2"/>
    <undo index="65535" exp="area" ref3D="1" dr="$A$1:$BX$188" dn="Z_8BC85080_E9E4_4C4F_A87C_66C5B69F0AB3_.wvu.FilterData" sId="2"/>
    <undo index="65535" exp="area" ref3D="1" dr="$A$1:$BX$188" dn="Z_8A152B63_ED7E_405D_A50B_C1D668B7C471_.wvu.FilterData" sId="2"/>
    <undo index="65535" exp="area" ref3D="1" dr="$A$1:$BX$188" dn="Z_86680E72_FC77_45EF_9FFF_2A77157FA8B6_.wvu.FilterData" sId="2"/>
    <undo index="65535" exp="area" ref3D="1" dr="$A$1:$BX$188" dn="Z_815BE6D6_07F9_4CBF_B8FD_89E61A8B16EF_.wvu.FilterData" sId="2"/>
    <undo index="65535" exp="area" ref3D="1" dr="$A$1:$BX$188" dn="Z_84B6601C_494C_4B8C_8A18_32BF39A4BAB9_.wvu.FilterData" sId="2"/>
    <undo index="65535" exp="area" ref3D="1" dr="$A$1:$BX$188" dn="Z_812B22C6_47B4_4E69_B761_78555FEB9C19_.wvu.FilterData" sId="2"/>
    <undo index="65535" exp="area" ref3D="1" dr="$A$1:$BX$188" dn="Z_814CBB97_E2E7_4E55_8983_BB135E83F82A_.wvu.FilterData" sId="2"/>
    <undo index="65535" exp="area" ref3D="1" dr="$A$1:$BU$165" dn="Z_784C2034_CF2B_4761_861E_AC6FFC5151CE_.wvu.FilterData" sId="2"/>
    <undo index="65535" exp="area" ref3D="1" dr="$F$1:$F$1048576" dn="Z_781C4B64_7C8D_415F_9AB6_576FAA0890C7_.wvu.Cols" sId="2"/>
    <undo index="65535" exp="area" ref3D="1" dr="$A$1:$BX$188" dn="Z_781C4B64_7C8D_415F_9AB6_576FAA0890C7_.wvu.FilterData" sId="2"/>
    <undo index="65535" exp="area" ref3D="1" dr="$A$1:$BX$188" dn="Z_6F7B7A9F_7F6E_4FC5_BE44_B80147D67BB7_.wvu.FilterData" sId="2"/>
    <undo index="65535" exp="area" ref3D="1" dr="$A$1:$BX$188" dn="Z_5F8EC55F_6BE6_42EB_BDA6_7DA9ACE0C263_.wvu.FilterData" sId="2"/>
    <undo index="65535" exp="area" ref3D="1" dr="$A$1:$BX$188" dn="Z_5D2ED982_C203_416E_981F_17614611A76F_.wvu.FilterData" sId="2"/>
    <undo index="65535" exp="area" ref3D="1" dr="$A$1:$BX$188" dn="Z_55F024CD_A7F9_4381_9942_5ED21204AFB7_.wvu.FilterData" sId="2"/>
    <undo index="65535" exp="area" ref3D="1" dr="$A$1:$BX$188" dn="Z_64A60B51_B78D_478B_A690_AB565476B1E2_.wvu.FilterData" sId="2"/>
    <undo index="65535" exp="area" ref3D="1" dr="$A$1:$BU$165" dn="Z_576E8EB8_231A_4B9C_8553_A1D26E68DBF4_.wvu.FilterData" sId="2"/>
    <undo index="65535" exp="area" ref3D="1" dr="$A$1:$BU$165" dn="Z_6F39DC8C_CFAF_4903_A623_34F8D498ADC0_.wvu.FilterData" sId="2"/>
    <undo index="65535" exp="area" ref3D="1" dr="$A$102:$XFD$104" dn="Z_55F024CD_A7F9_4381_9942_5ED21204AFB7_.wvu.Rows" sId="2"/>
    <undo index="65535" exp="area" ref3D="1" dr="$A$1:$BX$188" dn="Z_5C50C604_8817_449F_8F3F_E8AD328EA193_.wvu.FilterData" sId="2"/>
    <undo index="65535" exp="area" ref3D="1" dr="$A$1:$BX$188" dn="Z_674EC46E_6807_4283_A3B1_E74DD4CBCC80_.wvu.FilterData" sId="2"/>
    <undo index="65535" exp="area" ref3D="1" dr="$A$1:$BX$188" dn="Z_650F9B20_6D41_44B5_B7FE_B717366810E2_.wvu.FilterData" sId="2"/>
    <undo index="65535" exp="area" ref3D="1" dr="$A$1:$BU$165" dn="Z_F3C706F4_7B38_4C28_9298_5B4CB7A6C527_.wvu.FilterData" sId="2"/>
    <undo index="65535" exp="area" ref3D="1" dr="$A$1:$BX$188" dn="Z_EF158714_875A_408E_A073_2BB190003FA1_.wvu.FilterData" sId="2"/>
    <undo index="65535" exp="area" ref3D="1" dr="$A$1:$BX$188" dn="Z_CFC70DAD_9272_4687_81F7_C81AC324E34E_.wvu.FilterData" sId="2"/>
    <undo index="65535" exp="area" ref3D="1" dr="$A$1:$BX$188" dn="Z_EAC6CC38_A7AF_4744_8C91_BFF9B8DF99EB_.wvu.FilterData" sId="2"/>
    <undo index="65535" exp="area" ref3D="1" dr="$A$1:$BX$188" dn="Z_E03ED48E_5836_47B1_8E5C_A35B520BF57D_.wvu.FilterData" sId="2"/>
    <undo index="65535" exp="area" ref3D="1" dr="$A$102:$XFD$104" dn="Z_DC3780FC_E03D_4CB0_9630_45647ED63C69_.wvu.Rows" sId="2"/>
    <undo index="65535" exp="area" ref3D="1" dr="$B$1:$AR$1048576" dn="Z_DCC8505D_D30F_4E76_8C36_3038DACC80BC_.wvu.Cols" sId="2"/>
    <undo index="65535" exp="area" ref3D="1" dr="$A$1:$BX$188" dn="Z_B54EAF79_9AE3_405E_8904_DC2B8F7A3D1F_.wvu.FilterData" sId="2"/>
    <undo index="65535" exp="area" ref3D="1" dr="$A$1:$BX$188" dn="Z_DC3780FC_E03D_4CB0_9630_45647ED63C69_.wvu.FilterData" sId="2"/>
    <undo index="65535" exp="area" ref3D="1" dr="$A$1:$BU$165" dn="Z_AF471218_71A9_41DF_AB12_A6B411E3A0B2_.wvu.FilterData" sId="2"/>
    <undo index="65535" exp="area" ref3D="1" dr="$A$1:$BX$188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8" dn="Z_AC823C34_08D3_4F48_9C7B_A99D9A5AE1CD_.wvu.FilterData" sId="2"/>
    <undo index="65535" exp="area" ref3D="1" dr="$A$1:$BX$188" dn="Z_8DE3EABB_0E9D_41EA_8232_A271335B70CD_.wvu.FilterData" sId="2"/>
    <undo index="65535" exp="area" ref3D="1" dr="$A$1:$BX$188" dn="Z_9E1AF9C5_7523_4018_94CC_68120299FD5E_.wvu.FilterData" sId="2"/>
    <undo index="65535" exp="area" ref3D="1" dr="$F$1:$G$1048576" dn="Z_A6899CFB_DE4A_47C1_BF00_BC795B1F1A06_.wvu.Cols" sId="2"/>
    <undo index="65535" exp="area" ref3D="1" dr="$A$1:$BX$188" dn="Z_96AA1C6C_9C0B_4D32_B20F_7AD639330690_.wvu.FilterData" sId="2"/>
    <undo index="65535" exp="area" ref3D="1" dr="$A$1:$BX$188" dn="Z_8D6B43F0_C7E3_4081_96D2_8B609D37DAAB_.wvu.FilterData" sId="2"/>
    <rfmt sheetId="2" xfDxf="1" sqref="A1:XFD1" start="0" length="0"/>
    <rcc rId="0" sId="2" dxf="1">
      <nc r="A1" t="inlineStr">
        <is>
          <t>MARCH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4">
      <nc r="B1">
        <v>9.1176688139516834E-2</v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G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H1">
        <v>9400000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J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M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Q1">
        <v>12600000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R1">
        <v>7400000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S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T1">
        <v>15159262.625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U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V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W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Y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Z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A1">
        <v>8300000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B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C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D1">
        <v>6700000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E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F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H1">
        <v>4800000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J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L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M1">
        <v>3600000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N1">
        <v>5551872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Q1">
        <v>27247884.375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R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S1">
        <v>13600000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T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U1">
        <v>23893950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V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W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X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Y1">
        <v>4500000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Z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A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B1">
        <v>28134250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C1">
        <v>21500000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D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E1">
        <v>15500000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F1">
        <v>15800000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G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H1">
        <v>36508738.75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J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L1">
        <v>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M1">
        <v>11545119.375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O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Q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R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S1">
        <v>359741077.125</v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T1">
        <v>371626914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6" sId="2" ref="A1:XFD1" action="deleteRow">
    <undo index="65535" exp="area" ref3D="1" dr="$A$1:$BU$164" dn="Z_333A1E19_F4F4_47F6_AD2B_2BE477C76F83_.wvu.FilterData" sId="2"/>
    <undo index="65535" exp="area" ref3D="1" dr="$A$1:$BX$187" dn="Z_3288564A_BFCE_41BC_96A5_F5D0AAF87967_.wvu.FilterData" sId="2"/>
    <undo index="65535" exp="area" ref3D="1" dr="$A$1:$BU$164" dn="Z_2CF1BD94_9333_4EDC_B093_96781F7E2A66_.wvu.FilterData" sId="2"/>
    <undo index="65535" exp="area" ref3D="1" dr="$A$1:$BU$164" dn="Z_2354D02C_E471_4A16_AD67_C5C2DCB0C8F0_.wvu.FilterData" sId="2"/>
    <undo index="65535" exp="area" ref3D="1" dr="$A$1:$BX$187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7" dn="Z_041136D2_2130_4255_B443_15B49F564E84_.wvu.FilterData" sId="2"/>
    <undo index="65535" exp="area" ref3D="1" dr="$A$1:$BX$187" dn="Z_17F71549_832A_4009_82E2_0F147A99FD62_.wvu.FilterData" sId="2"/>
    <undo index="65535" exp="area" ref3D="1" dr="$A$1:$BX$187" dn="Z_134653B9_C97C_4439_9743_F62EB2142553_.wvu.FilterData" sId="2"/>
    <undo index="65535" exp="area" ref3D="1" dr="$A$1:$BX$187" dn="Z_07528A2A_CA7B_45A3_8C78_B047CB358D85_.wvu.FilterData" sId="2"/>
    <undo index="65535" exp="area" ref3D="1" dr="$A$1:$BX$187" dn="Z_10CC6A42_76CA_4CE7_9AB7_75E8EE03DD52_.wvu.FilterData" sId="2"/>
    <undo index="65535" exp="area" ref3D="1" dr="$G$1:$AF$1048576" dn="Z_08C80893_5081_4028_8574_8533972FAA81_.wvu.Cols" sId="2"/>
    <undo index="65535" exp="area" ref3D="1" dr="$A$1:$BX$187" dn="_FilterDatabase" sId="2"/>
    <undo index="65535" exp="area" ref3D="1" dr="$A$1:$BX$187" dn="Z_548836E9_BAE3_4C1D_9753_5BA7F14C972B_.wvu.FilterData" sId="2"/>
    <undo index="65535" exp="area" ref3D="1" dr="$A$1:$BX$187" dn="Z_4F6B0010_E9C4_4AC7_B012_D7C3236BA3BD_.wvu.FilterData" sId="2"/>
    <undo index="65535" exp="area" ref3D="1" dr="$F$1:$O$1048576" dn="Z_4F6B0010_E9C4_4AC7_B012_D7C3236BA3BD_.wvu.Cols" sId="2"/>
    <undo index="65535" exp="area" ref3D="1" dr="$A$1:$BX$187" dn="Z_4C44266F_1657_42B1_9F9F_211C03048443_.wvu.FilterData" sId="2"/>
    <undo index="65535" exp="area" ref3D="1" dr="$A$1:$BX$187" dn="Z_4BE51A18_B0A0_401D_9A09_F692E0ECB09B_.wvu.FilterData" sId="2"/>
    <undo index="65535" exp="area" ref3D="1" dr="$A$1:$BX$187" dn="Z_4C072D60_E856_4D03_8778_D056B82F8B94_.wvu.FilterData" sId="2"/>
    <undo index="65535" exp="area" ref3D="1" dr="$A$1:$BX$187" dn="Z_3F9D0D8E_0280_4E1B_887E_343DC67AEF81_.wvu.FilterData" sId="2"/>
    <undo index="65535" exp="area" ref3D="1" dr="$A$1:$BU$164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7" dn="Z_46AB56D5_CE66_4F5F_B4E5_213E35ACB9B0_.wvu.FilterData" sId="2"/>
    <undo index="65535" exp="area" ref3D="1" dr="$A$1:$BX$187" dn="Z_4BD5850D_B4C1_4FE6_AD12_AE545D24D33E_.wvu.FilterData" sId="2"/>
    <undo index="65535" exp="area" ref3D="1" dr="$A$1:$BX$187" dn="Z_33D12EA1_AACC_4603_8E15_8770011823CA_.wvu.FilterData" sId="2"/>
    <undo index="65535" exp="area" ref3D="1" dr="$A$1:$BX$187" dn="Z_47017308_DD16_4B6B_A416_7C23F4163BFC_.wvu.FilterData" sId="2"/>
    <undo index="65535" exp="area" ref3D="1" dr="$B$1:$O$1048576" dn="Z_815BE6D6_07F9_4CBF_B8FD_89E61A8B16EF_.wvu.Cols" sId="2"/>
    <undo index="65535" exp="area" ref3D="1" dr="$A$1:$BX$187" dn="Z_8CA720A9_FC92_4EB9_91CC_E90FE3E70EA6_.wvu.FilterData" sId="2"/>
    <undo index="65535" exp="area" ref3D="1" dr="$A$1:$BX$187" dn="Z_8BC85080_E9E4_4C4F_A87C_66C5B69F0AB3_.wvu.FilterData" sId="2"/>
    <undo index="65535" exp="area" ref3D="1" dr="$A$1:$BX$187" dn="Z_8A152B63_ED7E_405D_A50B_C1D668B7C471_.wvu.FilterData" sId="2"/>
    <undo index="65535" exp="area" ref3D="1" dr="$A$1:$BX$187" dn="Z_86680E72_FC77_45EF_9FFF_2A77157FA8B6_.wvu.FilterData" sId="2"/>
    <undo index="65535" exp="area" ref3D="1" dr="$A$1:$BX$187" dn="Z_815BE6D6_07F9_4CBF_B8FD_89E61A8B16EF_.wvu.FilterData" sId="2"/>
    <undo index="65535" exp="area" ref3D="1" dr="$A$1:$BX$187" dn="Z_84B6601C_494C_4B8C_8A18_32BF39A4BAB9_.wvu.FilterData" sId="2"/>
    <undo index="65535" exp="area" ref3D="1" dr="$A$1:$BX$187" dn="Z_812B22C6_47B4_4E69_B761_78555FEB9C19_.wvu.FilterData" sId="2"/>
    <undo index="65535" exp="area" ref3D="1" dr="$A$1:$BX$187" dn="Z_814CBB97_E2E7_4E55_8983_BB135E83F82A_.wvu.FilterData" sId="2"/>
    <undo index="65535" exp="area" ref3D="1" dr="$A$1:$BU$164" dn="Z_784C2034_CF2B_4761_861E_AC6FFC5151CE_.wvu.FilterData" sId="2"/>
    <undo index="65535" exp="area" ref3D="1" dr="$F$1:$F$1048576" dn="Z_781C4B64_7C8D_415F_9AB6_576FAA0890C7_.wvu.Cols" sId="2"/>
    <undo index="65535" exp="area" ref3D="1" dr="$A$1:$BX$187" dn="Z_781C4B64_7C8D_415F_9AB6_576FAA0890C7_.wvu.FilterData" sId="2"/>
    <undo index="65535" exp="area" ref3D="1" dr="$A$1:$BX$187" dn="Z_6F7B7A9F_7F6E_4FC5_BE44_B80147D67BB7_.wvu.FilterData" sId="2"/>
    <undo index="65535" exp="area" ref3D="1" dr="$A$1:$BX$187" dn="Z_5F8EC55F_6BE6_42EB_BDA6_7DA9ACE0C263_.wvu.FilterData" sId="2"/>
    <undo index="65535" exp="area" ref3D="1" dr="$A$1:$BX$187" dn="Z_5D2ED982_C203_416E_981F_17614611A76F_.wvu.FilterData" sId="2"/>
    <undo index="65535" exp="area" ref3D="1" dr="$A$1:$BX$187" dn="Z_55F024CD_A7F9_4381_9942_5ED21204AFB7_.wvu.FilterData" sId="2"/>
    <undo index="65535" exp="area" ref3D="1" dr="$A$1:$BX$187" dn="Z_64A60B51_B78D_478B_A690_AB565476B1E2_.wvu.FilterData" sId="2"/>
    <undo index="65535" exp="area" ref3D="1" dr="$A$1:$BU$164" dn="Z_576E8EB8_231A_4B9C_8553_A1D26E68DBF4_.wvu.FilterData" sId="2"/>
    <undo index="65535" exp="area" ref3D="1" dr="$A$1:$BU$164" dn="Z_6F39DC8C_CFAF_4903_A623_34F8D498ADC0_.wvu.FilterData" sId="2"/>
    <undo index="65535" exp="area" ref3D="1" dr="$A$101:$XFD$103" dn="Z_55F024CD_A7F9_4381_9942_5ED21204AFB7_.wvu.Rows" sId="2"/>
    <undo index="65535" exp="area" ref3D="1" dr="$A$1:$BX$187" dn="Z_5C50C604_8817_449F_8F3F_E8AD328EA193_.wvu.FilterData" sId="2"/>
    <undo index="65535" exp="area" ref3D="1" dr="$A$1:$BX$187" dn="Z_674EC46E_6807_4283_A3B1_E74DD4CBCC80_.wvu.FilterData" sId="2"/>
    <undo index="65535" exp="area" ref3D="1" dr="$A$1:$BX$187" dn="Z_650F9B20_6D41_44B5_B7FE_B717366810E2_.wvu.FilterData" sId="2"/>
    <undo index="65535" exp="area" ref3D="1" dr="$A$1:$BU$164" dn="Z_F3C706F4_7B38_4C28_9298_5B4CB7A6C527_.wvu.FilterData" sId="2"/>
    <undo index="65535" exp="area" ref3D="1" dr="$A$1:$BX$187" dn="Z_EF158714_875A_408E_A073_2BB190003FA1_.wvu.FilterData" sId="2"/>
    <undo index="65535" exp="area" ref3D="1" dr="$A$1:$BX$187" dn="Z_CFC70DAD_9272_4687_81F7_C81AC324E34E_.wvu.FilterData" sId="2"/>
    <undo index="65535" exp="area" ref3D="1" dr="$A$1:$BX$187" dn="Z_EAC6CC38_A7AF_4744_8C91_BFF9B8DF99EB_.wvu.FilterData" sId="2"/>
    <undo index="65535" exp="area" ref3D="1" dr="$A$1:$BX$187" dn="Z_E03ED48E_5836_47B1_8E5C_A35B520BF57D_.wvu.FilterData" sId="2"/>
    <undo index="65535" exp="area" ref3D="1" dr="$A$101:$XFD$103" dn="Z_DC3780FC_E03D_4CB0_9630_45647ED63C69_.wvu.Rows" sId="2"/>
    <undo index="65535" exp="area" ref3D="1" dr="$B$1:$AR$1048576" dn="Z_DCC8505D_D30F_4E76_8C36_3038DACC80BC_.wvu.Cols" sId="2"/>
    <undo index="65535" exp="area" ref3D="1" dr="$A$1:$BX$187" dn="Z_B54EAF79_9AE3_405E_8904_DC2B8F7A3D1F_.wvu.FilterData" sId="2"/>
    <undo index="65535" exp="area" ref3D="1" dr="$A$1:$BX$187" dn="Z_DC3780FC_E03D_4CB0_9630_45647ED63C69_.wvu.FilterData" sId="2"/>
    <undo index="65535" exp="area" ref3D="1" dr="$A$1:$BU$164" dn="Z_AF471218_71A9_41DF_AB12_A6B411E3A0B2_.wvu.FilterData" sId="2"/>
    <undo index="65535" exp="area" ref3D="1" dr="$A$1:$BX$187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7" dn="Z_AC823C34_08D3_4F48_9C7B_A99D9A5AE1CD_.wvu.FilterData" sId="2"/>
    <undo index="65535" exp="area" ref3D="1" dr="$A$1:$BX$187" dn="Z_8DE3EABB_0E9D_41EA_8232_A271335B70CD_.wvu.FilterData" sId="2"/>
    <undo index="65535" exp="area" ref3D="1" dr="$A$1:$BX$187" dn="Z_9E1AF9C5_7523_4018_94CC_68120299FD5E_.wvu.FilterData" sId="2"/>
    <undo index="65535" exp="area" ref3D="1" dr="$F$1:$G$1048576" dn="Z_A6899CFB_DE4A_47C1_BF00_BC795B1F1A06_.wvu.Cols" sId="2"/>
    <undo index="65535" exp="area" ref3D="1" dr="$A$1:$BX$187" dn="Z_96AA1C6C_9C0B_4D32_B20F_7AD639330690_.wvu.FilterData" sId="2"/>
    <undo index="65535" exp="area" ref3D="1" dr="$A$1:$BX$187" dn="Z_8D6B43F0_C7E3_4081_96D2_8B609D37DAAB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4">
      <nc r="B1">
        <v>-5.882331186048316E-2</v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H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L1">
        <v>0.155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Q1">
        <v>0.17857142857142858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R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T1">
        <v>0.14512579235693529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X1">
        <v>0.16666666666666666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AA1">
        <v>0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 t="e">
        <v>#DIV/0!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C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D1">
        <v>0.17910447761194029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G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H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J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M1">
        <v>0.27777777777777779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N1">
        <v>0.10807165583068197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Q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S1">
        <v>0.10294117647058823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T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U1">
        <v>0.10881415588464863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X1">
        <v>9.0909090909090912E-2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Y1">
        <v>8.8888888888888892E-2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Z1">
        <v>0.1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A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BB1">
        <v>0.14217546229240161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C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D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E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F1">
        <v>5.0632911392405063E-2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G1">
        <v>0.2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H1">
        <v>0.1753004956929661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L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M1">
        <v>0.1472483691837097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O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R1" t="e">
        <v>#DIV/0!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 numFmtId="14">
      <nc r="BS1">
        <v>9.1176688139516834E-2</v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BT1">
        <v>9.9903727640135345E-2</v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7" sId="2" ref="A1:XFD1" action="deleteRow">
    <undo index="65535" exp="area" ref3D="1" dr="$A$1:$BU$163" dn="Z_333A1E19_F4F4_47F6_AD2B_2BE477C76F83_.wvu.FilterData" sId="2"/>
    <undo index="65535" exp="area" ref3D="1" dr="$A$1:$BX$186" dn="Z_3288564A_BFCE_41BC_96A5_F5D0AAF87967_.wvu.FilterData" sId="2"/>
    <undo index="65535" exp="area" ref3D="1" dr="$A$1:$BU$163" dn="Z_2CF1BD94_9333_4EDC_B093_96781F7E2A66_.wvu.FilterData" sId="2"/>
    <undo index="65535" exp="area" ref3D="1" dr="$A$1:$BU$163" dn="Z_2354D02C_E471_4A16_AD67_C5C2DCB0C8F0_.wvu.FilterData" sId="2"/>
    <undo index="65535" exp="area" ref3D="1" dr="$A$1:$BX$186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6" dn="Z_041136D2_2130_4255_B443_15B49F564E84_.wvu.FilterData" sId="2"/>
    <undo index="65535" exp="area" ref3D="1" dr="$A$1:$BX$186" dn="Z_17F71549_832A_4009_82E2_0F147A99FD62_.wvu.FilterData" sId="2"/>
    <undo index="65535" exp="area" ref3D="1" dr="$A$1:$BX$186" dn="Z_134653B9_C97C_4439_9743_F62EB2142553_.wvu.FilterData" sId="2"/>
    <undo index="65535" exp="area" ref3D="1" dr="$A$1:$BX$186" dn="Z_07528A2A_CA7B_45A3_8C78_B047CB358D85_.wvu.FilterData" sId="2"/>
    <undo index="65535" exp="area" ref3D="1" dr="$A$1:$BX$186" dn="Z_10CC6A42_76CA_4CE7_9AB7_75E8EE03DD52_.wvu.FilterData" sId="2"/>
    <undo index="65535" exp="area" ref3D="1" dr="$G$1:$AF$1048576" dn="Z_08C80893_5081_4028_8574_8533972FAA81_.wvu.Cols" sId="2"/>
    <undo index="65535" exp="area" ref3D="1" dr="$A$1:$BX$186" dn="_FilterDatabase" sId="2"/>
    <undo index="65535" exp="area" ref3D="1" dr="$A$1:$BX$186" dn="Z_548836E9_BAE3_4C1D_9753_5BA7F14C972B_.wvu.FilterData" sId="2"/>
    <undo index="65535" exp="area" ref3D="1" dr="$A$1:$BX$186" dn="Z_4F6B0010_E9C4_4AC7_B012_D7C3236BA3BD_.wvu.FilterData" sId="2"/>
    <undo index="65535" exp="area" ref3D="1" dr="$F$1:$O$1048576" dn="Z_4F6B0010_E9C4_4AC7_B012_D7C3236BA3BD_.wvu.Cols" sId="2"/>
    <undo index="65535" exp="area" ref3D="1" dr="$A$1:$BX$186" dn="Z_4C44266F_1657_42B1_9F9F_211C03048443_.wvu.FilterData" sId="2"/>
    <undo index="65535" exp="area" ref3D="1" dr="$A$1:$BX$186" dn="Z_4BE51A18_B0A0_401D_9A09_F692E0ECB09B_.wvu.FilterData" sId="2"/>
    <undo index="65535" exp="area" ref3D="1" dr="$A$1:$BX$186" dn="Z_4C072D60_E856_4D03_8778_D056B82F8B94_.wvu.FilterData" sId="2"/>
    <undo index="65535" exp="area" ref3D="1" dr="$A$1:$BX$186" dn="Z_3F9D0D8E_0280_4E1B_887E_343DC67AEF81_.wvu.FilterData" sId="2"/>
    <undo index="65535" exp="area" ref3D="1" dr="$A$1:$BU$163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6" dn="Z_46AB56D5_CE66_4F5F_B4E5_213E35ACB9B0_.wvu.FilterData" sId="2"/>
    <undo index="65535" exp="area" ref3D="1" dr="$A$1:$BX$186" dn="Z_4BD5850D_B4C1_4FE6_AD12_AE545D24D33E_.wvu.FilterData" sId="2"/>
    <undo index="65535" exp="area" ref3D="1" dr="$A$1:$BX$186" dn="Z_33D12EA1_AACC_4603_8E15_8770011823CA_.wvu.FilterData" sId="2"/>
    <undo index="65535" exp="area" ref3D="1" dr="$A$1:$BX$186" dn="Z_47017308_DD16_4B6B_A416_7C23F4163BFC_.wvu.FilterData" sId="2"/>
    <undo index="65535" exp="area" ref3D="1" dr="$B$1:$O$1048576" dn="Z_815BE6D6_07F9_4CBF_B8FD_89E61A8B16EF_.wvu.Cols" sId="2"/>
    <undo index="65535" exp="area" ref3D="1" dr="$A$1:$BX$186" dn="Z_8CA720A9_FC92_4EB9_91CC_E90FE3E70EA6_.wvu.FilterData" sId="2"/>
    <undo index="65535" exp="area" ref3D="1" dr="$A$1:$BX$186" dn="Z_8BC85080_E9E4_4C4F_A87C_66C5B69F0AB3_.wvu.FilterData" sId="2"/>
    <undo index="65535" exp="area" ref3D="1" dr="$A$1:$BX$186" dn="Z_8A152B63_ED7E_405D_A50B_C1D668B7C471_.wvu.FilterData" sId="2"/>
    <undo index="65535" exp="area" ref3D="1" dr="$A$1:$BX$186" dn="Z_86680E72_FC77_45EF_9FFF_2A77157FA8B6_.wvu.FilterData" sId="2"/>
    <undo index="65535" exp="area" ref3D="1" dr="$A$1:$BX$186" dn="Z_815BE6D6_07F9_4CBF_B8FD_89E61A8B16EF_.wvu.FilterData" sId="2"/>
    <undo index="65535" exp="area" ref3D="1" dr="$A$1:$BX$186" dn="Z_84B6601C_494C_4B8C_8A18_32BF39A4BAB9_.wvu.FilterData" sId="2"/>
    <undo index="65535" exp="area" ref3D="1" dr="$A$1:$BX$186" dn="Z_812B22C6_47B4_4E69_B761_78555FEB9C19_.wvu.FilterData" sId="2"/>
    <undo index="65535" exp="area" ref3D="1" dr="$A$1:$BX$186" dn="Z_814CBB97_E2E7_4E55_8983_BB135E83F82A_.wvu.FilterData" sId="2"/>
    <undo index="65535" exp="area" ref3D="1" dr="$A$1:$BU$163" dn="Z_784C2034_CF2B_4761_861E_AC6FFC5151CE_.wvu.FilterData" sId="2"/>
    <undo index="65535" exp="area" ref3D="1" dr="$F$1:$F$1048576" dn="Z_781C4B64_7C8D_415F_9AB6_576FAA0890C7_.wvu.Cols" sId="2"/>
    <undo index="65535" exp="area" ref3D="1" dr="$A$1:$BX$186" dn="Z_781C4B64_7C8D_415F_9AB6_576FAA0890C7_.wvu.FilterData" sId="2"/>
    <undo index="65535" exp="area" ref3D="1" dr="$A$1:$BX$186" dn="Z_6F7B7A9F_7F6E_4FC5_BE44_B80147D67BB7_.wvu.FilterData" sId="2"/>
    <undo index="65535" exp="area" ref3D="1" dr="$A$1:$BX$186" dn="Z_5F8EC55F_6BE6_42EB_BDA6_7DA9ACE0C263_.wvu.FilterData" sId="2"/>
    <undo index="65535" exp="area" ref3D="1" dr="$A$1:$BX$186" dn="Z_5D2ED982_C203_416E_981F_17614611A76F_.wvu.FilterData" sId="2"/>
    <undo index="65535" exp="area" ref3D="1" dr="$A$1:$BX$186" dn="Z_55F024CD_A7F9_4381_9942_5ED21204AFB7_.wvu.FilterData" sId="2"/>
    <undo index="65535" exp="area" ref3D="1" dr="$A$1:$BX$186" dn="Z_64A60B51_B78D_478B_A690_AB565476B1E2_.wvu.FilterData" sId="2"/>
    <undo index="65535" exp="area" ref3D="1" dr="$A$1:$BU$163" dn="Z_576E8EB8_231A_4B9C_8553_A1D26E68DBF4_.wvu.FilterData" sId="2"/>
    <undo index="65535" exp="area" ref3D="1" dr="$A$1:$BU$163" dn="Z_6F39DC8C_CFAF_4903_A623_34F8D498ADC0_.wvu.FilterData" sId="2"/>
    <undo index="65535" exp="area" ref3D="1" dr="$A$100:$XFD$102" dn="Z_55F024CD_A7F9_4381_9942_5ED21204AFB7_.wvu.Rows" sId="2"/>
    <undo index="65535" exp="area" ref3D="1" dr="$A$1:$BX$186" dn="Z_5C50C604_8817_449F_8F3F_E8AD328EA193_.wvu.FilterData" sId="2"/>
    <undo index="65535" exp="area" ref3D="1" dr="$A$1:$BX$186" dn="Z_674EC46E_6807_4283_A3B1_E74DD4CBCC80_.wvu.FilterData" sId="2"/>
    <undo index="65535" exp="area" ref3D="1" dr="$A$1:$BX$186" dn="Z_650F9B20_6D41_44B5_B7FE_B717366810E2_.wvu.FilterData" sId="2"/>
    <undo index="65535" exp="area" ref3D="1" dr="$A$1:$BU$163" dn="Z_F3C706F4_7B38_4C28_9298_5B4CB7A6C527_.wvu.FilterData" sId="2"/>
    <undo index="65535" exp="area" ref3D="1" dr="$A$1:$BX$186" dn="Z_EF158714_875A_408E_A073_2BB190003FA1_.wvu.FilterData" sId="2"/>
    <undo index="65535" exp="area" ref3D="1" dr="$A$1:$BX$186" dn="Z_CFC70DAD_9272_4687_81F7_C81AC324E34E_.wvu.FilterData" sId="2"/>
    <undo index="65535" exp="area" ref3D="1" dr="$A$1:$BX$186" dn="Z_EAC6CC38_A7AF_4744_8C91_BFF9B8DF99EB_.wvu.FilterData" sId="2"/>
    <undo index="65535" exp="area" ref3D="1" dr="$A$1:$BX$186" dn="Z_E03ED48E_5836_47B1_8E5C_A35B520BF57D_.wvu.FilterData" sId="2"/>
    <undo index="65535" exp="area" ref3D="1" dr="$A$100:$XFD$102" dn="Z_DC3780FC_E03D_4CB0_9630_45647ED63C69_.wvu.Rows" sId="2"/>
    <undo index="65535" exp="area" ref3D="1" dr="$B$1:$AR$1048576" dn="Z_DCC8505D_D30F_4E76_8C36_3038DACC80BC_.wvu.Cols" sId="2"/>
    <undo index="65535" exp="area" ref3D="1" dr="$A$1:$BX$186" dn="Z_B54EAF79_9AE3_405E_8904_DC2B8F7A3D1F_.wvu.FilterData" sId="2"/>
    <undo index="65535" exp="area" ref3D="1" dr="$A$1:$BX$186" dn="Z_DC3780FC_E03D_4CB0_9630_45647ED63C69_.wvu.FilterData" sId="2"/>
    <undo index="65535" exp="area" ref3D="1" dr="$A$1:$BU$163" dn="Z_AF471218_71A9_41DF_AB12_A6B411E3A0B2_.wvu.FilterData" sId="2"/>
    <undo index="65535" exp="area" ref3D="1" dr="$A$1:$BX$186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6" dn="Z_AC823C34_08D3_4F48_9C7B_A99D9A5AE1CD_.wvu.FilterData" sId="2"/>
    <undo index="65535" exp="area" ref3D="1" dr="$A$1:$BX$186" dn="Z_8DE3EABB_0E9D_41EA_8232_A271335B70CD_.wvu.FilterData" sId="2"/>
    <undo index="65535" exp="area" ref3D="1" dr="$A$1:$BX$186" dn="Z_9E1AF9C5_7523_4018_94CC_68120299FD5E_.wvu.FilterData" sId="2"/>
    <undo index="65535" exp="area" ref3D="1" dr="$F$1:$G$1048576" dn="Z_A6899CFB_DE4A_47C1_BF00_BC795B1F1A06_.wvu.Cols" sId="2"/>
    <undo index="65535" exp="area" ref3D="1" dr="$A$1:$BX$186" dn="Z_96AA1C6C_9C0B_4D32_B20F_7AD639330690_.wvu.FilterData" sId="2"/>
    <undo index="65535" exp="area" ref3D="1" dr="$A$1:$BX$186" dn="Z_8D6B43F0_C7E3_4081_96D2_8B609D37DAAB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34">
      <nc r="B1">
        <v>-4326914</v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L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Q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Y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F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G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H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N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S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 numFmtId="34">
      <nc r="BT1">
        <v>371626914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8" sId="2" ref="A1:XFD1" action="deleteRow">
    <undo index="65535" exp="area" ref3D="1" dr="$A$1:$BU$162" dn="Z_333A1E19_F4F4_47F6_AD2B_2BE477C76F83_.wvu.FilterData" sId="2"/>
    <undo index="65535" exp="area" ref3D="1" dr="$A$1:$BX$185" dn="Z_3288564A_BFCE_41BC_96A5_F5D0AAF87967_.wvu.FilterData" sId="2"/>
    <undo index="65535" exp="area" ref3D="1" dr="$A$1:$BU$162" dn="Z_2CF1BD94_9333_4EDC_B093_96781F7E2A66_.wvu.FilterData" sId="2"/>
    <undo index="65535" exp="area" ref3D="1" dr="$A$1:$BU$162" dn="Z_2354D02C_E471_4A16_AD67_C5C2DCB0C8F0_.wvu.FilterData" sId="2"/>
    <undo index="65535" exp="area" ref3D="1" dr="$A$1:$BX$185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5" dn="Z_041136D2_2130_4255_B443_15B49F564E84_.wvu.FilterData" sId="2"/>
    <undo index="65535" exp="area" ref3D="1" dr="$A$1:$BX$185" dn="Z_17F71549_832A_4009_82E2_0F147A99FD62_.wvu.FilterData" sId="2"/>
    <undo index="65535" exp="area" ref3D="1" dr="$A$1:$BX$185" dn="Z_134653B9_C97C_4439_9743_F62EB2142553_.wvu.FilterData" sId="2"/>
    <undo index="65535" exp="area" ref3D="1" dr="$A$1:$BX$185" dn="Z_07528A2A_CA7B_45A3_8C78_B047CB358D85_.wvu.FilterData" sId="2"/>
    <undo index="65535" exp="area" ref3D="1" dr="$A$1:$BX$185" dn="Z_10CC6A42_76CA_4CE7_9AB7_75E8EE03DD52_.wvu.FilterData" sId="2"/>
    <undo index="65535" exp="area" ref3D="1" dr="$G$1:$AF$1048576" dn="Z_08C80893_5081_4028_8574_8533972FAA81_.wvu.Cols" sId="2"/>
    <undo index="65535" exp="area" ref3D="1" dr="$A$1:$BX$185" dn="_FilterDatabase" sId="2"/>
    <undo index="65535" exp="area" ref3D="1" dr="$A$1:$BX$185" dn="Z_548836E9_BAE3_4C1D_9753_5BA7F14C972B_.wvu.FilterData" sId="2"/>
    <undo index="65535" exp="area" ref3D="1" dr="$A$1:$BX$185" dn="Z_4F6B0010_E9C4_4AC7_B012_D7C3236BA3BD_.wvu.FilterData" sId="2"/>
    <undo index="65535" exp="area" ref3D="1" dr="$F$1:$O$1048576" dn="Z_4F6B0010_E9C4_4AC7_B012_D7C3236BA3BD_.wvu.Cols" sId="2"/>
    <undo index="65535" exp="area" ref3D="1" dr="$A$1:$BX$185" dn="Z_4C44266F_1657_42B1_9F9F_211C03048443_.wvu.FilterData" sId="2"/>
    <undo index="65535" exp="area" ref3D="1" dr="$A$1:$BX$185" dn="Z_4BE51A18_B0A0_401D_9A09_F692E0ECB09B_.wvu.FilterData" sId="2"/>
    <undo index="65535" exp="area" ref3D="1" dr="$A$1:$BX$185" dn="Z_4C072D60_E856_4D03_8778_D056B82F8B94_.wvu.FilterData" sId="2"/>
    <undo index="65535" exp="area" ref3D="1" dr="$A$1:$BX$185" dn="Z_3F9D0D8E_0280_4E1B_887E_343DC67AEF81_.wvu.FilterData" sId="2"/>
    <undo index="65535" exp="area" ref3D="1" dr="$A$1:$BU$162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5" dn="Z_46AB56D5_CE66_4F5F_B4E5_213E35ACB9B0_.wvu.FilterData" sId="2"/>
    <undo index="65535" exp="area" ref3D="1" dr="$A$1:$BX$185" dn="Z_4BD5850D_B4C1_4FE6_AD12_AE545D24D33E_.wvu.FilterData" sId="2"/>
    <undo index="65535" exp="area" ref3D="1" dr="$A$1:$BX$185" dn="Z_33D12EA1_AACC_4603_8E15_8770011823CA_.wvu.FilterData" sId="2"/>
    <undo index="65535" exp="area" ref3D="1" dr="$A$1:$BX$185" dn="Z_47017308_DD16_4B6B_A416_7C23F4163BFC_.wvu.FilterData" sId="2"/>
    <undo index="65535" exp="area" ref3D="1" dr="$B$1:$O$1048576" dn="Z_815BE6D6_07F9_4CBF_B8FD_89E61A8B16EF_.wvu.Cols" sId="2"/>
    <undo index="65535" exp="area" ref3D="1" dr="$A$1:$BX$185" dn="Z_8CA720A9_FC92_4EB9_91CC_E90FE3E70EA6_.wvu.FilterData" sId="2"/>
    <undo index="65535" exp="area" ref3D="1" dr="$A$1:$BX$185" dn="Z_8BC85080_E9E4_4C4F_A87C_66C5B69F0AB3_.wvu.FilterData" sId="2"/>
    <undo index="65535" exp="area" ref3D="1" dr="$A$1:$BX$185" dn="Z_8A152B63_ED7E_405D_A50B_C1D668B7C471_.wvu.FilterData" sId="2"/>
    <undo index="65535" exp="area" ref3D="1" dr="$A$1:$BX$185" dn="Z_86680E72_FC77_45EF_9FFF_2A77157FA8B6_.wvu.FilterData" sId="2"/>
    <undo index="65535" exp="area" ref3D="1" dr="$A$1:$BX$185" dn="Z_815BE6D6_07F9_4CBF_B8FD_89E61A8B16EF_.wvu.FilterData" sId="2"/>
    <undo index="65535" exp="area" ref3D="1" dr="$A$1:$BX$185" dn="Z_84B6601C_494C_4B8C_8A18_32BF39A4BAB9_.wvu.FilterData" sId="2"/>
    <undo index="65535" exp="area" ref3D="1" dr="$A$1:$BX$185" dn="Z_812B22C6_47B4_4E69_B761_78555FEB9C19_.wvu.FilterData" sId="2"/>
    <undo index="65535" exp="area" ref3D="1" dr="$A$1:$BX$185" dn="Z_814CBB97_E2E7_4E55_8983_BB135E83F82A_.wvu.FilterData" sId="2"/>
    <undo index="65535" exp="area" ref3D="1" dr="$A$1:$BU$162" dn="Z_784C2034_CF2B_4761_861E_AC6FFC5151CE_.wvu.FilterData" sId="2"/>
    <undo index="65535" exp="area" ref3D="1" dr="$F$1:$F$1048576" dn="Z_781C4B64_7C8D_415F_9AB6_576FAA0890C7_.wvu.Cols" sId="2"/>
    <undo index="65535" exp="area" ref3D="1" dr="$A$1:$BX$185" dn="Z_781C4B64_7C8D_415F_9AB6_576FAA0890C7_.wvu.FilterData" sId="2"/>
    <undo index="65535" exp="area" ref3D="1" dr="$A$1:$BX$185" dn="Z_6F7B7A9F_7F6E_4FC5_BE44_B80147D67BB7_.wvu.FilterData" sId="2"/>
    <undo index="65535" exp="area" ref3D="1" dr="$A$1:$BX$185" dn="Z_5F8EC55F_6BE6_42EB_BDA6_7DA9ACE0C263_.wvu.FilterData" sId="2"/>
    <undo index="65535" exp="area" ref3D="1" dr="$A$1:$BX$185" dn="Z_5D2ED982_C203_416E_981F_17614611A76F_.wvu.FilterData" sId="2"/>
    <undo index="65535" exp="area" ref3D="1" dr="$A$1:$BX$185" dn="Z_55F024CD_A7F9_4381_9942_5ED21204AFB7_.wvu.FilterData" sId="2"/>
    <undo index="65535" exp="area" ref3D="1" dr="$A$1:$BX$185" dn="Z_64A60B51_B78D_478B_A690_AB565476B1E2_.wvu.FilterData" sId="2"/>
    <undo index="65535" exp="area" ref3D="1" dr="$A$1:$BU$162" dn="Z_576E8EB8_231A_4B9C_8553_A1D26E68DBF4_.wvu.FilterData" sId="2"/>
    <undo index="65535" exp="area" ref3D="1" dr="$A$1:$BU$162" dn="Z_6F39DC8C_CFAF_4903_A623_34F8D498ADC0_.wvu.FilterData" sId="2"/>
    <undo index="65535" exp="area" ref3D="1" dr="$A$99:$XFD$101" dn="Z_55F024CD_A7F9_4381_9942_5ED21204AFB7_.wvu.Rows" sId="2"/>
    <undo index="65535" exp="area" ref3D="1" dr="$A$1:$BX$185" dn="Z_5C50C604_8817_449F_8F3F_E8AD328EA193_.wvu.FilterData" sId="2"/>
    <undo index="65535" exp="area" ref3D="1" dr="$A$1:$BX$185" dn="Z_674EC46E_6807_4283_A3B1_E74DD4CBCC80_.wvu.FilterData" sId="2"/>
    <undo index="65535" exp="area" ref3D="1" dr="$A$1:$BX$185" dn="Z_650F9B20_6D41_44B5_B7FE_B717366810E2_.wvu.FilterData" sId="2"/>
    <undo index="65535" exp="area" ref3D="1" dr="$A$1:$BU$162" dn="Z_F3C706F4_7B38_4C28_9298_5B4CB7A6C527_.wvu.FilterData" sId="2"/>
    <undo index="65535" exp="area" ref3D="1" dr="$A$1:$BX$185" dn="Z_EF158714_875A_408E_A073_2BB190003FA1_.wvu.FilterData" sId="2"/>
    <undo index="65535" exp="area" ref3D="1" dr="$A$1:$BX$185" dn="Z_CFC70DAD_9272_4687_81F7_C81AC324E34E_.wvu.FilterData" sId="2"/>
    <undo index="65535" exp="area" ref3D="1" dr="$A$1:$BX$185" dn="Z_EAC6CC38_A7AF_4744_8C91_BFF9B8DF99EB_.wvu.FilterData" sId="2"/>
    <undo index="65535" exp="area" ref3D="1" dr="$A$1:$BX$185" dn="Z_E03ED48E_5836_47B1_8E5C_A35B520BF57D_.wvu.FilterData" sId="2"/>
    <undo index="65535" exp="area" ref3D="1" dr="$A$99:$XFD$101" dn="Z_DC3780FC_E03D_4CB0_9630_45647ED63C69_.wvu.Rows" sId="2"/>
    <undo index="65535" exp="area" ref3D="1" dr="$B$1:$AR$1048576" dn="Z_DCC8505D_D30F_4E76_8C36_3038DACC80BC_.wvu.Cols" sId="2"/>
    <undo index="65535" exp="area" ref3D="1" dr="$A$1:$BX$185" dn="Z_B54EAF79_9AE3_405E_8904_DC2B8F7A3D1F_.wvu.FilterData" sId="2"/>
    <undo index="65535" exp="area" ref3D="1" dr="$A$1:$BX$185" dn="Z_DC3780FC_E03D_4CB0_9630_45647ED63C69_.wvu.FilterData" sId="2"/>
    <undo index="65535" exp="area" ref3D="1" dr="$A$1:$BU$162" dn="Z_AF471218_71A9_41DF_AB12_A6B411E3A0B2_.wvu.FilterData" sId="2"/>
    <undo index="65535" exp="area" ref3D="1" dr="$A$1:$BX$185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5" dn="Z_AC823C34_08D3_4F48_9C7B_A99D9A5AE1CD_.wvu.FilterData" sId="2"/>
    <undo index="65535" exp="area" ref3D="1" dr="$A$1:$BX$185" dn="Z_8DE3EABB_0E9D_41EA_8232_A271335B70CD_.wvu.FilterData" sId="2"/>
    <undo index="65535" exp="area" ref3D="1" dr="$A$1:$BX$185" dn="Z_9E1AF9C5_7523_4018_94CC_68120299FD5E_.wvu.FilterData" sId="2"/>
    <undo index="65535" exp="area" ref3D="1" dr="$F$1:$G$1048576" dn="Z_A6899CFB_DE4A_47C1_BF00_BC795B1F1A06_.wvu.Cols" sId="2"/>
    <undo index="65535" exp="area" ref3D="1" dr="$A$1:$BX$185" dn="Z_96AA1C6C_9C0B_4D32_B20F_7AD639330690_.wvu.FilterData" sId="2"/>
    <undo index="65535" exp="area" ref3D="1" dr="$A$1:$BX$185" dn="Z_8D6B43F0_C7E3_4081_96D2_8B609D37DAAB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T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R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cc rId="11299" sId="2">
    <oc r="BY3">
      <v>1.1599999999999999</v>
    </oc>
    <nc r="BY3"/>
  </rcc>
  <rcc rId="11300" sId="2">
    <oc r="CA3">
      <f>#REF!/1000000</f>
    </oc>
    <nc r="CA3"/>
  </rcc>
  <rcc rId="11301" sId="2">
    <oc r="BY4">
      <v>1.1599999999999999</v>
    </oc>
    <nc r="BY4"/>
  </rcc>
  <rcc rId="11302" sId="2">
    <oc r="CA4">
      <f>#REF!/1000000</f>
    </oc>
    <nc r="CA4"/>
  </rcc>
  <rcc rId="11303" sId="2">
    <oc r="BY5">
      <v>1.1599999999999999</v>
    </oc>
    <nc r="BY5"/>
  </rcc>
  <rcc rId="11304" sId="2">
    <oc r="CA5">
      <f>#REF!/1000000</f>
    </oc>
    <nc r="CA5"/>
  </rcc>
  <rcc rId="11305" sId="2">
    <oc r="BY8">
      <v>1.1299999999999999</v>
    </oc>
    <nc r="BY8"/>
  </rcc>
  <rcc rId="11306" sId="2">
    <oc r="CA8">
      <f>#REF!/1000000</f>
    </oc>
    <nc r="CA8"/>
  </rcc>
  <rcc rId="11307" sId="2">
    <oc r="CB8">
      <v>1.1499999999999999</v>
    </oc>
    <nc r="CB8"/>
  </rcc>
  <rcc rId="11308" sId="2">
    <oc r="CC8">
      <v>10000000</v>
    </oc>
    <nc r="CC8"/>
  </rcc>
  <rcc rId="11309" sId="2" numFmtId="34">
    <oc r="CD8">
      <f>CC17/CB17</f>
    </oc>
    <nc r="CD8"/>
  </rcc>
  <rcc rId="11310" sId="2" numFmtId="34">
    <oc r="CE8">
      <f>CC17/BY17</f>
    </oc>
    <nc r="CE8"/>
  </rcc>
  <rcc rId="11311" sId="2" numFmtId="34">
    <oc r="CF8">
      <f>CD17-CE17</f>
    </oc>
    <nc r="CF8"/>
  </rcc>
  <rcc rId="11312" sId="2">
    <oc r="BY9">
      <v>1.1299999999999999</v>
    </oc>
    <nc r="BY9"/>
  </rcc>
  <rcc rId="11313" sId="2">
    <oc r="CA9">
      <f>#REF!/1000000</f>
    </oc>
    <nc r="CA9"/>
  </rcc>
  <rcc rId="11314" sId="2">
    <oc r="BY10">
      <v>1.1299999999999999</v>
    </oc>
    <nc r="BY10"/>
  </rcc>
  <rcc rId="11315" sId="2">
    <oc r="CA10">
      <f>#REF!/1000000</f>
    </oc>
    <nc r="CA10"/>
  </rcc>
  <rcc rId="11316" sId="2">
    <oc r="BY11">
      <v>1.1299999999999999</v>
    </oc>
    <nc r="BY11"/>
  </rcc>
  <rcc rId="11317" sId="2">
    <oc r="CA11">
      <f>#REF!/1000000</f>
    </oc>
    <nc r="CA11"/>
  </rcc>
  <rcc rId="11318" sId="2">
    <oc r="BY12">
      <v>1.1299999999999999</v>
    </oc>
    <nc r="BY12"/>
  </rcc>
  <rcc rId="11319" sId="2">
    <oc r="CA12">
      <f>#REF!/1000000</f>
    </oc>
    <nc r="CA12"/>
  </rcc>
  <rcc rId="11320" sId="2">
    <oc r="BY13">
      <v>1.1299999999999999</v>
    </oc>
    <nc r="BY13"/>
  </rcc>
  <rcc rId="11321" sId="2">
    <oc r="CA13">
      <f>#REF!/1000000</f>
    </oc>
    <nc r="CA13"/>
  </rcc>
  <rcc rId="11322" sId="2">
    <oc r="BY14">
      <v>1.1299999999999999</v>
    </oc>
    <nc r="BY14"/>
  </rcc>
  <rcc rId="11323" sId="2">
    <oc r="CA14">
      <f>#REF!/1000000</f>
    </oc>
    <nc r="CA14"/>
  </rcc>
  <rcc rId="11324" sId="2">
    <oc r="BY15">
      <v>1.1599999999999999</v>
    </oc>
    <nc r="BY15"/>
  </rcc>
  <rcc rId="11325" sId="2">
    <oc r="CA15">
      <f>#REF!/1000000</f>
    </oc>
    <nc r="CA15"/>
  </rcc>
  <rcc rId="11326" sId="2">
    <oc r="BY16">
      <v>1.1599999999999999</v>
    </oc>
    <nc r="BY16"/>
  </rcc>
  <rcc rId="11327" sId="2">
    <oc r="CA16">
      <f>#REF!/1000000</f>
    </oc>
    <nc r="CA16"/>
  </rcc>
  <rcc rId="11328" sId="2">
    <oc r="BY17">
      <v>1.1299999999999999</v>
    </oc>
    <nc r="BY17"/>
  </rcc>
  <rcc rId="11329" sId="2">
    <oc r="CA17">
      <f>#REF!/1000000</f>
    </oc>
    <nc r="CA17"/>
  </rcc>
  <rcc rId="11330" sId="2">
    <oc r="BY18">
      <v>1.1599999999999999</v>
    </oc>
    <nc r="BY18"/>
  </rcc>
  <rcc rId="11331" sId="2">
    <oc r="CA18">
      <f>#REF!/1000000</f>
    </oc>
    <nc r="CA18"/>
  </rcc>
  <rcc rId="11332" sId="2">
    <oc r="BY19">
      <v>1.1299999999999999</v>
    </oc>
    <nc r="BY19"/>
  </rcc>
  <rcc rId="11333" sId="2">
    <oc r="CA19">
      <f>#REF!/1000000</f>
    </oc>
    <nc r="CA19"/>
  </rcc>
  <rcc rId="11334" sId="2">
    <oc r="BY22">
      <v>1.1299999999999999</v>
    </oc>
    <nc r="BY22"/>
  </rcc>
  <rcc rId="11335" sId="2">
    <oc r="CA22">
      <f>#REF!/1000000</f>
    </oc>
    <nc r="CA22"/>
  </rcc>
  <rcc rId="11336" sId="2">
    <oc r="BY25">
      <v>1.1299999999999999</v>
    </oc>
    <nc r="BY25"/>
  </rcc>
  <rcc rId="11337" sId="2">
    <oc r="CA25">
      <f>#REF!/1000000</f>
    </oc>
    <nc r="CA25"/>
  </rcc>
  <rcc rId="11338" sId="2">
    <oc r="BY26">
      <v>1.1599999999999999</v>
    </oc>
    <nc r="BY26"/>
  </rcc>
  <rcc rId="11339" sId="2">
    <oc r="CA26">
      <f>#REF!/1000000</f>
    </oc>
    <nc r="CA26"/>
  </rcc>
  <rcc rId="11340" sId="2">
    <oc r="BY27">
      <v>1.1599999999999999</v>
    </oc>
    <nc r="BY27"/>
  </rcc>
  <rcc rId="11341" sId="2">
    <oc r="CA27">
      <f>#REF!/1000000</f>
    </oc>
    <nc r="CA27"/>
  </rcc>
  <rcc rId="11342" sId="2">
    <oc r="BY28">
      <v>1.1599999999999999</v>
    </oc>
    <nc r="BY28"/>
  </rcc>
  <rcc rId="11343" sId="2">
    <oc r="CA28">
      <f>#REF!/1000000</f>
    </oc>
    <nc r="CA28"/>
  </rcc>
  <rcc rId="11344" sId="2">
    <oc r="BY29">
      <v>1.1599999999999999</v>
    </oc>
    <nc r="BY29"/>
  </rcc>
  <rcc rId="11345" sId="2">
    <oc r="CA29">
      <f>#REF!/1000000</f>
    </oc>
    <nc r="CA29"/>
  </rcc>
  <rcc rId="11346" sId="2">
    <oc r="BY30">
      <v>1.1599999999999999</v>
    </oc>
    <nc r="BY30"/>
  </rcc>
  <rcc rId="11347" sId="2">
    <oc r="CA30">
      <f>#REF!/1000000</f>
    </oc>
    <nc r="CA30"/>
  </rcc>
  <rcc rId="11348" sId="2">
    <oc r="CA31">
      <f>#REF!/1000000</f>
    </oc>
    <nc r="CA31"/>
  </rcc>
  <rcc rId="11349" sId="2">
    <oc r="BY32">
      <v>1.1299999999999999</v>
    </oc>
    <nc r="BY32"/>
  </rcc>
  <rcc rId="11350" sId="2">
    <oc r="CA32">
      <f>#REF!/1000000</f>
    </oc>
    <nc r="CA32"/>
  </rcc>
  <rcc rId="11351" sId="2">
    <oc r="BY35">
      <v>1.1299999999999999</v>
    </oc>
    <nc r="BY35"/>
  </rcc>
  <rcc rId="11352" sId="2">
    <oc r="CA35">
      <f>#REF!/1000000</f>
    </oc>
    <nc r="CA35"/>
  </rcc>
  <rcc rId="11353" sId="2">
    <oc r="BY36">
      <v>1.1599999999999999</v>
    </oc>
    <nc r="BY36"/>
  </rcc>
  <rcc rId="11354" sId="2">
    <oc r="CA36">
      <f>#REF!/1000000</f>
    </oc>
    <nc r="CA36"/>
  </rcc>
  <rcc rId="11355" sId="2">
    <oc r="BY37">
      <v>1.1599999999999999</v>
    </oc>
    <nc r="BY37"/>
  </rcc>
  <rcc rId="11356" sId="2">
    <oc r="CA37">
      <f>#REF!/1000000</f>
    </oc>
    <nc r="CA37"/>
  </rcc>
  <rcc rId="11357" sId="2">
    <oc r="BY38">
      <v>1.1299999999999999</v>
    </oc>
    <nc r="BY38"/>
  </rcc>
  <rcc rId="11358" sId="2">
    <oc r="CA38">
      <f>#REF!/1000000</f>
    </oc>
    <nc r="CA38"/>
  </rcc>
  <rcc rId="11359" sId="2">
    <oc r="BY39">
      <v>1.1599999999999999</v>
    </oc>
    <nc r="BY39"/>
  </rcc>
  <rcc rId="11360" sId="2">
    <oc r="CA39">
      <f>#REF!/1000000</f>
    </oc>
    <nc r="CA39"/>
  </rcc>
  <rcc rId="11361" sId="2">
    <oc r="BY40">
      <v>1.1299999999999999</v>
    </oc>
    <nc r="BY40"/>
  </rcc>
  <rcc rId="11362" sId="2">
    <oc r="CA40">
      <f>#REF!/1000000</f>
    </oc>
    <nc r="CA40"/>
  </rcc>
  <rcc rId="11363" sId="2">
    <oc r="BY41">
      <v>1.1599999999999999</v>
    </oc>
    <nc r="BY41"/>
  </rcc>
  <rcc rId="11364" sId="2">
    <oc r="CA41">
      <f>#REF!/1000000</f>
    </oc>
    <nc r="CA41"/>
  </rcc>
  <rcc rId="11365" sId="2">
    <oc r="BY42">
      <v>1.1299999999999999</v>
    </oc>
    <nc r="BY42"/>
  </rcc>
  <rcc rId="11366" sId="2">
    <oc r="CA42">
      <f>#REF!/1000000</f>
    </oc>
    <nc r="CA42"/>
  </rcc>
  <rcc rId="11367" sId="2">
    <oc r="BY43">
      <v>1.1299999999999999</v>
    </oc>
    <nc r="BY43"/>
  </rcc>
  <rcc rId="11368" sId="2">
    <oc r="CA43">
      <f>#REF!/1000000</f>
    </oc>
    <nc r="CA43"/>
  </rcc>
  <rcc rId="11369" sId="2">
    <oc r="BY44">
      <v>1.1299999999999999</v>
    </oc>
    <nc r="BY44"/>
  </rcc>
  <rcc rId="11370" sId="2">
    <oc r="CA44">
      <f>#REF!/1000000</f>
    </oc>
    <nc r="CA44"/>
  </rcc>
  <rcc rId="11371" sId="2">
    <oc r="BY45">
      <v>1.1599999999999999</v>
    </oc>
    <nc r="BY45"/>
  </rcc>
  <rcc rId="11372" sId="2">
    <oc r="CA45">
      <f>#REF!/1000000</f>
    </oc>
    <nc r="CA45"/>
  </rcc>
  <rcc rId="11373" sId="2">
    <oc r="BY46">
      <v>1.1299999999999999</v>
    </oc>
    <nc r="BY46"/>
  </rcc>
  <rcc rId="11374" sId="2">
    <oc r="CA46">
      <f>#REF!/1000000</f>
    </oc>
    <nc r="CA46"/>
  </rcc>
  <rcc rId="11375" sId="2">
    <oc r="BY47">
      <v>1.1599999999999999</v>
    </oc>
    <nc r="BY47"/>
  </rcc>
  <rcc rId="11376" sId="2">
    <oc r="CA47">
      <f>#REF!/1000000</f>
    </oc>
    <nc r="CA47"/>
  </rcc>
  <rcc rId="11377" sId="2">
    <oc r="CA48">
      <f>#REF!/1000000</f>
    </oc>
    <nc r="CA48"/>
  </rcc>
  <rcc rId="11378" sId="2">
    <oc r="CA49">
      <f>#REF!/1000000</f>
    </oc>
    <nc r="CA49"/>
  </rcc>
  <rcc rId="11379" sId="2">
    <oc r="CA50">
      <f>#REF!/1000000</f>
    </oc>
    <nc r="CA50"/>
  </rcc>
  <rcc rId="11380" sId="2">
    <oc r="BY52">
      <v>1.1599999999999999</v>
    </oc>
    <nc r="BY52"/>
  </rcc>
  <rcc rId="11381" sId="2">
    <oc r="CA52">
      <f>#REF!/1000000</f>
    </oc>
    <nc r="CA52"/>
  </rcc>
  <rcc rId="11382" sId="2">
    <oc r="BY53">
      <v>1.1599999999999999</v>
    </oc>
    <nc r="BY53"/>
  </rcc>
  <rcc rId="11383" sId="2">
    <oc r="CA53">
      <f>#REF!/1000000</f>
    </oc>
    <nc r="CA53"/>
  </rcc>
  <rcc rId="11384" sId="2">
    <oc r="BY54">
      <v>1.1299999999999999</v>
    </oc>
    <nc r="BY54"/>
  </rcc>
  <rcc rId="11385" sId="2">
    <oc r="CA54">
      <f>#REF!/1000000</f>
    </oc>
    <nc r="CA54"/>
  </rcc>
  <rcc rId="11386" sId="2">
    <oc r="BY55">
      <v>1.1599999999999999</v>
    </oc>
    <nc r="BY55"/>
  </rcc>
  <rcc rId="11387" sId="2">
    <oc r="CA55">
      <f>#REF!/1000000</f>
    </oc>
    <nc r="CA55"/>
  </rcc>
  <rcc rId="11388" sId="2">
    <oc r="BY56">
      <v>1.1299999999999999</v>
    </oc>
    <nc r="BY56"/>
  </rcc>
  <rcc rId="11389" sId="2">
    <oc r="BY57">
      <v>1.1599999999999999</v>
    </oc>
    <nc r="BY57"/>
  </rcc>
  <rcc rId="11390" sId="2">
    <oc r="CA57">
      <f>#REF!/1000000</f>
    </oc>
    <nc r="CA57"/>
  </rcc>
  <rcc rId="11391" sId="2">
    <oc r="BY60">
      <v>1.1299999999999999</v>
    </oc>
    <nc r="BY60"/>
  </rcc>
  <rcc rId="11392" sId="2">
    <oc r="CA60">
      <f>#REF!/1000000</f>
    </oc>
    <nc r="CA60"/>
  </rcc>
  <rcc rId="11393" sId="2">
    <oc r="CA61">
      <f>#REF!/1000000</f>
    </oc>
    <nc r="CA61"/>
  </rcc>
  <rcc rId="11394" sId="2">
    <oc r="BY62">
      <v>1.1299999999999999</v>
    </oc>
    <nc r="BY62"/>
  </rcc>
  <rcc rId="11395" sId="2">
    <oc r="CA62">
      <f>#REF!/1000000</f>
    </oc>
    <nc r="CA62"/>
  </rcc>
  <rcc rId="11396" sId="2">
    <oc r="BY63">
      <v>1.1299999999999999</v>
    </oc>
    <nc r="BY63"/>
  </rcc>
  <rcc rId="11397" sId="2">
    <oc r="CA63">
      <f>#REF!/1000000</f>
    </oc>
    <nc r="CA63"/>
  </rcc>
  <rcc rId="11398" sId="2">
    <oc r="BY64">
      <v>1.1299999999999999</v>
    </oc>
    <nc r="BY64"/>
  </rcc>
  <rcc rId="11399" sId="2">
    <oc r="CA64">
      <f>#REF!/1000000</f>
    </oc>
    <nc r="CA64"/>
  </rcc>
  <rcc rId="11400" sId="2">
    <oc r="CA65">
      <f>#REF!/1000000</f>
    </oc>
    <nc r="CA65"/>
  </rcc>
  <rcc rId="11401" sId="2">
    <oc r="CA66">
      <f>#REF!/1000000</f>
    </oc>
    <nc r="CA66"/>
  </rcc>
  <rcc rId="11402" sId="2">
    <oc r="BY67">
      <v>1.1299999999999999</v>
    </oc>
    <nc r="BY67"/>
  </rcc>
  <rcc rId="11403" sId="2">
    <oc r="CA67">
      <f>#REF!/1000000</f>
    </oc>
    <nc r="CA67"/>
  </rcc>
  <rcc rId="11404" sId="2">
    <oc r="BY68">
      <v>1.1599999999999999</v>
    </oc>
    <nc r="BY68"/>
  </rcc>
  <rcc rId="11405" sId="2">
    <oc r="CA68">
      <f>#REF!/1000000</f>
    </oc>
    <nc r="CA68"/>
  </rcc>
  <rcc rId="11406" sId="2">
    <oc r="BY69">
      <v>1.1299999999999999</v>
    </oc>
    <nc r="BY69"/>
  </rcc>
  <rcc rId="11407" sId="2">
    <oc r="CA69">
      <f>#REF!/1000000</f>
    </oc>
    <nc r="CA69"/>
  </rcc>
  <rcc rId="11408" sId="2">
    <oc r="BY70">
      <v>1.1299999999999999</v>
    </oc>
    <nc r="BY70"/>
  </rcc>
  <rcc rId="11409" sId="2">
    <oc r="CA70">
      <f>#REF!/1000000</f>
    </oc>
    <nc r="CA70"/>
  </rcc>
  <rcc rId="11410" sId="2">
    <oc r="BY71">
      <v>1.1299999999999999</v>
    </oc>
    <nc r="BY71"/>
  </rcc>
  <rcc rId="11411" sId="2">
    <oc r="CA71">
      <f>#REF!/1000000</f>
    </oc>
    <nc r="CA71"/>
  </rcc>
  <rcc rId="11412" sId="2">
    <oc r="BY72">
      <v>1.1299999999999999</v>
    </oc>
    <nc r="BY72"/>
  </rcc>
  <rcc rId="11413" sId="2">
    <oc r="CA72">
      <f>#REF!/1000000</f>
    </oc>
    <nc r="CA72"/>
  </rcc>
  <rcc rId="11414" sId="2">
    <oc r="CA73">
      <f>#REF!/1000000</f>
    </oc>
    <nc r="CA73"/>
  </rcc>
  <rcc rId="11415" sId="2">
    <oc r="BY74">
      <v>1.1599999999999999</v>
    </oc>
    <nc r="BY74"/>
  </rcc>
  <rcc rId="11416" sId="2">
    <oc r="CA74">
      <f>#REF!/1000000</f>
    </oc>
    <nc r="CA74"/>
  </rcc>
  <rcc rId="11417" sId="2">
    <oc r="BY75">
      <v>1.1299999999999999</v>
    </oc>
    <nc r="BY75"/>
  </rcc>
  <rcc rId="11418" sId="2">
    <oc r="CA75">
      <f>#REF!/1000000</f>
    </oc>
    <nc r="CA75"/>
  </rcc>
  <rcc rId="11419" sId="2">
    <oc r="BY77">
      <v>1.1599999999999999</v>
    </oc>
    <nc r="BY77"/>
  </rcc>
  <rcc rId="11420" sId="2">
    <oc r="CA77">
      <f>#REF!/1000000</f>
    </oc>
    <nc r="CA77"/>
  </rcc>
  <rcc rId="11421" sId="2">
    <oc r="BY81">
      <v>1.1299999999999999</v>
    </oc>
    <nc r="BY81"/>
  </rcc>
  <rcc rId="11422" sId="2">
    <oc r="CA81">
      <f>#REF!/1000000</f>
    </oc>
    <nc r="CA81"/>
  </rcc>
  <rcc rId="11423" sId="2">
    <oc r="BY82">
      <v>1.1299999999999999</v>
    </oc>
    <nc r="BY82"/>
  </rcc>
  <rcc rId="11424" sId="2">
    <oc r="CA82">
      <f>#REF!/1000000</f>
    </oc>
    <nc r="CA82"/>
  </rcc>
  <rcc rId="11425" sId="2">
    <oc r="BY85">
      <v>1.1299999999999999</v>
    </oc>
    <nc r="BY85"/>
  </rcc>
  <rcc rId="11426" sId="2">
    <oc r="CA85">
      <f>#REF!/1000000</f>
    </oc>
    <nc r="CA85"/>
  </rcc>
  <rcc rId="11427" sId="2">
    <oc r="BY89">
      <v>1.1299999999999999</v>
    </oc>
    <nc r="BY89"/>
  </rcc>
  <rcc rId="11428" sId="2">
    <oc r="CA89">
      <f>#REF!/1000000</f>
    </oc>
    <nc r="CA89"/>
  </rcc>
  <rcc rId="11429" sId="2">
    <oc r="BY92">
      <v>1.1299999999999999</v>
    </oc>
    <nc r="BY92"/>
  </rcc>
  <rcc rId="11430" sId="2">
    <oc r="CA92">
      <f>#REF!/1000000</f>
    </oc>
    <nc r="CA92"/>
  </rcc>
  <rcc rId="11431" sId="2">
    <oc r="BY95">
      <v>1.1299999999999999</v>
    </oc>
    <nc r="BY95"/>
  </rcc>
  <rcc rId="11432" sId="2">
    <oc r="CA95">
      <f>#REF!/1000000</f>
    </oc>
    <nc r="CA95"/>
  </rcc>
  <rcc rId="11433" sId="2">
    <oc r="BY96">
      <v>1.1299999999999999</v>
    </oc>
    <nc r="BY96"/>
  </rcc>
  <rcc rId="11434" sId="2">
    <oc r="CA96">
      <f>#REF!/1000000</f>
    </oc>
    <nc r="CA96"/>
  </rcc>
  <rcc rId="11435" sId="2">
    <oc r="AN1" t="inlineStr">
      <is>
        <t>Knorr Noodles -Core</t>
      </is>
    </oc>
    <nc r="AN1" t="inlineStr">
      <is>
        <t>Knorr Noodles - Core</t>
      </is>
    </nc>
  </rcc>
  <rcc rId="11436" sId="2">
    <oc r="AQ1" t="inlineStr">
      <is>
        <t xml:space="preserve">Blue Band Margarine </t>
      </is>
    </oc>
    <nc r="AQ1" t="inlineStr">
      <is>
        <t>Blue Band Margarine</t>
      </is>
    </nc>
  </rcc>
  <rrc rId="11437" sId="2" ref="A1:A1048576" action="insertCol"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  <undo index="65535" exp="area" ref3D="1" dr="$F$1:$O$1048576" dn="Z_4F6B0010_E9C4_4AC7_B012_D7C3236BA3BD_.wvu.Cols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98:$XFD$100" dn="Z_55F024CD_A7F9_4381_9942_5ED21204AFB7_.wvu.Rows" sId="2"/>
    <undo index="65535" exp="area" ref3D="1" dr="$A$98:$XFD$100" dn="Z_DC3780FC_E03D_4CB0_9630_45647ED63C69_.wvu.Rows" sId="2"/>
    <undo index="65535" exp="area" ref3D="1" dr="$B$1:$AR$1048576" dn="Z_DCC8505D_D30F_4E76_8C36_3038DACC80BC_.wvu.Col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F$1:$G$1048576" dn="Z_A6899CFB_DE4A_47C1_BF00_BC795B1F1A06_.wvu.Cols" sId="2"/>
  </rrc>
  <rcc rId="11438" sId="2" odxf="1" dxf="1">
    <nc r="A1" t="inlineStr">
      <is>
        <t>Broadcasters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fill>
        <patternFill patternType="solid">
          <bgColor theme="8" tint="-0.499984740745262"/>
        </patternFill>
      </fill>
      <alignment horizontal="center" vertical="center"/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11439" sId="2" odxf="1" dxf="1">
    <nc r="A2" t="inlineStr">
      <is>
        <t>Terrestrial</t>
      </is>
    </nc>
    <odxf>
      <font>
        <b val="0"/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11440" sId="2" odxf="1" dxf="1">
    <nc r="A3" t="inlineStr">
      <is>
        <t>PTV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1" sId="2" odxf="1" dxf="1">
    <nc r="A4" t="inlineStr">
      <is>
        <t>ATV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2" sId="2" odxf="1" dxf="1">
    <nc r="A5" t="inlineStr">
      <is>
        <t>PTV Sports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3" sId="2" odxf="1" dxf="1">
    <nc r="A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4" sId="2" odxf="1" dxf="1">
    <nc r="A7" t="inlineStr">
      <is>
        <t>Entertainment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5" sId="2" odxf="1" dxf="1">
    <nc r="A8" t="inlineStr">
      <is>
        <t>GEO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6" sId="2" odxf="1" dxf="1">
    <nc r="A9" t="inlineStr">
      <is>
        <t>HUM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7" sId="2" odxf="1" dxf="1">
    <nc r="A10" t="inlineStr">
      <is>
        <t>ARY Digital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8" sId="2" odxf="1" dxf="1">
    <nc r="A11" t="inlineStr">
      <is>
        <t>ARY Zindagi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9" sId="2" odxf="1" dxf="1">
    <nc r="A12" t="inlineStr">
      <is>
        <t>TV 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0" sId="2" odxf="1" dxf="1">
    <nc r="A13" t="inlineStr">
      <is>
        <t>Urdu1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1" sId="2" odxf="1" dxf="1">
    <nc r="A14" t="inlineStr">
      <is>
        <t>Play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2" sId="2" odxf="1" dxf="1">
    <nc r="A15" t="inlineStr">
      <is>
        <t>Aplus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3" sId="2" odxf="1" dxf="1">
    <nc r="A16" t="inlineStr">
      <is>
        <t>Express 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4" sId="2" odxf="1" dxf="1">
    <nc r="A17" t="inlineStr">
      <is>
        <t>Geo Kahani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5" sId="2" odxf="1" dxf="1">
    <nc r="A18" t="inlineStr">
      <is>
        <t>Filmazia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6" sId="2" odxf="1" dxf="1">
    <nc r="A19" t="inlineStr">
      <is>
        <t>AAJ 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7" sId="2" odxf="1" dxf="1">
    <nc r="A20" t="inlineStr">
      <is>
        <t>Hum Sitaray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8" sId="2" odxf="1" dxf="1">
    <nc r="A21" t="inlineStr">
      <is>
        <t>Bol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9" sId="2" odxf="1" dxf="1">
    <nc r="A22" t="inlineStr">
      <is>
        <t>H NOW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0" sId="2" odxf="1" dxf="1">
    <nc r="A2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1" sId="2" odxf="1" dxf="1">
    <nc r="A24" t="inlineStr">
      <is>
        <t>Movie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2" sId="2" odxf="1" dxf="1">
    <nc r="A25" t="inlineStr">
      <is>
        <t>HBO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3" sId="2" odxf="1" dxf="1">
    <nc r="A26" t="inlineStr">
      <is>
        <t>Silver screen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4" sId="2" odxf="1" dxf="1">
    <nc r="A27" t="inlineStr">
      <is>
        <t>Filmax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5" sId="2" odxf="1" dxf="1">
    <nc r="A28" t="inlineStr">
      <is>
        <t>Filmworld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6" sId="2" odxf="1" dxf="1">
    <nc r="A29" t="inlineStr">
      <is>
        <t>AXN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7" sId="2" odxf="1" dxf="1">
    <nc r="A30" t="inlineStr">
      <is>
        <t>Ravi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8" sId="2" odxf="1" dxf="1">
    <nc r="A31" t="inlineStr">
      <is>
        <t>Kohinoor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9" sId="2" odxf="1" dxf="1">
    <nc r="A32" t="inlineStr">
      <is>
        <t>WB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0" sId="2" odxf="1" dxf="1">
    <nc r="A3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1" sId="2" odxf="1" dxf="1">
    <nc r="A34" t="inlineStr">
      <is>
        <t>News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2" sId="2" odxf="1" dxf="1">
    <nc r="A35" t="inlineStr">
      <is>
        <t>Geo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3" sId="2" odxf="1" dxf="1">
    <nc r="A36" t="inlineStr">
      <is>
        <t>Express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4" sId="2" odxf="1" dxf="1">
    <nc r="A37" t="inlineStr">
      <is>
        <t>Dunya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5" sId="2" odxf="1" dxf="1">
    <nc r="A38" t="inlineStr">
      <is>
        <t>Samaa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6" sId="2" odxf="1" dxf="1">
    <nc r="A39" t="inlineStr">
      <is>
        <t>CAPITAL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7" sId="2" odxf="1" dxf="1">
    <nc r="A40" t="inlineStr">
      <is>
        <t>News 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8" sId="2" odxf="1" dxf="1">
    <nc r="A41" t="inlineStr">
      <is>
        <t>DIN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9" sId="2" odxf="1" dxf="1">
    <nc r="A42" t="inlineStr">
      <is>
        <t>Aaj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0" sId="2" odxf="1" dxf="1">
    <nc r="A43" t="inlineStr">
      <is>
        <t>ARY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1" sId="2" odxf="1" dxf="1">
    <nc r="A44" t="inlineStr">
      <is>
        <t>Dawn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2" sId="2" odxf="1" dxf="1">
    <nc r="A45" t="inlineStr">
      <is>
        <t>PTV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3" sId="2" odxf="1" dxf="1">
    <nc r="A46" t="inlineStr">
      <is>
        <t>Ab Tak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4" sId="2" odxf="1" dxf="1">
    <nc r="A47" t="inlineStr">
      <is>
        <t>Neo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5" sId="2" odxf="1" dxf="1">
    <nc r="A48" t="inlineStr">
      <is>
        <t>Hum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6" sId="2" odxf="1" dxf="1">
    <nc r="A49" t="inlineStr">
      <is>
        <t>Public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7" sId="2" odxf="1" dxf="1">
    <nc r="A50" t="inlineStr">
      <is>
        <t>Channel 92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8" sId="2" odxf="1" dxf="1">
    <nc r="A51" t="inlineStr">
      <is>
        <t>GTV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9" sId="2" odxf="1" dxf="1">
    <nc r="A52" t="inlineStr">
      <is>
        <t>Such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0" sId="2" odxf="1" dxf="1">
    <nc r="A53" t="inlineStr">
      <is>
        <t>Channel 24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1" sId="2" odxf="1" dxf="1">
    <nc r="A54" t="inlineStr">
      <is>
        <t>K-21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2" sId="2" odxf="1" dxf="1">
    <nc r="A55" t="inlineStr">
      <is>
        <t>7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3" sId="2" odxf="1" dxf="1">
    <nc r="A56" t="inlineStr">
      <is>
        <t>BOL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4" sId="2" odxf="1" dxf="1">
    <nc r="A57" t="inlineStr">
      <is>
        <t>CITY42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5" sId="2" odxf="1" dxf="1">
    <nc r="A58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6" sId="2" odxf="1" dxf="1">
    <nc r="A59" t="inlineStr">
      <is>
        <t>Regional/Religious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7" sId="2" odxf="1" dxf="1">
    <nc r="A60" t="inlineStr">
      <is>
        <t>KTN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8" sId="2" odxf="1" dxf="1">
    <nc r="A61" t="inlineStr">
      <is>
        <t>KTN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9" sId="2" odxf="1" dxf="1">
    <nc r="A62" t="inlineStr">
      <is>
        <t>Awaz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0" sId="2" odxf="1" dxf="1">
    <nc r="A63" t="inlineStr">
      <is>
        <t>Dharti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1" sId="2" odxf="1" dxf="1">
    <nc r="A64" t="inlineStr">
      <is>
        <t xml:space="preserve">Sindh Tv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2" sId="2" odxf="1" dxf="1">
    <nc r="A65" t="inlineStr">
      <is>
        <t>Sindh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3" sId="2" odxf="1" dxf="1">
    <nc r="A66" t="inlineStr">
      <is>
        <t xml:space="preserve">Kashish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4" sId="2" odxf="1" dxf="1">
    <nc r="A67" t="inlineStr">
      <is>
        <t>APNA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5" sId="2" odxf="1" dxf="1">
    <nc r="A68" t="inlineStr">
      <is>
        <t>Punjab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6" sId="2" odxf="1" dxf="1">
    <nc r="A69" t="inlineStr">
      <is>
        <t xml:space="preserve">Waseb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7" sId="2" odxf="1" dxf="1">
    <nc r="A70" t="inlineStr">
      <is>
        <t>Mehran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8" sId="2" odxf="1" dxf="1">
    <nc r="A71" t="inlineStr">
      <is>
        <t>Vsh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9" sId="2" odxf="1" dxf="1">
    <nc r="A72" t="inlineStr">
      <is>
        <t xml:space="preserve">AVT Khyber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0" sId="2" odxf="1" dxf="1">
    <nc r="A73" t="inlineStr">
      <is>
        <t>Rohi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1" sId="2" odxf="1" dxf="1">
    <nc r="A74" t="inlineStr">
      <is>
        <t>Aruj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2" sId="2" odxf="1" dxf="1">
    <nc r="A75" t="inlineStr">
      <is>
        <t xml:space="preserve">Mehran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3" sId="2" odxf="1" dxf="1">
    <nc r="A76" t="inlineStr">
      <is>
        <t>Afghan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4" sId="2" odxf="1" dxf="1">
    <nc r="A77" t="inlineStr">
      <is>
        <t>Pushto 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5" sId="2" odxf="1" dxf="1">
    <nc r="A78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6" sId="2" odxf="1" dxf="1">
    <nc r="A79" t="inlineStr">
      <is>
        <t>Music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7" sId="2" odxf="1" dxf="1">
    <nc r="A80" t="inlineStr">
      <is>
        <t>The musik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8" sId="2" odxf="1" dxf="1">
    <nc r="A81" t="inlineStr">
      <is>
        <t>Jalwa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9" sId="2" odxf="1" dxf="1">
    <nc r="A82" t="inlineStr">
      <is>
        <t>8XM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0" sId="2" odxf="1" dxf="1">
    <nc r="A8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1" sId="2" odxf="1" dxf="1">
    <nc r="A84" t="inlineStr">
      <is>
        <t>Kids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2" sId="2" odxf="1" dxf="1">
    <nc r="A85" t="inlineStr">
      <is>
        <t xml:space="preserve">CN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3" sId="2" odxf="1" dxf="1">
    <nc r="A86" t="inlineStr">
      <is>
        <t>Kids Zone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4" sId="2" odxf="1" dxf="1">
    <nc r="A87" t="inlineStr">
      <is>
        <t>Kids Pop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5" sId="2" odxf="1" dxf="1">
    <nc r="A88" t="inlineStr">
      <is>
        <t>CINEMACHI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6" sId="2" odxf="1" dxf="1">
    <nc r="A89" t="inlineStr">
      <is>
        <t>Nicklodeon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7" sId="2" odxf="1" dxf="1">
    <nc r="A90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8" sId="2" odxf="1" dxf="1">
    <nc r="A91" t="inlineStr">
      <is>
        <t>Cooking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9" sId="2" odxf="1" dxf="1">
    <nc r="A92" t="inlineStr">
      <is>
        <t>Masala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0" sId="2" odxf="1" dxf="1">
    <nc r="A9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1" sId="2" odxf="1" dxf="1">
    <nc r="A94" t="inlineStr">
      <is>
        <t>Sports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2" sId="2" odxf="1" dxf="1">
    <nc r="A95" t="inlineStr">
      <is>
        <t>Geo Super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3" sId="2" odxf="1" dxf="1">
    <nc r="A96" t="inlineStr">
      <is>
        <t>Ten Sports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4" sId="2" odxf="1" dxf="1">
    <nc r="A97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5" sId="2" odxf="1" dxf="1">
    <nc r="A98" t="inlineStr">
      <is>
        <t>Health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6" sId="2" odxf="1" dxf="1">
    <nc r="A99" t="inlineStr">
      <is>
        <t>HTV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7" sId="2" odxf="1" dxf="1">
    <nc r="A100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8" sId="2" odxf="1" dxf="1">
    <nc r="A101" t="inlineStr">
      <is>
        <t>TOTAL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9" sId="2" odxf="1" dxf="1">
    <nc r="A102" t="inlineStr">
      <is>
        <t>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0" sId="2" odxf="1" dxf="1">
    <nc r="A103" t="inlineStr">
      <is>
        <t>K/L/I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1" sId="2" odxf="1" dxf="1">
    <nc r="A104" t="inlineStr">
      <is>
        <t>ZK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2" sId="2" odxf="1" dxf="1">
    <nc r="A105" t="inlineStr">
      <is>
        <t>MPC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3" sId="2" odxf="1" dxf="1">
    <nc r="A106" t="inlineStr">
      <is>
        <t>KCS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4" sId="2" odxf="1" dxf="1">
    <nc r="A107" t="inlineStr">
      <is>
        <t>Mashrek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5" sId="2" odxf="1" dxf="1">
    <nc r="A108" t="inlineStr">
      <is>
        <t>Xtreme Media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6" sId="2" odxf="1" dxf="1">
    <nc r="A109" t="inlineStr">
      <is>
        <t>World Call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7" sId="2" odxf="1" dxf="1">
    <nc r="A110" t="inlineStr">
      <is>
        <t>Webcom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8" sId="2" odxf="1" dxf="1">
    <nc r="A111" t="inlineStr">
      <is>
        <t>Digi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9" sId="2" odxf="1" dxf="1">
    <nc r="A112" t="inlineStr">
      <is>
        <t>Mehran Communication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0" sId="2" odxf="1" dxf="1">
    <nc r="A113" t="inlineStr">
      <is>
        <t>Ad Link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1" sId="2" odxf="1" dxf="1">
    <nc r="A114" t="inlineStr">
      <is>
        <t>NJ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2" sId="2" odxf="1" dxf="1">
    <nc r="A115" t="inlineStr">
      <is>
        <t>Roshni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3" sId="2" odxf="1" dxf="1">
    <nc r="A116" t="inlineStr">
      <is>
        <t>Blue eye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4" sId="2" odxf="1" dxf="1">
    <nc r="A117" t="inlineStr">
      <is>
        <t>Jugno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5" sId="2" odxf="1" dxf="1">
    <nc r="A118" t="inlineStr">
      <is>
        <t>Solo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6" sId="2" odxf="1" dxf="1">
    <nc r="A119" t="inlineStr">
      <is>
        <t>Amaze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7" sId="2" odxf="1" dxf="1">
    <nc r="A120" t="inlineStr">
      <is>
        <t>TOTAL 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8" sId="2" odxf="1" dxf="1">
    <nc r="A121" t="inlineStr">
      <is>
        <t>Total TV + 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9" sId="2" odxf="1" dxf="1">
    <nc r="A122" t="inlineStr">
      <is>
        <t>Radio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0" sId="2" odxf="1" dxf="1">
    <nc r="A123" t="inlineStr">
      <is>
        <t>FM 89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1" sId="2" odxf="1" dxf="1">
    <nc r="A124" t="inlineStr">
      <is>
        <t>FM 106.2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2" sId="2" odxf="1" dxf="1">
    <nc r="A125" t="inlineStr">
      <is>
        <t xml:space="preserve">FM 91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3" sId="2" odxf="1" dxf="1">
    <nc r="A126" t="inlineStr">
      <is>
        <t>Samaa FM 107.4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4" sId="2" odxf="1" dxf="1">
    <nc r="A127" t="inlineStr">
      <is>
        <t>FM 103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5" sId="2" odxf="1" dxf="1">
    <nc r="A128" t="inlineStr">
      <is>
        <t xml:space="preserve">FM 100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6" sId="2" odxf="1" dxf="1">
    <nc r="A129" t="inlineStr">
      <is>
        <t>FM 101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7" sId="2" odxf="1" dxf="1">
    <nc r="A130" t="inlineStr">
      <is>
        <t>FM 105 (punjab)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8" sId="2" odxf="1" dxf="1">
    <nc r="A131" t="inlineStr">
      <is>
        <t>FM 105 (sindh)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9" sId="2" odxf="1" dxf="1">
    <nc r="A132" t="inlineStr">
      <is>
        <t>FM 96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0" sId="2" odxf="1" dxf="1">
    <nc r="A133" t="inlineStr">
      <is>
        <t>FM 107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1" sId="2" odxf="1" dxf="1">
    <nc r="A134" t="inlineStr">
      <is>
        <t>Dhamal fm 94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2" sId="2" odxf="1" dxf="1">
    <nc r="A135" t="inlineStr">
      <is>
        <t>Power FM 99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3" sId="2" odxf="1" dxf="1">
    <nc r="A136" t="inlineStr">
      <is>
        <t>BURRAQ FM - 104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4" sId="2" odxf="1" dxf="1">
    <nc r="A137" t="inlineStr">
      <is>
        <t>Josh 99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5" sId="2" odxf="1" dxf="1">
    <nc r="A138" t="inlineStr">
      <is>
        <t>FM 94.6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6" sId="2" odxf="1" dxf="1">
    <nc r="A139" t="inlineStr">
      <is>
        <t>Jeeva Pakistan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7" sId="2" odxf="1" dxf="1">
    <nc r="A140" t="inlineStr">
      <is>
        <t>Dil FM 102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8" sId="2" odxf="1" dxf="1">
    <nc r="A141" t="inlineStr">
      <is>
        <t>FM 92 AAP KI AWAZ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9" sId="2" odxf="1" dxf="1">
    <nc r="A142" t="inlineStr">
      <is>
        <t>HAMARA FM 90 FSL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0" sId="2" odxf="1" dxf="1">
    <nc r="A143" t="inlineStr">
      <is>
        <t>SOLO FM 88 MUL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1" sId="2" odxf="1" dxf="1">
    <nc r="A144" t="inlineStr">
      <is>
        <t>SOLO FM 89 (ISPR)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2" sId="2" odxf="1" dxf="1">
    <nc r="A145" t="inlineStr">
      <is>
        <t>SUNRISE FM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3" sId="2" odxf="1" dxf="1">
    <nc r="A14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4" sId="2" odxf="1" dxf="1">
    <nc r="A147" t="inlineStr">
      <is>
        <t>Cinema,/Daewoo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5" sId="2" odxf="1" dxf="1">
    <nc r="A148" t="inlineStr">
      <is>
        <t>CCTV - Airports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6" sId="2" odxf="1" dxf="1">
    <nc r="A149" t="inlineStr">
      <is>
        <t>Railways &amp; Buses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7" sId="2" odxf="1" dxf="1">
    <nc r="A150" t="inlineStr">
      <is>
        <t>Daewoo Bus advtg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8" sId="2" odxf="1" dxf="1">
    <nc r="A151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9" sId="2" odxf="1" dxf="1">
    <nc r="A152" t="inlineStr">
      <is>
        <t>Cinema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0" sId="2" odxf="1" dxf="1">
    <nc r="A153" t="inlineStr">
      <is>
        <t>AB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1" sId="2" odxf="1" dxf="1">
    <nc r="A154" t="inlineStr">
      <is>
        <t>Cine Plus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2" sId="2" odxf="1" dxf="1">
    <nc r="A155" t="inlineStr">
      <is>
        <t>Other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3" sId="2" odxf="1" dxf="1">
    <nc r="A15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4" sId="2" odxf="1" dxf="1">
    <nc r="A157" t="inlineStr">
      <is>
        <t>Print Commitments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5" sId="2" odxf="1" dxf="1">
    <nc r="A158" t="inlineStr">
      <is>
        <t>Print Additional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6" sId="2" odxf="1" dxf="1">
    <nc r="A159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499984740745262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7" sId="2" odxf="1" dxf="1">
    <nc r="A160" t="inlineStr">
      <is>
        <t>DO 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98" sId="2" odxf="1" dxf="1">
    <nc r="A161" t="inlineStr">
      <is>
        <t>ML 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1599" sId="2" ref="A1:A1048576" action="deleteCol">
    <undo index="65535" exp="area" ref3D="1" dr="$G$1:$G$1048576" dn="Z_333A1E19_F4F4_47F6_AD2B_2BE477C76F83_.wvu.Cols" sId="2"/>
    <undo index="65535" exp="area" ref3D="1" dr="$BM$1:$BM$1048576" dn="Z_1A293AA6_15E7_43BF_8FF7_9365FC601EE4_.wvu.Cols" sId="2"/>
    <undo index="65535" exp="area" ref3D="1" dr="$BH$1:$BH$1048576" dn="Z_1A293AA6_15E7_43BF_8FF7_9365FC601EE4_.wvu.Cols" sId="2"/>
    <undo index="65535" exp="area" ref3D="1" dr="$BF$1:$BF$1048576" dn="Z_1A293AA6_15E7_43BF_8FF7_9365FC601EE4_.wvu.Cols" sId="2"/>
    <undo index="65535" exp="area" ref3D="1" dr="$AQ$1:$AQ$1048576" dn="Z_1A293AA6_15E7_43BF_8FF7_9365FC601EE4_.wvu.Cols" sId="2"/>
    <undo index="65535" exp="area" ref3D="1" dr="$G$1:$P$1048576" dn="Z_10CC6A42_76CA_4CE7_9AB7_75E8EE03DD52_.wvu.Cols" sId="2"/>
    <undo index="65535" exp="area" ref3D="1" dr="$H$1:$AG$1048576" dn="Z_08C80893_5081_4028_8574_8533972FAA81_.wvu.Cols" sId="2"/>
    <undo index="65535" exp="area" ref3D="1" dr="$G$1:$P$1048576" dn="Z_4F6B0010_E9C4_4AC7_B012_D7C3236BA3BD_.wvu.Cols" sId="2"/>
    <undo index="65535" exp="area" ref3D="1" dr="$BQ$1:$BS$1048576" dn="Z_46AB56D5_CE66_4F5F_B4E5_213E35ACB9B0_.wvu.Cols" sId="2"/>
    <undo index="65535" exp="area" ref3D="1" dr="$G$1:$G$1048576" dn="Z_46AB56D5_CE66_4F5F_B4E5_213E35ACB9B0_.wvu.Cols" sId="2"/>
    <undo index="1" exp="area" ref3D="1" dr="$E$1:$E$1048576" dn="Z_46AB56D5_CE66_4F5F_B4E5_213E35ACB9B0_.wvu.Cols" sId="2"/>
    <undo index="65535" exp="area" ref3D="1" dr="$C$1:$P$1048576" dn="Z_815BE6D6_07F9_4CBF_B8FD_89E61A8B16EF_.wvu.Cols" sId="2"/>
    <undo index="65535" exp="area" ref3D="1" dr="$G$1:$G$1048576" dn="Z_781C4B64_7C8D_415F_9AB6_576FAA0890C7_.wvu.Cols" sId="2"/>
    <undo index="65535" exp="area" ref3D="1" dr="$A$98:$XFD$100" dn="Z_55F024CD_A7F9_4381_9942_5ED21204AFB7_.wvu.Rows" sId="2"/>
    <undo index="65535" exp="area" ref3D="1" dr="$A$98:$XFD$100" dn="Z_DC3780FC_E03D_4CB0_9630_45647ED63C69_.wvu.Rows" sId="2"/>
    <undo index="65535" exp="area" ref3D="1" dr="$C$1:$AS$1048576" dn="Z_DCC8505D_D30F_4E76_8C36_3038DACC80BC_.wvu.Cols" sId="2"/>
    <undo index="65535" exp="area" ref3D="1" dr="$BF$1:$BF$1048576" dn="Z_DADA97CD_4F76_47EE_87C2_F27AA446FDEF_.wvu.Cols" sId="2"/>
    <undo index="1" exp="area" ref3D="1" dr="$AQ$1:$AW$1048576" dn="Z_DADA97CD_4F76_47EE_87C2_F27AA446FDEF_.wvu.Cols" sId="2"/>
    <undo index="65535" exp="area" ref3D="1" dr="$G$1:$H$1048576" dn="Z_A6899CFB_DE4A_47C1_BF00_BC795B1F1A06_.wvu.Cols" sId="2"/>
    <rfmt sheetId="2" xfDxf="1" sqref="A1:A1048576" start="0" length="0"/>
    <rcc rId="0" sId="2" dxf="1">
      <nc r="A1" t="inlineStr">
        <is>
          <t>Broadcasters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8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2" t="inlineStr">
        <is>
          <t>Terrestrial</t>
        </is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3" t="inlineStr">
        <is>
          <t>PTV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" t="inlineStr">
        <is>
          <t>ATV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" t="inlineStr">
        <is>
          <t>PTV Sports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" t="inlineStr">
        <is>
          <t>Entertainment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" t="inlineStr">
        <is>
          <t>GEO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" t="inlineStr">
        <is>
          <t>HUM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" t="inlineStr">
        <is>
          <t>ARY Digital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" t="inlineStr">
        <is>
          <t>ARY Zindagi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" t="inlineStr">
        <is>
          <t>TV 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" t="inlineStr">
        <is>
          <t>Urdu1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" t="inlineStr">
        <is>
          <t>Play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" t="inlineStr">
        <is>
          <t>Aplus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6" t="inlineStr">
        <is>
          <t>Express 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7" t="inlineStr">
        <is>
          <t>Geo Kahani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8" t="inlineStr">
        <is>
          <t>Filmazia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9" t="inlineStr">
        <is>
          <t>AAJ 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0" t="inlineStr">
        <is>
          <t>Hum Sitaray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1" t="inlineStr">
        <is>
          <t>Bol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2" t="inlineStr">
        <is>
          <t>H NOW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4" t="inlineStr">
        <is>
          <t>Movie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5" t="inlineStr">
        <is>
          <t>HBO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6" t="inlineStr">
        <is>
          <t>Silver screen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7" t="inlineStr">
        <is>
          <t>Filmax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8" t="inlineStr">
        <is>
          <t>Filmworld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9" t="inlineStr">
        <is>
          <t>AXN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0" t="inlineStr">
        <is>
          <t>Ravi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1" t="inlineStr">
        <is>
          <t>Kohinoor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2" t="inlineStr">
        <is>
          <t>WB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4" t="inlineStr">
        <is>
          <t>News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5" t="inlineStr">
        <is>
          <t>Geo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6" t="inlineStr">
        <is>
          <t>Express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7" t="inlineStr">
        <is>
          <t>Dunya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8" t="inlineStr">
        <is>
          <t>Samaa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9" t="inlineStr">
        <is>
          <t>CAPITAL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0" t="inlineStr">
        <is>
          <t>News 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1" t="inlineStr">
        <is>
          <t>DIN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2" t="inlineStr">
        <is>
          <t>Aaj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3" t="inlineStr">
        <is>
          <t>ARY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4" t="inlineStr">
        <is>
          <t>Dawn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5" t="inlineStr">
        <is>
          <t>PTV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6" t="inlineStr">
        <is>
          <t>Ab Tak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7" t="inlineStr">
        <is>
          <t>Neo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8" t="inlineStr">
        <is>
          <t>Hum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9" t="inlineStr">
        <is>
          <t>Public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0" t="inlineStr">
        <is>
          <t>Channel 92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1" t="inlineStr">
        <is>
          <t>GTV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2" t="inlineStr">
        <is>
          <t>Such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3" t="inlineStr">
        <is>
          <t>Channel 24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4" t="inlineStr">
        <is>
          <t>K-21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5" t="inlineStr">
        <is>
          <t>7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6" t="inlineStr">
        <is>
          <t>BOL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7" t="inlineStr">
        <is>
          <t>CITY42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9" t="inlineStr">
        <is>
          <t>Regional/Religious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0" t="inlineStr">
        <is>
          <t>KTN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1" t="inlineStr">
        <is>
          <t>KTN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2" t="inlineStr">
        <is>
          <t>Awaz 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3" t="inlineStr">
        <is>
          <t>Dharti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4" t="inlineStr">
        <is>
          <t xml:space="preserve">Sindh Tv 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5" t="inlineStr">
        <is>
          <t>Sindh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6" t="inlineStr">
        <is>
          <t xml:space="preserve">Kashish 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7" t="inlineStr">
        <is>
          <t>APNA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8" t="inlineStr">
        <is>
          <t>Punjab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9" t="inlineStr">
        <is>
          <t xml:space="preserve">Waseb 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0" t="inlineStr">
        <is>
          <t>Mehran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1" t="inlineStr">
        <is>
          <t>Vsh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2" t="inlineStr">
        <is>
          <t xml:space="preserve">AVT Khyber 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3" t="inlineStr">
        <is>
          <t>Rohi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4" t="inlineStr">
        <is>
          <t>Aruj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5" t="inlineStr">
        <is>
          <t xml:space="preserve">Mehran 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6" t="inlineStr">
        <is>
          <t>Afghan 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7" t="inlineStr">
        <is>
          <t>Pushto 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9" t="inlineStr">
        <is>
          <t>Music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0" t="inlineStr">
        <is>
          <t>The musik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1" t="inlineStr">
        <is>
          <t>Jalwa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2" t="inlineStr">
        <is>
          <t>8XM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4" t="inlineStr">
        <is>
          <t>Kids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5" t="inlineStr">
        <is>
          <t xml:space="preserve">CN 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6" t="inlineStr">
        <is>
          <t>Kids Zone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7" t="inlineStr">
        <is>
          <t>Kids Pop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8" t="inlineStr">
        <is>
          <t>CINEMACHI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9" t="inlineStr">
        <is>
          <t>Nicklodeon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1" t="inlineStr">
        <is>
          <t>Cooking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2" t="inlineStr">
        <is>
          <t>Masala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4" t="inlineStr">
        <is>
          <t>Sports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5" t="inlineStr">
        <is>
          <t>Geo Super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6" t="inlineStr">
        <is>
          <t>Ten Sports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7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8" t="inlineStr">
        <is>
          <t>Health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9" t="inlineStr">
        <is>
          <t>HTV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1" t="inlineStr">
        <is>
          <t>TOTAL TV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2" t="inlineStr">
        <is>
          <t>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3" t="inlineStr">
        <is>
          <t>K/L/I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4" t="inlineStr">
        <is>
          <t>ZK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5" t="inlineStr">
        <is>
          <t>MPC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6" t="inlineStr">
        <is>
          <t>KCS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7" t="inlineStr">
        <is>
          <t>Mashrek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8" t="inlineStr">
        <is>
          <t>Xtreme Media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9" t="inlineStr">
        <is>
          <t>World Call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0" t="inlineStr">
        <is>
          <t>Webcom Cable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1" t="inlineStr">
        <is>
          <t>Digi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2" t="inlineStr">
        <is>
          <t>Mehran Communication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3" t="inlineStr">
        <is>
          <t>Ad Link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4" t="inlineStr">
        <is>
          <t>NJ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5" t="inlineStr">
        <is>
          <t>Roshni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6" t="inlineStr">
        <is>
          <t>Blue eye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7" t="inlineStr">
        <is>
          <t>Jugno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8" t="inlineStr">
        <is>
          <t>Solo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9" t="inlineStr">
        <is>
          <t>Amaze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0" t="inlineStr">
        <is>
          <t>TOTAL 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1" t="inlineStr">
        <is>
          <t>Total TV + 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2" t="inlineStr">
        <is>
          <t>Radio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3" t="inlineStr">
        <is>
          <t>FM 89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4" t="inlineStr">
        <is>
          <t>FM 106.2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5" t="inlineStr">
        <is>
          <t xml:space="preserve">FM 91 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6" t="inlineStr">
        <is>
          <t>Samaa FM 107.4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7" t="inlineStr">
        <is>
          <t>FM 103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8" t="inlineStr">
        <is>
          <t xml:space="preserve">FM 100 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9" t="inlineStr">
        <is>
          <t>FM 101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0" t="inlineStr">
        <is>
          <t>FM 105 (punjab)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1" t="inlineStr">
        <is>
          <t>FM 105 (sindh)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2" t="inlineStr">
        <is>
          <t>FM 96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3" t="inlineStr">
        <is>
          <t>FM 107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4" t="inlineStr">
        <is>
          <t>Dhamal fm 94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5" t="inlineStr">
        <is>
          <t>Power FM 99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6" t="inlineStr">
        <is>
          <t>BURRAQ FM - 104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7" t="inlineStr">
        <is>
          <t>Josh 99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8" t="inlineStr">
        <is>
          <t>FM 94.6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9" t="inlineStr">
        <is>
          <t>Jeeva Pakistan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0" t="inlineStr">
        <is>
          <t>Dil FM 102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1" t="inlineStr">
        <is>
          <t>FM 92 AAP KI AWAZ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2" t="inlineStr">
        <is>
          <t>HAMARA FM 90 FSL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3" t="inlineStr">
        <is>
          <t>SOLO FM 88 MUL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4" t="inlineStr">
        <is>
          <t>SOLO FM 89 (ISPR)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5" t="inlineStr">
        <is>
          <t>SUNRISE FM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7" t="inlineStr">
        <is>
          <t>Cinema,/Daewoo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8" t="inlineStr">
        <is>
          <t>CCTV - Airports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9" t="inlineStr">
        <is>
          <t>Railways &amp; Buses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0" t="inlineStr">
        <is>
          <t>Daewoo Bus advtg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1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2" t="inlineStr">
        <is>
          <t>Cinema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3" t="inlineStr">
        <is>
          <t>AB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4" t="inlineStr">
        <is>
          <t>Cine Plus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5" t="inlineStr">
        <is>
          <t>Other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7" t="inlineStr">
        <is>
          <t>Print Commitments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8" t="inlineStr">
        <is>
          <t>Print Additional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9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60" t="inlineStr">
        <is>
          <t>DO Status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61" t="inlineStr">
        <is>
          <t>ML Status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600" sId="2" odxf="1" s="1" dxf="1">
    <nc r="BV21" t="inlineStr">
      <is>
        <t>Bol Entertainment</t>
      </is>
    </nc>
    <ndxf>
      <font>
        <b val="0"/>
        <sz val="10"/>
        <color theme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01" sId="2" odxf="1" dxf="1">
    <nc r="BV31" t="inlineStr">
      <is>
        <t>Kohinoor</t>
      </is>
    </nc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BV48" start="0" length="0">
    <dxf/>
  </rfmt>
  <rfmt sheetId="2" sqref="BV49" start="0" length="0">
    <dxf/>
  </rfmt>
  <rfmt sheetId="2" sqref="BV50" start="0" length="0">
    <dxf/>
  </rfmt>
  <rcc rId="11602" sId="2">
    <oc r="BV48" t="inlineStr">
      <is>
        <t>METRO 1 NEWS</t>
      </is>
    </oc>
    <nc r="BV48" t="inlineStr">
      <is>
        <t>HUM NEWS</t>
      </is>
    </nc>
  </rcc>
  <rcc rId="11603" sId="2">
    <oc r="BV49" t="inlineStr">
      <is>
        <t>Lahore News HD</t>
      </is>
    </oc>
    <nc r="BV49" t="inlineStr">
      <is>
        <t>PUBLIC NEWS</t>
      </is>
    </nc>
  </rcc>
  <rcc rId="11604" sId="2">
    <oc r="BV50" t="inlineStr">
      <is>
        <t>NINETY 2 NEWS</t>
      </is>
    </oc>
    <nc r="BV50" t="inlineStr">
      <is>
        <t>NINTY 2 NEWS</t>
      </is>
    </nc>
  </rcc>
  <rcc rId="11605" sId="2">
    <nc r="BV51" t="inlineStr">
      <is>
        <t>GTV</t>
      </is>
    </nc>
  </rcc>
  <rcc rId="11606" sId="2">
    <oc r="BV53" t="inlineStr">
      <is>
        <t>24 NEWS</t>
      </is>
    </oc>
    <nc r="BV53" t="inlineStr">
      <is>
        <t>TWENTYFOUR NEWS</t>
      </is>
    </nc>
  </rcc>
  <rcc rId="11607" sId="2">
    <oc r="BV55" t="inlineStr">
      <is>
        <t>7 NEWS</t>
      </is>
    </oc>
    <nc r="BV55" t="inlineStr">
      <is>
        <t>SEVEN NEWS</t>
      </is>
    </nc>
  </rcc>
  <rcc rId="11608" sId="2">
    <oc r="BV22" t="inlineStr">
      <is>
        <t>H-NOW</t>
      </is>
    </oc>
    <nc r="BV22" t="inlineStr">
      <is>
        <t>HNOW</t>
      </is>
    </nc>
  </rcc>
  <rcc rId="11609" sId="2">
    <oc r="BV82" t="inlineStr">
      <is>
        <t>8XM</t>
      </is>
    </oc>
    <nc r="BV82" t="inlineStr">
      <is>
        <t>EIGHTXM</t>
      </is>
    </nc>
  </rcc>
  <rfmt sheetId="2" sqref="BV86" start="0" length="0">
    <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qref="BV87" start="0" length="0">
    <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610" sId="2">
    <oc r="BV86" t="inlineStr">
      <is>
        <t xml:space="preserve">Kids Own KIDS </t>
      </is>
    </oc>
    <nc r="BV86" t="inlineStr">
      <is>
        <t>KIDS ZONE</t>
      </is>
    </nc>
  </rcc>
  <rcc rId="11611" sId="2">
    <nc r="BV87" t="inlineStr">
      <is>
        <t>KIDS POP</t>
      </is>
    </nc>
  </rcc>
  <rcc rId="11612" sId="2">
    <nc r="BV73" t="inlineStr">
      <is>
        <t>ROHI TV</t>
      </is>
    </nc>
  </rcc>
  <rfmt sheetId="2" s="1" sqref="BV75" start="0" length="0">
    <dxf>
      <font>
        <b val="0"/>
        <sz val="10"/>
        <color auto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="1" sqref="BV76" start="0" length="0">
    <dxf>
      <font>
        <b val="0"/>
        <sz val="10"/>
        <color auto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="1" sqref="BV77" start="0" length="0">
    <dxf>
      <font>
        <b val="0"/>
        <sz val="10"/>
        <color theme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613" sId="2">
    <oc r="BV76" t="inlineStr">
      <is>
        <t>LAHORE RUNG</t>
      </is>
    </oc>
    <nc r="BV76" t="inlineStr">
      <is>
        <t>AFGHAN TV</t>
      </is>
    </nc>
  </rcc>
  <rcc rId="11614" sId="2">
    <oc r="BV77" t="inlineStr">
      <is>
        <t>PASHTO 1</t>
      </is>
    </oc>
    <nc r="BV77" t="inlineStr">
      <is>
        <t>PUSHTO 1</t>
      </is>
    </nc>
  </rcc>
  <rcc rId="11615" sId="2">
    <oc r="A75" t="inlineStr">
      <is>
        <t xml:space="preserve">Mehran </t>
      </is>
    </oc>
    <nc r="A75" t="inlineStr">
      <is>
        <t>K2</t>
      </is>
    </nc>
  </rcc>
  <rcc rId="11616" sId="2">
    <oc r="BV75" t="inlineStr">
      <is>
        <t>Kay 2</t>
      </is>
    </oc>
    <nc r="BV75" t="inlineStr">
      <is>
        <t>K2</t>
      </is>
    </nc>
  </rcc>
  <rdn rId="0" localSheetId="2" customView="1" name="Z_F1AA6B84_95C5_43AE_BF0A_16AA751CD028_.wvu.Rows" hidden="1" oldHidden="1">
    <formula>'March 2019'!$98:$100</formula>
  </rdn>
  <rdn rId="0" localSheetId="2" customView="1" name="Z_F1AA6B84_95C5_43AE_BF0A_16AA751CD028_.wvu.FilterData" hidden="1" oldHidden="1">
    <formula>'March 2019'!$A$1:$BX$184</formula>
  </rdn>
  <rdn rId="0" localSheetId="3" customView="1" name="Z_F1AA6B84_95C5_43AE_BF0A_16AA751CD028_.wvu.FilterData" hidden="1" oldHidden="1">
    <formula>'W-O Gst.'!$A$10:$BL$111</formula>
  </rdn>
  <rdn rId="0" localSheetId="6" customView="1" name="Z_F1AA6B84_95C5_43AE_BF0A_16AA751CD028_.wvu.FilterData" hidden="1" oldHidden="1">
    <formula>'Planning CPRP'!$A$1:$BI$193</formula>
  </rdn>
  <rdn rId="0" localSheetId="7" customView="1" name="Z_F1AA6B84_95C5_43AE_BF0A_16AA751CD028_.wvu.FilterData" hidden="1" oldHidden="1">
    <formula>'Planning Ngrps'!$A$1:$BI$192</formula>
  </rdn>
  <rdn rId="0" localSheetId="8" customView="1" name="Z_F1AA6B84_95C5_43AE_BF0A_16AA751CD028_.wvu.FilterData" hidden="1" oldHidden="1">
    <formula>'Buying nGRPs'!$A$1:$BG$191</formula>
  </rdn>
  <rdn rId="0" localSheetId="9" customView="1" name="Z_F1AA6B84_95C5_43AE_BF0A_16AA751CD028_.wvu.Rows" hidden="1" oldHidden="1">
    <formula>Summary!$100:$102</formula>
  </rdn>
  <rdn rId="0" localSheetId="9" customView="1" name="Z_F1AA6B84_95C5_43AE_BF0A_16AA751CD028_.wvu.Cols" hidden="1" oldHidden="1">
    <formula>Summary!$H:$U</formula>
  </rdn>
  <rdn rId="0" localSheetId="9" customView="1" name="Z_F1AA6B84_95C5_43AE_BF0A_16AA751CD028_.wvu.FilterData" hidden="1" oldHidden="1">
    <formula>Summary!$A$4:$F$103</formula>
  </rdn>
  <rcv guid="{F1AA6B84-95C5-43AE-BF0A-16AA751CD028}" action="add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5" sId="2">
    <oc r="BV50" t="inlineStr">
      <is>
        <t>NINTY 2 NEWS</t>
      </is>
    </oc>
    <nc r="BV50" t="inlineStr">
      <is>
        <t>NINETY 2 NEWS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45" sId="2">
    <oc r="BV77" t="inlineStr">
      <is>
        <t>PUSHTO 1</t>
      </is>
    </oc>
    <nc r="BV77" t="inlineStr">
      <is>
        <t>PASHTO 1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5" sId="2">
    <oc r="BV75" t="inlineStr">
      <is>
        <t>K2</t>
      </is>
    </oc>
    <nc r="BV75" t="inlineStr">
      <is>
        <t>KAY 2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V88">
    <dxf>
      <alignment horizontal="center"/>
    </dxf>
  </rfmt>
  <rcc rId="11665" sId="2">
    <oc r="BV88" t="inlineStr">
      <is>
        <t xml:space="preserve">CINEMACHI KIDS </t>
      </is>
    </oc>
    <nc r="BV88" t="inlineStr">
      <is>
        <t>CINEMACHI KIDS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2" sId="2" numFmtId="34">
    <oc r="H5">
      <v>20000000</v>
    </oc>
    <nc r="H5">
      <v>0</v>
    </nc>
  </rcc>
  <rcc rId="3423" sId="2" numFmtId="34">
    <oc r="L5">
      <v>10700000</v>
    </oc>
    <nc r="L5">
      <v>10000000</v>
    </nc>
  </rcc>
  <rcc rId="3424" sId="2" numFmtId="34">
    <oc r="H17">
      <v>2500000</v>
    </oc>
    <nc r="H17"/>
  </rcc>
  <rcc rId="3425" sId="2" numFmtId="34">
    <oc r="H18">
      <v>2200000</v>
    </oc>
    <nc r="H18"/>
  </rcc>
  <rcc rId="3426" sId="2" numFmtId="34">
    <oc r="H19">
      <v>2300000</v>
    </oc>
    <nc r="H19"/>
  </rcc>
  <rcc rId="3427" sId="2" numFmtId="34">
    <oc r="H21">
      <v>1000000</v>
    </oc>
    <nc r="H21"/>
  </rcc>
  <rcc rId="3428" sId="2" numFmtId="34">
    <oc r="H22">
      <v>600000</v>
    </oc>
    <nc r="H22"/>
  </rcc>
  <rcc rId="3429" sId="2" numFmtId="34">
    <oc r="H24">
      <v>1000000</v>
    </oc>
    <nc r="H24"/>
  </rcc>
  <rcc rId="3430" sId="2" numFmtId="34">
    <oc r="H25">
      <v>1000000</v>
    </oc>
    <nc r="H25"/>
  </rcc>
  <rcc rId="3431" sId="2" numFmtId="34">
    <oc r="H27">
      <v>500000</v>
    </oc>
    <nc r="H27"/>
  </rcc>
  <rcc rId="3432" sId="2" numFmtId="34">
    <oc r="H28">
      <v>1000000</v>
    </oc>
    <nc r="H28"/>
  </rcc>
  <rcc rId="3433" sId="2" numFmtId="34">
    <oc r="H37">
      <v>500000</v>
    </oc>
    <nc r="H37"/>
  </rcc>
  <rcc rId="3434" sId="2" numFmtId="34">
    <oc r="H44">
      <v>1000000</v>
    </oc>
    <nc r="H44"/>
  </rcc>
  <rcc rId="3435" sId="2" numFmtId="4">
    <oc r="H45">
      <v>700000</v>
    </oc>
    <nc r="H45"/>
  </rcc>
  <rcc rId="3436" sId="2" numFmtId="4">
    <oc r="H47">
      <v>800000</v>
    </oc>
    <nc r="H47"/>
  </rcc>
  <rcc rId="3437" sId="2" numFmtId="34">
    <oc r="H49">
      <v>300000</v>
    </oc>
    <nc r="H49"/>
  </rcc>
  <rcc rId="3438" sId="2" numFmtId="34">
    <oc r="H51">
      <v>500000</v>
    </oc>
    <nc r="H51"/>
  </rcc>
  <rcc rId="3439" sId="2" numFmtId="34">
    <oc r="H52">
      <v>1500000</v>
    </oc>
    <nc r="H52"/>
  </rcc>
  <rcc rId="3440" sId="2" numFmtId="4">
    <oc r="H53">
      <v>1000000</v>
    </oc>
    <nc r="H53"/>
  </rcc>
  <rcc rId="3441" sId="2" numFmtId="34">
    <oc r="H55">
      <v>300000</v>
    </oc>
    <nc r="H55"/>
  </rcc>
  <rcc rId="3442" sId="2" numFmtId="4">
    <oc r="H57">
      <v>300000</v>
    </oc>
    <nc r="H57"/>
  </rcc>
  <rcc rId="3443" sId="2" numFmtId="34">
    <oc r="H89">
      <v>500000</v>
    </oc>
    <nc r="H89"/>
  </rcc>
  <rcc rId="3444" sId="2" numFmtId="34">
    <oc r="H90">
      <v>500000</v>
    </oc>
    <nc r="H90"/>
  </rcc>
  <rcc rId="3445" sId="2" numFmtId="34">
    <nc r="L12">
      <v>1000000</v>
    </nc>
  </rcc>
  <rcc rId="3446" sId="2" numFmtId="34">
    <oc r="L18">
      <v>1000000</v>
    </oc>
    <nc r="L18">
      <v>700000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8" sId="2" numFmtId="4">
    <nc r="BJ25">
      <v>600000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9" sId="9">
    <nc r="X5">
      <v>40000000</v>
    </nc>
  </rcc>
  <rfmt sheetId="9" sqref="X1:X1048576">
    <dxf>
      <numFmt numFmtId="35" formatCode="_(* #,##0.00_);_(* \(#,##0.00\);_(* &quot;-&quot;??_);_(@_)"/>
    </dxf>
  </rfmt>
  <rfmt sheetId="9" sqref="X1:X1048576">
    <dxf>
      <numFmt numFmtId="169" formatCode="_(* #,##0.0_);_(* \(#,##0.0\);_(* &quot;-&quot;??_);_(@_)"/>
    </dxf>
  </rfmt>
  <rfmt sheetId="9" sqref="X1:X1048576">
    <dxf>
      <numFmt numFmtId="164" formatCode="_(* #,##0_);_(* \(#,##0\);_(* &quot;-&quot;??_);_(@_)"/>
    </dxf>
  </rfmt>
  <rcc rId="3840" sId="9" numFmtId="34">
    <nc r="X11">
      <v>17000000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9" numFmtId="34">
    <oc r="C48">
      <v>7000000</v>
    </oc>
    <nc r="C48">
      <v>10000000</v>
    </nc>
  </rcc>
  <rcc rId="3842" sId="9" numFmtId="34">
    <oc r="C39">
      <v>5000000</v>
    </oc>
    <nc r="C39">
      <v>4500000</v>
    </nc>
  </rcc>
  <rcc rId="3843" sId="9" numFmtId="34">
    <oc r="C44">
      <v>8000000</v>
    </oc>
    <nc r="C44">
      <v>9000000</v>
    </nc>
  </rcc>
  <rcc rId="3844" sId="9" odxf="1" dxf="1" numFmtId="34">
    <oc r="C42">
      <v>8000000</v>
    </oc>
    <nc r="C42">
      <v>9000000</v>
    </nc>
    <odxf/>
    <ndxf/>
  </rcc>
  <rcc rId="3845" sId="9" numFmtId="34">
    <oc r="C49">
      <v>2000000</v>
    </oc>
    <nc r="C49">
      <v>1000000</v>
    </nc>
  </rcc>
  <rcc rId="3846" sId="9" numFmtId="34">
    <oc r="C51">
      <v>2000000</v>
    </oc>
    <nc r="C51">
      <v>1000000</v>
    </nc>
  </rcc>
  <rcc rId="3847" sId="9" odxf="1" dxf="1" numFmtId="34">
    <oc r="C45">
      <v>10000000</v>
    </oc>
    <nc r="C45">
      <v>9000000</v>
    </nc>
    <odxf/>
    <ndxf/>
  </rcc>
  <rcc rId="3848" sId="9" numFmtId="34">
    <oc r="C37">
      <v>10000000</v>
    </oc>
    <nc r="C37">
      <v>9000000</v>
    </nc>
  </rcc>
  <rcc rId="3849" sId="9" numFmtId="34">
    <oc r="C57">
      <v>0</v>
    </oc>
    <nc r="C57">
      <v>200000</v>
    </nc>
  </rcc>
  <rcc rId="3850" sId="9" numFmtId="34">
    <oc r="C29">
      <v>1000000</v>
    </oc>
    <nc r="C29">
      <v>2000000</v>
    </nc>
  </rcc>
  <rcc rId="3851" sId="9" numFmtId="34">
    <oc r="C30">
      <v>1500000</v>
    </oc>
    <nc r="C30">
      <v>1000000</v>
    </nc>
  </rcc>
  <rfmt sheetId="9" sqref="C36">
    <dxf>
      <numFmt numFmtId="165" formatCode="0.0%"/>
    </dxf>
  </rfmt>
  <rfmt sheetId="9" sqref="C36">
    <dxf>
      <numFmt numFmtId="13" formatCode="0%"/>
    </dxf>
  </rfmt>
  <rcc rId="3852" sId="9" numFmtId="34">
    <oc r="C61">
      <v>500000</v>
    </oc>
    <nc r="C61">
      <v>300000</v>
    </nc>
  </rcc>
  <rcc rId="3853" sId="9" numFmtId="34">
    <oc r="C72">
      <v>500000</v>
    </oc>
    <nc r="C72">
      <v>300000</v>
    </nc>
  </rcc>
  <rcc rId="3854" sId="9" numFmtId="34">
    <oc r="C87">
      <v>500000</v>
    </oc>
    <nc r="C87">
      <v>400000</v>
    </nc>
  </rcc>
  <rcc rId="3855" sId="9" numFmtId="34">
    <oc r="C89">
      <v>200000</v>
    </oc>
    <nc r="C89">
      <v>300000</v>
    </nc>
  </rcc>
  <rcc rId="3856" sId="9" numFmtId="34">
    <oc r="C86">
      <v>1500000</v>
    </oc>
    <nc r="C86">
      <v>1700000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C36">
    <dxf>
      <numFmt numFmtId="165" formatCode="0.0%"/>
    </dxf>
  </rfmt>
  <rcc rId="3857" sId="2" numFmtId="34">
    <oc r="AC5">
      <v>14000000</v>
    </oc>
    <nc r="AC5">
      <v>8000000</v>
    </nc>
  </rcc>
  <rcc rId="3858" sId="2" numFmtId="34">
    <oc r="AD5">
      <v>10000000</v>
    </oc>
    <nc r="AD5">
      <v>8000000</v>
    </nc>
  </rcc>
  <rcc rId="3859" sId="2" numFmtId="34">
    <oc r="X5">
      <v>25000000</v>
    </oc>
    <nc r="X5">
      <v>6000000</v>
    </nc>
  </rcc>
  <rcc rId="3860" sId="2" numFmtId="34">
    <oc r="Y5">
      <v>600000</v>
    </oc>
    <nc r="Y5"/>
  </rcc>
  <rcc rId="3861" sId="2" numFmtId="34">
    <oc r="Z5">
      <v>400000</v>
    </oc>
    <nc r="Z5"/>
  </rcc>
  <rcc rId="3862" sId="2" numFmtId="34">
    <oc r="X12">
      <v>2800000</v>
    </oc>
    <nc r="X12"/>
  </rcc>
  <rcc rId="3863" sId="2" numFmtId="4">
    <oc r="X17">
      <v>3000000</v>
    </oc>
    <nc r="X17"/>
  </rcc>
  <rcc rId="3864" sId="2" numFmtId="4">
    <oc r="X18">
      <v>1000000</v>
    </oc>
    <nc r="X18"/>
  </rcc>
  <rcc rId="3865" sId="2" numFmtId="4">
    <oc r="X19">
      <v>3000000</v>
    </oc>
    <nc r="X19"/>
  </rcc>
  <rcc rId="3866" sId="2" numFmtId="4">
    <oc r="X21">
      <v>1200000</v>
    </oc>
    <nc r="X21"/>
  </rcc>
  <rcc rId="3867" sId="2" numFmtId="34">
    <oc r="X23">
      <v>700000</v>
    </oc>
    <nc r="X23"/>
  </rcc>
  <rcc rId="3868" sId="2" numFmtId="4">
    <oc r="X24">
      <v>1000000</v>
    </oc>
    <nc r="X24"/>
  </rcc>
  <rcc rId="3869" sId="2" numFmtId="4">
    <oc r="X25">
      <v>2600000</v>
    </oc>
    <nc r="X25"/>
  </rcc>
  <rcc rId="3870" sId="2" numFmtId="4">
    <oc r="X26">
      <v>1000000</v>
    </oc>
    <nc r="X26"/>
  </rcc>
  <rcc rId="3871" sId="2" numFmtId="4">
    <oc r="X28">
      <v>800000</v>
    </oc>
    <nc r="X28"/>
  </rcc>
  <rcc rId="3872" sId="2" numFmtId="4">
    <oc r="X31">
      <v>500000</v>
    </oc>
    <nc r="X31"/>
  </rcc>
  <rcc rId="3873" sId="2" numFmtId="34">
    <oc r="X37">
      <v>200000</v>
    </oc>
    <nc r="X37"/>
  </rcc>
  <rcc rId="3874" sId="2" numFmtId="34">
    <oc r="X39">
      <v>200000</v>
    </oc>
    <nc r="X39"/>
  </rcc>
  <rcc rId="3875" sId="2" numFmtId="4">
    <oc r="X44">
      <v>1000000</v>
    </oc>
    <nc r="X44"/>
  </rcc>
  <rcc rId="3876" sId="2" numFmtId="34">
    <oc r="X45">
      <v>2100000</v>
    </oc>
    <nc r="X45"/>
  </rcc>
  <rcc rId="3877" sId="2" numFmtId="4">
    <oc r="X48">
      <v>600000</v>
    </oc>
    <nc r="X48"/>
  </rcc>
  <rcc rId="3878" sId="2" numFmtId="4">
    <oc r="X49">
      <v>600000</v>
    </oc>
    <nc r="X49"/>
  </rcc>
  <rcc rId="3879" sId="2" numFmtId="4">
    <oc r="X52">
      <v>700000</v>
    </oc>
    <nc r="X52"/>
  </rcc>
  <rcc rId="3880" sId="2" numFmtId="4">
    <oc r="X53">
      <v>500000</v>
    </oc>
    <nc r="X53"/>
  </rcc>
  <rcc rId="3881" sId="2" numFmtId="4">
    <oc r="X54">
      <v>500000</v>
    </oc>
    <nc r="X54"/>
  </rcc>
  <rcc rId="3882" sId="2" numFmtId="34">
    <oc r="X55">
      <v>800000</v>
    </oc>
    <nc r="X55"/>
  </rcc>
  <rcc rId="3883" sId="2" numFmtId="34">
    <oc r="X90">
      <v>200000</v>
    </oc>
    <nc r="X90"/>
  </rcc>
  <rcc rId="3884" sId="2" numFmtId="4">
    <oc r="Y80">
      <v>350000</v>
    </oc>
    <nc r="Y80"/>
  </rcc>
  <rcc rId="3885" sId="2" numFmtId="34">
    <oc r="Y81">
      <v>50000</v>
    </oc>
    <nc r="Y81"/>
  </rcc>
  <rcc rId="3886" sId="2" numFmtId="34">
    <oc r="Z77">
      <v>400000</v>
    </oc>
    <nc r="Z77"/>
  </rcc>
  <rcc rId="3887" sId="2" numFmtId="34">
    <oc r="Y84">
      <v>50000</v>
    </oc>
    <nc r="Y84"/>
  </rcc>
  <rcc rId="3888" sId="2" numFmtId="4">
    <oc r="Y85">
      <v>150000</v>
    </oc>
    <nc r="Y85"/>
  </rcc>
  <rcc rId="3889" sId="2" numFmtId="34">
    <oc r="AE12">
      <v>500000</v>
    </oc>
    <nc r="AE12"/>
  </rcc>
  <rcc rId="3890" sId="2" numFmtId="4">
    <oc r="AE23">
      <v>700000</v>
    </oc>
    <nc r="AE23"/>
  </rcc>
  <rcc rId="3891" sId="2" numFmtId="4">
    <oc r="AE24">
      <v>700000</v>
    </oc>
    <nc r="AE24"/>
  </rcc>
  <rcc rId="3892" sId="2" numFmtId="4">
    <oc r="AE25">
      <v>1000000</v>
    </oc>
    <nc r="AE25"/>
  </rcc>
  <rcc rId="3893" sId="2" numFmtId="4">
    <oc r="AE28">
      <v>300000</v>
    </oc>
    <nc r="AE28"/>
  </rcc>
  <rcc rId="3894" sId="2" numFmtId="4">
    <oc r="AE31">
      <v>200000</v>
    </oc>
    <nc r="AE31"/>
  </rcc>
  <rcc rId="3895" sId="2" numFmtId="4">
    <oc r="AE45">
      <v>500000</v>
    </oc>
    <nc r="AE45"/>
  </rcc>
  <rcc rId="3896" sId="2" numFmtId="34">
    <oc r="AE48">
      <v>100000</v>
    </oc>
    <nc r="AE48"/>
  </rcc>
  <rcc rId="3897" sId="2" numFmtId="4">
    <oc r="AE53">
      <v>400000</v>
    </oc>
    <nc r="AE53"/>
  </rcc>
  <rcc rId="3898" sId="2" numFmtId="34">
    <oc r="AE55">
      <v>200000</v>
    </oc>
    <nc r="AE55"/>
  </rcc>
  <rcc rId="3899" sId="2" numFmtId="34">
    <oc r="AE58">
      <v>250000</v>
    </oc>
    <nc r="AE58"/>
  </rcc>
  <rcc rId="3900" sId="2" numFmtId="34">
    <oc r="AE77">
      <v>150000</v>
    </oc>
    <nc r="AE77"/>
  </rcc>
  <rcc rId="3901" sId="2" numFmtId="34">
    <oc r="AE5">
      <v>5000000</v>
    </oc>
    <nc r="AE5"/>
  </rcc>
  <rcc rId="3902" sId="2" numFmtId="34">
    <oc r="AC12">
      <v>1500000</v>
    </oc>
    <nc r="AC12">
      <v>1000000</v>
    </nc>
  </rcc>
  <rcc rId="3903" sId="2" numFmtId="4">
    <oc r="AC17">
      <v>1800000</v>
    </oc>
    <nc r="AC17">
      <v>1200000</v>
    </nc>
  </rcc>
  <rcc rId="3904" sId="2" numFmtId="4">
    <oc r="AC19">
      <v>2000000</v>
    </oc>
    <nc r="AC19">
      <v>1200000</v>
    </nc>
  </rcc>
  <rcc rId="3905" sId="2" numFmtId="4">
    <oc r="AC18">
      <v>1000000</v>
    </oc>
    <nc r="AC18"/>
  </rcc>
  <rcc rId="3906" sId="2" numFmtId="4">
    <oc r="AC24">
      <v>900000</v>
    </oc>
    <nc r="AC24"/>
  </rcc>
  <rcc rId="3907" sId="2" numFmtId="4">
    <oc r="AD24">
      <v>500000</v>
    </oc>
    <nc r="AD24"/>
  </rcc>
  <rcc rId="3908" sId="2" numFmtId="34">
    <oc r="AC37">
      <v>100000</v>
    </oc>
    <nc r="AC37"/>
  </rcc>
  <rcc rId="3909" sId="2" numFmtId="4">
    <oc r="AC44">
      <v>800000</v>
    </oc>
    <nc r="AC44"/>
  </rcc>
  <rcc rId="3910" sId="2" numFmtId="34">
    <oc r="AC52">
      <v>500000</v>
    </oc>
    <nc r="AC52"/>
  </rcc>
  <rcc rId="3911" sId="2" numFmtId="34">
    <oc r="AC90">
      <v>100000</v>
    </oc>
    <nc r="AC90"/>
  </rcc>
  <rcc rId="3912" sId="2" numFmtId="4">
    <oc r="AC21">
      <v>700000</v>
    </oc>
    <nc r="AC21"/>
  </rcc>
  <rcc rId="3913" sId="2" numFmtId="4">
    <oc r="AD20">
      <v>200000</v>
    </oc>
    <nc r="AD20"/>
  </rcc>
  <rcc rId="3914" sId="2" numFmtId="4">
    <oc r="AD26">
      <v>500000</v>
    </oc>
    <nc r="AD26"/>
  </rcc>
  <rcc rId="3915" sId="2" numFmtId="34">
    <oc r="AD36">
      <v>100000</v>
    </oc>
    <nc r="AD36"/>
  </rcc>
  <rcc rId="3916" sId="2" numFmtId="34">
    <oc r="AD56">
      <v>200000</v>
    </oc>
    <nc r="AD56"/>
  </rcc>
  <rcc rId="3917" sId="2" numFmtId="34">
    <oc r="AD77">
      <v>150000</v>
    </oc>
    <nc r="AD77">
      <v>100000</v>
    </nc>
  </rcc>
  <rcc rId="3918" sId="2" numFmtId="34">
    <oc r="AD90">
      <v>300000</v>
    </oc>
    <nc r="AD90">
      <v>100000</v>
    </nc>
  </rcc>
  <rcc rId="3919" sId="2" numFmtId="34">
    <oc r="AD55">
      <v>350000</v>
    </oc>
    <nc r="AD55">
      <v>250000</v>
    </nc>
  </rcc>
  <rcc rId="3920" sId="2" numFmtId="34">
    <oc r="AD54">
      <v>400000</v>
    </oc>
    <nc r="AD54">
      <v>300000</v>
    </nc>
  </rcc>
  <rcc rId="3921" sId="2" numFmtId="34">
    <oc r="AD51">
      <v>500000</v>
    </oc>
    <nc r="AD51">
      <v>450000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2" sId="2" numFmtId="34">
    <oc r="AZ5">
      <v>35000000</v>
    </oc>
    <nc r="AZ5">
      <v>25000000</v>
    </nc>
  </rcc>
  <rcc rId="3923" sId="2" numFmtId="34">
    <oc r="BA5">
      <v>39000000</v>
    </oc>
    <nc r="BA5">
      <v>20000000</v>
    </nc>
  </rcc>
  <rcc rId="3924" sId="2" numFmtId="34">
    <oc r="BC5">
      <v>16000000</v>
    </oc>
    <nc r="BC5">
      <v>17000000</v>
    </nc>
  </rcc>
  <rcc rId="3925" sId="2" numFmtId="4">
    <oc r="AZ12">
      <v>3500000</v>
    </oc>
    <nc r="AZ12">
      <v>2500000</v>
    </nc>
  </rcc>
  <rcc rId="3926" sId="2" numFmtId="4">
    <oc r="AZ18">
      <v>1500000</v>
    </oc>
    <nc r="AZ18">
      <v>1000000</v>
    </nc>
  </rcc>
  <rcc rId="3927" sId="2" numFmtId="4">
    <oc r="AZ19">
      <v>4000000</v>
    </oc>
    <nc r="AZ19">
      <v>3000000</v>
    </nc>
  </rcc>
  <rcc rId="3928" sId="2" numFmtId="4">
    <oc r="AZ20">
      <v>400000</v>
    </oc>
    <nc r="AZ20">
      <v>200000</v>
    </nc>
  </rcc>
  <rcc rId="3929" sId="2" numFmtId="4">
    <oc r="AZ22">
      <v>1800000</v>
    </oc>
    <nc r="AZ22">
      <v>1200000</v>
    </nc>
  </rcc>
  <rcc rId="3930" sId="2" numFmtId="4">
    <oc r="AZ31">
      <v>500000</v>
    </oc>
    <nc r="AZ31">
      <v>300000</v>
    </nc>
  </rcc>
  <rcc rId="3931" sId="2" numFmtId="4">
    <oc r="AZ37">
      <v>200000</v>
    </oc>
    <nc r="AZ37">
      <v>100000</v>
    </nc>
  </rcc>
  <rcc rId="3932" sId="2" numFmtId="4">
    <oc r="AZ57">
      <v>150000</v>
    </oc>
    <nc r="AZ57"/>
  </rcc>
  <rcc rId="3933" sId="2" numFmtId="4">
    <oc r="AZ64">
      <v>200000</v>
    </oc>
    <nc r="AZ64">
      <v>100000</v>
    </nc>
  </rcc>
  <rcc rId="3934" sId="2" numFmtId="34">
    <oc r="AZ72">
      <v>250000</v>
    </oc>
    <nc r="AZ72">
      <v>150000</v>
    </nc>
  </rcc>
  <rcc rId="3935" sId="2" numFmtId="4">
    <oc r="AZ75">
      <v>150000</v>
    </oc>
    <nc r="AZ75">
      <v>100000</v>
    </nc>
  </rcc>
  <rcc rId="3936" sId="2" numFmtId="4">
    <oc r="AZ79">
      <v>100000</v>
    </oc>
    <nc r="AZ79"/>
  </rcc>
  <rcc rId="3937" sId="2" numFmtId="4">
    <oc r="AZ89">
      <v>150000</v>
    </oc>
    <nc r="AZ89">
      <v>100000</v>
    </nc>
  </rcc>
  <rcc rId="3938" sId="2" numFmtId="4">
    <oc r="AZ90">
      <v>250000</v>
    </oc>
    <nc r="AZ90">
      <v>200000</v>
    </nc>
  </rcc>
  <rcc rId="3939" sId="2" numFmtId="4">
    <oc r="AZ45">
      <v>1600000</v>
    </oc>
    <nc r="AZ45">
      <v>1200000</v>
    </nc>
  </rcc>
  <rcc rId="3940" sId="2" numFmtId="4">
    <oc r="AZ44">
      <v>1300000</v>
    </oc>
    <nc r="AZ44"/>
  </rcc>
  <rcc rId="3941" sId="2" numFmtId="34">
    <oc r="AZ54">
      <v>600000</v>
    </oc>
    <nc r="AZ54">
      <v>400000</v>
    </nc>
  </rcc>
  <rcc rId="3942" sId="2" numFmtId="4">
    <oc r="AZ55">
      <v>800000</v>
    </oc>
    <nc r="AZ55">
      <v>300000</v>
    </nc>
  </rcc>
  <rcc rId="3943" sId="2" numFmtId="4">
    <oc r="AZ17">
      <v>4500000</v>
    </oc>
    <nc r="AZ17">
      <v>3000000</v>
    </nc>
  </rcc>
  <rcc rId="3944" sId="2" numFmtId="4">
    <oc r="AZ26">
      <v>1300000</v>
    </oc>
    <nc r="AZ26">
      <v>1000000</v>
    </nc>
  </rcc>
  <rcc rId="3945" sId="2" numFmtId="4">
    <oc r="AZ24">
      <v>1600000</v>
    </oc>
    <nc r="AZ24"/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2" numFmtId="4">
    <oc r="BA18">
      <v>1700000</v>
    </oc>
    <nc r="BA18">
      <v>800000</v>
    </nc>
  </rcc>
  <rcc rId="3947" sId="2" numFmtId="4">
    <oc r="BA17">
      <v>3800000</v>
    </oc>
    <nc r="BA17">
      <v>3000000</v>
    </nc>
  </rcc>
  <rcc rId="3948" sId="2" numFmtId="4">
    <oc r="BA19">
      <v>4500000</v>
    </oc>
    <nc r="BA19">
      <v>2500000</v>
    </nc>
  </rcc>
  <rcc rId="3949" sId="2" numFmtId="4">
    <oc r="BA20">
      <v>500000</v>
    </oc>
    <nc r="BA20">
      <v>200000</v>
    </nc>
  </rcc>
  <rcc rId="3950" sId="2" numFmtId="4">
    <oc r="BA21">
      <v>1800000</v>
    </oc>
    <nc r="BA21">
      <v>1200000</v>
    </nc>
  </rcc>
  <rcc rId="3951" sId="2" numFmtId="4">
    <oc r="BA22">
      <v>2500000</v>
    </oc>
    <nc r="BA22">
      <v>1000000</v>
    </nc>
  </rcc>
  <rcc rId="3952" sId="2" numFmtId="4">
    <oc r="BA23">
      <v>1500000</v>
    </oc>
    <nc r="BA23">
      <v>800000</v>
    </nc>
  </rcc>
  <rcc rId="3953" sId="2" numFmtId="4">
    <oc r="BA24">
      <v>2000000</v>
    </oc>
    <nc r="BA24">
      <v>1000000</v>
    </nc>
  </rcc>
  <rcc rId="3954" sId="2" numFmtId="4">
    <oc r="BA25">
      <v>3300000</v>
    </oc>
    <nc r="BA25">
      <v>2300000</v>
    </nc>
  </rcc>
  <rcc rId="3955" sId="2" numFmtId="4">
    <oc r="BA26">
      <v>2950000</v>
    </oc>
    <nc r="BA26">
      <v>1950000</v>
    </nc>
  </rcc>
  <rcc rId="3956" sId="2" numFmtId="4">
    <oc r="BA28">
      <v>1500000</v>
    </oc>
    <nc r="BA28">
      <v>1000000</v>
    </nc>
  </rcc>
  <rcc rId="3957" sId="2" numFmtId="4">
    <oc r="BA31">
      <v>700000</v>
    </oc>
    <nc r="BA31">
      <v>300000</v>
    </nc>
  </rcc>
  <rcc rId="3958" sId="2" numFmtId="4">
    <oc r="BA36">
      <v>250000</v>
    </oc>
    <nc r="BA36">
      <v>150000</v>
    </nc>
  </rcc>
  <rcc rId="3959" sId="2" numFmtId="4">
    <oc r="BA47">
      <v>1000000</v>
    </oc>
    <nc r="BA47">
      <v>700000</v>
    </nc>
  </rcc>
  <rcc rId="3960" sId="2" numFmtId="4">
    <oc r="BA48">
      <v>500000</v>
    </oc>
    <nc r="BA48">
      <v>300000</v>
    </nc>
  </rcc>
  <rcc rId="3961" sId="2" numFmtId="4">
    <oc r="BA49">
      <v>900000</v>
    </oc>
    <nc r="BA49">
      <v>500000</v>
    </nc>
  </rcc>
  <rcc rId="3962" sId="2" numFmtId="4">
    <oc r="BA52">
      <v>600000</v>
    </oc>
    <nc r="BA52"/>
  </rcc>
  <rcc rId="3963" sId="2" numFmtId="4">
    <oc r="BA51">
      <v>900000</v>
    </oc>
    <nc r="BA51">
      <v>700000</v>
    </nc>
  </rcc>
  <rcc rId="3964" sId="2" numFmtId="4">
    <oc r="BA53">
      <v>900000</v>
    </oc>
    <nc r="BA53">
      <v>600000</v>
    </nc>
  </rcc>
  <rcc rId="3965" sId="2" numFmtId="4">
    <oc r="BA55">
      <v>1200000</v>
    </oc>
    <nc r="BA55">
      <v>600000</v>
    </nc>
  </rcc>
  <rcc rId="3966" sId="2" numFmtId="34">
    <oc r="BA56">
      <v>300000</v>
    </oc>
    <nc r="BA56"/>
  </rcc>
  <rcc rId="3967" sId="2" numFmtId="4">
    <oc r="BA64">
      <v>200000</v>
    </oc>
    <nc r="BA64">
      <v>100000</v>
    </nc>
  </rcc>
  <rcc rId="3968" sId="2" numFmtId="4">
    <oc r="BA90">
      <v>150000</v>
    </oc>
    <nc r="BA90"/>
  </rcc>
  <rcc rId="3969" sId="2" numFmtId="4">
    <oc r="BA89">
      <v>250000</v>
    </oc>
    <nc r="BA89">
      <v>150000</v>
    </nc>
  </rcc>
  <rcc rId="3970" sId="2" numFmtId="4">
    <oc r="BA104">
      <v>800000</v>
    </oc>
    <nc r="BA104">
      <v>300000</v>
    </nc>
  </rcc>
  <rcc rId="3971" sId="2" numFmtId="4">
    <oc r="BA44">
      <v>1500000</v>
    </oc>
    <nc r="BA44">
      <v>500000</v>
    </nc>
  </rcc>
  <rcc rId="3972" sId="2" numFmtId="4">
    <oc r="BA45">
      <v>1800000</v>
    </oc>
    <nc r="BA45">
      <v>800000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3" sId="2" numFmtId="4">
    <oc r="BA20">
      <v>200000</v>
    </oc>
    <nc r="BA20"/>
  </rcc>
  <rcc rId="3974" sId="2" numFmtId="4">
    <oc r="BA21">
      <v>1200000</v>
    </oc>
    <nc r="BA21">
      <v>1000000</v>
    </nc>
  </rcc>
  <rcc rId="3975" sId="2" numFmtId="4">
    <oc r="BA25">
      <v>2300000</v>
    </oc>
    <nc r="BA25">
      <v>2200000</v>
    </nc>
  </rcc>
  <rcc rId="3976" sId="2" numFmtId="4">
    <oc r="BA49">
      <v>500000</v>
    </oc>
    <nc r="BA49"/>
  </rcc>
  <rcc rId="3977" sId="2" numFmtId="4">
    <oc r="BA18">
      <v>800000</v>
    </oc>
    <nc r="BA18">
      <v>500000</v>
    </nc>
  </rcc>
  <rcc rId="3978" sId="2" numFmtId="4">
    <oc r="BA24">
      <v>1000000</v>
    </oc>
    <nc r="BA24">
      <v>500000</v>
    </nc>
  </rcc>
  <rcc rId="3979" sId="2" numFmtId="4">
    <oc r="BA26">
      <v>1950000</v>
    </oc>
    <nc r="BA26">
      <v>1300000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2" numFmtId="34">
    <oc r="BC19">
      <v>1500000</v>
    </oc>
    <nc r="BC19">
      <v>2000000</v>
    </nc>
  </rcc>
  <rcc rId="3981" sId="2" numFmtId="34">
    <oc r="BC17">
      <v>2200000</v>
    </oc>
    <nc r="BC17">
      <v>2700000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2" numFmtId="34">
    <oc r="BJ26">
      <v>300000</v>
    </oc>
    <nc r="BJ26">
      <v>500000</v>
    </nc>
  </rcc>
  <rcc rId="3983" sId="2" numFmtId="4">
    <nc r="BJ23">
      <v>300000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2" numFmtId="34">
    <nc r="BM5">
      <v>8000000</v>
    </nc>
  </rcc>
  <rfmt sheetId="2" sqref="BM5">
    <dxf>
      <numFmt numFmtId="35" formatCode="_(* #,##0.00_);_(* \(#,##0.00\);_(* &quot;-&quot;??_);_(@_)"/>
    </dxf>
  </rfmt>
  <rfmt sheetId="2" sqref="BM5">
    <dxf>
      <numFmt numFmtId="169" formatCode="_(* #,##0.0_);_(* \(#,##0.0\);_(* &quot;-&quot;??_);_(@_)"/>
    </dxf>
  </rfmt>
  <rfmt sheetId="2" sqref="BM5">
    <dxf>
      <numFmt numFmtId="164" formatCode="_(* #,##0_);_(* \(#,##0\);_(* &quot;-&quot;??_);_(@_)"/>
    </dxf>
  </rfmt>
  <rcc rId="3985" sId="2" numFmtId="34">
    <oc r="BK5">
      <v>15000000</v>
    </oc>
    <nc r="BK5">
      <v>12000000</v>
    </nc>
  </rcc>
  <rcc rId="3986" sId="2" numFmtId="34">
    <oc r="BF5">
      <v>65000000</v>
    </oc>
    <nc r="BF5">
      <v>45000000</v>
    </nc>
  </rcc>
  <rcc rId="3987" sId="2" numFmtId="34">
    <oc r="BE5">
      <v>13000000</v>
    </oc>
    <nc r="BE5">
      <v>5000000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7" sId="2" numFmtId="34">
    <oc r="L21">
      <v>700000</v>
    </oc>
    <nc r="L21">
      <v>500000</v>
    </nc>
  </rcc>
  <rcc rId="3448" sId="2" odxf="1" dxf="1" numFmtId="34">
    <oc r="L22">
      <v>600000</v>
    </oc>
    <nc r="L22">
      <v>500000</v>
    </nc>
    <odxf/>
    <ndxf/>
  </rcc>
  <rcc rId="3449" sId="2" numFmtId="34">
    <oc r="L37">
      <v>500000</v>
    </oc>
    <nc r="L37">
      <v>300000</v>
    </nc>
  </rcc>
  <rcc rId="3450" sId="2" numFmtId="4">
    <oc r="L47">
      <v>800000</v>
    </oc>
    <nc r="L47">
      <v>500000</v>
    </nc>
  </rcc>
  <rcc rId="3451" sId="2" numFmtId="34">
    <oc r="L52">
      <v>500000</v>
    </oc>
    <nc r="L52"/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2" numFmtId="34">
    <oc r="BE12">
      <v>2500000</v>
    </oc>
    <nc r="BE12">
      <v>800000</v>
    </nc>
  </rcc>
  <rcc rId="3989" sId="2" numFmtId="4">
    <oc r="BE18">
      <v>500000</v>
    </oc>
    <nc r="BE18"/>
  </rcc>
  <rcc rId="3990" sId="2" numFmtId="4">
    <oc r="BE22">
      <v>1000000</v>
    </oc>
    <nc r="BE22"/>
  </rcc>
  <rcc rId="3991" sId="2" numFmtId="34">
    <oc r="BE26">
      <v>700000</v>
    </oc>
    <nc r="BE26"/>
  </rcc>
  <rcc rId="3992" sId="2" numFmtId="4">
    <oc r="BE19">
      <v>1500000</v>
    </oc>
    <nc r="BE19">
      <v>1000000</v>
    </nc>
  </rcc>
  <rcc rId="3993" sId="2" numFmtId="34">
    <oc r="BE17">
      <v>1500000</v>
    </oc>
    <nc r="BE17">
      <v>1000000</v>
    </nc>
  </rcc>
  <rcc rId="3994" sId="2" numFmtId="4">
    <oc r="BE72">
      <v>200000</v>
    </oc>
    <nc r="BE72">
      <v>100000</v>
    </nc>
  </rcc>
  <rcc rId="3995" sId="2" numFmtId="4">
    <oc r="BE75">
      <v>200000</v>
    </oc>
    <nc r="BE75">
      <v>100000</v>
    </nc>
  </rcc>
  <rcc rId="3996" sId="2" numFmtId="4">
    <oc r="BE77">
      <v>200000</v>
    </oc>
    <nc r="BE77">
      <v>100000</v>
    </nc>
  </rcc>
  <rcc rId="3997" sId="2" numFmtId="34">
    <oc r="BE24">
      <v>1000000</v>
    </oc>
    <nc r="BE24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8" sId="2" numFmtId="4">
    <oc r="BE45">
      <v>700000</v>
    </oc>
    <nc r="BE45">
      <v>500000</v>
    </nc>
  </rcc>
  <rcc rId="3999" sId="2" odxf="1" dxf="1" numFmtId="4">
    <oc r="BE53">
      <v>700000</v>
    </oc>
    <nc r="BE53">
      <v>500000</v>
    </nc>
    <odxf/>
    <ndxf/>
  </rcc>
  <rcc rId="4000" sId="2" numFmtId="4">
    <oc r="BE31">
      <v>300000</v>
    </oc>
    <nc r="BE31">
      <v>200000</v>
    </nc>
  </rcc>
  <rcc rId="4001" sId="2" numFmtId="4">
    <oc r="BE23">
      <v>400000</v>
    </oc>
    <nc r="BE23">
      <v>200000</v>
    </nc>
  </rcc>
  <rcc rId="4002" sId="2" numFmtId="4">
    <oc r="BE61">
      <v>300000</v>
    </oc>
    <nc r="BE61"/>
  </rcc>
  <rcc rId="4003" sId="2" numFmtId="34">
    <oc r="BE25">
      <v>1000000</v>
    </oc>
    <nc r="BE25">
      <v>500000</v>
    </nc>
  </rcc>
  <rcc rId="4004" sId="2" numFmtId="34">
    <oc r="BE12">
      <v>800000</v>
    </oc>
    <nc r="BE12">
      <v>500000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 numFmtId="34">
    <oc r="BF12">
      <v>8000000</v>
    </oc>
    <nc r="BF12">
      <v>5000000</v>
    </nc>
  </rcc>
  <rcc rId="4006" sId="2" numFmtId="34">
    <oc r="BF18">
      <v>3000000</v>
    </oc>
    <nc r="BF18">
      <v>2000000</v>
    </nc>
  </rcc>
  <rcc rId="4007" sId="2" numFmtId="34">
    <oc r="BF17">
      <v>6000000</v>
    </oc>
    <nc r="BF17">
      <v>4000000</v>
    </nc>
  </rcc>
  <rcc rId="4008" sId="2" numFmtId="34">
    <oc r="BF19">
      <v>6400000</v>
    </oc>
    <nc r="BF19">
      <v>4400000</v>
    </nc>
  </rcc>
  <rcc rId="4009" sId="2" numFmtId="34">
    <oc r="BF20">
      <v>1500000</v>
    </oc>
    <nc r="BF20">
      <v>1000000</v>
    </nc>
  </rcc>
  <rcc rId="4010" sId="2" numFmtId="34">
    <oc r="BF21">
      <v>3000000</v>
    </oc>
    <nc r="BF21">
      <v>2000000</v>
    </nc>
  </rcc>
  <rcc rId="4011" sId="2" numFmtId="34">
    <oc r="BF22">
      <v>3200000</v>
    </oc>
    <nc r="BF22">
      <v>2000000</v>
    </nc>
  </rcc>
  <rcc rId="4012" sId="2" numFmtId="34">
    <oc r="BF23">
      <v>1500000</v>
    </oc>
    <nc r="BF23">
      <v>1000000</v>
    </nc>
  </rcc>
  <rcc rId="4013" sId="2" numFmtId="34">
    <oc r="BF24">
      <v>3200000</v>
    </oc>
    <nc r="BF24">
      <v>2000000</v>
    </nc>
  </rcc>
  <rcc rId="4014" sId="2" numFmtId="34">
    <oc r="BF25">
      <v>4000000</v>
    </oc>
    <nc r="BF25">
      <v>2000000</v>
    </nc>
  </rcc>
  <rcc rId="4015" sId="2" numFmtId="34">
    <oc r="BF31">
      <v>600000</v>
    </oc>
    <nc r="BF31">
      <v>500000</v>
    </nc>
  </rcc>
  <rcc rId="4016" sId="2" numFmtId="34">
    <oc r="BF37">
      <v>200000</v>
    </oc>
    <nc r="BF37"/>
  </rcc>
  <rcc rId="4017" sId="2" numFmtId="34">
    <oc r="BF36">
      <v>300000</v>
    </oc>
    <nc r="BF36">
      <v>200000</v>
    </nc>
  </rcc>
  <rcc rId="4018" sId="2" numFmtId="34">
    <oc r="BF45">
      <v>2600000</v>
    </oc>
    <nc r="BF45">
      <v>2000000</v>
    </nc>
  </rcc>
  <rcc rId="4019" sId="2" numFmtId="34">
    <oc r="BF54">
      <v>600000</v>
    </oc>
    <nc r="BF54">
      <v>300000</v>
    </nc>
  </rcc>
  <rcc rId="4020" sId="2" numFmtId="34">
    <oc r="BF68">
      <v>200000</v>
    </oc>
    <nc r="BF68">
      <v>100000</v>
    </nc>
  </rcc>
  <rcc rId="4021" sId="2" numFmtId="34">
    <oc r="BF72">
      <v>300000</v>
    </oc>
    <nc r="BF72">
      <v>200000</v>
    </nc>
  </rcc>
  <rcc rId="4022" sId="2" numFmtId="34">
    <oc r="BF75">
      <v>300000</v>
    </oc>
    <nc r="BF75">
      <v>200000</v>
    </nc>
  </rcc>
  <rcc rId="4023" sId="2" numFmtId="34">
    <oc r="BF80">
      <v>300000</v>
    </oc>
    <nc r="BF80"/>
  </rcc>
  <rcc rId="4024" sId="2" numFmtId="34">
    <oc r="BF94">
      <v>200000</v>
    </oc>
    <nc r="BF94"/>
  </rcc>
  <rcc rId="4025" sId="2" numFmtId="34">
    <oc r="BF44">
      <v>1500000</v>
    </oc>
    <nc r="BF44">
      <v>800000</v>
    </nc>
  </rcc>
  <rcc rId="4026" sId="2" numFmtId="34">
    <oc r="BF48">
      <v>800000</v>
    </oc>
    <nc r="BF48">
      <v>500000</v>
    </nc>
  </rcc>
  <rcc rId="4027" sId="2" numFmtId="34">
    <oc r="BF55">
      <v>1500000</v>
    </oc>
    <nc r="BF55">
      <v>1000000</v>
    </nc>
  </rcc>
  <rcc rId="4028" sId="2" numFmtId="34">
    <oc r="BK27">
      <v>500000</v>
    </oc>
    <nc r="BK27"/>
  </rcc>
  <rcc rId="4029" sId="2" numFmtId="34">
    <oc r="BF26">
      <v>3000000</v>
    </oc>
    <nc r="BF26">
      <v>1200000</v>
    </nc>
  </rcc>
  <rcc rId="4030" sId="2" numFmtId="34">
    <oc r="BF28">
      <v>1200000</v>
    </oc>
    <nc r="BF28">
      <v>1000000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2" numFmtId="34">
    <oc r="BK12">
      <v>2000000</v>
    </oc>
    <nc r="BK12">
      <v>1200000</v>
    </nc>
  </rcc>
  <rcc rId="4032" sId="2" numFmtId="34">
    <oc r="BK18">
      <v>2000000</v>
    </oc>
    <nc r="BK18"/>
  </rcc>
  <rcc rId="4033" sId="2" odxf="1" dxf="1" numFmtId="34">
    <nc r="BK25">
      <v>1000000</v>
    </nc>
    <odxf/>
    <ndxf/>
  </rcc>
  <rcc rId="4034" sId="2" numFmtId="34">
    <oc r="BK24">
      <v>1000000</v>
    </oc>
    <nc r="BK24"/>
  </rcc>
  <rcc rId="4035" sId="2" numFmtId="34">
    <oc r="BK22">
      <v>1000000</v>
    </oc>
    <nc r="BK22">
      <v>500000</v>
    </nc>
  </rcc>
  <rcc rId="4036" sId="2" numFmtId="34">
    <oc r="BK20">
      <v>500000</v>
    </oc>
    <nc r="BK20">
      <v>300000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7" sId="2" numFmtId="4">
    <nc r="BJ31">
      <v>300000</v>
    </nc>
  </rcc>
  <rcc rId="4038" sId="2" numFmtId="4">
    <oc r="BJ25">
      <v>600000</v>
    </oc>
    <nc r="BJ25">
      <v>700000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9" sId="2" numFmtId="34">
    <nc r="BK21">
      <v>1000000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2" numFmtId="4">
    <nc r="BM17">
      <v>1000000</v>
    </nc>
  </rcc>
  <rcc rId="4041" sId="2" odxf="1" dxf="1" numFmtId="4">
    <nc r="BM19">
      <v>1000000</v>
    </nc>
    <odxf/>
    <ndxf/>
  </rcc>
  <rcc rId="4042" sId="2" numFmtId="4">
    <nc r="BM23">
      <v>500000</v>
    </nc>
  </rcc>
  <rcc rId="4043" sId="2" numFmtId="4">
    <nc r="BM25">
      <v>800000</v>
    </nc>
  </rcc>
  <rcc rId="4044" sId="2" odxf="1" dxf="1" numFmtId="4">
    <nc r="BM26">
      <v>800000</v>
    </nc>
    <odxf/>
    <ndxf/>
  </rcc>
  <rcc rId="4045" sId="2" numFmtId="4">
    <nc r="BM28">
      <v>500000</v>
    </nc>
  </rcc>
  <rcc rId="4046" sId="2" numFmtId="4">
    <nc r="BM21">
      <v>500000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7" sId="2" numFmtId="4">
    <oc r="BM17">
      <v>1000000</v>
    </oc>
    <nc r="BM17">
      <v>1200000</v>
    </nc>
  </rcc>
  <rcc rId="4048" sId="2" numFmtId="4">
    <oc r="BM19">
      <v>1000000</v>
    </oc>
    <nc r="BM19">
      <v>1200000</v>
    </nc>
  </rcc>
  <rcc rId="4049" sId="2" numFmtId="4">
    <nc r="BM20">
      <v>250000</v>
    </nc>
  </rcc>
  <rcc rId="4050" sId="2" numFmtId="4">
    <oc r="BM25">
      <v>800000</v>
    </oc>
    <nc r="BM25">
      <v>1200000</v>
    </nc>
  </rcc>
  <rcc rId="4051" sId="2" numFmtId="4">
    <oc r="BM26">
      <v>800000</v>
    </oc>
    <nc r="BM26">
      <v>1000000</v>
    </nc>
  </rcc>
  <rcc rId="4052" sId="2" numFmtId="4">
    <oc r="BM28">
      <v>500000</v>
    </oc>
    <nc r="BM28">
      <v>700000</v>
    </nc>
  </rcc>
  <rcc rId="4053" sId="2" numFmtId="4">
    <nc r="BM18">
      <v>800000</v>
    </nc>
  </rcc>
  <rcc rId="4054" sId="2" numFmtId="4">
    <nc r="BM22">
      <v>650000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2" numFmtId="34">
    <nc r="X12">
      <v>800000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2" numFmtId="4">
    <nc r="X17">
      <v>1000000</v>
    </nc>
  </rcc>
  <rcc rId="4057" sId="2" numFmtId="4">
    <nc r="X19">
      <v>1000000</v>
    </nc>
  </rcc>
  <rcc rId="4058" sId="2" numFmtId="34">
    <nc r="X23">
      <v>300000</v>
    </nc>
  </rcc>
  <rcc rId="4059" sId="2" numFmtId="4">
    <nc r="X25">
      <v>500000</v>
    </nc>
  </rcc>
  <rcc rId="4060" sId="2" numFmtId="4">
    <nc r="X26">
      <v>500000</v>
    </nc>
  </rcc>
  <rcc rId="4061" sId="2" numFmtId="4">
    <nc r="X31">
      <v>300000</v>
    </nc>
  </rcc>
  <rcc rId="4062" sId="2" numFmtId="4">
    <nc r="X48">
      <v>300000</v>
    </nc>
  </rcc>
  <rcc rId="4063" sId="2" numFmtId="4">
    <nc r="X53">
      <v>500000</v>
    </nc>
  </rcc>
  <rcc rId="4064" sId="2" numFmtId="34">
    <nc r="X55">
      <v>200000</v>
    </nc>
  </rcc>
  <rcc rId="4065" sId="2" numFmtId="34">
    <nc r="X45">
      <v>600000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2" sId="2" numFmtId="34">
    <oc r="L51">
      <v>500000</v>
    </oc>
    <nc r="L51">
      <v>400000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9" numFmtId="34">
    <oc r="C10">
      <v>48000000</v>
    </oc>
    <nc r="C10">
      <v>45000000</v>
    </nc>
  </rcc>
  <rcc rId="4067" sId="9" numFmtId="34">
    <oc r="C11">
      <v>17000000</v>
    </oc>
    <nc r="C11">
      <v>10000000</v>
    </nc>
  </rcc>
  <rcc rId="4068" sId="9" numFmtId="34">
    <oc r="C12">
      <v>50000000</v>
    </oc>
    <nc r="C12">
      <v>45000000</v>
    </nc>
  </rcc>
  <rcc rId="4069" sId="9" numFmtId="34">
    <oc r="C13">
      <v>3250000</v>
    </oc>
    <nc r="C13">
      <v>3000000</v>
    </nc>
  </rcc>
  <rcc rId="4070" sId="9" numFmtId="34">
    <oc r="C14">
      <v>18000000</v>
    </oc>
    <nc r="C14">
      <v>15000000</v>
    </nc>
  </rcc>
  <rcc rId="4071" sId="9" numFmtId="34">
    <oc r="C15">
      <v>18000000</v>
    </oc>
    <nc r="C15">
      <v>13000000</v>
    </nc>
  </rcc>
  <rcc rId="4072" sId="9" numFmtId="34">
    <oc r="C17">
      <v>18000000</v>
    </oc>
    <nc r="C17">
      <v>10000000</v>
    </nc>
  </rcc>
  <rcc rId="4073" sId="9" numFmtId="34">
    <oc r="C19">
      <v>18000000</v>
    </oc>
    <nc r="C19">
      <v>15000000</v>
    </nc>
  </rcc>
  <rcc rId="4074" sId="9" numFmtId="34">
    <oc r="C21">
      <v>11000000</v>
    </oc>
    <nc r="C21">
      <v>10000000</v>
    </nc>
  </rcc>
  <rcc rId="4075" sId="9" numFmtId="34">
    <oc r="C24">
      <v>6000000</v>
    </oc>
    <nc r="C24">
      <v>5000000</v>
    </nc>
  </rcc>
  <rcc rId="4076" sId="9" numFmtId="34">
    <oc r="C29">
      <v>2000000</v>
    </oc>
    <nc r="C29">
      <v>1000000</v>
    </nc>
  </rcc>
  <rcc rId="4077" sId="9" numFmtId="34">
    <oc r="C30">
      <v>1000000</v>
    </oc>
    <nc r="C30">
      <v>500000</v>
    </nc>
  </rcc>
  <rcc rId="4078" sId="9" numFmtId="34">
    <oc r="C41">
      <v>5000000</v>
    </oc>
    <nc r="C41">
      <v>3500000</v>
    </nc>
  </rcc>
  <rcc rId="4079" sId="9" numFmtId="34">
    <oc r="C42">
      <v>9000000</v>
    </oc>
    <nc r="C42">
      <v>8000000</v>
    </nc>
  </rcc>
  <rcc rId="4080" sId="9" numFmtId="34">
    <oc r="C44">
      <v>9000000</v>
    </oc>
    <nc r="C44">
      <v>8000000</v>
    </nc>
  </rcc>
  <rcc rId="4081" sId="9" numFmtId="34">
    <oc r="C46">
      <v>11000000</v>
    </oc>
    <nc r="C46">
      <v>10000000</v>
    </nc>
  </rcc>
  <rcc rId="4082" sId="9" numFmtId="34">
    <oc r="C54">
      <v>1000000</v>
    </oc>
    <nc r="C54">
      <v>500000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9" numFmtId="34">
    <oc r="C61">
      <v>300000</v>
    </oc>
    <nc r="C61">
      <v>100000</v>
    </nc>
  </rcc>
  <rcc rId="4084" sId="9" numFmtId="34">
    <oc r="C72">
      <v>300000</v>
    </oc>
    <nc r="C72">
      <v>200000</v>
    </nc>
  </rcc>
  <rcc rId="4085" sId="9" numFmtId="34">
    <oc r="C73">
      <v>1000000</v>
    </oc>
    <nc r="C73">
      <v>100000</v>
    </nc>
  </rcc>
  <rcc rId="4086" sId="9" numFmtId="34">
    <oc r="C82">
      <v>1600000</v>
    </oc>
    <nc r="C82">
      <v>1300000</v>
    </nc>
  </rcc>
  <rcc rId="4087" sId="9" numFmtId="34">
    <oc r="C83">
      <v>2200000</v>
    </oc>
    <nc r="C83">
      <v>1700000</v>
    </nc>
  </rcc>
  <rcc rId="4088" sId="9" numFmtId="34">
    <oc r="C87">
      <v>400000</v>
    </oc>
    <nc r="C87">
      <v>200000</v>
    </nc>
  </rcc>
  <rcc rId="4089" sId="9" numFmtId="34">
    <oc r="C93">
      <v>1000000</v>
    </oc>
    <nc r="C93">
      <v>200000</v>
    </nc>
  </rcc>
  <rcc rId="4090" sId="9" numFmtId="34">
    <oc r="C97">
      <v>2500000</v>
    </oc>
    <nc r="C97">
      <v>2000000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1" sId="9" numFmtId="34">
    <oc r="C13">
      <v>3000000</v>
    </oc>
    <nc r="C13">
      <v>2000000</v>
    </nc>
  </rcc>
  <rcc rId="4092" sId="9" numFmtId="34">
    <oc r="C14">
      <v>15000000</v>
    </oc>
    <nc r="C14">
      <v>13000000</v>
    </nc>
  </rcc>
  <rcc rId="4093" sId="9" numFmtId="34">
    <oc r="C15">
      <v>13000000</v>
    </oc>
    <nc r="C15">
      <v>12000000</v>
    </nc>
  </rcc>
  <rcc rId="4094" sId="9" numFmtId="34">
    <oc r="C37">
      <v>9000000</v>
    </oc>
    <nc r="C37">
      <v>8000000</v>
    </nc>
  </rcc>
  <rcc rId="4095" sId="9" numFmtId="34">
    <oc r="C45">
      <v>9000000</v>
    </oc>
    <nc r="C45">
      <v>8000000</v>
    </nc>
  </rcc>
  <rcc rId="4096" sId="9" numFmtId="34">
    <oc r="C38">
      <v>25000000</v>
    </oc>
    <nc r="C38">
      <v>20000000</v>
    </nc>
  </rcc>
  <rcc rId="4097" sId="9" numFmtId="34">
    <oc r="C41">
      <v>3500000</v>
    </oc>
    <nc r="C41">
      <v>3000000</v>
    </nc>
  </rcc>
  <rcc rId="4098" sId="9" numFmtId="34">
    <oc r="C42">
      <v>8000000</v>
    </oc>
    <nc r="C42">
      <v>7000000</v>
    </nc>
  </rcc>
  <rcc rId="4099" sId="9" numFmtId="34">
    <oc r="C54">
      <v>500000</v>
    </oc>
    <nc r="C54">
      <v>300000</v>
    </nc>
  </rcc>
  <rrc rId="4100" sId="2" ref="A60:XFD60" action="insertRow">
    <undo index="65535" exp="area" ref3D="1" dr="$B$1:$AQ$1048576" dn="Z_DCC8505D_D30F_4E76_8C36_3038DACC80BC_.wvu.Cols" sId="2"/>
    <undo index="65535" exp="area" ref3D="1" dr="$A$106:$XFD$108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F$1:$G$1048576" dn="Z_A6899CFB_DE4A_47C1_BF00_BC795B1F1A06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6:$XFD$108" dn="Z_55F024CD_A7F9_4381_9942_5ED21204AFB7_.wvu.Rows" sId="2"/>
    <undo index="65535" exp="area" ref3D="1" dr="$F$1:$O$1048576" dn="Z_4F6B0010_E9C4_4AC7_B012_D7C3236BA3BD_.wvu.Cols" sId="2"/>
    <undo index="65535" exp="area" ref3D="1" dr="$BN$1:$BP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G$1:$O$1048576" dn="Z_3F9D0D8E_0280_4E1B_887E_343DC67AEF81_.wvu.Cols" sId="2"/>
    <undo index="65535" exp="area" ref3D="1" dr="$F$1:$F$1048576" dn="Z_333A1E19_F4F4_47F6_AD2B_2BE477C76F83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  <undo index="65535" exp="area" ref3D="1" dr="$AO$1:$AO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</rrc>
  <rcc rId="4101" sId="2">
    <nc r="A60" t="inlineStr">
      <is>
        <t>GTV</t>
      </is>
    </nc>
  </rcc>
  <rcc rId="4102" sId="2">
    <nc r="B60">
      <f>BQ60</f>
    </nc>
  </rcc>
  <rcc rId="4103" sId="2">
    <nc r="C60">
      <f>D60</f>
    </nc>
  </rcc>
  <rcc rId="4104" sId="2">
    <nc r="D60">
      <f>BR60</f>
    </nc>
  </rcc>
  <rcc rId="4105" sId="2">
    <nc r="E60">
      <f>C60-B60</f>
    </nc>
  </rcc>
  <rcc rId="4106" sId="2">
    <nc r="F60">
      <f>A60</f>
    </nc>
  </rcc>
  <rcc rId="4107" sId="2">
    <nc r="BQ60">
      <f>SUM(G60:BP60)</f>
    </nc>
  </rcc>
  <rcc rId="4108" sId="2">
    <nc r="BS60">
      <f>BR60-BQ60</f>
    </nc>
  </rcc>
  <rrc rId="4109" sId="9" ref="A53:XFD53" action="insertRow">
    <undo index="65535" exp="area" ref3D="1" dr="$A$1:$A$1048576" r="BA106" sId="8"/>
    <undo index="10" exp="area" ref3D="1" dr="$D$1:$D$1048576" r="BA106" sId="8"/>
    <undo index="65535" exp="area" ref3D="1" dr="$A$1:$A$1048576" r="AZ106" sId="8"/>
    <undo index="10" exp="area" ref3D="1" dr="$D$1:$D$1048576" r="AZ106" sId="8"/>
    <undo index="65535" exp="area" ref3D="1" dr="$A$1:$A$1048576" r="AY106" sId="8"/>
    <undo index="10" exp="area" ref3D="1" dr="$D$1:$D$1048576" r="AY106" sId="8"/>
    <undo index="65535" exp="area" ref3D="1" dr="$A$1:$A$1048576" r="AX106" sId="8"/>
    <undo index="10" exp="area" ref3D="1" dr="$D$1:$D$1048576" r="AX106" sId="8"/>
    <undo index="65535" exp="area" ref3D="1" dr="$A$1:$A$1048576" r="AW106" sId="8"/>
    <undo index="10" exp="area" ref3D="1" dr="$D$1:$D$1048576" r="AW106" sId="8"/>
    <undo index="65535" exp="area" ref3D="1" dr="$A$1:$A$1048576" r="AV106" sId="8"/>
    <undo index="10" exp="area" ref3D="1" dr="$D$1:$D$1048576" r="AV106" sId="8"/>
    <undo index="65535" exp="area" ref3D="1" dr="$A$1:$A$1048576" r="AU106" sId="8"/>
    <undo index="10" exp="area" ref3D="1" dr="$D$1:$D$1048576" r="AU106" sId="8"/>
    <undo index="65535" exp="area" ref3D="1" dr="$A$1:$A$1048576" r="AT106" sId="8"/>
    <undo index="10" exp="area" ref3D="1" dr="$D$1:$D$1048576" r="AT106" sId="8"/>
    <undo index="65535" exp="area" ref3D="1" dr="$A$1:$A$1048576" r="AS106" sId="8"/>
    <undo index="10" exp="area" ref3D="1" dr="$D$1:$D$1048576" r="AS106" sId="8"/>
    <undo index="65535" exp="area" ref3D="1" dr="$A$1:$A$1048576" r="AR106" sId="8"/>
    <undo index="10" exp="area" ref3D="1" dr="$D$1:$D$1048576" r="AR106" sId="8"/>
    <undo index="65535" exp="area" ref3D="1" dr="$A$1:$A$1048576" r="AQ106" sId="8"/>
    <undo index="10" exp="area" ref3D="1" dr="$D$1:$D$1048576" r="AQ106" sId="8"/>
    <undo index="65535" exp="area" ref3D="1" dr="$A$1:$A$1048576" r="AP106" sId="8"/>
    <undo index="10" exp="area" ref3D="1" dr="$D$1:$D$1048576" r="AP106" sId="8"/>
    <undo index="65535" exp="area" ref3D="1" dr="$A$1:$A$1048576" r="AO106" sId="8"/>
    <undo index="10" exp="area" ref3D="1" dr="$D$1:$D$1048576" r="AO106" sId="8"/>
    <undo index="65535" exp="area" ref3D="1" dr="$A$1:$A$1048576" r="AN106" sId="8"/>
    <undo index="10" exp="area" ref3D="1" dr="$D$1:$D$1048576" r="AN106" sId="8"/>
    <undo index="65535" exp="area" ref3D="1" dr="$A$1:$A$1048576" r="AM106" sId="8"/>
    <undo index="10" exp="area" ref3D="1" dr="$D$1:$D$1048576" r="AM106" sId="8"/>
    <undo index="65535" exp="area" ref3D="1" dr="$A$1:$A$1048576" r="AL106" sId="8"/>
    <undo index="10" exp="area" ref3D="1" dr="$D$1:$D$1048576" r="AL106" sId="8"/>
    <undo index="65535" exp="area" ref3D="1" dr="$A$1:$A$1048576" r="AK106" sId="8"/>
    <undo index="10" exp="area" ref3D="1" dr="$D$1:$D$1048576" r="AK106" sId="8"/>
    <undo index="65535" exp="area" ref3D="1" dr="$A$1:$A$1048576" r="AJ106" sId="8"/>
    <undo index="10" exp="area" ref3D="1" dr="$D$1:$D$1048576" r="AJ106" sId="8"/>
    <undo index="65535" exp="area" ref3D="1" dr="$A$1:$A$1048576" r="AI106" sId="8"/>
    <undo index="10" exp="area" ref3D="1" dr="$D$1:$D$1048576" r="AI106" sId="8"/>
    <undo index="65535" exp="area" ref3D="1" dr="$A$1:$A$1048576" r="AH106" sId="8"/>
    <undo index="10" exp="area" ref3D="1" dr="$D$1:$D$1048576" r="AH106" sId="8"/>
    <undo index="65535" exp="area" ref3D="1" dr="$A$1:$A$1048576" r="AG106" sId="8"/>
    <undo index="10" exp="area" ref3D="1" dr="$D$1:$D$1048576" r="AG106" sId="8"/>
    <undo index="65535" exp="area" ref3D="1" dr="$A$1:$A$1048576" r="AF106" sId="8"/>
    <undo index="10" exp="area" ref3D="1" dr="$D$1:$D$1048576" r="AF106" sId="8"/>
    <undo index="65535" exp="area" ref3D="1" dr="$A$1:$A$1048576" r="AE106" sId="8"/>
    <undo index="10" exp="area" ref3D="1" dr="$D$1:$D$1048576" r="AE106" sId="8"/>
    <undo index="65535" exp="area" ref3D="1" dr="$A$1:$A$1048576" r="AD106" sId="8"/>
    <undo index="10" exp="area" ref3D="1" dr="$D$1:$D$1048576" r="AD106" sId="8"/>
    <undo index="65535" exp="area" ref3D="1" dr="$A$1:$A$1048576" r="AC106" sId="8"/>
    <undo index="10" exp="area" ref3D="1" dr="$D$1:$D$1048576" r="AC106" sId="8"/>
    <undo index="65535" exp="area" ref3D="1" dr="$A$1:$A$1048576" r="AB106" sId="8"/>
    <undo index="10" exp="area" ref3D="1" dr="$D$1:$D$1048576" r="AB106" sId="8"/>
    <undo index="65535" exp="area" ref3D="1" dr="$A$1:$A$1048576" r="AA106" sId="8"/>
    <undo index="10" exp="area" ref3D="1" dr="$D$1:$D$1048576" r="AA106" sId="8"/>
    <undo index="65535" exp="area" ref3D="1" dr="$A$1:$A$1048576" r="Z106" sId="8"/>
    <undo index="10" exp="area" ref3D="1" dr="$D$1:$D$1048576" r="Z106" sId="8"/>
    <undo index="65535" exp="area" ref3D="1" dr="$A$1:$A$1048576" r="Y106" sId="8"/>
    <undo index="10" exp="area" ref3D="1" dr="$D$1:$D$1048576" r="Y106" sId="8"/>
    <undo index="65535" exp="area" ref3D="1" dr="$A$1:$A$1048576" r="X106" sId="8"/>
    <undo index="10" exp="area" ref3D="1" dr="$D$1:$D$1048576" r="X106" sId="8"/>
    <undo index="65535" exp="area" ref3D="1" dr="$A$1:$A$1048576" r="W106" sId="8"/>
    <undo index="10" exp="area" ref3D="1" dr="$D$1:$D$1048576" r="W106" sId="8"/>
    <undo index="65535" exp="area" ref3D="1" dr="$A$1:$A$1048576" r="V106" sId="8"/>
    <undo index="10" exp="area" ref3D="1" dr="$D$1:$D$1048576" r="V106" sId="8"/>
    <undo index="65535" exp="area" ref3D="1" dr="$A$1:$A$1048576" r="U106" sId="8"/>
    <undo index="10" exp="area" ref3D="1" dr="$D$1:$D$1048576" r="U106" sId="8"/>
    <undo index="65535" exp="area" ref3D="1" dr="$A$1:$A$1048576" r="T106" sId="8"/>
    <undo index="10" exp="area" ref3D="1" dr="$D$1:$D$1048576" r="T106" sId="8"/>
    <undo index="65535" exp="area" ref3D="1" dr="$A$1:$A$1048576" r="S106" sId="8"/>
    <undo index="10" exp="area" ref3D="1" dr="$D$1:$D$1048576" r="S106" sId="8"/>
    <undo index="65535" exp="area" ref3D="1" dr="$A$1:$A$1048576" r="R106" sId="8"/>
    <undo index="10" exp="area" ref3D="1" dr="$D$1:$D$1048576" r="R106" sId="8"/>
    <undo index="65535" exp="area" ref3D="1" dr="$A$1:$A$1048576" r="Q106" sId="8"/>
    <undo index="10" exp="area" ref3D="1" dr="$D$1:$D$1048576" r="Q106" sId="8"/>
    <undo index="65535" exp="area" ref3D="1" dr="$A$1:$A$1048576" r="P106" sId="8"/>
    <undo index="10" exp="area" ref3D="1" dr="$D$1:$D$1048576" r="P106" sId="8"/>
    <undo index="65535" exp="area" ref3D="1" dr="$A$1:$A$1048576" r="O106" sId="8"/>
    <undo index="10" exp="area" ref3D="1" dr="$D$1:$D$1048576" r="O106" sId="8"/>
    <undo index="65535" exp="area" ref3D="1" dr="$A$1:$A$1048576" r="N106" sId="8"/>
    <undo index="10" exp="area" ref3D="1" dr="$D$1:$D$1048576" r="N106" sId="8"/>
    <undo index="65535" exp="area" ref3D="1" dr="$A$1:$A$1048576" r="M106" sId="8"/>
    <undo index="10" exp="area" ref3D="1" dr="$D$1:$D$1048576" r="M106" sId="8"/>
    <undo index="65535" exp="area" ref3D="1" dr="$A$1:$A$1048576" r="L106" sId="8"/>
    <undo index="10" exp="area" ref3D="1" dr="$D$1:$D$1048576" r="L106" sId="8"/>
    <undo index="65535" exp="area" ref3D="1" dr="$A$1:$A$1048576" r="K106" sId="8"/>
    <undo index="10" exp="area" ref3D="1" dr="$D$1:$D$1048576" r="K106" sId="8"/>
    <undo index="65535" exp="area" ref3D="1" dr="$A$1:$A$1048576" r="J106" sId="8"/>
    <undo index="10" exp="area" ref3D="1" dr="$D$1:$D$1048576" r="J106" sId="8"/>
    <undo index="65535" exp="area" ref3D="1" dr="$A$1:$A$1048576" r="I106" sId="8"/>
    <undo index="10" exp="area" ref3D="1" dr="$D$1:$D$1048576" r="I106" sId="8"/>
    <undo index="65535" exp="area" ref3D="1" dr="$A$1:$A$1048576" r="H106" sId="8"/>
    <undo index="10" exp="area" ref3D="1" dr="$D$1:$D$1048576" r="H106" sId="8"/>
    <undo index="65535" exp="area" ref3D="1" dr="$A$1:$A$1048576" r="G106" sId="8"/>
    <undo index="10" exp="area" ref3D="1" dr="$D$1:$D$1048576" r="G106" sId="8"/>
    <undo index="65535" exp="area" ref3D="1" dr="$A$1:$A$1048576" r="BA103" sId="8"/>
    <undo index="10" exp="area" ref3D="1" dr="$D$1:$D$1048576" r="BA103" sId="8"/>
    <undo index="65535" exp="area" ref3D="1" dr="$A$1:$A$1048576" r="AZ103" sId="8"/>
    <undo index="10" exp="area" ref3D="1" dr="$D$1:$D$1048576" r="AZ103" sId="8"/>
    <undo index="65535" exp="area" ref3D="1" dr="$A$1:$A$1048576" r="AY103" sId="8"/>
    <undo index="10" exp="area" ref3D="1" dr="$D$1:$D$1048576" r="AY103" sId="8"/>
    <undo index="65535" exp="area" ref3D="1" dr="$A$1:$A$1048576" r="AX103" sId="8"/>
    <undo index="10" exp="area" ref3D="1" dr="$D$1:$D$1048576" r="AX103" sId="8"/>
    <undo index="65535" exp="area" ref3D="1" dr="$A$1:$A$1048576" r="AW103" sId="8"/>
    <undo index="10" exp="area" ref3D="1" dr="$D$1:$D$1048576" r="AW103" sId="8"/>
    <undo index="65535" exp="area" ref3D="1" dr="$A$1:$A$1048576" r="AV103" sId="8"/>
    <undo index="10" exp="area" ref3D="1" dr="$D$1:$D$1048576" r="AV103" sId="8"/>
    <undo index="65535" exp="area" ref3D="1" dr="$A$1:$A$1048576" r="AU103" sId="8"/>
    <undo index="10" exp="area" ref3D="1" dr="$D$1:$D$1048576" r="AU103" sId="8"/>
    <undo index="65535" exp="area" ref3D="1" dr="$A$1:$A$1048576" r="AT103" sId="8"/>
    <undo index="10" exp="area" ref3D="1" dr="$D$1:$D$1048576" r="AT103" sId="8"/>
    <undo index="65535" exp="area" ref3D="1" dr="$A$1:$A$1048576" r="AS103" sId="8"/>
    <undo index="10" exp="area" ref3D="1" dr="$D$1:$D$1048576" r="AS103" sId="8"/>
    <undo index="65535" exp="area" ref3D="1" dr="$A$1:$A$1048576" r="AR103" sId="8"/>
    <undo index="10" exp="area" ref3D="1" dr="$D$1:$D$1048576" r="AR103" sId="8"/>
    <undo index="65535" exp="area" ref3D="1" dr="$A$1:$A$1048576" r="AQ103" sId="8"/>
    <undo index="10" exp="area" ref3D="1" dr="$D$1:$D$1048576" r="AQ103" sId="8"/>
    <undo index="65535" exp="area" ref3D="1" dr="$A$1:$A$1048576" r="AP103" sId="8"/>
    <undo index="10" exp="area" ref3D="1" dr="$D$1:$D$1048576" r="AP103" sId="8"/>
    <undo index="65535" exp="area" ref3D="1" dr="$A$1:$A$1048576" r="AO103" sId="8"/>
    <undo index="10" exp="area" ref3D="1" dr="$D$1:$D$1048576" r="AO103" sId="8"/>
    <undo index="65535" exp="area" ref3D="1" dr="$A$1:$A$1048576" r="AN103" sId="8"/>
    <undo index="10" exp="area" ref3D="1" dr="$D$1:$D$1048576" r="AN103" sId="8"/>
    <undo index="65535" exp="area" ref3D="1" dr="$A$1:$A$1048576" r="AM103" sId="8"/>
    <undo index="10" exp="area" ref3D="1" dr="$D$1:$D$1048576" r="AM103" sId="8"/>
    <undo index="65535" exp="area" ref3D="1" dr="$A$1:$A$1048576" r="AL103" sId="8"/>
    <undo index="10" exp="area" ref3D="1" dr="$D$1:$D$1048576" r="AL103" sId="8"/>
    <undo index="65535" exp="area" ref3D="1" dr="$A$1:$A$1048576" r="AK103" sId="8"/>
    <undo index="10" exp="area" ref3D="1" dr="$D$1:$D$1048576" r="AK103" sId="8"/>
    <undo index="65535" exp="area" ref3D="1" dr="$A$1:$A$1048576" r="AJ103" sId="8"/>
    <undo index="10" exp="area" ref3D="1" dr="$D$1:$D$1048576" r="AJ103" sId="8"/>
    <undo index="65535" exp="area" ref3D="1" dr="$A$1:$A$1048576" r="AI103" sId="8"/>
    <undo index="10" exp="area" ref3D="1" dr="$D$1:$D$1048576" r="AI103" sId="8"/>
    <undo index="65535" exp="area" ref3D="1" dr="$A$1:$A$1048576" r="AH103" sId="8"/>
    <undo index="10" exp="area" ref3D="1" dr="$D$1:$D$1048576" r="AH103" sId="8"/>
    <undo index="65535" exp="area" ref3D="1" dr="$A$1:$A$1048576" r="AG103" sId="8"/>
    <undo index="10" exp="area" ref3D="1" dr="$D$1:$D$1048576" r="AG103" sId="8"/>
    <undo index="65535" exp="area" ref3D="1" dr="$A$1:$A$1048576" r="AF103" sId="8"/>
    <undo index="10" exp="area" ref3D="1" dr="$D$1:$D$1048576" r="AF103" sId="8"/>
    <undo index="65535" exp="area" ref3D="1" dr="$A$1:$A$1048576" r="AE103" sId="8"/>
    <undo index="10" exp="area" ref3D="1" dr="$D$1:$D$1048576" r="AE103" sId="8"/>
    <undo index="65535" exp="area" ref3D="1" dr="$A$1:$A$1048576" r="AD103" sId="8"/>
    <undo index="10" exp="area" ref3D="1" dr="$D$1:$D$1048576" r="AD103" sId="8"/>
    <undo index="65535" exp="area" ref3D="1" dr="$A$1:$A$1048576" r="AC103" sId="8"/>
    <undo index="10" exp="area" ref3D="1" dr="$D$1:$D$1048576" r="AC103" sId="8"/>
    <undo index="65535" exp="area" ref3D="1" dr="$A$1:$A$1048576" r="AB103" sId="8"/>
    <undo index="10" exp="area" ref3D="1" dr="$D$1:$D$1048576" r="AB103" sId="8"/>
    <undo index="65535" exp="area" ref3D="1" dr="$A$1:$A$1048576" r="AA103" sId="8"/>
    <undo index="10" exp="area" ref3D="1" dr="$D$1:$D$1048576" r="AA103" sId="8"/>
    <undo index="65535" exp="area" ref3D="1" dr="$A$1:$A$1048576" r="Z103" sId="8"/>
    <undo index="10" exp="area" ref3D="1" dr="$D$1:$D$1048576" r="Z103" sId="8"/>
    <undo index="65535" exp="area" ref3D="1" dr="$A$1:$A$1048576" r="Y103" sId="8"/>
    <undo index="10" exp="area" ref3D="1" dr="$D$1:$D$1048576" r="Y103" sId="8"/>
    <undo index="65535" exp="area" ref3D="1" dr="$A$1:$A$1048576" r="X103" sId="8"/>
    <undo index="10" exp="area" ref3D="1" dr="$D$1:$D$1048576" r="X103" sId="8"/>
    <undo index="65535" exp="area" ref3D="1" dr="$A$1:$A$1048576" r="W103" sId="8"/>
    <undo index="10" exp="area" ref3D="1" dr="$D$1:$D$1048576" r="W103" sId="8"/>
    <undo index="65535" exp="area" ref3D="1" dr="$A$1:$A$1048576" r="V103" sId="8"/>
    <undo index="10" exp="area" ref3D="1" dr="$D$1:$D$1048576" r="V103" sId="8"/>
    <undo index="65535" exp="area" ref3D="1" dr="$A$1:$A$1048576" r="U103" sId="8"/>
    <undo index="10" exp="area" ref3D="1" dr="$D$1:$D$1048576" r="U103" sId="8"/>
    <undo index="65535" exp="area" ref3D="1" dr="$A$1:$A$1048576" r="T103" sId="8"/>
    <undo index="10" exp="area" ref3D="1" dr="$D$1:$D$1048576" r="T103" sId="8"/>
    <undo index="65535" exp="area" ref3D="1" dr="$A$1:$A$1048576" r="S103" sId="8"/>
    <undo index="10" exp="area" ref3D="1" dr="$D$1:$D$1048576" r="S103" sId="8"/>
    <undo index="65535" exp="area" ref3D="1" dr="$A$1:$A$1048576" r="R103" sId="8"/>
    <undo index="10" exp="area" ref3D="1" dr="$D$1:$D$1048576" r="R103" sId="8"/>
    <undo index="65535" exp="area" ref3D="1" dr="$A$1:$A$1048576" r="Q103" sId="8"/>
    <undo index="10" exp="area" ref3D="1" dr="$D$1:$D$1048576" r="Q103" sId="8"/>
    <undo index="65535" exp="area" ref3D="1" dr="$A$1:$A$1048576" r="P103" sId="8"/>
    <undo index="10" exp="area" ref3D="1" dr="$D$1:$D$1048576" r="P103" sId="8"/>
    <undo index="65535" exp="area" ref3D="1" dr="$A$1:$A$1048576" r="O103" sId="8"/>
    <undo index="10" exp="area" ref3D="1" dr="$D$1:$D$1048576" r="O103" sId="8"/>
    <undo index="65535" exp="area" ref3D="1" dr="$A$1:$A$1048576" r="N103" sId="8"/>
    <undo index="10" exp="area" ref3D="1" dr="$D$1:$D$1048576" r="N103" sId="8"/>
    <undo index="65535" exp="area" ref3D="1" dr="$A$1:$A$1048576" r="M103" sId="8"/>
    <undo index="10" exp="area" ref3D="1" dr="$D$1:$D$1048576" r="M103" sId="8"/>
    <undo index="65535" exp="area" ref3D="1" dr="$A$1:$A$1048576" r="L103" sId="8"/>
    <undo index="10" exp="area" ref3D="1" dr="$D$1:$D$1048576" r="L103" sId="8"/>
    <undo index="65535" exp="area" ref3D="1" dr="$A$1:$A$1048576" r="K103" sId="8"/>
    <undo index="10" exp="area" ref3D="1" dr="$D$1:$D$1048576" r="K103" sId="8"/>
    <undo index="65535" exp="area" ref3D="1" dr="$A$1:$A$1048576" r="J103" sId="8"/>
    <undo index="10" exp="area" ref3D="1" dr="$D$1:$D$1048576" r="J103" sId="8"/>
    <undo index="65535" exp="area" ref3D="1" dr="$A$1:$A$1048576" r="I103" sId="8"/>
    <undo index="10" exp="area" ref3D="1" dr="$D$1:$D$1048576" r="I103" sId="8"/>
    <undo index="65535" exp="area" ref3D="1" dr="$A$1:$A$1048576" r="H103" sId="8"/>
    <undo index="10" exp="area" ref3D="1" dr="$D$1:$D$1048576" r="H103" sId="8"/>
    <undo index="65535" exp="area" ref3D="1" dr="$A$1:$A$1048576" r="G103" sId="8"/>
    <undo index="10" exp="area" ref3D="1" dr="$D$1:$D$1048576" r="G103" sId="8"/>
    <undo index="65535" exp="area" ref3D="1" dr="$A$1:$A$1048576" r="BA102" sId="8"/>
    <undo index="10" exp="area" ref3D="1" dr="$D$1:$D$1048576" r="BA102" sId="8"/>
    <undo index="65535" exp="area" ref3D="1" dr="$A$1:$A$1048576" r="AZ102" sId="8"/>
    <undo index="10" exp="area" ref3D="1" dr="$D$1:$D$1048576" r="AZ102" sId="8"/>
    <undo index="65535" exp="area" ref3D="1" dr="$A$1:$A$1048576" r="AY102" sId="8"/>
    <undo index="10" exp="area" ref3D="1" dr="$D$1:$D$1048576" r="AY102" sId="8"/>
    <undo index="65535" exp="area" ref3D="1" dr="$A$1:$A$1048576" r="AX102" sId="8"/>
    <undo index="10" exp="area" ref3D="1" dr="$D$1:$D$1048576" r="AX102" sId="8"/>
    <undo index="65535" exp="area" ref3D="1" dr="$A$1:$A$1048576" r="AW102" sId="8"/>
    <undo index="10" exp="area" ref3D="1" dr="$D$1:$D$1048576" r="AW102" sId="8"/>
    <undo index="65535" exp="area" ref3D="1" dr="$A$1:$A$1048576" r="AV102" sId="8"/>
    <undo index="10" exp="area" ref3D="1" dr="$D$1:$D$1048576" r="AV102" sId="8"/>
    <undo index="65535" exp="area" ref3D="1" dr="$A$1:$A$1048576" r="AU102" sId="8"/>
    <undo index="10" exp="area" ref3D="1" dr="$D$1:$D$1048576" r="AU102" sId="8"/>
    <undo index="65535" exp="area" ref3D="1" dr="$A$1:$A$1048576" r="AT102" sId="8"/>
    <undo index="10" exp="area" ref3D="1" dr="$D$1:$D$1048576" r="AT102" sId="8"/>
    <undo index="65535" exp="area" ref3D="1" dr="$A$1:$A$1048576" r="AS102" sId="8"/>
    <undo index="10" exp="area" ref3D="1" dr="$D$1:$D$1048576" r="AS102" sId="8"/>
    <undo index="65535" exp="area" ref3D="1" dr="$A$1:$A$1048576" r="AR102" sId="8"/>
    <undo index="10" exp="area" ref3D="1" dr="$D$1:$D$1048576" r="AR102" sId="8"/>
    <undo index="65535" exp="area" ref3D="1" dr="$A$1:$A$1048576" r="AQ102" sId="8"/>
    <undo index="10" exp="area" ref3D="1" dr="$D$1:$D$1048576" r="AQ102" sId="8"/>
    <undo index="65535" exp="area" ref3D="1" dr="$A$1:$A$1048576" r="AP102" sId="8"/>
    <undo index="10" exp="area" ref3D="1" dr="$D$1:$D$1048576" r="AP102" sId="8"/>
    <undo index="65535" exp="area" ref3D="1" dr="$A$1:$A$1048576" r="AO102" sId="8"/>
    <undo index="10" exp="area" ref3D="1" dr="$D$1:$D$1048576" r="AO102" sId="8"/>
    <undo index="65535" exp="area" ref3D="1" dr="$A$1:$A$1048576" r="AN102" sId="8"/>
    <undo index="10" exp="area" ref3D="1" dr="$D$1:$D$1048576" r="AN102" sId="8"/>
    <undo index="65535" exp="area" ref3D="1" dr="$A$1:$A$1048576" r="AM102" sId="8"/>
    <undo index="10" exp="area" ref3D="1" dr="$D$1:$D$1048576" r="AM102" sId="8"/>
    <undo index="65535" exp="area" ref3D="1" dr="$A$1:$A$1048576" r="AL102" sId="8"/>
    <undo index="10" exp="area" ref3D="1" dr="$D$1:$D$1048576" r="AL102" sId="8"/>
    <undo index="65535" exp="area" ref3D="1" dr="$A$1:$A$1048576" r="AK102" sId="8"/>
    <undo index="10" exp="area" ref3D="1" dr="$D$1:$D$1048576" r="AK102" sId="8"/>
    <undo index="65535" exp="area" ref3D="1" dr="$A$1:$A$1048576" r="AJ102" sId="8"/>
    <undo index="10" exp="area" ref3D="1" dr="$D$1:$D$1048576" r="AJ102" sId="8"/>
    <undo index="65535" exp="area" ref3D="1" dr="$A$1:$A$1048576" r="AI102" sId="8"/>
    <undo index="10" exp="area" ref3D="1" dr="$D$1:$D$1048576" r="AI102" sId="8"/>
    <undo index="65535" exp="area" ref3D="1" dr="$A$1:$A$1048576" r="AH102" sId="8"/>
    <undo index="10" exp="area" ref3D="1" dr="$D$1:$D$1048576" r="AH102" sId="8"/>
    <undo index="65535" exp="area" ref3D="1" dr="$A$1:$A$1048576" r="AG102" sId="8"/>
    <undo index="10" exp="area" ref3D="1" dr="$D$1:$D$1048576" r="AG102" sId="8"/>
    <undo index="65535" exp="area" ref3D="1" dr="$A$1:$A$1048576" r="AF102" sId="8"/>
    <undo index="10" exp="area" ref3D="1" dr="$D$1:$D$1048576" r="AF102" sId="8"/>
    <undo index="65535" exp="area" ref3D="1" dr="$A$1:$A$1048576" r="AE102" sId="8"/>
    <undo index="10" exp="area" ref3D="1" dr="$D$1:$D$1048576" r="AE102" sId="8"/>
    <undo index="65535" exp="area" ref3D="1" dr="$A$1:$A$1048576" r="AD102" sId="8"/>
    <undo index="10" exp="area" ref3D="1" dr="$D$1:$D$1048576" r="AD102" sId="8"/>
    <undo index="65535" exp="area" ref3D="1" dr="$A$1:$A$1048576" r="AC102" sId="8"/>
    <undo index="10" exp="area" ref3D="1" dr="$D$1:$D$1048576" r="AC102" sId="8"/>
    <undo index="65535" exp="area" ref3D="1" dr="$A$1:$A$1048576" r="AB102" sId="8"/>
    <undo index="10" exp="area" ref3D="1" dr="$D$1:$D$1048576" r="AB102" sId="8"/>
    <undo index="65535" exp="area" ref3D="1" dr="$A$1:$A$1048576" r="AA102" sId="8"/>
    <undo index="10" exp="area" ref3D="1" dr="$D$1:$D$1048576" r="AA102" sId="8"/>
    <undo index="65535" exp="area" ref3D="1" dr="$A$1:$A$1048576" r="Z102" sId="8"/>
    <undo index="10" exp="area" ref3D="1" dr="$D$1:$D$1048576" r="Z102" sId="8"/>
    <undo index="65535" exp="area" ref3D="1" dr="$A$1:$A$1048576" r="Y102" sId="8"/>
    <undo index="10" exp="area" ref3D="1" dr="$D$1:$D$1048576" r="Y102" sId="8"/>
    <undo index="65535" exp="area" ref3D="1" dr="$A$1:$A$1048576" r="X102" sId="8"/>
    <undo index="10" exp="area" ref3D="1" dr="$D$1:$D$1048576" r="X102" sId="8"/>
    <undo index="65535" exp="area" ref3D="1" dr="$A$1:$A$1048576" r="W102" sId="8"/>
    <undo index="10" exp="area" ref3D="1" dr="$D$1:$D$1048576" r="W102" sId="8"/>
    <undo index="65535" exp="area" ref3D="1" dr="$A$1:$A$1048576" r="V102" sId="8"/>
    <undo index="10" exp="area" ref3D="1" dr="$D$1:$D$1048576" r="V102" sId="8"/>
    <undo index="65535" exp="area" ref3D="1" dr="$A$1:$A$1048576" r="U102" sId="8"/>
    <undo index="10" exp="area" ref3D="1" dr="$D$1:$D$1048576" r="U102" sId="8"/>
    <undo index="65535" exp="area" ref3D="1" dr="$A$1:$A$1048576" r="T102" sId="8"/>
    <undo index="10" exp="area" ref3D="1" dr="$D$1:$D$1048576" r="T102" sId="8"/>
    <undo index="65535" exp="area" ref3D="1" dr="$A$1:$A$1048576" r="S102" sId="8"/>
    <undo index="10" exp="area" ref3D="1" dr="$D$1:$D$1048576" r="S102" sId="8"/>
    <undo index="65535" exp="area" ref3D="1" dr="$A$1:$A$1048576" r="R102" sId="8"/>
    <undo index="10" exp="area" ref3D="1" dr="$D$1:$D$1048576" r="R102" sId="8"/>
    <undo index="65535" exp="area" ref3D="1" dr="$A$1:$A$1048576" r="Q102" sId="8"/>
    <undo index="10" exp="area" ref3D="1" dr="$D$1:$D$1048576" r="Q102" sId="8"/>
    <undo index="65535" exp="area" ref3D="1" dr="$A$1:$A$1048576" r="P102" sId="8"/>
    <undo index="10" exp="area" ref3D="1" dr="$D$1:$D$1048576" r="P102" sId="8"/>
    <undo index="65535" exp="area" ref3D="1" dr="$A$1:$A$1048576" r="O102" sId="8"/>
    <undo index="10" exp="area" ref3D="1" dr="$D$1:$D$1048576" r="O102" sId="8"/>
    <undo index="65535" exp="area" ref3D="1" dr="$A$1:$A$1048576" r="N102" sId="8"/>
    <undo index="10" exp="area" ref3D="1" dr="$D$1:$D$1048576" r="N102" sId="8"/>
    <undo index="65535" exp="area" ref3D="1" dr="$A$1:$A$1048576" r="M102" sId="8"/>
    <undo index="10" exp="area" ref3D="1" dr="$D$1:$D$1048576" r="M102" sId="8"/>
    <undo index="65535" exp="area" ref3D="1" dr="$A$1:$A$1048576" r="L102" sId="8"/>
    <undo index="10" exp="area" ref3D="1" dr="$D$1:$D$1048576" r="L102" sId="8"/>
    <undo index="65535" exp="area" ref3D="1" dr="$A$1:$A$1048576" r="K102" sId="8"/>
    <undo index="10" exp="area" ref3D="1" dr="$D$1:$D$1048576" r="K102" sId="8"/>
    <undo index="65535" exp="area" ref3D="1" dr="$A$1:$A$1048576" r="J102" sId="8"/>
    <undo index="10" exp="area" ref3D="1" dr="$D$1:$D$1048576" r="J102" sId="8"/>
    <undo index="65535" exp="area" ref3D="1" dr="$A$1:$A$1048576" r="I102" sId="8"/>
    <undo index="10" exp="area" ref3D="1" dr="$D$1:$D$1048576" r="I102" sId="8"/>
    <undo index="65535" exp="area" ref3D="1" dr="$A$1:$A$1048576" r="H102" sId="8"/>
    <undo index="10" exp="area" ref3D="1" dr="$D$1:$D$1048576" r="H102" sId="8"/>
    <undo index="65535" exp="area" ref3D="1" dr="$A$1:$A$1048576" r="G102" sId="8"/>
    <undo index="10" exp="area" ref3D="1" dr="$D$1:$D$1048576" r="G102" sId="8"/>
    <undo index="65535" exp="area" ref3D="1" dr="$A$1:$A$1048576" r="BA99" sId="8"/>
    <undo index="10" exp="area" ref3D="1" dr="$D$1:$D$1048576" r="BA99" sId="8"/>
    <undo index="65535" exp="area" ref3D="1" dr="$A$1:$A$1048576" r="AZ99" sId="8"/>
    <undo index="10" exp="area" ref3D="1" dr="$D$1:$D$1048576" r="AZ99" sId="8"/>
    <undo index="65535" exp="area" ref3D="1" dr="$A$1:$A$1048576" r="AY99" sId="8"/>
    <undo index="10" exp="area" ref3D="1" dr="$D$1:$D$1048576" r="AY99" sId="8"/>
    <undo index="65535" exp="area" ref3D="1" dr="$A$1:$A$1048576" r="AX99" sId="8"/>
    <undo index="10" exp="area" ref3D="1" dr="$D$1:$D$1048576" r="AX99" sId="8"/>
    <undo index="65535" exp="area" ref3D="1" dr="$A$1:$A$1048576" r="AW99" sId="8"/>
    <undo index="10" exp="area" ref3D="1" dr="$D$1:$D$1048576" r="AW99" sId="8"/>
    <undo index="65535" exp="area" ref3D="1" dr="$A$1:$A$1048576" r="AV99" sId="8"/>
    <undo index="10" exp="area" ref3D="1" dr="$D$1:$D$1048576" r="AV99" sId="8"/>
    <undo index="65535" exp="area" ref3D="1" dr="$A$1:$A$1048576" r="AU99" sId="8"/>
    <undo index="10" exp="area" ref3D="1" dr="$D$1:$D$1048576" r="AU99" sId="8"/>
    <undo index="65535" exp="area" ref3D="1" dr="$A$1:$A$1048576" r="AT99" sId="8"/>
    <undo index="10" exp="area" ref3D="1" dr="$D$1:$D$1048576" r="AT99" sId="8"/>
    <undo index="65535" exp="area" ref3D="1" dr="$A$1:$A$1048576" r="AS99" sId="8"/>
    <undo index="10" exp="area" ref3D="1" dr="$D$1:$D$1048576" r="AS99" sId="8"/>
    <undo index="65535" exp="area" ref3D="1" dr="$A$1:$A$1048576" r="AR99" sId="8"/>
    <undo index="10" exp="area" ref3D="1" dr="$D$1:$D$1048576" r="AR99" sId="8"/>
    <undo index="65535" exp="area" ref3D="1" dr="$A$1:$A$1048576" r="AQ99" sId="8"/>
    <undo index="10" exp="area" ref3D="1" dr="$D$1:$D$1048576" r="AQ99" sId="8"/>
    <undo index="65535" exp="area" ref3D="1" dr="$A$1:$A$1048576" r="AP99" sId="8"/>
    <undo index="10" exp="area" ref3D="1" dr="$D$1:$D$1048576" r="AP99" sId="8"/>
    <undo index="65535" exp="area" ref3D="1" dr="$A$1:$A$1048576" r="AO99" sId="8"/>
    <undo index="10" exp="area" ref3D="1" dr="$D$1:$D$1048576" r="AO99" sId="8"/>
    <undo index="65535" exp="area" ref3D="1" dr="$A$1:$A$1048576" r="AN99" sId="8"/>
    <undo index="10" exp="area" ref3D="1" dr="$D$1:$D$1048576" r="AN99" sId="8"/>
    <undo index="65535" exp="area" ref3D="1" dr="$A$1:$A$1048576" r="AM99" sId="8"/>
    <undo index="10" exp="area" ref3D="1" dr="$D$1:$D$1048576" r="AM99" sId="8"/>
    <undo index="65535" exp="area" ref3D="1" dr="$A$1:$A$1048576" r="AL99" sId="8"/>
    <undo index="10" exp="area" ref3D="1" dr="$D$1:$D$1048576" r="AL99" sId="8"/>
    <undo index="65535" exp="area" ref3D="1" dr="$A$1:$A$1048576" r="AK99" sId="8"/>
    <undo index="10" exp="area" ref3D="1" dr="$D$1:$D$1048576" r="AK99" sId="8"/>
    <undo index="65535" exp="area" ref3D="1" dr="$A$1:$A$1048576" r="AJ99" sId="8"/>
    <undo index="10" exp="area" ref3D="1" dr="$D$1:$D$1048576" r="AJ99" sId="8"/>
    <undo index="65535" exp="area" ref3D="1" dr="$A$1:$A$1048576" r="AI99" sId="8"/>
    <undo index="10" exp="area" ref3D="1" dr="$D$1:$D$1048576" r="AI99" sId="8"/>
    <undo index="65535" exp="area" ref3D="1" dr="$A$1:$A$1048576" r="AH99" sId="8"/>
    <undo index="10" exp="area" ref3D="1" dr="$D$1:$D$1048576" r="AH99" sId="8"/>
    <undo index="65535" exp="area" ref3D="1" dr="$A$1:$A$1048576" r="AG99" sId="8"/>
    <undo index="10" exp="area" ref3D="1" dr="$D$1:$D$1048576" r="AG99" sId="8"/>
    <undo index="65535" exp="area" ref3D="1" dr="$A$1:$A$1048576" r="AF99" sId="8"/>
    <undo index="10" exp="area" ref3D="1" dr="$D$1:$D$1048576" r="AF99" sId="8"/>
    <undo index="65535" exp="area" ref3D="1" dr="$A$1:$A$1048576" r="AE99" sId="8"/>
    <undo index="10" exp="area" ref3D="1" dr="$D$1:$D$1048576" r="AE99" sId="8"/>
    <undo index="65535" exp="area" ref3D="1" dr="$A$1:$A$1048576" r="AD99" sId="8"/>
    <undo index="10" exp="area" ref3D="1" dr="$D$1:$D$1048576" r="AD99" sId="8"/>
    <undo index="65535" exp="area" ref3D="1" dr="$A$1:$A$1048576" r="AC99" sId="8"/>
    <undo index="10" exp="area" ref3D="1" dr="$D$1:$D$1048576" r="AC99" sId="8"/>
    <undo index="65535" exp="area" ref3D="1" dr="$A$1:$A$1048576" r="AB99" sId="8"/>
    <undo index="10" exp="area" ref3D="1" dr="$D$1:$D$1048576" r="AB99" sId="8"/>
    <undo index="65535" exp="area" ref3D="1" dr="$A$1:$A$1048576" r="AA99" sId="8"/>
    <undo index="10" exp="area" ref3D="1" dr="$D$1:$D$1048576" r="AA99" sId="8"/>
    <undo index="65535" exp="area" ref3D="1" dr="$A$1:$A$1048576" r="Z99" sId="8"/>
    <undo index="10" exp="area" ref3D="1" dr="$D$1:$D$1048576" r="Z99" sId="8"/>
    <undo index="65535" exp="area" ref3D="1" dr="$A$1:$A$1048576" r="Y99" sId="8"/>
    <undo index="10" exp="area" ref3D="1" dr="$D$1:$D$1048576" r="Y99" sId="8"/>
    <undo index="65535" exp="area" ref3D="1" dr="$A$1:$A$1048576" r="X99" sId="8"/>
    <undo index="10" exp="area" ref3D="1" dr="$D$1:$D$1048576" r="X99" sId="8"/>
    <undo index="65535" exp="area" ref3D="1" dr="$A$1:$A$1048576" r="W99" sId="8"/>
    <undo index="10" exp="area" ref3D="1" dr="$D$1:$D$1048576" r="W99" sId="8"/>
    <undo index="65535" exp="area" ref3D="1" dr="$A$1:$A$1048576" r="V99" sId="8"/>
    <undo index="10" exp="area" ref3D="1" dr="$D$1:$D$1048576" r="V99" sId="8"/>
    <undo index="65535" exp="area" ref3D="1" dr="$A$1:$A$1048576" r="U99" sId="8"/>
    <undo index="10" exp="area" ref3D="1" dr="$D$1:$D$1048576" r="U99" sId="8"/>
    <undo index="65535" exp="area" ref3D="1" dr="$A$1:$A$1048576" r="T99" sId="8"/>
    <undo index="10" exp="area" ref3D="1" dr="$D$1:$D$1048576" r="T99" sId="8"/>
    <undo index="65535" exp="area" ref3D="1" dr="$A$1:$A$1048576" r="S99" sId="8"/>
    <undo index="10" exp="area" ref3D="1" dr="$D$1:$D$1048576" r="S99" sId="8"/>
    <undo index="65535" exp="area" ref3D="1" dr="$A$1:$A$1048576" r="R99" sId="8"/>
    <undo index="10" exp="area" ref3D="1" dr="$D$1:$D$1048576" r="R99" sId="8"/>
    <undo index="65535" exp="area" ref3D="1" dr="$A$1:$A$1048576" r="Q99" sId="8"/>
    <undo index="10" exp="area" ref3D="1" dr="$D$1:$D$1048576" r="Q99" sId="8"/>
    <undo index="65535" exp="area" ref3D="1" dr="$A$1:$A$1048576" r="P99" sId="8"/>
    <undo index="10" exp="area" ref3D="1" dr="$D$1:$D$1048576" r="P99" sId="8"/>
    <undo index="65535" exp="area" ref3D="1" dr="$A$1:$A$1048576" r="O99" sId="8"/>
    <undo index="10" exp="area" ref3D="1" dr="$D$1:$D$1048576" r="O99" sId="8"/>
    <undo index="65535" exp="area" ref3D="1" dr="$A$1:$A$1048576" r="N99" sId="8"/>
    <undo index="10" exp="area" ref3D="1" dr="$D$1:$D$1048576" r="N99" sId="8"/>
    <undo index="65535" exp="area" ref3D="1" dr="$A$1:$A$1048576" r="M99" sId="8"/>
    <undo index="10" exp="area" ref3D="1" dr="$D$1:$D$1048576" r="M99" sId="8"/>
    <undo index="65535" exp="area" ref3D="1" dr="$A$1:$A$1048576" r="L99" sId="8"/>
    <undo index="10" exp="area" ref3D="1" dr="$D$1:$D$1048576" r="L99" sId="8"/>
    <undo index="65535" exp="area" ref3D="1" dr="$A$1:$A$1048576" r="K99" sId="8"/>
    <undo index="10" exp="area" ref3D="1" dr="$D$1:$D$1048576" r="K99" sId="8"/>
    <undo index="65535" exp="area" ref3D="1" dr="$A$1:$A$1048576" r="J99" sId="8"/>
    <undo index="10" exp="area" ref3D="1" dr="$D$1:$D$1048576" r="J99" sId="8"/>
    <undo index="65535" exp="area" ref3D="1" dr="$A$1:$A$1048576" r="I99" sId="8"/>
    <undo index="10" exp="area" ref3D="1" dr="$D$1:$D$1048576" r="I99" sId="8"/>
    <undo index="65535" exp="area" ref3D="1" dr="$A$1:$A$1048576" r="H99" sId="8"/>
    <undo index="10" exp="area" ref3D="1" dr="$D$1:$D$1048576" r="H99" sId="8"/>
    <undo index="65535" exp="area" ref3D="1" dr="$A$1:$A$1048576" r="G99" sId="8"/>
    <undo index="10" exp="area" ref3D="1" dr="$D$1:$D$1048576" r="G99" sId="8"/>
    <undo index="65535" exp="area" ref3D="1" dr="$A$1:$A$1048576" r="BA98" sId="8"/>
    <undo index="10" exp="area" ref3D="1" dr="$D$1:$D$1048576" r="BA98" sId="8"/>
    <undo index="65535" exp="area" ref3D="1" dr="$A$1:$A$1048576" r="AZ98" sId="8"/>
    <undo index="10" exp="area" ref3D="1" dr="$D$1:$D$1048576" r="AZ98" sId="8"/>
    <undo index="65535" exp="area" ref3D="1" dr="$A$1:$A$1048576" r="AY98" sId="8"/>
    <undo index="10" exp="area" ref3D="1" dr="$D$1:$D$1048576" r="AY98" sId="8"/>
    <undo index="65535" exp="area" ref3D="1" dr="$A$1:$A$1048576" r="AX98" sId="8"/>
    <undo index="10" exp="area" ref3D="1" dr="$D$1:$D$1048576" r="AX98" sId="8"/>
    <undo index="65535" exp="area" ref3D="1" dr="$A$1:$A$1048576" r="AW98" sId="8"/>
    <undo index="10" exp="area" ref3D="1" dr="$D$1:$D$1048576" r="AW98" sId="8"/>
    <undo index="65535" exp="area" ref3D="1" dr="$A$1:$A$1048576" r="AV98" sId="8"/>
    <undo index="10" exp="area" ref3D="1" dr="$D$1:$D$1048576" r="AV98" sId="8"/>
    <undo index="65535" exp="area" ref3D="1" dr="$A$1:$A$1048576" r="AU98" sId="8"/>
    <undo index="10" exp="area" ref3D="1" dr="$D$1:$D$1048576" r="AU98" sId="8"/>
    <undo index="65535" exp="area" ref3D="1" dr="$A$1:$A$1048576" r="AT98" sId="8"/>
    <undo index="10" exp="area" ref3D="1" dr="$D$1:$D$1048576" r="AT98" sId="8"/>
    <undo index="65535" exp="area" ref3D="1" dr="$A$1:$A$1048576" r="AS98" sId="8"/>
    <undo index="10" exp="area" ref3D="1" dr="$D$1:$D$1048576" r="AS98" sId="8"/>
    <undo index="65535" exp="area" ref3D="1" dr="$A$1:$A$1048576" r="AR98" sId="8"/>
    <undo index="10" exp="area" ref3D="1" dr="$D$1:$D$1048576" r="AR98" sId="8"/>
    <undo index="65535" exp="area" ref3D="1" dr="$A$1:$A$1048576" r="AQ98" sId="8"/>
    <undo index="10" exp="area" ref3D="1" dr="$D$1:$D$1048576" r="AQ98" sId="8"/>
    <undo index="65535" exp="area" ref3D="1" dr="$A$1:$A$1048576" r="AP98" sId="8"/>
    <undo index="10" exp="area" ref3D="1" dr="$D$1:$D$1048576" r="AP98" sId="8"/>
    <undo index="65535" exp="area" ref3D="1" dr="$A$1:$A$1048576" r="AO98" sId="8"/>
    <undo index="10" exp="area" ref3D="1" dr="$D$1:$D$1048576" r="AO98" sId="8"/>
    <undo index="65535" exp="area" ref3D="1" dr="$A$1:$A$1048576" r="AN98" sId="8"/>
    <undo index="10" exp="area" ref3D="1" dr="$D$1:$D$1048576" r="AN98" sId="8"/>
    <undo index="65535" exp="area" ref3D="1" dr="$A$1:$A$1048576" r="AM98" sId="8"/>
    <undo index="10" exp="area" ref3D="1" dr="$D$1:$D$1048576" r="AM98" sId="8"/>
    <undo index="65535" exp="area" ref3D="1" dr="$A$1:$A$1048576" r="AL98" sId="8"/>
    <undo index="10" exp="area" ref3D="1" dr="$D$1:$D$1048576" r="AL98" sId="8"/>
    <undo index="65535" exp="area" ref3D="1" dr="$A$1:$A$1048576" r="AK98" sId="8"/>
    <undo index="10" exp="area" ref3D="1" dr="$D$1:$D$1048576" r="AK98" sId="8"/>
    <undo index="65535" exp="area" ref3D="1" dr="$A$1:$A$1048576" r="AJ98" sId="8"/>
    <undo index="10" exp="area" ref3D="1" dr="$D$1:$D$1048576" r="AJ98" sId="8"/>
    <undo index="65535" exp="area" ref3D="1" dr="$A$1:$A$1048576" r="AI98" sId="8"/>
    <undo index="10" exp="area" ref3D="1" dr="$D$1:$D$1048576" r="AI98" sId="8"/>
    <undo index="65535" exp="area" ref3D="1" dr="$A$1:$A$1048576" r="AH98" sId="8"/>
    <undo index="10" exp="area" ref3D="1" dr="$D$1:$D$1048576" r="AH98" sId="8"/>
    <undo index="65535" exp="area" ref3D="1" dr="$A$1:$A$1048576" r="AG98" sId="8"/>
    <undo index="10" exp="area" ref3D="1" dr="$D$1:$D$1048576" r="AG98" sId="8"/>
    <undo index="65535" exp="area" ref3D="1" dr="$A$1:$A$1048576" r="AF98" sId="8"/>
    <undo index="10" exp="area" ref3D="1" dr="$D$1:$D$1048576" r="AF98" sId="8"/>
    <undo index="65535" exp="area" ref3D="1" dr="$A$1:$A$1048576" r="AE98" sId="8"/>
    <undo index="10" exp="area" ref3D="1" dr="$D$1:$D$1048576" r="AE98" sId="8"/>
    <undo index="65535" exp="area" ref3D="1" dr="$A$1:$A$1048576" r="AD98" sId="8"/>
    <undo index="10" exp="area" ref3D="1" dr="$D$1:$D$1048576" r="AD98" sId="8"/>
    <undo index="65535" exp="area" ref3D="1" dr="$A$1:$A$1048576" r="AC98" sId="8"/>
    <undo index="10" exp="area" ref3D="1" dr="$D$1:$D$1048576" r="AC98" sId="8"/>
    <undo index="65535" exp="area" ref3D="1" dr="$A$1:$A$1048576" r="AB98" sId="8"/>
    <undo index="10" exp="area" ref3D="1" dr="$D$1:$D$1048576" r="AB98" sId="8"/>
    <undo index="65535" exp="area" ref3D="1" dr="$A$1:$A$1048576" r="AA98" sId="8"/>
    <undo index="10" exp="area" ref3D="1" dr="$D$1:$D$1048576" r="AA98" sId="8"/>
    <undo index="65535" exp="area" ref3D="1" dr="$A$1:$A$1048576" r="Z98" sId="8"/>
    <undo index="10" exp="area" ref3D="1" dr="$D$1:$D$1048576" r="Z98" sId="8"/>
    <undo index="65535" exp="area" ref3D="1" dr="$A$1:$A$1048576" r="Y98" sId="8"/>
    <undo index="10" exp="area" ref3D="1" dr="$D$1:$D$1048576" r="Y98" sId="8"/>
    <undo index="65535" exp="area" ref3D="1" dr="$A$1:$A$1048576" r="X98" sId="8"/>
    <undo index="10" exp="area" ref3D="1" dr="$D$1:$D$1048576" r="X98" sId="8"/>
    <undo index="65535" exp="area" ref3D="1" dr="$A$1:$A$1048576" r="W98" sId="8"/>
    <undo index="10" exp="area" ref3D="1" dr="$D$1:$D$1048576" r="W98" sId="8"/>
    <undo index="65535" exp="area" ref3D="1" dr="$A$1:$A$1048576" r="V98" sId="8"/>
    <undo index="10" exp="area" ref3D="1" dr="$D$1:$D$1048576" r="V98" sId="8"/>
    <undo index="65535" exp="area" ref3D="1" dr="$A$1:$A$1048576" r="U98" sId="8"/>
    <undo index="10" exp="area" ref3D="1" dr="$D$1:$D$1048576" r="U98" sId="8"/>
    <undo index="65535" exp="area" ref3D="1" dr="$A$1:$A$1048576" r="T98" sId="8"/>
    <undo index="10" exp="area" ref3D="1" dr="$D$1:$D$1048576" r="T98" sId="8"/>
    <undo index="65535" exp="area" ref3D="1" dr="$A$1:$A$1048576" r="S98" sId="8"/>
    <undo index="10" exp="area" ref3D="1" dr="$D$1:$D$1048576" r="S98" sId="8"/>
    <undo index="65535" exp="area" ref3D="1" dr="$A$1:$A$1048576" r="R98" sId="8"/>
    <undo index="10" exp="area" ref3D="1" dr="$D$1:$D$1048576" r="R98" sId="8"/>
    <undo index="65535" exp="area" ref3D="1" dr="$A$1:$A$1048576" r="Q98" sId="8"/>
    <undo index="10" exp="area" ref3D="1" dr="$D$1:$D$1048576" r="Q98" sId="8"/>
    <undo index="65535" exp="area" ref3D="1" dr="$A$1:$A$1048576" r="P98" sId="8"/>
    <undo index="10" exp="area" ref3D="1" dr="$D$1:$D$1048576" r="P98" sId="8"/>
    <undo index="65535" exp="area" ref3D="1" dr="$A$1:$A$1048576" r="O98" sId="8"/>
    <undo index="10" exp="area" ref3D="1" dr="$D$1:$D$1048576" r="O98" sId="8"/>
    <undo index="65535" exp="area" ref3D="1" dr="$A$1:$A$1048576" r="N98" sId="8"/>
    <undo index="10" exp="area" ref3D="1" dr="$D$1:$D$1048576" r="N98" sId="8"/>
    <undo index="65535" exp="area" ref3D="1" dr="$A$1:$A$1048576" r="M98" sId="8"/>
    <undo index="10" exp="area" ref3D="1" dr="$D$1:$D$1048576" r="M98" sId="8"/>
    <undo index="65535" exp="area" ref3D="1" dr="$A$1:$A$1048576" r="L98" sId="8"/>
    <undo index="10" exp="area" ref3D="1" dr="$D$1:$D$1048576" r="L98" sId="8"/>
    <undo index="65535" exp="area" ref3D="1" dr="$A$1:$A$1048576" r="K98" sId="8"/>
    <undo index="10" exp="area" ref3D="1" dr="$D$1:$D$1048576" r="K98" sId="8"/>
    <undo index="65535" exp="area" ref3D="1" dr="$A$1:$A$1048576" r="J98" sId="8"/>
    <undo index="10" exp="area" ref3D="1" dr="$D$1:$D$1048576" r="J98" sId="8"/>
    <undo index="65535" exp="area" ref3D="1" dr="$A$1:$A$1048576" r="I98" sId="8"/>
    <undo index="10" exp="area" ref3D="1" dr="$D$1:$D$1048576" r="I98" sId="8"/>
    <undo index="65535" exp="area" ref3D="1" dr="$A$1:$A$1048576" r="H98" sId="8"/>
    <undo index="10" exp="area" ref3D="1" dr="$D$1:$D$1048576" r="H98" sId="8"/>
    <undo index="65535" exp="area" ref3D="1" dr="$A$1:$A$1048576" r="G98" sId="8"/>
    <undo index="10" exp="area" ref3D="1" dr="$D$1:$D$1048576" r="G98" sId="8"/>
    <undo index="65535" exp="area" ref3D="1" dr="$A$1:$A$1048576" r="BA97" sId="8"/>
    <undo index="10" exp="area" ref3D="1" dr="$D$1:$D$1048576" r="BA97" sId="8"/>
    <undo index="65535" exp="area" ref3D="1" dr="$A$1:$A$1048576" r="AZ97" sId="8"/>
    <undo index="10" exp="area" ref3D="1" dr="$D$1:$D$1048576" r="AZ97" sId="8"/>
    <undo index="65535" exp="area" ref3D="1" dr="$A$1:$A$1048576" r="AY97" sId="8"/>
    <undo index="10" exp="area" ref3D="1" dr="$D$1:$D$1048576" r="AY97" sId="8"/>
    <undo index="65535" exp="area" ref3D="1" dr="$A$1:$A$1048576" r="AX97" sId="8"/>
    <undo index="10" exp="area" ref3D="1" dr="$D$1:$D$1048576" r="AX97" sId="8"/>
    <undo index="65535" exp="area" ref3D="1" dr="$A$1:$A$1048576" r="AW97" sId="8"/>
    <undo index="10" exp="area" ref3D="1" dr="$D$1:$D$1048576" r="AW97" sId="8"/>
    <undo index="65535" exp="area" ref3D="1" dr="$A$1:$A$1048576" r="AV97" sId="8"/>
    <undo index="10" exp="area" ref3D="1" dr="$D$1:$D$1048576" r="AV97" sId="8"/>
    <undo index="65535" exp="area" ref3D="1" dr="$A$1:$A$1048576" r="AU97" sId="8"/>
    <undo index="10" exp="area" ref3D="1" dr="$D$1:$D$1048576" r="AU97" sId="8"/>
    <undo index="65535" exp="area" ref3D="1" dr="$A$1:$A$1048576" r="AT97" sId="8"/>
    <undo index="10" exp="area" ref3D="1" dr="$D$1:$D$1048576" r="AT97" sId="8"/>
    <undo index="65535" exp="area" ref3D="1" dr="$A$1:$A$1048576" r="AS97" sId="8"/>
    <undo index="10" exp="area" ref3D="1" dr="$D$1:$D$1048576" r="AS97" sId="8"/>
    <undo index="65535" exp="area" ref3D="1" dr="$A$1:$A$1048576" r="AR97" sId="8"/>
    <undo index="10" exp="area" ref3D="1" dr="$D$1:$D$1048576" r="AR97" sId="8"/>
    <undo index="65535" exp="area" ref3D="1" dr="$A$1:$A$1048576" r="AQ97" sId="8"/>
    <undo index="10" exp="area" ref3D="1" dr="$D$1:$D$1048576" r="AQ97" sId="8"/>
    <undo index="65535" exp="area" ref3D="1" dr="$A$1:$A$1048576" r="AP97" sId="8"/>
    <undo index="10" exp="area" ref3D="1" dr="$D$1:$D$1048576" r="AP97" sId="8"/>
    <undo index="65535" exp="area" ref3D="1" dr="$A$1:$A$1048576" r="AO97" sId="8"/>
    <undo index="10" exp="area" ref3D="1" dr="$D$1:$D$1048576" r="AO97" sId="8"/>
    <undo index="65535" exp="area" ref3D="1" dr="$A$1:$A$1048576" r="AN97" sId="8"/>
    <undo index="10" exp="area" ref3D="1" dr="$D$1:$D$1048576" r="AN97" sId="8"/>
    <undo index="65535" exp="area" ref3D="1" dr="$A$1:$A$1048576" r="AM97" sId="8"/>
    <undo index="10" exp="area" ref3D="1" dr="$D$1:$D$1048576" r="AM97" sId="8"/>
    <undo index="65535" exp="area" ref3D="1" dr="$A$1:$A$1048576" r="AL97" sId="8"/>
    <undo index="10" exp="area" ref3D="1" dr="$D$1:$D$1048576" r="AL97" sId="8"/>
    <undo index="65535" exp="area" ref3D="1" dr="$A$1:$A$1048576" r="AK97" sId="8"/>
    <undo index="10" exp="area" ref3D="1" dr="$D$1:$D$1048576" r="AK97" sId="8"/>
    <undo index="65535" exp="area" ref3D="1" dr="$A$1:$A$1048576" r="AJ97" sId="8"/>
    <undo index="10" exp="area" ref3D="1" dr="$D$1:$D$1048576" r="AJ97" sId="8"/>
    <undo index="65535" exp="area" ref3D="1" dr="$A$1:$A$1048576" r="AI97" sId="8"/>
    <undo index="10" exp="area" ref3D="1" dr="$D$1:$D$1048576" r="AI97" sId="8"/>
    <undo index="65535" exp="area" ref3D="1" dr="$A$1:$A$1048576" r="AH97" sId="8"/>
    <undo index="10" exp="area" ref3D="1" dr="$D$1:$D$1048576" r="AH97" sId="8"/>
    <undo index="65535" exp="area" ref3D="1" dr="$A$1:$A$1048576" r="AG97" sId="8"/>
    <undo index="10" exp="area" ref3D="1" dr="$D$1:$D$1048576" r="AG97" sId="8"/>
    <undo index="65535" exp="area" ref3D="1" dr="$A$1:$A$1048576" r="AF97" sId="8"/>
    <undo index="10" exp="area" ref3D="1" dr="$D$1:$D$1048576" r="AF97" sId="8"/>
    <undo index="65535" exp="area" ref3D="1" dr="$A$1:$A$1048576" r="AE97" sId="8"/>
    <undo index="10" exp="area" ref3D="1" dr="$D$1:$D$1048576" r="AE97" sId="8"/>
    <undo index="65535" exp="area" ref3D="1" dr="$A$1:$A$1048576" r="AD97" sId="8"/>
    <undo index="10" exp="area" ref3D="1" dr="$D$1:$D$1048576" r="AD97" sId="8"/>
    <undo index="65535" exp="area" ref3D="1" dr="$A$1:$A$1048576" r="AC97" sId="8"/>
    <undo index="10" exp="area" ref3D="1" dr="$D$1:$D$1048576" r="AC97" sId="8"/>
    <undo index="65535" exp="area" ref3D="1" dr="$A$1:$A$1048576" r="AB97" sId="8"/>
    <undo index="10" exp="area" ref3D="1" dr="$D$1:$D$1048576" r="AB97" sId="8"/>
    <undo index="65535" exp="area" ref3D="1" dr="$A$1:$A$1048576" r="AA97" sId="8"/>
    <undo index="10" exp="area" ref3D="1" dr="$D$1:$D$1048576" r="AA97" sId="8"/>
    <undo index="65535" exp="area" ref3D="1" dr="$A$1:$A$1048576" r="Z97" sId="8"/>
    <undo index="10" exp="area" ref3D="1" dr="$D$1:$D$1048576" r="Z97" sId="8"/>
    <undo index="65535" exp="area" ref3D="1" dr="$A$1:$A$1048576" r="Y97" sId="8"/>
    <undo index="10" exp="area" ref3D="1" dr="$D$1:$D$1048576" r="Y97" sId="8"/>
    <undo index="65535" exp="area" ref3D="1" dr="$A$1:$A$1048576" r="X97" sId="8"/>
    <undo index="10" exp="area" ref3D="1" dr="$D$1:$D$1048576" r="X97" sId="8"/>
    <undo index="65535" exp="area" ref3D="1" dr="$A$1:$A$1048576" r="W97" sId="8"/>
    <undo index="10" exp="area" ref3D="1" dr="$D$1:$D$1048576" r="W97" sId="8"/>
    <undo index="65535" exp="area" ref3D="1" dr="$A$1:$A$1048576" r="V97" sId="8"/>
    <undo index="10" exp="area" ref3D="1" dr="$D$1:$D$1048576" r="V97" sId="8"/>
    <undo index="65535" exp="area" ref3D="1" dr="$A$1:$A$1048576" r="U97" sId="8"/>
    <undo index="10" exp="area" ref3D="1" dr="$D$1:$D$1048576" r="U97" sId="8"/>
    <undo index="65535" exp="area" ref3D="1" dr="$A$1:$A$1048576" r="T97" sId="8"/>
    <undo index="10" exp="area" ref3D="1" dr="$D$1:$D$1048576" r="T97" sId="8"/>
    <undo index="65535" exp="area" ref3D="1" dr="$A$1:$A$1048576" r="S97" sId="8"/>
    <undo index="10" exp="area" ref3D="1" dr="$D$1:$D$1048576" r="S97" sId="8"/>
    <undo index="65535" exp="area" ref3D="1" dr="$A$1:$A$1048576" r="R97" sId="8"/>
    <undo index="10" exp="area" ref3D="1" dr="$D$1:$D$1048576" r="R97" sId="8"/>
    <undo index="65535" exp="area" ref3D="1" dr="$A$1:$A$1048576" r="Q97" sId="8"/>
    <undo index="10" exp="area" ref3D="1" dr="$D$1:$D$1048576" r="Q97" sId="8"/>
    <undo index="65535" exp="area" ref3D="1" dr="$A$1:$A$1048576" r="P97" sId="8"/>
    <undo index="10" exp="area" ref3D="1" dr="$D$1:$D$1048576" r="P97" sId="8"/>
    <undo index="65535" exp="area" ref3D="1" dr="$A$1:$A$1048576" r="O97" sId="8"/>
    <undo index="10" exp="area" ref3D="1" dr="$D$1:$D$1048576" r="O97" sId="8"/>
    <undo index="65535" exp="area" ref3D="1" dr="$A$1:$A$1048576" r="N97" sId="8"/>
    <undo index="10" exp="area" ref3D="1" dr="$D$1:$D$1048576" r="N97" sId="8"/>
    <undo index="65535" exp="area" ref3D="1" dr="$A$1:$A$1048576" r="M97" sId="8"/>
    <undo index="10" exp="area" ref3D="1" dr="$D$1:$D$1048576" r="M97" sId="8"/>
    <undo index="65535" exp="area" ref3D="1" dr="$A$1:$A$1048576" r="L97" sId="8"/>
    <undo index="10" exp="area" ref3D="1" dr="$D$1:$D$1048576" r="L97" sId="8"/>
    <undo index="65535" exp="area" ref3D="1" dr="$A$1:$A$1048576" r="K97" sId="8"/>
    <undo index="10" exp="area" ref3D="1" dr="$D$1:$D$1048576" r="K97" sId="8"/>
    <undo index="65535" exp="area" ref3D="1" dr="$A$1:$A$1048576" r="J97" sId="8"/>
    <undo index="10" exp="area" ref3D="1" dr="$D$1:$D$1048576" r="J97" sId="8"/>
    <undo index="65535" exp="area" ref3D="1" dr="$A$1:$A$1048576" r="I97" sId="8"/>
    <undo index="10" exp="area" ref3D="1" dr="$D$1:$D$1048576" r="I97" sId="8"/>
    <undo index="65535" exp="area" ref3D="1" dr="$A$1:$A$1048576" r="H97" sId="8"/>
    <undo index="10" exp="area" ref3D="1" dr="$D$1:$D$1048576" r="H97" sId="8"/>
    <undo index="65535" exp="area" ref3D="1" dr="$A$1:$A$1048576" r="G97" sId="8"/>
    <undo index="10" exp="area" ref3D="1" dr="$D$1:$D$1048576" r="G97" sId="8"/>
    <undo index="65535" exp="area" ref3D="1" dr="$A$1:$A$1048576" r="BA94" sId="8"/>
    <undo index="10" exp="area" ref3D="1" dr="$D$1:$D$1048576" r="BA94" sId="8"/>
    <undo index="65535" exp="area" ref3D="1" dr="$A$1:$A$1048576" r="AZ94" sId="8"/>
    <undo index="10" exp="area" ref3D="1" dr="$D$1:$D$1048576" r="AZ94" sId="8"/>
    <undo index="65535" exp="area" ref3D="1" dr="$A$1:$A$1048576" r="AY94" sId="8"/>
    <undo index="10" exp="area" ref3D="1" dr="$D$1:$D$1048576" r="AY94" sId="8"/>
    <undo index="65535" exp="area" ref3D="1" dr="$A$1:$A$1048576" r="AX94" sId="8"/>
    <undo index="10" exp="area" ref3D="1" dr="$D$1:$D$1048576" r="AX94" sId="8"/>
    <undo index="65535" exp="area" ref3D="1" dr="$A$1:$A$1048576" r="AW94" sId="8"/>
    <undo index="10" exp="area" ref3D="1" dr="$D$1:$D$1048576" r="AW94" sId="8"/>
    <undo index="65535" exp="area" ref3D="1" dr="$A$1:$A$1048576" r="AV94" sId="8"/>
    <undo index="10" exp="area" ref3D="1" dr="$D$1:$D$1048576" r="AV94" sId="8"/>
    <undo index="65535" exp="area" ref3D="1" dr="$A$1:$A$1048576" r="AU94" sId="8"/>
    <undo index="10" exp="area" ref3D="1" dr="$D$1:$D$1048576" r="AU94" sId="8"/>
    <undo index="65535" exp="area" ref3D="1" dr="$A$1:$A$1048576" r="AT94" sId="8"/>
    <undo index="10" exp="area" ref3D="1" dr="$D$1:$D$1048576" r="AT94" sId="8"/>
    <undo index="65535" exp="area" ref3D="1" dr="$A$1:$A$1048576" r="AS94" sId="8"/>
    <undo index="10" exp="area" ref3D="1" dr="$D$1:$D$1048576" r="AS94" sId="8"/>
    <undo index="65535" exp="area" ref3D="1" dr="$A$1:$A$1048576" r="AR94" sId="8"/>
    <undo index="10" exp="area" ref3D="1" dr="$D$1:$D$1048576" r="AR94" sId="8"/>
    <undo index="65535" exp="area" ref3D="1" dr="$A$1:$A$1048576" r="AQ94" sId="8"/>
    <undo index="10" exp="area" ref3D="1" dr="$D$1:$D$1048576" r="AQ94" sId="8"/>
    <undo index="65535" exp="area" ref3D="1" dr="$A$1:$A$1048576" r="AP94" sId="8"/>
    <undo index="10" exp="area" ref3D="1" dr="$D$1:$D$1048576" r="AP94" sId="8"/>
    <undo index="65535" exp="area" ref3D="1" dr="$A$1:$A$1048576" r="AO94" sId="8"/>
    <undo index="10" exp="area" ref3D="1" dr="$D$1:$D$1048576" r="AO94" sId="8"/>
    <undo index="65535" exp="area" ref3D="1" dr="$A$1:$A$1048576" r="AN94" sId="8"/>
    <undo index="10" exp="area" ref3D="1" dr="$D$1:$D$1048576" r="AN94" sId="8"/>
    <undo index="65535" exp="area" ref3D="1" dr="$A$1:$A$1048576" r="AM94" sId="8"/>
    <undo index="10" exp="area" ref3D="1" dr="$D$1:$D$1048576" r="AM94" sId="8"/>
    <undo index="65535" exp="area" ref3D="1" dr="$A$1:$A$1048576" r="AL94" sId="8"/>
    <undo index="10" exp="area" ref3D="1" dr="$D$1:$D$1048576" r="AL94" sId="8"/>
    <undo index="65535" exp="area" ref3D="1" dr="$A$1:$A$1048576" r="AK94" sId="8"/>
    <undo index="10" exp="area" ref3D="1" dr="$D$1:$D$1048576" r="AK94" sId="8"/>
    <undo index="65535" exp="area" ref3D="1" dr="$A$1:$A$1048576" r="AJ94" sId="8"/>
    <undo index="10" exp="area" ref3D="1" dr="$D$1:$D$1048576" r="AJ94" sId="8"/>
    <undo index="65535" exp="area" ref3D="1" dr="$A$1:$A$1048576" r="AI94" sId="8"/>
    <undo index="10" exp="area" ref3D="1" dr="$D$1:$D$1048576" r="AI94" sId="8"/>
    <undo index="65535" exp="area" ref3D="1" dr="$A$1:$A$1048576" r="AH94" sId="8"/>
    <undo index="10" exp="area" ref3D="1" dr="$D$1:$D$1048576" r="AH94" sId="8"/>
    <undo index="65535" exp="area" ref3D="1" dr="$A$1:$A$1048576" r="AG94" sId="8"/>
    <undo index="10" exp="area" ref3D="1" dr="$D$1:$D$1048576" r="AG94" sId="8"/>
    <undo index="65535" exp="area" ref3D="1" dr="$A$1:$A$1048576" r="AF94" sId="8"/>
    <undo index="10" exp="area" ref3D="1" dr="$D$1:$D$1048576" r="AF94" sId="8"/>
    <undo index="65535" exp="area" ref3D="1" dr="$A$1:$A$1048576" r="AE94" sId="8"/>
    <undo index="10" exp="area" ref3D="1" dr="$D$1:$D$1048576" r="AE94" sId="8"/>
    <undo index="65535" exp="area" ref3D="1" dr="$A$1:$A$1048576" r="AD94" sId="8"/>
    <undo index="10" exp="area" ref3D="1" dr="$D$1:$D$1048576" r="AD94" sId="8"/>
    <undo index="65535" exp="area" ref3D="1" dr="$A$1:$A$1048576" r="AC94" sId="8"/>
    <undo index="10" exp="area" ref3D="1" dr="$D$1:$D$1048576" r="AC94" sId="8"/>
    <undo index="65535" exp="area" ref3D="1" dr="$A$1:$A$1048576" r="AB94" sId="8"/>
    <undo index="10" exp="area" ref3D="1" dr="$D$1:$D$1048576" r="AB94" sId="8"/>
    <undo index="65535" exp="area" ref3D="1" dr="$A$1:$A$1048576" r="AA94" sId="8"/>
    <undo index="10" exp="area" ref3D="1" dr="$D$1:$D$1048576" r="AA94" sId="8"/>
    <undo index="65535" exp="area" ref3D="1" dr="$A$1:$A$1048576" r="Z94" sId="8"/>
    <undo index="10" exp="area" ref3D="1" dr="$D$1:$D$1048576" r="Z94" sId="8"/>
    <undo index="65535" exp="area" ref3D="1" dr="$A$1:$A$1048576" r="Y94" sId="8"/>
    <undo index="10" exp="area" ref3D="1" dr="$D$1:$D$1048576" r="Y94" sId="8"/>
    <undo index="65535" exp="area" ref3D="1" dr="$A$1:$A$1048576" r="X94" sId="8"/>
    <undo index="10" exp="area" ref3D="1" dr="$D$1:$D$1048576" r="X94" sId="8"/>
    <undo index="65535" exp="area" ref3D="1" dr="$A$1:$A$1048576" r="W94" sId="8"/>
    <undo index="10" exp="area" ref3D="1" dr="$D$1:$D$1048576" r="W94" sId="8"/>
    <undo index="65535" exp="area" ref3D="1" dr="$A$1:$A$1048576" r="V94" sId="8"/>
    <undo index="10" exp="area" ref3D="1" dr="$D$1:$D$1048576" r="V94" sId="8"/>
    <undo index="65535" exp="area" ref3D="1" dr="$A$1:$A$1048576" r="U94" sId="8"/>
    <undo index="10" exp="area" ref3D="1" dr="$D$1:$D$1048576" r="U94" sId="8"/>
    <undo index="65535" exp="area" ref3D="1" dr="$A$1:$A$1048576" r="T94" sId="8"/>
    <undo index="10" exp="area" ref3D="1" dr="$D$1:$D$1048576" r="T94" sId="8"/>
    <undo index="65535" exp="area" ref3D="1" dr="$A$1:$A$1048576" r="S94" sId="8"/>
    <undo index="10" exp="area" ref3D="1" dr="$D$1:$D$1048576" r="S94" sId="8"/>
    <undo index="65535" exp="area" ref3D="1" dr="$A$1:$A$1048576" r="R94" sId="8"/>
    <undo index="10" exp="area" ref3D="1" dr="$D$1:$D$1048576" r="R94" sId="8"/>
    <undo index="65535" exp="area" ref3D="1" dr="$A$1:$A$1048576" r="Q94" sId="8"/>
    <undo index="10" exp="area" ref3D="1" dr="$D$1:$D$1048576" r="Q94" sId="8"/>
    <undo index="65535" exp="area" ref3D="1" dr="$A$1:$A$1048576" r="P94" sId="8"/>
    <undo index="10" exp="area" ref3D="1" dr="$D$1:$D$1048576" r="P94" sId="8"/>
    <undo index="65535" exp="area" ref3D="1" dr="$A$1:$A$1048576" r="O94" sId="8"/>
    <undo index="10" exp="area" ref3D="1" dr="$D$1:$D$1048576" r="O94" sId="8"/>
    <undo index="65535" exp="area" ref3D="1" dr="$A$1:$A$1048576" r="N94" sId="8"/>
    <undo index="10" exp="area" ref3D="1" dr="$D$1:$D$1048576" r="N94" sId="8"/>
    <undo index="65535" exp="area" ref3D="1" dr="$A$1:$A$1048576" r="M94" sId="8"/>
    <undo index="10" exp="area" ref3D="1" dr="$D$1:$D$1048576" r="M94" sId="8"/>
    <undo index="65535" exp="area" ref3D="1" dr="$A$1:$A$1048576" r="L94" sId="8"/>
    <undo index="10" exp="area" ref3D="1" dr="$D$1:$D$1048576" r="L94" sId="8"/>
    <undo index="65535" exp="area" ref3D="1" dr="$A$1:$A$1048576" r="K94" sId="8"/>
    <undo index="10" exp="area" ref3D="1" dr="$D$1:$D$1048576" r="K94" sId="8"/>
    <undo index="65535" exp="area" ref3D="1" dr="$A$1:$A$1048576" r="J94" sId="8"/>
    <undo index="10" exp="area" ref3D="1" dr="$D$1:$D$1048576" r="J94" sId="8"/>
    <undo index="65535" exp="area" ref3D="1" dr="$A$1:$A$1048576" r="I94" sId="8"/>
    <undo index="10" exp="area" ref3D="1" dr="$D$1:$D$1048576" r="I94" sId="8"/>
    <undo index="65535" exp="area" ref3D="1" dr="$A$1:$A$1048576" r="H94" sId="8"/>
    <undo index="10" exp="area" ref3D="1" dr="$D$1:$D$1048576" r="H94" sId="8"/>
    <undo index="65535" exp="area" ref3D="1" dr="$A$1:$A$1048576" r="G94" sId="8"/>
    <undo index="10" exp="area" ref3D="1" dr="$D$1:$D$1048576" r="G94" sId="8"/>
    <undo index="65535" exp="area" ref3D="1" dr="$A$1:$A$1048576" r="BA93" sId="8"/>
    <undo index="10" exp="area" ref3D="1" dr="$D$1:$D$1048576" r="BA93" sId="8"/>
    <undo index="65535" exp="area" ref3D="1" dr="$A$1:$A$1048576" r="AZ93" sId="8"/>
    <undo index="10" exp="area" ref3D="1" dr="$D$1:$D$1048576" r="AZ93" sId="8"/>
    <undo index="65535" exp="area" ref3D="1" dr="$A$1:$A$1048576" r="AY93" sId="8"/>
    <undo index="10" exp="area" ref3D="1" dr="$D$1:$D$1048576" r="AY93" sId="8"/>
    <undo index="65535" exp="area" ref3D="1" dr="$A$1:$A$1048576" r="AX93" sId="8"/>
    <undo index="10" exp="area" ref3D="1" dr="$D$1:$D$1048576" r="AX93" sId="8"/>
    <undo index="65535" exp="area" ref3D="1" dr="$A$1:$A$1048576" r="AW93" sId="8"/>
    <undo index="10" exp="area" ref3D="1" dr="$D$1:$D$1048576" r="AW93" sId="8"/>
    <undo index="65535" exp="area" ref3D="1" dr="$A$1:$A$1048576" r="AV93" sId="8"/>
    <undo index="10" exp="area" ref3D="1" dr="$D$1:$D$1048576" r="AV93" sId="8"/>
    <undo index="65535" exp="area" ref3D="1" dr="$A$1:$A$1048576" r="AU93" sId="8"/>
    <undo index="10" exp="area" ref3D="1" dr="$D$1:$D$1048576" r="AU93" sId="8"/>
    <undo index="65535" exp="area" ref3D="1" dr="$A$1:$A$1048576" r="AT93" sId="8"/>
    <undo index="10" exp="area" ref3D="1" dr="$D$1:$D$1048576" r="AT93" sId="8"/>
    <undo index="65535" exp="area" ref3D="1" dr="$A$1:$A$1048576" r="AS93" sId="8"/>
    <undo index="10" exp="area" ref3D="1" dr="$D$1:$D$1048576" r="AS93" sId="8"/>
    <undo index="65535" exp="area" ref3D="1" dr="$A$1:$A$1048576" r="AR93" sId="8"/>
    <undo index="10" exp="area" ref3D="1" dr="$D$1:$D$1048576" r="AR93" sId="8"/>
    <undo index="65535" exp="area" ref3D="1" dr="$A$1:$A$1048576" r="AQ93" sId="8"/>
    <undo index="10" exp="area" ref3D="1" dr="$D$1:$D$1048576" r="AQ93" sId="8"/>
    <undo index="65535" exp="area" ref3D="1" dr="$A$1:$A$1048576" r="AP93" sId="8"/>
    <undo index="10" exp="area" ref3D="1" dr="$D$1:$D$1048576" r="AP93" sId="8"/>
    <undo index="65535" exp="area" ref3D="1" dr="$A$1:$A$1048576" r="AO93" sId="8"/>
    <undo index="10" exp="area" ref3D="1" dr="$D$1:$D$1048576" r="AO93" sId="8"/>
    <undo index="65535" exp="area" ref3D="1" dr="$A$1:$A$1048576" r="AN93" sId="8"/>
    <undo index="10" exp="area" ref3D="1" dr="$D$1:$D$1048576" r="AN93" sId="8"/>
    <undo index="65535" exp="area" ref3D="1" dr="$A$1:$A$1048576" r="AM93" sId="8"/>
    <undo index="10" exp="area" ref3D="1" dr="$D$1:$D$1048576" r="AM93" sId="8"/>
    <undo index="65535" exp="area" ref3D="1" dr="$A$1:$A$1048576" r="AL93" sId="8"/>
    <undo index="10" exp="area" ref3D="1" dr="$D$1:$D$1048576" r="AL93" sId="8"/>
    <undo index="65535" exp="area" ref3D="1" dr="$A$1:$A$1048576" r="AK93" sId="8"/>
    <undo index="10" exp="area" ref3D="1" dr="$D$1:$D$1048576" r="AK93" sId="8"/>
    <undo index="65535" exp="area" ref3D="1" dr="$A$1:$A$1048576" r="AJ93" sId="8"/>
    <undo index="10" exp="area" ref3D="1" dr="$D$1:$D$1048576" r="AJ93" sId="8"/>
    <undo index="65535" exp="area" ref3D="1" dr="$A$1:$A$1048576" r="AI93" sId="8"/>
    <undo index="10" exp="area" ref3D="1" dr="$D$1:$D$1048576" r="AI93" sId="8"/>
    <undo index="65535" exp="area" ref3D="1" dr="$A$1:$A$1048576" r="AH93" sId="8"/>
    <undo index="10" exp="area" ref3D="1" dr="$D$1:$D$1048576" r="AH93" sId="8"/>
    <undo index="65535" exp="area" ref3D="1" dr="$A$1:$A$1048576" r="AG93" sId="8"/>
    <undo index="10" exp="area" ref3D="1" dr="$D$1:$D$1048576" r="AG93" sId="8"/>
    <undo index="65535" exp="area" ref3D="1" dr="$A$1:$A$1048576" r="AF93" sId="8"/>
    <undo index="10" exp="area" ref3D="1" dr="$D$1:$D$1048576" r="AF93" sId="8"/>
    <undo index="65535" exp="area" ref3D="1" dr="$A$1:$A$1048576" r="AE93" sId="8"/>
    <undo index="10" exp="area" ref3D="1" dr="$D$1:$D$1048576" r="AE93" sId="8"/>
    <undo index="65535" exp="area" ref3D="1" dr="$A$1:$A$1048576" r="AD93" sId="8"/>
    <undo index="10" exp="area" ref3D="1" dr="$D$1:$D$1048576" r="AD93" sId="8"/>
    <undo index="65535" exp="area" ref3D="1" dr="$A$1:$A$1048576" r="AC93" sId="8"/>
    <undo index="10" exp="area" ref3D="1" dr="$D$1:$D$1048576" r="AC93" sId="8"/>
    <undo index="65535" exp="area" ref3D="1" dr="$A$1:$A$1048576" r="AB93" sId="8"/>
    <undo index="10" exp="area" ref3D="1" dr="$D$1:$D$1048576" r="AB93" sId="8"/>
    <undo index="65535" exp="area" ref3D="1" dr="$A$1:$A$1048576" r="AA93" sId="8"/>
    <undo index="10" exp="area" ref3D="1" dr="$D$1:$D$1048576" r="AA93" sId="8"/>
    <undo index="65535" exp="area" ref3D="1" dr="$A$1:$A$1048576" r="Z93" sId="8"/>
    <undo index="10" exp="area" ref3D="1" dr="$D$1:$D$1048576" r="Z93" sId="8"/>
    <undo index="65535" exp="area" ref3D="1" dr="$A$1:$A$1048576" r="Y93" sId="8"/>
    <undo index="10" exp="area" ref3D="1" dr="$D$1:$D$1048576" r="Y93" sId="8"/>
    <undo index="65535" exp="area" ref3D="1" dr="$A$1:$A$1048576" r="X93" sId="8"/>
    <undo index="10" exp="area" ref3D="1" dr="$D$1:$D$1048576" r="X93" sId="8"/>
    <undo index="65535" exp="area" ref3D="1" dr="$A$1:$A$1048576" r="W93" sId="8"/>
    <undo index="10" exp="area" ref3D="1" dr="$D$1:$D$1048576" r="W93" sId="8"/>
    <undo index="65535" exp="area" ref3D="1" dr="$A$1:$A$1048576" r="V93" sId="8"/>
    <undo index="10" exp="area" ref3D="1" dr="$D$1:$D$1048576" r="V93" sId="8"/>
    <undo index="65535" exp="area" ref3D="1" dr="$A$1:$A$1048576" r="U93" sId="8"/>
    <undo index="10" exp="area" ref3D="1" dr="$D$1:$D$1048576" r="U93" sId="8"/>
    <undo index="65535" exp="area" ref3D="1" dr="$A$1:$A$1048576" r="T93" sId="8"/>
    <undo index="10" exp="area" ref3D="1" dr="$D$1:$D$1048576" r="T93" sId="8"/>
    <undo index="65535" exp="area" ref3D="1" dr="$A$1:$A$1048576" r="S93" sId="8"/>
    <undo index="10" exp="area" ref3D="1" dr="$D$1:$D$1048576" r="S93" sId="8"/>
    <undo index="65535" exp="area" ref3D="1" dr="$A$1:$A$1048576" r="R93" sId="8"/>
    <undo index="10" exp="area" ref3D="1" dr="$D$1:$D$1048576" r="R93" sId="8"/>
    <undo index="65535" exp="area" ref3D="1" dr="$A$1:$A$1048576" r="Q93" sId="8"/>
    <undo index="10" exp="area" ref3D="1" dr="$D$1:$D$1048576" r="Q93" sId="8"/>
    <undo index="65535" exp="area" ref3D="1" dr="$A$1:$A$1048576" r="P93" sId="8"/>
    <undo index="10" exp="area" ref3D="1" dr="$D$1:$D$1048576" r="P93" sId="8"/>
    <undo index="65535" exp="area" ref3D="1" dr="$A$1:$A$1048576" r="O93" sId="8"/>
    <undo index="10" exp="area" ref3D="1" dr="$D$1:$D$1048576" r="O93" sId="8"/>
    <undo index="65535" exp="area" ref3D="1" dr="$A$1:$A$1048576" r="N93" sId="8"/>
    <undo index="10" exp="area" ref3D="1" dr="$D$1:$D$1048576" r="N93" sId="8"/>
    <undo index="65535" exp="area" ref3D="1" dr="$A$1:$A$1048576" r="M93" sId="8"/>
    <undo index="10" exp="area" ref3D="1" dr="$D$1:$D$1048576" r="M93" sId="8"/>
    <undo index="65535" exp="area" ref3D="1" dr="$A$1:$A$1048576" r="L93" sId="8"/>
    <undo index="10" exp="area" ref3D="1" dr="$D$1:$D$1048576" r="L93" sId="8"/>
    <undo index="65535" exp="area" ref3D="1" dr="$A$1:$A$1048576" r="K93" sId="8"/>
    <undo index="10" exp="area" ref3D="1" dr="$D$1:$D$1048576" r="K93" sId="8"/>
    <undo index="65535" exp="area" ref3D="1" dr="$A$1:$A$1048576" r="J93" sId="8"/>
    <undo index="10" exp="area" ref3D="1" dr="$D$1:$D$1048576" r="J93" sId="8"/>
    <undo index="65535" exp="area" ref3D="1" dr="$A$1:$A$1048576" r="I93" sId="8"/>
    <undo index="10" exp="area" ref3D="1" dr="$D$1:$D$1048576" r="I93" sId="8"/>
    <undo index="65535" exp="area" ref3D="1" dr="$A$1:$A$1048576" r="H93" sId="8"/>
    <undo index="10" exp="area" ref3D="1" dr="$D$1:$D$1048576" r="H93" sId="8"/>
    <undo index="65535" exp="area" ref3D="1" dr="$A$1:$A$1048576" r="G93" sId="8"/>
    <undo index="10" exp="area" ref3D="1" dr="$D$1:$D$1048576" r="G93" sId="8"/>
    <undo index="65535" exp="area" ref3D="1" dr="$A$1:$A$1048576" r="BA90" sId="8"/>
    <undo index="10" exp="area" ref3D="1" dr="$D$1:$D$1048576" r="BA90" sId="8"/>
    <undo index="65535" exp="area" ref3D="1" dr="$A$1:$A$1048576" r="AZ90" sId="8"/>
    <undo index="10" exp="area" ref3D="1" dr="$D$1:$D$1048576" r="AZ90" sId="8"/>
    <undo index="65535" exp="area" ref3D="1" dr="$A$1:$A$1048576" r="AY90" sId="8"/>
    <undo index="10" exp="area" ref3D="1" dr="$D$1:$D$1048576" r="AY90" sId="8"/>
    <undo index="65535" exp="area" ref3D="1" dr="$A$1:$A$1048576" r="AX90" sId="8"/>
    <undo index="10" exp="area" ref3D="1" dr="$D$1:$D$1048576" r="AX90" sId="8"/>
    <undo index="65535" exp="area" ref3D="1" dr="$A$1:$A$1048576" r="AW90" sId="8"/>
    <undo index="10" exp="area" ref3D="1" dr="$D$1:$D$1048576" r="AW90" sId="8"/>
    <undo index="65535" exp="area" ref3D="1" dr="$A$1:$A$1048576" r="AV90" sId="8"/>
    <undo index="10" exp="area" ref3D="1" dr="$D$1:$D$1048576" r="AV90" sId="8"/>
    <undo index="65535" exp="area" ref3D="1" dr="$A$1:$A$1048576" r="AU90" sId="8"/>
    <undo index="10" exp="area" ref3D="1" dr="$D$1:$D$1048576" r="AU90" sId="8"/>
    <undo index="65535" exp="area" ref3D="1" dr="$A$1:$A$1048576" r="AT90" sId="8"/>
    <undo index="10" exp="area" ref3D="1" dr="$D$1:$D$1048576" r="AT90" sId="8"/>
    <undo index="65535" exp="area" ref3D="1" dr="$A$1:$A$1048576" r="AS90" sId="8"/>
    <undo index="10" exp="area" ref3D="1" dr="$D$1:$D$1048576" r="AS90" sId="8"/>
    <undo index="65535" exp="area" ref3D="1" dr="$A$1:$A$1048576" r="AR90" sId="8"/>
    <undo index="10" exp="area" ref3D="1" dr="$D$1:$D$1048576" r="AR90" sId="8"/>
    <undo index="65535" exp="area" ref3D="1" dr="$A$1:$A$1048576" r="AQ90" sId="8"/>
    <undo index="10" exp="area" ref3D="1" dr="$D$1:$D$1048576" r="AQ90" sId="8"/>
    <undo index="65535" exp="area" ref3D="1" dr="$A$1:$A$1048576" r="AP90" sId="8"/>
    <undo index="10" exp="area" ref3D="1" dr="$D$1:$D$1048576" r="AP90" sId="8"/>
    <undo index="65535" exp="area" ref3D="1" dr="$A$1:$A$1048576" r="AO90" sId="8"/>
    <undo index="10" exp="area" ref3D="1" dr="$D$1:$D$1048576" r="AO90" sId="8"/>
    <undo index="65535" exp="area" ref3D="1" dr="$A$1:$A$1048576" r="AN90" sId="8"/>
    <undo index="10" exp="area" ref3D="1" dr="$D$1:$D$1048576" r="AN90" sId="8"/>
    <undo index="65535" exp="area" ref3D="1" dr="$A$1:$A$1048576" r="AM90" sId="8"/>
    <undo index="10" exp="area" ref3D="1" dr="$D$1:$D$1048576" r="AM90" sId="8"/>
    <undo index="65535" exp="area" ref3D="1" dr="$A$1:$A$1048576" r="AL90" sId="8"/>
    <undo index="10" exp="area" ref3D="1" dr="$D$1:$D$1048576" r="AL90" sId="8"/>
    <undo index="65535" exp="area" ref3D="1" dr="$A$1:$A$1048576" r="AK90" sId="8"/>
    <undo index="10" exp="area" ref3D="1" dr="$D$1:$D$1048576" r="AK90" sId="8"/>
    <undo index="65535" exp="area" ref3D="1" dr="$A$1:$A$1048576" r="AJ90" sId="8"/>
    <undo index="10" exp="area" ref3D="1" dr="$D$1:$D$1048576" r="AJ90" sId="8"/>
    <undo index="65535" exp="area" ref3D="1" dr="$A$1:$A$1048576" r="AI90" sId="8"/>
    <undo index="10" exp="area" ref3D="1" dr="$D$1:$D$1048576" r="AI90" sId="8"/>
    <undo index="65535" exp="area" ref3D="1" dr="$A$1:$A$1048576" r="AH90" sId="8"/>
    <undo index="10" exp="area" ref3D="1" dr="$D$1:$D$1048576" r="AH90" sId="8"/>
    <undo index="65535" exp="area" ref3D="1" dr="$A$1:$A$1048576" r="AG90" sId="8"/>
    <undo index="10" exp="area" ref3D="1" dr="$D$1:$D$1048576" r="AG90" sId="8"/>
    <undo index="65535" exp="area" ref3D="1" dr="$A$1:$A$1048576" r="AF90" sId="8"/>
    <undo index="10" exp="area" ref3D="1" dr="$D$1:$D$1048576" r="AF90" sId="8"/>
    <undo index="65535" exp="area" ref3D="1" dr="$A$1:$A$1048576" r="AE90" sId="8"/>
    <undo index="10" exp="area" ref3D="1" dr="$D$1:$D$1048576" r="AE90" sId="8"/>
    <undo index="65535" exp="area" ref3D="1" dr="$A$1:$A$1048576" r="AD90" sId="8"/>
    <undo index="10" exp="area" ref3D="1" dr="$D$1:$D$1048576" r="AD90" sId="8"/>
    <undo index="65535" exp="area" ref3D="1" dr="$A$1:$A$1048576" r="AC90" sId="8"/>
    <undo index="10" exp="area" ref3D="1" dr="$D$1:$D$1048576" r="AC90" sId="8"/>
    <undo index="65535" exp="area" ref3D="1" dr="$A$1:$A$1048576" r="AB90" sId="8"/>
    <undo index="10" exp="area" ref3D="1" dr="$D$1:$D$1048576" r="AB90" sId="8"/>
    <undo index="65535" exp="area" ref3D="1" dr="$A$1:$A$1048576" r="AA90" sId="8"/>
    <undo index="10" exp="area" ref3D="1" dr="$D$1:$D$1048576" r="AA90" sId="8"/>
    <undo index="65535" exp="area" ref3D="1" dr="$A$1:$A$1048576" r="Z90" sId="8"/>
    <undo index="10" exp="area" ref3D="1" dr="$D$1:$D$1048576" r="Z90" sId="8"/>
    <undo index="65535" exp="area" ref3D="1" dr="$A$1:$A$1048576" r="Y90" sId="8"/>
    <undo index="10" exp="area" ref3D="1" dr="$D$1:$D$1048576" r="Y90" sId="8"/>
    <undo index="65535" exp="area" ref3D="1" dr="$A$1:$A$1048576" r="X90" sId="8"/>
    <undo index="10" exp="area" ref3D="1" dr="$D$1:$D$1048576" r="X90" sId="8"/>
    <undo index="65535" exp="area" ref3D="1" dr="$A$1:$A$1048576" r="W90" sId="8"/>
    <undo index="10" exp="area" ref3D="1" dr="$D$1:$D$1048576" r="W90" sId="8"/>
    <undo index="65535" exp="area" ref3D="1" dr="$A$1:$A$1048576" r="V90" sId="8"/>
    <undo index="10" exp="area" ref3D="1" dr="$D$1:$D$1048576" r="V90" sId="8"/>
    <undo index="65535" exp="area" ref3D="1" dr="$A$1:$A$1048576" r="U90" sId="8"/>
    <undo index="10" exp="area" ref3D="1" dr="$D$1:$D$1048576" r="U90" sId="8"/>
    <undo index="65535" exp="area" ref3D="1" dr="$A$1:$A$1048576" r="T90" sId="8"/>
    <undo index="10" exp="area" ref3D="1" dr="$D$1:$D$1048576" r="T90" sId="8"/>
    <undo index="65535" exp="area" ref3D="1" dr="$A$1:$A$1048576" r="S90" sId="8"/>
    <undo index="10" exp="area" ref3D="1" dr="$D$1:$D$1048576" r="S90" sId="8"/>
    <undo index="65535" exp="area" ref3D="1" dr="$A$1:$A$1048576" r="R90" sId="8"/>
    <undo index="10" exp="area" ref3D="1" dr="$D$1:$D$1048576" r="R90" sId="8"/>
    <undo index="65535" exp="area" ref3D="1" dr="$A$1:$A$1048576" r="Q90" sId="8"/>
    <undo index="10" exp="area" ref3D="1" dr="$D$1:$D$1048576" r="Q90" sId="8"/>
    <undo index="65535" exp="area" ref3D="1" dr="$A$1:$A$1048576" r="P90" sId="8"/>
    <undo index="10" exp="area" ref3D="1" dr="$D$1:$D$1048576" r="P90" sId="8"/>
    <undo index="65535" exp="area" ref3D="1" dr="$A$1:$A$1048576" r="O90" sId="8"/>
    <undo index="10" exp="area" ref3D="1" dr="$D$1:$D$1048576" r="O90" sId="8"/>
    <undo index="65535" exp="area" ref3D="1" dr="$A$1:$A$1048576" r="N90" sId="8"/>
    <undo index="10" exp="area" ref3D="1" dr="$D$1:$D$1048576" r="N90" sId="8"/>
    <undo index="65535" exp="area" ref3D="1" dr="$A$1:$A$1048576" r="M90" sId="8"/>
    <undo index="10" exp="area" ref3D="1" dr="$D$1:$D$1048576" r="M90" sId="8"/>
    <undo index="65535" exp="area" ref3D="1" dr="$A$1:$A$1048576" r="L90" sId="8"/>
    <undo index="10" exp="area" ref3D="1" dr="$D$1:$D$1048576" r="L90" sId="8"/>
    <undo index="65535" exp="area" ref3D="1" dr="$A$1:$A$1048576" r="K90" sId="8"/>
    <undo index="10" exp="area" ref3D="1" dr="$D$1:$D$1048576" r="K90" sId="8"/>
    <undo index="65535" exp="area" ref3D="1" dr="$A$1:$A$1048576" r="J90" sId="8"/>
    <undo index="10" exp="area" ref3D="1" dr="$D$1:$D$1048576" r="J90" sId="8"/>
    <undo index="65535" exp="area" ref3D="1" dr="$A$1:$A$1048576" r="I90" sId="8"/>
    <undo index="10" exp="area" ref3D="1" dr="$D$1:$D$1048576" r="I90" sId="8"/>
    <undo index="65535" exp="area" ref3D="1" dr="$A$1:$A$1048576" r="H90" sId="8"/>
    <undo index="10" exp="area" ref3D="1" dr="$D$1:$D$1048576" r="H90" sId="8"/>
    <undo index="65535" exp="area" ref3D="1" dr="$A$1:$A$1048576" r="G90" sId="8"/>
    <undo index="10" exp="area" ref3D="1" dr="$D$1:$D$1048576" r="G90" sId="8"/>
    <undo index="65535" exp="area" ref3D="1" dr="$A$1:$A$1048576" r="BA89" sId="8"/>
    <undo index="10" exp="area" ref3D="1" dr="$D$1:$D$1048576" r="BA89" sId="8"/>
    <undo index="65535" exp="area" ref3D="1" dr="$A$1:$A$1048576" r="AZ89" sId="8"/>
    <undo index="10" exp="area" ref3D="1" dr="$D$1:$D$1048576" r="AZ89" sId="8"/>
    <undo index="65535" exp="area" ref3D="1" dr="$A$1:$A$1048576" r="AY89" sId="8"/>
    <undo index="10" exp="area" ref3D="1" dr="$D$1:$D$1048576" r="AY89" sId="8"/>
    <undo index="65535" exp="area" ref3D="1" dr="$A$1:$A$1048576" r="AX89" sId="8"/>
    <undo index="10" exp="area" ref3D="1" dr="$D$1:$D$1048576" r="AX89" sId="8"/>
    <undo index="65535" exp="area" ref3D="1" dr="$A$1:$A$1048576" r="AW89" sId="8"/>
    <undo index="10" exp="area" ref3D="1" dr="$D$1:$D$1048576" r="AW89" sId="8"/>
    <undo index="65535" exp="area" ref3D="1" dr="$A$1:$A$1048576" r="AV89" sId="8"/>
    <undo index="10" exp="area" ref3D="1" dr="$D$1:$D$1048576" r="AV89" sId="8"/>
    <undo index="65535" exp="area" ref3D="1" dr="$A$1:$A$1048576" r="AU89" sId="8"/>
    <undo index="10" exp="area" ref3D="1" dr="$D$1:$D$1048576" r="AU89" sId="8"/>
    <undo index="65535" exp="area" ref3D="1" dr="$A$1:$A$1048576" r="AT89" sId="8"/>
    <undo index="10" exp="area" ref3D="1" dr="$D$1:$D$1048576" r="AT89" sId="8"/>
    <undo index="65535" exp="area" ref3D="1" dr="$A$1:$A$1048576" r="AS89" sId="8"/>
    <undo index="10" exp="area" ref3D="1" dr="$D$1:$D$1048576" r="AS89" sId="8"/>
    <undo index="65535" exp="area" ref3D="1" dr="$A$1:$A$1048576" r="AR89" sId="8"/>
    <undo index="10" exp="area" ref3D="1" dr="$D$1:$D$1048576" r="AR89" sId="8"/>
    <undo index="65535" exp="area" ref3D="1" dr="$A$1:$A$1048576" r="AQ89" sId="8"/>
    <undo index="10" exp="area" ref3D="1" dr="$D$1:$D$1048576" r="AQ89" sId="8"/>
    <undo index="65535" exp="area" ref3D="1" dr="$A$1:$A$1048576" r="AP89" sId="8"/>
    <undo index="10" exp="area" ref3D="1" dr="$D$1:$D$1048576" r="AP89" sId="8"/>
    <undo index="65535" exp="area" ref3D="1" dr="$A$1:$A$1048576" r="AO89" sId="8"/>
    <undo index="10" exp="area" ref3D="1" dr="$D$1:$D$1048576" r="AO89" sId="8"/>
    <undo index="65535" exp="area" ref3D="1" dr="$A$1:$A$1048576" r="AN89" sId="8"/>
    <undo index="10" exp="area" ref3D="1" dr="$D$1:$D$1048576" r="AN89" sId="8"/>
    <undo index="65535" exp="area" ref3D="1" dr="$A$1:$A$1048576" r="AM89" sId="8"/>
    <undo index="10" exp="area" ref3D="1" dr="$D$1:$D$1048576" r="AM89" sId="8"/>
    <undo index="65535" exp="area" ref3D="1" dr="$A$1:$A$1048576" r="AL89" sId="8"/>
    <undo index="10" exp="area" ref3D="1" dr="$D$1:$D$1048576" r="AL89" sId="8"/>
    <undo index="65535" exp="area" ref3D="1" dr="$A$1:$A$1048576" r="AK89" sId="8"/>
    <undo index="10" exp="area" ref3D="1" dr="$D$1:$D$1048576" r="AK89" sId="8"/>
    <undo index="65535" exp="area" ref3D="1" dr="$A$1:$A$1048576" r="AJ89" sId="8"/>
    <undo index="10" exp="area" ref3D="1" dr="$D$1:$D$1048576" r="AJ89" sId="8"/>
    <undo index="65535" exp="area" ref3D="1" dr="$A$1:$A$1048576" r="AI89" sId="8"/>
    <undo index="10" exp="area" ref3D="1" dr="$D$1:$D$1048576" r="AI89" sId="8"/>
    <undo index="65535" exp="area" ref3D="1" dr="$A$1:$A$1048576" r="AH89" sId="8"/>
    <undo index="10" exp="area" ref3D="1" dr="$D$1:$D$1048576" r="AH89" sId="8"/>
    <undo index="65535" exp="area" ref3D="1" dr="$A$1:$A$1048576" r="AG89" sId="8"/>
    <undo index="10" exp="area" ref3D="1" dr="$D$1:$D$1048576" r="AG89" sId="8"/>
    <undo index="65535" exp="area" ref3D="1" dr="$A$1:$A$1048576" r="AF89" sId="8"/>
    <undo index="10" exp="area" ref3D="1" dr="$D$1:$D$1048576" r="AF89" sId="8"/>
    <undo index="65535" exp="area" ref3D="1" dr="$A$1:$A$1048576" r="AE89" sId="8"/>
    <undo index="10" exp="area" ref3D="1" dr="$D$1:$D$1048576" r="AE89" sId="8"/>
    <undo index="65535" exp="area" ref3D="1" dr="$A$1:$A$1048576" r="AD89" sId="8"/>
    <undo index="10" exp="area" ref3D="1" dr="$D$1:$D$1048576" r="AD89" sId="8"/>
    <undo index="65535" exp="area" ref3D="1" dr="$A$1:$A$1048576" r="AC89" sId="8"/>
    <undo index="10" exp="area" ref3D="1" dr="$D$1:$D$1048576" r="AC89" sId="8"/>
    <undo index="65535" exp="area" ref3D="1" dr="$A$1:$A$1048576" r="AB89" sId="8"/>
    <undo index="10" exp="area" ref3D="1" dr="$D$1:$D$1048576" r="AB89" sId="8"/>
    <undo index="65535" exp="area" ref3D="1" dr="$A$1:$A$1048576" r="AA89" sId="8"/>
    <undo index="10" exp="area" ref3D="1" dr="$D$1:$D$1048576" r="AA89" sId="8"/>
    <undo index="65535" exp="area" ref3D="1" dr="$A$1:$A$1048576" r="Z89" sId="8"/>
    <undo index="10" exp="area" ref3D="1" dr="$D$1:$D$1048576" r="Z89" sId="8"/>
    <undo index="65535" exp="area" ref3D="1" dr="$A$1:$A$1048576" r="Y89" sId="8"/>
    <undo index="10" exp="area" ref3D="1" dr="$D$1:$D$1048576" r="Y89" sId="8"/>
    <undo index="65535" exp="area" ref3D="1" dr="$A$1:$A$1048576" r="X89" sId="8"/>
    <undo index="10" exp="area" ref3D="1" dr="$D$1:$D$1048576" r="X89" sId="8"/>
    <undo index="65535" exp="area" ref3D="1" dr="$A$1:$A$1048576" r="W89" sId="8"/>
    <undo index="10" exp="area" ref3D="1" dr="$D$1:$D$1048576" r="W89" sId="8"/>
    <undo index="65535" exp="area" ref3D="1" dr="$A$1:$A$1048576" r="V89" sId="8"/>
    <undo index="10" exp="area" ref3D="1" dr="$D$1:$D$1048576" r="V89" sId="8"/>
    <undo index="65535" exp="area" ref3D="1" dr="$A$1:$A$1048576" r="U89" sId="8"/>
    <undo index="10" exp="area" ref3D="1" dr="$D$1:$D$1048576" r="U89" sId="8"/>
    <undo index="65535" exp="area" ref3D="1" dr="$A$1:$A$1048576" r="T89" sId="8"/>
    <undo index="10" exp="area" ref3D="1" dr="$D$1:$D$1048576" r="T89" sId="8"/>
    <undo index="65535" exp="area" ref3D="1" dr="$A$1:$A$1048576" r="S89" sId="8"/>
    <undo index="10" exp="area" ref3D="1" dr="$D$1:$D$1048576" r="S89" sId="8"/>
    <undo index="65535" exp="area" ref3D="1" dr="$A$1:$A$1048576" r="R89" sId="8"/>
    <undo index="10" exp="area" ref3D="1" dr="$D$1:$D$1048576" r="R89" sId="8"/>
    <undo index="65535" exp="area" ref3D="1" dr="$A$1:$A$1048576" r="Q89" sId="8"/>
    <undo index="10" exp="area" ref3D="1" dr="$D$1:$D$1048576" r="Q89" sId="8"/>
    <undo index="65535" exp="area" ref3D="1" dr="$A$1:$A$1048576" r="P89" sId="8"/>
    <undo index="10" exp="area" ref3D="1" dr="$D$1:$D$1048576" r="P89" sId="8"/>
    <undo index="65535" exp="area" ref3D="1" dr="$A$1:$A$1048576" r="O89" sId="8"/>
    <undo index="10" exp="area" ref3D="1" dr="$D$1:$D$1048576" r="O89" sId="8"/>
    <undo index="65535" exp="area" ref3D="1" dr="$A$1:$A$1048576" r="N89" sId="8"/>
    <undo index="10" exp="area" ref3D="1" dr="$D$1:$D$1048576" r="N89" sId="8"/>
    <undo index="65535" exp="area" ref3D="1" dr="$A$1:$A$1048576" r="M89" sId="8"/>
    <undo index="10" exp="area" ref3D="1" dr="$D$1:$D$1048576" r="M89" sId="8"/>
    <undo index="65535" exp="area" ref3D="1" dr="$A$1:$A$1048576" r="L89" sId="8"/>
    <undo index="10" exp="area" ref3D="1" dr="$D$1:$D$1048576" r="L89" sId="8"/>
    <undo index="65535" exp="area" ref3D="1" dr="$A$1:$A$1048576" r="K89" sId="8"/>
    <undo index="10" exp="area" ref3D="1" dr="$D$1:$D$1048576" r="K89" sId="8"/>
    <undo index="65535" exp="area" ref3D="1" dr="$A$1:$A$1048576" r="J89" sId="8"/>
    <undo index="10" exp="area" ref3D="1" dr="$D$1:$D$1048576" r="J89" sId="8"/>
    <undo index="65535" exp="area" ref3D="1" dr="$A$1:$A$1048576" r="I89" sId="8"/>
    <undo index="10" exp="area" ref3D="1" dr="$D$1:$D$1048576" r="I89" sId="8"/>
    <undo index="65535" exp="area" ref3D="1" dr="$A$1:$A$1048576" r="H89" sId="8"/>
    <undo index="10" exp="area" ref3D="1" dr="$D$1:$D$1048576" r="H89" sId="8"/>
    <undo index="65535" exp="area" ref3D="1" dr="$A$1:$A$1048576" r="G89" sId="8"/>
    <undo index="10" exp="area" ref3D="1" dr="$D$1:$D$1048576" r="G89" sId="8"/>
    <undo index="65535" exp="area" ref3D="1" dr="$A$1:$A$1048576" r="BA88" sId="8"/>
    <undo index="10" exp="area" ref3D="1" dr="$D$1:$D$1048576" r="BA88" sId="8"/>
    <undo index="65535" exp="area" ref3D="1" dr="$A$1:$A$1048576" r="AZ88" sId="8"/>
    <undo index="10" exp="area" ref3D="1" dr="$D$1:$D$1048576" r="AZ88" sId="8"/>
    <undo index="65535" exp="area" ref3D="1" dr="$A$1:$A$1048576" r="AY88" sId="8"/>
    <undo index="10" exp="area" ref3D="1" dr="$D$1:$D$1048576" r="AY88" sId="8"/>
    <undo index="65535" exp="area" ref3D="1" dr="$A$1:$A$1048576" r="AX88" sId="8"/>
    <undo index="10" exp="area" ref3D="1" dr="$D$1:$D$1048576" r="AX88" sId="8"/>
    <undo index="65535" exp="area" ref3D="1" dr="$A$1:$A$1048576" r="AW88" sId="8"/>
    <undo index="10" exp="area" ref3D="1" dr="$D$1:$D$1048576" r="AW88" sId="8"/>
    <undo index="65535" exp="area" ref3D="1" dr="$A$1:$A$1048576" r="AV88" sId="8"/>
    <undo index="10" exp="area" ref3D="1" dr="$D$1:$D$1048576" r="AV88" sId="8"/>
    <undo index="65535" exp="area" ref3D="1" dr="$A$1:$A$1048576" r="AU88" sId="8"/>
    <undo index="10" exp="area" ref3D="1" dr="$D$1:$D$1048576" r="AU88" sId="8"/>
    <undo index="65535" exp="area" ref3D="1" dr="$A$1:$A$1048576" r="AT88" sId="8"/>
    <undo index="10" exp="area" ref3D="1" dr="$D$1:$D$1048576" r="AT88" sId="8"/>
    <undo index="65535" exp="area" ref3D="1" dr="$A$1:$A$1048576" r="AS88" sId="8"/>
    <undo index="10" exp="area" ref3D="1" dr="$D$1:$D$1048576" r="AS88" sId="8"/>
    <undo index="65535" exp="area" ref3D="1" dr="$A$1:$A$1048576" r="AR88" sId="8"/>
    <undo index="10" exp="area" ref3D="1" dr="$D$1:$D$1048576" r="AR88" sId="8"/>
    <undo index="65535" exp="area" ref3D="1" dr="$A$1:$A$1048576" r="AQ88" sId="8"/>
    <undo index="10" exp="area" ref3D="1" dr="$D$1:$D$1048576" r="AQ88" sId="8"/>
    <undo index="65535" exp="area" ref3D="1" dr="$A$1:$A$1048576" r="AP88" sId="8"/>
    <undo index="10" exp="area" ref3D="1" dr="$D$1:$D$1048576" r="AP88" sId="8"/>
    <undo index="65535" exp="area" ref3D="1" dr="$A$1:$A$1048576" r="AO88" sId="8"/>
    <undo index="10" exp="area" ref3D="1" dr="$D$1:$D$1048576" r="AO88" sId="8"/>
    <undo index="65535" exp="area" ref3D="1" dr="$A$1:$A$1048576" r="AN88" sId="8"/>
    <undo index="10" exp="area" ref3D="1" dr="$D$1:$D$1048576" r="AN88" sId="8"/>
    <undo index="65535" exp="area" ref3D="1" dr="$A$1:$A$1048576" r="AM88" sId="8"/>
    <undo index="10" exp="area" ref3D="1" dr="$D$1:$D$1048576" r="AM88" sId="8"/>
    <undo index="65535" exp="area" ref3D="1" dr="$A$1:$A$1048576" r="AL88" sId="8"/>
    <undo index="10" exp="area" ref3D="1" dr="$D$1:$D$1048576" r="AL88" sId="8"/>
    <undo index="65535" exp="area" ref3D="1" dr="$A$1:$A$1048576" r="AK88" sId="8"/>
    <undo index="10" exp="area" ref3D="1" dr="$D$1:$D$1048576" r="AK88" sId="8"/>
    <undo index="65535" exp="area" ref3D="1" dr="$A$1:$A$1048576" r="AJ88" sId="8"/>
    <undo index="10" exp="area" ref3D="1" dr="$D$1:$D$1048576" r="AJ88" sId="8"/>
    <undo index="65535" exp="area" ref3D="1" dr="$A$1:$A$1048576" r="AI88" sId="8"/>
    <undo index="10" exp="area" ref3D="1" dr="$D$1:$D$1048576" r="AI88" sId="8"/>
    <undo index="65535" exp="area" ref3D="1" dr="$A$1:$A$1048576" r="AH88" sId="8"/>
    <undo index="10" exp="area" ref3D="1" dr="$D$1:$D$1048576" r="AH88" sId="8"/>
    <undo index="65535" exp="area" ref3D="1" dr="$A$1:$A$1048576" r="AG88" sId="8"/>
    <undo index="10" exp="area" ref3D="1" dr="$D$1:$D$1048576" r="AG88" sId="8"/>
    <undo index="65535" exp="area" ref3D="1" dr="$A$1:$A$1048576" r="AF88" sId="8"/>
    <undo index="10" exp="area" ref3D="1" dr="$D$1:$D$1048576" r="AF88" sId="8"/>
    <undo index="65535" exp="area" ref3D="1" dr="$A$1:$A$1048576" r="AE88" sId="8"/>
    <undo index="10" exp="area" ref3D="1" dr="$D$1:$D$1048576" r="AE88" sId="8"/>
    <undo index="65535" exp="area" ref3D="1" dr="$A$1:$A$1048576" r="AD88" sId="8"/>
    <undo index="10" exp="area" ref3D="1" dr="$D$1:$D$1048576" r="AD88" sId="8"/>
    <undo index="65535" exp="area" ref3D="1" dr="$A$1:$A$1048576" r="AC88" sId="8"/>
    <undo index="10" exp="area" ref3D="1" dr="$D$1:$D$1048576" r="AC88" sId="8"/>
    <undo index="65535" exp="area" ref3D="1" dr="$A$1:$A$1048576" r="AB88" sId="8"/>
    <undo index="10" exp="area" ref3D="1" dr="$D$1:$D$1048576" r="AB88" sId="8"/>
    <undo index="65535" exp="area" ref3D="1" dr="$A$1:$A$1048576" r="AA88" sId="8"/>
    <undo index="10" exp="area" ref3D="1" dr="$D$1:$D$1048576" r="AA88" sId="8"/>
    <undo index="65535" exp="area" ref3D="1" dr="$A$1:$A$1048576" r="Z88" sId="8"/>
    <undo index="10" exp="area" ref3D="1" dr="$D$1:$D$1048576" r="Z88" sId="8"/>
    <undo index="65535" exp="area" ref3D="1" dr="$A$1:$A$1048576" r="Y88" sId="8"/>
    <undo index="10" exp="area" ref3D="1" dr="$D$1:$D$1048576" r="Y88" sId="8"/>
    <undo index="65535" exp="area" ref3D="1" dr="$A$1:$A$1048576" r="X88" sId="8"/>
    <undo index="10" exp="area" ref3D="1" dr="$D$1:$D$1048576" r="X88" sId="8"/>
    <undo index="65535" exp="area" ref3D="1" dr="$A$1:$A$1048576" r="W88" sId="8"/>
    <undo index="10" exp="area" ref3D="1" dr="$D$1:$D$1048576" r="W88" sId="8"/>
    <undo index="65535" exp="area" ref3D="1" dr="$A$1:$A$1048576" r="V88" sId="8"/>
    <undo index="10" exp="area" ref3D="1" dr="$D$1:$D$1048576" r="V88" sId="8"/>
    <undo index="65535" exp="area" ref3D="1" dr="$A$1:$A$1048576" r="U88" sId="8"/>
    <undo index="10" exp="area" ref3D="1" dr="$D$1:$D$1048576" r="U88" sId="8"/>
    <undo index="65535" exp="area" ref3D="1" dr="$A$1:$A$1048576" r="T88" sId="8"/>
    <undo index="10" exp="area" ref3D="1" dr="$D$1:$D$1048576" r="T88" sId="8"/>
    <undo index="65535" exp="area" ref3D="1" dr="$A$1:$A$1048576" r="S88" sId="8"/>
    <undo index="10" exp="area" ref3D="1" dr="$D$1:$D$1048576" r="S88" sId="8"/>
    <undo index="65535" exp="area" ref3D="1" dr="$A$1:$A$1048576" r="R88" sId="8"/>
    <undo index="10" exp="area" ref3D="1" dr="$D$1:$D$1048576" r="R88" sId="8"/>
    <undo index="65535" exp="area" ref3D="1" dr="$A$1:$A$1048576" r="Q88" sId="8"/>
    <undo index="10" exp="area" ref3D="1" dr="$D$1:$D$1048576" r="Q88" sId="8"/>
    <undo index="65535" exp="area" ref3D="1" dr="$A$1:$A$1048576" r="P88" sId="8"/>
    <undo index="10" exp="area" ref3D="1" dr="$D$1:$D$1048576" r="P88" sId="8"/>
    <undo index="65535" exp="area" ref3D="1" dr="$A$1:$A$1048576" r="O88" sId="8"/>
    <undo index="10" exp="area" ref3D="1" dr="$D$1:$D$1048576" r="O88" sId="8"/>
    <undo index="65535" exp="area" ref3D="1" dr="$A$1:$A$1048576" r="N88" sId="8"/>
    <undo index="10" exp="area" ref3D="1" dr="$D$1:$D$1048576" r="N88" sId="8"/>
    <undo index="65535" exp="area" ref3D="1" dr="$A$1:$A$1048576" r="M88" sId="8"/>
    <undo index="10" exp="area" ref3D="1" dr="$D$1:$D$1048576" r="M88" sId="8"/>
    <undo index="65535" exp="area" ref3D="1" dr="$A$1:$A$1048576" r="L88" sId="8"/>
    <undo index="10" exp="area" ref3D="1" dr="$D$1:$D$1048576" r="L88" sId="8"/>
    <undo index="65535" exp="area" ref3D="1" dr="$A$1:$A$1048576" r="K88" sId="8"/>
    <undo index="10" exp="area" ref3D="1" dr="$D$1:$D$1048576" r="K88" sId="8"/>
    <undo index="65535" exp="area" ref3D="1" dr="$A$1:$A$1048576" r="J88" sId="8"/>
    <undo index="10" exp="area" ref3D="1" dr="$D$1:$D$1048576" r="J88" sId="8"/>
    <undo index="65535" exp="area" ref3D="1" dr="$A$1:$A$1048576" r="I88" sId="8"/>
    <undo index="10" exp="area" ref3D="1" dr="$D$1:$D$1048576" r="I88" sId="8"/>
    <undo index="65535" exp="area" ref3D="1" dr="$A$1:$A$1048576" r="H88" sId="8"/>
    <undo index="10" exp="area" ref3D="1" dr="$D$1:$D$1048576" r="H88" sId="8"/>
    <undo index="65535" exp="area" ref3D="1" dr="$A$1:$A$1048576" r="G88" sId="8"/>
    <undo index="10" exp="area" ref3D="1" dr="$D$1:$D$1048576" r="G88" sId="8"/>
    <undo index="65535" exp="area" ref3D="1" dr="$A$1:$A$1048576" r="BA87" sId="8"/>
    <undo index="10" exp="area" ref3D="1" dr="$D$1:$D$1048576" r="BA87" sId="8"/>
    <undo index="65535" exp="area" ref3D="1" dr="$A$1:$A$1048576" r="AZ87" sId="8"/>
    <undo index="10" exp="area" ref3D="1" dr="$D$1:$D$1048576" r="AZ87" sId="8"/>
    <undo index="65535" exp="area" ref3D="1" dr="$A$1:$A$1048576" r="AY87" sId="8"/>
    <undo index="10" exp="area" ref3D="1" dr="$D$1:$D$1048576" r="AY87" sId="8"/>
    <undo index="65535" exp="area" ref3D="1" dr="$A$1:$A$1048576" r="AX87" sId="8"/>
    <undo index="10" exp="area" ref3D="1" dr="$D$1:$D$1048576" r="AX87" sId="8"/>
    <undo index="65535" exp="area" ref3D="1" dr="$A$1:$A$1048576" r="AW87" sId="8"/>
    <undo index="10" exp="area" ref3D="1" dr="$D$1:$D$1048576" r="AW87" sId="8"/>
    <undo index="65535" exp="area" ref3D="1" dr="$A$1:$A$1048576" r="AV87" sId="8"/>
    <undo index="10" exp="area" ref3D="1" dr="$D$1:$D$1048576" r="AV87" sId="8"/>
    <undo index="65535" exp="area" ref3D="1" dr="$A$1:$A$1048576" r="AU87" sId="8"/>
    <undo index="10" exp="area" ref3D="1" dr="$D$1:$D$1048576" r="AU87" sId="8"/>
    <undo index="65535" exp="area" ref3D="1" dr="$A$1:$A$1048576" r="AT87" sId="8"/>
    <undo index="10" exp="area" ref3D="1" dr="$D$1:$D$1048576" r="AT87" sId="8"/>
    <undo index="65535" exp="area" ref3D="1" dr="$A$1:$A$1048576" r="AS87" sId="8"/>
    <undo index="10" exp="area" ref3D="1" dr="$D$1:$D$1048576" r="AS87" sId="8"/>
    <undo index="65535" exp="area" ref3D="1" dr="$A$1:$A$1048576" r="AR87" sId="8"/>
    <undo index="10" exp="area" ref3D="1" dr="$D$1:$D$1048576" r="AR87" sId="8"/>
    <undo index="65535" exp="area" ref3D="1" dr="$A$1:$A$1048576" r="AQ87" sId="8"/>
    <undo index="10" exp="area" ref3D="1" dr="$D$1:$D$1048576" r="AQ87" sId="8"/>
    <undo index="65535" exp="area" ref3D="1" dr="$A$1:$A$1048576" r="AP87" sId="8"/>
    <undo index="10" exp="area" ref3D="1" dr="$D$1:$D$1048576" r="AP87" sId="8"/>
    <undo index="65535" exp="area" ref3D="1" dr="$A$1:$A$1048576" r="AO87" sId="8"/>
    <undo index="10" exp="area" ref3D="1" dr="$D$1:$D$1048576" r="AO87" sId="8"/>
    <undo index="65535" exp="area" ref3D="1" dr="$A$1:$A$1048576" r="AN87" sId="8"/>
    <undo index="10" exp="area" ref3D="1" dr="$D$1:$D$1048576" r="AN87" sId="8"/>
    <undo index="65535" exp="area" ref3D="1" dr="$A$1:$A$1048576" r="AM87" sId="8"/>
    <undo index="10" exp="area" ref3D="1" dr="$D$1:$D$1048576" r="AM87" sId="8"/>
    <undo index="65535" exp="area" ref3D="1" dr="$A$1:$A$1048576" r="AL87" sId="8"/>
    <undo index="10" exp="area" ref3D="1" dr="$D$1:$D$1048576" r="AL87" sId="8"/>
    <undo index="65535" exp="area" ref3D="1" dr="$A$1:$A$1048576" r="AK87" sId="8"/>
    <undo index="10" exp="area" ref3D="1" dr="$D$1:$D$1048576" r="AK87" sId="8"/>
    <undo index="65535" exp="area" ref3D="1" dr="$A$1:$A$1048576" r="AJ87" sId="8"/>
    <undo index="10" exp="area" ref3D="1" dr="$D$1:$D$1048576" r="AJ87" sId="8"/>
    <undo index="65535" exp="area" ref3D="1" dr="$A$1:$A$1048576" r="AI87" sId="8"/>
    <undo index="10" exp="area" ref3D="1" dr="$D$1:$D$1048576" r="AI87" sId="8"/>
    <undo index="65535" exp="area" ref3D="1" dr="$A$1:$A$1048576" r="AH87" sId="8"/>
    <undo index="10" exp="area" ref3D="1" dr="$D$1:$D$1048576" r="AH87" sId="8"/>
    <undo index="65535" exp="area" ref3D="1" dr="$A$1:$A$1048576" r="AG87" sId="8"/>
    <undo index="10" exp="area" ref3D="1" dr="$D$1:$D$1048576" r="AG87" sId="8"/>
    <undo index="65535" exp="area" ref3D="1" dr="$A$1:$A$1048576" r="AF87" sId="8"/>
    <undo index="10" exp="area" ref3D="1" dr="$D$1:$D$1048576" r="AF87" sId="8"/>
    <undo index="65535" exp="area" ref3D="1" dr="$A$1:$A$1048576" r="AE87" sId="8"/>
    <undo index="10" exp="area" ref3D="1" dr="$D$1:$D$1048576" r="AE87" sId="8"/>
    <undo index="65535" exp="area" ref3D="1" dr="$A$1:$A$1048576" r="AD87" sId="8"/>
    <undo index="10" exp="area" ref3D="1" dr="$D$1:$D$1048576" r="AD87" sId="8"/>
    <undo index="65535" exp="area" ref3D="1" dr="$A$1:$A$1048576" r="AC87" sId="8"/>
    <undo index="10" exp="area" ref3D="1" dr="$D$1:$D$1048576" r="AC87" sId="8"/>
    <undo index="65535" exp="area" ref3D="1" dr="$A$1:$A$1048576" r="AB87" sId="8"/>
    <undo index="10" exp="area" ref3D="1" dr="$D$1:$D$1048576" r="AB87" sId="8"/>
    <undo index="65535" exp="area" ref3D="1" dr="$A$1:$A$1048576" r="AA87" sId="8"/>
    <undo index="10" exp="area" ref3D="1" dr="$D$1:$D$1048576" r="AA87" sId="8"/>
    <undo index="65535" exp="area" ref3D="1" dr="$A$1:$A$1048576" r="Z87" sId="8"/>
    <undo index="10" exp="area" ref3D="1" dr="$D$1:$D$1048576" r="Z87" sId="8"/>
    <undo index="65535" exp="area" ref3D="1" dr="$A$1:$A$1048576" r="Y87" sId="8"/>
    <undo index="10" exp="area" ref3D="1" dr="$D$1:$D$1048576" r="Y87" sId="8"/>
    <undo index="65535" exp="area" ref3D="1" dr="$A$1:$A$1048576" r="X87" sId="8"/>
    <undo index="10" exp="area" ref3D="1" dr="$D$1:$D$1048576" r="X87" sId="8"/>
    <undo index="65535" exp="area" ref3D="1" dr="$A$1:$A$1048576" r="W87" sId="8"/>
    <undo index="10" exp="area" ref3D="1" dr="$D$1:$D$1048576" r="W87" sId="8"/>
    <undo index="65535" exp="area" ref3D="1" dr="$A$1:$A$1048576" r="V87" sId="8"/>
    <undo index="10" exp="area" ref3D="1" dr="$D$1:$D$1048576" r="V87" sId="8"/>
    <undo index="65535" exp="area" ref3D="1" dr="$A$1:$A$1048576" r="U87" sId="8"/>
    <undo index="10" exp="area" ref3D="1" dr="$D$1:$D$1048576" r="U87" sId="8"/>
    <undo index="65535" exp="area" ref3D="1" dr="$A$1:$A$1048576" r="T87" sId="8"/>
    <undo index="10" exp="area" ref3D="1" dr="$D$1:$D$1048576" r="T87" sId="8"/>
    <undo index="65535" exp="area" ref3D="1" dr="$A$1:$A$1048576" r="S87" sId="8"/>
    <undo index="10" exp="area" ref3D="1" dr="$D$1:$D$1048576" r="S87" sId="8"/>
    <undo index="65535" exp="area" ref3D="1" dr="$A$1:$A$1048576" r="R87" sId="8"/>
    <undo index="10" exp="area" ref3D="1" dr="$D$1:$D$1048576" r="R87" sId="8"/>
    <undo index="65535" exp="area" ref3D="1" dr="$A$1:$A$1048576" r="Q87" sId="8"/>
    <undo index="10" exp="area" ref3D="1" dr="$D$1:$D$1048576" r="Q87" sId="8"/>
    <undo index="65535" exp="area" ref3D="1" dr="$A$1:$A$1048576" r="P87" sId="8"/>
    <undo index="10" exp="area" ref3D="1" dr="$D$1:$D$1048576" r="P87" sId="8"/>
    <undo index="65535" exp="area" ref3D="1" dr="$A$1:$A$1048576" r="O87" sId="8"/>
    <undo index="10" exp="area" ref3D="1" dr="$D$1:$D$1048576" r="O87" sId="8"/>
    <undo index="65535" exp="area" ref3D="1" dr="$A$1:$A$1048576" r="N87" sId="8"/>
    <undo index="10" exp="area" ref3D="1" dr="$D$1:$D$1048576" r="N87" sId="8"/>
    <undo index="65535" exp="area" ref3D="1" dr="$A$1:$A$1048576" r="M87" sId="8"/>
    <undo index="10" exp="area" ref3D="1" dr="$D$1:$D$1048576" r="M87" sId="8"/>
    <undo index="65535" exp="area" ref3D="1" dr="$A$1:$A$1048576" r="L87" sId="8"/>
    <undo index="10" exp="area" ref3D="1" dr="$D$1:$D$1048576" r="L87" sId="8"/>
    <undo index="65535" exp="area" ref3D="1" dr="$A$1:$A$1048576" r="K87" sId="8"/>
    <undo index="10" exp="area" ref3D="1" dr="$D$1:$D$1048576" r="K87" sId="8"/>
    <undo index="65535" exp="area" ref3D="1" dr="$A$1:$A$1048576" r="J87" sId="8"/>
    <undo index="10" exp="area" ref3D="1" dr="$D$1:$D$1048576" r="J87" sId="8"/>
    <undo index="65535" exp="area" ref3D="1" dr="$A$1:$A$1048576" r="I87" sId="8"/>
    <undo index="10" exp="area" ref3D="1" dr="$D$1:$D$1048576" r="I87" sId="8"/>
    <undo index="65535" exp="area" ref3D="1" dr="$A$1:$A$1048576" r="H87" sId="8"/>
    <undo index="10" exp="area" ref3D="1" dr="$D$1:$D$1048576" r="H87" sId="8"/>
    <undo index="65535" exp="area" ref3D="1" dr="$A$1:$A$1048576" r="G87" sId="8"/>
    <undo index="10" exp="area" ref3D="1" dr="$D$1:$D$1048576" r="G87" sId="8"/>
    <undo index="65535" exp="area" ref3D="1" dr="$A$1:$A$1048576" r="BA86" sId="8"/>
    <undo index="10" exp="area" ref3D="1" dr="$D$1:$D$1048576" r="BA86" sId="8"/>
    <undo index="65535" exp="area" ref3D="1" dr="$A$1:$A$1048576" r="AZ86" sId="8"/>
    <undo index="10" exp="area" ref3D="1" dr="$D$1:$D$1048576" r="AZ86" sId="8"/>
    <undo index="65535" exp="area" ref3D="1" dr="$A$1:$A$1048576" r="AY86" sId="8"/>
    <undo index="10" exp="area" ref3D="1" dr="$D$1:$D$1048576" r="AY86" sId="8"/>
    <undo index="65535" exp="area" ref3D="1" dr="$A$1:$A$1048576" r="AX86" sId="8"/>
    <undo index="10" exp="area" ref3D="1" dr="$D$1:$D$1048576" r="AX86" sId="8"/>
    <undo index="65535" exp="area" ref3D="1" dr="$A$1:$A$1048576" r="AW86" sId="8"/>
    <undo index="10" exp="area" ref3D="1" dr="$D$1:$D$1048576" r="AW86" sId="8"/>
    <undo index="65535" exp="area" ref3D="1" dr="$A$1:$A$1048576" r="AV86" sId="8"/>
    <undo index="10" exp="area" ref3D="1" dr="$D$1:$D$1048576" r="AV86" sId="8"/>
    <undo index="65535" exp="area" ref3D="1" dr="$A$1:$A$1048576" r="AU86" sId="8"/>
    <undo index="10" exp="area" ref3D="1" dr="$D$1:$D$1048576" r="AU86" sId="8"/>
    <undo index="65535" exp="area" ref3D="1" dr="$A$1:$A$1048576" r="AT86" sId="8"/>
    <undo index="10" exp="area" ref3D="1" dr="$D$1:$D$1048576" r="AT86" sId="8"/>
    <undo index="65535" exp="area" ref3D="1" dr="$A$1:$A$1048576" r="AS86" sId="8"/>
    <undo index="10" exp="area" ref3D="1" dr="$D$1:$D$1048576" r="AS86" sId="8"/>
    <undo index="65535" exp="area" ref3D="1" dr="$A$1:$A$1048576" r="AR86" sId="8"/>
    <undo index="10" exp="area" ref3D="1" dr="$D$1:$D$1048576" r="AR86" sId="8"/>
    <undo index="65535" exp="area" ref3D="1" dr="$A$1:$A$1048576" r="AQ86" sId="8"/>
    <undo index="10" exp="area" ref3D="1" dr="$D$1:$D$1048576" r="AQ86" sId="8"/>
    <undo index="65535" exp="area" ref3D="1" dr="$A$1:$A$1048576" r="AP86" sId="8"/>
    <undo index="10" exp="area" ref3D="1" dr="$D$1:$D$1048576" r="AP86" sId="8"/>
    <undo index="65535" exp="area" ref3D="1" dr="$A$1:$A$1048576" r="AO86" sId="8"/>
    <undo index="10" exp="area" ref3D="1" dr="$D$1:$D$1048576" r="AO86" sId="8"/>
    <undo index="65535" exp="area" ref3D="1" dr="$A$1:$A$1048576" r="AN86" sId="8"/>
    <undo index="10" exp="area" ref3D="1" dr="$D$1:$D$1048576" r="AN86" sId="8"/>
    <undo index="65535" exp="area" ref3D="1" dr="$A$1:$A$1048576" r="AM86" sId="8"/>
    <undo index="10" exp="area" ref3D="1" dr="$D$1:$D$1048576" r="AM86" sId="8"/>
    <undo index="65535" exp="area" ref3D="1" dr="$A$1:$A$1048576" r="AL86" sId="8"/>
    <undo index="10" exp="area" ref3D="1" dr="$D$1:$D$1048576" r="AL86" sId="8"/>
    <undo index="65535" exp="area" ref3D="1" dr="$A$1:$A$1048576" r="AK86" sId="8"/>
    <undo index="10" exp="area" ref3D="1" dr="$D$1:$D$1048576" r="AK86" sId="8"/>
    <undo index="65535" exp="area" ref3D="1" dr="$A$1:$A$1048576" r="AJ86" sId="8"/>
    <undo index="10" exp="area" ref3D="1" dr="$D$1:$D$1048576" r="AJ86" sId="8"/>
    <undo index="65535" exp="area" ref3D="1" dr="$A$1:$A$1048576" r="AI86" sId="8"/>
    <undo index="10" exp="area" ref3D="1" dr="$D$1:$D$1048576" r="AI86" sId="8"/>
    <undo index="65535" exp="area" ref3D="1" dr="$A$1:$A$1048576" r="AH86" sId="8"/>
    <undo index="10" exp="area" ref3D="1" dr="$D$1:$D$1048576" r="AH86" sId="8"/>
    <undo index="65535" exp="area" ref3D="1" dr="$A$1:$A$1048576" r="AG86" sId="8"/>
    <undo index="10" exp="area" ref3D="1" dr="$D$1:$D$1048576" r="AG86" sId="8"/>
    <undo index="65535" exp="area" ref3D="1" dr="$A$1:$A$1048576" r="AF86" sId="8"/>
    <undo index="10" exp="area" ref3D="1" dr="$D$1:$D$1048576" r="AF86" sId="8"/>
    <undo index="65535" exp="area" ref3D="1" dr="$A$1:$A$1048576" r="AE86" sId="8"/>
    <undo index="10" exp="area" ref3D="1" dr="$D$1:$D$1048576" r="AE86" sId="8"/>
    <undo index="65535" exp="area" ref3D="1" dr="$A$1:$A$1048576" r="AD86" sId="8"/>
    <undo index="10" exp="area" ref3D="1" dr="$D$1:$D$1048576" r="AD86" sId="8"/>
    <undo index="65535" exp="area" ref3D="1" dr="$A$1:$A$1048576" r="AC86" sId="8"/>
    <undo index="10" exp="area" ref3D="1" dr="$D$1:$D$1048576" r="AC86" sId="8"/>
    <undo index="65535" exp="area" ref3D="1" dr="$A$1:$A$1048576" r="AB86" sId="8"/>
    <undo index="10" exp="area" ref3D="1" dr="$D$1:$D$1048576" r="AB86" sId="8"/>
    <undo index="65535" exp="area" ref3D="1" dr="$A$1:$A$1048576" r="AA86" sId="8"/>
    <undo index="10" exp="area" ref3D="1" dr="$D$1:$D$1048576" r="AA86" sId="8"/>
    <undo index="65535" exp="area" ref3D="1" dr="$A$1:$A$1048576" r="Z86" sId="8"/>
    <undo index="10" exp="area" ref3D="1" dr="$D$1:$D$1048576" r="Z86" sId="8"/>
    <undo index="65535" exp="area" ref3D="1" dr="$A$1:$A$1048576" r="Y86" sId="8"/>
    <undo index="10" exp="area" ref3D="1" dr="$D$1:$D$1048576" r="Y86" sId="8"/>
    <undo index="65535" exp="area" ref3D="1" dr="$A$1:$A$1048576" r="X86" sId="8"/>
    <undo index="10" exp="area" ref3D="1" dr="$D$1:$D$1048576" r="X86" sId="8"/>
    <undo index="65535" exp="area" ref3D="1" dr="$A$1:$A$1048576" r="W86" sId="8"/>
    <undo index="10" exp="area" ref3D="1" dr="$D$1:$D$1048576" r="W86" sId="8"/>
    <undo index="65535" exp="area" ref3D="1" dr="$A$1:$A$1048576" r="V86" sId="8"/>
    <undo index="10" exp="area" ref3D="1" dr="$D$1:$D$1048576" r="V86" sId="8"/>
    <undo index="65535" exp="area" ref3D="1" dr="$A$1:$A$1048576" r="U86" sId="8"/>
    <undo index="10" exp="area" ref3D="1" dr="$D$1:$D$1048576" r="U86" sId="8"/>
    <undo index="65535" exp="area" ref3D="1" dr="$A$1:$A$1048576" r="T86" sId="8"/>
    <undo index="10" exp="area" ref3D="1" dr="$D$1:$D$1048576" r="T86" sId="8"/>
    <undo index="65535" exp="area" ref3D="1" dr="$A$1:$A$1048576" r="S86" sId="8"/>
    <undo index="10" exp="area" ref3D="1" dr="$D$1:$D$1048576" r="S86" sId="8"/>
    <undo index="65535" exp="area" ref3D="1" dr="$A$1:$A$1048576" r="R86" sId="8"/>
    <undo index="10" exp="area" ref3D="1" dr="$D$1:$D$1048576" r="R86" sId="8"/>
    <undo index="65535" exp="area" ref3D="1" dr="$A$1:$A$1048576" r="Q86" sId="8"/>
    <undo index="10" exp="area" ref3D="1" dr="$D$1:$D$1048576" r="Q86" sId="8"/>
    <undo index="65535" exp="area" ref3D="1" dr="$A$1:$A$1048576" r="P86" sId="8"/>
    <undo index="10" exp="area" ref3D="1" dr="$D$1:$D$1048576" r="P86" sId="8"/>
    <undo index="65535" exp="area" ref3D="1" dr="$A$1:$A$1048576" r="O86" sId="8"/>
    <undo index="10" exp="area" ref3D="1" dr="$D$1:$D$1048576" r="O86" sId="8"/>
    <undo index="65535" exp="area" ref3D="1" dr="$A$1:$A$1048576" r="N86" sId="8"/>
    <undo index="10" exp="area" ref3D="1" dr="$D$1:$D$1048576" r="N86" sId="8"/>
    <undo index="65535" exp="area" ref3D="1" dr="$A$1:$A$1048576" r="M86" sId="8"/>
    <undo index="10" exp="area" ref3D="1" dr="$D$1:$D$1048576" r="M86" sId="8"/>
    <undo index="65535" exp="area" ref3D="1" dr="$A$1:$A$1048576" r="L86" sId="8"/>
    <undo index="10" exp="area" ref3D="1" dr="$D$1:$D$1048576" r="L86" sId="8"/>
    <undo index="65535" exp="area" ref3D="1" dr="$A$1:$A$1048576" r="K86" sId="8"/>
    <undo index="10" exp="area" ref3D="1" dr="$D$1:$D$1048576" r="K86" sId="8"/>
    <undo index="65535" exp="area" ref3D="1" dr="$A$1:$A$1048576" r="J86" sId="8"/>
    <undo index="10" exp="area" ref3D="1" dr="$D$1:$D$1048576" r="J86" sId="8"/>
    <undo index="65535" exp="area" ref3D="1" dr="$A$1:$A$1048576" r="I86" sId="8"/>
    <undo index="10" exp="area" ref3D="1" dr="$D$1:$D$1048576" r="I86" sId="8"/>
    <undo index="65535" exp="area" ref3D="1" dr="$A$1:$A$1048576" r="H86" sId="8"/>
    <undo index="10" exp="area" ref3D="1" dr="$D$1:$D$1048576" r="H86" sId="8"/>
    <undo index="65535" exp="area" ref3D="1" dr="$A$1:$A$1048576" r="G86" sId="8"/>
    <undo index="10" exp="area" ref3D="1" dr="$D$1:$D$1048576" r="G86" sId="8"/>
    <undo index="65535" exp="area" ref3D="1" dr="$A$1:$A$1048576" r="BA83" sId="8"/>
    <undo index="10" exp="area" ref3D="1" dr="$D$1:$D$1048576" r="BA83" sId="8"/>
    <undo index="65535" exp="area" ref3D="1" dr="$A$1:$A$1048576" r="AZ83" sId="8"/>
    <undo index="10" exp="area" ref3D="1" dr="$D$1:$D$1048576" r="AZ83" sId="8"/>
    <undo index="65535" exp="area" ref3D="1" dr="$A$1:$A$1048576" r="AY83" sId="8"/>
    <undo index="10" exp="area" ref3D="1" dr="$D$1:$D$1048576" r="AY83" sId="8"/>
    <undo index="65535" exp="area" ref3D="1" dr="$A$1:$A$1048576" r="AX83" sId="8"/>
    <undo index="10" exp="area" ref3D="1" dr="$D$1:$D$1048576" r="AX83" sId="8"/>
    <undo index="65535" exp="area" ref3D="1" dr="$A$1:$A$1048576" r="AW83" sId="8"/>
    <undo index="10" exp="area" ref3D="1" dr="$D$1:$D$1048576" r="AW83" sId="8"/>
    <undo index="65535" exp="area" ref3D="1" dr="$A$1:$A$1048576" r="AV83" sId="8"/>
    <undo index="10" exp="area" ref3D="1" dr="$D$1:$D$1048576" r="AV83" sId="8"/>
    <undo index="65535" exp="area" ref3D="1" dr="$A$1:$A$1048576" r="AU83" sId="8"/>
    <undo index="10" exp="area" ref3D="1" dr="$D$1:$D$1048576" r="AU83" sId="8"/>
    <undo index="65535" exp="area" ref3D="1" dr="$A$1:$A$1048576" r="AT83" sId="8"/>
    <undo index="10" exp="area" ref3D="1" dr="$D$1:$D$1048576" r="AT83" sId="8"/>
    <undo index="65535" exp="area" ref3D="1" dr="$A$1:$A$1048576" r="AS83" sId="8"/>
    <undo index="10" exp="area" ref3D="1" dr="$D$1:$D$1048576" r="AS83" sId="8"/>
    <undo index="65535" exp="area" ref3D="1" dr="$A$1:$A$1048576" r="AR83" sId="8"/>
    <undo index="10" exp="area" ref3D="1" dr="$D$1:$D$1048576" r="AR83" sId="8"/>
    <undo index="65535" exp="area" ref3D="1" dr="$A$1:$A$1048576" r="AQ83" sId="8"/>
    <undo index="10" exp="area" ref3D="1" dr="$D$1:$D$1048576" r="AQ83" sId="8"/>
    <undo index="65535" exp="area" ref3D="1" dr="$A$1:$A$1048576" r="AP83" sId="8"/>
    <undo index="10" exp="area" ref3D="1" dr="$D$1:$D$1048576" r="AP83" sId="8"/>
    <undo index="65535" exp="area" ref3D="1" dr="$A$1:$A$1048576" r="AO83" sId="8"/>
    <undo index="10" exp="area" ref3D="1" dr="$D$1:$D$1048576" r="AO83" sId="8"/>
    <undo index="65535" exp="area" ref3D="1" dr="$A$1:$A$1048576" r="AN83" sId="8"/>
    <undo index="10" exp="area" ref3D="1" dr="$D$1:$D$1048576" r="AN83" sId="8"/>
    <undo index="65535" exp="area" ref3D="1" dr="$A$1:$A$1048576" r="AM83" sId="8"/>
    <undo index="10" exp="area" ref3D="1" dr="$D$1:$D$1048576" r="AM83" sId="8"/>
    <undo index="65535" exp="area" ref3D="1" dr="$A$1:$A$1048576" r="AL83" sId="8"/>
    <undo index="10" exp="area" ref3D="1" dr="$D$1:$D$1048576" r="AL83" sId="8"/>
    <undo index="65535" exp="area" ref3D="1" dr="$A$1:$A$1048576" r="AK83" sId="8"/>
    <undo index="10" exp="area" ref3D="1" dr="$D$1:$D$1048576" r="AK83" sId="8"/>
    <undo index="65535" exp="area" ref3D="1" dr="$A$1:$A$1048576" r="AJ83" sId="8"/>
    <undo index="10" exp="area" ref3D="1" dr="$D$1:$D$1048576" r="AJ83" sId="8"/>
    <undo index="65535" exp="area" ref3D="1" dr="$A$1:$A$1048576" r="AI83" sId="8"/>
    <undo index="10" exp="area" ref3D="1" dr="$D$1:$D$1048576" r="AI83" sId="8"/>
    <undo index="65535" exp="area" ref3D="1" dr="$A$1:$A$1048576" r="AH83" sId="8"/>
    <undo index="10" exp="area" ref3D="1" dr="$D$1:$D$1048576" r="AH83" sId="8"/>
    <undo index="65535" exp="area" ref3D="1" dr="$A$1:$A$1048576" r="AG83" sId="8"/>
    <undo index="10" exp="area" ref3D="1" dr="$D$1:$D$1048576" r="AG83" sId="8"/>
    <undo index="65535" exp="area" ref3D="1" dr="$A$1:$A$1048576" r="AF83" sId="8"/>
    <undo index="10" exp="area" ref3D="1" dr="$D$1:$D$1048576" r="AF83" sId="8"/>
    <undo index="65535" exp="area" ref3D="1" dr="$A$1:$A$1048576" r="AE83" sId="8"/>
    <undo index="10" exp="area" ref3D="1" dr="$D$1:$D$1048576" r="AE83" sId="8"/>
    <undo index="65535" exp="area" ref3D="1" dr="$A$1:$A$1048576" r="AD83" sId="8"/>
    <undo index="10" exp="area" ref3D="1" dr="$D$1:$D$1048576" r="AD83" sId="8"/>
    <undo index="65535" exp="area" ref3D="1" dr="$A$1:$A$1048576" r="AC83" sId="8"/>
    <undo index="10" exp="area" ref3D="1" dr="$D$1:$D$1048576" r="AC83" sId="8"/>
    <undo index="65535" exp="area" ref3D="1" dr="$A$1:$A$1048576" r="AB83" sId="8"/>
    <undo index="10" exp="area" ref3D="1" dr="$D$1:$D$1048576" r="AB83" sId="8"/>
    <undo index="65535" exp="area" ref3D="1" dr="$A$1:$A$1048576" r="AA83" sId="8"/>
    <undo index="10" exp="area" ref3D="1" dr="$D$1:$D$1048576" r="AA83" sId="8"/>
    <undo index="65535" exp="area" ref3D="1" dr="$A$1:$A$1048576" r="Z83" sId="8"/>
    <undo index="10" exp="area" ref3D="1" dr="$D$1:$D$1048576" r="Z83" sId="8"/>
    <undo index="65535" exp="area" ref3D="1" dr="$A$1:$A$1048576" r="Y83" sId="8"/>
    <undo index="10" exp="area" ref3D="1" dr="$D$1:$D$1048576" r="Y83" sId="8"/>
    <undo index="65535" exp="area" ref3D="1" dr="$A$1:$A$1048576" r="X83" sId="8"/>
    <undo index="10" exp="area" ref3D="1" dr="$D$1:$D$1048576" r="X83" sId="8"/>
    <undo index="65535" exp="area" ref3D="1" dr="$A$1:$A$1048576" r="W83" sId="8"/>
    <undo index="10" exp="area" ref3D="1" dr="$D$1:$D$1048576" r="W83" sId="8"/>
    <undo index="65535" exp="area" ref3D="1" dr="$A$1:$A$1048576" r="V83" sId="8"/>
    <undo index="10" exp="area" ref3D="1" dr="$D$1:$D$1048576" r="V83" sId="8"/>
    <undo index="65535" exp="area" ref3D="1" dr="$A$1:$A$1048576" r="U83" sId="8"/>
    <undo index="10" exp="area" ref3D="1" dr="$D$1:$D$1048576" r="U83" sId="8"/>
    <undo index="65535" exp="area" ref3D="1" dr="$A$1:$A$1048576" r="T83" sId="8"/>
    <undo index="10" exp="area" ref3D="1" dr="$D$1:$D$1048576" r="T83" sId="8"/>
    <undo index="65535" exp="area" ref3D="1" dr="$A$1:$A$1048576" r="S83" sId="8"/>
    <undo index="10" exp="area" ref3D="1" dr="$D$1:$D$1048576" r="S83" sId="8"/>
    <undo index="65535" exp="area" ref3D="1" dr="$A$1:$A$1048576" r="R83" sId="8"/>
    <undo index="10" exp="area" ref3D="1" dr="$D$1:$D$1048576" r="R83" sId="8"/>
    <undo index="65535" exp="area" ref3D="1" dr="$A$1:$A$1048576" r="Q83" sId="8"/>
    <undo index="10" exp="area" ref3D="1" dr="$D$1:$D$1048576" r="Q83" sId="8"/>
    <undo index="65535" exp="area" ref3D="1" dr="$A$1:$A$1048576" r="P83" sId="8"/>
    <undo index="10" exp="area" ref3D="1" dr="$D$1:$D$1048576" r="P83" sId="8"/>
    <undo index="65535" exp="area" ref3D="1" dr="$A$1:$A$1048576" r="O83" sId="8"/>
    <undo index="10" exp="area" ref3D="1" dr="$D$1:$D$1048576" r="O83" sId="8"/>
    <undo index="65535" exp="area" ref3D="1" dr="$A$1:$A$1048576" r="N83" sId="8"/>
    <undo index="10" exp="area" ref3D="1" dr="$D$1:$D$1048576" r="N83" sId="8"/>
    <undo index="65535" exp="area" ref3D="1" dr="$A$1:$A$1048576" r="M83" sId="8"/>
    <undo index="10" exp="area" ref3D="1" dr="$D$1:$D$1048576" r="M83" sId="8"/>
    <undo index="65535" exp="area" ref3D="1" dr="$A$1:$A$1048576" r="L83" sId="8"/>
    <undo index="10" exp="area" ref3D="1" dr="$D$1:$D$1048576" r="L83" sId="8"/>
    <undo index="65535" exp="area" ref3D="1" dr="$A$1:$A$1048576" r="K83" sId="8"/>
    <undo index="10" exp="area" ref3D="1" dr="$D$1:$D$1048576" r="K83" sId="8"/>
    <undo index="65535" exp="area" ref3D="1" dr="$A$1:$A$1048576" r="J83" sId="8"/>
    <undo index="10" exp="area" ref3D="1" dr="$D$1:$D$1048576" r="J83" sId="8"/>
    <undo index="65535" exp="area" ref3D="1" dr="$A$1:$A$1048576" r="I83" sId="8"/>
    <undo index="10" exp="area" ref3D="1" dr="$D$1:$D$1048576" r="I83" sId="8"/>
    <undo index="65535" exp="area" ref3D="1" dr="$A$1:$A$1048576" r="H83" sId="8"/>
    <undo index="10" exp="area" ref3D="1" dr="$D$1:$D$1048576" r="H83" sId="8"/>
    <undo index="65535" exp="area" ref3D="1" dr="$A$1:$A$1048576" r="G83" sId="8"/>
    <undo index="10" exp="area" ref3D="1" dr="$D$1:$D$1048576" r="G83" sId="8"/>
    <undo index="65535" exp="area" ref3D="1" dr="$A$1:$A$1048576" r="BA82" sId="8"/>
    <undo index="10" exp="area" ref3D="1" dr="$D$1:$D$1048576" r="BA82" sId="8"/>
    <undo index="65535" exp="area" ref3D="1" dr="$A$1:$A$1048576" r="AZ82" sId="8"/>
    <undo index="10" exp="area" ref3D="1" dr="$D$1:$D$1048576" r="AZ82" sId="8"/>
    <undo index="65535" exp="area" ref3D="1" dr="$A$1:$A$1048576" r="AY82" sId="8"/>
    <undo index="10" exp="area" ref3D="1" dr="$D$1:$D$1048576" r="AY82" sId="8"/>
    <undo index="65535" exp="area" ref3D="1" dr="$A$1:$A$1048576" r="AX82" sId="8"/>
    <undo index="10" exp="area" ref3D="1" dr="$D$1:$D$1048576" r="AX82" sId="8"/>
    <undo index="65535" exp="area" ref3D="1" dr="$A$1:$A$1048576" r="AW82" sId="8"/>
    <undo index="10" exp="area" ref3D="1" dr="$D$1:$D$1048576" r="AW82" sId="8"/>
    <undo index="65535" exp="area" ref3D="1" dr="$A$1:$A$1048576" r="AV82" sId="8"/>
    <undo index="10" exp="area" ref3D="1" dr="$D$1:$D$1048576" r="AV82" sId="8"/>
    <undo index="65535" exp="area" ref3D="1" dr="$A$1:$A$1048576" r="AU82" sId="8"/>
    <undo index="10" exp="area" ref3D="1" dr="$D$1:$D$1048576" r="AU82" sId="8"/>
    <undo index="65535" exp="area" ref3D="1" dr="$A$1:$A$1048576" r="AT82" sId="8"/>
    <undo index="10" exp="area" ref3D="1" dr="$D$1:$D$1048576" r="AT82" sId="8"/>
    <undo index="65535" exp="area" ref3D="1" dr="$A$1:$A$1048576" r="AS82" sId="8"/>
    <undo index="10" exp="area" ref3D="1" dr="$D$1:$D$1048576" r="AS82" sId="8"/>
    <undo index="65535" exp="area" ref3D="1" dr="$A$1:$A$1048576" r="AR82" sId="8"/>
    <undo index="10" exp="area" ref3D="1" dr="$D$1:$D$1048576" r="AR82" sId="8"/>
    <undo index="65535" exp="area" ref3D="1" dr="$A$1:$A$1048576" r="AQ82" sId="8"/>
    <undo index="10" exp="area" ref3D="1" dr="$D$1:$D$1048576" r="AQ82" sId="8"/>
    <undo index="65535" exp="area" ref3D="1" dr="$A$1:$A$1048576" r="AP82" sId="8"/>
    <undo index="10" exp="area" ref3D="1" dr="$D$1:$D$1048576" r="AP82" sId="8"/>
    <undo index="65535" exp="area" ref3D="1" dr="$A$1:$A$1048576" r="AO82" sId="8"/>
    <undo index="10" exp="area" ref3D="1" dr="$D$1:$D$1048576" r="AO82" sId="8"/>
    <undo index="65535" exp="area" ref3D="1" dr="$A$1:$A$1048576" r="AN82" sId="8"/>
    <undo index="10" exp="area" ref3D="1" dr="$D$1:$D$1048576" r="AN82" sId="8"/>
    <undo index="65535" exp="area" ref3D="1" dr="$A$1:$A$1048576" r="AM82" sId="8"/>
    <undo index="10" exp="area" ref3D="1" dr="$D$1:$D$1048576" r="AM82" sId="8"/>
    <undo index="65535" exp="area" ref3D="1" dr="$A$1:$A$1048576" r="AL82" sId="8"/>
    <undo index="10" exp="area" ref3D="1" dr="$D$1:$D$1048576" r="AL82" sId="8"/>
    <undo index="65535" exp="area" ref3D="1" dr="$A$1:$A$1048576" r="AK82" sId="8"/>
    <undo index="10" exp="area" ref3D="1" dr="$D$1:$D$1048576" r="AK82" sId="8"/>
    <undo index="65535" exp="area" ref3D="1" dr="$A$1:$A$1048576" r="AJ82" sId="8"/>
    <undo index="10" exp="area" ref3D="1" dr="$D$1:$D$1048576" r="AJ82" sId="8"/>
    <undo index="65535" exp="area" ref3D="1" dr="$A$1:$A$1048576" r="AI82" sId="8"/>
    <undo index="10" exp="area" ref3D="1" dr="$D$1:$D$1048576" r="AI82" sId="8"/>
    <undo index="65535" exp="area" ref3D="1" dr="$A$1:$A$1048576" r="AH82" sId="8"/>
    <undo index="10" exp="area" ref3D="1" dr="$D$1:$D$1048576" r="AH82" sId="8"/>
    <undo index="65535" exp="area" ref3D="1" dr="$A$1:$A$1048576" r="AG82" sId="8"/>
    <undo index="10" exp="area" ref3D="1" dr="$D$1:$D$1048576" r="AG82" sId="8"/>
    <undo index="65535" exp="area" ref3D="1" dr="$A$1:$A$1048576" r="AF82" sId="8"/>
    <undo index="10" exp="area" ref3D="1" dr="$D$1:$D$1048576" r="AF82" sId="8"/>
    <undo index="65535" exp="area" ref3D="1" dr="$A$1:$A$1048576" r="AE82" sId="8"/>
    <undo index="10" exp="area" ref3D="1" dr="$D$1:$D$1048576" r="AE82" sId="8"/>
    <undo index="65535" exp="area" ref3D="1" dr="$A$1:$A$1048576" r="AD82" sId="8"/>
    <undo index="10" exp="area" ref3D="1" dr="$D$1:$D$1048576" r="AD82" sId="8"/>
    <undo index="65535" exp="area" ref3D="1" dr="$A$1:$A$1048576" r="AC82" sId="8"/>
    <undo index="10" exp="area" ref3D="1" dr="$D$1:$D$1048576" r="AC82" sId="8"/>
    <undo index="65535" exp="area" ref3D="1" dr="$A$1:$A$1048576" r="AB82" sId="8"/>
    <undo index="10" exp="area" ref3D="1" dr="$D$1:$D$1048576" r="AB82" sId="8"/>
    <undo index="65535" exp="area" ref3D="1" dr="$A$1:$A$1048576" r="AA82" sId="8"/>
    <undo index="10" exp="area" ref3D="1" dr="$D$1:$D$1048576" r="AA82" sId="8"/>
    <undo index="65535" exp="area" ref3D="1" dr="$A$1:$A$1048576" r="Z82" sId="8"/>
    <undo index="10" exp="area" ref3D="1" dr="$D$1:$D$1048576" r="Z82" sId="8"/>
    <undo index="65535" exp="area" ref3D="1" dr="$A$1:$A$1048576" r="Y82" sId="8"/>
    <undo index="10" exp="area" ref3D="1" dr="$D$1:$D$1048576" r="Y82" sId="8"/>
    <undo index="65535" exp="area" ref3D="1" dr="$A$1:$A$1048576" r="X82" sId="8"/>
    <undo index="10" exp="area" ref3D="1" dr="$D$1:$D$1048576" r="X82" sId="8"/>
    <undo index="65535" exp="area" ref3D="1" dr="$A$1:$A$1048576" r="W82" sId="8"/>
    <undo index="10" exp="area" ref3D="1" dr="$D$1:$D$1048576" r="W82" sId="8"/>
    <undo index="65535" exp="area" ref3D="1" dr="$A$1:$A$1048576" r="V82" sId="8"/>
    <undo index="10" exp="area" ref3D="1" dr="$D$1:$D$1048576" r="V82" sId="8"/>
    <undo index="65535" exp="area" ref3D="1" dr="$A$1:$A$1048576" r="U82" sId="8"/>
    <undo index="10" exp="area" ref3D="1" dr="$D$1:$D$1048576" r="U82" sId="8"/>
    <undo index="65535" exp="area" ref3D="1" dr="$A$1:$A$1048576" r="T82" sId="8"/>
    <undo index="10" exp="area" ref3D="1" dr="$D$1:$D$1048576" r="T82" sId="8"/>
    <undo index="65535" exp="area" ref3D="1" dr="$A$1:$A$1048576" r="S82" sId="8"/>
    <undo index="10" exp="area" ref3D="1" dr="$D$1:$D$1048576" r="S82" sId="8"/>
    <undo index="65535" exp="area" ref3D="1" dr="$A$1:$A$1048576" r="R82" sId="8"/>
    <undo index="10" exp="area" ref3D="1" dr="$D$1:$D$1048576" r="R82" sId="8"/>
    <undo index="65535" exp="area" ref3D="1" dr="$A$1:$A$1048576" r="Q82" sId="8"/>
    <undo index="10" exp="area" ref3D="1" dr="$D$1:$D$1048576" r="Q82" sId="8"/>
    <undo index="65535" exp="area" ref3D="1" dr="$A$1:$A$1048576" r="P82" sId="8"/>
    <undo index="10" exp="area" ref3D="1" dr="$D$1:$D$1048576" r="P82" sId="8"/>
    <undo index="65535" exp="area" ref3D="1" dr="$A$1:$A$1048576" r="O82" sId="8"/>
    <undo index="10" exp="area" ref3D="1" dr="$D$1:$D$1048576" r="O82" sId="8"/>
    <undo index="65535" exp="area" ref3D="1" dr="$A$1:$A$1048576" r="N82" sId="8"/>
    <undo index="10" exp="area" ref3D="1" dr="$D$1:$D$1048576" r="N82" sId="8"/>
    <undo index="65535" exp="area" ref3D="1" dr="$A$1:$A$1048576" r="M82" sId="8"/>
    <undo index="10" exp="area" ref3D="1" dr="$D$1:$D$1048576" r="M82" sId="8"/>
    <undo index="65535" exp="area" ref3D="1" dr="$A$1:$A$1048576" r="L82" sId="8"/>
    <undo index="10" exp="area" ref3D="1" dr="$D$1:$D$1048576" r="L82" sId="8"/>
    <undo index="65535" exp="area" ref3D="1" dr="$A$1:$A$1048576" r="K82" sId="8"/>
    <undo index="10" exp="area" ref3D="1" dr="$D$1:$D$1048576" r="K82" sId="8"/>
    <undo index="65535" exp="area" ref3D="1" dr="$A$1:$A$1048576" r="J82" sId="8"/>
    <undo index="10" exp="area" ref3D="1" dr="$D$1:$D$1048576" r="J82" sId="8"/>
    <undo index="65535" exp="area" ref3D="1" dr="$A$1:$A$1048576" r="I82" sId="8"/>
    <undo index="10" exp="area" ref3D="1" dr="$D$1:$D$1048576" r="I82" sId="8"/>
    <undo index="65535" exp="area" ref3D="1" dr="$A$1:$A$1048576" r="H82" sId="8"/>
    <undo index="10" exp="area" ref3D="1" dr="$D$1:$D$1048576" r="H82" sId="8"/>
    <undo index="65535" exp="area" ref3D="1" dr="$A$1:$A$1048576" r="G82" sId="8"/>
    <undo index="10" exp="area" ref3D="1" dr="$D$1:$D$1048576" r="G82" sId="8"/>
    <undo index="65535" exp="area" ref3D="1" dr="$A$1:$A$1048576" r="BA81" sId="8"/>
    <undo index="10" exp="area" ref3D="1" dr="$D$1:$D$1048576" r="BA81" sId="8"/>
    <undo index="65535" exp="area" ref3D="1" dr="$A$1:$A$1048576" r="AZ81" sId="8"/>
    <undo index="10" exp="area" ref3D="1" dr="$D$1:$D$1048576" r="AZ81" sId="8"/>
    <undo index="65535" exp="area" ref3D="1" dr="$A$1:$A$1048576" r="AY81" sId="8"/>
    <undo index="10" exp="area" ref3D="1" dr="$D$1:$D$1048576" r="AY81" sId="8"/>
    <undo index="65535" exp="area" ref3D="1" dr="$A$1:$A$1048576" r="AX81" sId="8"/>
    <undo index="10" exp="area" ref3D="1" dr="$D$1:$D$1048576" r="AX81" sId="8"/>
    <undo index="65535" exp="area" ref3D="1" dr="$A$1:$A$1048576" r="AW81" sId="8"/>
    <undo index="10" exp="area" ref3D="1" dr="$D$1:$D$1048576" r="AW81" sId="8"/>
    <undo index="65535" exp="area" ref3D="1" dr="$A$1:$A$1048576" r="AV81" sId="8"/>
    <undo index="10" exp="area" ref3D="1" dr="$D$1:$D$1048576" r="AV81" sId="8"/>
    <undo index="65535" exp="area" ref3D="1" dr="$A$1:$A$1048576" r="AU81" sId="8"/>
    <undo index="10" exp="area" ref3D="1" dr="$D$1:$D$1048576" r="AU81" sId="8"/>
    <undo index="65535" exp="area" ref3D="1" dr="$A$1:$A$1048576" r="AT81" sId="8"/>
    <undo index="10" exp="area" ref3D="1" dr="$D$1:$D$1048576" r="AT81" sId="8"/>
    <undo index="65535" exp="area" ref3D="1" dr="$A$1:$A$1048576" r="AS81" sId="8"/>
    <undo index="10" exp="area" ref3D="1" dr="$D$1:$D$1048576" r="AS81" sId="8"/>
    <undo index="65535" exp="area" ref3D="1" dr="$A$1:$A$1048576" r="AR81" sId="8"/>
    <undo index="10" exp="area" ref3D="1" dr="$D$1:$D$1048576" r="AR81" sId="8"/>
    <undo index="65535" exp="area" ref3D="1" dr="$A$1:$A$1048576" r="AQ81" sId="8"/>
    <undo index="10" exp="area" ref3D="1" dr="$D$1:$D$1048576" r="AQ81" sId="8"/>
    <undo index="65535" exp="area" ref3D="1" dr="$A$1:$A$1048576" r="AP81" sId="8"/>
    <undo index="10" exp="area" ref3D="1" dr="$D$1:$D$1048576" r="AP81" sId="8"/>
    <undo index="65535" exp="area" ref3D="1" dr="$A$1:$A$1048576" r="AO81" sId="8"/>
    <undo index="10" exp="area" ref3D="1" dr="$D$1:$D$1048576" r="AO81" sId="8"/>
    <undo index="65535" exp="area" ref3D="1" dr="$A$1:$A$1048576" r="AN81" sId="8"/>
    <undo index="10" exp="area" ref3D="1" dr="$D$1:$D$1048576" r="AN81" sId="8"/>
    <undo index="65535" exp="area" ref3D="1" dr="$A$1:$A$1048576" r="AM81" sId="8"/>
    <undo index="10" exp="area" ref3D="1" dr="$D$1:$D$1048576" r="AM81" sId="8"/>
    <undo index="65535" exp="area" ref3D="1" dr="$A$1:$A$1048576" r="AL81" sId="8"/>
    <undo index="10" exp="area" ref3D="1" dr="$D$1:$D$1048576" r="AL81" sId="8"/>
    <undo index="65535" exp="area" ref3D="1" dr="$A$1:$A$1048576" r="AK81" sId="8"/>
    <undo index="10" exp="area" ref3D="1" dr="$D$1:$D$1048576" r="AK81" sId="8"/>
    <undo index="65535" exp="area" ref3D="1" dr="$A$1:$A$1048576" r="AJ81" sId="8"/>
    <undo index="10" exp="area" ref3D="1" dr="$D$1:$D$1048576" r="AJ81" sId="8"/>
    <undo index="65535" exp="area" ref3D="1" dr="$A$1:$A$1048576" r="AI81" sId="8"/>
    <undo index="10" exp="area" ref3D="1" dr="$D$1:$D$1048576" r="AI81" sId="8"/>
    <undo index="65535" exp="area" ref3D="1" dr="$A$1:$A$1048576" r="AH81" sId="8"/>
    <undo index="10" exp="area" ref3D="1" dr="$D$1:$D$1048576" r="AH81" sId="8"/>
    <undo index="65535" exp="area" ref3D="1" dr="$A$1:$A$1048576" r="AG81" sId="8"/>
    <undo index="10" exp="area" ref3D="1" dr="$D$1:$D$1048576" r="AG81" sId="8"/>
    <undo index="65535" exp="area" ref3D="1" dr="$A$1:$A$1048576" r="AF81" sId="8"/>
    <undo index="10" exp="area" ref3D="1" dr="$D$1:$D$1048576" r="AF81" sId="8"/>
    <undo index="65535" exp="area" ref3D="1" dr="$A$1:$A$1048576" r="AE81" sId="8"/>
    <undo index="10" exp="area" ref3D="1" dr="$D$1:$D$1048576" r="AE81" sId="8"/>
    <undo index="65535" exp="area" ref3D="1" dr="$A$1:$A$1048576" r="AD81" sId="8"/>
    <undo index="10" exp="area" ref3D="1" dr="$D$1:$D$1048576" r="AD81" sId="8"/>
    <undo index="65535" exp="area" ref3D="1" dr="$A$1:$A$1048576" r="AC81" sId="8"/>
    <undo index="10" exp="area" ref3D="1" dr="$D$1:$D$1048576" r="AC81" sId="8"/>
    <undo index="65535" exp="area" ref3D="1" dr="$A$1:$A$1048576" r="AB81" sId="8"/>
    <undo index="10" exp="area" ref3D="1" dr="$D$1:$D$1048576" r="AB81" sId="8"/>
    <undo index="65535" exp="area" ref3D="1" dr="$A$1:$A$1048576" r="AA81" sId="8"/>
    <undo index="10" exp="area" ref3D="1" dr="$D$1:$D$1048576" r="AA81" sId="8"/>
    <undo index="65535" exp="area" ref3D="1" dr="$A$1:$A$1048576" r="Z81" sId="8"/>
    <undo index="10" exp="area" ref3D="1" dr="$D$1:$D$1048576" r="Z81" sId="8"/>
    <undo index="65535" exp="area" ref3D="1" dr="$A$1:$A$1048576" r="Y81" sId="8"/>
    <undo index="10" exp="area" ref3D="1" dr="$D$1:$D$1048576" r="Y81" sId="8"/>
    <undo index="65535" exp="area" ref3D="1" dr="$A$1:$A$1048576" r="X81" sId="8"/>
    <undo index="10" exp="area" ref3D="1" dr="$D$1:$D$1048576" r="X81" sId="8"/>
    <undo index="65535" exp="area" ref3D="1" dr="$A$1:$A$1048576" r="W81" sId="8"/>
    <undo index="10" exp="area" ref3D="1" dr="$D$1:$D$1048576" r="W81" sId="8"/>
    <undo index="65535" exp="area" ref3D="1" dr="$A$1:$A$1048576" r="V81" sId="8"/>
    <undo index="10" exp="area" ref3D="1" dr="$D$1:$D$1048576" r="V81" sId="8"/>
    <undo index="65535" exp="area" ref3D="1" dr="$A$1:$A$1048576" r="U81" sId="8"/>
    <undo index="10" exp="area" ref3D="1" dr="$D$1:$D$1048576" r="U81" sId="8"/>
    <undo index="65535" exp="area" ref3D="1" dr="$A$1:$A$1048576" r="T81" sId="8"/>
    <undo index="10" exp="area" ref3D="1" dr="$D$1:$D$1048576" r="T81" sId="8"/>
    <undo index="65535" exp="area" ref3D="1" dr="$A$1:$A$1048576" r="S81" sId="8"/>
    <undo index="10" exp="area" ref3D="1" dr="$D$1:$D$1048576" r="S81" sId="8"/>
    <undo index="65535" exp="area" ref3D="1" dr="$A$1:$A$1048576" r="R81" sId="8"/>
    <undo index="10" exp="area" ref3D="1" dr="$D$1:$D$1048576" r="R81" sId="8"/>
    <undo index="65535" exp="area" ref3D="1" dr="$A$1:$A$1048576" r="Q81" sId="8"/>
    <undo index="10" exp="area" ref3D="1" dr="$D$1:$D$1048576" r="Q81" sId="8"/>
    <undo index="65535" exp="area" ref3D="1" dr="$A$1:$A$1048576" r="P81" sId="8"/>
    <undo index="10" exp="area" ref3D="1" dr="$D$1:$D$1048576" r="P81" sId="8"/>
    <undo index="65535" exp="area" ref3D="1" dr="$A$1:$A$1048576" r="O81" sId="8"/>
    <undo index="10" exp="area" ref3D="1" dr="$D$1:$D$1048576" r="O81" sId="8"/>
    <undo index="65535" exp="area" ref3D="1" dr="$A$1:$A$1048576" r="N81" sId="8"/>
    <undo index="10" exp="area" ref3D="1" dr="$D$1:$D$1048576" r="N81" sId="8"/>
    <undo index="65535" exp="area" ref3D="1" dr="$A$1:$A$1048576" r="M81" sId="8"/>
    <undo index="10" exp="area" ref3D="1" dr="$D$1:$D$1048576" r="M81" sId="8"/>
    <undo index="65535" exp="area" ref3D="1" dr="$A$1:$A$1048576" r="L81" sId="8"/>
    <undo index="10" exp="area" ref3D="1" dr="$D$1:$D$1048576" r="L81" sId="8"/>
    <undo index="65535" exp="area" ref3D="1" dr="$A$1:$A$1048576" r="K81" sId="8"/>
    <undo index="10" exp="area" ref3D="1" dr="$D$1:$D$1048576" r="K81" sId="8"/>
    <undo index="65535" exp="area" ref3D="1" dr="$A$1:$A$1048576" r="J81" sId="8"/>
    <undo index="10" exp="area" ref3D="1" dr="$D$1:$D$1048576" r="J81" sId="8"/>
    <undo index="65535" exp="area" ref3D="1" dr="$A$1:$A$1048576" r="I81" sId="8"/>
    <undo index="10" exp="area" ref3D="1" dr="$D$1:$D$1048576" r="I81" sId="8"/>
    <undo index="65535" exp="area" ref3D="1" dr="$A$1:$A$1048576" r="H81" sId="8"/>
    <undo index="10" exp="area" ref3D="1" dr="$D$1:$D$1048576" r="H81" sId="8"/>
    <undo index="65535" exp="area" ref3D="1" dr="$A$1:$A$1048576" r="G81" sId="8"/>
    <undo index="10" exp="area" ref3D="1" dr="$D$1:$D$1048576" r="G81" sId="8"/>
    <undo index="65535" exp="area" ref3D="1" dr="$A$1:$A$1048576" r="BA80" sId="8"/>
    <undo index="10" exp="area" ref3D="1" dr="$D$1:$D$1048576" r="BA80" sId="8"/>
    <undo index="65535" exp="area" ref3D="1" dr="$A$1:$A$1048576" r="AZ80" sId="8"/>
    <undo index="10" exp="area" ref3D="1" dr="$D$1:$D$1048576" r="AZ80" sId="8"/>
    <undo index="65535" exp="area" ref3D="1" dr="$A$1:$A$1048576" r="AY80" sId="8"/>
    <undo index="10" exp="area" ref3D="1" dr="$D$1:$D$1048576" r="AY80" sId="8"/>
    <undo index="65535" exp="area" ref3D="1" dr="$A$1:$A$1048576" r="AX80" sId="8"/>
    <undo index="10" exp="area" ref3D="1" dr="$D$1:$D$1048576" r="AX80" sId="8"/>
    <undo index="65535" exp="area" ref3D="1" dr="$A$1:$A$1048576" r="AW80" sId="8"/>
    <undo index="10" exp="area" ref3D="1" dr="$D$1:$D$1048576" r="AW80" sId="8"/>
    <undo index="65535" exp="area" ref3D="1" dr="$A$1:$A$1048576" r="AV80" sId="8"/>
    <undo index="10" exp="area" ref3D="1" dr="$D$1:$D$1048576" r="AV80" sId="8"/>
    <undo index="65535" exp="area" ref3D="1" dr="$A$1:$A$1048576" r="AU80" sId="8"/>
    <undo index="10" exp="area" ref3D="1" dr="$D$1:$D$1048576" r="AU80" sId="8"/>
    <undo index="65535" exp="area" ref3D="1" dr="$A$1:$A$1048576" r="AT80" sId="8"/>
    <undo index="10" exp="area" ref3D="1" dr="$D$1:$D$1048576" r="AT80" sId="8"/>
    <undo index="65535" exp="area" ref3D="1" dr="$A$1:$A$1048576" r="AS80" sId="8"/>
    <undo index="10" exp="area" ref3D="1" dr="$D$1:$D$1048576" r="AS80" sId="8"/>
    <undo index="65535" exp="area" ref3D="1" dr="$A$1:$A$1048576" r="AR80" sId="8"/>
    <undo index="10" exp="area" ref3D="1" dr="$D$1:$D$1048576" r="AR80" sId="8"/>
    <undo index="65535" exp="area" ref3D="1" dr="$A$1:$A$1048576" r="AQ80" sId="8"/>
    <undo index="10" exp="area" ref3D="1" dr="$D$1:$D$1048576" r="AQ80" sId="8"/>
    <undo index="65535" exp="area" ref3D="1" dr="$A$1:$A$1048576" r="AP80" sId="8"/>
    <undo index="10" exp="area" ref3D="1" dr="$D$1:$D$1048576" r="AP80" sId="8"/>
    <undo index="65535" exp="area" ref3D="1" dr="$A$1:$A$1048576" r="AO80" sId="8"/>
    <undo index="10" exp="area" ref3D="1" dr="$D$1:$D$1048576" r="AO80" sId="8"/>
    <undo index="65535" exp="area" ref3D="1" dr="$A$1:$A$1048576" r="AN80" sId="8"/>
    <undo index="10" exp="area" ref3D="1" dr="$D$1:$D$1048576" r="AN80" sId="8"/>
    <undo index="65535" exp="area" ref3D="1" dr="$A$1:$A$1048576" r="AM80" sId="8"/>
    <undo index="10" exp="area" ref3D="1" dr="$D$1:$D$1048576" r="AM80" sId="8"/>
    <undo index="65535" exp="area" ref3D="1" dr="$A$1:$A$1048576" r="AL80" sId="8"/>
    <undo index="10" exp="area" ref3D="1" dr="$D$1:$D$1048576" r="AL80" sId="8"/>
    <undo index="65535" exp="area" ref3D="1" dr="$A$1:$A$1048576" r="AK80" sId="8"/>
    <undo index="10" exp="area" ref3D="1" dr="$D$1:$D$1048576" r="AK80" sId="8"/>
    <undo index="65535" exp="area" ref3D="1" dr="$A$1:$A$1048576" r="AJ80" sId="8"/>
    <undo index="10" exp="area" ref3D="1" dr="$D$1:$D$1048576" r="AJ80" sId="8"/>
    <undo index="65535" exp="area" ref3D="1" dr="$A$1:$A$1048576" r="AI80" sId="8"/>
    <undo index="10" exp="area" ref3D="1" dr="$D$1:$D$1048576" r="AI80" sId="8"/>
    <undo index="65535" exp="area" ref3D="1" dr="$A$1:$A$1048576" r="AH80" sId="8"/>
    <undo index="10" exp="area" ref3D="1" dr="$D$1:$D$1048576" r="AH80" sId="8"/>
    <undo index="65535" exp="area" ref3D="1" dr="$A$1:$A$1048576" r="AG80" sId="8"/>
    <undo index="10" exp="area" ref3D="1" dr="$D$1:$D$1048576" r="AG80" sId="8"/>
    <undo index="65535" exp="area" ref3D="1" dr="$A$1:$A$1048576" r="AF80" sId="8"/>
    <undo index="10" exp="area" ref3D="1" dr="$D$1:$D$1048576" r="AF80" sId="8"/>
    <undo index="65535" exp="area" ref3D="1" dr="$A$1:$A$1048576" r="AE80" sId="8"/>
    <undo index="10" exp="area" ref3D="1" dr="$D$1:$D$1048576" r="AE80" sId="8"/>
    <undo index="65535" exp="area" ref3D="1" dr="$A$1:$A$1048576" r="AD80" sId="8"/>
    <undo index="10" exp="area" ref3D="1" dr="$D$1:$D$1048576" r="AD80" sId="8"/>
    <undo index="65535" exp="area" ref3D="1" dr="$A$1:$A$1048576" r="AC80" sId="8"/>
    <undo index="10" exp="area" ref3D="1" dr="$D$1:$D$1048576" r="AC80" sId="8"/>
    <undo index="65535" exp="area" ref3D="1" dr="$A$1:$A$1048576" r="AB80" sId="8"/>
    <undo index="10" exp="area" ref3D="1" dr="$D$1:$D$1048576" r="AB80" sId="8"/>
    <undo index="65535" exp="area" ref3D="1" dr="$A$1:$A$1048576" r="AA80" sId="8"/>
    <undo index="10" exp="area" ref3D="1" dr="$D$1:$D$1048576" r="AA80" sId="8"/>
    <undo index="65535" exp="area" ref3D="1" dr="$A$1:$A$1048576" r="Z80" sId="8"/>
    <undo index="10" exp="area" ref3D="1" dr="$D$1:$D$1048576" r="Z80" sId="8"/>
    <undo index="65535" exp="area" ref3D="1" dr="$A$1:$A$1048576" r="Y80" sId="8"/>
    <undo index="10" exp="area" ref3D="1" dr="$D$1:$D$1048576" r="Y80" sId="8"/>
    <undo index="65535" exp="area" ref3D="1" dr="$A$1:$A$1048576" r="X80" sId="8"/>
    <undo index="10" exp="area" ref3D="1" dr="$D$1:$D$1048576" r="X80" sId="8"/>
    <undo index="65535" exp="area" ref3D="1" dr="$A$1:$A$1048576" r="W80" sId="8"/>
    <undo index="10" exp="area" ref3D="1" dr="$D$1:$D$1048576" r="W80" sId="8"/>
    <undo index="65535" exp="area" ref3D="1" dr="$A$1:$A$1048576" r="V80" sId="8"/>
    <undo index="10" exp="area" ref3D="1" dr="$D$1:$D$1048576" r="V80" sId="8"/>
    <undo index="65535" exp="area" ref3D="1" dr="$A$1:$A$1048576" r="U80" sId="8"/>
    <undo index="10" exp="area" ref3D="1" dr="$D$1:$D$1048576" r="U80" sId="8"/>
    <undo index="65535" exp="area" ref3D="1" dr="$A$1:$A$1048576" r="T80" sId="8"/>
    <undo index="10" exp="area" ref3D="1" dr="$D$1:$D$1048576" r="T80" sId="8"/>
    <undo index="65535" exp="area" ref3D="1" dr="$A$1:$A$1048576" r="S80" sId="8"/>
    <undo index="10" exp="area" ref3D="1" dr="$D$1:$D$1048576" r="S80" sId="8"/>
    <undo index="65535" exp="area" ref3D="1" dr="$A$1:$A$1048576" r="R80" sId="8"/>
    <undo index="10" exp="area" ref3D="1" dr="$D$1:$D$1048576" r="R80" sId="8"/>
    <undo index="65535" exp="area" ref3D="1" dr="$A$1:$A$1048576" r="Q80" sId="8"/>
    <undo index="10" exp="area" ref3D="1" dr="$D$1:$D$1048576" r="Q80" sId="8"/>
    <undo index="65535" exp="area" ref3D="1" dr="$A$1:$A$1048576" r="P80" sId="8"/>
    <undo index="10" exp="area" ref3D="1" dr="$D$1:$D$1048576" r="P80" sId="8"/>
    <undo index="65535" exp="area" ref3D="1" dr="$A$1:$A$1048576" r="O80" sId="8"/>
    <undo index="10" exp="area" ref3D="1" dr="$D$1:$D$1048576" r="O80" sId="8"/>
    <undo index="65535" exp="area" ref3D="1" dr="$A$1:$A$1048576" r="N80" sId="8"/>
    <undo index="10" exp="area" ref3D="1" dr="$D$1:$D$1048576" r="N80" sId="8"/>
    <undo index="65535" exp="area" ref3D="1" dr="$A$1:$A$1048576" r="M80" sId="8"/>
    <undo index="10" exp="area" ref3D="1" dr="$D$1:$D$1048576" r="M80" sId="8"/>
    <undo index="65535" exp="area" ref3D="1" dr="$A$1:$A$1048576" r="L80" sId="8"/>
    <undo index="10" exp="area" ref3D="1" dr="$D$1:$D$1048576" r="L80" sId="8"/>
    <undo index="65535" exp="area" ref3D="1" dr="$A$1:$A$1048576" r="K80" sId="8"/>
    <undo index="10" exp="area" ref3D="1" dr="$D$1:$D$1048576" r="K80" sId="8"/>
    <undo index="65535" exp="area" ref3D="1" dr="$A$1:$A$1048576" r="J80" sId="8"/>
    <undo index="10" exp="area" ref3D="1" dr="$D$1:$D$1048576" r="J80" sId="8"/>
    <undo index="65535" exp="area" ref3D="1" dr="$A$1:$A$1048576" r="I80" sId="8"/>
    <undo index="10" exp="area" ref3D="1" dr="$D$1:$D$1048576" r="I80" sId="8"/>
    <undo index="65535" exp="area" ref3D="1" dr="$A$1:$A$1048576" r="H80" sId="8"/>
    <undo index="10" exp="area" ref3D="1" dr="$D$1:$D$1048576" r="H80" sId="8"/>
    <undo index="65535" exp="area" ref3D="1" dr="$A$1:$A$1048576" r="G80" sId="8"/>
    <undo index="10" exp="area" ref3D="1" dr="$D$1:$D$1048576" r="G80" sId="8"/>
    <undo index="65535" exp="area" ref3D="1" dr="$A$1:$A$1048576" r="BA79" sId="8"/>
    <undo index="10" exp="area" ref3D="1" dr="$D$1:$D$1048576" r="BA79" sId="8"/>
    <undo index="65535" exp="area" ref3D="1" dr="$A$1:$A$1048576" r="AZ79" sId="8"/>
    <undo index="10" exp="area" ref3D="1" dr="$D$1:$D$1048576" r="AZ79" sId="8"/>
    <undo index="65535" exp="area" ref3D="1" dr="$A$1:$A$1048576" r="AY79" sId="8"/>
    <undo index="10" exp="area" ref3D="1" dr="$D$1:$D$1048576" r="AY79" sId="8"/>
    <undo index="65535" exp="area" ref3D="1" dr="$A$1:$A$1048576" r="AX79" sId="8"/>
    <undo index="10" exp="area" ref3D="1" dr="$D$1:$D$1048576" r="AX79" sId="8"/>
    <undo index="65535" exp="area" ref3D="1" dr="$A$1:$A$1048576" r="AW79" sId="8"/>
    <undo index="10" exp="area" ref3D="1" dr="$D$1:$D$1048576" r="AW79" sId="8"/>
    <undo index="65535" exp="area" ref3D="1" dr="$A$1:$A$1048576" r="AV79" sId="8"/>
    <undo index="10" exp="area" ref3D="1" dr="$D$1:$D$1048576" r="AV79" sId="8"/>
    <undo index="65535" exp="area" ref3D="1" dr="$A$1:$A$1048576" r="AU79" sId="8"/>
    <undo index="10" exp="area" ref3D="1" dr="$D$1:$D$1048576" r="AU79" sId="8"/>
    <undo index="65535" exp="area" ref3D="1" dr="$A$1:$A$1048576" r="AT79" sId="8"/>
    <undo index="10" exp="area" ref3D="1" dr="$D$1:$D$1048576" r="AT79" sId="8"/>
    <undo index="65535" exp="area" ref3D="1" dr="$A$1:$A$1048576" r="AS79" sId="8"/>
    <undo index="10" exp="area" ref3D="1" dr="$D$1:$D$1048576" r="AS79" sId="8"/>
    <undo index="65535" exp="area" ref3D="1" dr="$A$1:$A$1048576" r="AR79" sId="8"/>
    <undo index="10" exp="area" ref3D="1" dr="$D$1:$D$1048576" r="AR79" sId="8"/>
    <undo index="65535" exp="area" ref3D="1" dr="$A$1:$A$1048576" r="AQ79" sId="8"/>
    <undo index="10" exp="area" ref3D="1" dr="$D$1:$D$1048576" r="AQ79" sId="8"/>
    <undo index="65535" exp="area" ref3D="1" dr="$A$1:$A$1048576" r="AP79" sId="8"/>
    <undo index="10" exp="area" ref3D="1" dr="$D$1:$D$1048576" r="AP79" sId="8"/>
    <undo index="65535" exp="area" ref3D="1" dr="$A$1:$A$1048576" r="AO79" sId="8"/>
    <undo index="10" exp="area" ref3D="1" dr="$D$1:$D$1048576" r="AO79" sId="8"/>
    <undo index="65535" exp="area" ref3D="1" dr="$A$1:$A$1048576" r="AN79" sId="8"/>
    <undo index="10" exp="area" ref3D="1" dr="$D$1:$D$1048576" r="AN79" sId="8"/>
    <undo index="65535" exp="area" ref3D="1" dr="$A$1:$A$1048576" r="AM79" sId="8"/>
    <undo index="10" exp="area" ref3D="1" dr="$D$1:$D$1048576" r="AM79" sId="8"/>
    <undo index="65535" exp="area" ref3D="1" dr="$A$1:$A$1048576" r="AL79" sId="8"/>
    <undo index="10" exp="area" ref3D="1" dr="$D$1:$D$1048576" r="AL79" sId="8"/>
    <undo index="65535" exp="area" ref3D="1" dr="$A$1:$A$1048576" r="AK79" sId="8"/>
    <undo index="10" exp="area" ref3D="1" dr="$D$1:$D$1048576" r="AK79" sId="8"/>
    <undo index="65535" exp="area" ref3D="1" dr="$A$1:$A$1048576" r="AJ79" sId="8"/>
    <undo index="10" exp="area" ref3D="1" dr="$D$1:$D$1048576" r="AJ79" sId="8"/>
    <undo index="65535" exp="area" ref3D="1" dr="$A$1:$A$1048576" r="AI79" sId="8"/>
    <undo index="10" exp="area" ref3D="1" dr="$D$1:$D$1048576" r="AI79" sId="8"/>
    <undo index="65535" exp="area" ref3D="1" dr="$A$1:$A$1048576" r="AH79" sId="8"/>
    <undo index="10" exp="area" ref3D="1" dr="$D$1:$D$1048576" r="AH79" sId="8"/>
    <undo index="65535" exp="area" ref3D="1" dr="$A$1:$A$1048576" r="AG79" sId="8"/>
    <undo index="10" exp="area" ref3D="1" dr="$D$1:$D$1048576" r="AG79" sId="8"/>
    <undo index="65535" exp="area" ref3D="1" dr="$A$1:$A$1048576" r="AF79" sId="8"/>
    <undo index="10" exp="area" ref3D="1" dr="$D$1:$D$1048576" r="AF79" sId="8"/>
    <undo index="65535" exp="area" ref3D="1" dr="$A$1:$A$1048576" r="AE79" sId="8"/>
    <undo index="10" exp="area" ref3D="1" dr="$D$1:$D$1048576" r="AE79" sId="8"/>
    <undo index="65535" exp="area" ref3D="1" dr="$A$1:$A$1048576" r="AD79" sId="8"/>
    <undo index="10" exp="area" ref3D="1" dr="$D$1:$D$1048576" r="AD79" sId="8"/>
    <undo index="65535" exp="area" ref3D="1" dr="$A$1:$A$1048576" r="AC79" sId="8"/>
    <undo index="10" exp="area" ref3D="1" dr="$D$1:$D$1048576" r="AC79" sId="8"/>
    <undo index="65535" exp="area" ref3D="1" dr="$A$1:$A$1048576" r="AB79" sId="8"/>
    <undo index="10" exp="area" ref3D="1" dr="$D$1:$D$1048576" r="AB79" sId="8"/>
    <undo index="65535" exp="area" ref3D="1" dr="$A$1:$A$1048576" r="AA79" sId="8"/>
    <undo index="10" exp="area" ref3D="1" dr="$D$1:$D$1048576" r="AA79" sId="8"/>
    <undo index="65535" exp="area" ref3D="1" dr="$A$1:$A$1048576" r="Z79" sId="8"/>
    <undo index="10" exp="area" ref3D="1" dr="$D$1:$D$1048576" r="Z79" sId="8"/>
    <undo index="65535" exp="area" ref3D="1" dr="$A$1:$A$1048576" r="Y79" sId="8"/>
    <undo index="10" exp="area" ref3D="1" dr="$D$1:$D$1048576" r="Y79" sId="8"/>
    <undo index="65535" exp="area" ref3D="1" dr="$A$1:$A$1048576" r="X79" sId="8"/>
    <undo index="10" exp="area" ref3D="1" dr="$D$1:$D$1048576" r="X79" sId="8"/>
    <undo index="65535" exp="area" ref3D="1" dr="$A$1:$A$1048576" r="W79" sId="8"/>
    <undo index="10" exp="area" ref3D="1" dr="$D$1:$D$1048576" r="W79" sId="8"/>
    <undo index="65535" exp="area" ref3D="1" dr="$A$1:$A$1048576" r="V79" sId="8"/>
    <undo index="10" exp="area" ref3D="1" dr="$D$1:$D$1048576" r="V79" sId="8"/>
    <undo index="65535" exp="area" ref3D="1" dr="$A$1:$A$1048576" r="U79" sId="8"/>
    <undo index="10" exp="area" ref3D="1" dr="$D$1:$D$1048576" r="U79" sId="8"/>
    <undo index="65535" exp="area" ref3D="1" dr="$A$1:$A$1048576" r="T79" sId="8"/>
    <undo index="10" exp="area" ref3D="1" dr="$D$1:$D$1048576" r="T79" sId="8"/>
    <undo index="65535" exp="area" ref3D="1" dr="$A$1:$A$1048576" r="S79" sId="8"/>
    <undo index="10" exp="area" ref3D="1" dr="$D$1:$D$1048576" r="S79" sId="8"/>
    <undo index="65535" exp="area" ref3D="1" dr="$A$1:$A$1048576" r="R79" sId="8"/>
    <undo index="10" exp="area" ref3D="1" dr="$D$1:$D$1048576" r="R79" sId="8"/>
    <undo index="65535" exp="area" ref3D="1" dr="$A$1:$A$1048576" r="Q79" sId="8"/>
    <undo index="10" exp="area" ref3D="1" dr="$D$1:$D$1048576" r="Q79" sId="8"/>
    <undo index="65535" exp="area" ref3D="1" dr="$A$1:$A$1048576" r="P79" sId="8"/>
    <undo index="10" exp="area" ref3D="1" dr="$D$1:$D$1048576" r="P79" sId="8"/>
    <undo index="65535" exp="area" ref3D="1" dr="$A$1:$A$1048576" r="O79" sId="8"/>
    <undo index="10" exp="area" ref3D="1" dr="$D$1:$D$1048576" r="O79" sId="8"/>
    <undo index="65535" exp="area" ref3D="1" dr="$A$1:$A$1048576" r="N79" sId="8"/>
    <undo index="10" exp="area" ref3D="1" dr="$D$1:$D$1048576" r="N79" sId="8"/>
    <undo index="65535" exp="area" ref3D="1" dr="$A$1:$A$1048576" r="M79" sId="8"/>
    <undo index="10" exp="area" ref3D="1" dr="$D$1:$D$1048576" r="M79" sId="8"/>
    <undo index="65535" exp="area" ref3D="1" dr="$A$1:$A$1048576" r="L79" sId="8"/>
    <undo index="10" exp="area" ref3D="1" dr="$D$1:$D$1048576" r="L79" sId="8"/>
    <undo index="65535" exp="area" ref3D="1" dr="$A$1:$A$1048576" r="K79" sId="8"/>
    <undo index="10" exp="area" ref3D="1" dr="$D$1:$D$1048576" r="K79" sId="8"/>
    <undo index="65535" exp="area" ref3D="1" dr="$A$1:$A$1048576" r="J79" sId="8"/>
    <undo index="10" exp="area" ref3D="1" dr="$D$1:$D$1048576" r="J79" sId="8"/>
    <undo index="65535" exp="area" ref3D="1" dr="$A$1:$A$1048576" r="I79" sId="8"/>
    <undo index="10" exp="area" ref3D="1" dr="$D$1:$D$1048576" r="I79" sId="8"/>
    <undo index="65535" exp="area" ref3D="1" dr="$A$1:$A$1048576" r="H79" sId="8"/>
    <undo index="10" exp="area" ref3D="1" dr="$D$1:$D$1048576" r="H79" sId="8"/>
    <undo index="65535" exp="area" ref3D="1" dr="$A$1:$A$1048576" r="G79" sId="8"/>
    <undo index="10" exp="area" ref3D="1" dr="$D$1:$D$1048576" r="G79" sId="8"/>
    <undo index="65535" exp="area" ref3D="1" dr="$A$1:$A$1048576" r="BA78" sId="8"/>
    <undo index="10" exp="area" ref3D="1" dr="$D$1:$D$1048576" r="BA78" sId="8"/>
    <undo index="65535" exp="area" ref3D="1" dr="$A$1:$A$1048576" r="AZ78" sId="8"/>
    <undo index="10" exp="area" ref3D="1" dr="$D$1:$D$1048576" r="AZ78" sId="8"/>
    <undo index="65535" exp="area" ref3D="1" dr="$A$1:$A$1048576" r="AY78" sId="8"/>
    <undo index="10" exp="area" ref3D="1" dr="$D$1:$D$1048576" r="AY78" sId="8"/>
    <undo index="65535" exp="area" ref3D="1" dr="$A$1:$A$1048576" r="AX78" sId="8"/>
    <undo index="10" exp="area" ref3D="1" dr="$D$1:$D$1048576" r="AX78" sId="8"/>
    <undo index="65535" exp="area" ref3D="1" dr="$A$1:$A$1048576" r="AW78" sId="8"/>
    <undo index="10" exp="area" ref3D="1" dr="$D$1:$D$1048576" r="AW78" sId="8"/>
    <undo index="65535" exp="area" ref3D="1" dr="$A$1:$A$1048576" r="AV78" sId="8"/>
    <undo index="10" exp="area" ref3D="1" dr="$D$1:$D$1048576" r="AV78" sId="8"/>
    <undo index="65535" exp="area" ref3D="1" dr="$A$1:$A$1048576" r="AU78" sId="8"/>
    <undo index="10" exp="area" ref3D="1" dr="$D$1:$D$1048576" r="AU78" sId="8"/>
    <undo index="65535" exp="area" ref3D="1" dr="$A$1:$A$1048576" r="AT78" sId="8"/>
    <undo index="10" exp="area" ref3D="1" dr="$D$1:$D$1048576" r="AT78" sId="8"/>
    <undo index="65535" exp="area" ref3D="1" dr="$A$1:$A$1048576" r="AS78" sId="8"/>
    <undo index="10" exp="area" ref3D="1" dr="$D$1:$D$1048576" r="AS78" sId="8"/>
    <undo index="65535" exp="area" ref3D="1" dr="$A$1:$A$1048576" r="AR78" sId="8"/>
    <undo index="10" exp="area" ref3D="1" dr="$D$1:$D$1048576" r="AR78" sId="8"/>
    <undo index="65535" exp="area" ref3D="1" dr="$A$1:$A$1048576" r="AQ78" sId="8"/>
    <undo index="10" exp="area" ref3D="1" dr="$D$1:$D$1048576" r="AQ78" sId="8"/>
    <undo index="65535" exp="area" ref3D="1" dr="$A$1:$A$1048576" r="AP78" sId="8"/>
    <undo index="10" exp="area" ref3D="1" dr="$D$1:$D$1048576" r="AP78" sId="8"/>
    <undo index="65535" exp="area" ref3D="1" dr="$A$1:$A$1048576" r="AO78" sId="8"/>
    <undo index="10" exp="area" ref3D="1" dr="$D$1:$D$1048576" r="AO78" sId="8"/>
    <undo index="65535" exp="area" ref3D="1" dr="$A$1:$A$1048576" r="AN78" sId="8"/>
    <undo index="10" exp="area" ref3D="1" dr="$D$1:$D$1048576" r="AN78" sId="8"/>
    <undo index="65535" exp="area" ref3D="1" dr="$A$1:$A$1048576" r="AM78" sId="8"/>
    <undo index="10" exp="area" ref3D="1" dr="$D$1:$D$1048576" r="AM78" sId="8"/>
    <undo index="65535" exp="area" ref3D="1" dr="$A$1:$A$1048576" r="AL78" sId="8"/>
    <undo index="10" exp="area" ref3D="1" dr="$D$1:$D$1048576" r="AL78" sId="8"/>
    <undo index="65535" exp="area" ref3D="1" dr="$A$1:$A$1048576" r="AK78" sId="8"/>
    <undo index="10" exp="area" ref3D="1" dr="$D$1:$D$1048576" r="AK78" sId="8"/>
    <undo index="65535" exp="area" ref3D="1" dr="$A$1:$A$1048576" r="AJ78" sId="8"/>
    <undo index="10" exp="area" ref3D="1" dr="$D$1:$D$1048576" r="AJ78" sId="8"/>
    <undo index="65535" exp="area" ref3D="1" dr="$A$1:$A$1048576" r="AI78" sId="8"/>
    <undo index="10" exp="area" ref3D="1" dr="$D$1:$D$1048576" r="AI78" sId="8"/>
    <undo index="65535" exp="area" ref3D="1" dr="$A$1:$A$1048576" r="AH78" sId="8"/>
    <undo index="10" exp="area" ref3D="1" dr="$D$1:$D$1048576" r="AH78" sId="8"/>
    <undo index="65535" exp="area" ref3D="1" dr="$A$1:$A$1048576" r="AG78" sId="8"/>
    <undo index="10" exp="area" ref3D="1" dr="$D$1:$D$1048576" r="AG78" sId="8"/>
    <undo index="65535" exp="area" ref3D="1" dr="$A$1:$A$1048576" r="AF78" sId="8"/>
    <undo index="10" exp="area" ref3D="1" dr="$D$1:$D$1048576" r="AF78" sId="8"/>
    <undo index="65535" exp="area" ref3D="1" dr="$A$1:$A$1048576" r="AE78" sId="8"/>
    <undo index="10" exp="area" ref3D="1" dr="$D$1:$D$1048576" r="AE78" sId="8"/>
    <undo index="65535" exp="area" ref3D="1" dr="$A$1:$A$1048576" r="AD78" sId="8"/>
    <undo index="10" exp="area" ref3D="1" dr="$D$1:$D$1048576" r="AD78" sId="8"/>
    <undo index="65535" exp="area" ref3D="1" dr="$A$1:$A$1048576" r="AC78" sId="8"/>
    <undo index="10" exp="area" ref3D="1" dr="$D$1:$D$1048576" r="AC78" sId="8"/>
    <undo index="65535" exp="area" ref3D="1" dr="$A$1:$A$1048576" r="AB78" sId="8"/>
    <undo index="10" exp="area" ref3D="1" dr="$D$1:$D$1048576" r="AB78" sId="8"/>
    <undo index="65535" exp="area" ref3D="1" dr="$A$1:$A$1048576" r="AA78" sId="8"/>
    <undo index="10" exp="area" ref3D="1" dr="$D$1:$D$1048576" r="AA78" sId="8"/>
    <undo index="65535" exp="area" ref3D="1" dr="$A$1:$A$1048576" r="Z78" sId="8"/>
    <undo index="10" exp="area" ref3D="1" dr="$D$1:$D$1048576" r="Z78" sId="8"/>
    <undo index="65535" exp="area" ref3D="1" dr="$A$1:$A$1048576" r="Y78" sId="8"/>
    <undo index="10" exp="area" ref3D="1" dr="$D$1:$D$1048576" r="Y78" sId="8"/>
    <undo index="65535" exp="area" ref3D="1" dr="$A$1:$A$1048576" r="X78" sId="8"/>
    <undo index="10" exp="area" ref3D="1" dr="$D$1:$D$1048576" r="X78" sId="8"/>
    <undo index="65535" exp="area" ref3D="1" dr="$A$1:$A$1048576" r="W78" sId="8"/>
    <undo index="10" exp="area" ref3D="1" dr="$D$1:$D$1048576" r="W78" sId="8"/>
    <undo index="65535" exp="area" ref3D="1" dr="$A$1:$A$1048576" r="V78" sId="8"/>
    <undo index="10" exp="area" ref3D="1" dr="$D$1:$D$1048576" r="V78" sId="8"/>
    <undo index="65535" exp="area" ref3D="1" dr="$A$1:$A$1048576" r="U78" sId="8"/>
    <undo index="10" exp="area" ref3D="1" dr="$D$1:$D$1048576" r="U78" sId="8"/>
    <undo index="65535" exp="area" ref3D="1" dr="$A$1:$A$1048576" r="T78" sId="8"/>
    <undo index="10" exp="area" ref3D="1" dr="$D$1:$D$1048576" r="T78" sId="8"/>
    <undo index="65535" exp="area" ref3D="1" dr="$A$1:$A$1048576" r="S78" sId="8"/>
    <undo index="10" exp="area" ref3D="1" dr="$D$1:$D$1048576" r="S78" sId="8"/>
    <undo index="65535" exp="area" ref3D="1" dr="$A$1:$A$1048576" r="R78" sId="8"/>
    <undo index="10" exp="area" ref3D="1" dr="$D$1:$D$1048576" r="R78" sId="8"/>
    <undo index="65535" exp="area" ref3D="1" dr="$A$1:$A$1048576" r="Q78" sId="8"/>
    <undo index="10" exp="area" ref3D="1" dr="$D$1:$D$1048576" r="Q78" sId="8"/>
    <undo index="65535" exp="area" ref3D="1" dr="$A$1:$A$1048576" r="P78" sId="8"/>
    <undo index="10" exp="area" ref3D="1" dr="$D$1:$D$1048576" r="P78" sId="8"/>
    <undo index="65535" exp="area" ref3D="1" dr="$A$1:$A$1048576" r="O78" sId="8"/>
    <undo index="10" exp="area" ref3D="1" dr="$D$1:$D$1048576" r="O78" sId="8"/>
    <undo index="65535" exp="area" ref3D="1" dr="$A$1:$A$1048576" r="N78" sId="8"/>
    <undo index="10" exp="area" ref3D="1" dr="$D$1:$D$1048576" r="N78" sId="8"/>
    <undo index="65535" exp="area" ref3D="1" dr="$A$1:$A$1048576" r="M78" sId="8"/>
    <undo index="10" exp="area" ref3D="1" dr="$D$1:$D$1048576" r="M78" sId="8"/>
    <undo index="65535" exp="area" ref3D="1" dr="$A$1:$A$1048576" r="L78" sId="8"/>
    <undo index="10" exp="area" ref3D="1" dr="$D$1:$D$1048576" r="L78" sId="8"/>
    <undo index="65535" exp="area" ref3D="1" dr="$A$1:$A$1048576" r="K78" sId="8"/>
    <undo index="10" exp="area" ref3D="1" dr="$D$1:$D$1048576" r="K78" sId="8"/>
    <undo index="65535" exp="area" ref3D="1" dr="$A$1:$A$1048576" r="J78" sId="8"/>
    <undo index="10" exp="area" ref3D="1" dr="$D$1:$D$1048576" r="J78" sId="8"/>
    <undo index="65535" exp="area" ref3D="1" dr="$A$1:$A$1048576" r="I78" sId="8"/>
    <undo index="10" exp="area" ref3D="1" dr="$D$1:$D$1048576" r="I78" sId="8"/>
    <undo index="65535" exp="area" ref3D="1" dr="$A$1:$A$1048576" r="H78" sId="8"/>
    <undo index="10" exp="area" ref3D="1" dr="$D$1:$D$1048576" r="H78" sId="8"/>
    <undo index="65535" exp="area" ref3D="1" dr="$A$1:$A$1048576" r="G78" sId="8"/>
    <undo index="10" exp="area" ref3D="1" dr="$D$1:$D$1048576" r="G78" sId="8"/>
    <undo index="65535" exp="area" ref3D="1" dr="$A$1:$A$1048576" r="BA77" sId="8"/>
    <undo index="10" exp="area" ref3D="1" dr="$D$1:$D$1048576" r="BA77" sId="8"/>
    <undo index="65535" exp="area" ref3D="1" dr="$A$1:$A$1048576" r="AZ77" sId="8"/>
    <undo index="10" exp="area" ref3D="1" dr="$D$1:$D$1048576" r="AZ77" sId="8"/>
    <undo index="65535" exp="area" ref3D="1" dr="$A$1:$A$1048576" r="AY77" sId="8"/>
    <undo index="10" exp="area" ref3D="1" dr="$D$1:$D$1048576" r="AY77" sId="8"/>
    <undo index="65535" exp="area" ref3D="1" dr="$A$1:$A$1048576" r="AX77" sId="8"/>
    <undo index="10" exp="area" ref3D="1" dr="$D$1:$D$1048576" r="AX77" sId="8"/>
    <undo index="65535" exp="area" ref3D="1" dr="$A$1:$A$1048576" r="AW77" sId="8"/>
    <undo index="10" exp="area" ref3D="1" dr="$D$1:$D$1048576" r="AW77" sId="8"/>
    <undo index="65535" exp="area" ref3D="1" dr="$A$1:$A$1048576" r="AV77" sId="8"/>
    <undo index="10" exp="area" ref3D="1" dr="$D$1:$D$1048576" r="AV77" sId="8"/>
    <undo index="65535" exp="area" ref3D="1" dr="$A$1:$A$1048576" r="AU77" sId="8"/>
    <undo index="10" exp="area" ref3D="1" dr="$D$1:$D$1048576" r="AU77" sId="8"/>
    <undo index="65535" exp="area" ref3D="1" dr="$A$1:$A$1048576" r="AT77" sId="8"/>
    <undo index="10" exp="area" ref3D="1" dr="$D$1:$D$1048576" r="AT77" sId="8"/>
    <undo index="65535" exp="area" ref3D="1" dr="$A$1:$A$1048576" r="AS77" sId="8"/>
    <undo index="10" exp="area" ref3D="1" dr="$D$1:$D$1048576" r="AS77" sId="8"/>
    <undo index="65535" exp="area" ref3D="1" dr="$A$1:$A$1048576" r="AR77" sId="8"/>
    <undo index="10" exp="area" ref3D="1" dr="$D$1:$D$1048576" r="AR77" sId="8"/>
    <undo index="65535" exp="area" ref3D="1" dr="$A$1:$A$1048576" r="AQ77" sId="8"/>
    <undo index="10" exp="area" ref3D="1" dr="$D$1:$D$1048576" r="AQ77" sId="8"/>
    <undo index="65535" exp="area" ref3D="1" dr="$A$1:$A$1048576" r="AP77" sId="8"/>
    <undo index="10" exp="area" ref3D="1" dr="$D$1:$D$1048576" r="AP77" sId="8"/>
    <undo index="65535" exp="area" ref3D="1" dr="$A$1:$A$1048576" r="AO77" sId="8"/>
    <undo index="10" exp="area" ref3D="1" dr="$D$1:$D$1048576" r="AO77" sId="8"/>
    <undo index="65535" exp="area" ref3D="1" dr="$A$1:$A$1048576" r="AN77" sId="8"/>
    <undo index="10" exp="area" ref3D="1" dr="$D$1:$D$1048576" r="AN77" sId="8"/>
    <undo index="65535" exp="area" ref3D="1" dr="$A$1:$A$1048576" r="AM77" sId="8"/>
    <undo index="10" exp="area" ref3D="1" dr="$D$1:$D$1048576" r="AM77" sId="8"/>
    <undo index="65535" exp="area" ref3D="1" dr="$A$1:$A$1048576" r="AL77" sId="8"/>
    <undo index="10" exp="area" ref3D="1" dr="$D$1:$D$1048576" r="AL77" sId="8"/>
    <undo index="65535" exp="area" ref3D="1" dr="$A$1:$A$1048576" r="AK77" sId="8"/>
    <undo index="10" exp="area" ref3D="1" dr="$D$1:$D$1048576" r="AK77" sId="8"/>
    <undo index="65535" exp="area" ref3D="1" dr="$A$1:$A$1048576" r="AJ77" sId="8"/>
    <undo index="10" exp="area" ref3D="1" dr="$D$1:$D$1048576" r="AJ77" sId="8"/>
    <undo index="65535" exp="area" ref3D="1" dr="$A$1:$A$1048576" r="AI77" sId="8"/>
    <undo index="10" exp="area" ref3D="1" dr="$D$1:$D$1048576" r="AI77" sId="8"/>
    <undo index="65535" exp="area" ref3D="1" dr="$A$1:$A$1048576" r="AH77" sId="8"/>
    <undo index="10" exp="area" ref3D="1" dr="$D$1:$D$1048576" r="AH77" sId="8"/>
    <undo index="65535" exp="area" ref3D="1" dr="$A$1:$A$1048576" r="AG77" sId="8"/>
    <undo index="10" exp="area" ref3D="1" dr="$D$1:$D$1048576" r="AG77" sId="8"/>
    <undo index="65535" exp="area" ref3D="1" dr="$A$1:$A$1048576" r="AF77" sId="8"/>
    <undo index="10" exp="area" ref3D="1" dr="$D$1:$D$1048576" r="AF77" sId="8"/>
    <undo index="65535" exp="area" ref3D="1" dr="$A$1:$A$1048576" r="AE77" sId="8"/>
    <undo index="10" exp="area" ref3D="1" dr="$D$1:$D$1048576" r="AE77" sId="8"/>
    <undo index="65535" exp="area" ref3D="1" dr="$A$1:$A$1048576" r="AD77" sId="8"/>
    <undo index="10" exp="area" ref3D="1" dr="$D$1:$D$1048576" r="AD77" sId="8"/>
    <undo index="65535" exp="area" ref3D="1" dr="$A$1:$A$1048576" r="AC77" sId="8"/>
    <undo index="10" exp="area" ref3D="1" dr="$D$1:$D$1048576" r="AC77" sId="8"/>
    <undo index="65535" exp="area" ref3D="1" dr="$A$1:$A$1048576" r="AB77" sId="8"/>
    <undo index="10" exp="area" ref3D="1" dr="$D$1:$D$1048576" r="AB77" sId="8"/>
    <undo index="65535" exp="area" ref3D="1" dr="$A$1:$A$1048576" r="AA77" sId="8"/>
    <undo index="10" exp="area" ref3D="1" dr="$D$1:$D$1048576" r="AA77" sId="8"/>
    <undo index="65535" exp="area" ref3D="1" dr="$A$1:$A$1048576" r="Z77" sId="8"/>
    <undo index="10" exp="area" ref3D="1" dr="$D$1:$D$1048576" r="Z77" sId="8"/>
    <undo index="65535" exp="area" ref3D="1" dr="$A$1:$A$1048576" r="Y77" sId="8"/>
    <undo index="10" exp="area" ref3D="1" dr="$D$1:$D$1048576" r="Y77" sId="8"/>
    <undo index="65535" exp="area" ref3D="1" dr="$A$1:$A$1048576" r="X77" sId="8"/>
    <undo index="10" exp="area" ref3D="1" dr="$D$1:$D$1048576" r="X77" sId="8"/>
    <undo index="65535" exp="area" ref3D="1" dr="$A$1:$A$1048576" r="W77" sId="8"/>
    <undo index="10" exp="area" ref3D="1" dr="$D$1:$D$1048576" r="W77" sId="8"/>
    <undo index="65535" exp="area" ref3D="1" dr="$A$1:$A$1048576" r="V77" sId="8"/>
    <undo index="10" exp="area" ref3D="1" dr="$D$1:$D$1048576" r="V77" sId="8"/>
    <undo index="65535" exp="area" ref3D="1" dr="$A$1:$A$1048576" r="U77" sId="8"/>
    <undo index="10" exp="area" ref3D="1" dr="$D$1:$D$1048576" r="U77" sId="8"/>
    <undo index="65535" exp="area" ref3D="1" dr="$A$1:$A$1048576" r="T77" sId="8"/>
    <undo index="10" exp="area" ref3D="1" dr="$D$1:$D$1048576" r="T77" sId="8"/>
    <undo index="65535" exp="area" ref3D="1" dr="$A$1:$A$1048576" r="S77" sId="8"/>
    <undo index="10" exp="area" ref3D="1" dr="$D$1:$D$1048576" r="S77" sId="8"/>
    <undo index="65535" exp="area" ref3D="1" dr="$A$1:$A$1048576" r="R77" sId="8"/>
    <undo index="10" exp="area" ref3D="1" dr="$D$1:$D$1048576" r="R77" sId="8"/>
    <undo index="65535" exp="area" ref3D="1" dr="$A$1:$A$1048576" r="Q77" sId="8"/>
    <undo index="10" exp="area" ref3D="1" dr="$D$1:$D$1048576" r="Q77" sId="8"/>
    <undo index="65535" exp="area" ref3D="1" dr="$A$1:$A$1048576" r="P77" sId="8"/>
    <undo index="10" exp="area" ref3D="1" dr="$D$1:$D$1048576" r="P77" sId="8"/>
    <undo index="65535" exp="area" ref3D="1" dr="$A$1:$A$1048576" r="O77" sId="8"/>
    <undo index="10" exp="area" ref3D="1" dr="$D$1:$D$1048576" r="O77" sId="8"/>
    <undo index="65535" exp="area" ref3D="1" dr="$A$1:$A$1048576" r="N77" sId="8"/>
    <undo index="10" exp="area" ref3D="1" dr="$D$1:$D$1048576" r="N77" sId="8"/>
    <undo index="65535" exp="area" ref3D="1" dr="$A$1:$A$1048576" r="M77" sId="8"/>
    <undo index="10" exp="area" ref3D="1" dr="$D$1:$D$1048576" r="M77" sId="8"/>
    <undo index="65535" exp="area" ref3D="1" dr="$A$1:$A$1048576" r="L77" sId="8"/>
    <undo index="10" exp="area" ref3D="1" dr="$D$1:$D$1048576" r="L77" sId="8"/>
    <undo index="65535" exp="area" ref3D="1" dr="$A$1:$A$1048576" r="K77" sId="8"/>
    <undo index="10" exp="area" ref3D="1" dr="$D$1:$D$1048576" r="K77" sId="8"/>
    <undo index="65535" exp="area" ref3D="1" dr="$A$1:$A$1048576" r="J77" sId="8"/>
    <undo index="10" exp="area" ref3D="1" dr="$D$1:$D$1048576" r="J77" sId="8"/>
    <undo index="65535" exp="area" ref3D="1" dr="$A$1:$A$1048576" r="I77" sId="8"/>
    <undo index="10" exp="area" ref3D="1" dr="$D$1:$D$1048576" r="I77" sId="8"/>
    <undo index="65535" exp="area" ref3D="1" dr="$A$1:$A$1048576" r="H77" sId="8"/>
    <undo index="10" exp="area" ref3D="1" dr="$D$1:$D$1048576" r="H77" sId="8"/>
    <undo index="65535" exp="area" ref3D="1" dr="$A$1:$A$1048576" r="G77" sId="8"/>
    <undo index="10" exp="area" ref3D="1" dr="$D$1:$D$1048576" r="G77" sId="8"/>
    <undo index="65535" exp="area" ref3D="1" dr="$A$1:$A$1048576" r="BA76" sId="8"/>
    <undo index="10" exp="area" ref3D="1" dr="$D$1:$D$1048576" r="BA76" sId="8"/>
    <undo index="65535" exp="area" ref3D="1" dr="$A$1:$A$1048576" r="AZ76" sId="8"/>
    <undo index="10" exp="area" ref3D="1" dr="$D$1:$D$1048576" r="AZ76" sId="8"/>
    <undo index="65535" exp="area" ref3D="1" dr="$A$1:$A$1048576" r="AY76" sId="8"/>
    <undo index="10" exp="area" ref3D="1" dr="$D$1:$D$1048576" r="AY76" sId="8"/>
    <undo index="65535" exp="area" ref3D="1" dr="$A$1:$A$1048576" r="AX76" sId="8"/>
    <undo index="10" exp="area" ref3D="1" dr="$D$1:$D$1048576" r="AX76" sId="8"/>
    <undo index="65535" exp="area" ref3D="1" dr="$A$1:$A$1048576" r="AW76" sId="8"/>
    <undo index="10" exp="area" ref3D="1" dr="$D$1:$D$1048576" r="AW76" sId="8"/>
    <undo index="65535" exp="area" ref3D="1" dr="$A$1:$A$1048576" r="AV76" sId="8"/>
    <undo index="10" exp="area" ref3D="1" dr="$D$1:$D$1048576" r="AV76" sId="8"/>
    <undo index="65535" exp="area" ref3D="1" dr="$A$1:$A$1048576" r="AU76" sId="8"/>
    <undo index="10" exp="area" ref3D="1" dr="$D$1:$D$1048576" r="AU76" sId="8"/>
    <undo index="65535" exp="area" ref3D="1" dr="$A$1:$A$1048576" r="AT76" sId="8"/>
    <undo index="10" exp="area" ref3D="1" dr="$D$1:$D$1048576" r="AT76" sId="8"/>
    <undo index="65535" exp="area" ref3D="1" dr="$A$1:$A$1048576" r="AS76" sId="8"/>
    <undo index="10" exp="area" ref3D="1" dr="$D$1:$D$1048576" r="AS76" sId="8"/>
    <undo index="65535" exp="area" ref3D="1" dr="$A$1:$A$1048576" r="AR76" sId="8"/>
    <undo index="10" exp="area" ref3D="1" dr="$D$1:$D$1048576" r="AR76" sId="8"/>
    <undo index="65535" exp="area" ref3D="1" dr="$A$1:$A$1048576" r="AQ76" sId="8"/>
    <undo index="10" exp="area" ref3D="1" dr="$D$1:$D$1048576" r="AQ76" sId="8"/>
    <undo index="65535" exp="area" ref3D="1" dr="$A$1:$A$1048576" r="AP76" sId="8"/>
    <undo index="10" exp="area" ref3D="1" dr="$D$1:$D$1048576" r="AP76" sId="8"/>
    <undo index="65535" exp="area" ref3D="1" dr="$A$1:$A$1048576" r="AO76" sId="8"/>
    <undo index="10" exp="area" ref3D="1" dr="$D$1:$D$1048576" r="AO76" sId="8"/>
    <undo index="65535" exp="area" ref3D="1" dr="$A$1:$A$1048576" r="AN76" sId="8"/>
    <undo index="10" exp="area" ref3D="1" dr="$D$1:$D$1048576" r="AN76" sId="8"/>
    <undo index="65535" exp="area" ref3D="1" dr="$A$1:$A$1048576" r="AM76" sId="8"/>
    <undo index="10" exp="area" ref3D="1" dr="$D$1:$D$1048576" r="AM76" sId="8"/>
    <undo index="65535" exp="area" ref3D="1" dr="$A$1:$A$1048576" r="AL76" sId="8"/>
    <undo index="10" exp="area" ref3D="1" dr="$D$1:$D$1048576" r="AL76" sId="8"/>
    <undo index="65535" exp="area" ref3D="1" dr="$A$1:$A$1048576" r="AK76" sId="8"/>
    <undo index="10" exp="area" ref3D="1" dr="$D$1:$D$1048576" r="AK76" sId="8"/>
    <undo index="65535" exp="area" ref3D="1" dr="$A$1:$A$1048576" r="AJ76" sId="8"/>
    <undo index="10" exp="area" ref3D="1" dr="$D$1:$D$1048576" r="AJ76" sId="8"/>
    <undo index="65535" exp="area" ref3D="1" dr="$A$1:$A$1048576" r="AI76" sId="8"/>
    <undo index="10" exp="area" ref3D="1" dr="$D$1:$D$1048576" r="AI76" sId="8"/>
    <undo index="65535" exp="area" ref3D="1" dr="$A$1:$A$1048576" r="AH76" sId="8"/>
    <undo index="10" exp="area" ref3D="1" dr="$D$1:$D$1048576" r="AH76" sId="8"/>
    <undo index="65535" exp="area" ref3D="1" dr="$A$1:$A$1048576" r="AG76" sId="8"/>
    <undo index="10" exp="area" ref3D="1" dr="$D$1:$D$1048576" r="AG76" sId="8"/>
    <undo index="65535" exp="area" ref3D="1" dr="$A$1:$A$1048576" r="AF76" sId="8"/>
    <undo index="10" exp="area" ref3D="1" dr="$D$1:$D$1048576" r="AF76" sId="8"/>
    <undo index="65535" exp="area" ref3D="1" dr="$A$1:$A$1048576" r="AE76" sId="8"/>
    <undo index="10" exp="area" ref3D="1" dr="$D$1:$D$1048576" r="AE76" sId="8"/>
    <undo index="65535" exp="area" ref3D="1" dr="$A$1:$A$1048576" r="AD76" sId="8"/>
    <undo index="10" exp="area" ref3D="1" dr="$D$1:$D$1048576" r="AD76" sId="8"/>
    <undo index="65535" exp="area" ref3D="1" dr="$A$1:$A$1048576" r="AC76" sId="8"/>
    <undo index="10" exp="area" ref3D="1" dr="$D$1:$D$1048576" r="AC76" sId="8"/>
    <undo index="65535" exp="area" ref3D="1" dr="$A$1:$A$1048576" r="AB76" sId="8"/>
    <undo index="10" exp="area" ref3D="1" dr="$D$1:$D$1048576" r="AB76" sId="8"/>
    <undo index="65535" exp="area" ref3D="1" dr="$A$1:$A$1048576" r="AA76" sId="8"/>
    <undo index="10" exp="area" ref3D="1" dr="$D$1:$D$1048576" r="AA76" sId="8"/>
    <undo index="65535" exp="area" ref3D="1" dr="$A$1:$A$1048576" r="Z76" sId="8"/>
    <undo index="10" exp="area" ref3D="1" dr="$D$1:$D$1048576" r="Z76" sId="8"/>
    <undo index="65535" exp="area" ref3D="1" dr="$A$1:$A$1048576" r="Y76" sId="8"/>
    <undo index="10" exp="area" ref3D="1" dr="$D$1:$D$1048576" r="Y76" sId="8"/>
    <undo index="65535" exp="area" ref3D="1" dr="$A$1:$A$1048576" r="X76" sId="8"/>
    <undo index="10" exp="area" ref3D="1" dr="$D$1:$D$1048576" r="X76" sId="8"/>
    <undo index="65535" exp="area" ref3D="1" dr="$A$1:$A$1048576" r="W76" sId="8"/>
    <undo index="10" exp="area" ref3D="1" dr="$D$1:$D$1048576" r="W76" sId="8"/>
    <undo index="65535" exp="area" ref3D="1" dr="$A$1:$A$1048576" r="V76" sId="8"/>
    <undo index="10" exp="area" ref3D="1" dr="$D$1:$D$1048576" r="V76" sId="8"/>
    <undo index="65535" exp="area" ref3D="1" dr="$A$1:$A$1048576" r="U76" sId="8"/>
    <undo index="10" exp="area" ref3D="1" dr="$D$1:$D$1048576" r="U76" sId="8"/>
    <undo index="65535" exp="area" ref3D="1" dr="$A$1:$A$1048576" r="T76" sId="8"/>
    <undo index="10" exp="area" ref3D="1" dr="$D$1:$D$1048576" r="T76" sId="8"/>
    <undo index="65535" exp="area" ref3D="1" dr="$A$1:$A$1048576" r="S76" sId="8"/>
    <undo index="10" exp="area" ref3D="1" dr="$D$1:$D$1048576" r="S76" sId="8"/>
    <undo index="65535" exp="area" ref3D="1" dr="$A$1:$A$1048576" r="R76" sId="8"/>
    <undo index="10" exp="area" ref3D="1" dr="$D$1:$D$1048576" r="R76" sId="8"/>
    <undo index="65535" exp="area" ref3D="1" dr="$A$1:$A$1048576" r="Q76" sId="8"/>
    <undo index="10" exp="area" ref3D="1" dr="$D$1:$D$1048576" r="Q76" sId="8"/>
    <undo index="65535" exp="area" ref3D="1" dr="$A$1:$A$1048576" r="P76" sId="8"/>
    <undo index="10" exp="area" ref3D="1" dr="$D$1:$D$1048576" r="P76" sId="8"/>
    <undo index="65535" exp="area" ref3D="1" dr="$A$1:$A$1048576" r="O76" sId="8"/>
    <undo index="10" exp="area" ref3D="1" dr="$D$1:$D$1048576" r="O76" sId="8"/>
    <undo index="65535" exp="area" ref3D="1" dr="$A$1:$A$1048576" r="N76" sId="8"/>
    <undo index="10" exp="area" ref3D="1" dr="$D$1:$D$1048576" r="N76" sId="8"/>
    <undo index="65535" exp="area" ref3D="1" dr="$A$1:$A$1048576" r="M76" sId="8"/>
    <undo index="10" exp="area" ref3D="1" dr="$D$1:$D$1048576" r="M76" sId="8"/>
    <undo index="65535" exp="area" ref3D="1" dr="$A$1:$A$1048576" r="L76" sId="8"/>
    <undo index="10" exp="area" ref3D="1" dr="$D$1:$D$1048576" r="L76" sId="8"/>
    <undo index="65535" exp="area" ref3D="1" dr="$A$1:$A$1048576" r="K76" sId="8"/>
    <undo index="10" exp="area" ref3D="1" dr="$D$1:$D$1048576" r="K76" sId="8"/>
    <undo index="65535" exp="area" ref3D="1" dr="$A$1:$A$1048576" r="J76" sId="8"/>
    <undo index="10" exp="area" ref3D="1" dr="$D$1:$D$1048576" r="J76" sId="8"/>
    <undo index="65535" exp="area" ref3D="1" dr="$A$1:$A$1048576" r="I76" sId="8"/>
    <undo index="10" exp="area" ref3D="1" dr="$D$1:$D$1048576" r="I76" sId="8"/>
    <undo index="65535" exp="area" ref3D="1" dr="$A$1:$A$1048576" r="H76" sId="8"/>
    <undo index="10" exp="area" ref3D="1" dr="$D$1:$D$1048576" r="H76" sId="8"/>
    <undo index="65535" exp="area" ref3D="1" dr="$A$1:$A$1048576" r="G76" sId="8"/>
    <undo index="10" exp="area" ref3D="1" dr="$D$1:$D$1048576" r="G76" sId="8"/>
    <undo index="65535" exp="area" ref3D="1" dr="$A$1:$A$1048576" r="BA75" sId="8"/>
    <undo index="10" exp="area" ref3D="1" dr="$D$1:$D$1048576" r="BA75" sId="8"/>
    <undo index="65535" exp="area" ref3D="1" dr="$A$1:$A$1048576" r="AZ75" sId="8"/>
    <undo index="10" exp="area" ref3D="1" dr="$D$1:$D$1048576" r="AZ75" sId="8"/>
    <undo index="65535" exp="area" ref3D="1" dr="$A$1:$A$1048576" r="AY75" sId="8"/>
    <undo index="10" exp="area" ref3D="1" dr="$D$1:$D$1048576" r="AY75" sId="8"/>
    <undo index="65535" exp="area" ref3D="1" dr="$A$1:$A$1048576" r="AX75" sId="8"/>
    <undo index="10" exp="area" ref3D="1" dr="$D$1:$D$1048576" r="AX75" sId="8"/>
    <undo index="65535" exp="area" ref3D="1" dr="$A$1:$A$1048576" r="AW75" sId="8"/>
    <undo index="10" exp="area" ref3D="1" dr="$D$1:$D$1048576" r="AW75" sId="8"/>
    <undo index="65535" exp="area" ref3D="1" dr="$A$1:$A$1048576" r="AV75" sId="8"/>
    <undo index="10" exp="area" ref3D="1" dr="$D$1:$D$1048576" r="AV75" sId="8"/>
    <undo index="65535" exp="area" ref3D="1" dr="$A$1:$A$1048576" r="AU75" sId="8"/>
    <undo index="10" exp="area" ref3D="1" dr="$D$1:$D$1048576" r="AU75" sId="8"/>
    <undo index="65535" exp="area" ref3D="1" dr="$A$1:$A$1048576" r="AT75" sId="8"/>
    <undo index="10" exp="area" ref3D="1" dr="$D$1:$D$1048576" r="AT75" sId="8"/>
    <undo index="65535" exp="area" ref3D="1" dr="$A$1:$A$1048576" r="AS75" sId="8"/>
    <undo index="10" exp="area" ref3D="1" dr="$D$1:$D$1048576" r="AS75" sId="8"/>
    <undo index="65535" exp="area" ref3D="1" dr="$A$1:$A$1048576" r="AR75" sId="8"/>
    <undo index="10" exp="area" ref3D="1" dr="$D$1:$D$1048576" r="AR75" sId="8"/>
    <undo index="65535" exp="area" ref3D="1" dr="$A$1:$A$1048576" r="AQ75" sId="8"/>
    <undo index="10" exp="area" ref3D="1" dr="$D$1:$D$1048576" r="AQ75" sId="8"/>
    <undo index="65535" exp="area" ref3D="1" dr="$A$1:$A$1048576" r="AP75" sId="8"/>
    <undo index="10" exp="area" ref3D="1" dr="$D$1:$D$1048576" r="AP75" sId="8"/>
    <undo index="65535" exp="area" ref3D="1" dr="$A$1:$A$1048576" r="AO75" sId="8"/>
    <undo index="10" exp="area" ref3D="1" dr="$D$1:$D$1048576" r="AO75" sId="8"/>
    <undo index="65535" exp="area" ref3D="1" dr="$A$1:$A$1048576" r="AN75" sId="8"/>
    <undo index="10" exp="area" ref3D="1" dr="$D$1:$D$1048576" r="AN75" sId="8"/>
    <undo index="65535" exp="area" ref3D="1" dr="$A$1:$A$1048576" r="AM75" sId="8"/>
    <undo index="10" exp="area" ref3D="1" dr="$D$1:$D$1048576" r="AM75" sId="8"/>
    <undo index="65535" exp="area" ref3D="1" dr="$A$1:$A$1048576" r="AL75" sId="8"/>
    <undo index="10" exp="area" ref3D="1" dr="$D$1:$D$1048576" r="AL75" sId="8"/>
    <undo index="65535" exp="area" ref3D="1" dr="$A$1:$A$1048576" r="AK75" sId="8"/>
    <undo index="10" exp="area" ref3D="1" dr="$D$1:$D$1048576" r="AK75" sId="8"/>
    <undo index="65535" exp="area" ref3D="1" dr="$A$1:$A$1048576" r="AJ75" sId="8"/>
    <undo index="10" exp="area" ref3D="1" dr="$D$1:$D$1048576" r="AJ75" sId="8"/>
    <undo index="65535" exp="area" ref3D="1" dr="$A$1:$A$1048576" r="AI75" sId="8"/>
    <undo index="10" exp="area" ref3D="1" dr="$D$1:$D$1048576" r="AI75" sId="8"/>
    <undo index="65535" exp="area" ref3D="1" dr="$A$1:$A$1048576" r="AH75" sId="8"/>
    <undo index="10" exp="area" ref3D="1" dr="$D$1:$D$1048576" r="AH75" sId="8"/>
    <undo index="65535" exp="area" ref3D="1" dr="$A$1:$A$1048576" r="AG75" sId="8"/>
    <undo index="10" exp="area" ref3D="1" dr="$D$1:$D$1048576" r="AG75" sId="8"/>
    <undo index="65535" exp="area" ref3D="1" dr="$A$1:$A$1048576" r="AF75" sId="8"/>
    <undo index="10" exp="area" ref3D="1" dr="$D$1:$D$1048576" r="AF75" sId="8"/>
    <undo index="65535" exp="area" ref3D="1" dr="$A$1:$A$1048576" r="AE75" sId="8"/>
    <undo index="10" exp="area" ref3D="1" dr="$D$1:$D$1048576" r="AE75" sId="8"/>
    <undo index="65535" exp="area" ref3D="1" dr="$A$1:$A$1048576" r="AD75" sId="8"/>
    <undo index="10" exp="area" ref3D="1" dr="$D$1:$D$1048576" r="AD75" sId="8"/>
    <undo index="65535" exp="area" ref3D="1" dr="$A$1:$A$1048576" r="AC75" sId="8"/>
    <undo index="10" exp="area" ref3D="1" dr="$D$1:$D$1048576" r="AC75" sId="8"/>
    <undo index="65535" exp="area" ref3D="1" dr="$A$1:$A$1048576" r="AB75" sId="8"/>
    <undo index="10" exp="area" ref3D="1" dr="$D$1:$D$1048576" r="AB75" sId="8"/>
    <undo index="65535" exp="area" ref3D="1" dr="$A$1:$A$1048576" r="AA75" sId="8"/>
    <undo index="10" exp="area" ref3D="1" dr="$D$1:$D$1048576" r="AA75" sId="8"/>
    <undo index="65535" exp="area" ref3D="1" dr="$A$1:$A$1048576" r="Z75" sId="8"/>
    <undo index="10" exp="area" ref3D="1" dr="$D$1:$D$1048576" r="Z75" sId="8"/>
    <undo index="65535" exp="area" ref3D="1" dr="$A$1:$A$1048576" r="Y75" sId="8"/>
    <undo index="10" exp="area" ref3D="1" dr="$D$1:$D$1048576" r="Y75" sId="8"/>
    <undo index="65535" exp="area" ref3D="1" dr="$A$1:$A$1048576" r="X75" sId="8"/>
    <undo index="10" exp="area" ref3D="1" dr="$D$1:$D$1048576" r="X75" sId="8"/>
    <undo index="65535" exp="area" ref3D="1" dr="$A$1:$A$1048576" r="W75" sId="8"/>
    <undo index="10" exp="area" ref3D="1" dr="$D$1:$D$1048576" r="W75" sId="8"/>
    <undo index="65535" exp="area" ref3D="1" dr="$A$1:$A$1048576" r="V75" sId="8"/>
    <undo index="10" exp="area" ref3D="1" dr="$D$1:$D$1048576" r="V75" sId="8"/>
    <undo index="65535" exp="area" ref3D="1" dr="$A$1:$A$1048576" r="U75" sId="8"/>
    <undo index="10" exp="area" ref3D="1" dr="$D$1:$D$1048576" r="U75" sId="8"/>
    <undo index="65535" exp="area" ref3D="1" dr="$A$1:$A$1048576" r="T75" sId="8"/>
    <undo index="10" exp="area" ref3D="1" dr="$D$1:$D$1048576" r="T75" sId="8"/>
    <undo index="65535" exp="area" ref3D="1" dr="$A$1:$A$1048576" r="S75" sId="8"/>
    <undo index="10" exp="area" ref3D="1" dr="$D$1:$D$1048576" r="S75" sId="8"/>
    <undo index="65535" exp="area" ref3D="1" dr="$A$1:$A$1048576" r="R75" sId="8"/>
    <undo index="10" exp="area" ref3D="1" dr="$D$1:$D$1048576" r="R75" sId="8"/>
    <undo index="65535" exp="area" ref3D="1" dr="$A$1:$A$1048576" r="Q75" sId="8"/>
    <undo index="10" exp="area" ref3D="1" dr="$D$1:$D$1048576" r="Q75" sId="8"/>
    <undo index="65535" exp="area" ref3D="1" dr="$A$1:$A$1048576" r="P75" sId="8"/>
    <undo index="10" exp="area" ref3D="1" dr="$D$1:$D$1048576" r="P75" sId="8"/>
    <undo index="65535" exp="area" ref3D="1" dr="$A$1:$A$1048576" r="O75" sId="8"/>
    <undo index="10" exp="area" ref3D="1" dr="$D$1:$D$1048576" r="O75" sId="8"/>
    <undo index="65535" exp="area" ref3D="1" dr="$A$1:$A$1048576" r="N75" sId="8"/>
    <undo index="10" exp="area" ref3D="1" dr="$D$1:$D$1048576" r="N75" sId="8"/>
    <undo index="65535" exp="area" ref3D="1" dr="$A$1:$A$1048576" r="M75" sId="8"/>
    <undo index="10" exp="area" ref3D="1" dr="$D$1:$D$1048576" r="M75" sId="8"/>
    <undo index="65535" exp="area" ref3D="1" dr="$A$1:$A$1048576" r="L75" sId="8"/>
    <undo index="10" exp="area" ref3D="1" dr="$D$1:$D$1048576" r="L75" sId="8"/>
    <undo index="65535" exp="area" ref3D="1" dr="$A$1:$A$1048576" r="K75" sId="8"/>
    <undo index="10" exp="area" ref3D="1" dr="$D$1:$D$1048576" r="K75" sId="8"/>
    <undo index="65535" exp="area" ref3D="1" dr="$A$1:$A$1048576" r="J75" sId="8"/>
    <undo index="10" exp="area" ref3D="1" dr="$D$1:$D$1048576" r="J75" sId="8"/>
    <undo index="65535" exp="area" ref3D="1" dr="$A$1:$A$1048576" r="I75" sId="8"/>
    <undo index="10" exp="area" ref3D="1" dr="$D$1:$D$1048576" r="I75" sId="8"/>
    <undo index="65535" exp="area" ref3D="1" dr="$A$1:$A$1048576" r="H75" sId="8"/>
    <undo index="10" exp="area" ref3D="1" dr="$D$1:$D$1048576" r="H75" sId="8"/>
    <undo index="65535" exp="area" ref3D="1" dr="$A$1:$A$1048576" r="G75" sId="8"/>
    <undo index="10" exp="area" ref3D="1" dr="$D$1:$D$1048576" r="G75" sId="8"/>
    <undo index="65535" exp="area" ref3D="1" dr="$A$1:$A$1048576" r="BA74" sId="8"/>
    <undo index="10" exp="area" ref3D="1" dr="$D$1:$D$1048576" r="BA74" sId="8"/>
    <undo index="65535" exp="area" ref3D="1" dr="$A$1:$A$1048576" r="AZ74" sId="8"/>
    <undo index="10" exp="area" ref3D="1" dr="$D$1:$D$1048576" r="AZ74" sId="8"/>
    <undo index="65535" exp="area" ref3D="1" dr="$A$1:$A$1048576" r="AY74" sId="8"/>
    <undo index="10" exp="area" ref3D="1" dr="$D$1:$D$1048576" r="AY74" sId="8"/>
    <undo index="65535" exp="area" ref3D="1" dr="$A$1:$A$1048576" r="AX74" sId="8"/>
    <undo index="10" exp="area" ref3D="1" dr="$D$1:$D$1048576" r="AX74" sId="8"/>
    <undo index="65535" exp="area" ref3D="1" dr="$A$1:$A$1048576" r="AW74" sId="8"/>
    <undo index="10" exp="area" ref3D="1" dr="$D$1:$D$1048576" r="AW74" sId="8"/>
    <undo index="65535" exp="area" ref3D="1" dr="$A$1:$A$1048576" r="AV74" sId="8"/>
    <undo index="10" exp="area" ref3D="1" dr="$D$1:$D$1048576" r="AV74" sId="8"/>
    <undo index="65535" exp="area" ref3D="1" dr="$A$1:$A$1048576" r="AU74" sId="8"/>
    <undo index="10" exp="area" ref3D="1" dr="$D$1:$D$1048576" r="AU74" sId="8"/>
    <undo index="65535" exp="area" ref3D="1" dr="$A$1:$A$1048576" r="AT74" sId="8"/>
    <undo index="10" exp="area" ref3D="1" dr="$D$1:$D$1048576" r="AT74" sId="8"/>
    <undo index="65535" exp="area" ref3D="1" dr="$A$1:$A$1048576" r="AS74" sId="8"/>
    <undo index="10" exp="area" ref3D="1" dr="$D$1:$D$1048576" r="AS74" sId="8"/>
    <undo index="65535" exp="area" ref3D="1" dr="$A$1:$A$1048576" r="AR74" sId="8"/>
    <undo index="10" exp="area" ref3D="1" dr="$D$1:$D$1048576" r="AR74" sId="8"/>
    <undo index="65535" exp="area" ref3D="1" dr="$A$1:$A$1048576" r="AQ74" sId="8"/>
    <undo index="10" exp="area" ref3D="1" dr="$D$1:$D$1048576" r="AQ74" sId="8"/>
    <undo index="65535" exp="area" ref3D="1" dr="$A$1:$A$1048576" r="AP74" sId="8"/>
    <undo index="10" exp="area" ref3D="1" dr="$D$1:$D$1048576" r="AP74" sId="8"/>
    <undo index="65535" exp="area" ref3D="1" dr="$A$1:$A$1048576" r="AO74" sId="8"/>
    <undo index="10" exp="area" ref3D="1" dr="$D$1:$D$1048576" r="AO74" sId="8"/>
    <undo index="65535" exp="area" ref3D="1" dr="$A$1:$A$1048576" r="AN74" sId="8"/>
    <undo index="10" exp="area" ref3D="1" dr="$D$1:$D$1048576" r="AN74" sId="8"/>
    <undo index="65535" exp="area" ref3D="1" dr="$A$1:$A$1048576" r="AM74" sId="8"/>
    <undo index="10" exp="area" ref3D="1" dr="$D$1:$D$1048576" r="AM74" sId="8"/>
    <undo index="65535" exp="area" ref3D="1" dr="$A$1:$A$1048576" r="AL74" sId="8"/>
    <undo index="10" exp="area" ref3D="1" dr="$D$1:$D$1048576" r="AL74" sId="8"/>
    <undo index="65535" exp="area" ref3D="1" dr="$A$1:$A$1048576" r="AK74" sId="8"/>
    <undo index="10" exp="area" ref3D="1" dr="$D$1:$D$1048576" r="AK74" sId="8"/>
    <undo index="65535" exp="area" ref3D="1" dr="$A$1:$A$1048576" r="AJ74" sId="8"/>
    <undo index="10" exp="area" ref3D="1" dr="$D$1:$D$1048576" r="AJ74" sId="8"/>
    <undo index="65535" exp="area" ref3D="1" dr="$A$1:$A$1048576" r="AI74" sId="8"/>
    <undo index="10" exp="area" ref3D="1" dr="$D$1:$D$1048576" r="AI74" sId="8"/>
    <undo index="65535" exp="area" ref3D="1" dr="$A$1:$A$1048576" r="AH74" sId="8"/>
    <undo index="10" exp="area" ref3D="1" dr="$D$1:$D$1048576" r="AH74" sId="8"/>
    <undo index="65535" exp="area" ref3D="1" dr="$A$1:$A$1048576" r="AG74" sId="8"/>
    <undo index="10" exp="area" ref3D="1" dr="$D$1:$D$1048576" r="AG74" sId="8"/>
    <undo index="65535" exp="area" ref3D="1" dr="$A$1:$A$1048576" r="AF74" sId="8"/>
    <undo index="10" exp="area" ref3D="1" dr="$D$1:$D$1048576" r="AF74" sId="8"/>
    <undo index="65535" exp="area" ref3D="1" dr="$A$1:$A$1048576" r="AE74" sId="8"/>
    <undo index="10" exp="area" ref3D="1" dr="$D$1:$D$1048576" r="AE74" sId="8"/>
    <undo index="65535" exp="area" ref3D="1" dr="$A$1:$A$1048576" r="AD74" sId="8"/>
    <undo index="10" exp="area" ref3D="1" dr="$D$1:$D$1048576" r="AD74" sId="8"/>
    <undo index="65535" exp="area" ref3D="1" dr="$A$1:$A$1048576" r="AC74" sId="8"/>
    <undo index="10" exp="area" ref3D="1" dr="$D$1:$D$1048576" r="AC74" sId="8"/>
    <undo index="65535" exp="area" ref3D="1" dr="$A$1:$A$1048576" r="AB74" sId="8"/>
    <undo index="10" exp="area" ref3D="1" dr="$D$1:$D$1048576" r="AB74" sId="8"/>
    <undo index="65535" exp="area" ref3D="1" dr="$A$1:$A$1048576" r="AA74" sId="8"/>
    <undo index="10" exp="area" ref3D="1" dr="$D$1:$D$1048576" r="AA74" sId="8"/>
    <undo index="65535" exp="area" ref3D="1" dr="$A$1:$A$1048576" r="Z74" sId="8"/>
    <undo index="10" exp="area" ref3D="1" dr="$D$1:$D$1048576" r="Z74" sId="8"/>
    <undo index="65535" exp="area" ref3D="1" dr="$A$1:$A$1048576" r="Y74" sId="8"/>
    <undo index="10" exp="area" ref3D="1" dr="$D$1:$D$1048576" r="Y74" sId="8"/>
    <undo index="65535" exp="area" ref3D="1" dr="$A$1:$A$1048576" r="X74" sId="8"/>
    <undo index="10" exp="area" ref3D="1" dr="$D$1:$D$1048576" r="X74" sId="8"/>
    <undo index="65535" exp="area" ref3D="1" dr="$A$1:$A$1048576" r="W74" sId="8"/>
    <undo index="10" exp="area" ref3D="1" dr="$D$1:$D$1048576" r="W74" sId="8"/>
    <undo index="65535" exp="area" ref3D="1" dr="$A$1:$A$1048576" r="V74" sId="8"/>
    <undo index="10" exp="area" ref3D="1" dr="$D$1:$D$1048576" r="V74" sId="8"/>
    <undo index="65535" exp="area" ref3D="1" dr="$A$1:$A$1048576" r="U74" sId="8"/>
    <undo index="10" exp="area" ref3D="1" dr="$D$1:$D$1048576" r="U74" sId="8"/>
    <undo index="65535" exp="area" ref3D="1" dr="$A$1:$A$1048576" r="T74" sId="8"/>
    <undo index="10" exp="area" ref3D="1" dr="$D$1:$D$1048576" r="T74" sId="8"/>
    <undo index="65535" exp="area" ref3D="1" dr="$A$1:$A$1048576" r="S74" sId="8"/>
    <undo index="10" exp="area" ref3D="1" dr="$D$1:$D$1048576" r="S74" sId="8"/>
    <undo index="65535" exp="area" ref3D="1" dr="$A$1:$A$1048576" r="R74" sId="8"/>
    <undo index="10" exp="area" ref3D="1" dr="$D$1:$D$1048576" r="R74" sId="8"/>
    <undo index="65535" exp="area" ref3D="1" dr="$A$1:$A$1048576" r="Q74" sId="8"/>
    <undo index="10" exp="area" ref3D="1" dr="$D$1:$D$1048576" r="Q74" sId="8"/>
    <undo index="65535" exp="area" ref3D="1" dr="$A$1:$A$1048576" r="P74" sId="8"/>
    <undo index="10" exp="area" ref3D="1" dr="$D$1:$D$1048576" r="P74" sId="8"/>
    <undo index="65535" exp="area" ref3D="1" dr="$A$1:$A$1048576" r="O74" sId="8"/>
    <undo index="10" exp="area" ref3D="1" dr="$D$1:$D$1048576" r="O74" sId="8"/>
    <undo index="65535" exp="area" ref3D="1" dr="$A$1:$A$1048576" r="N74" sId="8"/>
    <undo index="10" exp="area" ref3D="1" dr="$D$1:$D$1048576" r="N74" sId="8"/>
    <undo index="65535" exp="area" ref3D="1" dr="$A$1:$A$1048576" r="M74" sId="8"/>
    <undo index="10" exp="area" ref3D="1" dr="$D$1:$D$1048576" r="M74" sId="8"/>
    <undo index="65535" exp="area" ref3D="1" dr="$A$1:$A$1048576" r="L74" sId="8"/>
    <undo index="10" exp="area" ref3D="1" dr="$D$1:$D$1048576" r="L74" sId="8"/>
    <undo index="65535" exp="area" ref3D="1" dr="$A$1:$A$1048576" r="K74" sId="8"/>
    <undo index="10" exp="area" ref3D="1" dr="$D$1:$D$1048576" r="K74" sId="8"/>
    <undo index="65535" exp="area" ref3D="1" dr="$A$1:$A$1048576" r="J74" sId="8"/>
    <undo index="10" exp="area" ref3D="1" dr="$D$1:$D$1048576" r="J74" sId="8"/>
    <undo index="65535" exp="area" ref3D="1" dr="$A$1:$A$1048576" r="I74" sId="8"/>
    <undo index="10" exp="area" ref3D="1" dr="$D$1:$D$1048576" r="I74" sId="8"/>
    <undo index="65535" exp="area" ref3D="1" dr="$A$1:$A$1048576" r="H74" sId="8"/>
    <undo index="10" exp="area" ref3D="1" dr="$D$1:$D$1048576" r="H74" sId="8"/>
    <undo index="65535" exp="area" ref3D="1" dr="$A$1:$A$1048576" r="G74" sId="8"/>
    <undo index="10" exp="area" ref3D="1" dr="$D$1:$D$1048576" r="G74" sId="8"/>
    <undo index="65535" exp="area" ref3D="1" dr="$A$1:$A$1048576" r="BA73" sId="8"/>
    <undo index="10" exp="area" ref3D="1" dr="$D$1:$D$1048576" r="BA73" sId="8"/>
    <undo index="65535" exp="area" ref3D="1" dr="$A$1:$A$1048576" r="AZ73" sId="8"/>
    <undo index="10" exp="area" ref3D="1" dr="$D$1:$D$1048576" r="AZ73" sId="8"/>
    <undo index="65535" exp="area" ref3D="1" dr="$A$1:$A$1048576" r="AY73" sId="8"/>
    <undo index="10" exp="area" ref3D="1" dr="$D$1:$D$1048576" r="AY73" sId="8"/>
    <undo index="65535" exp="area" ref3D="1" dr="$A$1:$A$1048576" r="AX73" sId="8"/>
    <undo index="10" exp="area" ref3D="1" dr="$D$1:$D$1048576" r="AX73" sId="8"/>
    <undo index="65535" exp="area" ref3D="1" dr="$A$1:$A$1048576" r="AW73" sId="8"/>
    <undo index="10" exp="area" ref3D="1" dr="$D$1:$D$1048576" r="AW73" sId="8"/>
    <undo index="65535" exp="area" ref3D="1" dr="$A$1:$A$1048576" r="AV73" sId="8"/>
    <undo index="10" exp="area" ref3D="1" dr="$D$1:$D$1048576" r="AV73" sId="8"/>
    <undo index="65535" exp="area" ref3D="1" dr="$A$1:$A$1048576" r="AU73" sId="8"/>
    <undo index="10" exp="area" ref3D="1" dr="$D$1:$D$1048576" r="AU73" sId="8"/>
    <undo index="65535" exp="area" ref3D="1" dr="$A$1:$A$1048576" r="AT73" sId="8"/>
    <undo index="10" exp="area" ref3D="1" dr="$D$1:$D$1048576" r="AT73" sId="8"/>
    <undo index="65535" exp="area" ref3D="1" dr="$A$1:$A$1048576" r="AS73" sId="8"/>
    <undo index="10" exp="area" ref3D="1" dr="$D$1:$D$1048576" r="AS73" sId="8"/>
    <undo index="65535" exp="area" ref3D="1" dr="$A$1:$A$1048576" r="AR73" sId="8"/>
    <undo index="10" exp="area" ref3D="1" dr="$D$1:$D$1048576" r="AR73" sId="8"/>
    <undo index="65535" exp="area" ref3D="1" dr="$A$1:$A$1048576" r="AQ73" sId="8"/>
    <undo index="10" exp="area" ref3D="1" dr="$D$1:$D$1048576" r="AQ73" sId="8"/>
    <undo index="65535" exp="area" ref3D="1" dr="$A$1:$A$1048576" r="AP73" sId="8"/>
    <undo index="10" exp="area" ref3D="1" dr="$D$1:$D$1048576" r="AP73" sId="8"/>
    <undo index="65535" exp="area" ref3D="1" dr="$A$1:$A$1048576" r="AO73" sId="8"/>
    <undo index="10" exp="area" ref3D="1" dr="$D$1:$D$1048576" r="AO73" sId="8"/>
    <undo index="65535" exp="area" ref3D="1" dr="$A$1:$A$1048576" r="AN73" sId="8"/>
    <undo index="10" exp="area" ref3D="1" dr="$D$1:$D$1048576" r="AN73" sId="8"/>
    <undo index="65535" exp="area" ref3D="1" dr="$A$1:$A$1048576" r="AM73" sId="8"/>
    <undo index="10" exp="area" ref3D="1" dr="$D$1:$D$1048576" r="AM73" sId="8"/>
    <undo index="65535" exp="area" ref3D="1" dr="$A$1:$A$1048576" r="AL73" sId="8"/>
    <undo index="10" exp="area" ref3D="1" dr="$D$1:$D$1048576" r="AL73" sId="8"/>
    <undo index="65535" exp="area" ref3D="1" dr="$A$1:$A$1048576" r="AK73" sId="8"/>
    <undo index="10" exp="area" ref3D="1" dr="$D$1:$D$1048576" r="AK73" sId="8"/>
    <undo index="65535" exp="area" ref3D="1" dr="$A$1:$A$1048576" r="AJ73" sId="8"/>
    <undo index="10" exp="area" ref3D="1" dr="$D$1:$D$1048576" r="AJ73" sId="8"/>
    <undo index="65535" exp="area" ref3D="1" dr="$A$1:$A$1048576" r="AI73" sId="8"/>
    <undo index="10" exp="area" ref3D="1" dr="$D$1:$D$1048576" r="AI73" sId="8"/>
    <undo index="65535" exp="area" ref3D="1" dr="$A$1:$A$1048576" r="AH73" sId="8"/>
    <undo index="10" exp="area" ref3D="1" dr="$D$1:$D$1048576" r="AH73" sId="8"/>
    <undo index="65535" exp="area" ref3D="1" dr="$A$1:$A$1048576" r="AG73" sId="8"/>
    <undo index="10" exp="area" ref3D="1" dr="$D$1:$D$1048576" r="AG73" sId="8"/>
    <undo index="65535" exp="area" ref3D="1" dr="$A$1:$A$1048576" r="AF73" sId="8"/>
    <undo index="10" exp="area" ref3D="1" dr="$D$1:$D$1048576" r="AF73" sId="8"/>
    <undo index="65535" exp="area" ref3D="1" dr="$A$1:$A$1048576" r="AE73" sId="8"/>
    <undo index="10" exp="area" ref3D="1" dr="$D$1:$D$1048576" r="AE73" sId="8"/>
    <undo index="65535" exp="area" ref3D="1" dr="$A$1:$A$1048576" r="AD73" sId="8"/>
    <undo index="10" exp="area" ref3D="1" dr="$D$1:$D$1048576" r="AD73" sId="8"/>
    <undo index="65535" exp="area" ref3D="1" dr="$A$1:$A$1048576" r="AC73" sId="8"/>
    <undo index="10" exp="area" ref3D="1" dr="$D$1:$D$1048576" r="AC73" sId="8"/>
    <undo index="65535" exp="area" ref3D="1" dr="$A$1:$A$1048576" r="AB73" sId="8"/>
    <undo index="10" exp="area" ref3D="1" dr="$D$1:$D$1048576" r="AB73" sId="8"/>
    <undo index="65535" exp="area" ref3D="1" dr="$A$1:$A$1048576" r="AA73" sId="8"/>
    <undo index="10" exp="area" ref3D="1" dr="$D$1:$D$1048576" r="AA73" sId="8"/>
    <undo index="65535" exp="area" ref3D="1" dr="$A$1:$A$1048576" r="Z73" sId="8"/>
    <undo index="10" exp="area" ref3D="1" dr="$D$1:$D$1048576" r="Z73" sId="8"/>
    <undo index="65535" exp="area" ref3D="1" dr="$A$1:$A$1048576" r="Y73" sId="8"/>
    <undo index="10" exp="area" ref3D="1" dr="$D$1:$D$1048576" r="Y73" sId="8"/>
    <undo index="65535" exp="area" ref3D="1" dr="$A$1:$A$1048576" r="X73" sId="8"/>
    <undo index="10" exp="area" ref3D="1" dr="$D$1:$D$1048576" r="X73" sId="8"/>
    <undo index="65535" exp="area" ref3D="1" dr="$A$1:$A$1048576" r="W73" sId="8"/>
    <undo index="10" exp="area" ref3D="1" dr="$D$1:$D$1048576" r="W73" sId="8"/>
    <undo index="65535" exp="area" ref3D="1" dr="$A$1:$A$1048576" r="V73" sId="8"/>
    <undo index="10" exp="area" ref3D="1" dr="$D$1:$D$1048576" r="V73" sId="8"/>
    <undo index="65535" exp="area" ref3D="1" dr="$A$1:$A$1048576" r="U73" sId="8"/>
    <undo index="10" exp="area" ref3D="1" dr="$D$1:$D$1048576" r="U73" sId="8"/>
    <undo index="65535" exp="area" ref3D="1" dr="$A$1:$A$1048576" r="T73" sId="8"/>
    <undo index="10" exp="area" ref3D="1" dr="$D$1:$D$1048576" r="T73" sId="8"/>
    <undo index="65535" exp="area" ref3D="1" dr="$A$1:$A$1048576" r="S73" sId="8"/>
    <undo index="10" exp="area" ref3D="1" dr="$D$1:$D$1048576" r="S73" sId="8"/>
    <undo index="65535" exp="area" ref3D="1" dr="$A$1:$A$1048576" r="R73" sId="8"/>
    <undo index="10" exp="area" ref3D="1" dr="$D$1:$D$1048576" r="R73" sId="8"/>
    <undo index="65535" exp="area" ref3D="1" dr="$A$1:$A$1048576" r="Q73" sId="8"/>
    <undo index="10" exp="area" ref3D="1" dr="$D$1:$D$1048576" r="Q73" sId="8"/>
    <undo index="65535" exp="area" ref3D="1" dr="$A$1:$A$1048576" r="P73" sId="8"/>
    <undo index="10" exp="area" ref3D="1" dr="$D$1:$D$1048576" r="P73" sId="8"/>
    <undo index="65535" exp="area" ref3D="1" dr="$A$1:$A$1048576" r="O73" sId="8"/>
    <undo index="10" exp="area" ref3D="1" dr="$D$1:$D$1048576" r="O73" sId="8"/>
    <undo index="65535" exp="area" ref3D="1" dr="$A$1:$A$1048576" r="N73" sId="8"/>
    <undo index="10" exp="area" ref3D="1" dr="$D$1:$D$1048576" r="N73" sId="8"/>
    <undo index="65535" exp="area" ref3D="1" dr="$A$1:$A$1048576" r="M73" sId="8"/>
    <undo index="10" exp="area" ref3D="1" dr="$D$1:$D$1048576" r="M73" sId="8"/>
    <undo index="65535" exp="area" ref3D="1" dr="$A$1:$A$1048576" r="L73" sId="8"/>
    <undo index="10" exp="area" ref3D="1" dr="$D$1:$D$1048576" r="L73" sId="8"/>
    <undo index="65535" exp="area" ref3D="1" dr="$A$1:$A$1048576" r="K73" sId="8"/>
    <undo index="10" exp="area" ref3D="1" dr="$D$1:$D$1048576" r="K73" sId="8"/>
    <undo index="65535" exp="area" ref3D="1" dr="$A$1:$A$1048576" r="J73" sId="8"/>
    <undo index="10" exp="area" ref3D="1" dr="$D$1:$D$1048576" r="J73" sId="8"/>
    <undo index="65535" exp="area" ref3D="1" dr="$A$1:$A$1048576" r="I73" sId="8"/>
    <undo index="10" exp="area" ref3D="1" dr="$D$1:$D$1048576" r="I73" sId="8"/>
    <undo index="65535" exp="area" ref3D="1" dr="$A$1:$A$1048576" r="H73" sId="8"/>
    <undo index="10" exp="area" ref3D="1" dr="$D$1:$D$1048576" r="H73" sId="8"/>
    <undo index="65535" exp="area" ref3D="1" dr="$A$1:$A$1048576" r="G73" sId="8"/>
    <undo index="10" exp="area" ref3D="1" dr="$D$1:$D$1048576" r="G73" sId="8"/>
    <undo index="65535" exp="area" ref3D="1" dr="$A$1:$A$1048576" r="BA72" sId="8"/>
    <undo index="10" exp="area" ref3D="1" dr="$D$1:$D$1048576" r="BA72" sId="8"/>
    <undo index="65535" exp="area" ref3D="1" dr="$A$1:$A$1048576" r="AZ72" sId="8"/>
    <undo index="10" exp="area" ref3D="1" dr="$D$1:$D$1048576" r="AZ72" sId="8"/>
    <undo index="65535" exp="area" ref3D="1" dr="$A$1:$A$1048576" r="AY72" sId="8"/>
    <undo index="10" exp="area" ref3D="1" dr="$D$1:$D$1048576" r="AY72" sId="8"/>
    <undo index="65535" exp="area" ref3D="1" dr="$A$1:$A$1048576" r="AX72" sId="8"/>
    <undo index="10" exp="area" ref3D="1" dr="$D$1:$D$1048576" r="AX72" sId="8"/>
    <undo index="65535" exp="area" ref3D="1" dr="$A$1:$A$1048576" r="AW72" sId="8"/>
    <undo index="10" exp="area" ref3D="1" dr="$D$1:$D$1048576" r="AW72" sId="8"/>
    <undo index="65535" exp="area" ref3D="1" dr="$A$1:$A$1048576" r="AV72" sId="8"/>
    <undo index="10" exp="area" ref3D="1" dr="$D$1:$D$1048576" r="AV72" sId="8"/>
    <undo index="65535" exp="area" ref3D="1" dr="$A$1:$A$1048576" r="AU72" sId="8"/>
    <undo index="10" exp="area" ref3D="1" dr="$D$1:$D$1048576" r="AU72" sId="8"/>
    <undo index="65535" exp="area" ref3D="1" dr="$A$1:$A$1048576" r="AT72" sId="8"/>
    <undo index="10" exp="area" ref3D="1" dr="$D$1:$D$1048576" r="AT72" sId="8"/>
    <undo index="65535" exp="area" ref3D="1" dr="$A$1:$A$1048576" r="AS72" sId="8"/>
    <undo index="10" exp="area" ref3D="1" dr="$D$1:$D$1048576" r="AS72" sId="8"/>
    <undo index="65535" exp="area" ref3D="1" dr="$A$1:$A$1048576" r="AR72" sId="8"/>
    <undo index="10" exp="area" ref3D="1" dr="$D$1:$D$1048576" r="AR72" sId="8"/>
    <undo index="65535" exp="area" ref3D="1" dr="$A$1:$A$1048576" r="AQ72" sId="8"/>
    <undo index="10" exp="area" ref3D="1" dr="$D$1:$D$1048576" r="AQ72" sId="8"/>
    <undo index="65535" exp="area" ref3D="1" dr="$A$1:$A$1048576" r="AP72" sId="8"/>
    <undo index="10" exp="area" ref3D="1" dr="$D$1:$D$1048576" r="AP72" sId="8"/>
    <undo index="65535" exp="area" ref3D="1" dr="$A$1:$A$1048576" r="AO72" sId="8"/>
    <undo index="10" exp="area" ref3D="1" dr="$D$1:$D$1048576" r="AO72" sId="8"/>
    <undo index="65535" exp="area" ref3D="1" dr="$A$1:$A$1048576" r="AN72" sId="8"/>
    <undo index="10" exp="area" ref3D="1" dr="$D$1:$D$1048576" r="AN72" sId="8"/>
    <undo index="65535" exp="area" ref3D="1" dr="$A$1:$A$1048576" r="AM72" sId="8"/>
    <undo index="10" exp="area" ref3D="1" dr="$D$1:$D$1048576" r="AM72" sId="8"/>
    <undo index="65535" exp="area" ref3D="1" dr="$A$1:$A$1048576" r="AL72" sId="8"/>
    <undo index="10" exp="area" ref3D="1" dr="$D$1:$D$1048576" r="AL72" sId="8"/>
    <undo index="65535" exp="area" ref3D="1" dr="$A$1:$A$1048576" r="AK72" sId="8"/>
    <undo index="10" exp="area" ref3D="1" dr="$D$1:$D$1048576" r="AK72" sId="8"/>
    <undo index="65535" exp="area" ref3D="1" dr="$A$1:$A$1048576" r="AJ72" sId="8"/>
    <undo index="10" exp="area" ref3D="1" dr="$D$1:$D$1048576" r="AJ72" sId="8"/>
    <undo index="65535" exp="area" ref3D="1" dr="$A$1:$A$1048576" r="AI72" sId="8"/>
    <undo index="10" exp="area" ref3D="1" dr="$D$1:$D$1048576" r="AI72" sId="8"/>
    <undo index="65535" exp="area" ref3D="1" dr="$A$1:$A$1048576" r="AH72" sId="8"/>
    <undo index="10" exp="area" ref3D="1" dr="$D$1:$D$1048576" r="AH72" sId="8"/>
    <undo index="65535" exp="area" ref3D="1" dr="$A$1:$A$1048576" r="AG72" sId="8"/>
    <undo index="10" exp="area" ref3D="1" dr="$D$1:$D$1048576" r="AG72" sId="8"/>
    <undo index="65535" exp="area" ref3D="1" dr="$A$1:$A$1048576" r="AF72" sId="8"/>
    <undo index="10" exp="area" ref3D="1" dr="$D$1:$D$1048576" r="AF72" sId="8"/>
    <undo index="65535" exp="area" ref3D="1" dr="$A$1:$A$1048576" r="AE72" sId="8"/>
    <undo index="10" exp="area" ref3D="1" dr="$D$1:$D$1048576" r="AE72" sId="8"/>
    <undo index="65535" exp="area" ref3D="1" dr="$A$1:$A$1048576" r="AD72" sId="8"/>
    <undo index="10" exp="area" ref3D="1" dr="$D$1:$D$1048576" r="AD72" sId="8"/>
    <undo index="65535" exp="area" ref3D="1" dr="$A$1:$A$1048576" r="AC72" sId="8"/>
    <undo index="10" exp="area" ref3D="1" dr="$D$1:$D$1048576" r="AC72" sId="8"/>
    <undo index="65535" exp="area" ref3D="1" dr="$A$1:$A$1048576" r="AB72" sId="8"/>
    <undo index="10" exp="area" ref3D="1" dr="$D$1:$D$1048576" r="AB72" sId="8"/>
    <undo index="65535" exp="area" ref3D="1" dr="$A$1:$A$1048576" r="AA72" sId="8"/>
    <undo index="10" exp="area" ref3D="1" dr="$D$1:$D$1048576" r="AA72" sId="8"/>
    <undo index="65535" exp="area" ref3D="1" dr="$A$1:$A$1048576" r="Z72" sId="8"/>
    <undo index="10" exp="area" ref3D="1" dr="$D$1:$D$1048576" r="Z72" sId="8"/>
    <undo index="65535" exp="area" ref3D="1" dr="$A$1:$A$1048576" r="Y72" sId="8"/>
    <undo index="10" exp="area" ref3D="1" dr="$D$1:$D$1048576" r="Y72" sId="8"/>
    <undo index="65535" exp="area" ref3D="1" dr="$A$1:$A$1048576" r="X72" sId="8"/>
    <undo index="10" exp="area" ref3D="1" dr="$D$1:$D$1048576" r="X72" sId="8"/>
    <undo index="65535" exp="area" ref3D="1" dr="$A$1:$A$1048576" r="W72" sId="8"/>
    <undo index="10" exp="area" ref3D="1" dr="$D$1:$D$1048576" r="W72" sId="8"/>
    <undo index="65535" exp="area" ref3D="1" dr="$A$1:$A$1048576" r="V72" sId="8"/>
    <undo index="10" exp="area" ref3D="1" dr="$D$1:$D$1048576" r="V72" sId="8"/>
    <undo index="65535" exp="area" ref3D="1" dr="$A$1:$A$1048576" r="U72" sId="8"/>
    <undo index="10" exp="area" ref3D="1" dr="$D$1:$D$1048576" r="U72" sId="8"/>
    <undo index="65535" exp="area" ref3D="1" dr="$A$1:$A$1048576" r="T72" sId="8"/>
    <undo index="10" exp="area" ref3D="1" dr="$D$1:$D$1048576" r="T72" sId="8"/>
    <undo index="65535" exp="area" ref3D="1" dr="$A$1:$A$1048576" r="S72" sId="8"/>
    <undo index="10" exp="area" ref3D="1" dr="$D$1:$D$1048576" r="S72" sId="8"/>
    <undo index="65535" exp="area" ref3D="1" dr="$A$1:$A$1048576" r="R72" sId="8"/>
    <undo index="10" exp="area" ref3D="1" dr="$D$1:$D$1048576" r="R72" sId="8"/>
    <undo index="65535" exp="area" ref3D="1" dr="$A$1:$A$1048576" r="Q72" sId="8"/>
    <undo index="10" exp="area" ref3D="1" dr="$D$1:$D$1048576" r="Q72" sId="8"/>
    <undo index="65535" exp="area" ref3D="1" dr="$A$1:$A$1048576" r="P72" sId="8"/>
    <undo index="10" exp="area" ref3D="1" dr="$D$1:$D$1048576" r="P72" sId="8"/>
    <undo index="65535" exp="area" ref3D="1" dr="$A$1:$A$1048576" r="O72" sId="8"/>
    <undo index="10" exp="area" ref3D="1" dr="$D$1:$D$1048576" r="O72" sId="8"/>
    <undo index="65535" exp="area" ref3D="1" dr="$A$1:$A$1048576" r="N72" sId="8"/>
    <undo index="10" exp="area" ref3D="1" dr="$D$1:$D$1048576" r="N72" sId="8"/>
    <undo index="65535" exp="area" ref3D="1" dr="$A$1:$A$1048576" r="M72" sId="8"/>
    <undo index="10" exp="area" ref3D="1" dr="$D$1:$D$1048576" r="M72" sId="8"/>
    <undo index="65535" exp="area" ref3D="1" dr="$A$1:$A$1048576" r="L72" sId="8"/>
    <undo index="10" exp="area" ref3D="1" dr="$D$1:$D$1048576" r="L72" sId="8"/>
    <undo index="65535" exp="area" ref3D="1" dr="$A$1:$A$1048576" r="K72" sId="8"/>
    <undo index="10" exp="area" ref3D="1" dr="$D$1:$D$1048576" r="K72" sId="8"/>
    <undo index="65535" exp="area" ref3D="1" dr="$A$1:$A$1048576" r="J72" sId="8"/>
    <undo index="10" exp="area" ref3D="1" dr="$D$1:$D$1048576" r="J72" sId="8"/>
    <undo index="65535" exp="area" ref3D="1" dr="$A$1:$A$1048576" r="I72" sId="8"/>
    <undo index="10" exp="area" ref3D="1" dr="$D$1:$D$1048576" r="I72" sId="8"/>
    <undo index="65535" exp="area" ref3D="1" dr="$A$1:$A$1048576" r="H72" sId="8"/>
    <undo index="10" exp="area" ref3D="1" dr="$D$1:$D$1048576" r="H72" sId="8"/>
    <undo index="65535" exp="area" ref3D="1" dr="$A$1:$A$1048576" r="G72" sId="8"/>
    <undo index="10" exp="area" ref3D="1" dr="$D$1:$D$1048576" r="G72" sId="8"/>
    <undo index="65535" exp="area" ref3D="1" dr="$A$1:$A$1048576" r="BA71" sId="8"/>
    <undo index="10" exp="area" ref3D="1" dr="$D$1:$D$1048576" r="BA71" sId="8"/>
    <undo index="65535" exp="area" ref3D="1" dr="$A$1:$A$1048576" r="AZ71" sId="8"/>
    <undo index="10" exp="area" ref3D="1" dr="$D$1:$D$1048576" r="AZ71" sId="8"/>
    <undo index="65535" exp="area" ref3D="1" dr="$A$1:$A$1048576" r="AY71" sId="8"/>
    <undo index="10" exp="area" ref3D="1" dr="$D$1:$D$1048576" r="AY71" sId="8"/>
    <undo index="65535" exp="area" ref3D="1" dr="$A$1:$A$1048576" r="AX71" sId="8"/>
    <undo index="10" exp="area" ref3D="1" dr="$D$1:$D$1048576" r="AX71" sId="8"/>
    <undo index="65535" exp="area" ref3D="1" dr="$A$1:$A$1048576" r="AW71" sId="8"/>
    <undo index="10" exp="area" ref3D="1" dr="$D$1:$D$1048576" r="AW71" sId="8"/>
    <undo index="65535" exp="area" ref3D="1" dr="$A$1:$A$1048576" r="AV71" sId="8"/>
    <undo index="10" exp="area" ref3D="1" dr="$D$1:$D$1048576" r="AV71" sId="8"/>
    <undo index="65535" exp="area" ref3D="1" dr="$A$1:$A$1048576" r="AU71" sId="8"/>
    <undo index="10" exp="area" ref3D="1" dr="$D$1:$D$1048576" r="AU71" sId="8"/>
    <undo index="65535" exp="area" ref3D="1" dr="$A$1:$A$1048576" r="AT71" sId="8"/>
    <undo index="10" exp="area" ref3D="1" dr="$D$1:$D$1048576" r="AT71" sId="8"/>
    <undo index="65535" exp="area" ref3D="1" dr="$A$1:$A$1048576" r="AS71" sId="8"/>
    <undo index="10" exp="area" ref3D="1" dr="$D$1:$D$1048576" r="AS71" sId="8"/>
    <undo index="65535" exp="area" ref3D="1" dr="$A$1:$A$1048576" r="AR71" sId="8"/>
    <undo index="10" exp="area" ref3D="1" dr="$D$1:$D$1048576" r="AR71" sId="8"/>
    <undo index="65535" exp="area" ref3D="1" dr="$A$1:$A$1048576" r="AQ71" sId="8"/>
    <undo index="10" exp="area" ref3D="1" dr="$D$1:$D$1048576" r="AQ71" sId="8"/>
    <undo index="65535" exp="area" ref3D="1" dr="$A$1:$A$1048576" r="AP71" sId="8"/>
    <undo index="10" exp="area" ref3D="1" dr="$D$1:$D$1048576" r="AP71" sId="8"/>
    <undo index="65535" exp="area" ref3D="1" dr="$A$1:$A$1048576" r="AO71" sId="8"/>
    <undo index="10" exp="area" ref3D="1" dr="$D$1:$D$1048576" r="AO71" sId="8"/>
    <undo index="65535" exp="area" ref3D="1" dr="$A$1:$A$1048576" r="AN71" sId="8"/>
    <undo index="10" exp="area" ref3D="1" dr="$D$1:$D$1048576" r="AN71" sId="8"/>
    <undo index="65535" exp="area" ref3D="1" dr="$A$1:$A$1048576" r="AM71" sId="8"/>
    <undo index="10" exp="area" ref3D="1" dr="$D$1:$D$1048576" r="AM71" sId="8"/>
    <undo index="65535" exp="area" ref3D="1" dr="$A$1:$A$1048576" r="AL71" sId="8"/>
    <undo index="10" exp="area" ref3D="1" dr="$D$1:$D$1048576" r="AL71" sId="8"/>
    <undo index="65535" exp="area" ref3D="1" dr="$A$1:$A$1048576" r="AK71" sId="8"/>
    <undo index="10" exp="area" ref3D="1" dr="$D$1:$D$1048576" r="AK71" sId="8"/>
    <undo index="65535" exp="area" ref3D="1" dr="$A$1:$A$1048576" r="AJ71" sId="8"/>
    <undo index="10" exp="area" ref3D="1" dr="$D$1:$D$1048576" r="AJ71" sId="8"/>
    <undo index="65535" exp="area" ref3D="1" dr="$A$1:$A$1048576" r="AI71" sId="8"/>
    <undo index="10" exp="area" ref3D="1" dr="$D$1:$D$1048576" r="AI71" sId="8"/>
    <undo index="65535" exp="area" ref3D="1" dr="$A$1:$A$1048576" r="AH71" sId="8"/>
    <undo index="10" exp="area" ref3D="1" dr="$D$1:$D$1048576" r="AH71" sId="8"/>
    <undo index="65535" exp="area" ref3D="1" dr="$A$1:$A$1048576" r="AG71" sId="8"/>
    <undo index="10" exp="area" ref3D="1" dr="$D$1:$D$1048576" r="AG71" sId="8"/>
    <undo index="65535" exp="area" ref3D="1" dr="$A$1:$A$1048576" r="AF71" sId="8"/>
    <undo index="10" exp="area" ref3D="1" dr="$D$1:$D$1048576" r="AF71" sId="8"/>
    <undo index="65535" exp="area" ref3D="1" dr="$A$1:$A$1048576" r="AE71" sId="8"/>
    <undo index="10" exp="area" ref3D="1" dr="$D$1:$D$1048576" r="AE71" sId="8"/>
    <undo index="65535" exp="area" ref3D="1" dr="$A$1:$A$1048576" r="AD71" sId="8"/>
    <undo index="10" exp="area" ref3D="1" dr="$D$1:$D$1048576" r="AD71" sId="8"/>
    <undo index="65535" exp="area" ref3D="1" dr="$A$1:$A$1048576" r="AC71" sId="8"/>
    <undo index="10" exp="area" ref3D="1" dr="$D$1:$D$1048576" r="AC71" sId="8"/>
    <undo index="65535" exp="area" ref3D="1" dr="$A$1:$A$1048576" r="AB71" sId="8"/>
    <undo index="10" exp="area" ref3D="1" dr="$D$1:$D$1048576" r="AB71" sId="8"/>
    <undo index="65535" exp="area" ref3D="1" dr="$A$1:$A$1048576" r="AA71" sId="8"/>
    <undo index="10" exp="area" ref3D="1" dr="$D$1:$D$1048576" r="AA71" sId="8"/>
    <undo index="65535" exp="area" ref3D="1" dr="$A$1:$A$1048576" r="Z71" sId="8"/>
    <undo index="10" exp="area" ref3D="1" dr="$D$1:$D$1048576" r="Z71" sId="8"/>
    <undo index="65535" exp="area" ref3D="1" dr="$A$1:$A$1048576" r="Y71" sId="8"/>
    <undo index="10" exp="area" ref3D="1" dr="$D$1:$D$1048576" r="Y71" sId="8"/>
    <undo index="65535" exp="area" ref3D="1" dr="$A$1:$A$1048576" r="X71" sId="8"/>
    <undo index="10" exp="area" ref3D="1" dr="$D$1:$D$1048576" r="X71" sId="8"/>
    <undo index="65535" exp="area" ref3D="1" dr="$A$1:$A$1048576" r="W71" sId="8"/>
    <undo index="10" exp="area" ref3D="1" dr="$D$1:$D$1048576" r="W71" sId="8"/>
    <undo index="65535" exp="area" ref3D="1" dr="$A$1:$A$1048576" r="V71" sId="8"/>
    <undo index="10" exp="area" ref3D="1" dr="$D$1:$D$1048576" r="V71" sId="8"/>
    <undo index="65535" exp="area" ref3D="1" dr="$A$1:$A$1048576" r="U71" sId="8"/>
    <undo index="10" exp="area" ref3D="1" dr="$D$1:$D$1048576" r="U71" sId="8"/>
    <undo index="65535" exp="area" ref3D="1" dr="$A$1:$A$1048576" r="T71" sId="8"/>
    <undo index="10" exp="area" ref3D="1" dr="$D$1:$D$1048576" r="T71" sId="8"/>
    <undo index="65535" exp="area" ref3D="1" dr="$A$1:$A$1048576" r="S71" sId="8"/>
    <undo index="10" exp="area" ref3D="1" dr="$D$1:$D$1048576" r="S71" sId="8"/>
    <undo index="65535" exp="area" ref3D="1" dr="$A$1:$A$1048576" r="R71" sId="8"/>
    <undo index="10" exp="area" ref3D="1" dr="$D$1:$D$1048576" r="R71" sId="8"/>
    <undo index="65535" exp="area" ref3D="1" dr="$A$1:$A$1048576" r="Q71" sId="8"/>
    <undo index="10" exp="area" ref3D="1" dr="$D$1:$D$1048576" r="Q71" sId="8"/>
    <undo index="65535" exp="area" ref3D="1" dr="$A$1:$A$1048576" r="P71" sId="8"/>
    <undo index="10" exp="area" ref3D="1" dr="$D$1:$D$1048576" r="P71" sId="8"/>
    <undo index="65535" exp="area" ref3D="1" dr="$A$1:$A$1048576" r="O71" sId="8"/>
    <undo index="10" exp="area" ref3D="1" dr="$D$1:$D$1048576" r="O71" sId="8"/>
    <undo index="65535" exp="area" ref3D="1" dr="$A$1:$A$1048576" r="N71" sId="8"/>
    <undo index="10" exp="area" ref3D="1" dr="$D$1:$D$1048576" r="N71" sId="8"/>
    <undo index="65535" exp="area" ref3D="1" dr="$A$1:$A$1048576" r="M71" sId="8"/>
    <undo index="10" exp="area" ref3D="1" dr="$D$1:$D$1048576" r="M71" sId="8"/>
    <undo index="65535" exp="area" ref3D="1" dr="$A$1:$A$1048576" r="L71" sId="8"/>
    <undo index="10" exp="area" ref3D="1" dr="$D$1:$D$1048576" r="L71" sId="8"/>
    <undo index="65535" exp="area" ref3D="1" dr="$A$1:$A$1048576" r="K71" sId="8"/>
    <undo index="10" exp="area" ref3D="1" dr="$D$1:$D$1048576" r="K71" sId="8"/>
    <undo index="65535" exp="area" ref3D="1" dr="$A$1:$A$1048576" r="J71" sId="8"/>
    <undo index="10" exp="area" ref3D="1" dr="$D$1:$D$1048576" r="J71" sId="8"/>
    <undo index="65535" exp="area" ref3D="1" dr="$A$1:$A$1048576" r="I71" sId="8"/>
    <undo index="10" exp="area" ref3D="1" dr="$D$1:$D$1048576" r="I71" sId="8"/>
    <undo index="65535" exp="area" ref3D="1" dr="$A$1:$A$1048576" r="H71" sId="8"/>
    <undo index="10" exp="area" ref3D="1" dr="$D$1:$D$1048576" r="H71" sId="8"/>
    <undo index="65535" exp="area" ref3D="1" dr="$A$1:$A$1048576" r="G71" sId="8"/>
    <undo index="10" exp="area" ref3D="1" dr="$D$1:$D$1048576" r="G71" sId="8"/>
    <undo index="65535" exp="area" ref3D="1" dr="$A$1:$A$1048576" r="BA70" sId="8"/>
    <undo index="10" exp="area" ref3D="1" dr="$D$1:$D$1048576" r="BA70" sId="8"/>
    <undo index="65535" exp="area" ref3D="1" dr="$A$1:$A$1048576" r="AZ70" sId="8"/>
    <undo index="10" exp="area" ref3D="1" dr="$D$1:$D$1048576" r="AZ70" sId="8"/>
    <undo index="65535" exp="area" ref3D="1" dr="$A$1:$A$1048576" r="AY70" sId="8"/>
    <undo index="10" exp="area" ref3D="1" dr="$D$1:$D$1048576" r="AY70" sId="8"/>
    <undo index="65535" exp="area" ref3D="1" dr="$A$1:$A$1048576" r="AX70" sId="8"/>
    <undo index="10" exp="area" ref3D="1" dr="$D$1:$D$1048576" r="AX70" sId="8"/>
    <undo index="65535" exp="area" ref3D="1" dr="$A$1:$A$1048576" r="AW70" sId="8"/>
    <undo index="10" exp="area" ref3D="1" dr="$D$1:$D$1048576" r="AW70" sId="8"/>
    <undo index="65535" exp="area" ref3D="1" dr="$A$1:$A$1048576" r="AV70" sId="8"/>
    <undo index="10" exp="area" ref3D="1" dr="$D$1:$D$1048576" r="AV70" sId="8"/>
    <undo index="65535" exp="area" ref3D="1" dr="$A$1:$A$1048576" r="AU70" sId="8"/>
    <undo index="10" exp="area" ref3D="1" dr="$D$1:$D$1048576" r="AU70" sId="8"/>
    <undo index="65535" exp="area" ref3D="1" dr="$A$1:$A$1048576" r="AT70" sId="8"/>
    <undo index="10" exp="area" ref3D="1" dr="$D$1:$D$1048576" r="AT70" sId="8"/>
    <undo index="65535" exp="area" ref3D="1" dr="$A$1:$A$1048576" r="AS70" sId="8"/>
    <undo index="10" exp="area" ref3D="1" dr="$D$1:$D$1048576" r="AS70" sId="8"/>
    <undo index="65535" exp="area" ref3D="1" dr="$A$1:$A$1048576" r="AR70" sId="8"/>
    <undo index="10" exp="area" ref3D="1" dr="$D$1:$D$1048576" r="AR70" sId="8"/>
    <undo index="65535" exp="area" ref3D="1" dr="$A$1:$A$1048576" r="AQ70" sId="8"/>
    <undo index="10" exp="area" ref3D="1" dr="$D$1:$D$1048576" r="AQ70" sId="8"/>
    <undo index="65535" exp="area" ref3D="1" dr="$A$1:$A$1048576" r="AP70" sId="8"/>
    <undo index="10" exp="area" ref3D="1" dr="$D$1:$D$1048576" r="AP70" sId="8"/>
    <undo index="65535" exp="area" ref3D="1" dr="$A$1:$A$1048576" r="AO70" sId="8"/>
    <undo index="10" exp="area" ref3D="1" dr="$D$1:$D$1048576" r="AO70" sId="8"/>
    <undo index="65535" exp="area" ref3D="1" dr="$A$1:$A$1048576" r="AN70" sId="8"/>
    <undo index="10" exp="area" ref3D="1" dr="$D$1:$D$1048576" r="AN70" sId="8"/>
    <undo index="65535" exp="area" ref3D="1" dr="$A$1:$A$1048576" r="AM70" sId="8"/>
    <undo index="10" exp="area" ref3D="1" dr="$D$1:$D$1048576" r="AM70" sId="8"/>
    <undo index="65535" exp="area" ref3D="1" dr="$A$1:$A$1048576" r="AL70" sId="8"/>
    <undo index="10" exp="area" ref3D="1" dr="$D$1:$D$1048576" r="AL70" sId="8"/>
    <undo index="65535" exp="area" ref3D="1" dr="$A$1:$A$1048576" r="AK70" sId="8"/>
    <undo index="10" exp="area" ref3D="1" dr="$D$1:$D$1048576" r="AK70" sId="8"/>
    <undo index="65535" exp="area" ref3D="1" dr="$A$1:$A$1048576" r="AJ70" sId="8"/>
    <undo index="10" exp="area" ref3D="1" dr="$D$1:$D$1048576" r="AJ70" sId="8"/>
    <undo index="65535" exp="area" ref3D="1" dr="$A$1:$A$1048576" r="AI70" sId="8"/>
    <undo index="10" exp="area" ref3D="1" dr="$D$1:$D$1048576" r="AI70" sId="8"/>
    <undo index="65535" exp="area" ref3D="1" dr="$A$1:$A$1048576" r="AH70" sId="8"/>
    <undo index="10" exp="area" ref3D="1" dr="$D$1:$D$1048576" r="AH70" sId="8"/>
    <undo index="65535" exp="area" ref3D="1" dr="$A$1:$A$1048576" r="AG70" sId="8"/>
    <undo index="10" exp="area" ref3D="1" dr="$D$1:$D$1048576" r="AG70" sId="8"/>
    <undo index="65535" exp="area" ref3D="1" dr="$A$1:$A$1048576" r="AF70" sId="8"/>
    <undo index="10" exp="area" ref3D="1" dr="$D$1:$D$1048576" r="AF70" sId="8"/>
    <undo index="65535" exp="area" ref3D="1" dr="$A$1:$A$1048576" r="AE70" sId="8"/>
    <undo index="10" exp="area" ref3D="1" dr="$D$1:$D$1048576" r="AE70" sId="8"/>
    <undo index="65535" exp="area" ref3D="1" dr="$A$1:$A$1048576" r="AD70" sId="8"/>
    <undo index="10" exp="area" ref3D="1" dr="$D$1:$D$1048576" r="AD70" sId="8"/>
    <undo index="65535" exp="area" ref3D="1" dr="$A$1:$A$1048576" r="AC70" sId="8"/>
    <undo index="10" exp="area" ref3D="1" dr="$D$1:$D$1048576" r="AC70" sId="8"/>
    <undo index="65535" exp="area" ref3D="1" dr="$A$1:$A$1048576" r="AB70" sId="8"/>
    <undo index="10" exp="area" ref3D="1" dr="$D$1:$D$1048576" r="AB70" sId="8"/>
    <undo index="65535" exp="area" ref3D="1" dr="$A$1:$A$1048576" r="AA70" sId="8"/>
    <undo index="10" exp="area" ref3D="1" dr="$D$1:$D$1048576" r="AA70" sId="8"/>
    <undo index="65535" exp="area" ref3D="1" dr="$A$1:$A$1048576" r="Z70" sId="8"/>
    <undo index="10" exp="area" ref3D="1" dr="$D$1:$D$1048576" r="Z70" sId="8"/>
    <undo index="65535" exp="area" ref3D="1" dr="$A$1:$A$1048576" r="Y70" sId="8"/>
    <undo index="10" exp="area" ref3D="1" dr="$D$1:$D$1048576" r="Y70" sId="8"/>
    <undo index="65535" exp="area" ref3D="1" dr="$A$1:$A$1048576" r="X70" sId="8"/>
    <undo index="10" exp="area" ref3D="1" dr="$D$1:$D$1048576" r="X70" sId="8"/>
    <undo index="65535" exp="area" ref3D="1" dr="$A$1:$A$1048576" r="W70" sId="8"/>
    <undo index="10" exp="area" ref3D="1" dr="$D$1:$D$1048576" r="W70" sId="8"/>
    <undo index="65535" exp="area" ref3D="1" dr="$A$1:$A$1048576" r="V70" sId="8"/>
    <undo index="10" exp="area" ref3D="1" dr="$D$1:$D$1048576" r="V70" sId="8"/>
    <undo index="65535" exp="area" ref3D="1" dr="$A$1:$A$1048576" r="U70" sId="8"/>
    <undo index="10" exp="area" ref3D="1" dr="$D$1:$D$1048576" r="U70" sId="8"/>
    <undo index="65535" exp="area" ref3D="1" dr="$A$1:$A$1048576" r="T70" sId="8"/>
    <undo index="10" exp="area" ref3D="1" dr="$D$1:$D$1048576" r="T70" sId="8"/>
    <undo index="65535" exp="area" ref3D="1" dr="$A$1:$A$1048576" r="S70" sId="8"/>
    <undo index="10" exp="area" ref3D="1" dr="$D$1:$D$1048576" r="S70" sId="8"/>
    <undo index="65535" exp="area" ref3D="1" dr="$A$1:$A$1048576" r="R70" sId="8"/>
    <undo index="10" exp="area" ref3D="1" dr="$D$1:$D$1048576" r="R70" sId="8"/>
    <undo index="65535" exp="area" ref3D="1" dr="$A$1:$A$1048576" r="Q70" sId="8"/>
    <undo index="10" exp="area" ref3D="1" dr="$D$1:$D$1048576" r="Q70" sId="8"/>
    <undo index="65535" exp="area" ref3D="1" dr="$A$1:$A$1048576" r="P70" sId="8"/>
    <undo index="10" exp="area" ref3D="1" dr="$D$1:$D$1048576" r="P70" sId="8"/>
    <undo index="65535" exp="area" ref3D="1" dr="$A$1:$A$1048576" r="O70" sId="8"/>
    <undo index="10" exp="area" ref3D="1" dr="$D$1:$D$1048576" r="O70" sId="8"/>
    <undo index="65535" exp="area" ref3D="1" dr="$A$1:$A$1048576" r="N70" sId="8"/>
    <undo index="10" exp="area" ref3D="1" dr="$D$1:$D$1048576" r="N70" sId="8"/>
    <undo index="65535" exp="area" ref3D="1" dr="$A$1:$A$1048576" r="M70" sId="8"/>
    <undo index="10" exp="area" ref3D="1" dr="$D$1:$D$1048576" r="M70" sId="8"/>
    <undo index="65535" exp="area" ref3D="1" dr="$A$1:$A$1048576" r="L70" sId="8"/>
    <undo index="10" exp="area" ref3D="1" dr="$D$1:$D$1048576" r="L70" sId="8"/>
    <undo index="65535" exp="area" ref3D="1" dr="$A$1:$A$1048576" r="K70" sId="8"/>
    <undo index="10" exp="area" ref3D="1" dr="$D$1:$D$1048576" r="K70" sId="8"/>
    <undo index="65535" exp="area" ref3D="1" dr="$A$1:$A$1048576" r="J70" sId="8"/>
    <undo index="10" exp="area" ref3D="1" dr="$D$1:$D$1048576" r="J70" sId="8"/>
    <undo index="65535" exp="area" ref3D="1" dr="$A$1:$A$1048576" r="I70" sId="8"/>
    <undo index="10" exp="area" ref3D="1" dr="$D$1:$D$1048576" r="I70" sId="8"/>
    <undo index="65535" exp="area" ref3D="1" dr="$A$1:$A$1048576" r="H70" sId="8"/>
    <undo index="10" exp="area" ref3D="1" dr="$D$1:$D$1048576" r="H70" sId="8"/>
    <undo index="65535" exp="area" ref3D="1" dr="$A$1:$A$1048576" r="G70" sId="8"/>
    <undo index="10" exp="area" ref3D="1" dr="$D$1:$D$1048576" r="G70" sId="8"/>
    <undo index="65535" exp="area" ref3D="1" dr="$A$1:$A$1048576" r="BA69" sId="8"/>
    <undo index="10" exp="area" ref3D="1" dr="$D$1:$D$1048576" r="BA69" sId="8"/>
    <undo index="65535" exp="area" ref3D="1" dr="$A$1:$A$1048576" r="AZ69" sId="8"/>
    <undo index="10" exp="area" ref3D="1" dr="$D$1:$D$1048576" r="AZ69" sId="8"/>
    <undo index="65535" exp="area" ref3D="1" dr="$A$1:$A$1048576" r="AY69" sId="8"/>
    <undo index="10" exp="area" ref3D="1" dr="$D$1:$D$1048576" r="AY69" sId="8"/>
    <undo index="65535" exp="area" ref3D="1" dr="$A$1:$A$1048576" r="AX69" sId="8"/>
    <undo index="10" exp="area" ref3D="1" dr="$D$1:$D$1048576" r="AX69" sId="8"/>
    <undo index="65535" exp="area" ref3D="1" dr="$A$1:$A$1048576" r="AW69" sId="8"/>
    <undo index="10" exp="area" ref3D="1" dr="$D$1:$D$1048576" r="AW69" sId="8"/>
    <undo index="65535" exp="area" ref3D="1" dr="$A$1:$A$1048576" r="AV69" sId="8"/>
    <undo index="10" exp="area" ref3D="1" dr="$D$1:$D$1048576" r="AV69" sId="8"/>
    <undo index="65535" exp="area" ref3D="1" dr="$A$1:$A$1048576" r="AU69" sId="8"/>
    <undo index="10" exp="area" ref3D="1" dr="$D$1:$D$1048576" r="AU69" sId="8"/>
    <undo index="65535" exp="area" ref3D="1" dr="$A$1:$A$1048576" r="AT69" sId="8"/>
    <undo index="10" exp="area" ref3D="1" dr="$D$1:$D$1048576" r="AT69" sId="8"/>
    <undo index="65535" exp="area" ref3D="1" dr="$A$1:$A$1048576" r="AS69" sId="8"/>
    <undo index="10" exp="area" ref3D="1" dr="$D$1:$D$1048576" r="AS69" sId="8"/>
    <undo index="65535" exp="area" ref3D="1" dr="$A$1:$A$1048576" r="AR69" sId="8"/>
    <undo index="10" exp="area" ref3D="1" dr="$D$1:$D$1048576" r="AR69" sId="8"/>
    <undo index="65535" exp="area" ref3D="1" dr="$A$1:$A$1048576" r="AQ69" sId="8"/>
    <undo index="10" exp="area" ref3D="1" dr="$D$1:$D$1048576" r="AQ69" sId="8"/>
    <undo index="65535" exp="area" ref3D="1" dr="$A$1:$A$1048576" r="AP69" sId="8"/>
    <undo index="10" exp="area" ref3D="1" dr="$D$1:$D$1048576" r="AP69" sId="8"/>
    <undo index="65535" exp="area" ref3D="1" dr="$A$1:$A$1048576" r="AO69" sId="8"/>
    <undo index="10" exp="area" ref3D="1" dr="$D$1:$D$1048576" r="AO69" sId="8"/>
    <undo index="65535" exp="area" ref3D="1" dr="$A$1:$A$1048576" r="AN69" sId="8"/>
    <undo index="10" exp="area" ref3D="1" dr="$D$1:$D$1048576" r="AN69" sId="8"/>
    <undo index="65535" exp="area" ref3D="1" dr="$A$1:$A$1048576" r="AM69" sId="8"/>
    <undo index="10" exp="area" ref3D="1" dr="$D$1:$D$1048576" r="AM69" sId="8"/>
    <undo index="65535" exp="area" ref3D="1" dr="$A$1:$A$1048576" r="AL69" sId="8"/>
    <undo index="10" exp="area" ref3D="1" dr="$D$1:$D$1048576" r="AL69" sId="8"/>
    <undo index="65535" exp="area" ref3D="1" dr="$A$1:$A$1048576" r="AK69" sId="8"/>
    <undo index="10" exp="area" ref3D="1" dr="$D$1:$D$1048576" r="AK69" sId="8"/>
    <undo index="65535" exp="area" ref3D="1" dr="$A$1:$A$1048576" r="AJ69" sId="8"/>
    <undo index="10" exp="area" ref3D="1" dr="$D$1:$D$1048576" r="AJ69" sId="8"/>
    <undo index="65535" exp="area" ref3D="1" dr="$A$1:$A$1048576" r="AI69" sId="8"/>
    <undo index="10" exp="area" ref3D="1" dr="$D$1:$D$1048576" r="AI69" sId="8"/>
    <undo index="65535" exp="area" ref3D="1" dr="$A$1:$A$1048576" r="AH69" sId="8"/>
    <undo index="10" exp="area" ref3D="1" dr="$D$1:$D$1048576" r="AH69" sId="8"/>
    <undo index="65535" exp="area" ref3D="1" dr="$A$1:$A$1048576" r="AG69" sId="8"/>
    <undo index="10" exp="area" ref3D="1" dr="$D$1:$D$1048576" r="AG69" sId="8"/>
    <undo index="65535" exp="area" ref3D="1" dr="$A$1:$A$1048576" r="AF69" sId="8"/>
    <undo index="10" exp="area" ref3D="1" dr="$D$1:$D$1048576" r="AF69" sId="8"/>
    <undo index="65535" exp="area" ref3D="1" dr="$A$1:$A$1048576" r="AE69" sId="8"/>
    <undo index="10" exp="area" ref3D="1" dr="$D$1:$D$1048576" r="AE69" sId="8"/>
    <undo index="65535" exp="area" ref3D="1" dr="$A$1:$A$1048576" r="AD69" sId="8"/>
    <undo index="10" exp="area" ref3D="1" dr="$D$1:$D$1048576" r="AD69" sId="8"/>
    <undo index="65535" exp="area" ref3D="1" dr="$A$1:$A$1048576" r="AC69" sId="8"/>
    <undo index="10" exp="area" ref3D="1" dr="$D$1:$D$1048576" r="AC69" sId="8"/>
    <undo index="65535" exp="area" ref3D="1" dr="$A$1:$A$1048576" r="AB69" sId="8"/>
    <undo index="10" exp="area" ref3D="1" dr="$D$1:$D$1048576" r="AB69" sId="8"/>
    <undo index="65535" exp="area" ref3D="1" dr="$A$1:$A$1048576" r="AA69" sId="8"/>
    <undo index="10" exp="area" ref3D="1" dr="$D$1:$D$1048576" r="AA69" sId="8"/>
    <undo index="65535" exp="area" ref3D="1" dr="$A$1:$A$1048576" r="Z69" sId="8"/>
    <undo index="10" exp="area" ref3D="1" dr="$D$1:$D$1048576" r="Z69" sId="8"/>
    <undo index="65535" exp="area" ref3D="1" dr="$A$1:$A$1048576" r="Y69" sId="8"/>
    <undo index="10" exp="area" ref3D="1" dr="$D$1:$D$1048576" r="Y69" sId="8"/>
    <undo index="65535" exp="area" ref3D="1" dr="$A$1:$A$1048576" r="X69" sId="8"/>
    <undo index="10" exp="area" ref3D="1" dr="$D$1:$D$1048576" r="X69" sId="8"/>
    <undo index="65535" exp="area" ref3D="1" dr="$A$1:$A$1048576" r="W69" sId="8"/>
    <undo index="10" exp="area" ref3D="1" dr="$D$1:$D$1048576" r="W69" sId="8"/>
    <undo index="65535" exp="area" ref3D="1" dr="$A$1:$A$1048576" r="V69" sId="8"/>
    <undo index="10" exp="area" ref3D="1" dr="$D$1:$D$1048576" r="V69" sId="8"/>
    <undo index="65535" exp="area" ref3D="1" dr="$A$1:$A$1048576" r="U69" sId="8"/>
    <undo index="10" exp="area" ref3D="1" dr="$D$1:$D$1048576" r="U69" sId="8"/>
    <undo index="65535" exp="area" ref3D="1" dr="$A$1:$A$1048576" r="T69" sId="8"/>
    <undo index="10" exp="area" ref3D="1" dr="$D$1:$D$1048576" r="T69" sId="8"/>
    <undo index="65535" exp="area" ref3D="1" dr="$A$1:$A$1048576" r="S69" sId="8"/>
    <undo index="10" exp="area" ref3D="1" dr="$D$1:$D$1048576" r="S69" sId="8"/>
    <undo index="65535" exp="area" ref3D="1" dr="$A$1:$A$1048576" r="R69" sId="8"/>
    <undo index="10" exp="area" ref3D="1" dr="$D$1:$D$1048576" r="R69" sId="8"/>
    <undo index="65535" exp="area" ref3D="1" dr="$A$1:$A$1048576" r="Q69" sId="8"/>
    <undo index="10" exp="area" ref3D="1" dr="$D$1:$D$1048576" r="Q69" sId="8"/>
    <undo index="65535" exp="area" ref3D="1" dr="$A$1:$A$1048576" r="P69" sId="8"/>
    <undo index="10" exp="area" ref3D="1" dr="$D$1:$D$1048576" r="P69" sId="8"/>
    <undo index="65535" exp="area" ref3D="1" dr="$A$1:$A$1048576" r="O69" sId="8"/>
    <undo index="10" exp="area" ref3D="1" dr="$D$1:$D$1048576" r="O69" sId="8"/>
    <undo index="65535" exp="area" ref3D="1" dr="$A$1:$A$1048576" r="N69" sId="8"/>
    <undo index="10" exp="area" ref3D="1" dr="$D$1:$D$1048576" r="N69" sId="8"/>
    <undo index="65535" exp="area" ref3D="1" dr="$A$1:$A$1048576" r="M69" sId="8"/>
    <undo index="10" exp="area" ref3D="1" dr="$D$1:$D$1048576" r="M69" sId="8"/>
    <undo index="65535" exp="area" ref3D="1" dr="$A$1:$A$1048576" r="L69" sId="8"/>
    <undo index="10" exp="area" ref3D="1" dr="$D$1:$D$1048576" r="L69" sId="8"/>
    <undo index="65535" exp="area" ref3D="1" dr="$A$1:$A$1048576" r="K69" sId="8"/>
    <undo index="10" exp="area" ref3D="1" dr="$D$1:$D$1048576" r="K69" sId="8"/>
    <undo index="65535" exp="area" ref3D="1" dr="$A$1:$A$1048576" r="J69" sId="8"/>
    <undo index="10" exp="area" ref3D="1" dr="$D$1:$D$1048576" r="J69" sId="8"/>
    <undo index="65535" exp="area" ref3D="1" dr="$A$1:$A$1048576" r="I69" sId="8"/>
    <undo index="10" exp="area" ref3D="1" dr="$D$1:$D$1048576" r="I69" sId="8"/>
    <undo index="65535" exp="area" ref3D="1" dr="$A$1:$A$1048576" r="H69" sId="8"/>
    <undo index="10" exp="area" ref3D="1" dr="$D$1:$D$1048576" r="H69" sId="8"/>
    <undo index="65535" exp="area" ref3D="1" dr="$A$1:$A$1048576" r="G69" sId="8"/>
    <undo index="10" exp="area" ref3D="1" dr="$D$1:$D$1048576" r="G69" sId="8"/>
    <undo index="65535" exp="area" ref3D="1" dr="$A$1:$A$1048576" r="BA68" sId="8"/>
    <undo index="10" exp="area" ref3D="1" dr="$D$1:$D$1048576" r="BA68" sId="8"/>
    <undo index="65535" exp="area" ref3D="1" dr="$A$1:$A$1048576" r="AZ68" sId="8"/>
    <undo index="10" exp="area" ref3D="1" dr="$D$1:$D$1048576" r="AZ68" sId="8"/>
    <undo index="65535" exp="area" ref3D="1" dr="$A$1:$A$1048576" r="AY68" sId="8"/>
    <undo index="10" exp="area" ref3D="1" dr="$D$1:$D$1048576" r="AY68" sId="8"/>
    <undo index="65535" exp="area" ref3D="1" dr="$A$1:$A$1048576" r="AX68" sId="8"/>
    <undo index="10" exp="area" ref3D="1" dr="$D$1:$D$1048576" r="AX68" sId="8"/>
    <undo index="65535" exp="area" ref3D="1" dr="$A$1:$A$1048576" r="AW68" sId="8"/>
    <undo index="10" exp="area" ref3D="1" dr="$D$1:$D$1048576" r="AW68" sId="8"/>
    <undo index="65535" exp="area" ref3D="1" dr="$A$1:$A$1048576" r="AV68" sId="8"/>
    <undo index="10" exp="area" ref3D="1" dr="$D$1:$D$1048576" r="AV68" sId="8"/>
    <undo index="65535" exp="area" ref3D="1" dr="$A$1:$A$1048576" r="AU68" sId="8"/>
    <undo index="10" exp="area" ref3D="1" dr="$D$1:$D$1048576" r="AU68" sId="8"/>
    <undo index="65535" exp="area" ref3D="1" dr="$A$1:$A$1048576" r="AT68" sId="8"/>
    <undo index="10" exp="area" ref3D="1" dr="$D$1:$D$1048576" r="AT68" sId="8"/>
    <undo index="65535" exp="area" ref3D="1" dr="$A$1:$A$1048576" r="AS68" sId="8"/>
    <undo index="10" exp="area" ref3D="1" dr="$D$1:$D$1048576" r="AS68" sId="8"/>
    <undo index="65535" exp="area" ref3D="1" dr="$A$1:$A$1048576" r="AR68" sId="8"/>
    <undo index="10" exp="area" ref3D="1" dr="$D$1:$D$1048576" r="AR68" sId="8"/>
    <undo index="65535" exp="area" ref3D="1" dr="$A$1:$A$1048576" r="AQ68" sId="8"/>
    <undo index="10" exp="area" ref3D="1" dr="$D$1:$D$1048576" r="AQ68" sId="8"/>
    <undo index="65535" exp="area" ref3D="1" dr="$A$1:$A$1048576" r="AP68" sId="8"/>
    <undo index="10" exp="area" ref3D="1" dr="$D$1:$D$1048576" r="AP68" sId="8"/>
    <undo index="65535" exp="area" ref3D="1" dr="$A$1:$A$1048576" r="AO68" sId="8"/>
    <undo index="10" exp="area" ref3D="1" dr="$D$1:$D$1048576" r="AO68" sId="8"/>
    <undo index="65535" exp="area" ref3D="1" dr="$A$1:$A$1048576" r="AN68" sId="8"/>
    <undo index="10" exp="area" ref3D="1" dr="$D$1:$D$1048576" r="AN68" sId="8"/>
    <undo index="65535" exp="area" ref3D="1" dr="$A$1:$A$1048576" r="AM68" sId="8"/>
    <undo index="10" exp="area" ref3D="1" dr="$D$1:$D$1048576" r="AM68" sId="8"/>
    <undo index="65535" exp="area" ref3D="1" dr="$A$1:$A$1048576" r="AL68" sId="8"/>
    <undo index="10" exp="area" ref3D="1" dr="$D$1:$D$1048576" r="AL68" sId="8"/>
    <undo index="65535" exp="area" ref3D="1" dr="$A$1:$A$1048576" r="AK68" sId="8"/>
    <undo index="10" exp="area" ref3D="1" dr="$D$1:$D$1048576" r="AK68" sId="8"/>
    <undo index="65535" exp="area" ref3D="1" dr="$A$1:$A$1048576" r="AJ68" sId="8"/>
    <undo index="10" exp="area" ref3D="1" dr="$D$1:$D$1048576" r="AJ68" sId="8"/>
    <undo index="65535" exp="area" ref3D="1" dr="$A$1:$A$1048576" r="AI68" sId="8"/>
    <undo index="10" exp="area" ref3D="1" dr="$D$1:$D$1048576" r="AI68" sId="8"/>
    <undo index="65535" exp="area" ref3D="1" dr="$A$1:$A$1048576" r="AH68" sId="8"/>
    <undo index="10" exp="area" ref3D="1" dr="$D$1:$D$1048576" r="AH68" sId="8"/>
    <undo index="65535" exp="area" ref3D="1" dr="$A$1:$A$1048576" r="AG68" sId="8"/>
    <undo index="10" exp="area" ref3D="1" dr="$D$1:$D$1048576" r="AG68" sId="8"/>
    <undo index="65535" exp="area" ref3D="1" dr="$A$1:$A$1048576" r="AF68" sId="8"/>
    <undo index="10" exp="area" ref3D="1" dr="$D$1:$D$1048576" r="AF68" sId="8"/>
    <undo index="65535" exp="area" ref3D="1" dr="$A$1:$A$1048576" r="AE68" sId="8"/>
    <undo index="10" exp="area" ref3D="1" dr="$D$1:$D$1048576" r="AE68" sId="8"/>
    <undo index="65535" exp="area" ref3D="1" dr="$A$1:$A$1048576" r="AD68" sId="8"/>
    <undo index="10" exp="area" ref3D="1" dr="$D$1:$D$1048576" r="AD68" sId="8"/>
    <undo index="65535" exp="area" ref3D="1" dr="$A$1:$A$1048576" r="AC68" sId="8"/>
    <undo index="10" exp="area" ref3D="1" dr="$D$1:$D$1048576" r="AC68" sId="8"/>
    <undo index="65535" exp="area" ref3D="1" dr="$A$1:$A$1048576" r="AB68" sId="8"/>
    <undo index="10" exp="area" ref3D="1" dr="$D$1:$D$1048576" r="AB68" sId="8"/>
    <undo index="65535" exp="area" ref3D="1" dr="$A$1:$A$1048576" r="AA68" sId="8"/>
    <undo index="10" exp="area" ref3D="1" dr="$D$1:$D$1048576" r="AA68" sId="8"/>
    <undo index="65535" exp="area" ref3D="1" dr="$A$1:$A$1048576" r="Z68" sId="8"/>
    <undo index="10" exp="area" ref3D="1" dr="$D$1:$D$1048576" r="Z68" sId="8"/>
    <undo index="65535" exp="area" ref3D="1" dr="$A$1:$A$1048576" r="Y68" sId="8"/>
    <undo index="10" exp="area" ref3D="1" dr="$D$1:$D$1048576" r="Y68" sId="8"/>
    <undo index="65535" exp="area" ref3D="1" dr="$A$1:$A$1048576" r="X68" sId="8"/>
    <undo index="10" exp="area" ref3D="1" dr="$D$1:$D$1048576" r="X68" sId="8"/>
    <undo index="65535" exp="area" ref3D="1" dr="$A$1:$A$1048576" r="W68" sId="8"/>
    <undo index="10" exp="area" ref3D="1" dr="$D$1:$D$1048576" r="W68" sId="8"/>
    <undo index="65535" exp="area" ref3D="1" dr="$A$1:$A$1048576" r="V68" sId="8"/>
    <undo index="10" exp="area" ref3D="1" dr="$D$1:$D$1048576" r="V68" sId="8"/>
    <undo index="65535" exp="area" ref3D="1" dr="$A$1:$A$1048576" r="U68" sId="8"/>
    <undo index="10" exp="area" ref3D="1" dr="$D$1:$D$1048576" r="U68" sId="8"/>
    <undo index="65535" exp="area" ref3D="1" dr="$A$1:$A$1048576" r="T68" sId="8"/>
    <undo index="10" exp="area" ref3D="1" dr="$D$1:$D$1048576" r="T68" sId="8"/>
    <undo index="65535" exp="area" ref3D="1" dr="$A$1:$A$1048576" r="S68" sId="8"/>
    <undo index="10" exp="area" ref3D="1" dr="$D$1:$D$1048576" r="S68" sId="8"/>
    <undo index="65535" exp="area" ref3D="1" dr="$A$1:$A$1048576" r="R68" sId="8"/>
    <undo index="10" exp="area" ref3D="1" dr="$D$1:$D$1048576" r="R68" sId="8"/>
    <undo index="65535" exp="area" ref3D="1" dr="$A$1:$A$1048576" r="Q68" sId="8"/>
    <undo index="10" exp="area" ref3D="1" dr="$D$1:$D$1048576" r="Q68" sId="8"/>
    <undo index="65535" exp="area" ref3D="1" dr="$A$1:$A$1048576" r="P68" sId="8"/>
    <undo index="10" exp="area" ref3D="1" dr="$D$1:$D$1048576" r="P68" sId="8"/>
    <undo index="65535" exp="area" ref3D="1" dr="$A$1:$A$1048576" r="O68" sId="8"/>
    <undo index="10" exp="area" ref3D="1" dr="$D$1:$D$1048576" r="O68" sId="8"/>
    <undo index="65535" exp="area" ref3D="1" dr="$A$1:$A$1048576" r="N68" sId="8"/>
    <undo index="10" exp="area" ref3D="1" dr="$D$1:$D$1048576" r="N68" sId="8"/>
    <undo index="65535" exp="area" ref3D="1" dr="$A$1:$A$1048576" r="M68" sId="8"/>
    <undo index="10" exp="area" ref3D="1" dr="$D$1:$D$1048576" r="M68" sId="8"/>
    <undo index="65535" exp="area" ref3D="1" dr="$A$1:$A$1048576" r="L68" sId="8"/>
    <undo index="10" exp="area" ref3D="1" dr="$D$1:$D$1048576" r="L68" sId="8"/>
    <undo index="65535" exp="area" ref3D="1" dr="$A$1:$A$1048576" r="K68" sId="8"/>
    <undo index="10" exp="area" ref3D="1" dr="$D$1:$D$1048576" r="K68" sId="8"/>
    <undo index="65535" exp="area" ref3D="1" dr="$A$1:$A$1048576" r="J68" sId="8"/>
    <undo index="10" exp="area" ref3D="1" dr="$D$1:$D$1048576" r="J68" sId="8"/>
    <undo index="65535" exp="area" ref3D="1" dr="$A$1:$A$1048576" r="I68" sId="8"/>
    <undo index="10" exp="area" ref3D="1" dr="$D$1:$D$1048576" r="I68" sId="8"/>
    <undo index="65535" exp="area" ref3D="1" dr="$A$1:$A$1048576" r="H68" sId="8"/>
    <undo index="10" exp="area" ref3D="1" dr="$D$1:$D$1048576" r="H68" sId="8"/>
    <undo index="65535" exp="area" ref3D="1" dr="$A$1:$A$1048576" r="G68" sId="8"/>
    <undo index="10" exp="area" ref3D="1" dr="$D$1:$D$1048576" r="G68" sId="8"/>
    <undo index="65535" exp="area" ref3D="1" dr="$A$1:$A$1048576" r="BA67" sId="8"/>
    <undo index="10" exp="area" ref3D="1" dr="$D$1:$D$1048576" r="BA67" sId="8"/>
    <undo index="65535" exp="area" ref3D="1" dr="$A$1:$A$1048576" r="AZ67" sId="8"/>
    <undo index="10" exp="area" ref3D="1" dr="$D$1:$D$1048576" r="AZ67" sId="8"/>
    <undo index="65535" exp="area" ref3D="1" dr="$A$1:$A$1048576" r="AY67" sId="8"/>
    <undo index="10" exp="area" ref3D="1" dr="$D$1:$D$1048576" r="AY67" sId="8"/>
    <undo index="65535" exp="area" ref3D="1" dr="$A$1:$A$1048576" r="AX67" sId="8"/>
    <undo index="10" exp="area" ref3D="1" dr="$D$1:$D$1048576" r="AX67" sId="8"/>
    <undo index="65535" exp="area" ref3D="1" dr="$A$1:$A$1048576" r="AW67" sId="8"/>
    <undo index="10" exp="area" ref3D="1" dr="$D$1:$D$1048576" r="AW67" sId="8"/>
    <undo index="65535" exp="area" ref3D="1" dr="$A$1:$A$1048576" r="AV67" sId="8"/>
    <undo index="10" exp="area" ref3D="1" dr="$D$1:$D$1048576" r="AV67" sId="8"/>
    <undo index="65535" exp="area" ref3D="1" dr="$A$1:$A$1048576" r="AU67" sId="8"/>
    <undo index="10" exp="area" ref3D="1" dr="$D$1:$D$1048576" r="AU67" sId="8"/>
    <undo index="65535" exp="area" ref3D="1" dr="$A$1:$A$1048576" r="AT67" sId="8"/>
    <undo index="10" exp="area" ref3D="1" dr="$D$1:$D$1048576" r="AT67" sId="8"/>
    <undo index="65535" exp="area" ref3D="1" dr="$A$1:$A$1048576" r="AS67" sId="8"/>
    <undo index="10" exp="area" ref3D="1" dr="$D$1:$D$1048576" r="AS67" sId="8"/>
    <undo index="65535" exp="area" ref3D="1" dr="$A$1:$A$1048576" r="AR67" sId="8"/>
    <undo index="10" exp="area" ref3D="1" dr="$D$1:$D$1048576" r="AR67" sId="8"/>
    <undo index="65535" exp="area" ref3D="1" dr="$A$1:$A$1048576" r="AQ67" sId="8"/>
    <undo index="10" exp="area" ref3D="1" dr="$D$1:$D$1048576" r="AQ67" sId="8"/>
    <undo index="65535" exp="area" ref3D="1" dr="$A$1:$A$1048576" r="AP67" sId="8"/>
    <undo index="10" exp="area" ref3D="1" dr="$D$1:$D$1048576" r="AP67" sId="8"/>
    <undo index="65535" exp="area" ref3D="1" dr="$A$1:$A$1048576" r="AO67" sId="8"/>
    <undo index="10" exp="area" ref3D="1" dr="$D$1:$D$1048576" r="AO67" sId="8"/>
    <undo index="65535" exp="area" ref3D="1" dr="$A$1:$A$1048576" r="AN67" sId="8"/>
    <undo index="10" exp="area" ref3D="1" dr="$D$1:$D$1048576" r="AN67" sId="8"/>
    <undo index="65535" exp="area" ref3D="1" dr="$A$1:$A$1048576" r="AM67" sId="8"/>
    <undo index="10" exp="area" ref3D="1" dr="$D$1:$D$1048576" r="AM67" sId="8"/>
    <undo index="65535" exp="area" ref3D="1" dr="$A$1:$A$1048576" r="AL67" sId="8"/>
    <undo index="10" exp="area" ref3D="1" dr="$D$1:$D$1048576" r="AL67" sId="8"/>
    <undo index="65535" exp="area" ref3D="1" dr="$A$1:$A$1048576" r="AK67" sId="8"/>
    <undo index="10" exp="area" ref3D="1" dr="$D$1:$D$1048576" r="AK67" sId="8"/>
    <undo index="65535" exp="area" ref3D="1" dr="$A$1:$A$1048576" r="AJ67" sId="8"/>
    <undo index="10" exp="area" ref3D="1" dr="$D$1:$D$1048576" r="AJ67" sId="8"/>
    <undo index="65535" exp="area" ref3D="1" dr="$A$1:$A$1048576" r="AI67" sId="8"/>
    <undo index="10" exp="area" ref3D="1" dr="$D$1:$D$1048576" r="AI67" sId="8"/>
    <undo index="65535" exp="area" ref3D="1" dr="$A$1:$A$1048576" r="AH67" sId="8"/>
    <undo index="10" exp="area" ref3D="1" dr="$D$1:$D$1048576" r="AH67" sId="8"/>
    <undo index="65535" exp="area" ref3D="1" dr="$A$1:$A$1048576" r="AG67" sId="8"/>
    <undo index="10" exp="area" ref3D="1" dr="$D$1:$D$1048576" r="AG67" sId="8"/>
    <undo index="65535" exp="area" ref3D="1" dr="$A$1:$A$1048576" r="AF67" sId="8"/>
    <undo index="10" exp="area" ref3D="1" dr="$D$1:$D$1048576" r="AF67" sId="8"/>
    <undo index="65535" exp="area" ref3D="1" dr="$A$1:$A$1048576" r="AE67" sId="8"/>
    <undo index="10" exp="area" ref3D="1" dr="$D$1:$D$1048576" r="AE67" sId="8"/>
    <undo index="65535" exp="area" ref3D="1" dr="$A$1:$A$1048576" r="AD67" sId="8"/>
    <undo index="10" exp="area" ref3D="1" dr="$D$1:$D$1048576" r="AD67" sId="8"/>
    <undo index="65535" exp="area" ref3D="1" dr="$A$1:$A$1048576" r="AC67" sId="8"/>
    <undo index="10" exp="area" ref3D="1" dr="$D$1:$D$1048576" r="AC67" sId="8"/>
    <undo index="65535" exp="area" ref3D="1" dr="$A$1:$A$1048576" r="AB67" sId="8"/>
    <undo index="10" exp="area" ref3D="1" dr="$D$1:$D$1048576" r="AB67" sId="8"/>
    <undo index="65535" exp="area" ref3D="1" dr="$A$1:$A$1048576" r="AA67" sId="8"/>
    <undo index="10" exp="area" ref3D="1" dr="$D$1:$D$1048576" r="AA67" sId="8"/>
    <undo index="65535" exp="area" ref3D="1" dr="$A$1:$A$1048576" r="Z67" sId="8"/>
    <undo index="10" exp="area" ref3D="1" dr="$D$1:$D$1048576" r="Z67" sId="8"/>
    <undo index="65535" exp="area" ref3D="1" dr="$A$1:$A$1048576" r="Y67" sId="8"/>
    <undo index="10" exp="area" ref3D="1" dr="$D$1:$D$1048576" r="Y67" sId="8"/>
    <undo index="65535" exp="area" ref3D="1" dr="$A$1:$A$1048576" r="X67" sId="8"/>
    <undo index="10" exp="area" ref3D="1" dr="$D$1:$D$1048576" r="X67" sId="8"/>
    <undo index="65535" exp="area" ref3D="1" dr="$A$1:$A$1048576" r="W67" sId="8"/>
    <undo index="10" exp="area" ref3D="1" dr="$D$1:$D$1048576" r="W67" sId="8"/>
    <undo index="65535" exp="area" ref3D="1" dr="$A$1:$A$1048576" r="V67" sId="8"/>
    <undo index="10" exp="area" ref3D="1" dr="$D$1:$D$1048576" r="V67" sId="8"/>
    <undo index="65535" exp="area" ref3D="1" dr="$A$1:$A$1048576" r="U67" sId="8"/>
    <undo index="10" exp="area" ref3D="1" dr="$D$1:$D$1048576" r="U67" sId="8"/>
    <undo index="65535" exp="area" ref3D="1" dr="$A$1:$A$1048576" r="T67" sId="8"/>
    <undo index="10" exp="area" ref3D="1" dr="$D$1:$D$1048576" r="T67" sId="8"/>
    <undo index="65535" exp="area" ref3D="1" dr="$A$1:$A$1048576" r="S67" sId="8"/>
    <undo index="10" exp="area" ref3D="1" dr="$D$1:$D$1048576" r="S67" sId="8"/>
    <undo index="65535" exp="area" ref3D="1" dr="$A$1:$A$1048576" r="R67" sId="8"/>
    <undo index="10" exp="area" ref3D="1" dr="$D$1:$D$1048576" r="R67" sId="8"/>
    <undo index="65535" exp="area" ref3D="1" dr="$A$1:$A$1048576" r="Q67" sId="8"/>
    <undo index="10" exp="area" ref3D="1" dr="$D$1:$D$1048576" r="Q67" sId="8"/>
    <undo index="65535" exp="area" ref3D="1" dr="$A$1:$A$1048576" r="P67" sId="8"/>
    <undo index="10" exp="area" ref3D="1" dr="$D$1:$D$1048576" r="P67" sId="8"/>
    <undo index="65535" exp="area" ref3D="1" dr="$A$1:$A$1048576" r="O67" sId="8"/>
    <undo index="10" exp="area" ref3D="1" dr="$D$1:$D$1048576" r="O67" sId="8"/>
    <undo index="65535" exp="area" ref3D="1" dr="$A$1:$A$1048576" r="N67" sId="8"/>
    <undo index="10" exp="area" ref3D="1" dr="$D$1:$D$1048576" r="N67" sId="8"/>
    <undo index="65535" exp="area" ref3D="1" dr="$A$1:$A$1048576" r="M67" sId="8"/>
    <undo index="10" exp="area" ref3D="1" dr="$D$1:$D$1048576" r="M67" sId="8"/>
    <undo index="65535" exp="area" ref3D="1" dr="$A$1:$A$1048576" r="L67" sId="8"/>
    <undo index="10" exp="area" ref3D="1" dr="$D$1:$D$1048576" r="L67" sId="8"/>
    <undo index="65535" exp="area" ref3D="1" dr="$A$1:$A$1048576" r="K67" sId="8"/>
    <undo index="10" exp="area" ref3D="1" dr="$D$1:$D$1048576" r="K67" sId="8"/>
    <undo index="65535" exp="area" ref3D="1" dr="$A$1:$A$1048576" r="J67" sId="8"/>
    <undo index="10" exp="area" ref3D="1" dr="$D$1:$D$1048576" r="J67" sId="8"/>
    <undo index="65535" exp="area" ref3D="1" dr="$A$1:$A$1048576" r="I67" sId="8"/>
    <undo index="10" exp="area" ref3D="1" dr="$D$1:$D$1048576" r="I67" sId="8"/>
    <undo index="65535" exp="area" ref3D="1" dr="$A$1:$A$1048576" r="H67" sId="8"/>
    <undo index="10" exp="area" ref3D="1" dr="$D$1:$D$1048576" r="H67" sId="8"/>
    <undo index="65535" exp="area" ref3D="1" dr="$A$1:$A$1048576" r="G67" sId="8"/>
    <undo index="10" exp="area" ref3D="1" dr="$D$1:$D$1048576" r="G67" sId="8"/>
    <undo index="65535" exp="area" ref3D="1" dr="$A$1:$A$1048576" r="BA64" sId="8"/>
    <undo index="10" exp="area" ref3D="1" dr="$D$1:$D$1048576" r="BA64" sId="8"/>
    <undo index="65535" exp="area" ref3D="1" dr="$A$1:$A$1048576" r="AZ64" sId="8"/>
    <undo index="10" exp="area" ref3D="1" dr="$D$1:$D$1048576" r="AZ64" sId="8"/>
    <undo index="65535" exp="area" ref3D="1" dr="$A$1:$A$1048576" r="AY64" sId="8"/>
    <undo index="10" exp="area" ref3D="1" dr="$D$1:$D$1048576" r="AY64" sId="8"/>
    <undo index="65535" exp="area" ref3D="1" dr="$A$1:$A$1048576" r="AX64" sId="8"/>
    <undo index="10" exp="area" ref3D="1" dr="$D$1:$D$1048576" r="AX64" sId="8"/>
    <undo index="65535" exp="area" ref3D="1" dr="$A$1:$A$1048576" r="AW64" sId="8"/>
    <undo index="10" exp="area" ref3D="1" dr="$D$1:$D$1048576" r="AW64" sId="8"/>
    <undo index="65535" exp="area" ref3D="1" dr="$A$1:$A$1048576" r="AV64" sId="8"/>
    <undo index="10" exp="area" ref3D="1" dr="$D$1:$D$1048576" r="AV64" sId="8"/>
    <undo index="65535" exp="area" ref3D="1" dr="$A$1:$A$1048576" r="AU64" sId="8"/>
    <undo index="10" exp="area" ref3D="1" dr="$D$1:$D$1048576" r="AU64" sId="8"/>
    <undo index="65535" exp="area" ref3D="1" dr="$A$1:$A$1048576" r="AT64" sId="8"/>
    <undo index="10" exp="area" ref3D="1" dr="$D$1:$D$1048576" r="AT64" sId="8"/>
    <undo index="65535" exp="area" ref3D="1" dr="$A$1:$A$1048576" r="AS64" sId="8"/>
    <undo index="10" exp="area" ref3D="1" dr="$D$1:$D$1048576" r="AS64" sId="8"/>
    <undo index="65535" exp="area" ref3D="1" dr="$A$1:$A$1048576" r="AR64" sId="8"/>
    <undo index="10" exp="area" ref3D="1" dr="$D$1:$D$1048576" r="AR64" sId="8"/>
    <undo index="65535" exp="area" ref3D="1" dr="$A$1:$A$1048576" r="AQ64" sId="8"/>
    <undo index="10" exp="area" ref3D="1" dr="$D$1:$D$1048576" r="AQ64" sId="8"/>
    <undo index="65535" exp="area" ref3D="1" dr="$A$1:$A$1048576" r="AP64" sId="8"/>
    <undo index="10" exp="area" ref3D="1" dr="$D$1:$D$1048576" r="AP64" sId="8"/>
    <undo index="65535" exp="area" ref3D="1" dr="$A$1:$A$1048576" r="AO64" sId="8"/>
    <undo index="10" exp="area" ref3D="1" dr="$D$1:$D$1048576" r="AO64" sId="8"/>
    <undo index="65535" exp="area" ref3D="1" dr="$A$1:$A$1048576" r="AN64" sId="8"/>
    <undo index="10" exp="area" ref3D="1" dr="$D$1:$D$1048576" r="AN64" sId="8"/>
    <undo index="65535" exp="area" ref3D="1" dr="$A$1:$A$1048576" r="AM64" sId="8"/>
    <undo index="10" exp="area" ref3D="1" dr="$D$1:$D$1048576" r="AM64" sId="8"/>
    <undo index="65535" exp="area" ref3D="1" dr="$A$1:$A$1048576" r="AL64" sId="8"/>
    <undo index="10" exp="area" ref3D="1" dr="$D$1:$D$1048576" r="AL64" sId="8"/>
    <undo index="65535" exp="area" ref3D="1" dr="$A$1:$A$1048576" r="AK64" sId="8"/>
    <undo index="10" exp="area" ref3D="1" dr="$D$1:$D$1048576" r="AK64" sId="8"/>
    <undo index="65535" exp="area" ref3D="1" dr="$A$1:$A$1048576" r="AJ64" sId="8"/>
    <undo index="10" exp="area" ref3D="1" dr="$D$1:$D$1048576" r="AJ64" sId="8"/>
    <undo index="65535" exp="area" ref3D="1" dr="$A$1:$A$1048576" r="AI64" sId="8"/>
    <undo index="10" exp="area" ref3D="1" dr="$D$1:$D$1048576" r="AI64" sId="8"/>
    <undo index="65535" exp="area" ref3D="1" dr="$A$1:$A$1048576" r="AH64" sId="8"/>
    <undo index="10" exp="area" ref3D="1" dr="$D$1:$D$1048576" r="AH64" sId="8"/>
    <undo index="65535" exp="area" ref3D="1" dr="$A$1:$A$1048576" r="AG64" sId="8"/>
    <undo index="10" exp="area" ref3D="1" dr="$D$1:$D$1048576" r="AG64" sId="8"/>
    <undo index="65535" exp="area" ref3D="1" dr="$A$1:$A$1048576" r="AF64" sId="8"/>
    <undo index="10" exp="area" ref3D="1" dr="$D$1:$D$1048576" r="AF64" sId="8"/>
    <undo index="65535" exp="area" ref3D="1" dr="$A$1:$A$1048576" r="AE64" sId="8"/>
    <undo index="10" exp="area" ref3D="1" dr="$D$1:$D$1048576" r="AE64" sId="8"/>
    <undo index="65535" exp="area" ref3D="1" dr="$A$1:$A$1048576" r="AD64" sId="8"/>
    <undo index="10" exp="area" ref3D="1" dr="$D$1:$D$1048576" r="AD64" sId="8"/>
    <undo index="65535" exp="area" ref3D="1" dr="$A$1:$A$1048576" r="AC64" sId="8"/>
    <undo index="10" exp="area" ref3D="1" dr="$D$1:$D$1048576" r="AC64" sId="8"/>
    <undo index="65535" exp="area" ref3D="1" dr="$A$1:$A$1048576" r="AB64" sId="8"/>
    <undo index="10" exp="area" ref3D="1" dr="$D$1:$D$1048576" r="AB64" sId="8"/>
    <undo index="65535" exp="area" ref3D="1" dr="$A$1:$A$1048576" r="AA64" sId="8"/>
    <undo index="10" exp="area" ref3D="1" dr="$D$1:$D$1048576" r="AA64" sId="8"/>
    <undo index="65535" exp="area" ref3D="1" dr="$A$1:$A$1048576" r="Z64" sId="8"/>
    <undo index="10" exp="area" ref3D="1" dr="$D$1:$D$1048576" r="Z64" sId="8"/>
    <undo index="65535" exp="area" ref3D="1" dr="$A$1:$A$1048576" r="Y64" sId="8"/>
    <undo index="10" exp="area" ref3D="1" dr="$D$1:$D$1048576" r="Y64" sId="8"/>
    <undo index="65535" exp="area" ref3D="1" dr="$A$1:$A$1048576" r="X64" sId="8"/>
    <undo index="10" exp="area" ref3D="1" dr="$D$1:$D$1048576" r="X64" sId="8"/>
    <undo index="65535" exp="area" ref3D="1" dr="$A$1:$A$1048576" r="W64" sId="8"/>
    <undo index="10" exp="area" ref3D="1" dr="$D$1:$D$1048576" r="W64" sId="8"/>
    <undo index="65535" exp="area" ref3D="1" dr="$A$1:$A$1048576" r="V64" sId="8"/>
    <undo index="10" exp="area" ref3D="1" dr="$D$1:$D$1048576" r="V64" sId="8"/>
    <undo index="65535" exp="area" ref3D="1" dr="$A$1:$A$1048576" r="U64" sId="8"/>
    <undo index="10" exp="area" ref3D="1" dr="$D$1:$D$1048576" r="U64" sId="8"/>
    <undo index="65535" exp="area" ref3D="1" dr="$A$1:$A$1048576" r="T64" sId="8"/>
    <undo index="10" exp="area" ref3D="1" dr="$D$1:$D$1048576" r="T64" sId="8"/>
    <undo index="65535" exp="area" ref3D="1" dr="$A$1:$A$1048576" r="S64" sId="8"/>
    <undo index="10" exp="area" ref3D="1" dr="$D$1:$D$1048576" r="S64" sId="8"/>
    <undo index="65535" exp="area" ref3D="1" dr="$A$1:$A$1048576" r="R64" sId="8"/>
    <undo index="10" exp="area" ref3D="1" dr="$D$1:$D$1048576" r="R64" sId="8"/>
    <undo index="65535" exp="area" ref3D="1" dr="$A$1:$A$1048576" r="Q64" sId="8"/>
    <undo index="10" exp="area" ref3D="1" dr="$D$1:$D$1048576" r="Q64" sId="8"/>
    <undo index="65535" exp="area" ref3D="1" dr="$A$1:$A$1048576" r="P64" sId="8"/>
    <undo index="10" exp="area" ref3D="1" dr="$D$1:$D$1048576" r="P64" sId="8"/>
    <undo index="65535" exp="area" ref3D="1" dr="$A$1:$A$1048576" r="O64" sId="8"/>
    <undo index="10" exp="area" ref3D="1" dr="$D$1:$D$1048576" r="O64" sId="8"/>
    <undo index="65535" exp="area" ref3D="1" dr="$A$1:$A$1048576" r="N64" sId="8"/>
    <undo index="10" exp="area" ref3D="1" dr="$D$1:$D$1048576" r="N64" sId="8"/>
    <undo index="65535" exp="area" ref3D="1" dr="$A$1:$A$1048576" r="M64" sId="8"/>
    <undo index="10" exp="area" ref3D="1" dr="$D$1:$D$1048576" r="M64" sId="8"/>
    <undo index="65535" exp="area" ref3D="1" dr="$A$1:$A$1048576" r="L64" sId="8"/>
    <undo index="10" exp="area" ref3D="1" dr="$D$1:$D$1048576" r="L64" sId="8"/>
    <undo index="65535" exp="area" ref3D="1" dr="$A$1:$A$1048576" r="K64" sId="8"/>
    <undo index="10" exp="area" ref3D="1" dr="$D$1:$D$1048576" r="K64" sId="8"/>
    <undo index="65535" exp="area" ref3D="1" dr="$A$1:$A$1048576" r="J64" sId="8"/>
    <undo index="10" exp="area" ref3D="1" dr="$D$1:$D$1048576" r="J64" sId="8"/>
    <undo index="65535" exp="area" ref3D="1" dr="$A$1:$A$1048576" r="I64" sId="8"/>
    <undo index="10" exp="area" ref3D="1" dr="$D$1:$D$1048576" r="I64" sId="8"/>
    <undo index="65535" exp="area" ref3D="1" dr="$A$1:$A$1048576" r="H64" sId="8"/>
    <undo index="10" exp="area" ref3D="1" dr="$D$1:$D$1048576" r="H64" sId="8"/>
    <undo index="65535" exp="area" ref3D="1" dr="$A$1:$A$1048576" r="G64" sId="8"/>
    <undo index="10" exp="area" ref3D="1" dr="$D$1:$D$1048576" r="G64" sId="8"/>
    <undo index="65535" exp="area" ref3D="1" dr="$A$1:$A$1048576" r="BA62" sId="8"/>
    <undo index="10" exp="area" ref3D="1" dr="$D$1:$D$1048576" r="BA62" sId="8"/>
    <undo index="65535" exp="area" ref3D="1" dr="$A$1:$A$1048576" r="AZ62" sId="8"/>
    <undo index="10" exp="area" ref3D="1" dr="$D$1:$D$1048576" r="AZ62" sId="8"/>
    <undo index="65535" exp="area" ref3D="1" dr="$A$1:$A$1048576" r="AY62" sId="8"/>
    <undo index="10" exp="area" ref3D="1" dr="$D$1:$D$1048576" r="AY62" sId="8"/>
    <undo index="65535" exp="area" ref3D="1" dr="$A$1:$A$1048576" r="AX62" sId="8"/>
    <undo index="10" exp="area" ref3D="1" dr="$D$1:$D$1048576" r="AX62" sId="8"/>
    <undo index="65535" exp="area" ref3D="1" dr="$A$1:$A$1048576" r="AW62" sId="8"/>
    <undo index="10" exp="area" ref3D="1" dr="$D$1:$D$1048576" r="AW62" sId="8"/>
    <undo index="65535" exp="area" ref3D="1" dr="$A$1:$A$1048576" r="AV62" sId="8"/>
    <undo index="10" exp="area" ref3D="1" dr="$D$1:$D$1048576" r="AV62" sId="8"/>
    <undo index="65535" exp="area" ref3D="1" dr="$A$1:$A$1048576" r="AU62" sId="8"/>
    <undo index="10" exp="area" ref3D="1" dr="$D$1:$D$1048576" r="AU62" sId="8"/>
    <undo index="65535" exp="area" ref3D="1" dr="$A$1:$A$1048576" r="AT62" sId="8"/>
    <undo index="10" exp="area" ref3D="1" dr="$D$1:$D$1048576" r="AT62" sId="8"/>
    <undo index="65535" exp="area" ref3D="1" dr="$A$1:$A$1048576" r="AS62" sId="8"/>
    <undo index="10" exp="area" ref3D="1" dr="$D$1:$D$1048576" r="AS62" sId="8"/>
    <undo index="65535" exp="area" ref3D="1" dr="$A$1:$A$1048576" r="AR62" sId="8"/>
    <undo index="10" exp="area" ref3D="1" dr="$D$1:$D$1048576" r="AR62" sId="8"/>
    <undo index="65535" exp="area" ref3D="1" dr="$A$1:$A$1048576" r="AQ62" sId="8"/>
    <undo index="10" exp="area" ref3D="1" dr="$D$1:$D$1048576" r="AQ62" sId="8"/>
    <undo index="65535" exp="area" ref3D="1" dr="$A$1:$A$1048576" r="AP62" sId="8"/>
    <undo index="10" exp="area" ref3D="1" dr="$D$1:$D$1048576" r="AP62" sId="8"/>
    <undo index="65535" exp="area" ref3D="1" dr="$A$1:$A$1048576" r="AO62" sId="8"/>
    <undo index="10" exp="area" ref3D="1" dr="$D$1:$D$1048576" r="AO62" sId="8"/>
    <undo index="65535" exp="area" ref3D="1" dr="$A$1:$A$1048576" r="AN62" sId="8"/>
    <undo index="10" exp="area" ref3D="1" dr="$D$1:$D$1048576" r="AN62" sId="8"/>
    <undo index="65535" exp="area" ref3D="1" dr="$A$1:$A$1048576" r="AM62" sId="8"/>
    <undo index="10" exp="area" ref3D="1" dr="$D$1:$D$1048576" r="AM62" sId="8"/>
    <undo index="65535" exp="area" ref3D="1" dr="$A$1:$A$1048576" r="AL62" sId="8"/>
    <undo index="10" exp="area" ref3D="1" dr="$D$1:$D$1048576" r="AL62" sId="8"/>
    <undo index="65535" exp="area" ref3D="1" dr="$A$1:$A$1048576" r="AK62" sId="8"/>
    <undo index="10" exp="area" ref3D="1" dr="$D$1:$D$1048576" r="AK62" sId="8"/>
    <undo index="65535" exp="area" ref3D="1" dr="$A$1:$A$1048576" r="AJ62" sId="8"/>
    <undo index="10" exp="area" ref3D="1" dr="$D$1:$D$1048576" r="AJ62" sId="8"/>
    <undo index="65535" exp="area" ref3D="1" dr="$A$1:$A$1048576" r="AI62" sId="8"/>
    <undo index="10" exp="area" ref3D="1" dr="$D$1:$D$1048576" r="AI62" sId="8"/>
    <undo index="65535" exp="area" ref3D="1" dr="$A$1:$A$1048576" r="AH62" sId="8"/>
    <undo index="10" exp="area" ref3D="1" dr="$D$1:$D$1048576" r="AH62" sId="8"/>
    <undo index="65535" exp="area" ref3D="1" dr="$A$1:$A$1048576" r="AG62" sId="8"/>
    <undo index="10" exp="area" ref3D="1" dr="$D$1:$D$1048576" r="AG62" sId="8"/>
    <undo index="65535" exp="area" ref3D="1" dr="$A$1:$A$1048576" r="AF62" sId="8"/>
    <undo index="10" exp="area" ref3D="1" dr="$D$1:$D$1048576" r="AF62" sId="8"/>
    <undo index="65535" exp="area" ref3D="1" dr="$A$1:$A$1048576" r="AE62" sId="8"/>
    <undo index="10" exp="area" ref3D="1" dr="$D$1:$D$1048576" r="AE62" sId="8"/>
    <undo index="65535" exp="area" ref3D="1" dr="$A$1:$A$1048576" r="AD62" sId="8"/>
    <undo index="10" exp="area" ref3D="1" dr="$D$1:$D$1048576" r="AD62" sId="8"/>
    <undo index="65535" exp="area" ref3D="1" dr="$A$1:$A$1048576" r="AC62" sId="8"/>
    <undo index="10" exp="area" ref3D="1" dr="$D$1:$D$1048576" r="AC62" sId="8"/>
    <undo index="65535" exp="area" ref3D="1" dr="$A$1:$A$1048576" r="AB62" sId="8"/>
    <undo index="10" exp="area" ref3D="1" dr="$D$1:$D$1048576" r="AB62" sId="8"/>
    <undo index="65535" exp="area" ref3D="1" dr="$A$1:$A$1048576" r="AA62" sId="8"/>
    <undo index="10" exp="area" ref3D="1" dr="$D$1:$D$1048576" r="AA62" sId="8"/>
    <undo index="65535" exp="area" ref3D="1" dr="$A$1:$A$1048576" r="Z62" sId="8"/>
    <undo index="10" exp="area" ref3D="1" dr="$D$1:$D$1048576" r="Z62" sId="8"/>
    <undo index="65535" exp="area" ref3D="1" dr="$A$1:$A$1048576" r="Y62" sId="8"/>
    <undo index="10" exp="area" ref3D="1" dr="$D$1:$D$1048576" r="Y62" sId="8"/>
    <undo index="65535" exp="area" ref3D="1" dr="$A$1:$A$1048576" r="X62" sId="8"/>
    <undo index="10" exp="area" ref3D="1" dr="$D$1:$D$1048576" r="X62" sId="8"/>
    <undo index="65535" exp="area" ref3D="1" dr="$A$1:$A$1048576" r="W62" sId="8"/>
    <undo index="10" exp="area" ref3D="1" dr="$D$1:$D$1048576" r="W62" sId="8"/>
    <undo index="65535" exp="area" ref3D="1" dr="$A$1:$A$1048576" r="V62" sId="8"/>
    <undo index="10" exp="area" ref3D="1" dr="$D$1:$D$1048576" r="V62" sId="8"/>
    <undo index="65535" exp="area" ref3D="1" dr="$A$1:$A$1048576" r="U62" sId="8"/>
    <undo index="10" exp="area" ref3D="1" dr="$D$1:$D$1048576" r="U62" sId="8"/>
    <undo index="65535" exp="area" ref3D="1" dr="$A$1:$A$1048576" r="T62" sId="8"/>
    <undo index="10" exp="area" ref3D="1" dr="$D$1:$D$1048576" r="T62" sId="8"/>
    <undo index="65535" exp="area" ref3D="1" dr="$A$1:$A$1048576" r="S62" sId="8"/>
    <undo index="10" exp="area" ref3D="1" dr="$D$1:$D$1048576" r="S62" sId="8"/>
    <undo index="65535" exp="area" ref3D="1" dr="$A$1:$A$1048576" r="R62" sId="8"/>
    <undo index="10" exp="area" ref3D="1" dr="$D$1:$D$1048576" r="R62" sId="8"/>
    <undo index="65535" exp="area" ref3D="1" dr="$A$1:$A$1048576" r="Q62" sId="8"/>
    <undo index="10" exp="area" ref3D="1" dr="$D$1:$D$1048576" r="Q62" sId="8"/>
    <undo index="65535" exp="area" ref3D="1" dr="$A$1:$A$1048576" r="P62" sId="8"/>
    <undo index="10" exp="area" ref3D="1" dr="$D$1:$D$1048576" r="P62" sId="8"/>
    <undo index="65535" exp="area" ref3D="1" dr="$A$1:$A$1048576" r="O62" sId="8"/>
    <undo index="10" exp="area" ref3D="1" dr="$D$1:$D$1048576" r="O62" sId="8"/>
    <undo index="65535" exp="area" ref3D="1" dr="$A$1:$A$1048576" r="N62" sId="8"/>
    <undo index="10" exp="area" ref3D="1" dr="$D$1:$D$1048576" r="N62" sId="8"/>
    <undo index="65535" exp="area" ref3D="1" dr="$A$1:$A$1048576" r="M62" sId="8"/>
    <undo index="10" exp="area" ref3D="1" dr="$D$1:$D$1048576" r="M62" sId="8"/>
    <undo index="65535" exp="area" ref3D="1" dr="$A$1:$A$1048576" r="L62" sId="8"/>
    <undo index="10" exp="area" ref3D="1" dr="$D$1:$D$1048576" r="L62" sId="8"/>
    <undo index="65535" exp="area" ref3D="1" dr="$A$1:$A$1048576" r="K62" sId="8"/>
    <undo index="10" exp="area" ref3D="1" dr="$D$1:$D$1048576" r="K62" sId="8"/>
    <undo index="65535" exp="area" ref3D="1" dr="$A$1:$A$1048576" r="J62" sId="8"/>
    <undo index="10" exp="area" ref3D="1" dr="$D$1:$D$1048576" r="J62" sId="8"/>
    <undo index="65535" exp="area" ref3D="1" dr="$A$1:$A$1048576" r="I62" sId="8"/>
    <undo index="10" exp="area" ref3D="1" dr="$D$1:$D$1048576" r="I62" sId="8"/>
    <undo index="65535" exp="area" ref3D="1" dr="$A$1:$A$1048576" r="H62" sId="8"/>
    <undo index="10" exp="area" ref3D="1" dr="$D$1:$D$1048576" r="H62" sId="8"/>
    <undo index="65535" exp="area" ref3D="1" dr="$A$1:$A$1048576" r="G62" sId="8"/>
    <undo index="10" exp="area" ref3D="1" dr="$D$1:$D$1048576" r="G62" sId="8"/>
    <undo index="65535" exp="area" ref3D="1" dr="$A$1:$A$1048576" r="BA61" sId="8"/>
    <undo index="10" exp="area" ref3D="1" dr="$D$1:$D$1048576" r="BA61" sId="8"/>
    <undo index="65535" exp="area" ref3D="1" dr="$A$1:$A$1048576" r="AZ61" sId="8"/>
    <undo index="10" exp="area" ref3D="1" dr="$D$1:$D$1048576" r="AZ61" sId="8"/>
    <undo index="65535" exp="area" ref3D="1" dr="$A$1:$A$1048576" r="AY61" sId="8"/>
    <undo index="10" exp="area" ref3D="1" dr="$D$1:$D$1048576" r="AY61" sId="8"/>
    <undo index="65535" exp="area" ref3D="1" dr="$A$1:$A$1048576" r="AX61" sId="8"/>
    <undo index="10" exp="area" ref3D="1" dr="$D$1:$D$1048576" r="AX61" sId="8"/>
    <undo index="65535" exp="area" ref3D="1" dr="$A$1:$A$1048576" r="AW61" sId="8"/>
    <undo index="10" exp="area" ref3D="1" dr="$D$1:$D$1048576" r="AW61" sId="8"/>
    <undo index="65535" exp="area" ref3D="1" dr="$A$1:$A$1048576" r="AV61" sId="8"/>
    <undo index="10" exp="area" ref3D="1" dr="$D$1:$D$1048576" r="AV61" sId="8"/>
    <undo index="65535" exp="area" ref3D="1" dr="$A$1:$A$1048576" r="AU61" sId="8"/>
    <undo index="10" exp="area" ref3D="1" dr="$D$1:$D$1048576" r="AU61" sId="8"/>
    <undo index="65535" exp="area" ref3D="1" dr="$A$1:$A$1048576" r="AT61" sId="8"/>
    <undo index="10" exp="area" ref3D="1" dr="$D$1:$D$1048576" r="AT61" sId="8"/>
    <undo index="65535" exp="area" ref3D="1" dr="$A$1:$A$1048576" r="AS61" sId="8"/>
    <undo index="10" exp="area" ref3D="1" dr="$D$1:$D$1048576" r="AS61" sId="8"/>
    <undo index="65535" exp="area" ref3D="1" dr="$A$1:$A$1048576" r="AR61" sId="8"/>
    <undo index="10" exp="area" ref3D="1" dr="$D$1:$D$1048576" r="AR61" sId="8"/>
    <undo index="65535" exp="area" ref3D="1" dr="$A$1:$A$1048576" r="AQ61" sId="8"/>
    <undo index="10" exp="area" ref3D="1" dr="$D$1:$D$1048576" r="AQ61" sId="8"/>
    <undo index="65535" exp="area" ref3D="1" dr="$A$1:$A$1048576" r="AP61" sId="8"/>
    <undo index="10" exp="area" ref3D="1" dr="$D$1:$D$1048576" r="AP61" sId="8"/>
    <undo index="65535" exp="area" ref3D="1" dr="$A$1:$A$1048576" r="AO61" sId="8"/>
    <undo index="10" exp="area" ref3D="1" dr="$D$1:$D$1048576" r="AO61" sId="8"/>
    <undo index="65535" exp="area" ref3D="1" dr="$A$1:$A$1048576" r="AN61" sId="8"/>
    <undo index="10" exp="area" ref3D="1" dr="$D$1:$D$1048576" r="AN61" sId="8"/>
    <undo index="65535" exp="area" ref3D="1" dr="$A$1:$A$1048576" r="AM61" sId="8"/>
    <undo index="10" exp="area" ref3D="1" dr="$D$1:$D$1048576" r="AM61" sId="8"/>
    <undo index="65535" exp="area" ref3D="1" dr="$A$1:$A$1048576" r="AL61" sId="8"/>
    <undo index="10" exp="area" ref3D="1" dr="$D$1:$D$1048576" r="AL61" sId="8"/>
    <undo index="65535" exp="area" ref3D="1" dr="$A$1:$A$1048576" r="AK61" sId="8"/>
    <undo index="10" exp="area" ref3D="1" dr="$D$1:$D$1048576" r="AK61" sId="8"/>
    <undo index="65535" exp="area" ref3D="1" dr="$A$1:$A$1048576" r="AJ61" sId="8"/>
    <undo index="10" exp="area" ref3D="1" dr="$D$1:$D$1048576" r="AJ61" sId="8"/>
    <undo index="65535" exp="area" ref3D="1" dr="$A$1:$A$1048576" r="AI61" sId="8"/>
    <undo index="10" exp="area" ref3D="1" dr="$D$1:$D$1048576" r="AI61" sId="8"/>
    <undo index="65535" exp="area" ref3D="1" dr="$A$1:$A$1048576" r="AH61" sId="8"/>
    <undo index="10" exp="area" ref3D="1" dr="$D$1:$D$1048576" r="AH61" sId="8"/>
    <undo index="65535" exp="area" ref3D="1" dr="$A$1:$A$1048576" r="AG61" sId="8"/>
    <undo index="10" exp="area" ref3D="1" dr="$D$1:$D$1048576" r="AG61" sId="8"/>
    <undo index="65535" exp="area" ref3D="1" dr="$A$1:$A$1048576" r="AF61" sId="8"/>
    <undo index="10" exp="area" ref3D="1" dr="$D$1:$D$1048576" r="AF61" sId="8"/>
    <undo index="65535" exp="area" ref3D="1" dr="$A$1:$A$1048576" r="AE61" sId="8"/>
    <undo index="10" exp="area" ref3D="1" dr="$D$1:$D$1048576" r="AE61" sId="8"/>
    <undo index="65535" exp="area" ref3D="1" dr="$A$1:$A$1048576" r="AD61" sId="8"/>
    <undo index="10" exp="area" ref3D="1" dr="$D$1:$D$1048576" r="AD61" sId="8"/>
    <undo index="65535" exp="area" ref3D="1" dr="$A$1:$A$1048576" r="AC61" sId="8"/>
    <undo index="10" exp="area" ref3D="1" dr="$D$1:$D$1048576" r="AC61" sId="8"/>
    <undo index="65535" exp="area" ref3D="1" dr="$A$1:$A$1048576" r="AB61" sId="8"/>
    <undo index="10" exp="area" ref3D="1" dr="$D$1:$D$1048576" r="AB61" sId="8"/>
    <undo index="65535" exp="area" ref3D="1" dr="$A$1:$A$1048576" r="AA61" sId="8"/>
    <undo index="10" exp="area" ref3D="1" dr="$D$1:$D$1048576" r="AA61" sId="8"/>
    <undo index="65535" exp="area" ref3D="1" dr="$A$1:$A$1048576" r="Z61" sId="8"/>
    <undo index="10" exp="area" ref3D="1" dr="$D$1:$D$1048576" r="Z61" sId="8"/>
    <undo index="65535" exp="area" ref3D="1" dr="$A$1:$A$1048576" r="Y61" sId="8"/>
    <undo index="10" exp="area" ref3D="1" dr="$D$1:$D$1048576" r="Y61" sId="8"/>
    <undo index="65535" exp="area" ref3D="1" dr="$A$1:$A$1048576" r="X61" sId="8"/>
    <undo index="10" exp="area" ref3D="1" dr="$D$1:$D$1048576" r="X61" sId="8"/>
    <undo index="65535" exp="area" ref3D="1" dr="$A$1:$A$1048576" r="W61" sId="8"/>
    <undo index="10" exp="area" ref3D="1" dr="$D$1:$D$1048576" r="W61" sId="8"/>
    <undo index="65535" exp="area" ref3D="1" dr="$A$1:$A$1048576" r="V61" sId="8"/>
    <undo index="10" exp="area" ref3D="1" dr="$D$1:$D$1048576" r="V61" sId="8"/>
    <undo index="65535" exp="area" ref3D="1" dr="$A$1:$A$1048576" r="U61" sId="8"/>
    <undo index="10" exp="area" ref3D="1" dr="$D$1:$D$1048576" r="U61" sId="8"/>
    <undo index="65535" exp="area" ref3D="1" dr="$A$1:$A$1048576" r="T61" sId="8"/>
    <undo index="10" exp="area" ref3D="1" dr="$D$1:$D$1048576" r="T61" sId="8"/>
    <undo index="65535" exp="area" ref3D="1" dr="$A$1:$A$1048576" r="S61" sId="8"/>
    <undo index="10" exp="area" ref3D="1" dr="$D$1:$D$1048576" r="S61" sId="8"/>
    <undo index="65535" exp="area" ref3D="1" dr="$A$1:$A$1048576" r="R61" sId="8"/>
    <undo index="10" exp="area" ref3D="1" dr="$D$1:$D$1048576" r="R61" sId="8"/>
    <undo index="65535" exp="area" ref3D="1" dr="$A$1:$A$1048576" r="Q61" sId="8"/>
    <undo index="10" exp="area" ref3D="1" dr="$D$1:$D$1048576" r="Q61" sId="8"/>
    <undo index="65535" exp="area" ref3D="1" dr="$A$1:$A$1048576" r="P61" sId="8"/>
    <undo index="10" exp="area" ref3D="1" dr="$D$1:$D$1048576" r="P61" sId="8"/>
    <undo index="65535" exp="area" ref3D="1" dr="$A$1:$A$1048576" r="O61" sId="8"/>
    <undo index="10" exp="area" ref3D="1" dr="$D$1:$D$1048576" r="O61" sId="8"/>
    <undo index="65535" exp="area" ref3D="1" dr="$A$1:$A$1048576" r="N61" sId="8"/>
    <undo index="10" exp="area" ref3D="1" dr="$D$1:$D$1048576" r="N61" sId="8"/>
    <undo index="65535" exp="area" ref3D="1" dr="$A$1:$A$1048576" r="M61" sId="8"/>
    <undo index="10" exp="area" ref3D="1" dr="$D$1:$D$1048576" r="M61" sId="8"/>
    <undo index="65535" exp="area" ref3D="1" dr="$A$1:$A$1048576" r="L61" sId="8"/>
    <undo index="10" exp="area" ref3D="1" dr="$D$1:$D$1048576" r="L61" sId="8"/>
    <undo index="65535" exp="area" ref3D="1" dr="$A$1:$A$1048576" r="K61" sId="8"/>
    <undo index="10" exp="area" ref3D="1" dr="$D$1:$D$1048576" r="K61" sId="8"/>
    <undo index="65535" exp="area" ref3D="1" dr="$A$1:$A$1048576" r="J61" sId="8"/>
    <undo index="10" exp="area" ref3D="1" dr="$D$1:$D$1048576" r="J61" sId="8"/>
    <undo index="65535" exp="area" ref3D="1" dr="$A$1:$A$1048576" r="I61" sId="8"/>
    <undo index="10" exp="area" ref3D="1" dr="$D$1:$D$1048576" r="I61" sId="8"/>
    <undo index="65535" exp="area" ref3D="1" dr="$A$1:$A$1048576" r="H61" sId="8"/>
    <undo index="10" exp="area" ref3D="1" dr="$D$1:$D$1048576" r="H61" sId="8"/>
    <undo index="65535" exp="area" ref3D="1" dr="$A$1:$A$1048576" r="G61" sId="8"/>
    <undo index="10" exp="area" ref3D="1" dr="$D$1:$D$1048576" r="G61" sId="8"/>
    <undo index="65535" exp="area" ref3D="1" dr="$A$1:$A$1048576" r="BA60" sId="8"/>
    <undo index="10" exp="area" ref3D="1" dr="$D$1:$D$1048576" r="BA60" sId="8"/>
    <undo index="65535" exp="area" ref3D="1" dr="$A$1:$A$1048576" r="AZ60" sId="8"/>
    <undo index="10" exp="area" ref3D="1" dr="$D$1:$D$1048576" r="AZ60" sId="8"/>
    <undo index="65535" exp="area" ref3D="1" dr="$A$1:$A$1048576" r="AY60" sId="8"/>
    <undo index="10" exp="area" ref3D="1" dr="$D$1:$D$1048576" r="AY60" sId="8"/>
    <undo index="65535" exp="area" ref3D="1" dr="$A$1:$A$1048576" r="AX60" sId="8"/>
    <undo index="10" exp="area" ref3D="1" dr="$D$1:$D$1048576" r="AX60" sId="8"/>
    <undo index="65535" exp="area" ref3D="1" dr="$A$1:$A$1048576" r="AW60" sId="8"/>
    <undo index="10" exp="area" ref3D="1" dr="$D$1:$D$1048576" r="AW60" sId="8"/>
    <undo index="65535" exp="area" ref3D="1" dr="$A$1:$A$1048576" r="AV60" sId="8"/>
    <undo index="10" exp="area" ref3D="1" dr="$D$1:$D$1048576" r="AV60" sId="8"/>
    <undo index="65535" exp="area" ref3D="1" dr="$A$1:$A$1048576" r="AU60" sId="8"/>
    <undo index="10" exp="area" ref3D="1" dr="$D$1:$D$1048576" r="AU60" sId="8"/>
    <undo index="65535" exp="area" ref3D="1" dr="$A$1:$A$1048576" r="AT60" sId="8"/>
    <undo index="10" exp="area" ref3D="1" dr="$D$1:$D$1048576" r="AT60" sId="8"/>
    <undo index="65535" exp="area" ref3D="1" dr="$A$1:$A$1048576" r="AS60" sId="8"/>
    <undo index="10" exp="area" ref3D="1" dr="$D$1:$D$1048576" r="AS60" sId="8"/>
    <undo index="65535" exp="area" ref3D="1" dr="$A$1:$A$1048576" r="AR60" sId="8"/>
    <undo index="10" exp="area" ref3D="1" dr="$D$1:$D$1048576" r="AR60" sId="8"/>
    <undo index="65535" exp="area" ref3D="1" dr="$A$1:$A$1048576" r="AQ60" sId="8"/>
    <undo index="10" exp="area" ref3D="1" dr="$D$1:$D$1048576" r="AQ60" sId="8"/>
    <undo index="65535" exp="area" ref3D="1" dr="$A$1:$A$1048576" r="AP60" sId="8"/>
    <undo index="10" exp="area" ref3D="1" dr="$D$1:$D$1048576" r="AP60" sId="8"/>
    <undo index="65535" exp="area" ref3D="1" dr="$A$1:$A$1048576" r="AO60" sId="8"/>
    <undo index="10" exp="area" ref3D="1" dr="$D$1:$D$1048576" r="AO60" sId="8"/>
    <undo index="65535" exp="area" ref3D="1" dr="$A$1:$A$1048576" r="AN60" sId="8"/>
    <undo index="10" exp="area" ref3D="1" dr="$D$1:$D$1048576" r="AN60" sId="8"/>
    <undo index="65535" exp="area" ref3D="1" dr="$A$1:$A$1048576" r="AM60" sId="8"/>
    <undo index="10" exp="area" ref3D="1" dr="$D$1:$D$1048576" r="AM60" sId="8"/>
    <undo index="65535" exp="area" ref3D="1" dr="$A$1:$A$1048576" r="AL60" sId="8"/>
    <undo index="10" exp="area" ref3D="1" dr="$D$1:$D$1048576" r="AL60" sId="8"/>
    <undo index="65535" exp="area" ref3D="1" dr="$A$1:$A$1048576" r="AK60" sId="8"/>
    <undo index="10" exp="area" ref3D="1" dr="$D$1:$D$1048576" r="AK60" sId="8"/>
    <undo index="65535" exp="area" ref3D="1" dr="$A$1:$A$1048576" r="AJ60" sId="8"/>
    <undo index="10" exp="area" ref3D="1" dr="$D$1:$D$1048576" r="AJ60" sId="8"/>
    <undo index="65535" exp="area" ref3D="1" dr="$A$1:$A$1048576" r="AI60" sId="8"/>
    <undo index="10" exp="area" ref3D="1" dr="$D$1:$D$1048576" r="AI60" sId="8"/>
    <undo index="65535" exp="area" ref3D="1" dr="$A$1:$A$1048576" r="AH60" sId="8"/>
    <undo index="10" exp="area" ref3D="1" dr="$D$1:$D$1048576" r="AH60" sId="8"/>
    <undo index="65535" exp="area" ref3D="1" dr="$A$1:$A$1048576" r="AG60" sId="8"/>
    <undo index="10" exp="area" ref3D="1" dr="$D$1:$D$1048576" r="AG60" sId="8"/>
    <undo index="65535" exp="area" ref3D="1" dr="$A$1:$A$1048576" r="AF60" sId="8"/>
    <undo index="10" exp="area" ref3D="1" dr="$D$1:$D$1048576" r="AF60" sId="8"/>
    <undo index="65535" exp="area" ref3D="1" dr="$A$1:$A$1048576" r="AE60" sId="8"/>
    <undo index="10" exp="area" ref3D="1" dr="$D$1:$D$1048576" r="AE60" sId="8"/>
    <undo index="65535" exp="area" ref3D="1" dr="$A$1:$A$1048576" r="AD60" sId="8"/>
    <undo index="10" exp="area" ref3D="1" dr="$D$1:$D$1048576" r="AD60" sId="8"/>
    <undo index="65535" exp="area" ref3D="1" dr="$A$1:$A$1048576" r="AC60" sId="8"/>
    <undo index="10" exp="area" ref3D="1" dr="$D$1:$D$1048576" r="AC60" sId="8"/>
    <undo index="65535" exp="area" ref3D="1" dr="$A$1:$A$1048576" r="AB60" sId="8"/>
    <undo index="10" exp="area" ref3D="1" dr="$D$1:$D$1048576" r="AB60" sId="8"/>
    <undo index="65535" exp="area" ref3D="1" dr="$A$1:$A$1048576" r="AA60" sId="8"/>
    <undo index="10" exp="area" ref3D="1" dr="$D$1:$D$1048576" r="AA60" sId="8"/>
    <undo index="65535" exp="area" ref3D="1" dr="$A$1:$A$1048576" r="Z60" sId="8"/>
    <undo index="10" exp="area" ref3D="1" dr="$D$1:$D$1048576" r="Z60" sId="8"/>
    <undo index="65535" exp="area" ref3D="1" dr="$A$1:$A$1048576" r="Y60" sId="8"/>
    <undo index="10" exp="area" ref3D="1" dr="$D$1:$D$1048576" r="Y60" sId="8"/>
    <undo index="65535" exp="area" ref3D="1" dr="$A$1:$A$1048576" r="X60" sId="8"/>
    <undo index="10" exp="area" ref3D="1" dr="$D$1:$D$1048576" r="X60" sId="8"/>
    <undo index="65535" exp="area" ref3D="1" dr="$A$1:$A$1048576" r="W60" sId="8"/>
    <undo index="10" exp="area" ref3D="1" dr="$D$1:$D$1048576" r="W60" sId="8"/>
    <undo index="65535" exp="area" ref3D="1" dr="$A$1:$A$1048576" r="V60" sId="8"/>
    <undo index="10" exp="area" ref3D="1" dr="$D$1:$D$1048576" r="V60" sId="8"/>
    <undo index="65535" exp="area" ref3D="1" dr="$A$1:$A$1048576" r="U60" sId="8"/>
    <undo index="10" exp="area" ref3D="1" dr="$D$1:$D$1048576" r="U60" sId="8"/>
    <undo index="65535" exp="area" ref3D="1" dr="$A$1:$A$1048576" r="T60" sId="8"/>
    <undo index="10" exp="area" ref3D="1" dr="$D$1:$D$1048576" r="T60" sId="8"/>
    <undo index="65535" exp="area" ref3D="1" dr="$A$1:$A$1048576" r="S60" sId="8"/>
    <undo index="10" exp="area" ref3D="1" dr="$D$1:$D$1048576" r="S60" sId="8"/>
    <undo index="65535" exp="area" ref3D="1" dr="$A$1:$A$1048576" r="R60" sId="8"/>
    <undo index="10" exp="area" ref3D="1" dr="$D$1:$D$1048576" r="R60" sId="8"/>
    <undo index="65535" exp="area" ref3D="1" dr="$A$1:$A$1048576" r="Q60" sId="8"/>
    <undo index="10" exp="area" ref3D="1" dr="$D$1:$D$1048576" r="Q60" sId="8"/>
    <undo index="65535" exp="area" ref3D="1" dr="$A$1:$A$1048576" r="P60" sId="8"/>
    <undo index="10" exp="area" ref3D="1" dr="$D$1:$D$1048576" r="P60" sId="8"/>
    <undo index="65535" exp="area" ref3D="1" dr="$A$1:$A$1048576" r="O60" sId="8"/>
    <undo index="10" exp="area" ref3D="1" dr="$D$1:$D$1048576" r="O60" sId="8"/>
    <undo index="65535" exp="area" ref3D="1" dr="$A$1:$A$1048576" r="N60" sId="8"/>
    <undo index="10" exp="area" ref3D="1" dr="$D$1:$D$1048576" r="N60" sId="8"/>
    <undo index="65535" exp="area" ref3D="1" dr="$A$1:$A$1048576" r="M60" sId="8"/>
    <undo index="10" exp="area" ref3D="1" dr="$D$1:$D$1048576" r="M60" sId="8"/>
    <undo index="65535" exp="area" ref3D="1" dr="$A$1:$A$1048576" r="L60" sId="8"/>
    <undo index="10" exp="area" ref3D="1" dr="$D$1:$D$1048576" r="L60" sId="8"/>
    <undo index="65535" exp="area" ref3D="1" dr="$A$1:$A$1048576" r="K60" sId="8"/>
    <undo index="10" exp="area" ref3D="1" dr="$D$1:$D$1048576" r="K60" sId="8"/>
    <undo index="65535" exp="area" ref3D="1" dr="$A$1:$A$1048576" r="J60" sId="8"/>
    <undo index="10" exp="area" ref3D="1" dr="$D$1:$D$1048576" r="J60" sId="8"/>
    <undo index="65535" exp="area" ref3D="1" dr="$A$1:$A$1048576" r="I60" sId="8"/>
    <undo index="10" exp="area" ref3D="1" dr="$D$1:$D$1048576" r="I60" sId="8"/>
    <undo index="65535" exp="area" ref3D="1" dr="$A$1:$A$1048576" r="H60" sId="8"/>
    <undo index="10" exp="area" ref3D="1" dr="$D$1:$D$1048576" r="H60" sId="8"/>
    <undo index="65535" exp="area" ref3D="1" dr="$A$1:$A$1048576" r="G60" sId="8"/>
    <undo index="10" exp="area" ref3D="1" dr="$D$1:$D$1048576" r="G60" sId="8"/>
    <undo index="65535" exp="area" ref3D="1" dr="$A$1:$A$1048576" r="BA59" sId="8"/>
    <undo index="10" exp="area" ref3D="1" dr="$D$1:$D$1048576" r="BA59" sId="8"/>
    <undo index="65535" exp="area" ref3D="1" dr="$A$1:$A$1048576" r="AZ59" sId="8"/>
    <undo index="10" exp="area" ref3D="1" dr="$D$1:$D$1048576" r="AZ59" sId="8"/>
    <undo index="65535" exp="area" ref3D="1" dr="$A$1:$A$1048576" r="AY59" sId="8"/>
    <undo index="10" exp="area" ref3D="1" dr="$D$1:$D$1048576" r="AY59" sId="8"/>
    <undo index="65535" exp="area" ref3D="1" dr="$A$1:$A$1048576" r="AX59" sId="8"/>
    <undo index="10" exp="area" ref3D="1" dr="$D$1:$D$1048576" r="AX59" sId="8"/>
    <undo index="65535" exp="area" ref3D="1" dr="$A$1:$A$1048576" r="AW59" sId="8"/>
    <undo index="10" exp="area" ref3D="1" dr="$D$1:$D$1048576" r="AW59" sId="8"/>
    <undo index="65535" exp="area" ref3D="1" dr="$A$1:$A$1048576" r="AV59" sId="8"/>
    <undo index="10" exp="area" ref3D="1" dr="$D$1:$D$1048576" r="AV59" sId="8"/>
    <undo index="65535" exp="area" ref3D="1" dr="$A$1:$A$1048576" r="AU59" sId="8"/>
    <undo index="10" exp="area" ref3D="1" dr="$D$1:$D$1048576" r="AU59" sId="8"/>
    <undo index="65535" exp="area" ref3D="1" dr="$A$1:$A$1048576" r="AT59" sId="8"/>
    <undo index="10" exp="area" ref3D="1" dr="$D$1:$D$1048576" r="AT59" sId="8"/>
    <undo index="65535" exp="area" ref3D="1" dr="$A$1:$A$1048576" r="AS59" sId="8"/>
    <undo index="10" exp="area" ref3D="1" dr="$D$1:$D$1048576" r="AS59" sId="8"/>
    <undo index="65535" exp="area" ref3D="1" dr="$A$1:$A$1048576" r="AR59" sId="8"/>
    <undo index="10" exp="area" ref3D="1" dr="$D$1:$D$1048576" r="AR59" sId="8"/>
    <undo index="65535" exp="area" ref3D="1" dr="$A$1:$A$1048576" r="AQ59" sId="8"/>
    <undo index="10" exp="area" ref3D="1" dr="$D$1:$D$1048576" r="AQ59" sId="8"/>
    <undo index="65535" exp="area" ref3D="1" dr="$A$1:$A$1048576" r="AP59" sId="8"/>
    <undo index="10" exp="area" ref3D="1" dr="$D$1:$D$1048576" r="AP59" sId="8"/>
    <undo index="65535" exp="area" ref3D="1" dr="$A$1:$A$1048576" r="AO59" sId="8"/>
    <undo index="10" exp="area" ref3D="1" dr="$D$1:$D$1048576" r="AO59" sId="8"/>
    <undo index="65535" exp="area" ref3D="1" dr="$A$1:$A$1048576" r="AN59" sId="8"/>
    <undo index="10" exp="area" ref3D="1" dr="$D$1:$D$1048576" r="AN59" sId="8"/>
    <undo index="65535" exp="area" ref3D="1" dr="$A$1:$A$1048576" r="AM59" sId="8"/>
    <undo index="10" exp="area" ref3D="1" dr="$D$1:$D$1048576" r="AM59" sId="8"/>
    <undo index="65535" exp="area" ref3D="1" dr="$A$1:$A$1048576" r="AL59" sId="8"/>
    <undo index="10" exp="area" ref3D="1" dr="$D$1:$D$1048576" r="AL59" sId="8"/>
    <undo index="65535" exp="area" ref3D="1" dr="$A$1:$A$1048576" r="AK59" sId="8"/>
    <undo index="10" exp="area" ref3D="1" dr="$D$1:$D$1048576" r="AK59" sId="8"/>
    <undo index="65535" exp="area" ref3D="1" dr="$A$1:$A$1048576" r="AJ59" sId="8"/>
    <undo index="10" exp="area" ref3D="1" dr="$D$1:$D$1048576" r="AJ59" sId="8"/>
    <undo index="65535" exp="area" ref3D="1" dr="$A$1:$A$1048576" r="AI59" sId="8"/>
    <undo index="10" exp="area" ref3D="1" dr="$D$1:$D$1048576" r="AI59" sId="8"/>
    <undo index="65535" exp="area" ref3D="1" dr="$A$1:$A$1048576" r="AH59" sId="8"/>
    <undo index="10" exp="area" ref3D="1" dr="$D$1:$D$1048576" r="AH59" sId="8"/>
    <undo index="65535" exp="area" ref3D="1" dr="$A$1:$A$1048576" r="AG59" sId="8"/>
    <undo index="10" exp="area" ref3D="1" dr="$D$1:$D$1048576" r="AG59" sId="8"/>
    <undo index="65535" exp="area" ref3D="1" dr="$A$1:$A$1048576" r="AF59" sId="8"/>
    <undo index="10" exp="area" ref3D="1" dr="$D$1:$D$1048576" r="AF59" sId="8"/>
    <undo index="65535" exp="area" ref3D="1" dr="$A$1:$A$1048576" r="AE59" sId="8"/>
    <undo index="10" exp="area" ref3D="1" dr="$D$1:$D$1048576" r="AE59" sId="8"/>
    <undo index="65535" exp="area" ref3D="1" dr="$A$1:$A$1048576" r="AD59" sId="8"/>
    <undo index="10" exp="area" ref3D="1" dr="$D$1:$D$1048576" r="AD59" sId="8"/>
    <undo index="65535" exp="area" ref3D="1" dr="$A$1:$A$1048576" r="AC59" sId="8"/>
    <undo index="10" exp="area" ref3D="1" dr="$D$1:$D$1048576" r="AC59" sId="8"/>
    <undo index="65535" exp="area" ref3D="1" dr="$A$1:$A$1048576" r="AB59" sId="8"/>
    <undo index="10" exp="area" ref3D="1" dr="$D$1:$D$1048576" r="AB59" sId="8"/>
    <undo index="65535" exp="area" ref3D="1" dr="$A$1:$A$1048576" r="AA59" sId="8"/>
    <undo index="10" exp="area" ref3D="1" dr="$D$1:$D$1048576" r="AA59" sId="8"/>
    <undo index="65535" exp="area" ref3D="1" dr="$A$1:$A$1048576" r="Z59" sId="8"/>
    <undo index="10" exp="area" ref3D="1" dr="$D$1:$D$1048576" r="Z59" sId="8"/>
    <undo index="65535" exp="area" ref3D="1" dr="$A$1:$A$1048576" r="Y59" sId="8"/>
    <undo index="10" exp="area" ref3D="1" dr="$D$1:$D$1048576" r="Y59" sId="8"/>
    <undo index="65535" exp="area" ref3D="1" dr="$A$1:$A$1048576" r="X59" sId="8"/>
    <undo index="10" exp="area" ref3D="1" dr="$D$1:$D$1048576" r="X59" sId="8"/>
    <undo index="65535" exp="area" ref3D="1" dr="$A$1:$A$1048576" r="W59" sId="8"/>
    <undo index="10" exp="area" ref3D="1" dr="$D$1:$D$1048576" r="W59" sId="8"/>
    <undo index="65535" exp="area" ref3D="1" dr="$A$1:$A$1048576" r="V59" sId="8"/>
    <undo index="10" exp="area" ref3D="1" dr="$D$1:$D$1048576" r="V59" sId="8"/>
    <undo index="65535" exp="area" ref3D="1" dr="$A$1:$A$1048576" r="U59" sId="8"/>
    <undo index="10" exp="area" ref3D="1" dr="$D$1:$D$1048576" r="U59" sId="8"/>
    <undo index="65535" exp="area" ref3D="1" dr="$A$1:$A$1048576" r="T59" sId="8"/>
    <undo index="10" exp="area" ref3D="1" dr="$D$1:$D$1048576" r="T59" sId="8"/>
    <undo index="65535" exp="area" ref3D="1" dr="$A$1:$A$1048576" r="S59" sId="8"/>
    <undo index="10" exp="area" ref3D="1" dr="$D$1:$D$1048576" r="S59" sId="8"/>
    <undo index="65535" exp="area" ref3D="1" dr="$A$1:$A$1048576" r="R59" sId="8"/>
    <undo index="10" exp="area" ref3D="1" dr="$D$1:$D$1048576" r="R59" sId="8"/>
    <undo index="65535" exp="area" ref3D="1" dr="$A$1:$A$1048576" r="Q59" sId="8"/>
    <undo index="10" exp="area" ref3D="1" dr="$D$1:$D$1048576" r="Q59" sId="8"/>
    <undo index="65535" exp="area" ref3D="1" dr="$A$1:$A$1048576" r="P59" sId="8"/>
    <undo index="10" exp="area" ref3D="1" dr="$D$1:$D$1048576" r="P59" sId="8"/>
    <undo index="65535" exp="area" ref3D="1" dr="$A$1:$A$1048576" r="O59" sId="8"/>
    <undo index="10" exp="area" ref3D="1" dr="$D$1:$D$1048576" r="O59" sId="8"/>
    <undo index="65535" exp="area" ref3D="1" dr="$A$1:$A$1048576" r="N59" sId="8"/>
    <undo index="10" exp="area" ref3D="1" dr="$D$1:$D$1048576" r="N59" sId="8"/>
    <undo index="65535" exp="area" ref3D="1" dr="$A$1:$A$1048576" r="M59" sId="8"/>
    <undo index="10" exp="area" ref3D="1" dr="$D$1:$D$1048576" r="M59" sId="8"/>
    <undo index="65535" exp="area" ref3D="1" dr="$A$1:$A$1048576" r="L59" sId="8"/>
    <undo index="10" exp="area" ref3D="1" dr="$D$1:$D$1048576" r="L59" sId="8"/>
    <undo index="65535" exp="area" ref3D="1" dr="$A$1:$A$1048576" r="K59" sId="8"/>
    <undo index="10" exp="area" ref3D="1" dr="$D$1:$D$1048576" r="K59" sId="8"/>
    <undo index="65535" exp="area" ref3D="1" dr="$A$1:$A$1048576" r="J59" sId="8"/>
    <undo index="10" exp="area" ref3D="1" dr="$D$1:$D$1048576" r="J59" sId="8"/>
    <undo index="65535" exp="area" ref3D="1" dr="$A$1:$A$1048576" r="I59" sId="8"/>
    <undo index="10" exp="area" ref3D="1" dr="$D$1:$D$1048576" r="I59" sId="8"/>
    <undo index="65535" exp="area" ref3D="1" dr="$A$1:$A$1048576" r="H59" sId="8"/>
    <undo index="10" exp="area" ref3D="1" dr="$D$1:$D$1048576" r="H59" sId="8"/>
    <undo index="65535" exp="area" ref3D="1" dr="$A$1:$A$1048576" r="G59" sId="8"/>
    <undo index="10" exp="area" ref3D="1" dr="$D$1:$D$1048576" r="G59" sId="8"/>
    <undo index="65535" exp="area" ref3D="1" dr="$A$1:$A$1048576" r="BA58" sId="8"/>
    <undo index="10" exp="area" ref3D="1" dr="$D$1:$D$1048576" r="BA58" sId="8"/>
    <undo index="65535" exp="area" ref3D="1" dr="$A$1:$A$1048576" r="AZ58" sId="8"/>
    <undo index="10" exp="area" ref3D="1" dr="$D$1:$D$1048576" r="AZ58" sId="8"/>
    <undo index="65535" exp="area" ref3D="1" dr="$A$1:$A$1048576" r="AY58" sId="8"/>
    <undo index="10" exp="area" ref3D="1" dr="$D$1:$D$1048576" r="AY58" sId="8"/>
    <undo index="65535" exp="area" ref3D="1" dr="$A$1:$A$1048576" r="AX58" sId="8"/>
    <undo index="10" exp="area" ref3D="1" dr="$D$1:$D$1048576" r="AX58" sId="8"/>
    <undo index="65535" exp="area" ref3D="1" dr="$A$1:$A$1048576" r="AW58" sId="8"/>
    <undo index="10" exp="area" ref3D="1" dr="$D$1:$D$1048576" r="AW58" sId="8"/>
    <undo index="65535" exp="area" ref3D="1" dr="$A$1:$A$1048576" r="AV58" sId="8"/>
    <undo index="10" exp="area" ref3D="1" dr="$D$1:$D$1048576" r="AV58" sId="8"/>
    <undo index="65535" exp="area" ref3D="1" dr="$A$1:$A$1048576" r="AU58" sId="8"/>
    <undo index="10" exp="area" ref3D="1" dr="$D$1:$D$1048576" r="AU58" sId="8"/>
    <undo index="65535" exp="area" ref3D="1" dr="$A$1:$A$1048576" r="AT58" sId="8"/>
    <undo index="10" exp="area" ref3D="1" dr="$D$1:$D$1048576" r="AT58" sId="8"/>
    <undo index="65535" exp="area" ref3D="1" dr="$A$1:$A$1048576" r="AS58" sId="8"/>
    <undo index="10" exp="area" ref3D="1" dr="$D$1:$D$1048576" r="AS58" sId="8"/>
    <undo index="65535" exp="area" ref3D="1" dr="$A$1:$A$1048576" r="AR58" sId="8"/>
    <undo index="10" exp="area" ref3D="1" dr="$D$1:$D$1048576" r="AR58" sId="8"/>
    <undo index="65535" exp="area" ref3D="1" dr="$A$1:$A$1048576" r="AQ58" sId="8"/>
    <undo index="10" exp="area" ref3D="1" dr="$D$1:$D$1048576" r="AQ58" sId="8"/>
    <undo index="65535" exp="area" ref3D="1" dr="$A$1:$A$1048576" r="AP58" sId="8"/>
    <undo index="10" exp="area" ref3D="1" dr="$D$1:$D$1048576" r="AP58" sId="8"/>
    <undo index="65535" exp="area" ref3D="1" dr="$A$1:$A$1048576" r="AO58" sId="8"/>
    <undo index="10" exp="area" ref3D="1" dr="$D$1:$D$1048576" r="AO58" sId="8"/>
    <undo index="65535" exp="area" ref3D="1" dr="$A$1:$A$1048576" r="AN58" sId="8"/>
    <undo index="10" exp="area" ref3D="1" dr="$D$1:$D$1048576" r="AN58" sId="8"/>
    <undo index="65535" exp="area" ref3D="1" dr="$A$1:$A$1048576" r="AM58" sId="8"/>
    <undo index="10" exp="area" ref3D="1" dr="$D$1:$D$1048576" r="AM58" sId="8"/>
    <undo index="65535" exp="area" ref3D="1" dr="$A$1:$A$1048576" r="AL58" sId="8"/>
    <undo index="10" exp="area" ref3D="1" dr="$D$1:$D$1048576" r="AL58" sId="8"/>
    <undo index="65535" exp="area" ref3D="1" dr="$A$1:$A$1048576" r="AK58" sId="8"/>
    <undo index="10" exp="area" ref3D="1" dr="$D$1:$D$1048576" r="AK58" sId="8"/>
    <undo index="65535" exp="area" ref3D="1" dr="$A$1:$A$1048576" r="AJ58" sId="8"/>
    <undo index="10" exp="area" ref3D="1" dr="$D$1:$D$1048576" r="AJ58" sId="8"/>
    <undo index="65535" exp="area" ref3D="1" dr="$A$1:$A$1048576" r="AI58" sId="8"/>
    <undo index="10" exp="area" ref3D="1" dr="$D$1:$D$1048576" r="AI58" sId="8"/>
    <undo index="65535" exp="area" ref3D="1" dr="$A$1:$A$1048576" r="AH58" sId="8"/>
    <undo index="10" exp="area" ref3D="1" dr="$D$1:$D$1048576" r="AH58" sId="8"/>
    <undo index="65535" exp="area" ref3D="1" dr="$A$1:$A$1048576" r="AG58" sId="8"/>
    <undo index="10" exp="area" ref3D="1" dr="$D$1:$D$1048576" r="AG58" sId="8"/>
    <undo index="65535" exp="area" ref3D="1" dr="$A$1:$A$1048576" r="AF58" sId="8"/>
    <undo index="10" exp="area" ref3D="1" dr="$D$1:$D$1048576" r="AF58" sId="8"/>
    <undo index="65535" exp="area" ref3D="1" dr="$A$1:$A$1048576" r="AE58" sId="8"/>
    <undo index="10" exp="area" ref3D="1" dr="$D$1:$D$1048576" r="AE58" sId="8"/>
    <undo index="65535" exp="area" ref3D="1" dr="$A$1:$A$1048576" r="AD58" sId="8"/>
    <undo index="10" exp="area" ref3D="1" dr="$D$1:$D$1048576" r="AD58" sId="8"/>
    <undo index="65535" exp="area" ref3D="1" dr="$A$1:$A$1048576" r="AC58" sId="8"/>
    <undo index="10" exp="area" ref3D="1" dr="$D$1:$D$1048576" r="AC58" sId="8"/>
    <undo index="65535" exp="area" ref3D="1" dr="$A$1:$A$1048576" r="AB58" sId="8"/>
    <undo index="10" exp="area" ref3D="1" dr="$D$1:$D$1048576" r="AB58" sId="8"/>
    <undo index="65535" exp="area" ref3D="1" dr="$A$1:$A$1048576" r="AA58" sId="8"/>
    <undo index="10" exp="area" ref3D="1" dr="$D$1:$D$1048576" r="AA58" sId="8"/>
    <undo index="65535" exp="area" ref3D="1" dr="$A$1:$A$1048576" r="Z58" sId="8"/>
    <undo index="10" exp="area" ref3D="1" dr="$D$1:$D$1048576" r="Z58" sId="8"/>
    <undo index="65535" exp="area" ref3D="1" dr="$A$1:$A$1048576" r="Y58" sId="8"/>
    <undo index="10" exp="area" ref3D="1" dr="$D$1:$D$1048576" r="Y58" sId="8"/>
    <undo index="65535" exp="area" ref3D="1" dr="$A$1:$A$1048576" r="X58" sId="8"/>
    <undo index="10" exp="area" ref3D="1" dr="$D$1:$D$1048576" r="X58" sId="8"/>
    <undo index="65535" exp="area" ref3D="1" dr="$A$1:$A$1048576" r="W58" sId="8"/>
    <undo index="10" exp="area" ref3D="1" dr="$D$1:$D$1048576" r="W58" sId="8"/>
    <undo index="65535" exp="area" ref3D="1" dr="$A$1:$A$1048576" r="V58" sId="8"/>
    <undo index="10" exp="area" ref3D="1" dr="$D$1:$D$1048576" r="V58" sId="8"/>
    <undo index="65535" exp="area" ref3D="1" dr="$A$1:$A$1048576" r="U58" sId="8"/>
    <undo index="10" exp="area" ref3D="1" dr="$D$1:$D$1048576" r="U58" sId="8"/>
    <undo index="65535" exp="area" ref3D="1" dr="$A$1:$A$1048576" r="T58" sId="8"/>
    <undo index="10" exp="area" ref3D="1" dr="$D$1:$D$1048576" r="T58" sId="8"/>
    <undo index="65535" exp="area" ref3D="1" dr="$A$1:$A$1048576" r="S58" sId="8"/>
    <undo index="10" exp="area" ref3D="1" dr="$D$1:$D$1048576" r="S58" sId="8"/>
    <undo index="65535" exp="area" ref3D="1" dr="$A$1:$A$1048576" r="R58" sId="8"/>
    <undo index="10" exp="area" ref3D="1" dr="$D$1:$D$1048576" r="R58" sId="8"/>
    <undo index="65535" exp="area" ref3D="1" dr="$A$1:$A$1048576" r="Q58" sId="8"/>
    <undo index="10" exp="area" ref3D="1" dr="$D$1:$D$1048576" r="Q58" sId="8"/>
    <undo index="65535" exp="area" ref3D="1" dr="$A$1:$A$1048576" r="P58" sId="8"/>
    <undo index="10" exp="area" ref3D="1" dr="$D$1:$D$1048576" r="P58" sId="8"/>
    <undo index="65535" exp="area" ref3D="1" dr="$A$1:$A$1048576" r="O58" sId="8"/>
    <undo index="10" exp="area" ref3D="1" dr="$D$1:$D$1048576" r="O58" sId="8"/>
    <undo index="65535" exp="area" ref3D="1" dr="$A$1:$A$1048576" r="N58" sId="8"/>
    <undo index="10" exp="area" ref3D="1" dr="$D$1:$D$1048576" r="N58" sId="8"/>
    <undo index="65535" exp="area" ref3D="1" dr="$A$1:$A$1048576" r="M58" sId="8"/>
    <undo index="10" exp="area" ref3D="1" dr="$D$1:$D$1048576" r="M58" sId="8"/>
    <undo index="65535" exp="area" ref3D="1" dr="$A$1:$A$1048576" r="L58" sId="8"/>
    <undo index="10" exp="area" ref3D="1" dr="$D$1:$D$1048576" r="L58" sId="8"/>
    <undo index="65535" exp="area" ref3D="1" dr="$A$1:$A$1048576" r="K58" sId="8"/>
    <undo index="10" exp="area" ref3D="1" dr="$D$1:$D$1048576" r="K58" sId="8"/>
    <undo index="65535" exp="area" ref3D="1" dr="$A$1:$A$1048576" r="J58" sId="8"/>
    <undo index="10" exp="area" ref3D="1" dr="$D$1:$D$1048576" r="J58" sId="8"/>
    <undo index="65535" exp="area" ref3D="1" dr="$A$1:$A$1048576" r="I58" sId="8"/>
    <undo index="10" exp="area" ref3D="1" dr="$D$1:$D$1048576" r="I58" sId="8"/>
    <undo index="65535" exp="area" ref3D="1" dr="$A$1:$A$1048576" r="H58" sId="8"/>
    <undo index="10" exp="area" ref3D="1" dr="$D$1:$D$1048576" r="H58" sId="8"/>
    <undo index="65535" exp="area" ref3D="1" dr="$A$1:$A$1048576" r="G58" sId="8"/>
    <undo index="10" exp="area" ref3D="1" dr="$D$1:$D$1048576" r="G58" sId="8"/>
    <undo index="65535" exp="area" ref3D="1" dr="$A$1:$A$1048576" r="BA57" sId="8"/>
    <undo index="10" exp="area" ref3D="1" dr="$D$1:$D$1048576" r="BA57" sId="8"/>
    <undo index="65535" exp="area" ref3D="1" dr="$A$1:$A$1048576" r="AZ57" sId="8"/>
    <undo index="10" exp="area" ref3D="1" dr="$D$1:$D$1048576" r="AZ57" sId="8"/>
    <undo index="65535" exp="area" ref3D="1" dr="$A$1:$A$1048576" r="AY57" sId="8"/>
    <undo index="10" exp="area" ref3D="1" dr="$D$1:$D$1048576" r="AY57" sId="8"/>
    <undo index="65535" exp="area" ref3D="1" dr="$A$1:$A$1048576" r="AX57" sId="8"/>
    <undo index="10" exp="area" ref3D="1" dr="$D$1:$D$1048576" r="AX57" sId="8"/>
    <undo index="65535" exp="area" ref3D="1" dr="$A$1:$A$1048576" r="AW57" sId="8"/>
    <undo index="10" exp="area" ref3D="1" dr="$D$1:$D$1048576" r="AW57" sId="8"/>
    <undo index="65535" exp="area" ref3D="1" dr="$A$1:$A$1048576" r="AV57" sId="8"/>
    <undo index="10" exp="area" ref3D="1" dr="$D$1:$D$1048576" r="AV57" sId="8"/>
    <undo index="65535" exp="area" ref3D="1" dr="$A$1:$A$1048576" r="AU57" sId="8"/>
    <undo index="10" exp="area" ref3D="1" dr="$D$1:$D$1048576" r="AU57" sId="8"/>
    <undo index="65535" exp="area" ref3D="1" dr="$A$1:$A$1048576" r="AT57" sId="8"/>
    <undo index="10" exp="area" ref3D="1" dr="$D$1:$D$1048576" r="AT57" sId="8"/>
    <undo index="65535" exp="area" ref3D="1" dr="$A$1:$A$1048576" r="AS57" sId="8"/>
    <undo index="10" exp="area" ref3D="1" dr="$D$1:$D$1048576" r="AS57" sId="8"/>
    <undo index="65535" exp="area" ref3D="1" dr="$A$1:$A$1048576" r="AR57" sId="8"/>
    <undo index="10" exp="area" ref3D="1" dr="$D$1:$D$1048576" r="AR57" sId="8"/>
    <undo index="65535" exp="area" ref3D="1" dr="$A$1:$A$1048576" r="AQ57" sId="8"/>
    <undo index="10" exp="area" ref3D="1" dr="$D$1:$D$1048576" r="AQ57" sId="8"/>
    <undo index="65535" exp="area" ref3D="1" dr="$A$1:$A$1048576" r="AP57" sId="8"/>
    <undo index="10" exp="area" ref3D="1" dr="$D$1:$D$1048576" r="AP57" sId="8"/>
    <undo index="65535" exp="area" ref3D="1" dr="$A$1:$A$1048576" r="AO57" sId="8"/>
    <undo index="10" exp="area" ref3D="1" dr="$D$1:$D$1048576" r="AO57" sId="8"/>
    <undo index="65535" exp="area" ref3D="1" dr="$A$1:$A$1048576" r="AN57" sId="8"/>
    <undo index="10" exp="area" ref3D="1" dr="$D$1:$D$1048576" r="AN57" sId="8"/>
    <undo index="65535" exp="area" ref3D="1" dr="$A$1:$A$1048576" r="AM57" sId="8"/>
    <undo index="10" exp="area" ref3D="1" dr="$D$1:$D$1048576" r="AM57" sId="8"/>
    <undo index="65535" exp="area" ref3D="1" dr="$A$1:$A$1048576" r="AL57" sId="8"/>
    <undo index="10" exp="area" ref3D="1" dr="$D$1:$D$1048576" r="AL57" sId="8"/>
    <undo index="65535" exp="area" ref3D="1" dr="$A$1:$A$1048576" r="AK57" sId="8"/>
    <undo index="10" exp="area" ref3D="1" dr="$D$1:$D$1048576" r="AK57" sId="8"/>
    <undo index="65535" exp="area" ref3D="1" dr="$A$1:$A$1048576" r="AJ57" sId="8"/>
    <undo index="10" exp="area" ref3D="1" dr="$D$1:$D$1048576" r="AJ57" sId="8"/>
    <undo index="65535" exp="area" ref3D="1" dr="$A$1:$A$1048576" r="AI57" sId="8"/>
    <undo index="10" exp="area" ref3D="1" dr="$D$1:$D$1048576" r="AI57" sId="8"/>
    <undo index="65535" exp="area" ref3D="1" dr="$A$1:$A$1048576" r="AH57" sId="8"/>
    <undo index="10" exp="area" ref3D="1" dr="$D$1:$D$1048576" r="AH57" sId="8"/>
    <undo index="65535" exp="area" ref3D="1" dr="$A$1:$A$1048576" r="AG57" sId="8"/>
    <undo index="10" exp="area" ref3D="1" dr="$D$1:$D$1048576" r="AG57" sId="8"/>
    <undo index="65535" exp="area" ref3D="1" dr="$A$1:$A$1048576" r="AF57" sId="8"/>
    <undo index="10" exp="area" ref3D="1" dr="$D$1:$D$1048576" r="AF57" sId="8"/>
    <undo index="65535" exp="area" ref3D="1" dr="$A$1:$A$1048576" r="AE57" sId="8"/>
    <undo index="10" exp="area" ref3D="1" dr="$D$1:$D$1048576" r="AE57" sId="8"/>
    <undo index="65535" exp="area" ref3D="1" dr="$A$1:$A$1048576" r="AD57" sId="8"/>
    <undo index="10" exp="area" ref3D="1" dr="$D$1:$D$1048576" r="AD57" sId="8"/>
    <undo index="65535" exp="area" ref3D="1" dr="$A$1:$A$1048576" r="AC57" sId="8"/>
    <undo index="10" exp="area" ref3D="1" dr="$D$1:$D$1048576" r="AC57" sId="8"/>
    <undo index="65535" exp="area" ref3D="1" dr="$A$1:$A$1048576" r="AB57" sId="8"/>
    <undo index="10" exp="area" ref3D="1" dr="$D$1:$D$1048576" r="AB57" sId="8"/>
    <undo index="65535" exp="area" ref3D="1" dr="$A$1:$A$1048576" r="AA57" sId="8"/>
    <undo index="10" exp="area" ref3D="1" dr="$D$1:$D$1048576" r="AA57" sId="8"/>
    <undo index="65535" exp="area" ref3D="1" dr="$A$1:$A$1048576" r="Z57" sId="8"/>
    <undo index="10" exp="area" ref3D="1" dr="$D$1:$D$1048576" r="Z57" sId="8"/>
    <undo index="65535" exp="area" ref3D="1" dr="$A$1:$A$1048576" r="Y57" sId="8"/>
    <undo index="10" exp="area" ref3D="1" dr="$D$1:$D$1048576" r="Y57" sId="8"/>
    <undo index="65535" exp="area" ref3D="1" dr="$A$1:$A$1048576" r="X57" sId="8"/>
    <undo index="10" exp="area" ref3D="1" dr="$D$1:$D$1048576" r="X57" sId="8"/>
    <undo index="65535" exp="area" ref3D="1" dr="$A$1:$A$1048576" r="W57" sId="8"/>
    <undo index="10" exp="area" ref3D="1" dr="$D$1:$D$1048576" r="W57" sId="8"/>
    <undo index="65535" exp="area" ref3D="1" dr="$A$1:$A$1048576" r="V57" sId="8"/>
    <undo index="10" exp="area" ref3D="1" dr="$D$1:$D$1048576" r="V57" sId="8"/>
    <undo index="65535" exp="area" ref3D="1" dr="$A$1:$A$1048576" r="U57" sId="8"/>
    <undo index="10" exp="area" ref3D="1" dr="$D$1:$D$1048576" r="U57" sId="8"/>
    <undo index="65535" exp="area" ref3D="1" dr="$A$1:$A$1048576" r="T57" sId="8"/>
    <undo index="10" exp="area" ref3D="1" dr="$D$1:$D$1048576" r="T57" sId="8"/>
    <undo index="65535" exp="area" ref3D="1" dr="$A$1:$A$1048576" r="S57" sId="8"/>
    <undo index="10" exp="area" ref3D="1" dr="$D$1:$D$1048576" r="S57" sId="8"/>
    <undo index="65535" exp="area" ref3D="1" dr="$A$1:$A$1048576" r="R57" sId="8"/>
    <undo index="10" exp="area" ref3D="1" dr="$D$1:$D$1048576" r="R57" sId="8"/>
    <undo index="65535" exp="area" ref3D="1" dr="$A$1:$A$1048576" r="Q57" sId="8"/>
    <undo index="10" exp="area" ref3D="1" dr="$D$1:$D$1048576" r="Q57" sId="8"/>
    <undo index="65535" exp="area" ref3D="1" dr="$A$1:$A$1048576" r="P57" sId="8"/>
    <undo index="10" exp="area" ref3D="1" dr="$D$1:$D$1048576" r="P57" sId="8"/>
    <undo index="65535" exp="area" ref3D="1" dr="$A$1:$A$1048576" r="O57" sId="8"/>
    <undo index="10" exp="area" ref3D="1" dr="$D$1:$D$1048576" r="O57" sId="8"/>
    <undo index="65535" exp="area" ref3D="1" dr="$A$1:$A$1048576" r="N57" sId="8"/>
    <undo index="10" exp="area" ref3D="1" dr="$D$1:$D$1048576" r="N57" sId="8"/>
    <undo index="65535" exp="area" ref3D="1" dr="$A$1:$A$1048576" r="M57" sId="8"/>
    <undo index="10" exp="area" ref3D="1" dr="$D$1:$D$1048576" r="M57" sId="8"/>
    <undo index="65535" exp="area" ref3D="1" dr="$A$1:$A$1048576" r="L57" sId="8"/>
    <undo index="10" exp="area" ref3D="1" dr="$D$1:$D$1048576" r="L57" sId="8"/>
    <undo index="65535" exp="area" ref3D="1" dr="$A$1:$A$1048576" r="K57" sId="8"/>
    <undo index="10" exp="area" ref3D="1" dr="$D$1:$D$1048576" r="K57" sId="8"/>
    <undo index="65535" exp="area" ref3D="1" dr="$A$1:$A$1048576" r="J57" sId="8"/>
    <undo index="10" exp="area" ref3D="1" dr="$D$1:$D$1048576" r="J57" sId="8"/>
    <undo index="65535" exp="area" ref3D="1" dr="$A$1:$A$1048576" r="I57" sId="8"/>
    <undo index="10" exp="area" ref3D="1" dr="$D$1:$D$1048576" r="I57" sId="8"/>
    <undo index="65535" exp="area" ref3D="1" dr="$A$1:$A$1048576" r="H57" sId="8"/>
    <undo index="10" exp="area" ref3D="1" dr="$D$1:$D$1048576" r="H57" sId="8"/>
    <undo index="65535" exp="area" ref3D="1" dr="$A$1:$A$1048576" r="G57" sId="8"/>
    <undo index="10" exp="area" ref3D="1" dr="$D$1:$D$1048576" r="G57" sId="8"/>
    <undo index="65535" exp="area" ref3D="1" dr="$A$1:$A$1048576" r="BA56" sId="8"/>
    <undo index="10" exp="area" ref3D="1" dr="$D$1:$D$1048576" r="BA56" sId="8"/>
    <undo index="65535" exp="area" ref3D="1" dr="$A$1:$A$1048576" r="AZ56" sId="8"/>
    <undo index="10" exp="area" ref3D="1" dr="$D$1:$D$1048576" r="AZ56" sId="8"/>
    <undo index="65535" exp="area" ref3D="1" dr="$A$1:$A$1048576" r="AY56" sId="8"/>
    <undo index="10" exp="area" ref3D="1" dr="$D$1:$D$1048576" r="AY56" sId="8"/>
    <undo index="65535" exp="area" ref3D="1" dr="$A$1:$A$1048576" r="AX56" sId="8"/>
    <undo index="10" exp="area" ref3D="1" dr="$D$1:$D$1048576" r="AX56" sId="8"/>
    <undo index="65535" exp="area" ref3D="1" dr="$A$1:$A$1048576" r="AW56" sId="8"/>
    <undo index="10" exp="area" ref3D="1" dr="$D$1:$D$1048576" r="AW56" sId="8"/>
    <undo index="65535" exp="area" ref3D="1" dr="$A$1:$A$1048576" r="AV56" sId="8"/>
    <undo index="10" exp="area" ref3D="1" dr="$D$1:$D$1048576" r="AV56" sId="8"/>
    <undo index="65535" exp="area" ref3D="1" dr="$A$1:$A$1048576" r="AU56" sId="8"/>
    <undo index="10" exp="area" ref3D="1" dr="$D$1:$D$1048576" r="AU56" sId="8"/>
    <undo index="65535" exp="area" ref3D="1" dr="$A$1:$A$1048576" r="AT56" sId="8"/>
    <undo index="10" exp="area" ref3D="1" dr="$D$1:$D$1048576" r="AT56" sId="8"/>
    <undo index="65535" exp="area" ref3D="1" dr="$A$1:$A$1048576" r="AS56" sId="8"/>
    <undo index="10" exp="area" ref3D="1" dr="$D$1:$D$1048576" r="AS56" sId="8"/>
    <undo index="65535" exp="area" ref3D="1" dr="$A$1:$A$1048576" r="AR56" sId="8"/>
    <undo index="10" exp="area" ref3D="1" dr="$D$1:$D$1048576" r="AR56" sId="8"/>
    <undo index="65535" exp="area" ref3D="1" dr="$A$1:$A$1048576" r="AQ56" sId="8"/>
    <undo index="10" exp="area" ref3D="1" dr="$D$1:$D$1048576" r="AQ56" sId="8"/>
    <undo index="65535" exp="area" ref3D="1" dr="$A$1:$A$1048576" r="AP56" sId="8"/>
    <undo index="10" exp="area" ref3D="1" dr="$D$1:$D$1048576" r="AP56" sId="8"/>
    <undo index="65535" exp="area" ref3D="1" dr="$A$1:$A$1048576" r="AO56" sId="8"/>
    <undo index="10" exp="area" ref3D="1" dr="$D$1:$D$1048576" r="AO56" sId="8"/>
    <undo index="65535" exp="area" ref3D="1" dr="$A$1:$A$1048576" r="AN56" sId="8"/>
    <undo index="10" exp="area" ref3D="1" dr="$D$1:$D$1048576" r="AN56" sId="8"/>
    <undo index="65535" exp="area" ref3D="1" dr="$A$1:$A$1048576" r="AM56" sId="8"/>
    <undo index="10" exp="area" ref3D="1" dr="$D$1:$D$1048576" r="AM56" sId="8"/>
    <undo index="65535" exp="area" ref3D="1" dr="$A$1:$A$1048576" r="AL56" sId="8"/>
    <undo index="10" exp="area" ref3D="1" dr="$D$1:$D$1048576" r="AL56" sId="8"/>
    <undo index="65535" exp="area" ref3D="1" dr="$A$1:$A$1048576" r="AK56" sId="8"/>
    <undo index="10" exp="area" ref3D="1" dr="$D$1:$D$1048576" r="AK56" sId="8"/>
    <undo index="65535" exp="area" ref3D="1" dr="$A$1:$A$1048576" r="AJ56" sId="8"/>
    <undo index="10" exp="area" ref3D="1" dr="$D$1:$D$1048576" r="AJ56" sId="8"/>
    <undo index="65535" exp="area" ref3D="1" dr="$A$1:$A$1048576" r="AI56" sId="8"/>
    <undo index="10" exp="area" ref3D="1" dr="$D$1:$D$1048576" r="AI56" sId="8"/>
    <undo index="65535" exp="area" ref3D="1" dr="$A$1:$A$1048576" r="AH56" sId="8"/>
    <undo index="10" exp="area" ref3D="1" dr="$D$1:$D$1048576" r="AH56" sId="8"/>
    <undo index="65535" exp="area" ref3D="1" dr="$A$1:$A$1048576" r="AG56" sId="8"/>
    <undo index="10" exp="area" ref3D="1" dr="$D$1:$D$1048576" r="AG56" sId="8"/>
    <undo index="65535" exp="area" ref3D="1" dr="$A$1:$A$1048576" r="AF56" sId="8"/>
    <undo index="10" exp="area" ref3D="1" dr="$D$1:$D$1048576" r="AF56" sId="8"/>
    <undo index="65535" exp="area" ref3D="1" dr="$A$1:$A$1048576" r="AE56" sId="8"/>
    <undo index="10" exp="area" ref3D="1" dr="$D$1:$D$1048576" r="AE56" sId="8"/>
    <undo index="65535" exp="area" ref3D="1" dr="$A$1:$A$1048576" r="AD56" sId="8"/>
    <undo index="10" exp="area" ref3D="1" dr="$D$1:$D$1048576" r="AD56" sId="8"/>
    <undo index="65535" exp="area" ref3D="1" dr="$A$1:$A$1048576" r="AC56" sId="8"/>
    <undo index="10" exp="area" ref3D="1" dr="$D$1:$D$1048576" r="AC56" sId="8"/>
    <undo index="65535" exp="area" ref3D="1" dr="$A$1:$A$1048576" r="AB56" sId="8"/>
    <undo index="10" exp="area" ref3D="1" dr="$D$1:$D$1048576" r="AB56" sId="8"/>
    <undo index="65535" exp="area" ref3D="1" dr="$A$1:$A$1048576" r="AA56" sId="8"/>
    <undo index="10" exp="area" ref3D="1" dr="$D$1:$D$1048576" r="AA56" sId="8"/>
    <undo index="65535" exp="area" ref3D="1" dr="$A$1:$A$1048576" r="Z56" sId="8"/>
    <undo index="10" exp="area" ref3D="1" dr="$D$1:$D$1048576" r="Z56" sId="8"/>
    <undo index="65535" exp="area" ref3D="1" dr="$A$1:$A$1048576" r="Y56" sId="8"/>
    <undo index="10" exp="area" ref3D="1" dr="$D$1:$D$1048576" r="Y56" sId="8"/>
    <undo index="65535" exp="area" ref3D="1" dr="$A$1:$A$1048576" r="X56" sId="8"/>
    <undo index="10" exp="area" ref3D="1" dr="$D$1:$D$1048576" r="X56" sId="8"/>
    <undo index="65535" exp="area" ref3D="1" dr="$A$1:$A$1048576" r="W56" sId="8"/>
    <undo index="10" exp="area" ref3D="1" dr="$D$1:$D$1048576" r="W56" sId="8"/>
    <undo index="65535" exp="area" ref3D="1" dr="$A$1:$A$1048576" r="V56" sId="8"/>
    <undo index="10" exp="area" ref3D="1" dr="$D$1:$D$1048576" r="V56" sId="8"/>
    <undo index="65535" exp="area" ref3D="1" dr="$A$1:$A$1048576" r="U56" sId="8"/>
    <undo index="10" exp="area" ref3D="1" dr="$D$1:$D$1048576" r="U56" sId="8"/>
    <undo index="65535" exp="area" ref3D="1" dr="$A$1:$A$1048576" r="T56" sId="8"/>
    <undo index="10" exp="area" ref3D="1" dr="$D$1:$D$1048576" r="T56" sId="8"/>
    <undo index="65535" exp="area" ref3D="1" dr="$A$1:$A$1048576" r="S56" sId="8"/>
    <undo index="10" exp="area" ref3D="1" dr="$D$1:$D$1048576" r="S56" sId="8"/>
    <undo index="65535" exp="area" ref3D="1" dr="$A$1:$A$1048576" r="R56" sId="8"/>
    <undo index="10" exp="area" ref3D="1" dr="$D$1:$D$1048576" r="R56" sId="8"/>
    <undo index="65535" exp="area" ref3D="1" dr="$A$1:$A$1048576" r="Q56" sId="8"/>
    <undo index="10" exp="area" ref3D="1" dr="$D$1:$D$1048576" r="Q56" sId="8"/>
    <undo index="65535" exp="area" ref3D="1" dr="$A$1:$A$1048576" r="P56" sId="8"/>
    <undo index="10" exp="area" ref3D="1" dr="$D$1:$D$1048576" r="P56" sId="8"/>
    <undo index="65535" exp="area" ref3D="1" dr="$A$1:$A$1048576" r="O56" sId="8"/>
    <undo index="10" exp="area" ref3D="1" dr="$D$1:$D$1048576" r="O56" sId="8"/>
    <undo index="65535" exp="area" ref3D="1" dr="$A$1:$A$1048576" r="N56" sId="8"/>
    <undo index="10" exp="area" ref3D="1" dr="$D$1:$D$1048576" r="N56" sId="8"/>
    <undo index="65535" exp="area" ref3D="1" dr="$A$1:$A$1048576" r="M56" sId="8"/>
    <undo index="10" exp="area" ref3D="1" dr="$D$1:$D$1048576" r="M56" sId="8"/>
    <undo index="65535" exp="area" ref3D="1" dr="$A$1:$A$1048576" r="L56" sId="8"/>
    <undo index="10" exp="area" ref3D="1" dr="$D$1:$D$1048576" r="L56" sId="8"/>
    <undo index="65535" exp="area" ref3D="1" dr="$A$1:$A$1048576" r="K56" sId="8"/>
    <undo index="10" exp="area" ref3D="1" dr="$D$1:$D$1048576" r="K56" sId="8"/>
    <undo index="65535" exp="area" ref3D="1" dr="$A$1:$A$1048576" r="J56" sId="8"/>
    <undo index="10" exp="area" ref3D="1" dr="$D$1:$D$1048576" r="J56" sId="8"/>
    <undo index="65535" exp="area" ref3D="1" dr="$A$1:$A$1048576" r="I56" sId="8"/>
    <undo index="10" exp="area" ref3D="1" dr="$D$1:$D$1048576" r="I56" sId="8"/>
    <undo index="65535" exp="area" ref3D="1" dr="$A$1:$A$1048576" r="H56" sId="8"/>
    <undo index="10" exp="area" ref3D="1" dr="$D$1:$D$1048576" r="H56" sId="8"/>
    <undo index="65535" exp="area" ref3D="1" dr="$A$1:$A$1048576" r="G56" sId="8"/>
    <undo index="10" exp="area" ref3D="1" dr="$D$1:$D$1048576" r="G56" sId="8"/>
    <undo index="65535" exp="area" ref3D="1" dr="$A$1:$A$1048576" r="BA55" sId="8"/>
    <undo index="10" exp="area" ref3D="1" dr="$D$1:$D$1048576" r="BA55" sId="8"/>
    <undo index="65535" exp="area" ref3D="1" dr="$A$1:$A$1048576" r="AZ55" sId="8"/>
    <undo index="10" exp="area" ref3D="1" dr="$D$1:$D$1048576" r="AZ55" sId="8"/>
    <undo index="65535" exp="area" ref3D="1" dr="$A$1:$A$1048576" r="AY55" sId="8"/>
    <undo index="10" exp="area" ref3D="1" dr="$D$1:$D$1048576" r="AY55" sId="8"/>
    <undo index="65535" exp="area" ref3D="1" dr="$A$1:$A$1048576" r="AX55" sId="8"/>
    <undo index="10" exp="area" ref3D="1" dr="$D$1:$D$1048576" r="AX55" sId="8"/>
    <undo index="65535" exp="area" ref3D="1" dr="$A$1:$A$1048576" r="AW55" sId="8"/>
    <undo index="10" exp="area" ref3D="1" dr="$D$1:$D$1048576" r="AW55" sId="8"/>
    <undo index="65535" exp="area" ref3D="1" dr="$A$1:$A$1048576" r="AV55" sId="8"/>
    <undo index="10" exp="area" ref3D="1" dr="$D$1:$D$1048576" r="AV55" sId="8"/>
    <undo index="65535" exp="area" ref3D="1" dr="$A$1:$A$1048576" r="AU55" sId="8"/>
    <undo index="10" exp="area" ref3D="1" dr="$D$1:$D$1048576" r="AU55" sId="8"/>
    <undo index="65535" exp="area" ref3D="1" dr="$A$1:$A$1048576" r="AT55" sId="8"/>
    <undo index="10" exp="area" ref3D="1" dr="$D$1:$D$1048576" r="AT55" sId="8"/>
    <undo index="65535" exp="area" ref3D="1" dr="$A$1:$A$1048576" r="AS55" sId="8"/>
    <undo index="10" exp="area" ref3D="1" dr="$D$1:$D$1048576" r="AS55" sId="8"/>
    <undo index="65535" exp="area" ref3D="1" dr="$A$1:$A$1048576" r="AR55" sId="8"/>
    <undo index="10" exp="area" ref3D="1" dr="$D$1:$D$1048576" r="AR55" sId="8"/>
    <undo index="65535" exp="area" ref3D="1" dr="$A$1:$A$1048576" r="AQ55" sId="8"/>
    <undo index="10" exp="area" ref3D="1" dr="$D$1:$D$1048576" r="AQ55" sId="8"/>
    <undo index="65535" exp="area" ref3D="1" dr="$A$1:$A$1048576" r="AP55" sId="8"/>
    <undo index="10" exp="area" ref3D="1" dr="$D$1:$D$1048576" r="AP55" sId="8"/>
    <undo index="65535" exp="area" ref3D="1" dr="$A$1:$A$1048576" r="AO55" sId="8"/>
    <undo index="10" exp="area" ref3D="1" dr="$D$1:$D$1048576" r="AO55" sId="8"/>
    <undo index="65535" exp="area" ref3D="1" dr="$A$1:$A$1048576" r="AN55" sId="8"/>
    <undo index="10" exp="area" ref3D="1" dr="$D$1:$D$1048576" r="AN55" sId="8"/>
    <undo index="65535" exp="area" ref3D="1" dr="$A$1:$A$1048576" r="AM55" sId="8"/>
    <undo index="10" exp="area" ref3D="1" dr="$D$1:$D$1048576" r="AM55" sId="8"/>
    <undo index="65535" exp="area" ref3D="1" dr="$A$1:$A$1048576" r="AL55" sId="8"/>
    <undo index="10" exp="area" ref3D="1" dr="$D$1:$D$1048576" r="AL55" sId="8"/>
    <undo index="65535" exp="area" ref3D="1" dr="$A$1:$A$1048576" r="AK55" sId="8"/>
    <undo index="10" exp="area" ref3D="1" dr="$D$1:$D$1048576" r="AK55" sId="8"/>
    <undo index="65535" exp="area" ref3D="1" dr="$A$1:$A$1048576" r="AJ55" sId="8"/>
    <undo index="10" exp="area" ref3D="1" dr="$D$1:$D$1048576" r="AJ55" sId="8"/>
    <undo index="65535" exp="area" ref3D="1" dr="$A$1:$A$1048576" r="AI55" sId="8"/>
    <undo index="10" exp="area" ref3D="1" dr="$D$1:$D$1048576" r="AI55" sId="8"/>
    <undo index="65535" exp="area" ref3D="1" dr="$A$1:$A$1048576" r="AH55" sId="8"/>
    <undo index="10" exp="area" ref3D="1" dr="$D$1:$D$1048576" r="AH55" sId="8"/>
    <undo index="65535" exp="area" ref3D="1" dr="$A$1:$A$1048576" r="AG55" sId="8"/>
    <undo index="10" exp="area" ref3D="1" dr="$D$1:$D$1048576" r="AG55" sId="8"/>
    <undo index="65535" exp="area" ref3D="1" dr="$A$1:$A$1048576" r="AF55" sId="8"/>
    <undo index="10" exp="area" ref3D="1" dr="$D$1:$D$1048576" r="AF55" sId="8"/>
    <undo index="65535" exp="area" ref3D="1" dr="$A$1:$A$1048576" r="AE55" sId="8"/>
    <undo index="10" exp="area" ref3D="1" dr="$D$1:$D$1048576" r="AE55" sId="8"/>
    <undo index="65535" exp="area" ref3D="1" dr="$A$1:$A$1048576" r="AD55" sId="8"/>
    <undo index="10" exp="area" ref3D="1" dr="$D$1:$D$1048576" r="AD55" sId="8"/>
    <undo index="65535" exp="area" ref3D="1" dr="$A$1:$A$1048576" r="AC55" sId="8"/>
    <undo index="10" exp="area" ref3D="1" dr="$D$1:$D$1048576" r="AC55" sId="8"/>
    <undo index="65535" exp="area" ref3D="1" dr="$A$1:$A$1048576" r="AB55" sId="8"/>
    <undo index="10" exp="area" ref3D="1" dr="$D$1:$D$1048576" r="AB55" sId="8"/>
    <undo index="65535" exp="area" ref3D="1" dr="$A$1:$A$1048576" r="AA55" sId="8"/>
    <undo index="10" exp="area" ref3D="1" dr="$D$1:$D$1048576" r="AA55" sId="8"/>
    <undo index="65535" exp="area" ref3D="1" dr="$A$1:$A$1048576" r="Z55" sId="8"/>
    <undo index="10" exp="area" ref3D="1" dr="$D$1:$D$1048576" r="Z55" sId="8"/>
    <undo index="65535" exp="area" ref3D="1" dr="$A$1:$A$1048576" r="Y55" sId="8"/>
    <undo index="10" exp="area" ref3D="1" dr="$D$1:$D$1048576" r="Y55" sId="8"/>
    <undo index="65535" exp="area" ref3D="1" dr="$A$1:$A$1048576" r="X55" sId="8"/>
    <undo index="10" exp="area" ref3D="1" dr="$D$1:$D$1048576" r="X55" sId="8"/>
    <undo index="65535" exp="area" ref3D="1" dr="$A$1:$A$1048576" r="W55" sId="8"/>
    <undo index="10" exp="area" ref3D="1" dr="$D$1:$D$1048576" r="W55" sId="8"/>
    <undo index="65535" exp="area" ref3D="1" dr="$A$1:$A$1048576" r="V55" sId="8"/>
    <undo index="10" exp="area" ref3D="1" dr="$D$1:$D$1048576" r="V55" sId="8"/>
    <undo index="65535" exp="area" ref3D="1" dr="$A$1:$A$1048576" r="U55" sId="8"/>
    <undo index="10" exp="area" ref3D="1" dr="$D$1:$D$1048576" r="U55" sId="8"/>
    <undo index="65535" exp="area" ref3D="1" dr="$A$1:$A$1048576" r="T55" sId="8"/>
    <undo index="10" exp="area" ref3D="1" dr="$D$1:$D$1048576" r="T55" sId="8"/>
    <undo index="65535" exp="area" ref3D="1" dr="$A$1:$A$1048576" r="S55" sId="8"/>
    <undo index="10" exp="area" ref3D="1" dr="$D$1:$D$1048576" r="S55" sId="8"/>
    <undo index="65535" exp="area" ref3D="1" dr="$A$1:$A$1048576" r="R55" sId="8"/>
    <undo index="10" exp="area" ref3D="1" dr="$D$1:$D$1048576" r="R55" sId="8"/>
    <undo index="65535" exp="area" ref3D="1" dr="$A$1:$A$1048576" r="Q55" sId="8"/>
    <undo index="10" exp="area" ref3D="1" dr="$D$1:$D$1048576" r="Q55" sId="8"/>
    <undo index="65535" exp="area" ref3D="1" dr="$A$1:$A$1048576" r="P55" sId="8"/>
    <undo index="10" exp="area" ref3D="1" dr="$D$1:$D$1048576" r="P55" sId="8"/>
    <undo index="65535" exp="area" ref3D="1" dr="$A$1:$A$1048576" r="O55" sId="8"/>
    <undo index="10" exp="area" ref3D="1" dr="$D$1:$D$1048576" r="O55" sId="8"/>
    <undo index="65535" exp="area" ref3D="1" dr="$A$1:$A$1048576" r="N55" sId="8"/>
    <undo index="10" exp="area" ref3D="1" dr="$D$1:$D$1048576" r="N55" sId="8"/>
    <undo index="65535" exp="area" ref3D="1" dr="$A$1:$A$1048576" r="M55" sId="8"/>
    <undo index="10" exp="area" ref3D="1" dr="$D$1:$D$1048576" r="M55" sId="8"/>
    <undo index="65535" exp="area" ref3D="1" dr="$A$1:$A$1048576" r="L55" sId="8"/>
    <undo index="10" exp="area" ref3D="1" dr="$D$1:$D$1048576" r="L55" sId="8"/>
    <undo index="65535" exp="area" ref3D="1" dr="$A$1:$A$1048576" r="K55" sId="8"/>
    <undo index="10" exp="area" ref3D="1" dr="$D$1:$D$1048576" r="K55" sId="8"/>
    <undo index="65535" exp="area" ref3D="1" dr="$A$1:$A$1048576" r="J55" sId="8"/>
    <undo index="10" exp="area" ref3D="1" dr="$D$1:$D$1048576" r="J55" sId="8"/>
    <undo index="65535" exp="area" ref3D="1" dr="$A$1:$A$1048576" r="I55" sId="8"/>
    <undo index="10" exp="area" ref3D="1" dr="$D$1:$D$1048576" r="I55" sId="8"/>
    <undo index="65535" exp="area" ref3D="1" dr="$A$1:$A$1048576" r="H55" sId="8"/>
    <undo index="10" exp="area" ref3D="1" dr="$D$1:$D$1048576" r="H55" sId="8"/>
    <undo index="65535" exp="area" ref3D="1" dr="$A$1:$A$1048576" r="G55" sId="8"/>
    <undo index="10" exp="area" ref3D="1" dr="$D$1:$D$1048576" r="G55" sId="8"/>
    <undo index="65535" exp="area" ref3D="1" dr="$A$1:$A$1048576" r="BA54" sId="8"/>
    <undo index="10" exp="area" ref3D="1" dr="$D$1:$D$1048576" r="BA54" sId="8"/>
    <undo index="65535" exp="area" ref3D="1" dr="$A$1:$A$1048576" r="AZ54" sId="8"/>
    <undo index="10" exp="area" ref3D="1" dr="$D$1:$D$1048576" r="AZ54" sId="8"/>
    <undo index="65535" exp="area" ref3D="1" dr="$A$1:$A$1048576" r="AY54" sId="8"/>
    <undo index="10" exp="area" ref3D="1" dr="$D$1:$D$1048576" r="AY54" sId="8"/>
    <undo index="65535" exp="area" ref3D="1" dr="$A$1:$A$1048576" r="AX54" sId="8"/>
    <undo index="10" exp="area" ref3D="1" dr="$D$1:$D$1048576" r="AX54" sId="8"/>
    <undo index="65535" exp="area" ref3D="1" dr="$A$1:$A$1048576" r="AW54" sId="8"/>
    <undo index="10" exp="area" ref3D="1" dr="$D$1:$D$1048576" r="AW54" sId="8"/>
    <undo index="65535" exp="area" ref3D="1" dr="$A$1:$A$1048576" r="AV54" sId="8"/>
    <undo index="10" exp="area" ref3D="1" dr="$D$1:$D$1048576" r="AV54" sId="8"/>
    <undo index="65535" exp="area" ref3D="1" dr="$A$1:$A$1048576" r="AU54" sId="8"/>
    <undo index="10" exp="area" ref3D="1" dr="$D$1:$D$1048576" r="AU54" sId="8"/>
    <undo index="65535" exp="area" ref3D="1" dr="$A$1:$A$1048576" r="AT54" sId="8"/>
    <undo index="10" exp="area" ref3D="1" dr="$D$1:$D$1048576" r="AT54" sId="8"/>
    <undo index="65535" exp="area" ref3D="1" dr="$A$1:$A$1048576" r="AS54" sId="8"/>
    <undo index="10" exp="area" ref3D="1" dr="$D$1:$D$1048576" r="AS54" sId="8"/>
    <undo index="65535" exp="area" ref3D="1" dr="$A$1:$A$1048576" r="AR54" sId="8"/>
    <undo index="10" exp="area" ref3D="1" dr="$D$1:$D$1048576" r="AR54" sId="8"/>
    <undo index="65535" exp="area" ref3D="1" dr="$A$1:$A$1048576" r="AQ54" sId="8"/>
    <undo index="10" exp="area" ref3D="1" dr="$D$1:$D$1048576" r="AQ54" sId="8"/>
    <undo index="65535" exp="area" ref3D="1" dr="$A$1:$A$1048576" r="AP54" sId="8"/>
    <undo index="10" exp="area" ref3D="1" dr="$D$1:$D$1048576" r="AP54" sId="8"/>
    <undo index="65535" exp="area" ref3D="1" dr="$A$1:$A$1048576" r="AO54" sId="8"/>
    <undo index="10" exp="area" ref3D="1" dr="$D$1:$D$1048576" r="AO54" sId="8"/>
    <undo index="65535" exp="area" ref3D="1" dr="$A$1:$A$1048576" r="AN54" sId="8"/>
    <undo index="10" exp="area" ref3D="1" dr="$D$1:$D$1048576" r="AN54" sId="8"/>
    <undo index="65535" exp="area" ref3D="1" dr="$A$1:$A$1048576" r="AM54" sId="8"/>
    <undo index="10" exp="area" ref3D="1" dr="$D$1:$D$1048576" r="AM54" sId="8"/>
    <undo index="65535" exp="area" ref3D="1" dr="$A$1:$A$1048576" r="AL54" sId="8"/>
    <undo index="10" exp="area" ref3D="1" dr="$D$1:$D$1048576" r="AL54" sId="8"/>
    <undo index="65535" exp="area" ref3D="1" dr="$A$1:$A$1048576" r="AK54" sId="8"/>
    <undo index="10" exp="area" ref3D="1" dr="$D$1:$D$1048576" r="AK54" sId="8"/>
    <undo index="65535" exp="area" ref3D="1" dr="$A$1:$A$1048576" r="AJ54" sId="8"/>
    <undo index="10" exp="area" ref3D="1" dr="$D$1:$D$1048576" r="AJ54" sId="8"/>
    <undo index="65535" exp="area" ref3D="1" dr="$A$1:$A$1048576" r="AI54" sId="8"/>
    <undo index="10" exp="area" ref3D="1" dr="$D$1:$D$1048576" r="AI54" sId="8"/>
    <undo index="65535" exp="area" ref3D="1" dr="$A$1:$A$1048576" r="AH54" sId="8"/>
    <undo index="10" exp="area" ref3D="1" dr="$D$1:$D$1048576" r="AH54" sId="8"/>
    <undo index="65535" exp="area" ref3D="1" dr="$A$1:$A$1048576" r="AG54" sId="8"/>
    <undo index="10" exp="area" ref3D="1" dr="$D$1:$D$1048576" r="AG54" sId="8"/>
    <undo index="65535" exp="area" ref3D="1" dr="$A$1:$A$1048576" r="AF54" sId="8"/>
    <undo index="10" exp="area" ref3D="1" dr="$D$1:$D$1048576" r="AF54" sId="8"/>
    <undo index="65535" exp="area" ref3D="1" dr="$A$1:$A$1048576" r="AE54" sId="8"/>
    <undo index="10" exp="area" ref3D="1" dr="$D$1:$D$1048576" r="AE54" sId="8"/>
    <undo index="65535" exp="area" ref3D="1" dr="$A$1:$A$1048576" r="AD54" sId="8"/>
    <undo index="10" exp="area" ref3D="1" dr="$D$1:$D$1048576" r="AD54" sId="8"/>
    <undo index="65535" exp="area" ref3D="1" dr="$A$1:$A$1048576" r="AC54" sId="8"/>
    <undo index="10" exp="area" ref3D="1" dr="$D$1:$D$1048576" r="AC54" sId="8"/>
    <undo index="65535" exp="area" ref3D="1" dr="$A$1:$A$1048576" r="AB54" sId="8"/>
    <undo index="10" exp="area" ref3D="1" dr="$D$1:$D$1048576" r="AB54" sId="8"/>
    <undo index="65535" exp="area" ref3D="1" dr="$A$1:$A$1048576" r="AA54" sId="8"/>
    <undo index="10" exp="area" ref3D="1" dr="$D$1:$D$1048576" r="AA54" sId="8"/>
    <undo index="65535" exp="area" ref3D="1" dr="$A$1:$A$1048576" r="Z54" sId="8"/>
    <undo index="10" exp="area" ref3D="1" dr="$D$1:$D$1048576" r="Z54" sId="8"/>
    <undo index="65535" exp="area" ref3D="1" dr="$A$1:$A$1048576" r="Y54" sId="8"/>
    <undo index="10" exp="area" ref3D="1" dr="$D$1:$D$1048576" r="Y54" sId="8"/>
    <undo index="65535" exp="area" ref3D="1" dr="$A$1:$A$1048576" r="X54" sId="8"/>
    <undo index="10" exp="area" ref3D="1" dr="$D$1:$D$1048576" r="X54" sId="8"/>
    <undo index="65535" exp="area" ref3D="1" dr="$A$1:$A$1048576" r="W54" sId="8"/>
    <undo index="10" exp="area" ref3D="1" dr="$D$1:$D$1048576" r="W54" sId="8"/>
    <undo index="65535" exp="area" ref3D="1" dr="$A$1:$A$1048576" r="V54" sId="8"/>
    <undo index="10" exp="area" ref3D="1" dr="$D$1:$D$1048576" r="V54" sId="8"/>
    <undo index="65535" exp="area" ref3D="1" dr="$A$1:$A$1048576" r="U54" sId="8"/>
    <undo index="10" exp="area" ref3D="1" dr="$D$1:$D$1048576" r="U54" sId="8"/>
    <undo index="65535" exp="area" ref3D="1" dr="$A$1:$A$1048576" r="T54" sId="8"/>
    <undo index="10" exp="area" ref3D="1" dr="$D$1:$D$1048576" r="T54" sId="8"/>
    <undo index="65535" exp="area" ref3D="1" dr="$A$1:$A$1048576" r="S54" sId="8"/>
    <undo index="10" exp="area" ref3D="1" dr="$D$1:$D$1048576" r="S54" sId="8"/>
    <undo index="65535" exp="area" ref3D="1" dr="$A$1:$A$1048576" r="R54" sId="8"/>
    <undo index="10" exp="area" ref3D="1" dr="$D$1:$D$1048576" r="R54" sId="8"/>
    <undo index="65535" exp="area" ref3D="1" dr="$A$1:$A$1048576" r="Q54" sId="8"/>
    <undo index="10" exp="area" ref3D="1" dr="$D$1:$D$1048576" r="Q54" sId="8"/>
    <undo index="65535" exp="area" ref3D="1" dr="$A$1:$A$1048576" r="P54" sId="8"/>
    <undo index="10" exp="area" ref3D="1" dr="$D$1:$D$1048576" r="P54" sId="8"/>
    <undo index="65535" exp="area" ref3D="1" dr="$A$1:$A$1048576" r="O54" sId="8"/>
    <undo index="10" exp="area" ref3D="1" dr="$D$1:$D$1048576" r="O54" sId="8"/>
    <undo index="65535" exp="area" ref3D="1" dr="$A$1:$A$1048576" r="N54" sId="8"/>
    <undo index="10" exp="area" ref3D="1" dr="$D$1:$D$1048576" r="N54" sId="8"/>
    <undo index="65535" exp="area" ref3D="1" dr="$A$1:$A$1048576" r="M54" sId="8"/>
    <undo index="10" exp="area" ref3D="1" dr="$D$1:$D$1048576" r="M54" sId="8"/>
    <undo index="65535" exp="area" ref3D="1" dr="$A$1:$A$1048576" r="L54" sId="8"/>
    <undo index="10" exp="area" ref3D="1" dr="$D$1:$D$1048576" r="L54" sId="8"/>
    <undo index="65535" exp="area" ref3D="1" dr="$A$1:$A$1048576" r="K54" sId="8"/>
    <undo index="10" exp="area" ref3D="1" dr="$D$1:$D$1048576" r="K54" sId="8"/>
    <undo index="65535" exp="area" ref3D="1" dr="$A$1:$A$1048576" r="J54" sId="8"/>
    <undo index="10" exp="area" ref3D="1" dr="$D$1:$D$1048576" r="J54" sId="8"/>
    <undo index="65535" exp="area" ref3D="1" dr="$A$1:$A$1048576" r="I54" sId="8"/>
    <undo index="10" exp="area" ref3D="1" dr="$D$1:$D$1048576" r="I54" sId="8"/>
    <undo index="65535" exp="area" ref3D="1" dr="$A$1:$A$1048576" r="H54" sId="8"/>
    <undo index="10" exp="area" ref3D="1" dr="$D$1:$D$1048576" r="H54" sId="8"/>
    <undo index="65535" exp="area" ref3D="1" dr="$A$1:$A$1048576" r="G54" sId="8"/>
    <undo index="10" exp="area" ref3D="1" dr="$D$1:$D$1048576" r="G54" sId="8"/>
    <undo index="65535" exp="area" ref3D="1" dr="$A$1:$A$1048576" r="BA53" sId="8"/>
    <undo index="10" exp="area" ref3D="1" dr="$D$1:$D$1048576" r="BA53" sId="8"/>
    <undo index="65535" exp="area" ref3D="1" dr="$A$1:$A$1048576" r="AZ53" sId="8"/>
    <undo index="10" exp="area" ref3D="1" dr="$D$1:$D$1048576" r="AZ53" sId="8"/>
    <undo index="65535" exp="area" ref3D="1" dr="$A$1:$A$1048576" r="AY53" sId="8"/>
    <undo index="10" exp="area" ref3D="1" dr="$D$1:$D$1048576" r="AY53" sId="8"/>
    <undo index="65535" exp="area" ref3D="1" dr="$A$1:$A$1048576" r="AX53" sId="8"/>
    <undo index="10" exp="area" ref3D="1" dr="$D$1:$D$1048576" r="AX53" sId="8"/>
    <undo index="65535" exp="area" ref3D="1" dr="$A$1:$A$1048576" r="AW53" sId="8"/>
    <undo index="10" exp="area" ref3D="1" dr="$D$1:$D$1048576" r="AW53" sId="8"/>
    <undo index="65535" exp="area" ref3D="1" dr="$A$1:$A$1048576" r="AV53" sId="8"/>
    <undo index="10" exp="area" ref3D="1" dr="$D$1:$D$1048576" r="AV53" sId="8"/>
    <undo index="65535" exp="area" ref3D="1" dr="$A$1:$A$1048576" r="AU53" sId="8"/>
    <undo index="10" exp="area" ref3D="1" dr="$D$1:$D$1048576" r="AU53" sId="8"/>
    <undo index="65535" exp="area" ref3D="1" dr="$A$1:$A$1048576" r="AT53" sId="8"/>
    <undo index="10" exp="area" ref3D="1" dr="$D$1:$D$1048576" r="AT53" sId="8"/>
    <undo index="65535" exp="area" ref3D="1" dr="$A$1:$A$1048576" r="AS53" sId="8"/>
    <undo index="10" exp="area" ref3D="1" dr="$D$1:$D$1048576" r="AS53" sId="8"/>
    <undo index="65535" exp="area" ref3D="1" dr="$A$1:$A$1048576" r="AR53" sId="8"/>
    <undo index="10" exp="area" ref3D="1" dr="$D$1:$D$1048576" r="AR53" sId="8"/>
    <undo index="65535" exp="area" ref3D="1" dr="$A$1:$A$1048576" r="AQ53" sId="8"/>
    <undo index="10" exp="area" ref3D="1" dr="$D$1:$D$1048576" r="AQ53" sId="8"/>
    <undo index="65535" exp="area" ref3D="1" dr="$A$1:$A$1048576" r="AP53" sId="8"/>
    <undo index="10" exp="area" ref3D="1" dr="$D$1:$D$1048576" r="AP53" sId="8"/>
    <undo index="65535" exp="area" ref3D="1" dr="$A$1:$A$1048576" r="AO53" sId="8"/>
    <undo index="10" exp="area" ref3D="1" dr="$D$1:$D$1048576" r="AO53" sId="8"/>
    <undo index="65535" exp="area" ref3D="1" dr="$A$1:$A$1048576" r="AN53" sId="8"/>
    <undo index="10" exp="area" ref3D="1" dr="$D$1:$D$1048576" r="AN53" sId="8"/>
    <undo index="65535" exp="area" ref3D="1" dr="$A$1:$A$1048576" r="AM53" sId="8"/>
    <undo index="10" exp="area" ref3D="1" dr="$D$1:$D$1048576" r="AM53" sId="8"/>
    <undo index="65535" exp="area" ref3D="1" dr="$A$1:$A$1048576" r="AL53" sId="8"/>
    <undo index="10" exp="area" ref3D="1" dr="$D$1:$D$1048576" r="AL53" sId="8"/>
    <undo index="65535" exp="area" ref3D="1" dr="$A$1:$A$1048576" r="AK53" sId="8"/>
    <undo index="10" exp="area" ref3D="1" dr="$D$1:$D$1048576" r="AK53" sId="8"/>
    <undo index="65535" exp="area" ref3D="1" dr="$A$1:$A$1048576" r="AJ53" sId="8"/>
    <undo index="10" exp="area" ref3D="1" dr="$D$1:$D$1048576" r="AJ53" sId="8"/>
    <undo index="65535" exp="area" ref3D="1" dr="$A$1:$A$1048576" r="AI53" sId="8"/>
    <undo index="10" exp="area" ref3D="1" dr="$D$1:$D$1048576" r="AI53" sId="8"/>
    <undo index="65535" exp="area" ref3D="1" dr="$A$1:$A$1048576" r="AH53" sId="8"/>
    <undo index="10" exp="area" ref3D="1" dr="$D$1:$D$1048576" r="AH53" sId="8"/>
    <undo index="65535" exp="area" ref3D="1" dr="$A$1:$A$1048576" r="AG53" sId="8"/>
    <undo index="10" exp="area" ref3D="1" dr="$D$1:$D$1048576" r="AG53" sId="8"/>
    <undo index="65535" exp="area" ref3D="1" dr="$A$1:$A$1048576" r="AF53" sId="8"/>
    <undo index="10" exp="area" ref3D="1" dr="$D$1:$D$1048576" r="AF53" sId="8"/>
    <undo index="65535" exp="area" ref3D="1" dr="$A$1:$A$1048576" r="AE53" sId="8"/>
    <undo index="10" exp="area" ref3D="1" dr="$D$1:$D$1048576" r="AE53" sId="8"/>
    <undo index="65535" exp="area" ref3D="1" dr="$A$1:$A$1048576" r="AD53" sId="8"/>
    <undo index="10" exp="area" ref3D="1" dr="$D$1:$D$1048576" r="AD53" sId="8"/>
    <undo index="65535" exp="area" ref3D="1" dr="$A$1:$A$1048576" r="AC53" sId="8"/>
    <undo index="10" exp="area" ref3D="1" dr="$D$1:$D$1048576" r="AC53" sId="8"/>
    <undo index="65535" exp="area" ref3D="1" dr="$A$1:$A$1048576" r="AB53" sId="8"/>
    <undo index="10" exp="area" ref3D="1" dr="$D$1:$D$1048576" r="AB53" sId="8"/>
    <undo index="65535" exp="area" ref3D="1" dr="$A$1:$A$1048576" r="AA53" sId="8"/>
    <undo index="10" exp="area" ref3D="1" dr="$D$1:$D$1048576" r="AA53" sId="8"/>
    <undo index="65535" exp="area" ref3D="1" dr="$A$1:$A$1048576" r="Z53" sId="8"/>
    <undo index="10" exp="area" ref3D="1" dr="$D$1:$D$1048576" r="Z53" sId="8"/>
    <undo index="65535" exp="area" ref3D="1" dr="$A$1:$A$1048576" r="Y53" sId="8"/>
    <undo index="10" exp="area" ref3D="1" dr="$D$1:$D$1048576" r="Y53" sId="8"/>
    <undo index="65535" exp="area" ref3D="1" dr="$A$1:$A$1048576" r="X53" sId="8"/>
    <undo index="10" exp="area" ref3D="1" dr="$D$1:$D$1048576" r="X53" sId="8"/>
    <undo index="65535" exp="area" ref3D="1" dr="$A$1:$A$1048576" r="W53" sId="8"/>
    <undo index="10" exp="area" ref3D="1" dr="$D$1:$D$1048576" r="W53" sId="8"/>
    <undo index="65535" exp="area" ref3D="1" dr="$A$1:$A$1048576" r="V53" sId="8"/>
    <undo index="10" exp="area" ref3D="1" dr="$D$1:$D$1048576" r="V53" sId="8"/>
    <undo index="65535" exp="area" ref3D="1" dr="$A$1:$A$1048576" r="U53" sId="8"/>
    <undo index="10" exp="area" ref3D="1" dr="$D$1:$D$1048576" r="U53" sId="8"/>
    <undo index="65535" exp="area" ref3D="1" dr="$A$1:$A$1048576" r="T53" sId="8"/>
    <undo index="10" exp="area" ref3D="1" dr="$D$1:$D$1048576" r="T53" sId="8"/>
    <undo index="65535" exp="area" ref3D="1" dr="$A$1:$A$1048576" r="S53" sId="8"/>
    <undo index="10" exp="area" ref3D="1" dr="$D$1:$D$1048576" r="S53" sId="8"/>
    <undo index="65535" exp="area" ref3D="1" dr="$A$1:$A$1048576" r="R53" sId="8"/>
    <undo index="10" exp="area" ref3D="1" dr="$D$1:$D$1048576" r="R53" sId="8"/>
    <undo index="65535" exp="area" ref3D="1" dr="$A$1:$A$1048576" r="Q53" sId="8"/>
    <undo index="10" exp="area" ref3D="1" dr="$D$1:$D$1048576" r="Q53" sId="8"/>
    <undo index="65535" exp="area" ref3D="1" dr="$A$1:$A$1048576" r="P53" sId="8"/>
    <undo index="10" exp="area" ref3D="1" dr="$D$1:$D$1048576" r="P53" sId="8"/>
    <undo index="65535" exp="area" ref3D="1" dr="$A$1:$A$1048576" r="O53" sId="8"/>
    <undo index="10" exp="area" ref3D="1" dr="$D$1:$D$1048576" r="O53" sId="8"/>
    <undo index="65535" exp="area" ref3D="1" dr="$A$1:$A$1048576" r="N53" sId="8"/>
    <undo index="10" exp="area" ref3D="1" dr="$D$1:$D$1048576" r="N53" sId="8"/>
    <undo index="65535" exp="area" ref3D="1" dr="$A$1:$A$1048576" r="M53" sId="8"/>
    <undo index="10" exp="area" ref3D="1" dr="$D$1:$D$1048576" r="M53" sId="8"/>
    <undo index="65535" exp="area" ref3D="1" dr="$A$1:$A$1048576" r="L53" sId="8"/>
    <undo index="10" exp="area" ref3D="1" dr="$D$1:$D$1048576" r="L53" sId="8"/>
    <undo index="65535" exp="area" ref3D="1" dr="$A$1:$A$1048576" r="K53" sId="8"/>
    <undo index="10" exp="area" ref3D="1" dr="$D$1:$D$1048576" r="K53" sId="8"/>
    <undo index="65535" exp="area" ref3D="1" dr="$A$1:$A$1048576" r="J53" sId="8"/>
    <undo index="10" exp="area" ref3D="1" dr="$D$1:$D$1048576" r="J53" sId="8"/>
    <undo index="65535" exp="area" ref3D="1" dr="$A$1:$A$1048576" r="I53" sId="8"/>
    <undo index="10" exp="area" ref3D="1" dr="$D$1:$D$1048576" r="I53" sId="8"/>
    <undo index="65535" exp="area" ref3D="1" dr="$A$1:$A$1048576" r="H53" sId="8"/>
    <undo index="10" exp="area" ref3D="1" dr="$D$1:$D$1048576" r="H53" sId="8"/>
    <undo index="65535" exp="area" ref3D="1" dr="$A$1:$A$1048576" r="G53" sId="8"/>
    <undo index="10" exp="area" ref3D="1" dr="$D$1:$D$1048576" r="G53" sId="8"/>
    <undo index="65535" exp="area" ref3D="1" dr="$A$1:$A$1048576" r="BA52" sId="8"/>
    <undo index="10" exp="area" ref3D="1" dr="$D$1:$D$1048576" r="BA52" sId="8"/>
    <undo index="65535" exp="area" ref3D="1" dr="$A$1:$A$1048576" r="AZ52" sId="8"/>
    <undo index="10" exp="area" ref3D="1" dr="$D$1:$D$1048576" r="AZ52" sId="8"/>
    <undo index="65535" exp="area" ref3D="1" dr="$A$1:$A$1048576" r="AY52" sId="8"/>
    <undo index="10" exp="area" ref3D="1" dr="$D$1:$D$1048576" r="AY52" sId="8"/>
    <undo index="65535" exp="area" ref3D="1" dr="$A$1:$A$1048576" r="AX52" sId="8"/>
    <undo index="10" exp="area" ref3D="1" dr="$D$1:$D$1048576" r="AX52" sId="8"/>
    <undo index="65535" exp="area" ref3D="1" dr="$A$1:$A$1048576" r="AW52" sId="8"/>
    <undo index="10" exp="area" ref3D="1" dr="$D$1:$D$1048576" r="AW52" sId="8"/>
    <undo index="65535" exp="area" ref3D="1" dr="$A$1:$A$1048576" r="AV52" sId="8"/>
    <undo index="10" exp="area" ref3D="1" dr="$D$1:$D$1048576" r="AV52" sId="8"/>
    <undo index="65535" exp="area" ref3D="1" dr="$A$1:$A$1048576" r="AU52" sId="8"/>
    <undo index="10" exp="area" ref3D="1" dr="$D$1:$D$1048576" r="AU52" sId="8"/>
    <undo index="65535" exp="area" ref3D="1" dr="$A$1:$A$1048576" r="AT52" sId="8"/>
    <undo index="10" exp="area" ref3D="1" dr="$D$1:$D$1048576" r="AT52" sId="8"/>
    <undo index="65535" exp="area" ref3D="1" dr="$A$1:$A$1048576" r="AS52" sId="8"/>
    <undo index="10" exp="area" ref3D="1" dr="$D$1:$D$1048576" r="AS52" sId="8"/>
    <undo index="65535" exp="area" ref3D="1" dr="$A$1:$A$1048576" r="AR52" sId="8"/>
    <undo index="10" exp="area" ref3D="1" dr="$D$1:$D$1048576" r="AR52" sId="8"/>
    <undo index="65535" exp="area" ref3D="1" dr="$A$1:$A$1048576" r="AQ52" sId="8"/>
    <undo index="10" exp="area" ref3D="1" dr="$D$1:$D$1048576" r="AQ52" sId="8"/>
    <undo index="65535" exp="area" ref3D="1" dr="$A$1:$A$1048576" r="AP52" sId="8"/>
    <undo index="10" exp="area" ref3D="1" dr="$D$1:$D$1048576" r="AP52" sId="8"/>
    <undo index="65535" exp="area" ref3D="1" dr="$A$1:$A$1048576" r="AO52" sId="8"/>
    <undo index="10" exp="area" ref3D="1" dr="$D$1:$D$1048576" r="AO52" sId="8"/>
    <undo index="65535" exp="area" ref3D="1" dr="$A$1:$A$1048576" r="AN52" sId="8"/>
    <undo index="10" exp="area" ref3D="1" dr="$D$1:$D$1048576" r="AN52" sId="8"/>
    <undo index="65535" exp="area" ref3D="1" dr="$A$1:$A$1048576" r="AM52" sId="8"/>
    <undo index="10" exp="area" ref3D="1" dr="$D$1:$D$1048576" r="AM52" sId="8"/>
    <undo index="65535" exp="area" ref3D="1" dr="$A$1:$A$1048576" r="AL52" sId="8"/>
    <undo index="10" exp="area" ref3D="1" dr="$D$1:$D$1048576" r="AL52" sId="8"/>
    <undo index="65535" exp="area" ref3D="1" dr="$A$1:$A$1048576" r="AK52" sId="8"/>
    <undo index="10" exp="area" ref3D="1" dr="$D$1:$D$1048576" r="AK52" sId="8"/>
    <undo index="65535" exp="area" ref3D="1" dr="$A$1:$A$1048576" r="AJ52" sId="8"/>
    <undo index="10" exp="area" ref3D="1" dr="$D$1:$D$1048576" r="AJ52" sId="8"/>
    <undo index="65535" exp="area" ref3D="1" dr="$A$1:$A$1048576" r="AI52" sId="8"/>
    <undo index="10" exp="area" ref3D="1" dr="$D$1:$D$1048576" r="AI52" sId="8"/>
    <undo index="65535" exp="area" ref3D="1" dr="$A$1:$A$1048576" r="AH52" sId="8"/>
    <undo index="10" exp="area" ref3D="1" dr="$D$1:$D$1048576" r="AH52" sId="8"/>
    <undo index="65535" exp="area" ref3D="1" dr="$A$1:$A$1048576" r="AG52" sId="8"/>
    <undo index="10" exp="area" ref3D="1" dr="$D$1:$D$1048576" r="AG52" sId="8"/>
    <undo index="65535" exp="area" ref3D="1" dr="$A$1:$A$1048576" r="AF52" sId="8"/>
    <undo index="10" exp="area" ref3D="1" dr="$D$1:$D$1048576" r="AF52" sId="8"/>
    <undo index="65535" exp="area" ref3D="1" dr="$A$1:$A$1048576" r="AE52" sId="8"/>
    <undo index="10" exp="area" ref3D="1" dr="$D$1:$D$1048576" r="AE52" sId="8"/>
    <undo index="65535" exp="area" ref3D="1" dr="$A$1:$A$1048576" r="AD52" sId="8"/>
    <undo index="10" exp="area" ref3D="1" dr="$D$1:$D$1048576" r="AD52" sId="8"/>
    <undo index="65535" exp="area" ref3D="1" dr="$A$1:$A$1048576" r="AC52" sId="8"/>
    <undo index="10" exp="area" ref3D="1" dr="$D$1:$D$1048576" r="AC52" sId="8"/>
    <undo index="65535" exp="area" ref3D="1" dr="$A$1:$A$1048576" r="AB52" sId="8"/>
    <undo index="10" exp="area" ref3D="1" dr="$D$1:$D$1048576" r="AB52" sId="8"/>
    <undo index="65535" exp="area" ref3D="1" dr="$A$1:$A$1048576" r="AA52" sId="8"/>
    <undo index="10" exp="area" ref3D="1" dr="$D$1:$D$1048576" r="AA52" sId="8"/>
    <undo index="65535" exp="area" ref3D="1" dr="$A$1:$A$1048576" r="Z52" sId="8"/>
    <undo index="10" exp="area" ref3D="1" dr="$D$1:$D$1048576" r="Z52" sId="8"/>
    <undo index="65535" exp="area" ref3D="1" dr="$A$1:$A$1048576" r="Y52" sId="8"/>
    <undo index="10" exp="area" ref3D="1" dr="$D$1:$D$1048576" r="Y52" sId="8"/>
    <undo index="65535" exp="area" ref3D="1" dr="$A$1:$A$1048576" r="X52" sId="8"/>
    <undo index="10" exp="area" ref3D="1" dr="$D$1:$D$1048576" r="X52" sId="8"/>
    <undo index="65535" exp="area" ref3D="1" dr="$A$1:$A$1048576" r="W52" sId="8"/>
    <undo index="10" exp="area" ref3D="1" dr="$D$1:$D$1048576" r="W52" sId="8"/>
    <undo index="65535" exp="area" ref3D="1" dr="$A$1:$A$1048576" r="V52" sId="8"/>
    <undo index="10" exp="area" ref3D="1" dr="$D$1:$D$1048576" r="V52" sId="8"/>
    <undo index="65535" exp="area" ref3D="1" dr="$A$1:$A$1048576" r="U52" sId="8"/>
    <undo index="10" exp="area" ref3D="1" dr="$D$1:$D$1048576" r="U52" sId="8"/>
    <undo index="65535" exp="area" ref3D="1" dr="$A$1:$A$1048576" r="T52" sId="8"/>
    <undo index="10" exp="area" ref3D="1" dr="$D$1:$D$1048576" r="T52" sId="8"/>
    <undo index="65535" exp="area" ref3D="1" dr="$A$1:$A$1048576" r="S52" sId="8"/>
    <undo index="10" exp="area" ref3D="1" dr="$D$1:$D$1048576" r="S52" sId="8"/>
    <undo index="65535" exp="area" ref3D="1" dr="$A$1:$A$1048576" r="R52" sId="8"/>
    <undo index="10" exp="area" ref3D="1" dr="$D$1:$D$1048576" r="R52" sId="8"/>
    <undo index="65535" exp="area" ref3D="1" dr="$A$1:$A$1048576" r="Q52" sId="8"/>
    <undo index="10" exp="area" ref3D="1" dr="$D$1:$D$1048576" r="Q52" sId="8"/>
    <undo index="65535" exp="area" ref3D="1" dr="$A$1:$A$1048576" r="P52" sId="8"/>
    <undo index="10" exp="area" ref3D="1" dr="$D$1:$D$1048576" r="P52" sId="8"/>
    <undo index="65535" exp="area" ref3D="1" dr="$A$1:$A$1048576" r="O52" sId="8"/>
    <undo index="10" exp="area" ref3D="1" dr="$D$1:$D$1048576" r="O52" sId="8"/>
    <undo index="65535" exp="area" ref3D="1" dr="$A$1:$A$1048576" r="N52" sId="8"/>
    <undo index="10" exp="area" ref3D="1" dr="$D$1:$D$1048576" r="N52" sId="8"/>
    <undo index="65535" exp="area" ref3D="1" dr="$A$1:$A$1048576" r="M52" sId="8"/>
    <undo index="10" exp="area" ref3D="1" dr="$D$1:$D$1048576" r="M52" sId="8"/>
    <undo index="65535" exp="area" ref3D="1" dr="$A$1:$A$1048576" r="L52" sId="8"/>
    <undo index="10" exp="area" ref3D="1" dr="$D$1:$D$1048576" r="L52" sId="8"/>
    <undo index="65535" exp="area" ref3D="1" dr="$A$1:$A$1048576" r="K52" sId="8"/>
    <undo index="10" exp="area" ref3D="1" dr="$D$1:$D$1048576" r="K52" sId="8"/>
    <undo index="65535" exp="area" ref3D="1" dr="$A$1:$A$1048576" r="J52" sId="8"/>
    <undo index="10" exp="area" ref3D="1" dr="$D$1:$D$1048576" r="J52" sId="8"/>
    <undo index="65535" exp="area" ref3D="1" dr="$A$1:$A$1048576" r="I52" sId="8"/>
    <undo index="10" exp="area" ref3D="1" dr="$D$1:$D$1048576" r="I52" sId="8"/>
    <undo index="65535" exp="area" ref3D="1" dr="$A$1:$A$1048576" r="H52" sId="8"/>
    <undo index="10" exp="area" ref3D="1" dr="$D$1:$D$1048576" r="H52" sId="8"/>
    <undo index="65535" exp="area" ref3D="1" dr="$A$1:$A$1048576" r="G52" sId="8"/>
    <undo index="10" exp="area" ref3D="1" dr="$D$1:$D$1048576" r="G52" sId="8"/>
    <undo index="65535" exp="area" ref3D="1" dr="$A$1:$A$1048576" r="BA51" sId="8"/>
    <undo index="10" exp="area" ref3D="1" dr="$D$1:$D$1048576" r="BA51" sId="8"/>
    <undo index="65535" exp="area" ref3D="1" dr="$A$1:$A$1048576" r="AZ51" sId="8"/>
    <undo index="10" exp="area" ref3D="1" dr="$D$1:$D$1048576" r="AZ51" sId="8"/>
    <undo index="65535" exp="area" ref3D="1" dr="$A$1:$A$1048576" r="AY51" sId="8"/>
    <undo index="10" exp="area" ref3D="1" dr="$D$1:$D$1048576" r="AY51" sId="8"/>
    <undo index="65535" exp="area" ref3D="1" dr="$A$1:$A$1048576" r="AX51" sId="8"/>
    <undo index="10" exp="area" ref3D="1" dr="$D$1:$D$1048576" r="AX51" sId="8"/>
    <undo index="65535" exp="area" ref3D="1" dr="$A$1:$A$1048576" r="AW51" sId="8"/>
    <undo index="10" exp="area" ref3D="1" dr="$D$1:$D$1048576" r="AW51" sId="8"/>
    <undo index="65535" exp="area" ref3D="1" dr="$A$1:$A$1048576" r="AV51" sId="8"/>
    <undo index="10" exp="area" ref3D="1" dr="$D$1:$D$1048576" r="AV51" sId="8"/>
    <undo index="65535" exp="area" ref3D="1" dr="$A$1:$A$1048576" r="AU51" sId="8"/>
    <undo index="10" exp="area" ref3D="1" dr="$D$1:$D$1048576" r="AU51" sId="8"/>
    <undo index="65535" exp="area" ref3D="1" dr="$A$1:$A$1048576" r="AT51" sId="8"/>
    <undo index="10" exp="area" ref3D="1" dr="$D$1:$D$1048576" r="AT51" sId="8"/>
    <undo index="65535" exp="area" ref3D="1" dr="$A$1:$A$1048576" r="AS51" sId="8"/>
    <undo index="10" exp="area" ref3D="1" dr="$D$1:$D$1048576" r="AS51" sId="8"/>
    <undo index="65535" exp="area" ref3D="1" dr="$A$1:$A$1048576" r="AR51" sId="8"/>
    <undo index="10" exp="area" ref3D="1" dr="$D$1:$D$1048576" r="AR51" sId="8"/>
    <undo index="65535" exp="area" ref3D="1" dr="$A$1:$A$1048576" r="AQ51" sId="8"/>
    <undo index="10" exp="area" ref3D="1" dr="$D$1:$D$1048576" r="AQ51" sId="8"/>
    <undo index="65535" exp="area" ref3D="1" dr="$A$1:$A$1048576" r="AP51" sId="8"/>
    <undo index="10" exp="area" ref3D="1" dr="$D$1:$D$1048576" r="AP51" sId="8"/>
    <undo index="65535" exp="area" ref3D="1" dr="$A$1:$A$1048576" r="AO51" sId="8"/>
    <undo index="10" exp="area" ref3D="1" dr="$D$1:$D$1048576" r="AO51" sId="8"/>
    <undo index="65535" exp="area" ref3D="1" dr="$A$1:$A$1048576" r="AN51" sId="8"/>
    <undo index="10" exp="area" ref3D="1" dr="$D$1:$D$1048576" r="AN51" sId="8"/>
    <undo index="65535" exp="area" ref3D="1" dr="$A$1:$A$1048576" r="AM51" sId="8"/>
    <undo index="10" exp="area" ref3D="1" dr="$D$1:$D$1048576" r="AM51" sId="8"/>
    <undo index="65535" exp="area" ref3D="1" dr="$A$1:$A$1048576" r="AL51" sId="8"/>
    <undo index="10" exp="area" ref3D="1" dr="$D$1:$D$1048576" r="AL51" sId="8"/>
    <undo index="65535" exp="area" ref3D="1" dr="$A$1:$A$1048576" r="AK51" sId="8"/>
    <undo index="10" exp="area" ref3D="1" dr="$D$1:$D$1048576" r="AK51" sId="8"/>
    <undo index="65535" exp="area" ref3D="1" dr="$A$1:$A$1048576" r="AJ51" sId="8"/>
    <undo index="10" exp="area" ref3D="1" dr="$D$1:$D$1048576" r="AJ51" sId="8"/>
    <undo index="65535" exp="area" ref3D="1" dr="$A$1:$A$1048576" r="AI51" sId="8"/>
    <undo index="10" exp="area" ref3D="1" dr="$D$1:$D$1048576" r="AI51" sId="8"/>
    <undo index="65535" exp="area" ref3D="1" dr="$A$1:$A$1048576" r="AH51" sId="8"/>
    <undo index="10" exp="area" ref3D="1" dr="$D$1:$D$1048576" r="AH51" sId="8"/>
    <undo index="65535" exp="area" ref3D="1" dr="$A$1:$A$1048576" r="AG51" sId="8"/>
    <undo index="10" exp="area" ref3D="1" dr="$D$1:$D$1048576" r="AG51" sId="8"/>
    <undo index="65535" exp="area" ref3D="1" dr="$A$1:$A$1048576" r="AF51" sId="8"/>
    <undo index="10" exp="area" ref3D="1" dr="$D$1:$D$1048576" r="AF51" sId="8"/>
    <undo index="65535" exp="area" ref3D="1" dr="$A$1:$A$1048576" r="AE51" sId="8"/>
    <undo index="10" exp="area" ref3D="1" dr="$D$1:$D$1048576" r="AE51" sId="8"/>
    <undo index="65535" exp="area" ref3D="1" dr="$A$1:$A$1048576" r="AD51" sId="8"/>
    <undo index="10" exp="area" ref3D="1" dr="$D$1:$D$1048576" r="AD51" sId="8"/>
    <undo index="65535" exp="area" ref3D="1" dr="$A$1:$A$1048576" r="AC51" sId="8"/>
    <undo index="10" exp="area" ref3D="1" dr="$D$1:$D$1048576" r="AC51" sId="8"/>
    <undo index="65535" exp="area" ref3D="1" dr="$A$1:$A$1048576" r="AB51" sId="8"/>
    <undo index="10" exp="area" ref3D="1" dr="$D$1:$D$1048576" r="AB51" sId="8"/>
    <undo index="65535" exp="area" ref3D="1" dr="$A$1:$A$1048576" r="AA51" sId="8"/>
    <undo index="10" exp="area" ref3D="1" dr="$D$1:$D$1048576" r="AA51" sId="8"/>
    <undo index="65535" exp="area" ref3D="1" dr="$A$1:$A$1048576" r="Z51" sId="8"/>
    <undo index="10" exp="area" ref3D="1" dr="$D$1:$D$1048576" r="Z51" sId="8"/>
    <undo index="65535" exp="area" ref3D="1" dr="$A$1:$A$1048576" r="Y51" sId="8"/>
    <undo index="10" exp="area" ref3D="1" dr="$D$1:$D$1048576" r="Y51" sId="8"/>
    <undo index="65535" exp="area" ref3D="1" dr="$A$1:$A$1048576" r="X51" sId="8"/>
    <undo index="10" exp="area" ref3D="1" dr="$D$1:$D$1048576" r="X51" sId="8"/>
    <undo index="65535" exp="area" ref3D="1" dr="$A$1:$A$1048576" r="W51" sId="8"/>
    <undo index="10" exp="area" ref3D="1" dr="$D$1:$D$1048576" r="W51" sId="8"/>
    <undo index="65535" exp="area" ref3D="1" dr="$A$1:$A$1048576" r="V51" sId="8"/>
    <undo index="10" exp="area" ref3D="1" dr="$D$1:$D$1048576" r="V51" sId="8"/>
    <undo index="65535" exp="area" ref3D="1" dr="$A$1:$A$1048576" r="U51" sId="8"/>
    <undo index="10" exp="area" ref3D="1" dr="$D$1:$D$1048576" r="U51" sId="8"/>
    <undo index="65535" exp="area" ref3D="1" dr="$A$1:$A$1048576" r="T51" sId="8"/>
    <undo index="10" exp="area" ref3D="1" dr="$D$1:$D$1048576" r="T51" sId="8"/>
    <undo index="65535" exp="area" ref3D="1" dr="$A$1:$A$1048576" r="S51" sId="8"/>
    <undo index="10" exp="area" ref3D="1" dr="$D$1:$D$1048576" r="S51" sId="8"/>
    <undo index="65535" exp="area" ref3D="1" dr="$A$1:$A$1048576" r="R51" sId="8"/>
    <undo index="10" exp="area" ref3D="1" dr="$D$1:$D$1048576" r="R51" sId="8"/>
    <undo index="65535" exp="area" ref3D="1" dr="$A$1:$A$1048576" r="Q51" sId="8"/>
    <undo index="10" exp="area" ref3D="1" dr="$D$1:$D$1048576" r="Q51" sId="8"/>
    <undo index="65535" exp="area" ref3D="1" dr="$A$1:$A$1048576" r="P51" sId="8"/>
    <undo index="10" exp="area" ref3D="1" dr="$D$1:$D$1048576" r="P51" sId="8"/>
    <undo index="65535" exp="area" ref3D="1" dr="$A$1:$A$1048576" r="O51" sId="8"/>
    <undo index="10" exp="area" ref3D="1" dr="$D$1:$D$1048576" r="O51" sId="8"/>
    <undo index="65535" exp="area" ref3D="1" dr="$A$1:$A$1048576" r="N51" sId="8"/>
    <undo index="10" exp="area" ref3D="1" dr="$D$1:$D$1048576" r="N51" sId="8"/>
    <undo index="65535" exp="area" ref3D="1" dr="$A$1:$A$1048576" r="M51" sId="8"/>
    <undo index="10" exp="area" ref3D="1" dr="$D$1:$D$1048576" r="M51" sId="8"/>
    <undo index="65535" exp="area" ref3D="1" dr="$A$1:$A$1048576" r="L51" sId="8"/>
    <undo index="10" exp="area" ref3D="1" dr="$D$1:$D$1048576" r="L51" sId="8"/>
    <undo index="65535" exp="area" ref3D="1" dr="$A$1:$A$1048576" r="K51" sId="8"/>
    <undo index="10" exp="area" ref3D="1" dr="$D$1:$D$1048576" r="K51" sId="8"/>
    <undo index="65535" exp="area" ref3D="1" dr="$A$1:$A$1048576" r="J51" sId="8"/>
    <undo index="10" exp="area" ref3D="1" dr="$D$1:$D$1048576" r="J51" sId="8"/>
    <undo index="65535" exp="area" ref3D="1" dr="$A$1:$A$1048576" r="I51" sId="8"/>
    <undo index="10" exp="area" ref3D="1" dr="$D$1:$D$1048576" r="I51" sId="8"/>
    <undo index="65535" exp="area" ref3D="1" dr="$A$1:$A$1048576" r="H51" sId="8"/>
    <undo index="10" exp="area" ref3D="1" dr="$D$1:$D$1048576" r="H51" sId="8"/>
    <undo index="65535" exp="area" ref3D="1" dr="$A$1:$A$1048576" r="G51" sId="8"/>
    <undo index="10" exp="area" ref3D="1" dr="$D$1:$D$1048576" r="G51" sId="8"/>
    <undo index="65535" exp="area" ref3D="1" dr="$A$1:$A$1048576" r="BA50" sId="8"/>
    <undo index="10" exp="area" ref3D="1" dr="$D$1:$D$1048576" r="BA50" sId="8"/>
    <undo index="65535" exp="area" ref3D="1" dr="$A$1:$A$1048576" r="AZ50" sId="8"/>
    <undo index="10" exp="area" ref3D="1" dr="$D$1:$D$1048576" r="AZ50" sId="8"/>
    <undo index="65535" exp="area" ref3D="1" dr="$A$1:$A$1048576" r="AY50" sId="8"/>
    <undo index="10" exp="area" ref3D="1" dr="$D$1:$D$1048576" r="AY50" sId="8"/>
    <undo index="65535" exp="area" ref3D="1" dr="$A$1:$A$1048576" r="AX50" sId="8"/>
    <undo index="10" exp="area" ref3D="1" dr="$D$1:$D$1048576" r="AX50" sId="8"/>
    <undo index="65535" exp="area" ref3D="1" dr="$A$1:$A$1048576" r="AW50" sId="8"/>
    <undo index="10" exp="area" ref3D="1" dr="$D$1:$D$1048576" r="AW50" sId="8"/>
    <undo index="65535" exp="area" ref3D="1" dr="$A$1:$A$1048576" r="AV50" sId="8"/>
    <undo index="10" exp="area" ref3D="1" dr="$D$1:$D$1048576" r="AV50" sId="8"/>
    <undo index="65535" exp="area" ref3D="1" dr="$A$1:$A$1048576" r="AU50" sId="8"/>
    <undo index="10" exp="area" ref3D="1" dr="$D$1:$D$1048576" r="AU50" sId="8"/>
    <undo index="65535" exp="area" ref3D="1" dr="$A$1:$A$1048576" r="AT50" sId="8"/>
    <undo index="10" exp="area" ref3D="1" dr="$D$1:$D$1048576" r="AT50" sId="8"/>
    <undo index="65535" exp="area" ref3D="1" dr="$A$1:$A$1048576" r="AS50" sId="8"/>
    <undo index="10" exp="area" ref3D="1" dr="$D$1:$D$1048576" r="AS50" sId="8"/>
    <undo index="65535" exp="area" ref3D="1" dr="$A$1:$A$1048576" r="AR50" sId="8"/>
    <undo index="10" exp="area" ref3D="1" dr="$D$1:$D$1048576" r="AR50" sId="8"/>
    <undo index="65535" exp="area" ref3D="1" dr="$A$1:$A$1048576" r="AQ50" sId="8"/>
    <undo index="10" exp="area" ref3D="1" dr="$D$1:$D$1048576" r="AQ50" sId="8"/>
    <undo index="65535" exp="area" ref3D="1" dr="$A$1:$A$1048576" r="AP50" sId="8"/>
    <undo index="10" exp="area" ref3D="1" dr="$D$1:$D$1048576" r="AP50" sId="8"/>
    <undo index="65535" exp="area" ref3D="1" dr="$A$1:$A$1048576" r="AO50" sId="8"/>
    <undo index="10" exp="area" ref3D="1" dr="$D$1:$D$1048576" r="AO50" sId="8"/>
    <undo index="65535" exp="area" ref3D="1" dr="$A$1:$A$1048576" r="AN50" sId="8"/>
    <undo index="10" exp="area" ref3D="1" dr="$D$1:$D$1048576" r="AN50" sId="8"/>
    <undo index="65535" exp="area" ref3D="1" dr="$A$1:$A$1048576" r="AM50" sId="8"/>
    <undo index="10" exp="area" ref3D="1" dr="$D$1:$D$1048576" r="AM50" sId="8"/>
    <undo index="65535" exp="area" ref3D="1" dr="$A$1:$A$1048576" r="AL50" sId="8"/>
    <undo index="10" exp="area" ref3D="1" dr="$D$1:$D$1048576" r="AL50" sId="8"/>
    <undo index="65535" exp="area" ref3D="1" dr="$A$1:$A$1048576" r="AK50" sId="8"/>
    <undo index="10" exp="area" ref3D="1" dr="$D$1:$D$1048576" r="AK50" sId="8"/>
    <undo index="65535" exp="area" ref3D="1" dr="$A$1:$A$1048576" r="AJ50" sId="8"/>
    <undo index="10" exp="area" ref3D="1" dr="$D$1:$D$1048576" r="AJ50" sId="8"/>
    <undo index="65535" exp="area" ref3D="1" dr="$A$1:$A$1048576" r="AI50" sId="8"/>
    <undo index="10" exp="area" ref3D="1" dr="$D$1:$D$1048576" r="AI50" sId="8"/>
    <undo index="65535" exp="area" ref3D="1" dr="$A$1:$A$1048576" r="AH50" sId="8"/>
    <undo index="10" exp="area" ref3D="1" dr="$D$1:$D$1048576" r="AH50" sId="8"/>
    <undo index="65535" exp="area" ref3D="1" dr="$A$1:$A$1048576" r="AG50" sId="8"/>
    <undo index="10" exp="area" ref3D="1" dr="$D$1:$D$1048576" r="AG50" sId="8"/>
    <undo index="65535" exp="area" ref3D="1" dr="$A$1:$A$1048576" r="AF50" sId="8"/>
    <undo index="10" exp="area" ref3D="1" dr="$D$1:$D$1048576" r="AF50" sId="8"/>
    <undo index="65535" exp="area" ref3D="1" dr="$A$1:$A$1048576" r="AE50" sId="8"/>
    <undo index="10" exp="area" ref3D="1" dr="$D$1:$D$1048576" r="AE50" sId="8"/>
    <undo index="65535" exp="area" ref3D="1" dr="$A$1:$A$1048576" r="AD50" sId="8"/>
    <undo index="10" exp="area" ref3D="1" dr="$D$1:$D$1048576" r="AD50" sId="8"/>
    <undo index="65535" exp="area" ref3D="1" dr="$A$1:$A$1048576" r="AC50" sId="8"/>
    <undo index="10" exp="area" ref3D="1" dr="$D$1:$D$1048576" r="AC50" sId="8"/>
    <undo index="65535" exp="area" ref3D="1" dr="$A$1:$A$1048576" r="AB50" sId="8"/>
    <undo index="10" exp="area" ref3D="1" dr="$D$1:$D$1048576" r="AB50" sId="8"/>
    <undo index="65535" exp="area" ref3D="1" dr="$A$1:$A$1048576" r="AA50" sId="8"/>
    <undo index="10" exp="area" ref3D="1" dr="$D$1:$D$1048576" r="AA50" sId="8"/>
    <undo index="65535" exp="area" ref3D="1" dr="$A$1:$A$1048576" r="Z50" sId="8"/>
    <undo index="10" exp="area" ref3D="1" dr="$D$1:$D$1048576" r="Z50" sId="8"/>
    <undo index="65535" exp="area" ref3D="1" dr="$A$1:$A$1048576" r="Y50" sId="8"/>
    <undo index="10" exp="area" ref3D="1" dr="$D$1:$D$1048576" r="Y50" sId="8"/>
    <undo index="65535" exp="area" ref3D="1" dr="$A$1:$A$1048576" r="X50" sId="8"/>
    <undo index="10" exp="area" ref3D="1" dr="$D$1:$D$1048576" r="X50" sId="8"/>
    <undo index="65535" exp="area" ref3D="1" dr="$A$1:$A$1048576" r="W50" sId="8"/>
    <undo index="10" exp="area" ref3D="1" dr="$D$1:$D$1048576" r="W50" sId="8"/>
    <undo index="65535" exp="area" ref3D="1" dr="$A$1:$A$1048576" r="V50" sId="8"/>
    <undo index="10" exp="area" ref3D="1" dr="$D$1:$D$1048576" r="V50" sId="8"/>
    <undo index="65535" exp="area" ref3D="1" dr="$A$1:$A$1048576" r="U50" sId="8"/>
    <undo index="10" exp="area" ref3D="1" dr="$D$1:$D$1048576" r="U50" sId="8"/>
    <undo index="65535" exp="area" ref3D="1" dr="$A$1:$A$1048576" r="T50" sId="8"/>
    <undo index="10" exp="area" ref3D="1" dr="$D$1:$D$1048576" r="T50" sId="8"/>
    <undo index="65535" exp="area" ref3D="1" dr="$A$1:$A$1048576" r="S50" sId="8"/>
    <undo index="10" exp="area" ref3D="1" dr="$D$1:$D$1048576" r="S50" sId="8"/>
    <undo index="65535" exp="area" ref3D="1" dr="$A$1:$A$1048576" r="R50" sId="8"/>
    <undo index="10" exp="area" ref3D="1" dr="$D$1:$D$1048576" r="R50" sId="8"/>
    <undo index="65535" exp="area" ref3D="1" dr="$A$1:$A$1048576" r="Q50" sId="8"/>
    <undo index="10" exp="area" ref3D="1" dr="$D$1:$D$1048576" r="Q50" sId="8"/>
    <undo index="65535" exp="area" ref3D="1" dr="$A$1:$A$1048576" r="P50" sId="8"/>
    <undo index="10" exp="area" ref3D="1" dr="$D$1:$D$1048576" r="P50" sId="8"/>
    <undo index="65535" exp="area" ref3D="1" dr="$A$1:$A$1048576" r="O50" sId="8"/>
    <undo index="10" exp="area" ref3D="1" dr="$D$1:$D$1048576" r="O50" sId="8"/>
    <undo index="65535" exp="area" ref3D="1" dr="$A$1:$A$1048576" r="N50" sId="8"/>
    <undo index="10" exp="area" ref3D="1" dr="$D$1:$D$1048576" r="N50" sId="8"/>
    <undo index="65535" exp="area" ref3D="1" dr="$A$1:$A$1048576" r="M50" sId="8"/>
    <undo index="10" exp="area" ref3D="1" dr="$D$1:$D$1048576" r="M50" sId="8"/>
    <undo index="65535" exp="area" ref3D="1" dr="$A$1:$A$1048576" r="L50" sId="8"/>
    <undo index="10" exp="area" ref3D="1" dr="$D$1:$D$1048576" r="L50" sId="8"/>
    <undo index="65535" exp="area" ref3D="1" dr="$A$1:$A$1048576" r="K50" sId="8"/>
    <undo index="10" exp="area" ref3D="1" dr="$D$1:$D$1048576" r="K50" sId="8"/>
    <undo index="65535" exp="area" ref3D="1" dr="$A$1:$A$1048576" r="J50" sId="8"/>
    <undo index="10" exp="area" ref3D="1" dr="$D$1:$D$1048576" r="J50" sId="8"/>
    <undo index="65535" exp="area" ref3D="1" dr="$A$1:$A$1048576" r="I50" sId="8"/>
    <undo index="10" exp="area" ref3D="1" dr="$D$1:$D$1048576" r="I50" sId="8"/>
    <undo index="65535" exp="area" ref3D="1" dr="$A$1:$A$1048576" r="H50" sId="8"/>
    <undo index="10" exp="area" ref3D="1" dr="$D$1:$D$1048576" r="H50" sId="8"/>
    <undo index="65535" exp="area" ref3D="1" dr="$A$1:$A$1048576" r="G50" sId="8"/>
    <undo index="10" exp="area" ref3D="1" dr="$D$1:$D$1048576" r="G50" sId="8"/>
    <undo index="65535" exp="area" ref3D="1" dr="$A$1:$A$1048576" r="BA49" sId="8"/>
    <undo index="10" exp="area" ref3D="1" dr="$D$1:$D$1048576" r="BA49" sId="8"/>
    <undo index="65535" exp="area" ref3D="1" dr="$A$1:$A$1048576" r="AZ49" sId="8"/>
    <undo index="10" exp="area" ref3D="1" dr="$D$1:$D$1048576" r="AZ49" sId="8"/>
    <undo index="65535" exp="area" ref3D="1" dr="$A$1:$A$1048576" r="AY49" sId="8"/>
    <undo index="10" exp="area" ref3D="1" dr="$D$1:$D$1048576" r="AY49" sId="8"/>
    <undo index="65535" exp="area" ref3D="1" dr="$A$1:$A$1048576" r="AX49" sId="8"/>
    <undo index="10" exp="area" ref3D="1" dr="$D$1:$D$1048576" r="AX49" sId="8"/>
    <undo index="65535" exp="area" ref3D="1" dr="$A$1:$A$1048576" r="AW49" sId="8"/>
    <undo index="10" exp="area" ref3D="1" dr="$D$1:$D$1048576" r="AW49" sId="8"/>
    <undo index="65535" exp="area" ref3D="1" dr="$A$1:$A$1048576" r="AV49" sId="8"/>
    <undo index="10" exp="area" ref3D="1" dr="$D$1:$D$1048576" r="AV49" sId="8"/>
    <undo index="65535" exp="area" ref3D="1" dr="$A$1:$A$1048576" r="AU49" sId="8"/>
    <undo index="10" exp="area" ref3D="1" dr="$D$1:$D$1048576" r="AU49" sId="8"/>
    <undo index="65535" exp="area" ref3D="1" dr="$A$1:$A$1048576" r="AT49" sId="8"/>
    <undo index="10" exp="area" ref3D="1" dr="$D$1:$D$1048576" r="AT49" sId="8"/>
    <undo index="65535" exp="area" ref3D="1" dr="$A$1:$A$1048576" r="AS49" sId="8"/>
    <undo index="10" exp="area" ref3D="1" dr="$D$1:$D$1048576" r="AS49" sId="8"/>
    <undo index="65535" exp="area" ref3D="1" dr="$A$1:$A$1048576" r="AR49" sId="8"/>
    <undo index="10" exp="area" ref3D="1" dr="$D$1:$D$1048576" r="AR49" sId="8"/>
    <undo index="65535" exp="area" ref3D="1" dr="$A$1:$A$1048576" r="AQ49" sId="8"/>
    <undo index="10" exp="area" ref3D="1" dr="$D$1:$D$1048576" r="AQ49" sId="8"/>
    <undo index="65535" exp="area" ref3D="1" dr="$A$1:$A$1048576" r="AP49" sId="8"/>
    <undo index="10" exp="area" ref3D="1" dr="$D$1:$D$1048576" r="AP49" sId="8"/>
    <undo index="65535" exp="area" ref3D="1" dr="$A$1:$A$1048576" r="AO49" sId="8"/>
    <undo index="10" exp="area" ref3D="1" dr="$D$1:$D$1048576" r="AO49" sId="8"/>
    <undo index="65535" exp="area" ref3D="1" dr="$A$1:$A$1048576" r="AN49" sId="8"/>
    <undo index="10" exp="area" ref3D="1" dr="$D$1:$D$1048576" r="AN49" sId="8"/>
    <undo index="65535" exp="area" ref3D="1" dr="$A$1:$A$1048576" r="AM49" sId="8"/>
    <undo index="10" exp="area" ref3D="1" dr="$D$1:$D$1048576" r="AM49" sId="8"/>
    <undo index="65535" exp="area" ref3D="1" dr="$A$1:$A$1048576" r="AL49" sId="8"/>
    <undo index="10" exp="area" ref3D="1" dr="$D$1:$D$1048576" r="AL49" sId="8"/>
    <undo index="65535" exp="area" ref3D="1" dr="$A$1:$A$1048576" r="AK49" sId="8"/>
    <undo index="10" exp="area" ref3D="1" dr="$D$1:$D$1048576" r="AK49" sId="8"/>
    <undo index="65535" exp="area" ref3D="1" dr="$A$1:$A$1048576" r="AJ49" sId="8"/>
    <undo index="10" exp="area" ref3D="1" dr="$D$1:$D$1048576" r="AJ49" sId="8"/>
    <undo index="65535" exp="area" ref3D="1" dr="$A$1:$A$1048576" r="AI49" sId="8"/>
    <undo index="10" exp="area" ref3D="1" dr="$D$1:$D$1048576" r="AI49" sId="8"/>
    <undo index="65535" exp="area" ref3D="1" dr="$A$1:$A$1048576" r="AH49" sId="8"/>
    <undo index="10" exp="area" ref3D="1" dr="$D$1:$D$1048576" r="AH49" sId="8"/>
    <undo index="65535" exp="area" ref3D="1" dr="$A$1:$A$1048576" r="AG49" sId="8"/>
    <undo index="10" exp="area" ref3D="1" dr="$D$1:$D$1048576" r="AG49" sId="8"/>
    <undo index="65535" exp="area" ref3D="1" dr="$A$1:$A$1048576" r="AF49" sId="8"/>
    <undo index="10" exp="area" ref3D="1" dr="$D$1:$D$1048576" r="AF49" sId="8"/>
    <undo index="65535" exp="area" ref3D="1" dr="$A$1:$A$1048576" r="AE49" sId="8"/>
    <undo index="10" exp="area" ref3D="1" dr="$D$1:$D$1048576" r="AE49" sId="8"/>
    <undo index="65535" exp="area" ref3D="1" dr="$A$1:$A$1048576" r="AD49" sId="8"/>
    <undo index="10" exp="area" ref3D="1" dr="$D$1:$D$1048576" r="AD49" sId="8"/>
    <undo index="65535" exp="area" ref3D="1" dr="$A$1:$A$1048576" r="AC49" sId="8"/>
    <undo index="10" exp="area" ref3D="1" dr="$D$1:$D$1048576" r="AC49" sId="8"/>
    <undo index="65535" exp="area" ref3D="1" dr="$A$1:$A$1048576" r="AB49" sId="8"/>
    <undo index="10" exp="area" ref3D="1" dr="$D$1:$D$1048576" r="AB49" sId="8"/>
    <undo index="65535" exp="area" ref3D="1" dr="$A$1:$A$1048576" r="AA49" sId="8"/>
    <undo index="10" exp="area" ref3D="1" dr="$D$1:$D$1048576" r="AA49" sId="8"/>
    <undo index="65535" exp="area" ref3D="1" dr="$A$1:$A$1048576" r="Z49" sId="8"/>
    <undo index="10" exp="area" ref3D="1" dr="$D$1:$D$1048576" r="Z49" sId="8"/>
    <undo index="65535" exp="area" ref3D="1" dr="$A$1:$A$1048576" r="Y49" sId="8"/>
    <undo index="10" exp="area" ref3D="1" dr="$D$1:$D$1048576" r="Y49" sId="8"/>
    <undo index="65535" exp="area" ref3D="1" dr="$A$1:$A$1048576" r="X49" sId="8"/>
    <undo index="10" exp="area" ref3D="1" dr="$D$1:$D$1048576" r="X49" sId="8"/>
    <undo index="65535" exp="area" ref3D="1" dr="$A$1:$A$1048576" r="W49" sId="8"/>
    <undo index="10" exp="area" ref3D="1" dr="$D$1:$D$1048576" r="W49" sId="8"/>
    <undo index="65535" exp="area" ref3D="1" dr="$A$1:$A$1048576" r="V49" sId="8"/>
    <undo index="10" exp="area" ref3D="1" dr="$D$1:$D$1048576" r="V49" sId="8"/>
    <undo index="65535" exp="area" ref3D="1" dr="$A$1:$A$1048576" r="U49" sId="8"/>
    <undo index="10" exp="area" ref3D="1" dr="$D$1:$D$1048576" r="U49" sId="8"/>
    <undo index="65535" exp="area" ref3D="1" dr="$A$1:$A$1048576" r="T49" sId="8"/>
    <undo index="10" exp="area" ref3D="1" dr="$D$1:$D$1048576" r="T49" sId="8"/>
    <undo index="65535" exp="area" ref3D="1" dr="$A$1:$A$1048576" r="S49" sId="8"/>
    <undo index="10" exp="area" ref3D="1" dr="$D$1:$D$1048576" r="S49" sId="8"/>
    <undo index="65535" exp="area" ref3D="1" dr="$A$1:$A$1048576" r="R49" sId="8"/>
    <undo index="10" exp="area" ref3D="1" dr="$D$1:$D$1048576" r="R49" sId="8"/>
    <undo index="65535" exp="area" ref3D="1" dr="$A$1:$A$1048576" r="Q49" sId="8"/>
    <undo index="10" exp="area" ref3D="1" dr="$D$1:$D$1048576" r="Q49" sId="8"/>
    <undo index="65535" exp="area" ref3D="1" dr="$A$1:$A$1048576" r="P49" sId="8"/>
    <undo index="10" exp="area" ref3D="1" dr="$D$1:$D$1048576" r="P49" sId="8"/>
    <undo index="65535" exp="area" ref3D="1" dr="$A$1:$A$1048576" r="O49" sId="8"/>
    <undo index="10" exp="area" ref3D="1" dr="$D$1:$D$1048576" r="O49" sId="8"/>
    <undo index="65535" exp="area" ref3D="1" dr="$A$1:$A$1048576" r="N49" sId="8"/>
    <undo index="10" exp="area" ref3D="1" dr="$D$1:$D$1048576" r="N49" sId="8"/>
    <undo index="65535" exp="area" ref3D="1" dr="$A$1:$A$1048576" r="M49" sId="8"/>
    <undo index="10" exp="area" ref3D="1" dr="$D$1:$D$1048576" r="M49" sId="8"/>
    <undo index="65535" exp="area" ref3D="1" dr="$A$1:$A$1048576" r="L49" sId="8"/>
    <undo index="10" exp="area" ref3D="1" dr="$D$1:$D$1048576" r="L49" sId="8"/>
    <undo index="65535" exp="area" ref3D="1" dr="$A$1:$A$1048576" r="K49" sId="8"/>
    <undo index="10" exp="area" ref3D="1" dr="$D$1:$D$1048576" r="K49" sId="8"/>
    <undo index="65535" exp="area" ref3D="1" dr="$A$1:$A$1048576" r="J49" sId="8"/>
    <undo index="10" exp="area" ref3D="1" dr="$D$1:$D$1048576" r="J49" sId="8"/>
    <undo index="65535" exp="area" ref3D="1" dr="$A$1:$A$1048576" r="I49" sId="8"/>
    <undo index="10" exp="area" ref3D="1" dr="$D$1:$D$1048576" r="I49" sId="8"/>
    <undo index="65535" exp="area" ref3D="1" dr="$A$1:$A$1048576" r="H49" sId="8"/>
    <undo index="10" exp="area" ref3D="1" dr="$D$1:$D$1048576" r="H49" sId="8"/>
    <undo index="65535" exp="area" ref3D="1" dr="$A$1:$A$1048576" r="G49" sId="8"/>
    <undo index="10" exp="area" ref3D="1" dr="$D$1:$D$1048576" r="G49" sId="8"/>
    <undo index="65535" exp="area" ref3D="1" dr="$A$1:$A$1048576" r="BA48" sId="8"/>
    <undo index="10" exp="area" ref3D="1" dr="$D$1:$D$1048576" r="BA48" sId="8"/>
    <undo index="65535" exp="area" ref3D="1" dr="$A$1:$A$1048576" r="AZ48" sId="8"/>
    <undo index="10" exp="area" ref3D="1" dr="$D$1:$D$1048576" r="AZ48" sId="8"/>
    <undo index="65535" exp="area" ref3D="1" dr="$A$1:$A$1048576" r="AY48" sId="8"/>
    <undo index="10" exp="area" ref3D="1" dr="$D$1:$D$1048576" r="AY48" sId="8"/>
    <undo index="65535" exp="area" ref3D="1" dr="$A$1:$A$1048576" r="AX48" sId="8"/>
    <undo index="10" exp="area" ref3D="1" dr="$D$1:$D$1048576" r="AX48" sId="8"/>
    <undo index="65535" exp="area" ref3D="1" dr="$A$1:$A$1048576" r="AW48" sId="8"/>
    <undo index="10" exp="area" ref3D="1" dr="$D$1:$D$1048576" r="AW48" sId="8"/>
    <undo index="65535" exp="area" ref3D="1" dr="$A$1:$A$1048576" r="AV48" sId="8"/>
    <undo index="10" exp="area" ref3D="1" dr="$D$1:$D$1048576" r="AV48" sId="8"/>
    <undo index="65535" exp="area" ref3D="1" dr="$A$1:$A$1048576" r="AU48" sId="8"/>
    <undo index="10" exp="area" ref3D="1" dr="$D$1:$D$1048576" r="AU48" sId="8"/>
    <undo index="65535" exp="area" ref3D="1" dr="$A$1:$A$1048576" r="AT48" sId="8"/>
    <undo index="10" exp="area" ref3D="1" dr="$D$1:$D$1048576" r="AT48" sId="8"/>
    <undo index="65535" exp="area" ref3D="1" dr="$A$1:$A$1048576" r="AS48" sId="8"/>
    <undo index="10" exp="area" ref3D="1" dr="$D$1:$D$1048576" r="AS48" sId="8"/>
    <undo index="65535" exp="area" ref3D="1" dr="$A$1:$A$1048576" r="AR48" sId="8"/>
    <undo index="10" exp="area" ref3D="1" dr="$D$1:$D$1048576" r="AR48" sId="8"/>
    <undo index="65535" exp="area" ref3D="1" dr="$A$1:$A$1048576" r="AQ48" sId="8"/>
    <undo index="10" exp="area" ref3D="1" dr="$D$1:$D$1048576" r="AQ48" sId="8"/>
    <undo index="65535" exp="area" ref3D="1" dr="$A$1:$A$1048576" r="AP48" sId="8"/>
    <undo index="10" exp="area" ref3D="1" dr="$D$1:$D$1048576" r="AP48" sId="8"/>
    <undo index="65535" exp="area" ref3D="1" dr="$A$1:$A$1048576" r="AO48" sId="8"/>
    <undo index="10" exp="area" ref3D="1" dr="$D$1:$D$1048576" r="AO48" sId="8"/>
    <undo index="65535" exp="area" ref3D="1" dr="$A$1:$A$1048576" r="AN48" sId="8"/>
    <undo index="10" exp="area" ref3D="1" dr="$D$1:$D$1048576" r="AN48" sId="8"/>
    <undo index="65535" exp="area" ref3D="1" dr="$A$1:$A$1048576" r="AM48" sId="8"/>
    <undo index="10" exp="area" ref3D="1" dr="$D$1:$D$1048576" r="AM48" sId="8"/>
    <undo index="65535" exp="area" ref3D="1" dr="$A$1:$A$1048576" r="AL48" sId="8"/>
    <undo index="10" exp="area" ref3D="1" dr="$D$1:$D$1048576" r="AL48" sId="8"/>
    <undo index="65535" exp="area" ref3D="1" dr="$A$1:$A$1048576" r="AK48" sId="8"/>
    <undo index="10" exp="area" ref3D="1" dr="$D$1:$D$1048576" r="AK48" sId="8"/>
    <undo index="65535" exp="area" ref3D="1" dr="$A$1:$A$1048576" r="AJ48" sId="8"/>
    <undo index="10" exp="area" ref3D="1" dr="$D$1:$D$1048576" r="AJ48" sId="8"/>
    <undo index="65535" exp="area" ref3D="1" dr="$A$1:$A$1048576" r="AI48" sId="8"/>
    <undo index="10" exp="area" ref3D="1" dr="$D$1:$D$1048576" r="AI48" sId="8"/>
    <undo index="65535" exp="area" ref3D="1" dr="$A$1:$A$1048576" r="AH48" sId="8"/>
    <undo index="10" exp="area" ref3D="1" dr="$D$1:$D$1048576" r="AH48" sId="8"/>
    <undo index="65535" exp="area" ref3D="1" dr="$A$1:$A$1048576" r="AG48" sId="8"/>
    <undo index="10" exp="area" ref3D="1" dr="$D$1:$D$1048576" r="AG48" sId="8"/>
    <undo index="65535" exp="area" ref3D="1" dr="$A$1:$A$1048576" r="AF48" sId="8"/>
    <undo index="10" exp="area" ref3D="1" dr="$D$1:$D$1048576" r="AF48" sId="8"/>
    <undo index="65535" exp="area" ref3D="1" dr="$A$1:$A$1048576" r="AE48" sId="8"/>
    <undo index="10" exp="area" ref3D="1" dr="$D$1:$D$1048576" r="AE48" sId="8"/>
    <undo index="65535" exp="area" ref3D="1" dr="$A$1:$A$1048576" r="AD48" sId="8"/>
    <undo index="10" exp="area" ref3D="1" dr="$D$1:$D$1048576" r="AD48" sId="8"/>
    <undo index="65535" exp="area" ref3D="1" dr="$A$1:$A$1048576" r="AC48" sId="8"/>
    <undo index="10" exp="area" ref3D="1" dr="$D$1:$D$1048576" r="AC48" sId="8"/>
    <undo index="65535" exp="area" ref3D="1" dr="$A$1:$A$1048576" r="AB48" sId="8"/>
    <undo index="10" exp="area" ref3D="1" dr="$D$1:$D$1048576" r="AB48" sId="8"/>
    <undo index="65535" exp="area" ref3D="1" dr="$A$1:$A$1048576" r="AA48" sId="8"/>
    <undo index="10" exp="area" ref3D="1" dr="$D$1:$D$1048576" r="AA48" sId="8"/>
    <undo index="65535" exp="area" ref3D="1" dr="$A$1:$A$1048576" r="Z48" sId="8"/>
    <undo index="10" exp="area" ref3D="1" dr="$D$1:$D$1048576" r="Z48" sId="8"/>
    <undo index="65535" exp="area" ref3D="1" dr="$A$1:$A$1048576" r="Y48" sId="8"/>
    <undo index="10" exp="area" ref3D="1" dr="$D$1:$D$1048576" r="Y48" sId="8"/>
    <undo index="65535" exp="area" ref3D="1" dr="$A$1:$A$1048576" r="X48" sId="8"/>
    <undo index="10" exp="area" ref3D="1" dr="$D$1:$D$1048576" r="X48" sId="8"/>
    <undo index="65535" exp="area" ref3D="1" dr="$A$1:$A$1048576" r="W48" sId="8"/>
    <undo index="10" exp="area" ref3D="1" dr="$D$1:$D$1048576" r="W48" sId="8"/>
    <undo index="65535" exp="area" ref3D="1" dr="$A$1:$A$1048576" r="V48" sId="8"/>
    <undo index="10" exp="area" ref3D="1" dr="$D$1:$D$1048576" r="V48" sId="8"/>
    <undo index="65535" exp="area" ref3D="1" dr="$A$1:$A$1048576" r="U48" sId="8"/>
    <undo index="10" exp="area" ref3D="1" dr="$D$1:$D$1048576" r="U48" sId="8"/>
    <undo index="65535" exp="area" ref3D="1" dr="$A$1:$A$1048576" r="T48" sId="8"/>
    <undo index="10" exp="area" ref3D="1" dr="$D$1:$D$1048576" r="T48" sId="8"/>
    <undo index="65535" exp="area" ref3D="1" dr="$A$1:$A$1048576" r="S48" sId="8"/>
    <undo index="10" exp="area" ref3D="1" dr="$D$1:$D$1048576" r="S48" sId="8"/>
    <undo index="65535" exp="area" ref3D="1" dr="$A$1:$A$1048576" r="R48" sId="8"/>
    <undo index="10" exp="area" ref3D="1" dr="$D$1:$D$1048576" r="R48" sId="8"/>
    <undo index="65535" exp="area" ref3D="1" dr="$A$1:$A$1048576" r="Q48" sId="8"/>
    <undo index="10" exp="area" ref3D="1" dr="$D$1:$D$1048576" r="Q48" sId="8"/>
    <undo index="65535" exp="area" ref3D="1" dr="$A$1:$A$1048576" r="P48" sId="8"/>
    <undo index="10" exp="area" ref3D="1" dr="$D$1:$D$1048576" r="P48" sId="8"/>
    <undo index="65535" exp="area" ref3D="1" dr="$A$1:$A$1048576" r="O48" sId="8"/>
    <undo index="10" exp="area" ref3D="1" dr="$D$1:$D$1048576" r="O48" sId="8"/>
    <undo index="65535" exp="area" ref3D="1" dr="$A$1:$A$1048576" r="N48" sId="8"/>
    <undo index="10" exp="area" ref3D="1" dr="$D$1:$D$1048576" r="N48" sId="8"/>
    <undo index="65535" exp="area" ref3D="1" dr="$A$1:$A$1048576" r="M48" sId="8"/>
    <undo index="10" exp="area" ref3D="1" dr="$D$1:$D$1048576" r="M48" sId="8"/>
    <undo index="65535" exp="area" ref3D="1" dr="$A$1:$A$1048576" r="L48" sId="8"/>
    <undo index="10" exp="area" ref3D="1" dr="$D$1:$D$1048576" r="L48" sId="8"/>
    <undo index="65535" exp="area" ref3D="1" dr="$A$1:$A$1048576" r="K48" sId="8"/>
    <undo index="10" exp="area" ref3D="1" dr="$D$1:$D$1048576" r="K48" sId="8"/>
    <undo index="65535" exp="area" ref3D="1" dr="$A$1:$A$1048576" r="J48" sId="8"/>
    <undo index="10" exp="area" ref3D="1" dr="$D$1:$D$1048576" r="J48" sId="8"/>
    <undo index="65535" exp="area" ref3D="1" dr="$A$1:$A$1048576" r="I48" sId="8"/>
    <undo index="10" exp="area" ref3D="1" dr="$D$1:$D$1048576" r="I48" sId="8"/>
    <undo index="65535" exp="area" ref3D="1" dr="$A$1:$A$1048576" r="H48" sId="8"/>
    <undo index="10" exp="area" ref3D="1" dr="$D$1:$D$1048576" r="H48" sId="8"/>
    <undo index="65535" exp="area" ref3D="1" dr="$A$1:$A$1048576" r="G48" sId="8"/>
    <undo index="10" exp="area" ref3D="1" dr="$D$1:$D$1048576" r="G48" sId="8"/>
    <undo index="65535" exp="area" ref3D="1" dr="$A$1:$A$1048576" r="BA47" sId="8"/>
    <undo index="10" exp="area" ref3D="1" dr="$D$1:$D$1048576" r="BA47" sId="8"/>
    <undo index="65535" exp="area" ref3D="1" dr="$A$1:$A$1048576" r="AZ47" sId="8"/>
    <undo index="10" exp="area" ref3D="1" dr="$D$1:$D$1048576" r="AZ47" sId="8"/>
    <undo index="65535" exp="area" ref3D="1" dr="$A$1:$A$1048576" r="AY47" sId="8"/>
    <undo index="10" exp="area" ref3D="1" dr="$D$1:$D$1048576" r="AY47" sId="8"/>
    <undo index="65535" exp="area" ref3D="1" dr="$A$1:$A$1048576" r="AX47" sId="8"/>
    <undo index="10" exp="area" ref3D="1" dr="$D$1:$D$1048576" r="AX47" sId="8"/>
    <undo index="65535" exp="area" ref3D="1" dr="$A$1:$A$1048576" r="AW47" sId="8"/>
    <undo index="10" exp="area" ref3D="1" dr="$D$1:$D$1048576" r="AW47" sId="8"/>
    <undo index="65535" exp="area" ref3D="1" dr="$A$1:$A$1048576" r="AV47" sId="8"/>
    <undo index="10" exp="area" ref3D="1" dr="$D$1:$D$1048576" r="AV47" sId="8"/>
    <undo index="65535" exp="area" ref3D="1" dr="$A$1:$A$1048576" r="AU47" sId="8"/>
    <undo index="10" exp="area" ref3D="1" dr="$D$1:$D$1048576" r="AU47" sId="8"/>
    <undo index="65535" exp="area" ref3D="1" dr="$A$1:$A$1048576" r="AT47" sId="8"/>
    <undo index="10" exp="area" ref3D="1" dr="$D$1:$D$1048576" r="AT47" sId="8"/>
    <undo index="65535" exp="area" ref3D="1" dr="$A$1:$A$1048576" r="AS47" sId="8"/>
    <undo index="10" exp="area" ref3D="1" dr="$D$1:$D$1048576" r="AS47" sId="8"/>
    <undo index="65535" exp="area" ref3D="1" dr="$A$1:$A$1048576" r="AR47" sId="8"/>
    <undo index="10" exp="area" ref3D="1" dr="$D$1:$D$1048576" r="AR47" sId="8"/>
    <undo index="65535" exp="area" ref3D="1" dr="$A$1:$A$1048576" r="AQ47" sId="8"/>
    <undo index="10" exp="area" ref3D="1" dr="$D$1:$D$1048576" r="AQ47" sId="8"/>
    <undo index="65535" exp="area" ref3D="1" dr="$A$1:$A$1048576" r="AP47" sId="8"/>
    <undo index="10" exp="area" ref3D="1" dr="$D$1:$D$1048576" r="AP47" sId="8"/>
    <undo index="65535" exp="area" ref3D="1" dr="$A$1:$A$1048576" r="AO47" sId="8"/>
    <undo index="10" exp="area" ref3D="1" dr="$D$1:$D$1048576" r="AO47" sId="8"/>
    <undo index="65535" exp="area" ref3D="1" dr="$A$1:$A$1048576" r="AN47" sId="8"/>
    <undo index="10" exp="area" ref3D="1" dr="$D$1:$D$1048576" r="AN47" sId="8"/>
    <undo index="65535" exp="area" ref3D="1" dr="$A$1:$A$1048576" r="AM47" sId="8"/>
    <undo index="10" exp="area" ref3D="1" dr="$D$1:$D$1048576" r="AM47" sId="8"/>
    <undo index="65535" exp="area" ref3D="1" dr="$A$1:$A$1048576" r="AL47" sId="8"/>
    <undo index="10" exp="area" ref3D="1" dr="$D$1:$D$1048576" r="AL47" sId="8"/>
    <undo index="65535" exp="area" ref3D="1" dr="$A$1:$A$1048576" r="AK47" sId="8"/>
    <undo index="10" exp="area" ref3D="1" dr="$D$1:$D$1048576" r="AK47" sId="8"/>
    <undo index="65535" exp="area" ref3D="1" dr="$A$1:$A$1048576" r="AJ47" sId="8"/>
    <undo index="10" exp="area" ref3D="1" dr="$D$1:$D$1048576" r="AJ47" sId="8"/>
    <undo index="65535" exp="area" ref3D="1" dr="$A$1:$A$1048576" r="AI47" sId="8"/>
    <undo index="10" exp="area" ref3D="1" dr="$D$1:$D$1048576" r="AI47" sId="8"/>
    <undo index="65535" exp="area" ref3D="1" dr="$A$1:$A$1048576" r="AH47" sId="8"/>
    <undo index="10" exp="area" ref3D="1" dr="$D$1:$D$1048576" r="AH47" sId="8"/>
    <undo index="65535" exp="area" ref3D="1" dr="$A$1:$A$1048576" r="AG47" sId="8"/>
    <undo index="10" exp="area" ref3D="1" dr="$D$1:$D$1048576" r="AG47" sId="8"/>
    <undo index="65535" exp="area" ref3D="1" dr="$A$1:$A$1048576" r="AF47" sId="8"/>
    <undo index="10" exp="area" ref3D="1" dr="$D$1:$D$1048576" r="AF47" sId="8"/>
    <undo index="65535" exp="area" ref3D="1" dr="$A$1:$A$1048576" r="AE47" sId="8"/>
    <undo index="10" exp="area" ref3D="1" dr="$D$1:$D$1048576" r="AE47" sId="8"/>
    <undo index="65535" exp="area" ref3D="1" dr="$A$1:$A$1048576" r="AD47" sId="8"/>
    <undo index="10" exp="area" ref3D="1" dr="$D$1:$D$1048576" r="AD47" sId="8"/>
    <undo index="65535" exp="area" ref3D="1" dr="$A$1:$A$1048576" r="AC47" sId="8"/>
    <undo index="10" exp="area" ref3D="1" dr="$D$1:$D$1048576" r="AC47" sId="8"/>
    <undo index="65535" exp="area" ref3D="1" dr="$A$1:$A$1048576" r="AB47" sId="8"/>
    <undo index="10" exp="area" ref3D="1" dr="$D$1:$D$1048576" r="AB47" sId="8"/>
    <undo index="65535" exp="area" ref3D="1" dr="$A$1:$A$1048576" r="AA47" sId="8"/>
    <undo index="10" exp="area" ref3D="1" dr="$D$1:$D$1048576" r="AA47" sId="8"/>
    <undo index="65535" exp="area" ref3D="1" dr="$A$1:$A$1048576" r="Z47" sId="8"/>
    <undo index="10" exp="area" ref3D="1" dr="$D$1:$D$1048576" r="Z47" sId="8"/>
    <undo index="65535" exp="area" ref3D="1" dr="$A$1:$A$1048576" r="Y47" sId="8"/>
    <undo index="10" exp="area" ref3D="1" dr="$D$1:$D$1048576" r="Y47" sId="8"/>
    <undo index="65535" exp="area" ref3D="1" dr="$A$1:$A$1048576" r="X47" sId="8"/>
    <undo index="10" exp="area" ref3D="1" dr="$D$1:$D$1048576" r="X47" sId="8"/>
    <undo index="65535" exp="area" ref3D="1" dr="$A$1:$A$1048576" r="W47" sId="8"/>
    <undo index="10" exp="area" ref3D="1" dr="$D$1:$D$1048576" r="W47" sId="8"/>
    <undo index="65535" exp="area" ref3D="1" dr="$A$1:$A$1048576" r="V47" sId="8"/>
    <undo index="10" exp="area" ref3D="1" dr="$D$1:$D$1048576" r="V47" sId="8"/>
    <undo index="65535" exp="area" ref3D="1" dr="$A$1:$A$1048576" r="U47" sId="8"/>
    <undo index="10" exp="area" ref3D="1" dr="$D$1:$D$1048576" r="U47" sId="8"/>
    <undo index="65535" exp="area" ref3D="1" dr="$A$1:$A$1048576" r="T47" sId="8"/>
    <undo index="10" exp="area" ref3D="1" dr="$D$1:$D$1048576" r="T47" sId="8"/>
    <undo index="65535" exp="area" ref3D="1" dr="$A$1:$A$1048576" r="S47" sId="8"/>
    <undo index="10" exp="area" ref3D="1" dr="$D$1:$D$1048576" r="S47" sId="8"/>
    <undo index="65535" exp="area" ref3D="1" dr="$A$1:$A$1048576" r="R47" sId="8"/>
    <undo index="10" exp="area" ref3D="1" dr="$D$1:$D$1048576" r="R47" sId="8"/>
    <undo index="65535" exp="area" ref3D="1" dr="$A$1:$A$1048576" r="Q47" sId="8"/>
    <undo index="10" exp="area" ref3D="1" dr="$D$1:$D$1048576" r="Q47" sId="8"/>
    <undo index="65535" exp="area" ref3D="1" dr="$A$1:$A$1048576" r="P47" sId="8"/>
    <undo index="10" exp="area" ref3D="1" dr="$D$1:$D$1048576" r="P47" sId="8"/>
    <undo index="65535" exp="area" ref3D="1" dr="$A$1:$A$1048576" r="O47" sId="8"/>
    <undo index="10" exp="area" ref3D="1" dr="$D$1:$D$1048576" r="O47" sId="8"/>
    <undo index="65535" exp="area" ref3D="1" dr="$A$1:$A$1048576" r="N47" sId="8"/>
    <undo index="10" exp="area" ref3D="1" dr="$D$1:$D$1048576" r="N47" sId="8"/>
    <undo index="65535" exp="area" ref3D="1" dr="$A$1:$A$1048576" r="M47" sId="8"/>
    <undo index="10" exp="area" ref3D="1" dr="$D$1:$D$1048576" r="M47" sId="8"/>
    <undo index="65535" exp="area" ref3D="1" dr="$A$1:$A$1048576" r="L47" sId="8"/>
    <undo index="10" exp="area" ref3D="1" dr="$D$1:$D$1048576" r="L47" sId="8"/>
    <undo index="65535" exp="area" ref3D="1" dr="$A$1:$A$1048576" r="K47" sId="8"/>
    <undo index="10" exp="area" ref3D="1" dr="$D$1:$D$1048576" r="K47" sId="8"/>
    <undo index="65535" exp="area" ref3D="1" dr="$A$1:$A$1048576" r="J47" sId="8"/>
    <undo index="10" exp="area" ref3D="1" dr="$D$1:$D$1048576" r="J47" sId="8"/>
    <undo index="65535" exp="area" ref3D="1" dr="$A$1:$A$1048576" r="I47" sId="8"/>
    <undo index="10" exp="area" ref3D="1" dr="$D$1:$D$1048576" r="I47" sId="8"/>
    <undo index="65535" exp="area" ref3D="1" dr="$A$1:$A$1048576" r="H47" sId="8"/>
    <undo index="10" exp="area" ref3D="1" dr="$D$1:$D$1048576" r="H47" sId="8"/>
    <undo index="65535" exp="area" ref3D="1" dr="$A$1:$A$1048576" r="G47" sId="8"/>
    <undo index="10" exp="area" ref3D="1" dr="$D$1:$D$1048576" r="G47" sId="8"/>
    <undo index="65535" exp="area" ref3D="1" dr="$A$1:$A$1048576" r="BA46" sId="8"/>
    <undo index="10" exp="area" ref3D="1" dr="$D$1:$D$1048576" r="BA46" sId="8"/>
    <undo index="65535" exp="area" ref3D="1" dr="$A$1:$A$1048576" r="AZ46" sId="8"/>
    <undo index="10" exp="area" ref3D="1" dr="$D$1:$D$1048576" r="AZ46" sId="8"/>
    <undo index="65535" exp="area" ref3D="1" dr="$A$1:$A$1048576" r="AY46" sId="8"/>
    <undo index="10" exp="area" ref3D="1" dr="$D$1:$D$1048576" r="AY46" sId="8"/>
    <undo index="65535" exp="area" ref3D="1" dr="$A$1:$A$1048576" r="AX46" sId="8"/>
    <undo index="10" exp="area" ref3D="1" dr="$D$1:$D$1048576" r="AX46" sId="8"/>
    <undo index="65535" exp="area" ref3D="1" dr="$A$1:$A$1048576" r="AW46" sId="8"/>
    <undo index="10" exp="area" ref3D="1" dr="$D$1:$D$1048576" r="AW46" sId="8"/>
    <undo index="65535" exp="area" ref3D="1" dr="$A$1:$A$1048576" r="AV46" sId="8"/>
    <undo index="10" exp="area" ref3D="1" dr="$D$1:$D$1048576" r="AV46" sId="8"/>
    <undo index="65535" exp="area" ref3D="1" dr="$A$1:$A$1048576" r="AU46" sId="8"/>
    <undo index="10" exp="area" ref3D="1" dr="$D$1:$D$1048576" r="AU46" sId="8"/>
    <undo index="65535" exp="area" ref3D="1" dr="$A$1:$A$1048576" r="AT46" sId="8"/>
    <undo index="10" exp="area" ref3D="1" dr="$D$1:$D$1048576" r="AT46" sId="8"/>
    <undo index="65535" exp="area" ref3D="1" dr="$A$1:$A$1048576" r="AS46" sId="8"/>
    <undo index="10" exp="area" ref3D="1" dr="$D$1:$D$1048576" r="AS46" sId="8"/>
    <undo index="65535" exp="area" ref3D="1" dr="$A$1:$A$1048576" r="AR46" sId="8"/>
    <undo index="10" exp="area" ref3D="1" dr="$D$1:$D$1048576" r="AR46" sId="8"/>
    <undo index="65535" exp="area" ref3D="1" dr="$A$1:$A$1048576" r="AQ46" sId="8"/>
    <undo index="10" exp="area" ref3D="1" dr="$D$1:$D$1048576" r="AQ46" sId="8"/>
    <undo index="65535" exp="area" ref3D="1" dr="$A$1:$A$1048576" r="AP46" sId="8"/>
    <undo index="10" exp="area" ref3D="1" dr="$D$1:$D$1048576" r="AP46" sId="8"/>
    <undo index="65535" exp="area" ref3D="1" dr="$A$1:$A$1048576" r="AO46" sId="8"/>
    <undo index="10" exp="area" ref3D="1" dr="$D$1:$D$1048576" r="AO46" sId="8"/>
    <undo index="65535" exp="area" ref3D="1" dr="$A$1:$A$1048576" r="AN46" sId="8"/>
    <undo index="10" exp="area" ref3D="1" dr="$D$1:$D$1048576" r="AN46" sId="8"/>
    <undo index="65535" exp="area" ref3D="1" dr="$A$1:$A$1048576" r="AM46" sId="8"/>
    <undo index="10" exp="area" ref3D="1" dr="$D$1:$D$1048576" r="AM46" sId="8"/>
    <undo index="65535" exp="area" ref3D="1" dr="$A$1:$A$1048576" r="AL46" sId="8"/>
    <undo index="10" exp="area" ref3D="1" dr="$D$1:$D$1048576" r="AL46" sId="8"/>
    <undo index="65535" exp="area" ref3D="1" dr="$A$1:$A$1048576" r="AK46" sId="8"/>
    <undo index="10" exp="area" ref3D="1" dr="$D$1:$D$1048576" r="AK46" sId="8"/>
    <undo index="65535" exp="area" ref3D="1" dr="$A$1:$A$1048576" r="AJ46" sId="8"/>
    <undo index="10" exp="area" ref3D="1" dr="$D$1:$D$1048576" r="AJ46" sId="8"/>
    <undo index="65535" exp="area" ref3D="1" dr="$A$1:$A$1048576" r="AI46" sId="8"/>
    <undo index="10" exp="area" ref3D="1" dr="$D$1:$D$1048576" r="AI46" sId="8"/>
    <undo index="65535" exp="area" ref3D="1" dr="$A$1:$A$1048576" r="AH46" sId="8"/>
    <undo index="10" exp="area" ref3D="1" dr="$D$1:$D$1048576" r="AH46" sId="8"/>
    <undo index="65535" exp="area" ref3D="1" dr="$A$1:$A$1048576" r="AG46" sId="8"/>
    <undo index="10" exp="area" ref3D="1" dr="$D$1:$D$1048576" r="AG46" sId="8"/>
    <undo index="65535" exp="area" ref3D="1" dr="$A$1:$A$1048576" r="AF46" sId="8"/>
    <undo index="10" exp="area" ref3D="1" dr="$D$1:$D$1048576" r="AF46" sId="8"/>
    <undo index="65535" exp="area" ref3D="1" dr="$A$1:$A$1048576" r="AE46" sId="8"/>
    <undo index="10" exp="area" ref3D="1" dr="$D$1:$D$1048576" r="AE46" sId="8"/>
    <undo index="65535" exp="area" ref3D="1" dr="$A$1:$A$1048576" r="AD46" sId="8"/>
    <undo index="10" exp="area" ref3D="1" dr="$D$1:$D$1048576" r="AD46" sId="8"/>
    <undo index="65535" exp="area" ref3D="1" dr="$A$1:$A$1048576" r="AC46" sId="8"/>
    <undo index="10" exp="area" ref3D="1" dr="$D$1:$D$1048576" r="AC46" sId="8"/>
    <undo index="65535" exp="area" ref3D="1" dr="$A$1:$A$1048576" r="AB46" sId="8"/>
    <undo index="10" exp="area" ref3D="1" dr="$D$1:$D$1048576" r="AB46" sId="8"/>
    <undo index="65535" exp="area" ref3D="1" dr="$A$1:$A$1048576" r="AA46" sId="8"/>
    <undo index="10" exp="area" ref3D="1" dr="$D$1:$D$1048576" r="AA46" sId="8"/>
    <undo index="65535" exp="area" ref3D="1" dr="$A$1:$A$1048576" r="Z46" sId="8"/>
    <undo index="10" exp="area" ref3D="1" dr="$D$1:$D$1048576" r="Z46" sId="8"/>
    <undo index="65535" exp="area" ref3D="1" dr="$A$1:$A$1048576" r="Y46" sId="8"/>
    <undo index="10" exp="area" ref3D="1" dr="$D$1:$D$1048576" r="Y46" sId="8"/>
    <undo index="65535" exp="area" ref3D="1" dr="$A$1:$A$1048576" r="X46" sId="8"/>
    <undo index="10" exp="area" ref3D="1" dr="$D$1:$D$1048576" r="X46" sId="8"/>
    <undo index="65535" exp="area" ref3D="1" dr="$A$1:$A$1048576" r="W46" sId="8"/>
    <undo index="10" exp="area" ref3D="1" dr="$D$1:$D$1048576" r="W46" sId="8"/>
    <undo index="65535" exp="area" ref3D="1" dr="$A$1:$A$1048576" r="V46" sId="8"/>
    <undo index="10" exp="area" ref3D="1" dr="$D$1:$D$1048576" r="V46" sId="8"/>
    <undo index="65535" exp="area" ref3D="1" dr="$A$1:$A$1048576" r="U46" sId="8"/>
    <undo index="10" exp="area" ref3D="1" dr="$D$1:$D$1048576" r="U46" sId="8"/>
    <undo index="65535" exp="area" ref3D="1" dr="$A$1:$A$1048576" r="T46" sId="8"/>
    <undo index="10" exp="area" ref3D="1" dr="$D$1:$D$1048576" r="T46" sId="8"/>
    <undo index="65535" exp="area" ref3D="1" dr="$A$1:$A$1048576" r="S46" sId="8"/>
    <undo index="10" exp="area" ref3D="1" dr="$D$1:$D$1048576" r="S46" sId="8"/>
    <undo index="65535" exp="area" ref3D="1" dr="$A$1:$A$1048576" r="R46" sId="8"/>
    <undo index="10" exp="area" ref3D="1" dr="$D$1:$D$1048576" r="R46" sId="8"/>
    <undo index="65535" exp="area" ref3D="1" dr="$A$1:$A$1048576" r="Q46" sId="8"/>
    <undo index="10" exp="area" ref3D="1" dr="$D$1:$D$1048576" r="Q46" sId="8"/>
    <undo index="65535" exp="area" ref3D="1" dr="$A$1:$A$1048576" r="P46" sId="8"/>
    <undo index="10" exp="area" ref3D="1" dr="$D$1:$D$1048576" r="P46" sId="8"/>
    <undo index="65535" exp="area" ref3D="1" dr="$A$1:$A$1048576" r="O46" sId="8"/>
    <undo index="10" exp="area" ref3D="1" dr="$D$1:$D$1048576" r="O46" sId="8"/>
    <undo index="65535" exp="area" ref3D="1" dr="$A$1:$A$1048576" r="N46" sId="8"/>
    <undo index="10" exp="area" ref3D="1" dr="$D$1:$D$1048576" r="N46" sId="8"/>
    <undo index="65535" exp="area" ref3D="1" dr="$A$1:$A$1048576" r="M46" sId="8"/>
    <undo index="10" exp="area" ref3D="1" dr="$D$1:$D$1048576" r="M46" sId="8"/>
    <undo index="65535" exp="area" ref3D="1" dr="$A$1:$A$1048576" r="L46" sId="8"/>
    <undo index="10" exp="area" ref3D="1" dr="$D$1:$D$1048576" r="L46" sId="8"/>
    <undo index="65535" exp="area" ref3D="1" dr="$A$1:$A$1048576" r="K46" sId="8"/>
    <undo index="10" exp="area" ref3D="1" dr="$D$1:$D$1048576" r="K46" sId="8"/>
    <undo index="65535" exp="area" ref3D="1" dr="$A$1:$A$1048576" r="J46" sId="8"/>
    <undo index="10" exp="area" ref3D="1" dr="$D$1:$D$1048576" r="J46" sId="8"/>
    <undo index="65535" exp="area" ref3D="1" dr="$A$1:$A$1048576" r="I46" sId="8"/>
    <undo index="10" exp="area" ref3D="1" dr="$D$1:$D$1048576" r="I46" sId="8"/>
    <undo index="65535" exp="area" ref3D="1" dr="$A$1:$A$1048576" r="H46" sId="8"/>
    <undo index="10" exp="area" ref3D="1" dr="$D$1:$D$1048576" r="H46" sId="8"/>
    <undo index="65535" exp="area" ref3D="1" dr="$A$1:$A$1048576" r="G46" sId="8"/>
    <undo index="10" exp="area" ref3D="1" dr="$D$1:$D$1048576" r="G46" sId="8"/>
    <undo index="65535" exp="area" ref3D="1" dr="$A$1:$A$1048576" r="BA45" sId="8"/>
    <undo index="10" exp="area" ref3D="1" dr="$D$1:$D$1048576" r="BA45" sId="8"/>
    <undo index="65535" exp="area" ref3D="1" dr="$A$1:$A$1048576" r="AZ45" sId="8"/>
    <undo index="10" exp="area" ref3D="1" dr="$D$1:$D$1048576" r="AZ45" sId="8"/>
    <undo index="65535" exp="area" ref3D="1" dr="$A$1:$A$1048576" r="AY45" sId="8"/>
    <undo index="10" exp="area" ref3D="1" dr="$D$1:$D$1048576" r="AY45" sId="8"/>
    <undo index="65535" exp="area" ref3D="1" dr="$A$1:$A$1048576" r="AX45" sId="8"/>
    <undo index="10" exp="area" ref3D="1" dr="$D$1:$D$1048576" r="AX45" sId="8"/>
    <undo index="65535" exp="area" ref3D="1" dr="$A$1:$A$1048576" r="AW45" sId="8"/>
    <undo index="10" exp="area" ref3D="1" dr="$D$1:$D$1048576" r="AW45" sId="8"/>
    <undo index="65535" exp="area" ref3D="1" dr="$A$1:$A$1048576" r="AV45" sId="8"/>
    <undo index="10" exp="area" ref3D="1" dr="$D$1:$D$1048576" r="AV45" sId="8"/>
    <undo index="65535" exp="area" ref3D="1" dr="$A$1:$A$1048576" r="AU45" sId="8"/>
    <undo index="10" exp="area" ref3D="1" dr="$D$1:$D$1048576" r="AU45" sId="8"/>
    <undo index="65535" exp="area" ref3D="1" dr="$A$1:$A$1048576" r="AT45" sId="8"/>
    <undo index="10" exp="area" ref3D="1" dr="$D$1:$D$1048576" r="AT45" sId="8"/>
    <undo index="65535" exp="area" ref3D="1" dr="$A$1:$A$1048576" r="AS45" sId="8"/>
    <undo index="10" exp="area" ref3D="1" dr="$D$1:$D$1048576" r="AS45" sId="8"/>
    <undo index="65535" exp="area" ref3D="1" dr="$A$1:$A$1048576" r="AR45" sId="8"/>
    <undo index="10" exp="area" ref3D="1" dr="$D$1:$D$1048576" r="AR45" sId="8"/>
    <undo index="65535" exp="area" ref3D="1" dr="$A$1:$A$1048576" r="AQ45" sId="8"/>
    <undo index="10" exp="area" ref3D="1" dr="$D$1:$D$1048576" r="AQ45" sId="8"/>
    <undo index="65535" exp="area" ref3D="1" dr="$A$1:$A$1048576" r="AP45" sId="8"/>
    <undo index="10" exp="area" ref3D="1" dr="$D$1:$D$1048576" r="AP45" sId="8"/>
    <undo index="65535" exp="area" ref3D="1" dr="$A$1:$A$1048576" r="AO45" sId="8"/>
    <undo index="10" exp="area" ref3D="1" dr="$D$1:$D$1048576" r="AO45" sId="8"/>
    <undo index="65535" exp="area" ref3D="1" dr="$A$1:$A$1048576" r="AN45" sId="8"/>
    <undo index="10" exp="area" ref3D="1" dr="$D$1:$D$1048576" r="AN45" sId="8"/>
    <undo index="65535" exp="area" ref3D="1" dr="$A$1:$A$1048576" r="AM45" sId="8"/>
    <undo index="10" exp="area" ref3D="1" dr="$D$1:$D$1048576" r="AM45" sId="8"/>
    <undo index="65535" exp="area" ref3D="1" dr="$A$1:$A$1048576" r="AL45" sId="8"/>
    <undo index="10" exp="area" ref3D="1" dr="$D$1:$D$1048576" r="AL45" sId="8"/>
    <undo index="65535" exp="area" ref3D="1" dr="$A$1:$A$1048576" r="AK45" sId="8"/>
    <undo index="10" exp="area" ref3D="1" dr="$D$1:$D$1048576" r="AK45" sId="8"/>
    <undo index="65535" exp="area" ref3D="1" dr="$A$1:$A$1048576" r="AJ45" sId="8"/>
    <undo index="10" exp="area" ref3D="1" dr="$D$1:$D$1048576" r="AJ45" sId="8"/>
    <undo index="65535" exp="area" ref3D="1" dr="$A$1:$A$1048576" r="AI45" sId="8"/>
    <undo index="10" exp="area" ref3D="1" dr="$D$1:$D$1048576" r="AI45" sId="8"/>
    <undo index="65535" exp="area" ref3D="1" dr="$A$1:$A$1048576" r="AH45" sId="8"/>
    <undo index="10" exp="area" ref3D="1" dr="$D$1:$D$1048576" r="AH45" sId="8"/>
    <undo index="65535" exp="area" ref3D="1" dr="$A$1:$A$1048576" r="AG45" sId="8"/>
    <undo index="10" exp="area" ref3D="1" dr="$D$1:$D$1048576" r="AG45" sId="8"/>
    <undo index="65535" exp="area" ref3D="1" dr="$A$1:$A$1048576" r="AF45" sId="8"/>
    <undo index="10" exp="area" ref3D="1" dr="$D$1:$D$1048576" r="AF45" sId="8"/>
    <undo index="65535" exp="area" ref3D="1" dr="$A$1:$A$1048576" r="AE45" sId="8"/>
    <undo index="10" exp="area" ref3D="1" dr="$D$1:$D$1048576" r="AE45" sId="8"/>
    <undo index="65535" exp="area" ref3D="1" dr="$A$1:$A$1048576" r="AD45" sId="8"/>
    <undo index="10" exp="area" ref3D="1" dr="$D$1:$D$1048576" r="AD45" sId="8"/>
    <undo index="65535" exp="area" ref3D="1" dr="$A$1:$A$1048576" r="AC45" sId="8"/>
    <undo index="10" exp="area" ref3D="1" dr="$D$1:$D$1048576" r="AC45" sId="8"/>
    <undo index="65535" exp="area" ref3D="1" dr="$A$1:$A$1048576" r="AB45" sId="8"/>
    <undo index="10" exp="area" ref3D="1" dr="$D$1:$D$1048576" r="AB45" sId="8"/>
    <undo index="65535" exp="area" ref3D="1" dr="$A$1:$A$1048576" r="AA45" sId="8"/>
    <undo index="10" exp="area" ref3D="1" dr="$D$1:$D$1048576" r="AA45" sId="8"/>
    <undo index="65535" exp="area" ref3D="1" dr="$A$1:$A$1048576" r="Z45" sId="8"/>
    <undo index="10" exp="area" ref3D="1" dr="$D$1:$D$1048576" r="Z45" sId="8"/>
    <undo index="65535" exp="area" ref3D="1" dr="$A$1:$A$1048576" r="Y45" sId="8"/>
    <undo index="10" exp="area" ref3D="1" dr="$D$1:$D$1048576" r="Y45" sId="8"/>
    <undo index="65535" exp="area" ref3D="1" dr="$A$1:$A$1048576" r="X45" sId="8"/>
    <undo index="10" exp="area" ref3D="1" dr="$D$1:$D$1048576" r="X45" sId="8"/>
    <undo index="65535" exp="area" ref3D="1" dr="$A$1:$A$1048576" r="W45" sId="8"/>
    <undo index="10" exp="area" ref3D="1" dr="$D$1:$D$1048576" r="W45" sId="8"/>
    <undo index="65535" exp="area" ref3D="1" dr="$A$1:$A$1048576" r="V45" sId="8"/>
    <undo index="10" exp="area" ref3D="1" dr="$D$1:$D$1048576" r="V45" sId="8"/>
    <undo index="65535" exp="area" ref3D="1" dr="$A$1:$A$1048576" r="U45" sId="8"/>
    <undo index="10" exp="area" ref3D="1" dr="$D$1:$D$1048576" r="U45" sId="8"/>
    <undo index="65535" exp="area" ref3D="1" dr="$A$1:$A$1048576" r="T45" sId="8"/>
    <undo index="10" exp="area" ref3D="1" dr="$D$1:$D$1048576" r="T45" sId="8"/>
    <undo index="65535" exp="area" ref3D="1" dr="$A$1:$A$1048576" r="S45" sId="8"/>
    <undo index="10" exp="area" ref3D="1" dr="$D$1:$D$1048576" r="S45" sId="8"/>
    <undo index="65535" exp="area" ref3D="1" dr="$A$1:$A$1048576" r="R45" sId="8"/>
    <undo index="10" exp="area" ref3D="1" dr="$D$1:$D$1048576" r="R45" sId="8"/>
    <undo index="65535" exp="area" ref3D="1" dr="$A$1:$A$1048576" r="Q45" sId="8"/>
    <undo index="10" exp="area" ref3D="1" dr="$D$1:$D$1048576" r="Q45" sId="8"/>
    <undo index="65535" exp="area" ref3D="1" dr="$A$1:$A$1048576" r="P45" sId="8"/>
    <undo index="10" exp="area" ref3D="1" dr="$D$1:$D$1048576" r="P45" sId="8"/>
    <undo index="65535" exp="area" ref3D="1" dr="$A$1:$A$1048576" r="O45" sId="8"/>
    <undo index="10" exp="area" ref3D="1" dr="$D$1:$D$1048576" r="O45" sId="8"/>
    <undo index="65535" exp="area" ref3D="1" dr="$A$1:$A$1048576" r="N45" sId="8"/>
    <undo index="10" exp="area" ref3D="1" dr="$D$1:$D$1048576" r="N45" sId="8"/>
    <undo index="65535" exp="area" ref3D="1" dr="$A$1:$A$1048576" r="M45" sId="8"/>
    <undo index="10" exp="area" ref3D="1" dr="$D$1:$D$1048576" r="M45" sId="8"/>
    <undo index="65535" exp="area" ref3D="1" dr="$A$1:$A$1048576" r="L45" sId="8"/>
    <undo index="10" exp="area" ref3D="1" dr="$D$1:$D$1048576" r="L45" sId="8"/>
    <undo index="65535" exp="area" ref3D="1" dr="$A$1:$A$1048576" r="K45" sId="8"/>
    <undo index="10" exp="area" ref3D="1" dr="$D$1:$D$1048576" r="K45" sId="8"/>
    <undo index="65535" exp="area" ref3D="1" dr="$A$1:$A$1048576" r="J45" sId="8"/>
    <undo index="10" exp="area" ref3D="1" dr="$D$1:$D$1048576" r="J45" sId="8"/>
    <undo index="65535" exp="area" ref3D="1" dr="$A$1:$A$1048576" r="I45" sId="8"/>
    <undo index="10" exp="area" ref3D="1" dr="$D$1:$D$1048576" r="I45" sId="8"/>
    <undo index="65535" exp="area" ref3D="1" dr="$A$1:$A$1048576" r="H45" sId="8"/>
    <undo index="10" exp="area" ref3D="1" dr="$D$1:$D$1048576" r="H45" sId="8"/>
    <undo index="65535" exp="area" ref3D="1" dr="$A$1:$A$1048576" r="G45" sId="8"/>
    <undo index="10" exp="area" ref3D="1" dr="$D$1:$D$1048576" r="G45" sId="8"/>
    <undo index="65535" exp="area" ref3D="1" dr="$A$1:$A$1048576" r="BA44" sId="8"/>
    <undo index="10" exp="area" ref3D="1" dr="$D$1:$D$1048576" r="BA44" sId="8"/>
    <undo index="65535" exp="area" ref3D="1" dr="$A$1:$A$1048576" r="AZ44" sId="8"/>
    <undo index="10" exp="area" ref3D="1" dr="$D$1:$D$1048576" r="AZ44" sId="8"/>
    <undo index="65535" exp="area" ref3D="1" dr="$A$1:$A$1048576" r="AY44" sId="8"/>
    <undo index="10" exp="area" ref3D="1" dr="$D$1:$D$1048576" r="AY44" sId="8"/>
    <undo index="65535" exp="area" ref3D="1" dr="$A$1:$A$1048576" r="AX44" sId="8"/>
    <undo index="10" exp="area" ref3D="1" dr="$D$1:$D$1048576" r="AX44" sId="8"/>
    <undo index="65535" exp="area" ref3D="1" dr="$A$1:$A$1048576" r="AW44" sId="8"/>
    <undo index="10" exp="area" ref3D="1" dr="$D$1:$D$1048576" r="AW44" sId="8"/>
    <undo index="65535" exp="area" ref3D="1" dr="$A$1:$A$1048576" r="AV44" sId="8"/>
    <undo index="10" exp="area" ref3D="1" dr="$D$1:$D$1048576" r="AV44" sId="8"/>
    <undo index="65535" exp="area" ref3D="1" dr="$A$1:$A$1048576" r="AU44" sId="8"/>
    <undo index="10" exp="area" ref3D="1" dr="$D$1:$D$1048576" r="AU44" sId="8"/>
    <undo index="65535" exp="area" ref3D="1" dr="$A$1:$A$1048576" r="AT44" sId="8"/>
    <undo index="10" exp="area" ref3D="1" dr="$D$1:$D$1048576" r="AT44" sId="8"/>
    <undo index="65535" exp="area" ref3D="1" dr="$A$1:$A$1048576" r="AS44" sId="8"/>
    <undo index="10" exp="area" ref3D="1" dr="$D$1:$D$1048576" r="AS44" sId="8"/>
    <undo index="65535" exp="area" ref3D="1" dr="$A$1:$A$1048576" r="AR44" sId="8"/>
    <undo index="10" exp="area" ref3D="1" dr="$D$1:$D$1048576" r="AR44" sId="8"/>
    <undo index="65535" exp="area" ref3D="1" dr="$A$1:$A$1048576" r="AQ44" sId="8"/>
    <undo index="10" exp="area" ref3D="1" dr="$D$1:$D$1048576" r="AQ44" sId="8"/>
    <undo index="65535" exp="area" ref3D="1" dr="$A$1:$A$1048576" r="AP44" sId="8"/>
    <undo index="10" exp="area" ref3D="1" dr="$D$1:$D$1048576" r="AP44" sId="8"/>
    <undo index="65535" exp="area" ref3D="1" dr="$A$1:$A$1048576" r="AO44" sId="8"/>
    <undo index="10" exp="area" ref3D="1" dr="$D$1:$D$1048576" r="AO44" sId="8"/>
    <undo index="65535" exp="area" ref3D="1" dr="$A$1:$A$1048576" r="AN44" sId="8"/>
    <undo index="10" exp="area" ref3D="1" dr="$D$1:$D$1048576" r="AN44" sId="8"/>
    <undo index="65535" exp="area" ref3D="1" dr="$A$1:$A$1048576" r="AM44" sId="8"/>
    <undo index="10" exp="area" ref3D="1" dr="$D$1:$D$1048576" r="AM44" sId="8"/>
    <undo index="65535" exp="area" ref3D="1" dr="$A$1:$A$1048576" r="AL44" sId="8"/>
    <undo index="10" exp="area" ref3D="1" dr="$D$1:$D$1048576" r="AL44" sId="8"/>
    <undo index="65535" exp="area" ref3D="1" dr="$A$1:$A$1048576" r="AK44" sId="8"/>
    <undo index="10" exp="area" ref3D="1" dr="$D$1:$D$1048576" r="AK44" sId="8"/>
    <undo index="65535" exp="area" ref3D="1" dr="$A$1:$A$1048576" r="AJ44" sId="8"/>
    <undo index="10" exp="area" ref3D="1" dr="$D$1:$D$1048576" r="AJ44" sId="8"/>
    <undo index="65535" exp="area" ref3D="1" dr="$A$1:$A$1048576" r="AI44" sId="8"/>
    <undo index="10" exp="area" ref3D="1" dr="$D$1:$D$1048576" r="AI44" sId="8"/>
    <undo index="65535" exp="area" ref3D="1" dr="$A$1:$A$1048576" r="AH44" sId="8"/>
    <undo index="10" exp="area" ref3D="1" dr="$D$1:$D$1048576" r="AH44" sId="8"/>
    <undo index="65535" exp="area" ref3D="1" dr="$A$1:$A$1048576" r="AG44" sId="8"/>
    <undo index="10" exp="area" ref3D="1" dr="$D$1:$D$1048576" r="AG44" sId="8"/>
    <undo index="65535" exp="area" ref3D="1" dr="$A$1:$A$1048576" r="AF44" sId="8"/>
    <undo index="10" exp="area" ref3D="1" dr="$D$1:$D$1048576" r="AF44" sId="8"/>
    <undo index="65535" exp="area" ref3D="1" dr="$A$1:$A$1048576" r="AE44" sId="8"/>
    <undo index="10" exp="area" ref3D="1" dr="$D$1:$D$1048576" r="AE44" sId="8"/>
    <undo index="65535" exp="area" ref3D="1" dr="$A$1:$A$1048576" r="AD44" sId="8"/>
    <undo index="10" exp="area" ref3D="1" dr="$D$1:$D$1048576" r="AD44" sId="8"/>
    <undo index="65535" exp="area" ref3D="1" dr="$A$1:$A$1048576" r="AC44" sId="8"/>
    <undo index="10" exp="area" ref3D="1" dr="$D$1:$D$1048576" r="AC44" sId="8"/>
    <undo index="65535" exp="area" ref3D="1" dr="$A$1:$A$1048576" r="AB44" sId="8"/>
    <undo index="10" exp="area" ref3D="1" dr="$D$1:$D$1048576" r="AB44" sId="8"/>
    <undo index="65535" exp="area" ref3D="1" dr="$A$1:$A$1048576" r="AA44" sId="8"/>
    <undo index="10" exp="area" ref3D="1" dr="$D$1:$D$1048576" r="AA44" sId="8"/>
    <undo index="65535" exp="area" ref3D="1" dr="$A$1:$A$1048576" r="Z44" sId="8"/>
    <undo index="10" exp="area" ref3D="1" dr="$D$1:$D$1048576" r="Z44" sId="8"/>
    <undo index="65535" exp="area" ref3D="1" dr="$A$1:$A$1048576" r="Y44" sId="8"/>
    <undo index="10" exp="area" ref3D="1" dr="$D$1:$D$1048576" r="Y44" sId="8"/>
    <undo index="65535" exp="area" ref3D="1" dr="$A$1:$A$1048576" r="X44" sId="8"/>
    <undo index="10" exp="area" ref3D="1" dr="$D$1:$D$1048576" r="X44" sId="8"/>
    <undo index="65535" exp="area" ref3D="1" dr="$A$1:$A$1048576" r="W44" sId="8"/>
    <undo index="10" exp="area" ref3D="1" dr="$D$1:$D$1048576" r="W44" sId="8"/>
    <undo index="65535" exp="area" ref3D="1" dr="$A$1:$A$1048576" r="V44" sId="8"/>
    <undo index="10" exp="area" ref3D="1" dr="$D$1:$D$1048576" r="V44" sId="8"/>
    <undo index="65535" exp="area" ref3D="1" dr="$A$1:$A$1048576" r="U44" sId="8"/>
    <undo index="10" exp="area" ref3D="1" dr="$D$1:$D$1048576" r="U44" sId="8"/>
    <undo index="65535" exp="area" ref3D="1" dr="$A$1:$A$1048576" r="T44" sId="8"/>
    <undo index="10" exp="area" ref3D="1" dr="$D$1:$D$1048576" r="T44" sId="8"/>
    <undo index="65535" exp="area" ref3D="1" dr="$A$1:$A$1048576" r="S44" sId="8"/>
    <undo index="10" exp="area" ref3D="1" dr="$D$1:$D$1048576" r="S44" sId="8"/>
    <undo index="65535" exp="area" ref3D="1" dr="$A$1:$A$1048576" r="R44" sId="8"/>
    <undo index="10" exp="area" ref3D="1" dr="$D$1:$D$1048576" r="R44" sId="8"/>
    <undo index="65535" exp="area" ref3D="1" dr="$A$1:$A$1048576" r="Q44" sId="8"/>
    <undo index="10" exp="area" ref3D="1" dr="$D$1:$D$1048576" r="Q44" sId="8"/>
    <undo index="65535" exp="area" ref3D="1" dr="$A$1:$A$1048576" r="P44" sId="8"/>
    <undo index="10" exp="area" ref3D="1" dr="$D$1:$D$1048576" r="P44" sId="8"/>
    <undo index="65535" exp="area" ref3D="1" dr="$A$1:$A$1048576" r="O44" sId="8"/>
    <undo index="10" exp="area" ref3D="1" dr="$D$1:$D$1048576" r="O44" sId="8"/>
    <undo index="65535" exp="area" ref3D="1" dr="$A$1:$A$1048576" r="N44" sId="8"/>
    <undo index="10" exp="area" ref3D="1" dr="$D$1:$D$1048576" r="N44" sId="8"/>
    <undo index="65535" exp="area" ref3D="1" dr="$A$1:$A$1048576" r="M44" sId="8"/>
    <undo index="10" exp="area" ref3D="1" dr="$D$1:$D$1048576" r="M44" sId="8"/>
    <undo index="65535" exp="area" ref3D="1" dr="$A$1:$A$1048576" r="L44" sId="8"/>
    <undo index="10" exp="area" ref3D="1" dr="$D$1:$D$1048576" r="L44" sId="8"/>
    <undo index="65535" exp="area" ref3D="1" dr="$A$1:$A$1048576" r="K44" sId="8"/>
    <undo index="10" exp="area" ref3D="1" dr="$D$1:$D$1048576" r="K44" sId="8"/>
    <undo index="65535" exp="area" ref3D="1" dr="$A$1:$A$1048576" r="J44" sId="8"/>
    <undo index="10" exp="area" ref3D="1" dr="$D$1:$D$1048576" r="J44" sId="8"/>
    <undo index="65535" exp="area" ref3D="1" dr="$A$1:$A$1048576" r="I44" sId="8"/>
    <undo index="10" exp="area" ref3D="1" dr="$D$1:$D$1048576" r="I44" sId="8"/>
    <undo index="65535" exp="area" ref3D="1" dr="$A$1:$A$1048576" r="H44" sId="8"/>
    <undo index="10" exp="area" ref3D="1" dr="$D$1:$D$1048576" r="H44" sId="8"/>
    <undo index="65535" exp="area" ref3D="1" dr="$A$1:$A$1048576" r="G44" sId="8"/>
    <undo index="10" exp="area" ref3D="1" dr="$D$1:$D$1048576" r="G44" sId="8"/>
    <undo index="65535" exp="area" ref3D="1" dr="$A$1:$A$1048576" r="BA43" sId="8"/>
    <undo index="10" exp="area" ref3D="1" dr="$D$1:$D$1048576" r="BA43" sId="8"/>
    <undo index="65535" exp="area" ref3D="1" dr="$A$1:$A$1048576" r="AZ43" sId="8"/>
    <undo index="10" exp="area" ref3D="1" dr="$D$1:$D$1048576" r="AZ43" sId="8"/>
    <undo index="65535" exp="area" ref3D="1" dr="$A$1:$A$1048576" r="AY43" sId="8"/>
    <undo index="10" exp="area" ref3D="1" dr="$D$1:$D$1048576" r="AY43" sId="8"/>
    <undo index="65535" exp="area" ref3D="1" dr="$A$1:$A$1048576" r="AX43" sId="8"/>
    <undo index="10" exp="area" ref3D="1" dr="$D$1:$D$1048576" r="AX43" sId="8"/>
    <undo index="65535" exp="area" ref3D="1" dr="$A$1:$A$1048576" r="AW43" sId="8"/>
    <undo index="10" exp="area" ref3D="1" dr="$D$1:$D$1048576" r="AW43" sId="8"/>
    <undo index="65535" exp="area" ref3D="1" dr="$A$1:$A$1048576" r="AV43" sId="8"/>
    <undo index="10" exp="area" ref3D="1" dr="$D$1:$D$1048576" r="AV43" sId="8"/>
    <undo index="65535" exp="area" ref3D="1" dr="$A$1:$A$1048576" r="AU43" sId="8"/>
    <undo index="10" exp="area" ref3D="1" dr="$D$1:$D$1048576" r="AU43" sId="8"/>
    <undo index="65535" exp="area" ref3D="1" dr="$A$1:$A$1048576" r="AT43" sId="8"/>
    <undo index="10" exp="area" ref3D="1" dr="$D$1:$D$1048576" r="AT43" sId="8"/>
    <undo index="65535" exp="area" ref3D="1" dr="$A$1:$A$1048576" r="AS43" sId="8"/>
    <undo index="10" exp="area" ref3D="1" dr="$D$1:$D$1048576" r="AS43" sId="8"/>
    <undo index="65535" exp="area" ref3D="1" dr="$A$1:$A$1048576" r="AR43" sId="8"/>
    <undo index="10" exp="area" ref3D="1" dr="$D$1:$D$1048576" r="AR43" sId="8"/>
    <undo index="65535" exp="area" ref3D="1" dr="$A$1:$A$1048576" r="AQ43" sId="8"/>
    <undo index="10" exp="area" ref3D="1" dr="$D$1:$D$1048576" r="AQ43" sId="8"/>
    <undo index="65535" exp="area" ref3D="1" dr="$A$1:$A$1048576" r="AP43" sId="8"/>
    <undo index="10" exp="area" ref3D="1" dr="$D$1:$D$1048576" r="AP43" sId="8"/>
    <undo index="65535" exp="area" ref3D="1" dr="$A$1:$A$1048576" r="AO43" sId="8"/>
    <undo index="10" exp="area" ref3D="1" dr="$D$1:$D$1048576" r="AO43" sId="8"/>
    <undo index="65535" exp="area" ref3D="1" dr="$A$1:$A$1048576" r="AN43" sId="8"/>
    <undo index="10" exp="area" ref3D="1" dr="$D$1:$D$1048576" r="AN43" sId="8"/>
    <undo index="65535" exp="area" ref3D="1" dr="$A$1:$A$1048576" r="AM43" sId="8"/>
    <undo index="10" exp="area" ref3D="1" dr="$D$1:$D$1048576" r="AM43" sId="8"/>
    <undo index="65535" exp="area" ref3D="1" dr="$A$1:$A$1048576" r="AL43" sId="8"/>
    <undo index="10" exp="area" ref3D="1" dr="$D$1:$D$1048576" r="AL43" sId="8"/>
    <undo index="65535" exp="area" ref3D="1" dr="$A$1:$A$1048576" r="AK43" sId="8"/>
    <undo index="10" exp="area" ref3D="1" dr="$D$1:$D$1048576" r="AK43" sId="8"/>
    <undo index="65535" exp="area" ref3D="1" dr="$A$1:$A$1048576" r="AJ43" sId="8"/>
    <undo index="10" exp="area" ref3D="1" dr="$D$1:$D$1048576" r="AJ43" sId="8"/>
    <undo index="65535" exp="area" ref3D="1" dr="$A$1:$A$1048576" r="AI43" sId="8"/>
    <undo index="10" exp="area" ref3D="1" dr="$D$1:$D$1048576" r="AI43" sId="8"/>
    <undo index="65535" exp="area" ref3D="1" dr="$A$1:$A$1048576" r="AH43" sId="8"/>
    <undo index="10" exp="area" ref3D="1" dr="$D$1:$D$1048576" r="AH43" sId="8"/>
    <undo index="65535" exp="area" ref3D="1" dr="$A$1:$A$1048576" r="AG43" sId="8"/>
    <undo index="10" exp="area" ref3D="1" dr="$D$1:$D$1048576" r="AG43" sId="8"/>
    <undo index="65535" exp="area" ref3D="1" dr="$A$1:$A$1048576" r="AF43" sId="8"/>
    <undo index="10" exp="area" ref3D="1" dr="$D$1:$D$1048576" r="AF43" sId="8"/>
    <undo index="65535" exp="area" ref3D="1" dr="$A$1:$A$1048576" r="AE43" sId="8"/>
    <undo index="10" exp="area" ref3D="1" dr="$D$1:$D$1048576" r="AE43" sId="8"/>
    <undo index="65535" exp="area" ref3D="1" dr="$A$1:$A$1048576" r="AD43" sId="8"/>
    <undo index="10" exp="area" ref3D="1" dr="$D$1:$D$1048576" r="AD43" sId="8"/>
    <undo index="65535" exp="area" ref3D="1" dr="$A$1:$A$1048576" r="AC43" sId="8"/>
    <undo index="10" exp="area" ref3D="1" dr="$D$1:$D$1048576" r="AC43" sId="8"/>
    <undo index="65535" exp="area" ref3D="1" dr="$A$1:$A$1048576" r="AB43" sId="8"/>
    <undo index="10" exp="area" ref3D="1" dr="$D$1:$D$1048576" r="AB43" sId="8"/>
    <undo index="65535" exp="area" ref3D="1" dr="$A$1:$A$1048576" r="AA43" sId="8"/>
    <undo index="10" exp="area" ref3D="1" dr="$D$1:$D$1048576" r="AA43" sId="8"/>
    <undo index="65535" exp="area" ref3D="1" dr="$A$1:$A$1048576" r="Z43" sId="8"/>
    <undo index="10" exp="area" ref3D="1" dr="$D$1:$D$1048576" r="Z43" sId="8"/>
    <undo index="65535" exp="area" ref3D="1" dr="$A$1:$A$1048576" r="Y43" sId="8"/>
    <undo index="10" exp="area" ref3D="1" dr="$D$1:$D$1048576" r="Y43" sId="8"/>
    <undo index="65535" exp="area" ref3D="1" dr="$A$1:$A$1048576" r="X43" sId="8"/>
    <undo index="10" exp="area" ref3D="1" dr="$D$1:$D$1048576" r="X43" sId="8"/>
    <undo index="65535" exp="area" ref3D="1" dr="$A$1:$A$1048576" r="W43" sId="8"/>
    <undo index="10" exp="area" ref3D="1" dr="$D$1:$D$1048576" r="W43" sId="8"/>
    <undo index="65535" exp="area" ref3D="1" dr="$A$1:$A$1048576" r="V43" sId="8"/>
    <undo index="10" exp="area" ref3D="1" dr="$D$1:$D$1048576" r="V43" sId="8"/>
    <undo index="65535" exp="area" ref3D="1" dr="$A$1:$A$1048576" r="U43" sId="8"/>
    <undo index="10" exp="area" ref3D="1" dr="$D$1:$D$1048576" r="U43" sId="8"/>
    <undo index="65535" exp="area" ref3D="1" dr="$A$1:$A$1048576" r="T43" sId="8"/>
    <undo index="10" exp="area" ref3D="1" dr="$D$1:$D$1048576" r="T43" sId="8"/>
    <undo index="65535" exp="area" ref3D="1" dr="$A$1:$A$1048576" r="S43" sId="8"/>
    <undo index="10" exp="area" ref3D="1" dr="$D$1:$D$1048576" r="S43" sId="8"/>
    <undo index="65535" exp="area" ref3D="1" dr="$A$1:$A$1048576" r="R43" sId="8"/>
    <undo index="10" exp="area" ref3D="1" dr="$D$1:$D$1048576" r="R43" sId="8"/>
    <undo index="65535" exp="area" ref3D="1" dr="$A$1:$A$1048576" r="Q43" sId="8"/>
    <undo index="10" exp="area" ref3D="1" dr="$D$1:$D$1048576" r="Q43" sId="8"/>
    <undo index="65535" exp="area" ref3D="1" dr="$A$1:$A$1048576" r="P43" sId="8"/>
    <undo index="10" exp="area" ref3D="1" dr="$D$1:$D$1048576" r="P43" sId="8"/>
    <undo index="65535" exp="area" ref3D="1" dr="$A$1:$A$1048576" r="O43" sId="8"/>
    <undo index="10" exp="area" ref3D="1" dr="$D$1:$D$1048576" r="O43" sId="8"/>
    <undo index="65535" exp="area" ref3D="1" dr="$A$1:$A$1048576" r="N43" sId="8"/>
    <undo index="10" exp="area" ref3D="1" dr="$D$1:$D$1048576" r="N43" sId="8"/>
    <undo index="65535" exp="area" ref3D="1" dr="$A$1:$A$1048576" r="M43" sId="8"/>
    <undo index="10" exp="area" ref3D="1" dr="$D$1:$D$1048576" r="M43" sId="8"/>
    <undo index="65535" exp="area" ref3D="1" dr="$A$1:$A$1048576" r="L43" sId="8"/>
    <undo index="10" exp="area" ref3D="1" dr="$D$1:$D$1048576" r="L43" sId="8"/>
    <undo index="65535" exp="area" ref3D="1" dr="$A$1:$A$1048576" r="K43" sId="8"/>
    <undo index="10" exp="area" ref3D="1" dr="$D$1:$D$1048576" r="K43" sId="8"/>
    <undo index="65535" exp="area" ref3D="1" dr="$A$1:$A$1048576" r="J43" sId="8"/>
    <undo index="10" exp="area" ref3D="1" dr="$D$1:$D$1048576" r="J43" sId="8"/>
    <undo index="65535" exp="area" ref3D="1" dr="$A$1:$A$1048576" r="I43" sId="8"/>
    <undo index="10" exp="area" ref3D="1" dr="$D$1:$D$1048576" r="I43" sId="8"/>
    <undo index="65535" exp="area" ref3D="1" dr="$A$1:$A$1048576" r="H43" sId="8"/>
    <undo index="10" exp="area" ref3D="1" dr="$D$1:$D$1048576" r="H43" sId="8"/>
    <undo index="65535" exp="area" ref3D="1" dr="$A$1:$A$1048576" r="G43" sId="8"/>
    <undo index="10" exp="area" ref3D="1" dr="$D$1:$D$1048576" r="G43" sId="8"/>
    <undo index="65535" exp="area" ref3D="1" dr="$A$1:$A$1048576" r="BA40" sId="8"/>
    <undo index="10" exp="area" ref3D="1" dr="$D$1:$D$1048576" r="BA40" sId="8"/>
    <undo index="65535" exp="area" ref3D="1" dr="$A$1:$A$1048576" r="AZ40" sId="8"/>
    <undo index="10" exp="area" ref3D="1" dr="$D$1:$D$1048576" r="AZ40" sId="8"/>
    <undo index="65535" exp="area" ref3D="1" dr="$A$1:$A$1048576" r="AY40" sId="8"/>
    <undo index="10" exp="area" ref3D="1" dr="$D$1:$D$1048576" r="AY40" sId="8"/>
    <undo index="65535" exp="area" ref3D="1" dr="$A$1:$A$1048576" r="AX40" sId="8"/>
    <undo index="10" exp="area" ref3D="1" dr="$D$1:$D$1048576" r="AX40" sId="8"/>
    <undo index="65535" exp="area" ref3D="1" dr="$A$1:$A$1048576" r="AW40" sId="8"/>
    <undo index="10" exp="area" ref3D="1" dr="$D$1:$D$1048576" r="AW40" sId="8"/>
    <undo index="65535" exp="area" ref3D="1" dr="$A$1:$A$1048576" r="AV40" sId="8"/>
    <undo index="10" exp="area" ref3D="1" dr="$D$1:$D$1048576" r="AV40" sId="8"/>
    <undo index="65535" exp="area" ref3D="1" dr="$A$1:$A$1048576" r="AU40" sId="8"/>
    <undo index="10" exp="area" ref3D="1" dr="$D$1:$D$1048576" r="AU40" sId="8"/>
    <undo index="65535" exp="area" ref3D="1" dr="$A$1:$A$1048576" r="AT40" sId="8"/>
    <undo index="10" exp="area" ref3D="1" dr="$D$1:$D$1048576" r="AT40" sId="8"/>
    <undo index="65535" exp="area" ref3D="1" dr="$A$1:$A$1048576" r="AS40" sId="8"/>
    <undo index="10" exp="area" ref3D="1" dr="$D$1:$D$1048576" r="AS40" sId="8"/>
    <undo index="65535" exp="area" ref3D="1" dr="$A$1:$A$1048576" r="AR40" sId="8"/>
    <undo index="10" exp="area" ref3D="1" dr="$D$1:$D$1048576" r="AR40" sId="8"/>
    <undo index="65535" exp="area" ref3D="1" dr="$A$1:$A$1048576" r="AQ40" sId="8"/>
    <undo index="10" exp="area" ref3D="1" dr="$D$1:$D$1048576" r="AQ40" sId="8"/>
    <undo index="65535" exp="area" ref3D="1" dr="$A$1:$A$1048576" r="AP40" sId="8"/>
    <undo index="10" exp="area" ref3D="1" dr="$D$1:$D$1048576" r="AP40" sId="8"/>
    <undo index="65535" exp="area" ref3D="1" dr="$A$1:$A$1048576" r="AO40" sId="8"/>
    <undo index="10" exp="area" ref3D="1" dr="$D$1:$D$1048576" r="AO40" sId="8"/>
    <undo index="65535" exp="area" ref3D="1" dr="$A$1:$A$1048576" r="AN40" sId="8"/>
    <undo index="10" exp="area" ref3D="1" dr="$D$1:$D$1048576" r="AN40" sId="8"/>
    <undo index="65535" exp="area" ref3D="1" dr="$A$1:$A$1048576" r="AM40" sId="8"/>
    <undo index="10" exp="area" ref3D="1" dr="$D$1:$D$1048576" r="AM40" sId="8"/>
    <undo index="65535" exp="area" ref3D="1" dr="$A$1:$A$1048576" r="AL40" sId="8"/>
    <undo index="10" exp="area" ref3D="1" dr="$D$1:$D$1048576" r="AL40" sId="8"/>
    <undo index="65535" exp="area" ref3D="1" dr="$A$1:$A$1048576" r="AK40" sId="8"/>
    <undo index="10" exp="area" ref3D="1" dr="$D$1:$D$1048576" r="AK40" sId="8"/>
    <undo index="65535" exp="area" ref3D="1" dr="$A$1:$A$1048576" r="AJ40" sId="8"/>
    <undo index="10" exp="area" ref3D="1" dr="$D$1:$D$1048576" r="AJ40" sId="8"/>
    <undo index="65535" exp="area" ref3D="1" dr="$A$1:$A$1048576" r="AI40" sId="8"/>
    <undo index="10" exp="area" ref3D="1" dr="$D$1:$D$1048576" r="AI40" sId="8"/>
    <undo index="65535" exp="area" ref3D="1" dr="$A$1:$A$1048576" r="AH40" sId="8"/>
    <undo index="10" exp="area" ref3D="1" dr="$D$1:$D$1048576" r="AH40" sId="8"/>
    <undo index="65535" exp="area" ref3D="1" dr="$A$1:$A$1048576" r="AG40" sId="8"/>
    <undo index="10" exp="area" ref3D="1" dr="$D$1:$D$1048576" r="AG40" sId="8"/>
    <undo index="65535" exp="area" ref3D="1" dr="$A$1:$A$1048576" r="AF40" sId="8"/>
    <undo index="10" exp="area" ref3D="1" dr="$D$1:$D$1048576" r="AF40" sId="8"/>
    <undo index="65535" exp="area" ref3D="1" dr="$A$1:$A$1048576" r="AE40" sId="8"/>
    <undo index="10" exp="area" ref3D="1" dr="$D$1:$D$1048576" r="AE40" sId="8"/>
    <undo index="65535" exp="area" ref3D="1" dr="$A$1:$A$1048576" r="AD40" sId="8"/>
    <undo index="10" exp="area" ref3D="1" dr="$D$1:$D$1048576" r="AD40" sId="8"/>
    <undo index="65535" exp="area" ref3D="1" dr="$A$1:$A$1048576" r="AC40" sId="8"/>
    <undo index="10" exp="area" ref3D="1" dr="$D$1:$D$1048576" r="AC40" sId="8"/>
    <undo index="65535" exp="area" ref3D="1" dr="$A$1:$A$1048576" r="AB40" sId="8"/>
    <undo index="10" exp="area" ref3D="1" dr="$D$1:$D$1048576" r="AB40" sId="8"/>
    <undo index="65535" exp="area" ref3D="1" dr="$A$1:$A$1048576" r="AA40" sId="8"/>
    <undo index="10" exp="area" ref3D="1" dr="$D$1:$D$1048576" r="AA40" sId="8"/>
    <undo index="65535" exp="area" ref3D="1" dr="$A$1:$A$1048576" r="Z40" sId="8"/>
    <undo index="10" exp="area" ref3D="1" dr="$D$1:$D$1048576" r="Z40" sId="8"/>
    <undo index="65535" exp="area" ref3D="1" dr="$A$1:$A$1048576" r="Y40" sId="8"/>
    <undo index="10" exp="area" ref3D="1" dr="$D$1:$D$1048576" r="Y40" sId="8"/>
    <undo index="65535" exp="area" ref3D="1" dr="$A$1:$A$1048576" r="X40" sId="8"/>
    <undo index="10" exp="area" ref3D="1" dr="$D$1:$D$1048576" r="X40" sId="8"/>
    <undo index="65535" exp="area" ref3D="1" dr="$A$1:$A$1048576" r="W40" sId="8"/>
    <undo index="10" exp="area" ref3D="1" dr="$D$1:$D$1048576" r="W40" sId="8"/>
    <undo index="65535" exp="area" ref3D="1" dr="$A$1:$A$1048576" r="V40" sId="8"/>
    <undo index="10" exp="area" ref3D="1" dr="$D$1:$D$1048576" r="V40" sId="8"/>
    <undo index="65535" exp="area" ref3D="1" dr="$A$1:$A$1048576" r="U40" sId="8"/>
    <undo index="10" exp="area" ref3D="1" dr="$D$1:$D$1048576" r="U40" sId="8"/>
    <undo index="65535" exp="area" ref3D="1" dr="$A$1:$A$1048576" r="T40" sId="8"/>
    <undo index="10" exp="area" ref3D="1" dr="$D$1:$D$1048576" r="T40" sId="8"/>
    <undo index="65535" exp="area" ref3D="1" dr="$A$1:$A$1048576" r="S40" sId="8"/>
    <undo index="10" exp="area" ref3D="1" dr="$D$1:$D$1048576" r="S40" sId="8"/>
    <undo index="65535" exp="area" ref3D="1" dr="$A$1:$A$1048576" r="R40" sId="8"/>
    <undo index="10" exp="area" ref3D="1" dr="$D$1:$D$1048576" r="R40" sId="8"/>
    <undo index="65535" exp="area" ref3D="1" dr="$A$1:$A$1048576" r="Q40" sId="8"/>
    <undo index="10" exp="area" ref3D="1" dr="$D$1:$D$1048576" r="Q40" sId="8"/>
    <undo index="65535" exp="area" ref3D="1" dr="$A$1:$A$1048576" r="P40" sId="8"/>
    <undo index="10" exp="area" ref3D="1" dr="$D$1:$D$1048576" r="P40" sId="8"/>
    <undo index="65535" exp="area" ref3D="1" dr="$A$1:$A$1048576" r="O40" sId="8"/>
    <undo index="10" exp="area" ref3D="1" dr="$D$1:$D$1048576" r="O40" sId="8"/>
    <undo index="65535" exp="area" ref3D="1" dr="$A$1:$A$1048576" r="N40" sId="8"/>
    <undo index="10" exp="area" ref3D="1" dr="$D$1:$D$1048576" r="N40" sId="8"/>
    <undo index="65535" exp="area" ref3D="1" dr="$A$1:$A$1048576" r="M40" sId="8"/>
    <undo index="10" exp="area" ref3D="1" dr="$D$1:$D$1048576" r="M40" sId="8"/>
    <undo index="65535" exp="area" ref3D="1" dr="$A$1:$A$1048576" r="L40" sId="8"/>
    <undo index="10" exp="area" ref3D="1" dr="$D$1:$D$1048576" r="L40" sId="8"/>
    <undo index="65535" exp="area" ref3D="1" dr="$A$1:$A$1048576" r="K40" sId="8"/>
    <undo index="10" exp="area" ref3D="1" dr="$D$1:$D$1048576" r="K40" sId="8"/>
    <undo index="65535" exp="area" ref3D="1" dr="$A$1:$A$1048576" r="J40" sId="8"/>
    <undo index="10" exp="area" ref3D="1" dr="$D$1:$D$1048576" r="J40" sId="8"/>
    <undo index="65535" exp="area" ref3D="1" dr="$A$1:$A$1048576" r="I40" sId="8"/>
    <undo index="10" exp="area" ref3D="1" dr="$D$1:$D$1048576" r="I40" sId="8"/>
    <undo index="65535" exp="area" ref3D="1" dr="$A$1:$A$1048576" r="H40" sId="8"/>
    <undo index="10" exp="area" ref3D="1" dr="$D$1:$D$1048576" r="H40" sId="8"/>
    <undo index="65535" exp="area" ref3D="1" dr="$A$1:$A$1048576" r="G40" sId="8"/>
    <undo index="10" exp="area" ref3D="1" dr="$D$1:$D$1048576" r="G40" sId="8"/>
    <undo index="65535" exp="area" ref3D="1" dr="$A$1:$A$1048576" r="BA39" sId="8"/>
    <undo index="10" exp="area" ref3D="1" dr="$D$1:$D$1048576" r="BA39" sId="8"/>
    <undo index="65535" exp="area" ref3D="1" dr="$A$1:$A$1048576" r="AZ39" sId="8"/>
    <undo index="10" exp="area" ref3D="1" dr="$D$1:$D$1048576" r="AZ39" sId="8"/>
    <undo index="65535" exp="area" ref3D="1" dr="$A$1:$A$1048576" r="AY39" sId="8"/>
    <undo index="10" exp="area" ref3D="1" dr="$D$1:$D$1048576" r="AY39" sId="8"/>
    <undo index="65535" exp="area" ref3D="1" dr="$A$1:$A$1048576" r="AX39" sId="8"/>
    <undo index="10" exp="area" ref3D="1" dr="$D$1:$D$1048576" r="AX39" sId="8"/>
    <undo index="65535" exp="area" ref3D="1" dr="$A$1:$A$1048576" r="AW39" sId="8"/>
    <undo index="10" exp="area" ref3D="1" dr="$D$1:$D$1048576" r="AW39" sId="8"/>
    <undo index="65535" exp="area" ref3D="1" dr="$A$1:$A$1048576" r="AV39" sId="8"/>
    <undo index="10" exp="area" ref3D="1" dr="$D$1:$D$1048576" r="AV39" sId="8"/>
    <undo index="65535" exp="area" ref3D="1" dr="$A$1:$A$1048576" r="AU39" sId="8"/>
    <undo index="10" exp="area" ref3D="1" dr="$D$1:$D$1048576" r="AU39" sId="8"/>
    <undo index="65535" exp="area" ref3D="1" dr="$A$1:$A$1048576" r="AT39" sId="8"/>
    <undo index="10" exp="area" ref3D="1" dr="$D$1:$D$1048576" r="AT39" sId="8"/>
    <undo index="65535" exp="area" ref3D="1" dr="$A$1:$A$1048576" r="AS39" sId="8"/>
    <undo index="10" exp="area" ref3D="1" dr="$D$1:$D$1048576" r="AS39" sId="8"/>
    <undo index="65535" exp="area" ref3D="1" dr="$A$1:$A$1048576" r="AR39" sId="8"/>
    <undo index="10" exp="area" ref3D="1" dr="$D$1:$D$1048576" r="AR39" sId="8"/>
    <undo index="65535" exp="area" ref3D="1" dr="$A$1:$A$1048576" r="AQ39" sId="8"/>
    <undo index="10" exp="area" ref3D="1" dr="$D$1:$D$1048576" r="AQ39" sId="8"/>
    <undo index="65535" exp="area" ref3D="1" dr="$A$1:$A$1048576" r="AP39" sId="8"/>
    <undo index="10" exp="area" ref3D="1" dr="$D$1:$D$1048576" r="AP39" sId="8"/>
    <undo index="65535" exp="area" ref3D="1" dr="$A$1:$A$1048576" r="AO39" sId="8"/>
    <undo index="10" exp="area" ref3D="1" dr="$D$1:$D$1048576" r="AO39" sId="8"/>
    <undo index="65535" exp="area" ref3D="1" dr="$A$1:$A$1048576" r="AN39" sId="8"/>
    <undo index="10" exp="area" ref3D="1" dr="$D$1:$D$1048576" r="AN39" sId="8"/>
    <undo index="65535" exp="area" ref3D="1" dr="$A$1:$A$1048576" r="AM39" sId="8"/>
    <undo index="10" exp="area" ref3D="1" dr="$D$1:$D$1048576" r="AM39" sId="8"/>
    <undo index="65535" exp="area" ref3D="1" dr="$A$1:$A$1048576" r="AL39" sId="8"/>
    <undo index="10" exp="area" ref3D="1" dr="$D$1:$D$1048576" r="AL39" sId="8"/>
    <undo index="65535" exp="area" ref3D="1" dr="$A$1:$A$1048576" r="AK39" sId="8"/>
    <undo index="10" exp="area" ref3D="1" dr="$D$1:$D$1048576" r="AK39" sId="8"/>
    <undo index="65535" exp="area" ref3D="1" dr="$A$1:$A$1048576" r="AJ39" sId="8"/>
    <undo index="10" exp="area" ref3D="1" dr="$D$1:$D$1048576" r="AJ39" sId="8"/>
    <undo index="65535" exp="area" ref3D="1" dr="$A$1:$A$1048576" r="AI39" sId="8"/>
    <undo index="10" exp="area" ref3D="1" dr="$D$1:$D$1048576" r="AI39" sId="8"/>
    <undo index="65535" exp="area" ref3D="1" dr="$A$1:$A$1048576" r="AH39" sId="8"/>
    <undo index="10" exp="area" ref3D="1" dr="$D$1:$D$1048576" r="AH39" sId="8"/>
    <undo index="65535" exp="area" ref3D="1" dr="$A$1:$A$1048576" r="AG39" sId="8"/>
    <undo index="10" exp="area" ref3D="1" dr="$D$1:$D$1048576" r="AG39" sId="8"/>
    <undo index="65535" exp="area" ref3D="1" dr="$A$1:$A$1048576" r="AF39" sId="8"/>
    <undo index="10" exp="area" ref3D="1" dr="$D$1:$D$1048576" r="AF39" sId="8"/>
    <undo index="65535" exp="area" ref3D="1" dr="$A$1:$A$1048576" r="AE39" sId="8"/>
    <undo index="10" exp="area" ref3D="1" dr="$D$1:$D$1048576" r="AE39" sId="8"/>
    <undo index="65535" exp="area" ref3D="1" dr="$A$1:$A$1048576" r="AD39" sId="8"/>
    <undo index="10" exp="area" ref3D="1" dr="$D$1:$D$1048576" r="AD39" sId="8"/>
    <undo index="65535" exp="area" ref3D="1" dr="$A$1:$A$1048576" r="AC39" sId="8"/>
    <undo index="10" exp="area" ref3D="1" dr="$D$1:$D$1048576" r="AC39" sId="8"/>
    <undo index="65535" exp="area" ref3D="1" dr="$A$1:$A$1048576" r="AB39" sId="8"/>
    <undo index="10" exp="area" ref3D="1" dr="$D$1:$D$1048576" r="AB39" sId="8"/>
    <undo index="65535" exp="area" ref3D="1" dr="$A$1:$A$1048576" r="AA39" sId="8"/>
    <undo index="10" exp="area" ref3D="1" dr="$D$1:$D$1048576" r="AA39" sId="8"/>
    <undo index="65535" exp="area" ref3D="1" dr="$A$1:$A$1048576" r="Z39" sId="8"/>
    <undo index="10" exp="area" ref3D="1" dr="$D$1:$D$1048576" r="Z39" sId="8"/>
    <undo index="65535" exp="area" ref3D="1" dr="$A$1:$A$1048576" r="Y39" sId="8"/>
    <undo index="10" exp="area" ref3D="1" dr="$D$1:$D$1048576" r="Y39" sId="8"/>
    <undo index="65535" exp="area" ref3D="1" dr="$A$1:$A$1048576" r="X39" sId="8"/>
    <undo index="10" exp="area" ref3D="1" dr="$D$1:$D$1048576" r="X39" sId="8"/>
    <undo index="65535" exp="area" ref3D="1" dr="$A$1:$A$1048576" r="W39" sId="8"/>
    <undo index="10" exp="area" ref3D="1" dr="$D$1:$D$1048576" r="W39" sId="8"/>
    <undo index="65535" exp="area" ref3D="1" dr="$A$1:$A$1048576" r="V39" sId="8"/>
    <undo index="10" exp="area" ref3D="1" dr="$D$1:$D$1048576" r="V39" sId="8"/>
    <undo index="65535" exp="area" ref3D="1" dr="$A$1:$A$1048576" r="U39" sId="8"/>
    <undo index="10" exp="area" ref3D="1" dr="$D$1:$D$1048576" r="U39" sId="8"/>
    <undo index="65535" exp="area" ref3D="1" dr="$A$1:$A$1048576" r="T39" sId="8"/>
    <undo index="10" exp="area" ref3D="1" dr="$D$1:$D$1048576" r="T39" sId="8"/>
    <undo index="65535" exp="area" ref3D="1" dr="$A$1:$A$1048576" r="S39" sId="8"/>
    <undo index="10" exp="area" ref3D="1" dr="$D$1:$D$1048576" r="S39" sId="8"/>
    <undo index="65535" exp="area" ref3D="1" dr="$A$1:$A$1048576" r="R39" sId="8"/>
    <undo index="10" exp="area" ref3D="1" dr="$D$1:$D$1048576" r="R39" sId="8"/>
    <undo index="65535" exp="area" ref3D="1" dr="$A$1:$A$1048576" r="Q39" sId="8"/>
    <undo index="10" exp="area" ref3D="1" dr="$D$1:$D$1048576" r="Q39" sId="8"/>
    <undo index="65535" exp="area" ref3D="1" dr="$A$1:$A$1048576" r="P39" sId="8"/>
    <undo index="10" exp="area" ref3D="1" dr="$D$1:$D$1048576" r="P39" sId="8"/>
    <undo index="65535" exp="area" ref3D="1" dr="$A$1:$A$1048576" r="O39" sId="8"/>
    <undo index="10" exp="area" ref3D="1" dr="$D$1:$D$1048576" r="O39" sId="8"/>
    <undo index="65535" exp="area" ref3D="1" dr="$A$1:$A$1048576" r="N39" sId="8"/>
    <undo index="10" exp="area" ref3D="1" dr="$D$1:$D$1048576" r="N39" sId="8"/>
    <undo index="65535" exp="area" ref3D="1" dr="$A$1:$A$1048576" r="M39" sId="8"/>
    <undo index="10" exp="area" ref3D="1" dr="$D$1:$D$1048576" r="M39" sId="8"/>
    <undo index="65535" exp="area" ref3D="1" dr="$A$1:$A$1048576" r="L39" sId="8"/>
    <undo index="10" exp="area" ref3D="1" dr="$D$1:$D$1048576" r="L39" sId="8"/>
    <undo index="65535" exp="area" ref3D="1" dr="$A$1:$A$1048576" r="K39" sId="8"/>
    <undo index="10" exp="area" ref3D="1" dr="$D$1:$D$1048576" r="K39" sId="8"/>
    <undo index="65535" exp="area" ref3D="1" dr="$A$1:$A$1048576" r="J39" sId="8"/>
    <undo index="10" exp="area" ref3D="1" dr="$D$1:$D$1048576" r="J39" sId="8"/>
    <undo index="65535" exp="area" ref3D="1" dr="$A$1:$A$1048576" r="I39" sId="8"/>
    <undo index="10" exp="area" ref3D="1" dr="$D$1:$D$1048576" r="I39" sId="8"/>
    <undo index="65535" exp="area" ref3D="1" dr="$A$1:$A$1048576" r="H39" sId="8"/>
    <undo index="10" exp="area" ref3D="1" dr="$D$1:$D$1048576" r="H39" sId="8"/>
    <undo index="65535" exp="area" ref3D="1" dr="$A$1:$A$1048576" r="G39" sId="8"/>
    <undo index="10" exp="area" ref3D="1" dr="$D$1:$D$1048576" r="G39" sId="8"/>
    <undo index="65535" exp="area" ref3D="1" dr="$A$1:$A$1048576" r="BA38" sId="8"/>
    <undo index="10" exp="area" ref3D="1" dr="$D$1:$D$1048576" r="BA38" sId="8"/>
    <undo index="65535" exp="area" ref3D="1" dr="$A$1:$A$1048576" r="AZ38" sId="8"/>
    <undo index="10" exp="area" ref3D="1" dr="$D$1:$D$1048576" r="AZ38" sId="8"/>
    <undo index="65535" exp="area" ref3D="1" dr="$A$1:$A$1048576" r="AY38" sId="8"/>
    <undo index="10" exp="area" ref3D="1" dr="$D$1:$D$1048576" r="AY38" sId="8"/>
    <undo index="65535" exp="area" ref3D="1" dr="$A$1:$A$1048576" r="AX38" sId="8"/>
    <undo index="10" exp="area" ref3D="1" dr="$D$1:$D$1048576" r="AX38" sId="8"/>
    <undo index="65535" exp="area" ref3D="1" dr="$A$1:$A$1048576" r="AW38" sId="8"/>
    <undo index="10" exp="area" ref3D="1" dr="$D$1:$D$1048576" r="AW38" sId="8"/>
    <undo index="65535" exp="area" ref3D="1" dr="$A$1:$A$1048576" r="AV38" sId="8"/>
    <undo index="10" exp="area" ref3D="1" dr="$D$1:$D$1048576" r="AV38" sId="8"/>
    <undo index="65535" exp="area" ref3D="1" dr="$A$1:$A$1048576" r="AU38" sId="8"/>
    <undo index="10" exp="area" ref3D="1" dr="$D$1:$D$1048576" r="AU38" sId="8"/>
    <undo index="65535" exp="area" ref3D="1" dr="$A$1:$A$1048576" r="AT38" sId="8"/>
    <undo index="10" exp="area" ref3D="1" dr="$D$1:$D$1048576" r="AT38" sId="8"/>
    <undo index="65535" exp="area" ref3D="1" dr="$A$1:$A$1048576" r="AS38" sId="8"/>
    <undo index="10" exp="area" ref3D="1" dr="$D$1:$D$1048576" r="AS38" sId="8"/>
    <undo index="65535" exp="area" ref3D="1" dr="$A$1:$A$1048576" r="AR38" sId="8"/>
    <undo index="10" exp="area" ref3D="1" dr="$D$1:$D$1048576" r="AR38" sId="8"/>
    <undo index="65535" exp="area" ref3D="1" dr="$A$1:$A$1048576" r="AQ38" sId="8"/>
    <undo index="10" exp="area" ref3D="1" dr="$D$1:$D$1048576" r="AQ38" sId="8"/>
    <undo index="65535" exp="area" ref3D="1" dr="$A$1:$A$1048576" r="AP38" sId="8"/>
    <undo index="10" exp="area" ref3D="1" dr="$D$1:$D$1048576" r="AP38" sId="8"/>
    <undo index="65535" exp="area" ref3D="1" dr="$A$1:$A$1048576" r="AO38" sId="8"/>
    <undo index="10" exp="area" ref3D="1" dr="$D$1:$D$1048576" r="AO38" sId="8"/>
    <undo index="65535" exp="area" ref3D="1" dr="$A$1:$A$1048576" r="AN38" sId="8"/>
    <undo index="10" exp="area" ref3D="1" dr="$D$1:$D$1048576" r="AN38" sId="8"/>
    <undo index="65535" exp="area" ref3D="1" dr="$A$1:$A$1048576" r="AM38" sId="8"/>
    <undo index="10" exp="area" ref3D="1" dr="$D$1:$D$1048576" r="AM38" sId="8"/>
    <undo index="65535" exp="area" ref3D="1" dr="$A$1:$A$1048576" r="AL38" sId="8"/>
    <undo index="10" exp="area" ref3D="1" dr="$D$1:$D$1048576" r="AL38" sId="8"/>
    <undo index="65535" exp="area" ref3D="1" dr="$A$1:$A$1048576" r="AK38" sId="8"/>
    <undo index="10" exp="area" ref3D="1" dr="$D$1:$D$1048576" r="AK38" sId="8"/>
    <undo index="65535" exp="area" ref3D="1" dr="$A$1:$A$1048576" r="AJ38" sId="8"/>
    <undo index="10" exp="area" ref3D="1" dr="$D$1:$D$1048576" r="AJ38" sId="8"/>
    <undo index="65535" exp="area" ref3D="1" dr="$A$1:$A$1048576" r="AI38" sId="8"/>
    <undo index="10" exp="area" ref3D="1" dr="$D$1:$D$1048576" r="AI38" sId="8"/>
    <undo index="65535" exp="area" ref3D="1" dr="$A$1:$A$1048576" r="AH38" sId="8"/>
    <undo index="10" exp="area" ref3D="1" dr="$D$1:$D$1048576" r="AH38" sId="8"/>
    <undo index="65535" exp="area" ref3D="1" dr="$A$1:$A$1048576" r="AG38" sId="8"/>
    <undo index="10" exp="area" ref3D="1" dr="$D$1:$D$1048576" r="AG38" sId="8"/>
    <undo index="65535" exp="area" ref3D="1" dr="$A$1:$A$1048576" r="AF38" sId="8"/>
    <undo index="10" exp="area" ref3D="1" dr="$D$1:$D$1048576" r="AF38" sId="8"/>
    <undo index="65535" exp="area" ref3D="1" dr="$A$1:$A$1048576" r="AE38" sId="8"/>
    <undo index="10" exp="area" ref3D="1" dr="$D$1:$D$1048576" r="AE38" sId="8"/>
    <undo index="65535" exp="area" ref3D="1" dr="$A$1:$A$1048576" r="AD38" sId="8"/>
    <undo index="10" exp="area" ref3D="1" dr="$D$1:$D$1048576" r="AD38" sId="8"/>
    <undo index="65535" exp="area" ref3D="1" dr="$A$1:$A$1048576" r="AC38" sId="8"/>
    <undo index="10" exp="area" ref3D="1" dr="$D$1:$D$1048576" r="AC38" sId="8"/>
    <undo index="65535" exp="area" ref3D="1" dr="$A$1:$A$1048576" r="AB38" sId="8"/>
    <undo index="10" exp="area" ref3D="1" dr="$D$1:$D$1048576" r="AB38" sId="8"/>
    <undo index="65535" exp="area" ref3D="1" dr="$A$1:$A$1048576" r="AA38" sId="8"/>
    <undo index="10" exp="area" ref3D="1" dr="$D$1:$D$1048576" r="AA38" sId="8"/>
    <undo index="65535" exp="area" ref3D="1" dr="$A$1:$A$1048576" r="Z38" sId="8"/>
    <undo index="10" exp="area" ref3D="1" dr="$D$1:$D$1048576" r="Z38" sId="8"/>
    <undo index="65535" exp="area" ref3D="1" dr="$A$1:$A$1048576" r="Y38" sId="8"/>
    <undo index="10" exp="area" ref3D="1" dr="$D$1:$D$1048576" r="Y38" sId="8"/>
    <undo index="65535" exp="area" ref3D="1" dr="$A$1:$A$1048576" r="X38" sId="8"/>
    <undo index="10" exp="area" ref3D="1" dr="$D$1:$D$1048576" r="X38" sId="8"/>
    <undo index="65535" exp="area" ref3D="1" dr="$A$1:$A$1048576" r="W38" sId="8"/>
    <undo index="10" exp="area" ref3D="1" dr="$D$1:$D$1048576" r="W38" sId="8"/>
    <undo index="65535" exp="area" ref3D="1" dr="$A$1:$A$1048576" r="V38" sId="8"/>
    <undo index="10" exp="area" ref3D="1" dr="$D$1:$D$1048576" r="V38" sId="8"/>
    <undo index="65535" exp="area" ref3D="1" dr="$A$1:$A$1048576" r="U38" sId="8"/>
    <undo index="10" exp="area" ref3D="1" dr="$D$1:$D$1048576" r="U38" sId="8"/>
    <undo index="65535" exp="area" ref3D="1" dr="$A$1:$A$1048576" r="T38" sId="8"/>
    <undo index="10" exp="area" ref3D="1" dr="$D$1:$D$1048576" r="T38" sId="8"/>
    <undo index="65535" exp="area" ref3D="1" dr="$A$1:$A$1048576" r="S38" sId="8"/>
    <undo index="10" exp="area" ref3D="1" dr="$D$1:$D$1048576" r="S38" sId="8"/>
    <undo index="65535" exp="area" ref3D="1" dr="$A$1:$A$1048576" r="R38" sId="8"/>
    <undo index="10" exp="area" ref3D="1" dr="$D$1:$D$1048576" r="R38" sId="8"/>
    <undo index="65535" exp="area" ref3D="1" dr="$A$1:$A$1048576" r="Q38" sId="8"/>
    <undo index="10" exp="area" ref3D="1" dr="$D$1:$D$1048576" r="Q38" sId="8"/>
    <undo index="65535" exp="area" ref3D="1" dr="$A$1:$A$1048576" r="P38" sId="8"/>
    <undo index="10" exp="area" ref3D="1" dr="$D$1:$D$1048576" r="P38" sId="8"/>
    <undo index="65535" exp="area" ref3D="1" dr="$A$1:$A$1048576" r="O38" sId="8"/>
    <undo index="10" exp="area" ref3D="1" dr="$D$1:$D$1048576" r="O38" sId="8"/>
    <undo index="65535" exp="area" ref3D="1" dr="$A$1:$A$1048576" r="N38" sId="8"/>
    <undo index="10" exp="area" ref3D="1" dr="$D$1:$D$1048576" r="N38" sId="8"/>
    <undo index="65535" exp="area" ref3D="1" dr="$A$1:$A$1048576" r="M38" sId="8"/>
    <undo index="10" exp="area" ref3D="1" dr="$D$1:$D$1048576" r="M38" sId="8"/>
    <undo index="65535" exp="area" ref3D="1" dr="$A$1:$A$1048576" r="L38" sId="8"/>
    <undo index="10" exp="area" ref3D="1" dr="$D$1:$D$1048576" r="L38" sId="8"/>
    <undo index="65535" exp="area" ref3D="1" dr="$A$1:$A$1048576" r="K38" sId="8"/>
    <undo index="10" exp="area" ref3D="1" dr="$D$1:$D$1048576" r="K38" sId="8"/>
    <undo index="65535" exp="area" ref3D="1" dr="$A$1:$A$1048576" r="J38" sId="8"/>
    <undo index="10" exp="area" ref3D="1" dr="$D$1:$D$1048576" r="J38" sId="8"/>
    <undo index="65535" exp="area" ref3D="1" dr="$A$1:$A$1048576" r="I38" sId="8"/>
    <undo index="10" exp="area" ref3D="1" dr="$D$1:$D$1048576" r="I38" sId="8"/>
    <undo index="65535" exp="area" ref3D="1" dr="$A$1:$A$1048576" r="H38" sId="8"/>
    <undo index="10" exp="area" ref3D="1" dr="$D$1:$D$1048576" r="H38" sId="8"/>
    <undo index="65535" exp="area" ref3D="1" dr="$A$1:$A$1048576" r="G38" sId="8"/>
    <undo index="10" exp="area" ref3D="1" dr="$D$1:$D$1048576" r="G38" sId="8"/>
    <undo index="65535" exp="area" ref3D="1" dr="$A$1:$A$1048576" r="BA37" sId="8"/>
    <undo index="10" exp="area" ref3D="1" dr="$D$1:$D$1048576" r="BA37" sId="8"/>
    <undo index="65535" exp="area" ref3D="1" dr="$A$1:$A$1048576" r="AZ37" sId="8"/>
    <undo index="10" exp="area" ref3D="1" dr="$D$1:$D$1048576" r="AZ37" sId="8"/>
    <undo index="65535" exp="area" ref3D="1" dr="$A$1:$A$1048576" r="AY37" sId="8"/>
    <undo index="10" exp="area" ref3D="1" dr="$D$1:$D$1048576" r="AY37" sId="8"/>
    <undo index="65535" exp="area" ref3D="1" dr="$A$1:$A$1048576" r="AX37" sId="8"/>
    <undo index="10" exp="area" ref3D="1" dr="$D$1:$D$1048576" r="AX37" sId="8"/>
    <undo index="65535" exp="area" ref3D="1" dr="$A$1:$A$1048576" r="AW37" sId="8"/>
    <undo index="10" exp="area" ref3D="1" dr="$D$1:$D$1048576" r="AW37" sId="8"/>
    <undo index="65535" exp="area" ref3D="1" dr="$A$1:$A$1048576" r="AV37" sId="8"/>
    <undo index="10" exp="area" ref3D="1" dr="$D$1:$D$1048576" r="AV37" sId="8"/>
    <undo index="65535" exp="area" ref3D="1" dr="$A$1:$A$1048576" r="AU37" sId="8"/>
    <undo index="10" exp="area" ref3D="1" dr="$D$1:$D$1048576" r="AU37" sId="8"/>
    <undo index="65535" exp="area" ref3D="1" dr="$A$1:$A$1048576" r="AT37" sId="8"/>
    <undo index="10" exp="area" ref3D="1" dr="$D$1:$D$1048576" r="AT37" sId="8"/>
    <undo index="65535" exp="area" ref3D="1" dr="$A$1:$A$1048576" r="AS37" sId="8"/>
    <undo index="10" exp="area" ref3D="1" dr="$D$1:$D$1048576" r="AS37" sId="8"/>
    <undo index="65535" exp="area" ref3D="1" dr="$A$1:$A$1048576" r="AR37" sId="8"/>
    <undo index="10" exp="area" ref3D="1" dr="$D$1:$D$1048576" r="AR37" sId="8"/>
    <undo index="65535" exp="area" ref3D="1" dr="$A$1:$A$1048576" r="AQ37" sId="8"/>
    <undo index="10" exp="area" ref3D="1" dr="$D$1:$D$1048576" r="AQ37" sId="8"/>
    <undo index="65535" exp="area" ref3D="1" dr="$A$1:$A$1048576" r="AP37" sId="8"/>
    <undo index="10" exp="area" ref3D="1" dr="$D$1:$D$1048576" r="AP37" sId="8"/>
    <undo index="65535" exp="area" ref3D="1" dr="$A$1:$A$1048576" r="AO37" sId="8"/>
    <undo index="10" exp="area" ref3D="1" dr="$D$1:$D$1048576" r="AO37" sId="8"/>
    <undo index="65535" exp="area" ref3D="1" dr="$A$1:$A$1048576" r="AN37" sId="8"/>
    <undo index="10" exp="area" ref3D="1" dr="$D$1:$D$1048576" r="AN37" sId="8"/>
    <undo index="65535" exp="area" ref3D="1" dr="$A$1:$A$1048576" r="AM37" sId="8"/>
    <undo index="10" exp="area" ref3D="1" dr="$D$1:$D$1048576" r="AM37" sId="8"/>
    <undo index="65535" exp="area" ref3D="1" dr="$A$1:$A$1048576" r="AL37" sId="8"/>
    <undo index="10" exp="area" ref3D="1" dr="$D$1:$D$1048576" r="AL37" sId="8"/>
    <undo index="65535" exp="area" ref3D="1" dr="$A$1:$A$1048576" r="AK37" sId="8"/>
    <undo index="10" exp="area" ref3D="1" dr="$D$1:$D$1048576" r="AK37" sId="8"/>
    <undo index="65535" exp="area" ref3D="1" dr="$A$1:$A$1048576" r="AJ37" sId="8"/>
    <undo index="10" exp="area" ref3D="1" dr="$D$1:$D$1048576" r="AJ37" sId="8"/>
    <undo index="65535" exp="area" ref3D="1" dr="$A$1:$A$1048576" r="AI37" sId="8"/>
    <undo index="10" exp="area" ref3D="1" dr="$D$1:$D$1048576" r="AI37" sId="8"/>
    <undo index="65535" exp="area" ref3D="1" dr="$A$1:$A$1048576" r="AH37" sId="8"/>
    <undo index="10" exp="area" ref3D="1" dr="$D$1:$D$1048576" r="AH37" sId="8"/>
    <undo index="65535" exp="area" ref3D="1" dr="$A$1:$A$1048576" r="AG37" sId="8"/>
    <undo index="10" exp="area" ref3D="1" dr="$D$1:$D$1048576" r="AG37" sId="8"/>
    <undo index="65535" exp="area" ref3D="1" dr="$A$1:$A$1048576" r="AF37" sId="8"/>
    <undo index="10" exp="area" ref3D="1" dr="$D$1:$D$1048576" r="AF37" sId="8"/>
    <undo index="65535" exp="area" ref3D="1" dr="$A$1:$A$1048576" r="AE37" sId="8"/>
    <undo index="10" exp="area" ref3D="1" dr="$D$1:$D$1048576" r="AE37" sId="8"/>
    <undo index="65535" exp="area" ref3D="1" dr="$A$1:$A$1048576" r="AD37" sId="8"/>
    <undo index="10" exp="area" ref3D="1" dr="$D$1:$D$1048576" r="AD37" sId="8"/>
    <undo index="65535" exp="area" ref3D="1" dr="$A$1:$A$1048576" r="AC37" sId="8"/>
    <undo index="10" exp="area" ref3D="1" dr="$D$1:$D$1048576" r="AC37" sId="8"/>
    <undo index="65535" exp="area" ref3D="1" dr="$A$1:$A$1048576" r="AB37" sId="8"/>
    <undo index="10" exp="area" ref3D="1" dr="$D$1:$D$1048576" r="AB37" sId="8"/>
    <undo index="65535" exp="area" ref3D="1" dr="$A$1:$A$1048576" r="AA37" sId="8"/>
    <undo index="10" exp="area" ref3D="1" dr="$D$1:$D$1048576" r="AA37" sId="8"/>
    <undo index="65535" exp="area" ref3D="1" dr="$A$1:$A$1048576" r="Z37" sId="8"/>
    <undo index="10" exp="area" ref3D="1" dr="$D$1:$D$1048576" r="Z37" sId="8"/>
    <undo index="65535" exp="area" ref3D="1" dr="$A$1:$A$1048576" r="Y37" sId="8"/>
    <undo index="10" exp="area" ref3D="1" dr="$D$1:$D$1048576" r="Y37" sId="8"/>
    <undo index="65535" exp="area" ref3D="1" dr="$A$1:$A$1048576" r="X37" sId="8"/>
    <undo index="10" exp="area" ref3D="1" dr="$D$1:$D$1048576" r="X37" sId="8"/>
    <undo index="65535" exp="area" ref3D="1" dr="$A$1:$A$1048576" r="W37" sId="8"/>
    <undo index="10" exp="area" ref3D="1" dr="$D$1:$D$1048576" r="W37" sId="8"/>
    <undo index="65535" exp="area" ref3D="1" dr="$A$1:$A$1048576" r="V37" sId="8"/>
    <undo index="10" exp="area" ref3D="1" dr="$D$1:$D$1048576" r="V37" sId="8"/>
    <undo index="65535" exp="area" ref3D="1" dr="$A$1:$A$1048576" r="U37" sId="8"/>
    <undo index="10" exp="area" ref3D="1" dr="$D$1:$D$1048576" r="U37" sId="8"/>
    <undo index="65535" exp="area" ref3D="1" dr="$A$1:$A$1048576" r="T37" sId="8"/>
    <undo index="10" exp="area" ref3D="1" dr="$D$1:$D$1048576" r="T37" sId="8"/>
    <undo index="65535" exp="area" ref3D="1" dr="$A$1:$A$1048576" r="S37" sId="8"/>
    <undo index="10" exp="area" ref3D="1" dr="$D$1:$D$1048576" r="S37" sId="8"/>
    <undo index="65535" exp="area" ref3D="1" dr="$A$1:$A$1048576" r="R37" sId="8"/>
    <undo index="10" exp="area" ref3D="1" dr="$D$1:$D$1048576" r="R37" sId="8"/>
    <undo index="65535" exp="area" ref3D="1" dr="$A$1:$A$1048576" r="Q37" sId="8"/>
    <undo index="10" exp="area" ref3D="1" dr="$D$1:$D$1048576" r="Q37" sId="8"/>
    <undo index="65535" exp="area" ref3D="1" dr="$A$1:$A$1048576" r="P37" sId="8"/>
    <undo index="10" exp="area" ref3D="1" dr="$D$1:$D$1048576" r="P37" sId="8"/>
    <undo index="65535" exp="area" ref3D="1" dr="$A$1:$A$1048576" r="O37" sId="8"/>
    <undo index="10" exp="area" ref3D="1" dr="$D$1:$D$1048576" r="O37" sId="8"/>
    <undo index="65535" exp="area" ref3D="1" dr="$A$1:$A$1048576" r="N37" sId="8"/>
    <undo index="10" exp="area" ref3D="1" dr="$D$1:$D$1048576" r="N37" sId="8"/>
    <undo index="65535" exp="area" ref3D="1" dr="$A$1:$A$1048576" r="M37" sId="8"/>
    <undo index="10" exp="area" ref3D="1" dr="$D$1:$D$1048576" r="M37" sId="8"/>
    <undo index="65535" exp="area" ref3D="1" dr="$A$1:$A$1048576" r="L37" sId="8"/>
    <undo index="10" exp="area" ref3D="1" dr="$D$1:$D$1048576" r="L37" sId="8"/>
    <undo index="65535" exp="area" ref3D="1" dr="$A$1:$A$1048576" r="K37" sId="8"/>
    <undo index="10" exp="area" ref3D="1" dr="$D$1:$D$1048576" r="K37" sId="8"/>
    <undo index="65535" exp="area" ref3D="1" dr="$A$1:$A$1048576" r="J37" sId="8"/>
    <undo index="10" exp="area" ref3D="1" dr="$D$1:$D$1048576" r="J37" sId="8"/>
    <undo index="65535" exp="area" ref3D="1" dr="$A$1:$A$1048576" r="I37" sId="8"/>
    <undo index="10" exp="area" ref3D="1" dr="$D$1:$D$1048576" r="I37" sId="8"/>
    <undo index="65535" exp="area" ref3D="1" dr="$A$1:$A$1048576" r="H37" sId="8"/>
    <undo index="10" exp="area" ref3D="1" dr="$D$1:$D$1048576" r="H37" sId="8"/>
    <undo index="65535" exp="area" ref3D="1" dr="$A$1:$A$1048576" r="G37" sId="8"/>
    <undo index="10" exp="area" ref3D="1" dr="$D$1:$D$1048576" r="G37" sId="8"/>
    <undo index="65535" exp="area" ref3D="1" dr="$A$1:$A$1048576" r="BA36" sId="8"/>
    <undo index="10" exp="area" ref3D="1" dr="$D$1:$D$1048576" r="BA36" sId="8"/>
    <undo index="65535" exp="area" ref3D="1" dr="$A$1:$A$1048576" r="AZ36" sId="8"/>
    <undo index="10" exp="area" ref3D="1" dr="$D$1:$D$1048576" r="AZ36" sId="8"/>
    <undo index="65535" exp="area" ref3D="1" dr="$A$1:$A$1048576" r="AY36" sId="8"/>
    <undo index="10" exp="area" ref3D="1" dr="$D$1:$D$1048576" r="AY36" sId="8"/>
    <undo index="65535" exp="area" ref3D="1" dr="$A$1:$A$1048576" r="AX36" sId="8"/>
    <undo index="10" exp="area" ref3D="1" dr="$D$1:$D$1048576" r="AX36" sId="8"/>
    <undo index="65535" exp="area" ref3D="1" dr="$A$1:$A$1048576" r="AW36" sId="8"/>
    <undo index="10" exp="area" ref3D="1" dr="$D$1:$D$1048576" r="AW36" sId="8"/>
    <undo index="65535" exp="area" ref3D="1" dr="$A$1:$A$1048576" r="AV36" sId="8"/>
    <undo index="10" exp="area" ref3D="1" dr="$D$1:$D$1048576" r="AV36" sId="8"/>
    <undo index="65535" exp="area" ref3D="1" dr="$A$1:$A$1048576" r="AU36" sId="8"/>
    <undo index="10" exp="area" ref3D="1" dr="$D$1:$D$1048576" r="AU36" sId="8"/>
    <undo index="65535" exp="area" ref3D="1" dr="$A$1:$A$1048576" r="AT36" sId="8"/>
    <undo index="10" exp="area" ref3D="1" dr="$D$1:$D$1048576" r="AT36" sId="8"/>
    <undo index="65535" exp="area" ref3D="1" dr="$A$1:$A$1048576" r="AS36" sId="8"/>
    <undo index="10" exp="area" ref3D="1" dr="$D$1:$D$1048576" r="AS36" sId="8"/>
    <undo index="65535" exp="area" ref3D="1" dr="$A$1:$A$1048576" r="AR36" sId="8"/>
    <undo index="10" exp="area" ref3D="1" dr="$D$1:$D$1048576" r="AR36" sId="8"/>
    <undo index="65535" exp="area" ref3D="1" dr="$A$1:$A$1048576" r="AQ36" sId="8"/>
    <undo index="10" exp="area" ref3D="1" dr="$D$1:$D$1048576" r="AQ36" sId="8"/>
    <undo index="65535" exp="area" ref3D="1" dr="$A$1:$A$1048576" r="AP36" sId="8"/>
    <undo index="10" exp="area" ref3D="1" dr="$D$1:$D$1048576" r="AP36" sId="8"/>
    <undo index="65535" exp="area" ref3D="1" dr="$A$1:$A$1048576" r="AO36" sId="8"/>
    <undo index="10" exp="area" ref3D="1" dr="$D$1:$D$1048576" r="AO36" sId="8"/>
    <undo index="65535" exp="area" ref3D="1" dr="$A$1:$A$1048576" r="AN36" sId="8"/>
    <undo index="10" exp="area" ref3D="1" dr="$D$1:$D$1048576" r="AN36" sId="8"/>
    <undo index="65535" exp="area" ref3D="1" dr="$A$1:$A$1048576" r="AM36" sId="8"/>
    <undo index="10" exp="area" ref3D="1" dr="$D$1:$D$1048576" r="AM36" sId="8"/>
    <undo index="65535" exp="area" ref3D="1" dr="$A$1:$A$1048576" r="AL36" sId="8"/>
    <undo index="10" exp="area" ref3D="1" dr="$D$1:$D$1048576" r="AL36" sId="8"/>
    <undo index="65535" exp="area" ref3D="1" dr="$A$1:$A$1048576" r="AK36" sId="8"/>
    <undo index="10" exp="area" ref3D="1" dr="$D$1:$D$1048576" r="AK36" sId="8"/>
    <undo index="65535" exp="area" ref3D="1" dr="$A$1:$A$1048576" r="AJ36" sId="8"/>
    <undo index="10" exp="area" ref3D="1" dr="$D$1:$D$1048576" r="AJ36" sId="8"/>
    <undo index="65535" exp="area" ref3D="1" dr="$A$1:$A$1048576" r="AI36" sId="8"/>
    <undo index="10" exp="area" ref3D="1" dr="$D$1:$D$1048576" r="AI36" sId="8"/>
    <undo index="65535" exp="area" ref3D="1" dr="$A$1:$A$1048576" r="AH36" sId="8"/>
    <undo index="10" exp="area" ref3D="1" dr="$D$1:$D$1048576" r="AH36" sId="8"/>
    <undo index="65535" exp="area" ref3D="1" dr="$A$1:$A$1048576" r="AG36" sId="8"/>
    <undo index="10" exp="area" ref3D="1" dr="$D$1:$D$1048576" r="AG36" sId="8"/>
    <undo index="65535" exp="area" ref3D="1" dr="$A$1:$A$1048576" r="AF36" sId="8"/>
    <undo index="10" exp="area" ref3D="1" dr="$D$1:$D$1048576" r="AF36" sId="8"/>
    <undo index="65535" exp="area" ref3D="1" dr="$A$1:$A$1048576" r="AE36" sId="8"/>
    <undo index="10" exp="area" ref3D="1" dr="$D$1:$D$1048576" r="AE36" sId="8"/>
    <undo index="65535" exp="area" ref3D="1" dr="$A$1:$A$1048576" r="AD36" sId="8"/>
    <undo index="10" exp="area" ref3D="1" dr="$D$1:$D$1048576" r="AD36" sId="8"/>
    <undo index="65535" exp="area" ref3D="1" dr="$A$1:$A$1048576" r="AC36" sId="8"/>
    <undo index="10" exp="area" ref3D="1" dr="$D$1:$D$1048576" r="AC36" sId="8"/>
    <undo index="65535" exp="area" ref3D="1" dr="$A$1:$A$1048576" r="AB36" sId="8"/>
    <undo index="10" exp="area" ref3D="1" dr="$D$1:$D$1048576" r="AB36" sId="8"/>
    <undo index="65535" exp="area" ref3D="1" dr="$A$1:$A$1048576" r="AA36" sId="8"/>
    <undo index="10" exp="area" ref3D="1" dr="$D$1:$D$1048576" r="AA36" sId="8"/>
    <undo index="65535" exp="area" ref3D="1" dr="$A$1:$A$1048576" r="Z36" sId="8"/>
    <undo index="10" exp="area" ref3D="1" dr="$D$1:$D$1048576" r="Z36" sId="8"/>
    <undo index="65535" exp="area" ref3D="1" dr="$A$1:$A$1048576" r="Y36" sId="8"/>
    <undo index="10" exp="area" ref3D="1" dr="$D$1:$D$1048576" r="Y36" sId="8"/>
    <undo index="65535" exp="area" ref3D="1" dr="$A$1:$A$1048576" r="X36" sId="8"/>
    <undo index="10" exp="area" ref3D="1" dr="$D$1:$D$1048576" r="X36" sId="8"/>
    <undo index="65535" exp="area" ref3D="1" dr="$A$1:$A$1048576" r="W36" sId="8"/>
    <undo index="10" exp="area" ref3D="1" dr="$D$1:$D$1048576" r="W36" sId="8"/>
    <undo index="65535" exp="area" ref3D="1" dr="$A$1:$A$1048576" r="V36" sId="8"/>
    <undo index="10" exp="area" ref3D="1" dr="$D$1:$D$1048576" r="V36" sId="8"/>
    <undo index="65535" exp="area" ref3D="1" dr="$A$1:$A$1048576" r="U36" sId="8"/>
    <undo index="10" exp="area" ref3D="1" dr="$D$1:$D$1048576" r="U36" sId="8"/>
    <undo index="65535" exp="area" ref3D="1" dr="$A$1:$A$1048576" r="T36" sId="8"/>
    <undo index="10" exp="area" ref3D="1" dr="$D$1:$D$1048576" r="T36" sId="8"/>
    <undo index="65535" exp="area" ref3D="1" dr="$A$1:$A$1048576" r="S36" sId="8"/>
    <undo index="10" exp="area" ref3D="1" dr="$D$1:$D$1048576" r="S36" sId="8"/>
    <undo index="65535" exp="area" ref3D="1" dr="$A$1:$A$1048576" r="R36" sId="8"/>
    <undo index="10" exp="area" ref3D="1" dr="$D$1:$D$1048576" r="R36" sId="8"/>
    <undo index="65535" exp="area" ref3D="1" dr="$A$1:$A$1048576" r="Q36" sId="8"/>
    <undo index="10" exp="area" ref3D="1" dr="$D$1:$D$1048576" r="Q36" sId="8"/>
    <undo index="65535" exp="area" ref3D="1" dr="$A$1:$A$1048576" r="P36" sId="8"/>
    <undo index="10" exp="area" ref3D="1" dr="$D$1:$D$1048576" r="P36" sId="8"/>
    <undo index="65535" exp="area" ref3D="1" dr="$A$1:$A$1048576" r="O36" sId="8"/>
    <undo index="10" exp="area" ref3D="1" dr="$D$1:$D$1048576" r="O36" sId="8"/>
    <undo index="65535" exp="area" ref3D="1" dr="$A$1:$A$1048576" r="N36" sId="8"/>
    <undo index="10" exp="area" ref3D="1" dr="$D$1:$D$1048576" r="N36" sId="8"/>
    <undo index="65535" exp="area" ref3D="1" dr="$A$1:$A$1048576" r="M36" sId="8"/>
    <undo index="10" exp="area" ref3D="1" dr="$D$1:$D$1048576" r="M36" sId="8"/>
    <undo index="65535" exp="area" ref3D="1" dr="$A$1:$A$1048576" r="L36" sId="8"/>
    <undo index="10" exp="area" ref3D="1" dr="$D$1:$D$1048576" r="L36" sId="8"/>
    <undo index="65535" exp="area" ref3D="1" dr="$A$1:$A$1048576" r="K36" sId="8"/>
    <undo index="10" exp="area" ref3D="1" dr="$D$1:$D$1048576" r="K36" sId="8"/>
    <undo index="65535" exp="area" ref3D="1" dr="$A$1:$A$1048576" r="J36" sId="8"/>
    <undo index="10" exp="area" ref3D="1" dr="$D$1:$D$1048576" r="J36" sId="8"/>
    <undo index="65535" exp="area" ref3D="1" dr="$A$1:$A$1048576" r="I36" sId="8"/>
    <undo index="10" exp="area" ref3D="1" dr="$D$1:$D$1048576" r="I36" sId="8"/>
    <undo index="65535" exp="area" ref3D="1" dr="$A$1:$A$1048576" r="H36" sId="8"/>
    <undo index="10" exp="area" ref3D="1" dr="$D$1:$D$1048576" r="H36" sId="8"/>
    <undo index="65535" exp="area" ref3D="1" dr="$A$1:$A$1048576" r="G36" sId="8"/>
    <undo index="10" exp="area" ref3D="1" dr="$D$1:$D$1048576" r="G36" sId="8"/>
    <undo index="65535" exp="area" ref3D="1" dr="$A$1:$A$1048576" r="BA35" sId="8"/>
    <undo index="10" exp="area" ref3D="1" dr="$D$1:$D$1048576" r="BA35" sId="8"/>
    <undo index="65535" exp="area" ref3D="1" dr="$A$1:$A$1048576" r="AZ35" sId="8"/>
    <undo index="10" exp="area" ref3D="1" dr="$D$1:$D$1048576" r="AZ35" sId="8"/>
    <undo index="65535" exp="area" ref3D="1" dr="$A$1:$A$1048576" r="AY35" sId="8"/>
    <undo index="10" exp="area" ref3D="1" dr="$D$1:$D$1048576" r="AY35" sId="8"/>
    <undo index="65535" exp="area" ref3D="1" dr="$A$1:$A$1048576" r="AX35" sId="8"/>
    <undo index="10" exp="area" ref3D="1" dr="$D$1:$D$1048576" r="AX35" sId="8"/>
    <undo index="65535" exp="area" ref3D="1" dr="$A$1:$A$1048576" r="AW35" sId="8"/>
    <undo index="10" exp="area" ref3D="1" dr="$D$1:$D$1048576" r="AW35" sId="8"/>
    <undo index="65535" exp="area" ref3D="1" dr="$A$1:$A$1048576" r="AV35" sId="8"/>
    <undo index="10" exp="area" ref3D="1" dr="$D$1:$D$1048576" r="AV35" sId="8"/>
    <undo index="65535" exp="area" ref3D="1" dr="$A$1:$A$1048576" r="AU35" sId="8"/>
    <undo index="10" exp="area" ref3D="1" dr="$D$1:$D$1048576" r="AU35" sId="8"/>
    <undo index="65535" exp="area" ref3D="1" dr="$A$1:$A$1048576" r="AT35" sId="8"/>
    <undo index="10" exp="area" ref3D="1" dr="$D$1:$D$1048576" r="AT35" sId="8"/>
    <undo index="65535" exp="area" ref3D="1" dr="$A$1:$A$1048576" r="AS35" sId="8"/>
    <undo index="10" exp="area" ref3D="1" dr="$D$1:$D$1048576" r="AS35" sId="8"/>
    <undo index="65535" exp="area" ref3D="1" dr="$A$1:$A$1048576" r="AR35" sId="8"/>
    <undo index="10" exp="area" ref3D="1" dr="$D$1:$D$1048576" r="AR35" sId="8"/>
    <undo index="65535" exp="area" ref3D="1" dr="$A$1:$A$1048576" r="AQ35" sId="8"/>
    <undo index="10" exp="area" ref3D="1" dr="$D$1:$D$1048576" r="AQ35" sId="8"/>
    <undo index="65535" exp="area" ref3D="1" dr="$A$1:$A$1048576" r="AP35" sId="8"/>
    <undo index="10" exp="area" ref3D="1" dr="$D$1:$D$1048576" r="AP35" sId="8"/>
    <undo index="65535" exp="area" ref3D="1" dr="$A$1:$A$1048576" r="AO35" sId="8"/>
    <undo index="10" exp="area" ref3D="1" dr="$D$1:$D$1048576" r="AO35" sId="8"/>
    <undo index="65535" exp="area" ref3D="1" dr="$A$1:$A$1048576" r="AN35" sId="8"/>
    <undo index="10" exp="area" ref3D="1" dr="$D$1:$D$1048576" r="AN35" sId="8"/>
    <undo index="65535" exp="area" ref3D="1" dr="$A$1:$A$1048576" r="AM35" sId="8"/>
    <undo index="10" exp="area" ref3D="1" dr="$D$1:$D$1048576" r="AM35" sId="8"/>
    <undo index="65535" exp="area" ref3D="1" dr="$A$1:$A$1048576" r="AL35" sId="8"/>
    <undo index="10" exp="area" ref3D="1" dr="$D$1:$D$1048576" r="AL35" sId="8"/>
    <undo index="65535" exp="area" ref3D="1" dr="$A$1:$A$1048576" r="AK35" sId="8"/>
    <undo index="10" exp="area" ref3D="1" dr="$D$1:$D$1048576" r="AK35" sId="8"/>
    <undo index="65535" exp="area" ref3D="1" dr="$A$1:$A$1048576" r="AJ35" sId="8"/>
    <undo index="10" exp="area" ref3D="1" dr="$D$1:$D$1048576" r="AJ35" sId="8"/>
    <undo index="65535" exp="area" ref3D="1" dr="$A$1:$A$1048576" r="AI35" sId="8"/>
    <undo index="10" exp="area" ref3D="1" dr="$D$1:$D$1048576" r="AI35" sId="8"/>
    <undo index="65535" exp="area" ref3D="1" dr="$A$1:$A$1048576" r="AH35" sId="8"/>
    <undo index="10" exp="area" ref3D="1" dr="$D$1:$D$1048576" r="AH35" sId="8"/>
    <undo index="65535" exp="area" ref3D="1" dr="$A$1:$A$1048576" r="AG35" sId="8"/>
    <undo index="10" exp="area" ref3D="1" dr="$D$1:$D$1048576" r="AG35" sId="8"/>
    <undo index="65535" exp="area" ref3D="1" dr="$A$1:$A$1048576" r="AF35" sId="8"/>
    <undo index="10" exp="area" ref3D="1" dr="$D$1:$D$1048576" r="AF35" sId="8"/>
    <undo index="65535" exp="area" ref3D="1" dr="$A$1:$A$1048576" r="AE35" sId="8"/>
    <undo index="10" exp="area" ref3D="1" dr="$D$1:$D$1048576" r="AE35" sId="8"/>
    <undo index="65535" exp="area" ref3D="1" dr="$A$1:$A$1048576" r="AD35" sId="8"/>
    <undo index="10" exp="area" ref3D="1" dr="$D$1:$D$1048576" r="AD35" sId="8"/>
    <undo index="65535" exp="area" ref3D="1" dr="$A$1:$A$1048576" r="AC35" sId="8"/>
    <undo index="10" exp="area" ref3D="1" dr="$D$1:$D$1048576" r="AC35" sId="8"/>
    <undo index="65535" exp="area" ref3D="1" dr="$A$1:$A$1048576" r="AB35" sId="8"/>
    <undo index="10" exp="area" ref3D="1" dr="$D$1:$D$1048576" r="AB35" sId="8"/>
    <undo index="65535" exp="area" ref3D="1" dr="$A$1:$A$1048576" r="AA35" sId="8"/>
    <undo index="10" exp="area" ref3D="1" dr="$D$1:$D$1048576" r="AA35" sId="8"/>
    <undo index="65535" exp="area" ref3D="1" dr="$A$1:$A$1048576" r="Z35" sId="8"/>
    <undo index="10" exp="area" ref3D="1" dr="$D$1:$D$1048576" r="Z35" sId="8"/>
    <undo index="65535" exp="area" ref3D="1" dr="$A$1:$A$1048576" r="Y35" sId="8"/>
    <undo index="10" exp="area" ref3D="1" dr="$D$1:$D$1048576" r="Y35" sId="8"/>
    <undo index="65535" exp="area" ref3D="1" dr="$A$1:$A$1048576" r="X35" sId="8"/>
    <undo index="10" exp="area" ref3D="1" dr="$D$1:$D$1048576" r="X35" sId="8"/>
    <undo index="65535" exp="area" ref3D="1" dr="$A$1:$A$1048576" r="W35" sId="8"/>
    <undo index="10" exp="area" ref3D="1" dr="$D$1:$D$1048576" r="W35" sId="8"/>
    <undo index="65535" exp="area" ref3D="1" dr="$A$1:$A$1048576" r="V35" sId="8"/>
    <undo index="10" exp="area" ref3D="1" dr="$D$1:$D$1048576" r="V35" sId="8"/>
    <undo index="65535" exp="area" ref3D="1" dr="$A$1:$A$1048576" r="U35" sId="8"/>
    <undo index="10" exp="area" ref3D="1" dr="$D$1:$D$1048576" r="U35" sId="8"/>
    <undo index="65535" exp="area" ref3D="1" dr="$A$1:$A$1048576" r="T35" sId="8"/>
    <undo index="10" exp="area" ref3D="1" dr="$D$1:$D$1048576" r="T35" sId="8"/>
    <undo index="65535" exp="area" ref3D="1" dr="$A$1:$A$1048576" r="S35" sId="8"/>
    <undo index="10" exp="area" ref3D="1" dr="$D$1:$D$1048576" r="S35" sId="8"/>
    <undo index="65535" exp="area" ref3D="1" dr="$A$1:$A$1048576" r="R35" sId="8"/>
    <undo index="10" exp="area" ref3D="1" dr="$D$1:$D$1048576" r="R35" sId="8"/>
    <undo index="65535" exp="area" ref3D="1" dr="$A$1:$A$1048576" r="Q35" sId="8"/>
    <undo index="10" exp="area" ref3D="1" dr="$D$1:$D$1048576" r="Q35" sId="8"/>
    <undo index="65535" exp="area" ref3D="1" dr="$A$1:$A$1048576" r="P35" sId="8"/>
    <undo index="10" exp="area" ref3D="1" dr="$D$1:$D$1048576" r="P35" sId="8"/>
    <undo index="65535" exp="area" ref3D="1" dr="$A$1:$A$1048576" r="O35" sId="8"/>
    <undo index="10" exp="area" ref3D="1" dr="$D$1:$D$1048576" r="O35" sId="8"/>
    <undo index="65535" exp="area" ref3D="1" dr="$A$1:$A$1048576" r="N35" sId="8"/>
    <undo index="10" exp="area" ref3D="1" dr="$D$1:$D$1048576" r="N35" sId="8"/>
    <undo index="65535" exp="area" ref3D="1" dr="$A$1:$A$1048576" r="M35" sId="8"/>
    <undo index="10" exp="area" ref3D="1" dr="$D$1:$D$1048576" r="M35" sId="8"/>
    <undo index="65535" exp="area" ref3D="1" dr="$A$1:$A$1048576" r="L35" sId="8"/>
    <undo index="10" exp="area" ref3D="1" dr="$D$1:$D$1048576" r="L35" sId="8"/>
    <undo index="65535" exp="area" ref3D="1" dr="$A$1:$A$1048576" r="K35" sId="8"/>
    <undo index="10" exp="area" ref3D="1" dr="$D$1:$D$1048576" r="K35" sId="8"/>
    <undo index="65535" exp="area" ref3D="1" dr="$A$1:$A$1048576" r="J35" sId="8"/>
    <undo index="10" exp="area" ref3D="1" dr="$D$1:$D$1048576" r="J35" sId="8"/>
    <undo index="65535" exp="area" ref3D="1" dr="$A$1:$A$1048576" r="I35" sId="8"/>
    <undo index="10" exp="area" ref3D="1" dr="$D$1:$D$1048576" r="I35" sId="8"/>
    <undo index="65535" exp="area" ref3D="1" dr="$A$1:$A$1048576" r="H35" sId="8"/>
    <undo index="10" exp="area" ref3D="1" dr="$D$1:$D$1048576" r="H35" sId="8"/>
    <undo index="65535" exp="area" ref3D="1" dr="$A$1:$A$1048576" r="G35" sId="8"/>
    <undo index="10" exp="area" ref3D="1" dr="$D$1:$D$1048576" r="G35" sId="8"/>
    <undo index="65535" exp="area" ref3D="1" dr="$A$1:$A$1048576" r="BA34" sId="8"/>
    <undo index="10" exp="area" ref3D="1" dr="$D$1:$D$1048576" r="BA34" sId="8"/>
    <undo index="65535" exp="area" ref3D="1" dr="$A$1:$A$1048576" r="AZ34" sId="8"/>
    <undo index="10" exp="area" ref3D="1" dr="$D$1:$D$1048576" r="AZ34" sId="8"/>
    <undo index="65535" exp="area" ref3D="1" dr="$A$1:$A$1048576" r="AY34" sId="8"/>
    <undo index="10" exp="area" ref3D="1" dr="$D$1:$D$1048576" r="AY34" sId="8"/>
    <undo index="65535" exp="area" ref3D="1" dr="$A$1:$A$1048576" r="AX34" sId="8"/>
    <undo index="10" exp="area" ref3D="1" dr="$D$1:$D$1048576" r="AX34" sId="8"/>
    <undo index="65535" exp="area" ref3D="1" dr="$A$1:$A$1048576" r="AW34" sId="8"/>
    <undo index="10" exp="area" ref3D="1" dr="$D$1:$D$1048576" r="AW34" sId="8"/>
    <undo index="65535" exp="area" ref3D="1" dr="$A$1:$A$1048576" r="AV34" sId="8"/>
    <undo index="10" exp="area" ref3D="1" dr="$D$1:$D$1048576" r="AV34" sId="8"/>
    <undo index="65535" exp="area" ref3D="1" dr="$A$1:$A$1048576" r="AU34" sId="8"/>
    <undo index="10" exp="area" ref3D="1" dr="$D$1:$D$1048576" r="AU34" sId="8"/>
    <undo index="65535" exp="area" ref3D="1" dr="$A$1:$A$1048576" r="AT34" sId="8"/>
    <undo index="10" exp="area" ref3D="1" dr="$D$1:$D$1048576" r="AT34" sId="8"/>
    <undo index="65535" exp="area" ref3D="1" dr="$A$1:$A$1048576" r="AS34" sId="8"/>
    <undo index="10" exp="area" ref3D="1" dr="$D$1:$D$1048576" r="AS34" sId="8"/>
    <undo index="65535" exp="area" ref3D="1" dr="$A$1:$A$1048576" r="AR34" sId="8"/>
    <undo index="10" exp="area" ref3D="1" dr="$D$1:$D$1048576" r="AR34" sId="8"/>
    <undo index="65535" exp="area" ref3D="1" dr="$A$1:$A$1048576" r="AQ34" sId="8"/>
    <undo index="10" exp="area" ref3D="1" dr="$D$1:$D$1048576" r="AQ34" sId="8"/>
    <undo index="65535" exp="area" ref3D="1" dr="$A$1:$A$1048576" r="AP34" sId="8"/>
    <undo index="10" exp="area" ref3D="1" dr="$D$1:$D$1048576" r="AP34" sId="8"/>
    <undo index="65535" exp="area" ref3D="1" dr="$A$1:$A$1048576" r="AO34" sId="8"/>
    <undo index="10" exp="area" ref3D="1" dr="$D$1:$D$1048576" r="AO34" sId="8"/>
    <undo index="65535" exp="area" ref3D="1" dr="$A$1:$A$1048576" r="AN34" sId="8"/>
    <undo index="10" exp="area" ref3D="1" dr="$D$1:$D$1048576" r="AN34" sId="8"/>
    <undo index="65535" exp="area" ref3D="1" dr="$A$1:$A$1048576" r="AM34" sId="8"/>
    <undo index="10" exp="area" ref3D="1" dr="$D$1:$D$1048576" r="AM34" sId="8"/>
    <undo index="65535" exp="area" ref3D="1" dr="$A$1:$A$1048576" r="AL34" sId="8"/>
    <undo index="10" exp="area" ref3D="1" dr="$D$1:$D$1048576" r="AL34" sId="8"/>
    <undo index="65535" exp="area" ref3D="1" dr="$A$1:$A$1048576" r="AK34" sId="8"/>
    <undo index="10" exp="area" ref3D="1" dr="$D$1:$D$1048576" r="AK34" sId="8"/>
    <undo index="65535" exp="area" ref3D="1" dr="$A$1:$A$1048576" r="AJ34" sId="8"/>
    <undo index="10" exp="area" ref3D="1" dr="$D$1:$D$1048576" r="AJ34" sId="8"/>
    <undo index="65535" exp="area" ref3D="1" dr="$A$1:$A$1048576" r="AI34" sId="8"/>
    <undo index="10" exp="area" ref3D="1" dr="$D$1:$D$1048576" r="AI34" sId="8"/>
    <undo index="65535" exp="area" ref3D="1" dr="$A$1:$A$1048576" r="AH34" sId="8"/>
    <undo index="10" exp="area" ref3D="1" dr="$D$1:$D$1048576" r="AH34" sId="8"/>
    <undo index="65535" exp="area" ref3D="1" dr="$A$1:$A$1048576" r="AG34" sId="8"/>
    <undo index="10" exp="area" ref3D="1" dr="$D$1:$D$1048576" r="AG34" sId="8"/>
    <undo index="65535" exp="area" ref3D="1" dr="$A$1:$A$1048576" r="AF34" sId="8"/>
    <undo index="10" exp="area" ref3D="1" dr="$D$1:$D$1048576" r="AF34" sId="8"/>
    <undo index="65535" exp="area" ref3D="1" dr="$A$1:$A$1048576" r="AE34" sId="8"/>
    <undo index="10" exp="area" ref3D="1" dr="$D$1:$D$1048576" r="AE34" sId="8"/>
    <undo index="65535" exp="area" ref3D="1" dr="$A$1:$A$1048576" r="AD34" sId="8"/>
    <undo index="10" exp="area" ref3D="1" dr="$D$1:$D$1048576" r="AD34" sId="8"/>
    <undo index="65535" exp="area" ref3D="1" dr="$A$1:$A$1048576" r="AC34" sId="8"/>
    <undo index="10" exp="area" ref3D="1" dr="$D$1:$D$1048576" r="AC34" sId="8"/>
    <undo index="65535" exp="area" ref3D="1" dr="$A$1:$A$1048576" r="AB34" sId="8"/>
    <undo index="10" exp="area" ref3D="1" dr="$D$1:$D$1048576" r="AB34" sId="8"/>
    <undo index="65535" exp="area" ref3D="1" dr="$A$1:$A$1048576" r="AA34" sId="8"/>
    <undo index="10" exp="area" ref3D="1" dr="$D$1:$D$1048576" r="AA34" sId="8"/>
    <undo index="65535" exp="area" ref3D="1" dr="$A$1:$A$1048576" r="Z34" sId="8"/>
    <undo index="10" exp="area" ref3D="1" dr="$D$1:$D$1048576" r="Z34" sId="8"/>
    <undo index="65535" exp="area" ref3D="1" dr="$A$1:$A$1048576" r="Y34" sId="8"/>
    <undo index="10" exp="area" ref3D="1" dr="$D$1:$D$1048576" r="Y34" sId="8"/>
    <undo index="65535" exp="area" ref3D="1" dr="$A$1:$A$1048576" r="X34" sId="8"/>
    <undo index="10" exp="area" ref3D="1" dr="$D$1:$D$1048576" r="X34" sId="8"/>
    <undo index="65535" exp="area" ref3D="1" dr="$A$1:$A$1048576" r="W34" sId="8"/>
    <undo index="10" exp="area" ref3D="1" dr="$D$1:$D$1048576" r="W34" sId="8"/>
    <undo index="65535" exp="area" ref3D="1" dr="$A$1:$A$1048576" r="V34" sId="8"/>
    <undo index="10" exp="area" ref3D="1" dr="$D$1:$D$1048576" r="V34" sId="8"/>
    <undo index="65535" exp="area" ref3D="1" dr="$A$1:$A$1048576" r="U34" sId="8"/>
    <undo index="10" exp="area" ref3D="1" dr="$D$1:$D$1048576" r="U34" sId="8"/>
    <undo index="65535" exp="area" ref3D="1" dr="$A$1:$A$1048576" r="T34" sId="8"/>
    <undo index="10" exp="area" ref3D="1" dr="$D$1:$D$1048576" r="T34" sId="8"/>
    <undo index="65535" exp="area" ref3D="1" dr="$A$1:$A$1048576" r="S34" sId="8"/>
    <undo index="10" exp="area" ref3D="1" dr="$D$1:$D$1048576" r="S34" sId="8"/>
    <undo index="65535" exp="area" ref3D="1" dr="$A$1:$A$1048576" r="R34" sId="8"/>
    <undo index="10" exp="area" ref3D="1" dr="$D$1:$D$1048576" r="R34" sId="8"/>
    <undo index="65535" exp="area" ref3D="1" dr="$A$1:$A$1048576" r="Q34" sId="8"/>
    <undo index="10" exp="area" ref3D="1" dr="$D$1:$D$1048576" r="Q34" sId="8"/>
    <undo index="65535" exp="area" ref3D="1" dr="$A$1:$A$1048576" r="P34" sId="8"/>
    <undo index="10" exp="area" ref3D="1" dr="$D$1:$D$1048576" r="P34" sId="8"/>
    <undo index="65535" exp="area" ref3D="1" dr="$A$1:$A$1048576" r="O34" sId="8"/>
    <undo index="10" exp="area" ref3D="1" dr="$D$1:$D$1048576" r="O34" sId="8"/>
    <undo index="65535" exp="area" ref3D="1" dr="$A$1:$A$1048576" r="N34" sId="8"/>
    <undo index="10" exp="area" ref3D="1" dr="$D$1:$D$1048576" r="N34" sId="8"/>
    <undo index="65535" exp="area" ref3D="1" dr="$A$1:$A$1048576" r="M34" sId="8"/>
    <undo index="10" exp="area" ref3D="1" dr="$D$1:$D$1048576" r="M34" sId="8"/>
    <undo index="65535" exp="area" ref3D="1" dr="$A$1:$A$1048576" r="L34" sId="8"/>
    <undo index="10" exp="area" ref3D="1" dr="$D$1:$D$1048576" r="L34" sId="8"/>
    <undo index="65535" exp="area" ref3D="1" dr="$A$1:$A$1048576" r="K34" sId="8"/>
    <undo index="10" exp="area" ref3D="1" dr="$D$1:$D$1048576" r="K34" sId="8"/>
    <undo index="65535" exp="area" ref3D="1" dr="$A$1:$A$1048576" r="J34" sId="8"/>
    <undo index="10" exp="area" ref3D="1" dr="$D$1:$D$1048576" r="J34" sId="8"/>
    <undo index="65535" exp="area" ref3D="1" dr="$A$1:$A$1048576" r="I34" sId="8"/>
    <undo index="10" exp="area" ref3D="1" dr="$D$1:$D$1048576" r="I34" sId="8"/>
    <undo index="65535" exp="area" ref3D="1" dr="$A$1:$A$1048576" r="H34" sId="8"/>
    <undo index="10" exp="area" ref3D="1" dr="$D$1:$D$1048576" r="H34" sId="8"/>
    <undo index="65535" exp="area" ref3D="1" dr="$A$1:$A$1048576" r="G34" sId="8"/>
    <undo index="10" exp="area" ref3D="1" dr="$D$1:$D$1048576" r="G34" sId="8"/>
    <undo index="65535" exp="area" ref3D="1" dr="$A$1:$A$1048576" r="BA33" sId="8"/>
    <undo index="10" exp="area" ref3D="1" dr="$D$1:$D$1048576" r="BA33" sId="8"/>
    <undo index="65535" exp="area" ref3D="1" dr="$A$1:$A$1048576" r="AZ33" sId="8"/>
    <undo index="10" exp="area" ref3D="1" dr="$D$1:$D$1048576" r="AZ33" sId="8"/>
    <undo index="65535" exp="area" ref3D="1" dr="$A$1:$A$1048576" r="AY33" sId="8"/>
    <undo index="10" exp="area" ref3D="1" dr="$D$1:$D$1048576" r="AY33" sId="8"/>
    <undo index="65535" exp="area" ref3D="1" dr="$A$1:$A$1048576" r="AX33" sId="8"/>
    <undo index="10" exp="area" ref3D="1" dr="$D$1:$D$1048576" r="AX33" sId="8"/>
    <undo index="65535" exp="area" ref3D="1" dr="$A$1:$A$1048576" r="AW33" sId="8"/>
    <undo index="10" exp="area" ref3D="1" dr="$D$1:$D$1048576" r="AW33" sId="8"/>
    <undo index="65535" exp="area" ref3D="1" dr="$A$1:$A$1048576" r="AV33" sId="8"/>
    <undo index="10" exp="area" ref3D="1" dr="$D$1:$D$1048576" r="AV33" sId="8"/>
    <undo index="65535" exp="area" ref3D="1" dr="$A$1:$A$1048576" r="AU33" sId="8"/>
    <undo index="10" exp="area" ref3D="1" dr="$D$1:$D$1048576" r="AU33" sId="8"/>
    <undo index="65535" exp="area" ref3D="1" dr="$A$1:$A$1048576" r="AT33" sId="8"/>
    <undo index="10" exp="area" ref3D="1" dr="$D$1:$D$1048576" r="AT33" sId="8"/>
    <undo index="65535" exp="area" ref3D="1" dr="$A$1:$A$1048576" r="AS33" sId="8"/>
    <undo index="10" exp="area" ref3D="1" dr="$D$1:$D$1048576" r="AS33" sId="8"/>
    <undo index="65535" exp="area" ref3D="1" dr="$A$1:$A$1048576" r="AR33" sId="8"/>
    <undo index="10" exp="area" ref3D="1" dr="$D$1:$D$1048576" r="AR33" sId="8"/>
    <undo index="65535" exp="area" ref3D="1" dr="$A$1:$A$1048576" r="AQ33" sId="8"/>
    <undo index="10" exp="area" ref3D="1" dr="$D$1:$D$1048576" r="AQ33" sId="8"/>
    <undo index="65535" exp="area" ref3D="1" dr="$A$1:$A$1048576" r="AP33" sId="8"/>
    <undo index="10" exp="area" ref3D="1" dr="$D$1:$D$1048576" r="AP33" sId="8"/>
    <undo index="65535" exp="area" ref3D="1" dr="$A$1:$A$1048576" r="AO33" sId="8"/>
    <undo index="10" exp="area" ref3D="1" dr="$D$1:$D$1048576" r="AO33" sId="8"/>
    <undo index="65535" exp="area" ref3D="1" dr="$A$1:$A$1048576" r="AN33" sId="8"/>
    <undo index="10" exp="area" ref3D="1" dr="$D$1:$D$1048576" r="AN33" sId="8"/>
    <undo index="65535" exp="area" ref3D="1" dr="$A$1:$A$1048576" r="AM33" sId="8"/>
    <undo index="10" exp="area" ref3D="1" dr="$D$1:$D$1048576" r="AM33" sId="8"/>
    <undo index="65535" exp="area" ref3D="1" dr="$A$1:$A$1048576" r="AL33" sId="8"/>
    <undo index="10" exp="area" ref3D="1" dr="$D$1:$D$1048576" r="AL33" sId="8"/>
    <undo index="65535" exp="area" ref3D="1" dr="$A$1:$A$1048576" r="AK33" sId="8"/>
    <undo index="10" exp="area" ref3D="1" dr="$D$1:$D$1048576" r="AK33" sId="8"/>
    <undo index="65535" exp="area" ref3D="1" dr="$A$1:$A$1048576" r="AJ33" sId="8"/>
    <undo index="10" exp="area" ref3D="1" dr="$D$1:$D$1048576" r="AJ33" sId="8"/>
    <undo index="65535" exp="area" ref3D="1" dr="$A$1:$A$1048576" r="AI33" sId="8"/>
    <undo index="10" exp="area" ref3D="1" dr="$D$1:$D$1048576" r="AI33" sId="8"/>
    <undo index="65535" exp="area" ref3D="1" dr="$A$1:$A$1048576" r="AH33" sId="8"/>
    <undo index="10" exp="area" ref3D="1" dr="$D$1:$D$1048576" r="AH33" sId="8"/>
    <undo index="65535" exp="area" ref3D="1" dr="$A$1:$A$1048576" r="AG33" sId="8"/>
    <undo index="10" exp="area" ref3D="1" dr="$D$1:$D$1048576" r="AG33" sId="8"/>
    <undo index="65535" exp="area" ref3D="1" dr="$A$1:$A$1048576" r="AF33" sId="8"/>
    <undo index="10" exp="area" ref3D="1" dr="$D$1:$D$1048576" r="AF33" sId="8"/>
    <undo index="65535" exp="area" ref3D="1" dr="$A$1:$A$1048576" r="AE33" sId="8"/>
    <undo index="10" exp="area" ref3D="1" dr="$D$1:$D$1048576" r="AE33" sId="8"/>
    <undo index="65535" exp="area" ref3D="1" dr="$A$1:$A$1048576" r="AD33" sId="8"/>
    <undo index="10" exp="area" ref3D="1" dr="$D$1:$D$1048576" r="AD33" sId="8"/>
    <undo index="65535" exp="area" ref3D="1" dr="$A$1:$A$1048576" r="AC33" sId="8"/>
    <undo index="10" exp="area" ref3D="1" dr="$D$1:$D$1048576" r="AC33" sId="8"/>
    <undo index="65535" exp="area" ref3D="1" dr="$A$1:$A$1048576" r="AB33" sId="8"/>
    <undo index="10" exp="area" ref3D="1" dr="$D$1:$D$1048576" r="AB33" sId="8"/>
    <undo index="65535" exp="area" ref3D="1" dr="$A$1:$A$1048576" r="AA33" sId="8"/>
    <undo index="10" exp="area" ref3D="1" dr="$D$1:$D$1048576" r="AA33" sId="8"/>
    <undo index="65535" exp="area" ref3D="1" dr="$A$1:$A$1048576" r="Z33" sId="8"/>
    <undo index="10" exp="area" ref3D="1" dr="$D$1:$D$1048576" r="Z33" sId="8"/>
    <undo index="65535" exp="area" ref3D="1" dr="$A$1:$A$1048576" r="Y33" sId="8"/>
    <undo index="10" exp="area" ref3D="1" dr="$D$1:$D$1048576" r="Y33" sId="8"/>
    <undo index="65535" exp="area" ref3D="1" dr="$A$1:$A$1048576" r="X33" sId="8"/>
    <undo index="10" exp="area" ref3D="1" dr="$D$1:$D$1048576" r="X33" sId="8"/>
    <undo index="65535" exp="area" ref3D="1" dr="$A$1:$A$1048576" r="W33" sId="8"/>
    <undo index="10" exp="area" ref3D="1" dr="$D$1:$D$1048576" r="W33" sId="8"/>
    <undo index="65535" exp="area" ref3D="1" dr="$A$1:$A$1048576" r="V33" sId="8"/>
    <undo index="10" exp="area" ref3D="1" dr="$D$1:$D$1048576" r="V33" sId="8"/>
    <undo index="65535" exp="area" ref3D="1" dr="$A$1:$A$1048576" r="U33" sId="8"/>
    <undo index="10" exp="area" ref3D="1" dr="$D$1:$D$1048576" r="U33" sId="8"/>
    <undo index="65535" exp="area" ref3D="1" dr="$A$1:$A$1048576" r="T33" sId="8"/>
    <undo index="10" exp="area" ref3D="1" dr="$D$1:$D$1048576" r="T33" sId="8"/>
    <undo index="65535" exp="area" ref3D="1" dr="$A$1:$A$1048576" r="S33" sId="8"/>
    <undo index="10" exp="area" ref3D="1" dr="$D$1:$D$1048576" r="S33" sId="8"/>
    <undo index="65535" exp="area" ref3D="1" dr="$A$1:$A$1048576" r="R33" sId="8"/>
    <undo index="10" exp="area" ref3D="1" dr="$D$1:$D$1048576" r="R33" sId="8"/>
    <undo index="65535" exp="area" ref3D="1" dr="$A$1:$A$1048576" r="Q33" sId="8"/>
    <undo index="10" exp="area" ref3D="1" dr="$D$1:$D$1048576" r="Q33" sId="8"/>
    <undo index="65535" exp="area" ref3D="1" dr="$A$1:$A$1048576" r="P33" sId="8"/>
    <undo index="10" exp="area" ref3D="1" dr="$D$1:$D$1048576" r="P33" sId="8"/>
    <undo index="65535" exp="area" ref3D="1" dr="$A$1:$A$1048576" r="O33" sId="8"/>
    <undo index="10" exp="area" ref3D="1" dr="$D$1:$D$1048576" r="O33" sId="8"/>
    <undo index="65535" exp="area" ref3D="1" dr="$A$1:$A$1048576" r="N33" sId="8"/>
    <undo index="10" exp="area" ref3D="1" dr="$D$1:$D$1048576" r="N33" sId="8"/>
    <undo index="65535" exp="area" ref3D="1" dr="$A$1:$A$1048576" r="M33" sId="8"/>
    <undo index="10" exp="area" ref3D="1" dr="$D$1:$D$1048576" r="M33" sId="8"/>
    <undo index="65535" exp="area" ref3D="1" dr="$A$1:$A$1048576" r="L33" sId="8"/>
    <undo index="10" exp="area" ref3D="1" dr="$D$1:$D$1048576" r="L33" sId="8"/>
    <undo index="65535" exp="area" ref3D="1" dr="$A$1:$A$1048576" r="K33" sId="8"/>
    <undo index="10" exp="area" ref3D="1" dr="$D$1:$D$1048576" r="K33" sId="8"/>
    <undo index="65535" exp="area" ref3D="1" dr="$A$1:$A$1048576" r="J33" sId="8"/>
    <undo index="10" exp="area" ref3D="1" dr="$D$1:$D$1048576" r="J33" sId="8"/>
    <undo index="65535" exp="area" ref3D="1" dr="$A$1:$A$1048576" r="I33" sId="8"/>
    <undo index="10" exp="area" ref3D="1" dr="$D$1:$D$1048576" r="I33" sId="8"/>
    <undo index="65535" exp="area" ref3D="1" dr="$A$1:$A$1048576" r="H33" sId="8"/>
    <undo index="10" exp="area" ref3D="1" dr="$D$1:$D$1048576" r="H33" sId="8"/>
    <undo index="65535" exp="area" ref3D="1" dr="$A$1:$A$1048576" r="G33" sId="8"/>
    <undo index="10" exp="area" ref3D="1" dr="$D$1:$D$1048576" r="G33" sId="8"/>
    <undo index="65535" exp="area" ref3D="1" dr="$A$1:$A$1048576" r="BA30" sId="8"/>
    <undo index="10" exp="area" ref3D="1" dr="$D$1:$D$1048576" r="BA30" sId="8"/>
    <undo index="65535" exp="area" ref3D="1" dr="$A$1:$A$1048576" r="AZ30" sId="8"/>
    <undo index="10" exp="area" ref3D="1" dr="$D$1:$D$1048576" r="AZ30" sId="8"/>
    <undo index="65535" exp="area" ref3D="1" dr="$A$1:$A$1048576" r="AY30" sId="8"/>
    <undo index="10" exp="area" ref3D="1" dr="$D$1:$D$1048576" r="AY30" sId="8"/>
    <undo index="65535" exp="area" ref3D="1" dr="$A$1:$A$1048576" r="AX30" sId="8"/>
    <undo index="10" exp="area" ref3D="1" dr="$D$1:$D$1048576" r="AX30" sId="8"/>
    <undo index="65535" exp="area" ref3D="1" dr="$A$1:$A$1048576" r="AW30" sId="8"/>
    <undo index="10" exp="area" ref3D="1" dr="$D$1:$D$1048576" r="AW30" sId="8"/>
    <undo index="65535" exp="area" ref3D="1" dr="$A$1:$A$1048576" r="AV30" sId="8"/>
    <undo index="10" exp="area" ref3D="1" dr="$D$1:$D$1048576" r="AV30" sId="8"/>
    <undo index="65535" exp="area" ref3D="1" dr="$A$1:$A$1048576" r="AU30" sId="8"/>
    <undo index="10" exp="area" ref3D="1" dr="$D$1:$D$1048576" r="AU30" sId="8"/>
    <undo index="65535" exp="area" ref3D="1" dr="$A$1:$A$1048576" r="AT30" sId="8"/>
    <undo index="10" exp="area" ref3D="1" dr="$D$1:$D$1048576" r="AT30" sId="8"/>
    <undo index="65535" exp="area" ref3D="1" dr="$A$1:$A$1048576" r="AS30" sId="8"/>
    <undo index="10" exp="area" ref3D="1" dr="$D$1:$D$1048576" r="AS30" sId="8"/>
    <undo index="65535" exp="area" ref3D="1" dr="$A$1:$A$1048576" r="AR30" sId="8"/>
    <undo index="10" exp="area" ref3D="1" dr="$D$1:$D$1048576" r="AR30" sId="8"/>
    <undo index="65535" exp="area" ref3D="1" dr="$A$1:$A$1048576" r="AQ30" sId="8"/>
    <undo index="10" exp="area" ref3D="1" dr="$D$1:$D$1048576" r="AQ30" sId="8"/>
    <undo index="65535" exp="area" ref3D="1" dr="$A$1:$A$1048576" r="AP30" sId="8"/>
    <undo index="10" exp="area" ref3D="1" dr="$D$1:$D$1048576" r="AP30" sId="8"/>
    <undo index="65535" exp="area" ref3D="1" dr="$A$1:$A$1048576" r="AO30" sId="8"/>
    <undo index="10" exp="area" ref3D="1" dr="$D$1:$D$1048576" r="AO30" sId="8"/>
    <undo index="65535" exp="area" ref3D="1" dr="$A$1:$A$1048576" r="AN30" sId="8"/>
    <undo index="10" exp="area" ref3D="1" dr="$D$1:$D$1048576" r="AN30" sId="8"/>
    <undo index="65535" exp="area" ref3D="1" dr="$A$1:$A$1048576" r="AM30" sId="8"/>
    <undo index="10" exp="area" ref3D="1" dr="$D$1:$D$1048576" r="AM30" sId="8"/>
    <undo index="65535" exp="area" ref3D="1" dr="$A$1:$A$1048576" r="AL30" sId="8"/>
    <undo index="10" exp="area" ref3D="1" dr="$D$1:$D$1048576" r="AL30" sId="8"/>
    <undo index="65535" exp="area" ref3D="1" dr="$A$1:$A$1048576" r="AK30" sId="8"/>
    <undo index="10" exp="area" ref3D="1" dr="$D$1:$D$1048576" r="AK30" sId="8"/>
    <undo index="65535" exp="area" ref3D="1" dr="$A$1:$A$1048576" r="AJ30" sId="8"/>
    <undo index="10" exp="area" ref3D="1" dr="$D$1:$D$1048576" r="AJ30" sId="8"/>
    <undo index="65535" exp="area" ref3D="1" dr="$A$1:$A$1048576" r="AI30" sId="8"/>
    <undo index="10" exp="area" ref3D="1" dr="$D$1:$D$1048576" r="AI30" sId="8"/>
    <undo index="65535" exp="area" ref3D="1" dr="$A$1:$A$1048576" r="AH30" sId="8"/>
    <undo index="10" exp="area" ref3D="1" dr="$D$1:$D$1048576" r="AH30" sId="8"/>
    <undo index="65535" exp="area" ref3D="1" dr="$A$1:$A$1048576" r="AG30" sId="8"/>
    <undo index="10" exp="area" ref3D="1" dr="$D$1:$D$1048576" r="AG30" sId="8"/>
    <undo index="65535" exp="area" ref3D="1" dr="$A$1:$A$1048576" r="AF30" sId="8"/>
    <undo index="10" exp="area" ref3D="1" dr="$D$1:$D$1048576" r="AF30" sId="8"/>
    <undo index="65535" exp="area" ref3D="1" dr="$A$1:$A$1048576" r="AE30" sId="8"/>
    <undo index="10" exp="area" ref3D="1" dr="$D$1:$D$1048576" r="AE30" sId="8"/>
    <undo index="65535" exp="area" ref3D="1" dr="$A$1:$A$1048576" r="AD30" sId="8"/>
    <undo index="10" exp="area" ref3D="1" dr="$D$1:$D$1048576" r="AD30" sId="8"/>
    <undo index="65535" exp="area" ref3D="1" dr="$A$1:$A$1048576" r="AC30" sId="8"/>
    <undo index="10" exp="area" ref3D="1" dr="$D$1:$D$1048576" r="AC30" sId="8"/>
    <undo index="65535" exp="area" ref3D="1" dr="$A$1:$A$1048576" r="AB30" sId="8"/>
    <undo index="10" exp="area" ref3D="1" dr="$D$1:$D$1048576" r="AB30" sId="8"/>
    <undo index="65535" exp="area" ref3D="1" dr="$A$1:$A$1048576" r="AA30" sId="8"/>
    <undo index="10" exp="area" ref3D="1" dr="$D$1:$D$1048576" r="AA30" sId="8"/>
    <undo index="65535" exp="area" ref3D="1" dr="$A$1:$A$1048576" r="Z30" sId="8"/>
    <undo index="10" exp="area" ref3D="1" dr="$D$1:$D$1048576" r="Z30" sId="8"/>
    <undo index="65535" exp="area" ref3D="1" dr="$A$1:$A$1048576" r="Y30" sId="8"/>
    <undo index="10" exp="area" ref3D="1" dr="$D$1:$D$1048576" r="Y30" sId="8"/>
    <undo index="65535" exp="area" ref3D="1" dr="$A$1:$A$1048576" r="X30" sId="8"/>
    <undo index="10" exp="area" ref3D="1" dr="$D$1:$D$1048576" r="X30" sId="8"/>
    <undo index="65535" exp="area" ref3D="1" dr="$A$1:$A$1048576" r="W30" sId="8"/>
    <undo index="10" exp="area" ref3D="1" dr="$D$1:$D$1048576" r="W30" sId="8"/>
    <undo index="65535" exp="area" ref3D="1" dr="$A$1:$A$1048576" r="V30" sId="8"/>
    <undo index="10" exp="area" ref3D="1" dr="$D$1:$D$1048576" r="V30" sId="8"/>
    <undo index="65535" exp="area" ref3D="1" dr="$A$1:$A$1048576" r="U30" sId="8"/>
    <undo index="10" exp="area" ref3D="1" dr="$D$1:$D$1048576" r="U30" sId="8"/>
    <undo index="65535" exp="area" ref3D="1" dr="$A$1:$A$1048576" r="T30" sId="8"/>
    <undo index="10" exp="area" ref3D="1" dr="$D$1:$D$1048576" r="T30" sId="8"/>
    <undo index="65535" exp="area" ref3D="1" dr="$A$1:$A$1048576" r="S30" sId="8"/>
    <undo index="10" exp="area" ref3D="1" dr="$D$1:$D$1048576" r="S30" sId="8"/>
    <undo index="65535" exp="area" ref3D="1" dr="$A$1:$A$1048576" r="R30" sId="8"/>
    <undo index="10" exp="area" ref3D="1" dr="$D$1:$D$1048576" r="R30" sId="8"/>
    <undo index="65535" exp="area" ref3D="1" dr="$A$1:$A$1048576" r="Q30" sId="8"/>
    <undo index="10" exp="area" ref3D="1" dr="$D$1:$D$1048576" r="Q30" sId="8"/>
    <undo index="65535" exp="area" ref3D="1" dr="$A$1:$A$1048576" r="P30" sId="8"/>
    <undo index="10" exp="area" ref3D="1" dr="$D$1:$D$1048576" r="P30" sId="8"/>
    <undo index="65535" exp="area" ref3D="1" dr="$A$1:$A$1048576" r="O30" sId="8"/>
    <undo index="10" exp="area" ref3D="1" dr="$D$1:$D$1048576" r="O30" sId="8"/>
    <undo index="65535" exp="area" ref3D="1" dr="$A$1:$A$1048576" r="N30" sId="8"/>
    <undo index="10" exp="area" ref3D="1" dr="$D$1:$D$1048576" r="N30" sId="8"/>
    <undo index="65535" exp="area" ref3D="1" dr="$A$1:$A$1048576" r="M30" sId="8"/>
    <undo index="10" exp="area" ref3D="1" dr="$D$1:$D$1048576" r="M30" sId="8"/>
    <undo index="65535" exp="area" ref3D="1" dr="$A$1:$A$1048576" r="L30" sId="8"/>
    <undo index="10" exp="area" ref3D="1" dr="$D$1:$D$1048576" r="L30" sId="8"/>
    <undo index="65535" exp="area" ref3D="1" dr="$A$1:$A$1048576" r="K30" sId="8"/>
    <undo index="10" exp="area" ref3D="1" dr="$D$1:$D$1048576" r="K30" sId="8"/>
    <undo index="65535" exp="area" ref3D="1" dr="$A$1:$A$1048576" r="J30" sId="8"/>
    <undo index="10" exp="area" ref3D="1" dr="$D$1:$D$1048576" r="J30" sId="8"/>
    <undo index="65535" exp="area" ref3D="1" dr="$A$1:$A$1048576" r="I30" sId="8"/>
    <undo index="10" exp="area" ref3D="1" dr="$D$1:$D$1048576" r="I30" sId="8"/>
    <undo index="65535" exp="area" ref3D="1" dr="$A$1:$A$1048576" r="H30" sId="8"/>
    <undo index="10" exp="area" ref3D="1" dr="$D$1:$D$1048576" r="H30" sId="8"/>
    <undo index="65535" exp="area" ref3D="1" dr="$A$1:$A$1048576" r="G30" sId="8"/>
    <undo index="10" exp="area" ref3D="1" dr="$D$1:$D$1048576" r="G30" sId="8"/>
    <undo index="65535" exp="area" ref3D="1" dr="$A$1:$A$1048576" r="BA29" sId="8"/>
    <undo index="10" exp="area" ref3D="1" dr="$D$1:$D$1048576" r="BA29" sId="8"/>
    <undo index="65535" exp="area" ref3D="1" dr="$A$1:$A$1048576" r="AZ29" sId="8"/>
    <undo index="10" exp="area" ref3D="1" dr="$D$1:$D$1048576" r="AZ29" sId="8"/>
    <undo index="65535" exp="area" ref3D="1" dr="$A$1:$A$1048576" r="AY29" sId="8"/>
    <undo index="10" exp="area" ref3D="1" dr="$D$1:$D$1048576" r="AY29" sId="8"/>
    <undo index="65535" exp="area" ref3D="1" dr="$A$1:$A$1048576" r="AX29" sId="8"/>
    <undo index="10" exp="area" ref3D="1" dr="$D$1:$D$1048576" r="AX29" sId="8"/>
    <undo index="65535" exp="area" ref3D="1" dr="$A$1:$A$1048576" r="AW29" sId="8"/>
    <undo index="10" exp="area" ref3D="1" dr="$D$1:$D$1048576" r="AW29" sId="8"/>
    <undo index="65535" exp="area" ref3D="1" dr="$A$1:$A$1048576" r="AV29" sId="8"/>
    <undo index="10" exp="area" ref3D="1" dr="$D$1:$D$1048576" r="AV29" sId="8"/>
    <undo index="65535" exp="area" ref3D="1" dr="$A$1:$A$1048576" r="AU29" sId="8"/>
    <undo index="10" exp="area" ref3D="1" dr="$D$1:$D$1048576" r="AU29" sId="8"/>
    <undo index="65535" exp="area" ref3D="1" dr="$A$1:$A$1048576" r="AT29" sId="8"/>
    <undo index="10" exp="area" ref3D="1" dr="$D$1:$D$1048576" r="AT29" sId="8"/>
    <undo index="65535" exp="area" ref3D="1" dr="$A$1:$A$1048576" r="AS29" sId="8"/>
    <undo index="10" exp="area" ref3D="1" dr="$D$1:$D$1048576" r="AS29" sId="8"/>
    <undo index="65535" exp="area" ref3D="1" dr="$A$1:$A$1048576" r="AR29" sId="8"/>
    <undo index="10" exp="area" ref3D="1" dr="$D$1:$D$1048576" r="AR29" sId="8"/>
    <undo index="65535" exp="area" ref3D="1" dr="$A$1:$A$1048576" r="AQ29" sId="8"/>
    <undo index="10" exp="area" ref3D="1" dr="$D$1:$D$1048576" r="AQ29" sId="8"/>
    <undo index="65535" exp="area" ref3D="1" dr="$A$1:$A$1048576" r="AP29" sId="8"/>
    <undo index="10" exp="area" ref3D="1" dr="$D$1:$D$1048576" r="AP29" sId="8"/>
    <undo index="65535" exp="area" ref3D="1" dr="$A$1:$A$1048576" r="AO29" sId="8"/>
    <undo index="10" exp="area" ref3D="1" dr="$D$1:$D$1048576" r="AO29" sId="8"/>
    <undo index="65535" exp="area" ref3D="1" dr="$A$1:$A$1048576" r="AN29" sId="8"/>
    <undo index="10" exp="area" ref3D="1" dr="$D$1:$D$1048576" r="AN29" sId="8"/>
    <undo index="65535" exp="area" ref3D="1" dr="$A$1:$A$1048576" r="AM29" sId="8"/>
    <undo index="10" exp="area" ref3D="1" dr="$D$1:$D$1048576" r="AM29" sId="8"/>
    <undo index="65535" exp="area" ref3D="1" dr="$A$1:$A$1048576" r="AL29" sId="8"/>
    <undo index="10" exp="area" ref3D="1" dr="$D$1:$D$1048576" r="AL29" sId="8"/>
    <undo index="65535" exp="area" ref3D="1" dr="$A$1:$A$1048576" r="AK29" sId="8"/>
    <undo index="10" exp="area" ref3D="1" dr="$D$1:$D$1048576" r="AK29" sId="8"/>
    <undo index="65535" exp="area" ref3D="1" dr="$A$1:$A$1048576" r="AJ29" sId="8"/>
    <undo index="10" exp="area" ref3D="1" dr="$D$1:$D$1048576" r="AJ29" sId="8"/>
    <undo index="65535" exp="area" ref3D="1" dr="$A$1:$A$1048576" r="AI29" sId="8"/>
    <undo index="10" exp="area" ref3D="1" dr="$D$1:$D$1048576" r="AI29" sId="8"/>
    <undo index="65535" exp="area" ref3D="1" dr="$A$1:$A$1048576" r="AH29" sId="8"/>
    <undo index="10" exp="area" ref3D="1" dr="$D$1:$D$1048576" r="AH29" sId="8"/>
    <undo index="65535" exp="area" ref3D="1" dr="$A$1:$A$1048576" r="AG29" sId="8"/>
    <undo index="10" exp="area" ref3D="1" dr="$D$1:$D$1048576" r="AG29" sId="8"/>
    <undo index="65535" exp="area" ref3D="1" dr="$A$1:$A$1048576" r="AF29" sId="8"/>
    <undo index="10" exp="area" ref3D="1" dr="$D$1:$D$1048576" r="AF29" sId="8"/>
    <undo index="65535" exp="area" ref3D="1" dr="$A$1:$A$1048576" r="AE29" sId="8"/>
    <undo index="10" exp="area" ref3D="1" dr="$D$1:$D$1048576" r="AE29" sId="8"/>
    <undo index="65535" exp="area" ref3D="1" dr="$A$1:$A$1048576" r="AD29" sId="8"/>
    <undo index="10" exp="area" ref3D="1" dr="$D$1:$D$1048576" r="AD29" sId="8"/>
    <undo index="65535" exp="area" ref3D="1" dr="$A$1:$A$1048576" r="AC29" sId="8"/>
    <undo index="10" exp="area" ref3D="1" dr="$D$1:$D$1048576" r="AC29" sId="8"/>
    <undo index="65535" exp="area" ref3D="1" dr="$A$1:$A$1048576" r="AB29" sId="8"/>
    <undo index="10" exp="area" ref3D="1" dr="$D$1:$D$1048576" r="AB29" sId="8"/>
    <undo index="65535" exp="area" ref3D="1" dr="$A$1:$A$1048576" r="AA29" sId="8"/>
    <undo index="10" exp="area" ref3D="1" dr="$D$1:$D$1048576" r="AA29" sId="8"/>
    <undo index="65535" exp="area" ref3D="1" dr="$A$1:$A$1048576" r="Z29" sId="8"/>
    <undo index="10" exp="area" ref3D="1" dr="$D$1:$D$1048576" r="Z29" sId="8"/>
    <undo index="65535" exp="area" ref3D="1" dr="$A$1:$A$1048576" r="Y29" sId="8"/>
    <undo index="10" exp="area" ref3D="1" dr="$D$1:$D$1048576" r="Y29" sId="8"/>
    <undo index="65535" exp="area" ref3D="1" dr="$A$1:$A$1048576" r="X29" sId="8"/>
    <undo index="10" exp="area" ref3D="1" dr="$D$1:$D$1048576" r="X29" sId="8"/>
    <undo index="65535" exp="area" ref3D="1" dr="$A$1:$A$1048576" r="W29" sId="8"/>
    <undo index="10" exp="area" ref3D="1" dr="$D$1:$D$1048576" r="W29" sId="8"/>
    <undo index="65535" exp="area" ref3D="1" dr="$A$1:$A$1048576" r="V29" sId="8"/>
    <undo index="10" exp="area" ref3D="1" dr="$D$1:$D$1048576" r="V29" sId="8"/>
    <undo index="65535" exp="area" ref3D="1" dr="$A$1:$A$1048576" r="U29" sId="8"/>
    <undo index="10" exp="area" ref3D="1" dr="$D$1:$D$1048576" r="U29" sId="8"/>
    <undo index="65535" exp="area" ref3D="1" dr="$A$1:$A$1048576" r="T29" sId="8"/>
    <undo index="10" exp="area" ref3D="1" dr="$D$1:$D$1048576" r="T29" sId="8"/>
    <undo index="65535" exp="area" ref3D="1" dr="$A$1:$A$1048576" r="S29" sId="8"/>
    <undo index="10" exp="area" ref3D="1" dr="$D$1:$D$1048576" r="S29" sId="8"/>
    <undo index="65535" exp="area" ref3D="1" dr="$A$1:$A$1048576" r="R29" sId="8"/>
    <undo index="10" exp="area" ref3D="1" dr="$D$1:$D$1048576" r="R29" sId="8"/>
    <undo index="65535" exp="area" ref3D="1" dr="$A$1:$A$1048576" r="Q29" sId="8"/>
    <undo index="10" exp="area" ref3D="1" dr="$D$1:$D$1048576" r="Q29" sId="8"/>
    <undo index="65535" exp="area" ref3D="1" dr="$A$1:$A$1048576" r="P29" sId="8"/>
    <undo index="10" exp="area" ref3D="1" dr="$D$1:$D$1048576" r="P29" sId="8"/>
    <undo index="65535" exp="area" ref3D="1" dr="$A$1:$A$1048576" r="O29" sId="8"/>
    <undo index="10" exp="area" ref3D="1" dr="$D$1:$D$1048576" r="O29" sId="8"/>
    <undo index="65535" exp="area" ref3D="1" dr="$A$1:$A$1048576" r="N29" sId="8"/>
    <undo index="10" exp="area" ref3D="1" dr="$D$1:$D$1048576" r="N29" sId="8"/>
    <undo index="65535" exp="area" ref3D="1" dr="$A$1:$A$1048576" r="M29" sId="8"/>
    <undo index="10" exp="area" ref3D="1" dr="$D$1:$D$1048576" r="M29" sId="8"/>
    <undo index="65535" exp="area" ref3D="1" dr="$A$1:$A$1048576" r="L29" sId="8"/>
    <undo index="10" exp="area" ref3D="1" dr="$D$1:$D$1048576" r="L29" sId="8"/>
    <undo index="65535" exp="area" ref3D="1" dr="$A$1:$A$1048576" r="K29" sId="8"/>
    <undo index="10" exp="area" ref3D="1" dr="$D$1:$D$1048576" r="K29" sId="8"/>
    <undo index="65535" exp="area" ref3D="1" dr="$A$1:$A$1048576" r="J29" sId="8"/>
    <undo index="10" exp="area" ref3D="1" dr="$D$1:$D$1048576" r="J29" sId="8"/>
    <undo index="65535" exp="area" ref3D="1" dr="$A$1:$A$1048576" r="I29" sId="8"/>
    <undo index="10" exp="area" ref3D="1" dr="$D$1:$D$1048576" r="I29" sId="8"/>
    <undo index="65535" exp="area" ref3D="1" dr="$A$1:$A$1048576" r="H29" sId="8"/>
    <undo index="10" exp="area" ref3D="1" dr="$D$1:$D$1048576" r="H29" sId="8"/>
    <undo index="65535" exp="area" ref3D="1" dr="$A$1:$A$1048576" r="G29" sId="8"/>
    <undo index="10" exp="area" ref3D="1" dr="$D$1:$D$1048576" r="G29" sId="8"/>
    <undo index="65535" exp="area" ref3D="1" dr="$A$1:$A$1048576" r="BA28" sId="8"/>
    <undo index="10" exp="area" ref3D="1" dr="$D$1:$D$1048576" r="BA28" sId="8"/>
    <undo index="65535" exp="area" ref3D="1" dr="$A$1:$A$1048576" r="AZ28" sId="8"/>
    <undo index="10" exp="area" ref3D="1" dr="$D$1:$D$1048576" r="AZ28" sId="8"/>
    <undo index="65535" exp="area" ref3D="1" dr="$A$1:$A$1048576" r="AY28" sId="8"/>
    <undo index="10" exp="area" ref3D="1" dr="$D$1:$D$1048576" r="AY28" sId="8"/>
    <undo index="65535" exp="area" ref3D="1" dr="$A$1:$A$1048576" r="AX28" sId="8"/>
    <undo index="10" exp="area" ref3D="1" dr="$D$1:$D$1048576" r="AX28" sId="8"/>
    <undo index="65535" exp="area" ref3D="1" dr="$A$1:$A$1048576" r="AW28" sId="8"/>
    <undo index="10" exp="area" ref3D="1" dr="$D$1:$D$1048576" r="AW28" sId="8"/>
    <undo index="65535" exp="area" ref3D="1" dr="$A$1:$A$1048576" r="AV28" sId="8"/>
    <undo index="10" exp="area" ref3D="1" dr="$D$1:$D$1048576" r="AV28" sId="8"/>
    <undo index="65535" exp="area" ref3D="1" dr="$A$1:$A$1048576" r="AU28" sId="8"/>
    <undo index="10" exp="area" ref3D="1" dr="$D$1:$D$1048576" r="AU28" sId="8"/>
    <undo index="65535" exp="area" ref3D="1" dr="$A$1:$A$1048576" r="AT28" sId="8"/>
    <undo index="10" exp="area" ref3D="1" dr="$D$1:$D$1048576" r="AT28" sId="8"/>
    <undo index="65535" exp="area" ref3D="1" dr="$A$1:$A$1048576" r="AS28" sId="8"/>
    <undo index="10" exp="area" ref3D="1" dr="$D$1:$D$1048576" r="AS28" sId="8"/>
    <undo index="65535" exp="area" ref3D="1" dr="$A$1:$A$1048576" r="AR28" sId="8"/>
    <undo index="10" exp="area" ref3D="1" dr="$D$1:$D$1048576" r="AR28" sId="8"/>
    <undo index="65535" exp="area" ref3D="1" dr="$A$1:$A$1048576" r="AQ28" sId="8"/>
    <undo index="10" exp="area" ref3D="1" dr="$D$1:$D$1048576" r="AQ28" sId="8"/>
    <undo index="65535" exp="area" ref3D="1" dr="$A$1:$A$1048576" r="AP28" sId="8"/>
    <undo index="10" exp="area" ref3D="1" dr="$D$1:$D$1048576" r="AP28" sId="8"/>
    <undo index="65535" exp="area" ref3D="1" dr="$A$1:$A$1048576" r="AO28" sId="8"/>
    <undo index="10" exp="area" ref3D="1" dr="$D$1:$D$1048576" r="AO28" sId="8"/>
    <undo index="65535" exp="area" ref3D="1" dr="$A$1:$A$1048576" r="AN28" sId="8"/>
    <undo index="10" exp="area" ref3D="1" dr="$D$1:$D$1048576" r="AN28" sId="8"/>
    <undo index="65535" exp="area" ref3D="1" dr="$A$1:$A$1048576" r="AM28" sId="8"/>
    <undo index="10" exp="area" ref3D="1" dr="$D$1:$D$1048576" r="AM28" sId="8"/>
    <undo index="65535" exp="area" ref3D="1" dr="$A$1:$A$1048576" r="AL28" sId="8"/>
    <undo index="10" exp="area" ref3D="1" dr="$D$1:$D$1048576" r="AL28" sId="8"/>
    <undo index="65535" exp="area" ref3D="1" dr="$A$1:$A$1048576" r="AK28" sId="8"/>
    <undo index="10" exp="area" ref3D="1" dr="$D$1:$D$1048576" r="AK28" sId="8"/>
    <undo index="65535" exp="area" ref3D="1" dr="$A$1:$A$1048576" r="AJ28" sId="8"/>
    <undo index="10" exp="area" ref3D="1" dr="$D$1:$D$1048576" r="AJ28" sId="8"/>
    <undo index="65535" exp="area" ref3D="1" dr="$A$1:$A$1048576" r="AI28" sId="8"/>
    <undo index="10" exp="area" ref3D="1" dr="$D$1:$D$1048576" r="AI28" sId="8"/>
    <undo index="65535" exp="area" ref3D="1" dr="$A$1:$A$1048576" r="AH28" sId="8"/>
    <undo index="10" exp="area" ref3D="1" dr="$D$1:$D$1048576" r="AH28" sId="8"/>
    <undo index="65535" exp="area" ref3D="1" dr="$A$1:$A$1048576" r="AG28" sId="8"/>
    <undo index="10" exp="area" ref3D="1" dr="$D$1:$D$1048576" r="AG28" sId="8"/>
    <undo index="65535" exp="area" ref3D="1" dr="$A$1:$A$1048576" r="AF28" sId="8"/>
    <undo index="10" exp="area" ref3D="1" dr="$D$1:$D$1048576" r="AF28" sId="8"/>
    <undo index="65535" exp="area" ref3D="1" dr="$A$1:$A$1048576" r="AE28" sId="8"/>
    <undo index="10" exp="area" ref3D="1" dr="$D$1:$D$1048576" r="AE28" sId="8"/>
    <undo index="65535" exp="area" ref3D="1" dr="$A$1:$A$1048576" r="AD28" sId="8"/>
    <undo index="10" exp="area" ref3D="1" dr="$D$1:$D$1048576" r="AD28" sId="8"/>
    <undo index="65535" exp="area" ref3D="1" dr="$A$1:$A$1048576" r="AC28" sId="8"/>
    <undo index="10" exp="area" ref3D="1" dr="$D$1:$D$1048576" r="AC28" sId="8"/>
    <undo index="65535" exp="area" ref3D="1" dr="$A$1:$A$1048576" r="AB28" sId="8"/>
    <undo index="10" exp="area" ref3D="1" dr="$D$1:$D$1048576" r="AB28" sId="8"/>
    <undo index="65535" exp="area" ref3D="1" dr="$A$1:$A$1048576" r="AA28" sId="8"/>
    <undo index="10" exp="area" ref3D="1" dr="$D$1:$D$1048576" r="AA28" sId="8"/>
    <undo index="65535" exp="area" ref3D="1" dr="$A$1:$A$1048576" r="Z28" sId="8"/>
    <undo index="10" exp="area" ref3D="1" dr="$D$1:$D$1048576" r="Z28" sId="8"/>
    <undo index="65535" exp="area" ref3D="1" dr="$A$1:$A$1048576" r="Y28" sId="8"/>
    <undo index="10" exp="area" ref3D="1" dr="$D$1:$D$1048576" r="Y28" sId="8"/>
    <undo index="65535" exp="area" ref3D="1" dr="$A$1:$A$1048576" r="X28" sId="8"/>
    <undo index="10" exp="area" ref3D="1" dr="$D$1:$D$1048576" r="X28" sId="8"/>
    <undo index="65535" exp="area" ref3D="1" dr="$A$1:$A$1048576" r="W28" sId="8"/>
    <undo index="10" exp="area" ref3D="1" dr="$D$1:$D$1048576" r="W28" sId="8"/>
    <undo index="65535" exp="area" ref3D="1" dr="$A$1:$A$1048576" r="V28" sId="8"/>
    <undo index="10" exp="area" ref3D="1" dr="$D$1:$D$1048576" r="V28" sId="8"/>
    <undo index="65535" exp="area" ref3D="1" dr="$A$1:$A$1048576" r="U28" sId="8"/>
    <undo index="10" exp="area" ref3D="1" dr="$D$1:$D$1048576" r="U28" sId="8"/>
    <undo index="65535" exp="area" ref3D="1" dr="$A$1:$A$1048576" r="T28" sId="8"/>
    <undo index="10" exp="area" ref3D="1" dr="$D$1:$D$1048576" r="T28" sId="8"/>
    <undo index="65535" exp="area" ref3D="1" dr="$A$1:$A$1048576" r="S28" sId="8"/>
    <undo index="10" exp="area" ref3D="1" dr="$D$1:$D$1048576" r="S28" sId="8"/>
    <undo index="65535" exp="area" ref3D="1" dr="$A$1:$A$1048576" r="R28" sId="8"/>
    <undo index="10" exp="area" ref3D="1" dr="$D$1:$D$1048576" r="R28" sId="8"/>
    <undo index="65535" exp="area" ref3D="1" dr="$A$1:$A$1048576" r="Q28" sId="8"/>
    <undo index="10" exp="area" ref3D="1" dr="$D$1:$D$1048576" r="Q28" sId="8"/>
    <undo index="65535" exp="area" ref3D="1" dr="$A$1:$A$1048576" r="P28" sId="8"/>
    <undo index="10" exp="area" ref3D="1" dr="$D$1:$D$1048576" r="P28" sId="8"/>
    <undo index="65535" exp="area" ref3D="1" dr="$A$1:$A$1048576" r="O28" sId="8"/>
    <undo index="10" exp="area" ref3D="1" dr="$D$1:$D$1048576" r="O28" sId="8"/>
    <undo index="65535" exp="area" ref3D="1" dr="$A$1:$A$1048576" r="N28" sId="8"/>
    <undo index="10" exp="area" ref3D="1" dr="$D$1:$D$1048576" r="N28" sId="8"/>
    <undo index="65535" exp="area" ref3D="1" dr="$A$1:$A$1048576" r="M28" sId="8"/>
    <undo index="10" exp="area" ref3D="1" dr="$D$1:$D$1048576" r="M28" sId="8"/>
    <undo index="65535" exp="area" ref3D="1" dr="$A$1:$A$1048576" r="L28" sId="8"/>
    <undo index="10" exp="area" ref3D="1" dr="$D$1:$D$1048576" r="L28" sId="8"/>
    <undo index="65535" exp="area" ref3D="1" dr="$A$1:$A$1048576" r="K28" sId="8"/>
    <undo index="10" exp="area" ref3D="1" dr="$D$1:$D$1048576" r="K28" sId="8"/>
    <undo index="65535" exp="area" ref3D="1" dr="$A$1:$A$1048576" r="J28" sId="8"/>
    <undo index="10" exp="area" ref3D="1" dr="$D$1:$D$1048576" r="J28" sId="8"/>
    <undo index="65535" exp="area" ref3D="1" dr="$A$1:$A$1048576" r="I28" sId="8"/>
    <undo index="10" exp="area" ref3D="1" dr="$D$1:$D$1048576" r="I28" sId="8"/>
    <undo index="65535" exp="area" ref3D="1" dr="$A$1:$A$1048576" r="H28" sId="8"/>
    <undo index="10" exp="area" ref3D="1" dr="$D$1:$D$1048576" r="H28" sId="8"/>
    <undo index="65535" exp="area" ref3D="1" dr="$A$1:$A$1048576" r="G28" sId="8"/>
    <undo index="10" exp="area" ref3D="1" dr="$D$1:$D$1048576" r="G28" sId="8"/>
    <undo index="65535" exp="area" ref3D="1" dr="$A$1:$A$1048576" r="BA27" sId="8"/>
    <undo index="10" exp="area" ref3D="1" dr="$D$1:$D$1048576" r="BA27" sId="8"/>
    <undo index="65535" exp="area" ref3D="1" dr="$A$1:$A$1048576" r="AZ27" sId="8"/>
    <undo index="10" exp="area" ref3D="1" dr="$D$1:$D$1048576" r="AZ27" sId="8"/>
    <undo index="65535" exp="area" ref3D="1" dr="$A$1:$A$1048576" r="AY27" sId="8"/>
    <undo index="10" exp="area" ref3D="1" dr="$D$1:$D$1048576" r="AY27" sId="8"/>
    <undo index="65535" exp="area" ref3D="1" dr="$A$1:$A$1048576" r="AX27" sId="8"/>
    <undo index="10" exp="area" ref3D="1" dr="$D$1:$D$1048576" r="AX27" sId="8"/>
    <undo index="65535" exp="area" ref3D="1" dr="$A$1:$A$1048576" r="AW27" sId="8"/>
    <undo index="10" exp="area" ref3D="1" dr="$D$1:$D$1048576" r="AW27" sId="8"/>
    <undo index="65535" exp="area" ref3D="1" dr="$A$1:$A$1048576" r="AV27" sId="8"/>
    <undo index="10" exp="area" ref3D="1" dr="$D$1:$D$1048576" r="AV27" sId="8"/>
    <undo index="65535" exp="area" ref3D="1" dr="$A$1:$A$1048576" r="AU27" sId="8"/>
    <undo index="10" exp="area" ref3D="1" dr="$D$1:$D$1048576" r="AU27" sId="8"/>
    <undo index="65535" exp="area" ref3D="1" dr="$A$1:$A$1048576" r="AT27" sId="8"/>
    <undo index="10" exp="area" ref3D="1" dr="$D$1:$D$1048576" r="AT27" sId="8"/>
    <undo index="65535" exp="area" ref3D="1" dr="$A$1:$A$1048576" r="AS27" sId="8"/>
    <undo index="10" exp="area" ref3D="1" dr="$D$1:$D$1048576" r="AS27" sId="8"/>
    <undo index="65535" exp="area" ref3D="1" dr="$A$1:$A$1048576" r="AR27" sId="8"/>
    <undo index="10" exp="area" ref3D="1" dr="$D$1:$D$1048576" r="AR27" sId="8"/>
    <undo index="65535" exp="area" ref3D="1" dr="$A$1:$A$1048576" r="AQ27" sId="8"/>
    <undo index="10" exp="area" ref3D="1" dr="$D$1:$D$1048576" r="AQ27" sId="8"/>
    <undo index="65535" exp="area" ref3D="1" dr="$A$1:$A$1048576" r="AP27" sId="8"/>
    <undo index="10" exp="area" ref3D="1" dr="$D$1:$D$1048576" r="AP27" sId="8"/>
    <undo index="65535" exp="area" ref3D="1" dr="$A$1:$A$1048576" r="AO27" sId="8"/>
    <undo index="10" exp="area" ref3D="1" dr="$D$1:$D$1048576" r="AO27" sId="8"/>
    <undo index="65535" exp="area" ref3D="1" dr="$A$1:$A$1048576" r="AN27" sId="8"/>
    <undo index="10" exp="area" ref3D="1" dr="$D$1:$D$1048576" r="AN27" sId="8"/>
    <undo index="65535" exp="area" ref3D="1" dr="$A$1:$A$1048576" r="AM27" sId="8"/>
    <undo index="10" exp="area" ref3D="1" dr="$D$1:$D$1048576" r="AM27" sId="8"/>
    <undo index="65535" exp="area" ref3D="1" dr="$A$1:$A$1048576" r="AL27" sId="8"/>
    <undo index="10" exp="area" ref3D="1" dr="$D$1:$D$1048576" r="AL27" sId="8"/>
    <undo index="65535" exp="area" ref3D="1" dr="$A$1:$A$1048576" r="AK27" sId="8"/>
    <undo index="10" exp="area" ref3D="1" dr="$D$1:$D$1048576" r="AK27" sId="8"/>
    <undo index="65535" exp="area" ref3D="1" dr="$A$1:$A$1048576" r="AJ27" sId="8"/>
    <undo index="10" exp="area" ref3D="1" dr="$D$1:$D$1048576" r="AJ27" sId="8"/>
    <undo index="65535" exp="area" ref3D="1" dr="$A$1:$A$1048576" r="AI27" sId="8"/>
    <undo index="10" exp="area" ref3D="1" dr="$D$1:$D$1048576" r="AI27" sId="8"/>
    <undo index="65535" exp="area" ref3D="1" dr="$A$1:$A$1048576" r="AH27" sId="8"/>
    <undo index="10" exp="area" ref3D="1" dr="$D$1:$D$1048576" r="AH27" sId="8"/>
    <undo index="65535" exp="area" ref3D="1" dr="$A$1:$A$1048576" r="AG27" sId="8"/>
    <undo index="10" exp="area" ref3D="1" dr="$D$1:$D$1048576" r="AG27" sId="8"/>
    <undo index="65535" exp="area" ref3D="1" dr="$A$1:$A$1048576" r="AF27" sId="8"/>
    <undo index="10" exp="area" ref3D="1" dr="$D$1:$D$1048576" r="AF27" sId="8"/>
    <undo index="65535" exp="area" ref3D="1" dr="$A$1:$A$1048576" r="AE27" sId="8"/>
    <undo index="10" exp="area" ref3D="1" dr="$D$1:$D$1048576" r="AE27" sId="8"/>
    <undo index="65535" exp="area" ref3D="1" dr="$A$1:$A$1048576" r="AD27" sId="8"/>
    <undo index="10" exp="area" ref3D="1" dr="$D$1:$D$1048576" r="AD27" sId="8"/>
    <undo index="65535" exp="area" ref3D="1" dr="$A$1:$A$1048576" r="AC27" sId="8"/>
    <undo index="10" exp="area" ref3D="1" dr="$D$1:$D$1048576" r="AC27" sId="8"/>
    <undo index="65535" exp="area" ref3D="1" dr="$A$1:$A$1048576" r="AB27" sId="8"/>
    <undo index="10" exp="area" ref3D="1" dr="$D$1:$D$1048576" r="AB27" sId="8"/>
    <undo index="65535" exp="area" ref3D="1" dr="$A$1:$A$1048576" r="AA27" sId="8"/>
    <undo index="10" exp="area" ref3D="1" dr="$D$1:$D$1048576" r="AA27" sId="8"/>
    <undo index="65535" exp="area" ref3D="1" dr="$A$1:$A$1048576" r="Z27" sId="8"/>
    <undo index="10" exp="area" ref3D="1" dr="$D$1:$D$1048576" r="Z27" sId="8"/>
    <undo index="65535" exp="area" ref3D="1" dr="$A$1:$A$1048576" r="Y27" sId="8"/>
    <undo index="10" exp="area" ref3D="1" dr="$D$1:$D$1048576" r="Y27" sId="8"/>
    <undo index="65535" exp="area" ref3D="1" dr="$A$1:$A$1048576" r="X27" sId="8"/>
    <undo index="10" exp="area" ref3D="1" dr="$D$1:$D$1048576" r="X27" sId="8"/>
    <undo index="65535" exp="area" ref3D="1" dr="$A$1:$A$1048576" r="W27" sId="8"/>
    <undo index="10" exp="area" ref3D="1" dr="$D$1:$D$1048576" r="W27" sId="8"/>
    <undo index="65535" exp="area" ref3D="1" dr="$A$1:$A$1048576" r="V27" sId="8"/>
    <undo index="10" exp="area" ref3D="1" dr="$D$1:$D$1048576" r="V27" sId="8"/>
    <undo index="65535" exp="area" ref3D="1" dr="$A$1:$A$1048576" r="U27" sId="8"/>
    <undo index="10" exp="area" ref3D="1" dr="$D$1:$D$1048576" r="U27" sId="8"/>
    <undo index="65535" exp="area" ref3D="1" dr="$A$1:$A$1048576" r="T27" sId="8"/>
    <undo index="10" exp="area" ref3D="1" dr="$D$1:$D$1048576" r="T27" sId="8"/>
    <undo index="65535" exp="area" ref3D="1" dr="$A$1:$A$1048576" r="S27" sId="8"/>
    <undo index="10" exp="area" ref3D="1" dr="$D$1:$D$1048576" r="S27" sId="8"/>
    <undo index="65535" exp="area" ref3D="1" dr="$A$1:$A$1048576" r="R27" sId="8"/>
    <undo index="10" exp="area" ref3D="1" dr="$D$1:$D$1048576" r="R27" sId="8"/>
    <undo index="65535" exp="area" ref3D="1" dr="$A$1:$A$1048576" r="Q27" sId="8"/>
    <undo index="10" exp="area" ref3D="1" dr="$D$1:$D$1048576" r="Q27" sId="8"/>
    <undo index="65535" exp="area" ref3D="1" dr="$A$1:$A$1048576" r="P27" sId="8"/>
    <undo index="10" exp="area" ref3D="1" dr="$D$1:$D$1048576" r="P27" sId="8"/>
    <undo index="65535" exp="area" ref3D="1" dr="$A$1:$A$1048576" r="O27" sId="8"/>
    <undo index="10" exp="area" ref3D="1" dr="$D$1:$D$1048576" r="O27" sId="8"/>
    <undo index="65535" exp="area" ref3D="1" dr="$A$1:$A$1048576" r="N27" sId="8"/>
    <undo index="10" exp="area" ref3D="1" dr="$D$1:$D$1048576" r="N27" sId="8"/>
    <undo index="65535" exp="area" ref3D="1" dr="$A$1:$A$1048576" r="M27" sId="8"/>
    <undo index="10" exp="area" ref3D="1" dr="$D$1:$D$1048576" r="M27" sId="8"/>
    <undo index="65535" exp="area" ref3D="1" dr="$A$1:$A$1048576" r="L27" sId="8"/>
    <undo index="10" exp="area" ref3D="1" dr="$D$1:$D$1048576" r="L27" sId="8"/>
    <undo index="65535" exp="area" ref3D="1" dr="$A$1:$A$1048576" r="K27" sId="8"/>
    <undo index="10" exp="area" ref3D="1" dr="$D$1:$D$1048576" r="K27" sId="8"/>
    <undo index="65535" exp="area" ref3D="1" dr="$A$1:$A$1048576" r="J27" sId="8"/>
    <undo index="10" exp="area" ref3D="1" dr="$D$1:$D$1048576" r="J27" sId="8"/>
    <undo index="65535" exp="area" ref3D="1" dr="$A$1:$A$1048576" r="I27" sId="8"/>
    <undo index="10" exp="area" ref3D="1" dr="$D$1:$D$1048576" r="I27" sId="8"/>
    <undo index="65535" exp="area" ref3D="1" dr="$A$1:$A$1048576" r="H27" sId="8"/>
    <undo index="10" exp="area" ref3D="1" dr="$D$1:$D$1048576" r="H27" sId="8"/>
    <undo index="65535" exp="area" ref3D="1" dr="$A$1:$A$1048576" r="G27" sId="8"/>
    <undo index="10" exp="area" ref3D="1" dr="$D$1:$D$1048576" r="G27" sId="8"/>
    <undo index="65535" exp="area" ref3D="1" dr="$A$1:$A$1048576" r="BA26" sId="8"/>
    <undo index="10" exp="area" ref3D="1" dr="$D$1:$D$1048576" r="BA26" sId="8"/>
    <undo index="65535" exp="area" ref3D="1" dr="$A$1:$A$1048576" r="AZ26" sId="8"/>
    <undo index="10" exp="area" ref3D="1" dr="$D$1:$D$1048576" r="AZ26" sId="8"/>
    <undo index="65535" exp="area" ref3D="1" dr="$A$1:$A$1048576" r="AY26" sId="8"/>
    <undo index="10" exp="area" ref3D="1" dr="$D$1:$D$1048576" r="AY26" sId="8"/>
    <undo index="65535" exp="area" ref3D="1" dr="$A$1:$A$1048576" r="AX26" sId="8"/>
    <undo index="10" exp="area" ref3D="1" dr="$D$1:$D$1048576" r="AX26" sId="8"/>
    <undo index="65535" exp="area" ref3D="1" dr="$A$1:$A$1048576" r="AW26" sId="8"/>
    <undo index="10" exp="area" ref3D="1" dr="$D$1:$D$1048576" r="AW26" sId="8"/>
    <undo index="65535" exp="area" ref3D="1" dr="$A$1:$A$1048576" r="AV26" sId="8"/>
    <undo index="10" exp="area" ref3D="1" dr="$D$1:$D$1048576" r="AV26" sId="8"/>
    <undo index="65535" exp="area" ref3D="1" dr="$A$1:$A$1048576" r="AU26" sId="8"/>
    <undo index="10" exp="area" ref3D="1" dr="$D$1:$D$1048576" r="AU26" sId="8"/>
    <undo index="65535" exp="area" ref3D="1" dr="$A$1:$A$1048576" r="AT26" sId="8"/>
    <undo index="10" exp="area" ref3D="1" dr="$D$1:$D$1048576" r="AT26" sId="8"/>
    <undo index="65535" exp="area" ref3D="1" dr="$A$1:$A$1048576" r="AS26" sId="8"/>
    <undo index="10" exp="area" ref3D="1" dr="$D$1:$D$1048576" r="AS26" sId="8"/>
    <undo index="65535" exp="area" ref3D="1" dr="$A$1:$A$1048576" r="AR26" sId="8"/>
    <undo index="10" exp="area" ref3D="1" dr="$D$1:$D$1048576" r="AR26" sId="8"/>
    <undo index="65535" exp="area" ref3D="1" dr="$A$1:$A$1048576" r="AQ26" sId="8"/>
    <undo index="10" exp="area" ref3D="1" dr="$D$1:$D$1048576" r="AQ26" sId="8"/>
    <undo index="65535" exp="area" ref3D="1" dr="$A$1:$A$1048576" r="AP26" sId="8"/>
    <undo index="10" exp="area" ref3D="1" dr="$D$1:$D$1048576" r="AP26" sId="8"/>
    <undo index="65535" exp="area" ref3D="1" dr="$A$1:$A$1048576" r="AO26" sId="8"/>
    <undo index="10" exp="area" ref3D="1" dr="$D$1:$D$1048576" r="AO26" sId="8"/>
    <undo index="65535" exp="area" ref3D="1" dr="$A$1:$A$1048576" r="AN26" sId="8"/>
    <undo index="10" exp="area" ref3D="1" dr="$D$1:$D$1048576" r="AN26" sId="8"/>
    <undo index="65535" exp="area" ref3D="1" dr="$A$1:$A$1048576" r="AM26" sId="8"/>
    <undo index="10" exp="area" ref3D="1" dr="$D$1:$D$1048576" r="AM26" sId="8"/>
    <undo index="65535" exp="area" ref3D="1" dr="$A$1:$A$1048576" r="AL26" sId="8"/>
    <undo index="10" exp="area" ref3D="1" dr="$D$1:$D$1048576" r="AL26" sId="8"/>
    <undo index="65535" exp="area" ref3D="1" dr="$A$1:$A$1048576" r="AK26" sId="8"/>
    <undo index="10" exp="area" ref3D="1" dr="$D$1:$D$1048576" r="AK26" sId="8"/>
    <undo index="65535" exp="area" ref3D="1" dr="$A$1:$A$1048576" r="AJ26" sId="8"/>
    <undo index="10" exp="area" ref3D="1" dr="$D$1:$D$1048576" r="AJ26" sId="8"/>
    <undo index="65535" exp="area" ref3D="1" dr="$A$1:$A$1048576" r="AI26" sId="8"/>
    <undo index="10" exp="area" ref3D="1" dr="$D$1:$D$1048576" r="AI26" sId="8"/>
    <undo index="65535" exp="area" ref3D="1" dr="$A$1:$A$1048576" r="AH26" sId="8"/>
    <undo index="10" exp="area" ref3D="1" dr="$D$1:$D$1048576" r="AH26" sId="8"/>
    <undo index="65535" exp="area" ref3D="1" dr="$A$1:$A$1048576" r="AG26" sId="8"/>
    <undo index="10" exp="area" ref3D="1" dr="$D$1:$D$1048576" r="AG26" sId="8"/>
    <undo index="65535" exp="area" ref3D="1" dr="$A$1:$A$1048576" r="AF26" sId="8"/>
    <undo index="10" exp="area" ref3D="1" dr="$D$1:$D$1048576" r="AF26" sId="8"/>
    <undo index="65535" exp="area" ref3D="1" dr="$A$1:$A$1048576" r="AE26" sId="8"/>
    <undo index="10" exp="area" ref3D="1" dr="$D$1:$D$1048576" r="AE26" sId="8"/>
    <undo index="65535" exp="area" ref3D="1" dr="$A$1:$A$1048576" r="AD26" sId="8"/>
    <undo index="10" exp="area" ref3D="1" dr="$D$1:$D$1048576" r="AD26" sId="8"/>
    <undo index="65535" exp="area" ref3D="1" dr="$A$1:$A$1048576" r="AC26" sId="8"/>
    <undo index="10" exp="area" ref3D="1" dr="$D$1:$D$1048576" r="AC26" sId="8"/>
    <undo index="65535" exp="area" ref3D="1" dr="$A$1:$A$1048576" r="AB26" sId="8"/>
    <undo index="10" exp="area" ref3D="1" dr="$D$1:$D$1048576" r="AB26" sId="8"/>
    <undo index="65535" exp="area" ref3D="1" dr="$A$1:$A$1048576" r="AA26" sId="8"/>
    <undo index="10" exp="area" ref3D="1" dr="$D$1:$D$1048576" r="AA26" sId="8"/>
    <undo index="65535" exp="area" ref3D="1" dr="$A$1:$A$1048576" r="Z26" sId="8"/>
    <undo index="10" exp="area" ref3D="1" dr="$D$1:$D$1048576" r="Z26" sId="8"/>
    <undo index="65535" exp="area" ref3D="1" dr="$A$1:$A$1048576" r="Y26" sId="8"/>
    <undo index="10" exp="area" ref3D="1" dr="$D$1:$D$1048576" r="Y26" sId="8"/>
    <undo index="65535" exp="area" ref3D="1" dr="$A$1:$A$1048576" r="X26" sId="8"/>
    <undo index="10" exp="area" ref3D="1" dr="$D$1:$D$1048576" r="X26" sId="8"/>
    <undo index="65535" exp="area" ref3D="1" dr="$A$1:$A$1048576" r="W26" sId="8"/>
    <undo index="10" exp="area" ref3D="1" dr="$D$1:$D$1048576" r="W26" sId="8"/>
    <undo index="65535" exp="area" ref3D="1" dr="$A$1:$A$1048576" r="V26" sId="8"/>
    <undo index="10" exp="area" ref3D="1" dr="$D$1:$D$1048576" r="V26" sId="8"/>
    <undo index="65535" exp="area" ref3D="1" dr="$A$1:$A$1048576" r="U26" sId="8"/>
    <undo index="10" exp="area" ref3D="1" dr="$D$1:$D$1048576" r="U26" sId="8"/>
    <undo index="65535" exp="area" ref3D="1" dr="$A$1:$A$1048576" r="T26" sId="8"/>
    <undo index="10" exp="area" ref3D="1" dr="$D$1:$D$1048576" r="T26" sId="8"/>
    <undo index="65535" exp="area" ref3D="1" dr="$A$1:$A$1048576" r="S26" sId="8"/>
    <undo index="10" exp="area" ref3D="1" dr="$D$1:$D$1048576" r="S26" sId="8"/>
    <undo index="65535" exp="area" ref3D="1" dr="$A$1:$A$1048576" r="R26" sId="8"/>
    <undo index="10" exp="area" ref3D="1" dr="$D$1:$D$1048576" r="R26" sId="8"/>
    <undo index="65535" exp="area" ref3D="1" dr="$A$1:$A$1048576" r="Q26" sId="8"/>
    <undo index="10" exp="area" ref3D="1" dr="$D$1:$D$1048576" r="Q26" sId="8"/>
    <undo index="65535" exp="area" ref3D="1" dr="$A$1:$A$1048576" r="P26" sId="8"/>
    <undo index="10" exp="area" ref3D="1" dr="$D$1:$D$1048576" r="P26" sId="8"/>
    <undo index="65535" exp="area" ref3D="1" dr="$A$1:$A$1048576" r="O26" sId="8"/>
    <undo index="10" exp="area" ref3D="1" dr="$D$1:$D$1048576" r="O26" sId="8"/>
    <undo index="65535" exp="area" ref3D="1" dr="$A$1:$A$1048576" r="N26" sId="8"/>
    <undo index="10" exp="area" ref3D="1" dr="$D$1:$D$1048576" r="N26" sId="8"/>
    <undo index="65535" exp="area" ref3D="1" dr="$A$1:$A$1048576" r="M26" sId="8"/>
    <undo index="10" exp="area" ref3D="1" dr="$D$1:$D$1048576" r="M26" sId="8"/>
    <undo index="65535" exp="area" ref3D="1" dr="$A$1:$A$1048576" r="L26" sId="8"/>
    <undo index="10" exp="area" ref3D="1" dr="$D$1:$D$1048576" r="L26" sId="8"/>
    <undo index="65535" exp="area" ref3D="1" dr="$A$1:$A$1048576" r="K26" sId="8"/>
    <undo index="10" exp="area" ref3D="1" dr="$D$1:$D$1048576" r="K26" sId="8"/>
    <undo index="65535" exp="area" ref3D="1" dr="$A$1:$A$1048576" r="J26" sId="8"/>
    <undo index="10" exp="area" ref3D="1" dr="$D$1:$D$1048576" r="J26" sId="8"/>
    <undo index="65535" exp="area" ref3D="1" dr="$A$1:$A$1048576" r="I26" sId="8"/>
    <undo index="10" exp="area" ref3D="1" dr="$D$1:$D$1048576" r="I26" sId="8"/>
    <undo index="65535" exp="area" ref3D="1" dr="$A$1:$A$1048576" r="H26" sId="8"/>
    <undo index="10" exp="area" ref3D="1" dr="$D$1:$D$1048576" r="H26" sId="8"/>
    <undo index="65535" exp="area" ref3D="1" dr="$A$1:$A$1048576" r="G26" sId="8"/>
    <undo index="10" exp="area" ref3D="1" dr="$D$1:$D$1048576" r="G26" sId="8"/>
    <undo index="65535" exp="area" ref3D="1" dr="$A$1:$A$1048576" r="BA25" sId="8"/>
    <undo index="10" exp="area" ref3D="1" dr="$D$1:$D$1048576" r="BA25" sId="8"/>
    <undo index="65535" exp="area" ref3D="1" dr="$A$1:$A$1048576" r="AZ25" sId="8"/>
    <undo index="10" exp="area" ref3D="1" dr="$D$1:$D$1048576" r="AZ25" sId="8"/>
    <undo index="65535" exp="area" ref3D="1" dr="$A$1:$A$1048576" r="AY25" sId="8"/>
    <undo index="10" exp="area" ref3D="1" dr="$D$1:$D$1048576" r="AY25" sId="8"/>
    <undo index="65535" exp="area" ref3D="1" dr="$A$1:$A$1048576" r="AX25" sId="8"/>
    <undo index="10" exp="area" ref3D="1" dr="$D$1:$D$1048576" r="AX25" sId="8"/>
    <undo index="65535" exp="area" ref3D="1" dr="$A$1:$A$1048576" r="AW25" sId="8"/>
    <undo index="10" exp="area" ref3D="1" dr="$D$1:$D$1048576" r="AW25" sId="8"/>
    <undo index="65535" exp="area" ref3D="1" dr="$A$1:$A$1048576" r="AV25" sId="8"/>
    <undo index="10" exp="area" ref3D="1" dr="$D$1:$D$1048576" r="AV25" sId="8"/>
    <undo index="65535" exp="area" ref3D="1" dr="$A$1:$A$1048576" r="AU25" sId="8"/>
    <undo index="10" exp="area" ref3D="1" dr="$D$1:$D$1048576" r="AU25" sId="8"/>
    <undo index="65535" exp="area" ref3D="1" dr="$A$1:$A$1048576" r="AT25" sId="8"/>
    <undo index="10" exp="area" ref3D="1" dr="$D$1:$D$1048576" r="AT25" sId="8"/>
    <undo index="65535" exp="area" ref3D="1" dr="$A$1:$A$1048576" r="AS25" sId="8"/>
    <undo index="10" exp="area" ref3D="1" dr="$D$1:$D$1048576" r="AS25" sId="8"/>
    <undo index="65535" exp="area" ref3D="1" dr="$A$1:$A$1048576" r="AR25" sId="8"/>
    <undo index="10" exp="area" ref3D="1" dr="$D$1:$D$1048576" r="AR25" sId="8"/>
    <undo index="65535" exp="area" ref3D="1" dr="$A$1:$A$1048576" r="AQ25" sId="8"/>
    <undo index="10" exp="area" ref3D="1" dr="$D$1:$D$1048576" r="AQ25" sId="8"/>
    <undo index="65535" exp="area" ref3D="1" dr="$A$1:$A$1048576" r="AP25" sId="8"/>
    <undo index="10" exp="area" ref3D="1" dr="$D$1:$D$1048576" r="AP25" sId="8"/>
    <undo index="65535" exp="area" ref3D="1" dr="$A$1:$A$1048576" r="AO25" sId="8"/>
    <undo index="10" exp="area" ref3D="1" dr="$D$1:$D$1048576" r="AO25" sId="8"/>
    <undo index="65535" exp="area" ref3D="1" dr="$A$1:$A$1048576" r="AN25" sId="8"/>
    <undo index="10" exp="area" ref3D="1" dr="$D$1:$D$1048576" r="AN25" sId="8"/>
    <undo index="65535" exp="area" ref3D="1" dr="$A$1:$A$1048576" r="AM25" sId="8"/>
    <undo index="10" exp="area" ref3D="1" dr="$D$1:$D$1048576" r="AM25" sId="8"/>
    <undo index="65535" exp="area" ref3D="1" dr="$A$1:$A$1048576" r="AL25" sId="8"/>
    <undo index="10" exp="area" ref3D="1" dr="$D$1:$D$1048576" r="AL25" sId="8"/>
    <undo index="65535" exp="area" ref3D="1" dr="$A$1:$A$1048576" r="AK25" sId="8"/>
    <undo index="10" exp="area" ref3D="1" dr="$D$1:$D$1048576" r="AK25" sId="8"/>
    <undo index="65535" exp="area" ref3D="1" dr="$A$1:$A$1048576" r="AJ25" sId="8"/>
    <undo index="10" exp="area" ref3D="1" dr="$D$1:$D$1048576" r="AJ25" sId="8"/>
    <undo index="65535" exp="area" ref3D="1" dr="$A$1:$A$1048576" r="AI25" sId="8"/>
    <undo index="10" exp="area" ref3D="1" dr="$D$1:$D$1048576" r="AI25" sId="8"/>
    <undo index="65535" exp="area" ref3D="1" dr="$A$1:$A$1048576" r="AH25" sId="8"/>
    <undo index="10" exp="area" ref3D="1" dr="$D$1:$D$1048576" r="AH25" sId="8"/>
    <undo index="65535" exp="area" ref3D="1" dr="$A$1:$A$1048576" r="AG25" sId="8"/>
    <undo index="10" exp="area" ref3D="1" dr="$D$1:$D$1048576" r="AG25" sId="8"/>
    <undo index="65535" exp="area" ref3D="1" dr="$A$1:$A$1048576" r="AF25" sId="8"/>
    <undo index="10" exp="area" ref3D="1" dr="$D$1:$D$1048576" r="AF25" sId="8"/>
    <undo index="65535" exp="area" ref3D="1" dr="$A$1:$A$1048576" r="AE25" sId="8"/>
    <undo index="10" exp="area" ref3D="1" dr="$D$1:$D$1048576" r="AE25" sId="8"/>
    <undo index="65535" exp="area" ref3D="1" dr="$A$1:$A$1048576" r="AD25" sId="8"/>
    <undo index="10" exp="area" ref3D="1" dr="$D$1:$D$1048576" r="AD25" sId="8"/>
    <undo index="65535" exp="area" ref3D="1" dr="$A$1:$A$1048576" r="AC25" sId="8"/>
    <undo index="10" exp="area" ref3D="1" dr="$D$1:$D$1048576" r="AC25" sId="8"/>
    <undo index="65535" exp="area" ref3D="1" dr="$A$1:$A$1048576" r="AB25" sId="8"/>
    <undo index="10" exp="area" ref3D="1" dr="$D$1:$D$1048576" r="AB25" sId="8"/>
    <undo index="65535" exp="area" ref3D="1" dr="$A$1:$A$1048576" r="AA25" sId="8"/>
    <undo index="10" exp="area" ref3D="1" dr="$D$1:$D$1048576" r="AA25" sId="8"/>
    <undo index="65535" exp="area" ref3D="1" dr="$A$1:$A$1048576" r="Z25" sId="8"/>
    <undo index="10" exp="area" ref3D="1" dr="$D$1:$D$1048576" r="Z25" sId="8"/>
    <undo index="65535" exp="area" ref3D="1" dr="$A$1:$A$1048576" r="Y25" sId="8"/>
    <undo index="10" exp="area" ref3D="1" dr="$D$1:$D$1048576" r="Y25" sId="8"/>
    <undo index="65535" exp="area" ref3D="1" dr="$A$1:$A$1048576" r="X25" sId="8"/>
    <undo index="10" exp="area" ref3D="1" dr="$D$1:$D$1048576" r="X25" sId="8"/>
    <undo index="65535" exp="area" ref3D="1" dr="$A$1:$A$1048576" r="W25" sId="8"/>
    <undo index="10" exp="area" ref3D="1" dr="$D$1:$D$1048576" r="W25" sId="8"/>
    <undo index="65535" exp="area" ref3D="1" dr="$A$1:$A$1048576" r="V25" sId="8"/>
    <undo index="10" exp="area" ref3D="1" dr="$D$1:$D$1048576" r="V25" sId="8"/>
    <undo index="65535" exp="area" ref3D="1" dr="$A$1:$A$1048576" r="U25" sId="8"/>
    <undo index="10" exp="area" ref3D="1" dr="$D$1:$D$1048576" r="U25" sId="8"/>
    <undo index="65535" exp="area" ref3D="1" dr="$A$1:$A$1048576" r="T25" sId="8"/>
    <undo index="10" exp="area" ref3D="1" dr="$D$1:$D$1048576" r="T25" sId="8"/>
    <undo index="65535" exp="area" ref3D="1" dr="$A$1:$A$1048576" r="S25" sId="8"/>
    <undo index="10" exp="area" ref3D="1" dr="$D$1:$D$1048576" r="S25" sId="8"/>
    <undo index="65535" exp="area" ref3D="1" dr="$A$1:$A$1048576" r="R25" sId="8"/>
    <undo index="10" exp="area" ref3D="1" dr="$D$1:$D$1048576" r="R25" sId="8"/>
    <undo index="65535" exp="area" ref3D="1" dr="$A$1:$A$1048576" r="Q25" sId="8"/>
    <undo index="10" exp="area" ref3D="1" dr="$D$1:$D$1048576" r="Q25" sId="8"/>
    <undo index="65535" exp="area" ref3D="1" dr="$A$1:$A$1048576" r="P25" sId="8"/>
    <undo index="10" exp="area" ref3D="1" dr="$D$1:$D$1048576" r="P25" sId="8"/>
    <undo index="65535" exp="area" ref3D="1" dr="$A$1:$A$1048576" r="O25" sId="8"/>
    <undo index="10" exp="area" ref3D="1" dr="$D$1:$D$1048576" r="O25" sId="8"/>
    <undo index="65535" exp="area" ref3D="1" dr="$A$1:$A$1048576" r="N25" sId="8"/>
    <undo index="10" exp="area" ref3D="1" dr="$D$1:$D$1048576" r="N25" sId="8"/>
    <undo index="65535" exp="area" ref3D="1" dr="$A$1:$A$1048576" r="M25" sId="8"/>
    <undo index="10" exp="area" ref3D="1" dr="$D$1:$D$1048576" r="M25" sId="8"/>
    <undo index="65535" exp="area" ref3D="1" dr="$A$1:$A$1048576" r="L25" sId="8"/>
    <undo index="10" exp="area" ref3D="1" dr="$D$1:$D$1048576" r="L25" sId="8"/>
    <undo index="65535" exp="area" ref3D="1" dr="$A$1:$A$1048576" r="K25" sId="8"/>
    <undo index="10" exp="area" ref3D="1" dr="$D$1:$D$1048576" r="K25" sId="8"/>
    <undo index="65535" exp="area" ref3D="1" dr="$A$1:$A$1048576" r="J25" sId="8"/>
    <undo index="10" exp="area" ref3D="1" dr="$D$1:$D$1048576" r="J25" sId="8"/>
    <undo index="65535" exp="area" ref3D="1" dr="$A$1:$A$1048576" r="I25" sId="8"/>
    <undo index="10" exp="area" ref3D="1" dr="$D$1:$D$1048576" r="I25" sId="8"/>
    <undo index="65535" exp="area" ref3D="1" dr="$A$1:$A$1048576" r="H25" sId="8"/>
    <undo index="10" exp="area" ref3D="1" dr="$D$1:$D$1048576" r="H25" sId="8"/>
    <undo index="65535" exp="area" ref3D="1" dr="$A$1:$A$1048576" r="G25" sId="8"/>
    <undo index="10" exp="area" ref3D="1" dr="$D$1:$D$1048576" r="G25" sId="8"/>
    <undo index="65535" exp="area" ref3D="1" dr="$A$1:$A$1048576" r="BA24" sId="8"/>
    <undo index="10" exp="area" ref3D="1" dr="$D$1:$D$1048576" r="BA24" sId="8"/>
    <undo index="65535" exp="area" ref3D="1" dr="$A$1:$A$1048576" r="AZ24" sId="8"/>
    <undo index="10" exp="area" ref3D="1" dr="$D$1:$D$1048576" r="AZ24" sId="8"/>
    <undo index="65535" exp="area" ref3D="1" dr="$A$1:$A$1048576" r="AY24" sId="8"/>
    <undo index="10" exp="area" ref3D="1" dr="$D$1:$D$1048576" r="AY24" sId="8"/>
    <undo index="65535" exp="area" ref3D="1" dr="$A$1:$A$1048576" r="AX24" sId="8"/>
    <undo index="10" exp="area" ref3D="1" dr="$D$1:$D$1048576" r="AX24" sId="8"/>
    <undo index="65535" exp="area" ref3D="1" dr="$A$1:$A$1048576" r="AW24" sId="8"/>
    <undo index="10" exp="area" ref3D="1" dr="$D$1:$D$1048576" r="AW24" sId="8"/>
    <undo index="65535" exp="area" ref3D="1" dr="$A$1:$A$1048576" r="AV24" sId="8"/>
    <undo index="10" exp="area" ref3D="1" dr="$D$1:$D$1048576" r="AV24" sId="8"/>
    <undo index="65535" exp="area" ref3D="1" dr="$A$1:$A$1048576" r="AU24" sId="8"/>
    <undo index="10" exp="area" ref3D="1" dr="$D$1:$D$1048576" r="AU24" sId="8"/>
    <undo index="65535" exp="area" ref3D="1" dr="$A$1:$A$1048576" r="AT24" sId="8"/>
    <undo index="10" exp="area" ref3D="1" dr="$D$1:$D$1048576" r="AT24" sId="8"/>
    <undo index="65535" exp="area" ref3D="1" dr="$A$1:$A$1048576" r="AS24" sId="8"/>
    <undo index="10" exp="area" ref3D="1" dr="$D$1:$D$1048576" r="AS24" sId="8"/>
    <undo index="65535" exp="area" ref3D="1" dr="$A$1:$A$1048576" r="AR24" sId="8"/>
    <undo index="10" exp="area" ref3D="1" dr="$D$1:$D$1048576" r="AR24" sId="8"/>
    <undo index="65535" exp="area" ref3D="1" dr="$A$1:$A$1048576" r="AQ24" sId="8"/>
    <undo index="10" exp="area" ref3D="1" dr="$D$1:$D$1048576" r="AQ24" sId="8"/>
    <undo index="65535" exp="area" ref3D="1" dr="$A$1:$A$1048576" r="AP24" sId="8"/>
    <undo index="10" exp="area" ref3D="1" dr="$D$1:$D$1048576" r="AP24" sId="8"/>
    <undo index="65535" exp="area" ref3D="1" dr="$A$1:$A$1048576" r="AO24" sId="8"/>
    <undo index="10" exp="area" ref3D="1" dr="$D$1:$D$1048576" r="AO24" sId="8"/>
    <undo index="65535" exp="area" ref3D="1" dr="$A$1:$A$1048576" r="AN24" sId="8"/>
    <undo index="10" exp="area" ref3D="1" dr="$D$1:$D$1048576" r="AN24" sId="8"/>
    <undo index="65535" exp="area" ref3D="1" dr="$A$1:$A$1048576" r="AM24" sId="8"/>
    <undo index="10" exp="area" ref3D="1" dr="$D$1:$D$1048576" r="AM24" sId="8"/>
    <undo index="65535" exp="area" ref3D="1" dr="$A$1:$A$1048576" r="AL24" sId="8"/>
    <undo index="10" exp="area" ref3D="1" dr="$D$1:$D$1048576" r="AL24" sId="8"/>
    <undo index="65535" exp="area" ref3D="1" dr="$A$1:$A$1048576" r="AK24" sId="8"/>
    <undo index="10" exp="area" ref3D="1" dr="$D$1:$D$1048576" r="AK24" sId="8"/>
    <undo index="65535" exp="area" ref3D="1" dr="$A$1:$A$1048576" r="AJ24" sId="8"/>
    <undo index="10" exp="area" ref3D="1" dr="$D$1:$D$1048576" r="AJ24" sId="8"/>
    <undo index="65535" exp="area" ref3D="1" dr="$A$1:$A$1048576" r="AI24" sId="8"/>
    <undo index="10" exp="area" ref3D="1" dr="$D$1:$D$1048576" r="AI24" sId="8"/>
    <undo index="65535" exp="area" ref3D="1" dr="$A$1:$A$1048576" r="AH24" sId="8"/>
    <undo index="10" exp="area" ref3D="1" dr="$D$1:$D$1048576" r="AH24" sId="8"/>
    <undo index="65535" exp="area" ref3D="1" dr="$A$1:$A$1048576" r="AG24" sId="8"/>
    <undo index="10" exp="area" ref3D="1" dr="$D$1:$D$1048576" r="AG24" sId="8"/>
    <undo index="65535" exp="area" ref3D="1" dr="$A$1:$A$1048576" r="AF24" sId="8"/>
    <undo index="10" exp="area" ref3D="1" dr="$D$1:$D$1048576" r="AF24" sId="8"/>
    <undo index="65535" exp="area" ref3D="1" dr="$A$1:$A$1048576" r="AE24" sId="8"/>
    <undo index="10" exp="area" ref3D="1" dr="$D$1:$D$1048576" r="AE24" sId="8"/>
    <undo index="65535" exp="area" ref3D="1" dr="$A$1:$A$1048576" r="AD24" sId="8"/>
    <undo index="10" exp="area" ref3D="1" dr="$D$1:$D$1048576" r="AD24" sId="8"/>
    <undo index="65535" exp="area" ref3D="1" dr="$A$1:$A$1048576" r="AC24" sId="8"/>
    <undo index="10" exp="area" ref3D="1" dr="$D$1:$D$1048576" r="AC24" sId="8"/>
    <undo index="65535" exp="area" ref3D="1" dr="$A$1:$A$1048576" r="AB24" sId="8"/>
    <undo index="10" exp="area" ref3D="1" dr="$D$1:$D$1048576" r="AB24" sId="8"/>
    <undo index="65535" exp="area" ref3D="1" dr="$A$1:$A$1048576" r="AA24" sId="8"/>
    <undo index="10" exp="area" ref3D="1" dr="$D$1:$D$1048576" r="AA24" sId="8"/>
    <undo index="65535" exp="area" ref3D="1" dr="$A$1:$A$1048576" r="Z24" sId="8"/>
    <undo index="10" exp="area" ref3D="1" dr="$D$1:$D$1048576" r="Z24" sId="8"/>
    <undo index="65535" exp="area" ref3D="1" dr="$A$1:$A$1048576" r="Y24" sId="8"/>
    <undo index="10" exp="area" ref3D="1" dr="$D$1:$D$1048576" r="Y24" sId="8"/>
    <undo index="65535" exp="area" ref3D="1" dr="$A$1:$A$1048576" r="X24" sId="8"/>
    <undo index="10" exp="area" ref3D="1" dr="$D$1:$D$1048576" r="X24" sId="8"/>
    <undo index="65535" exp="area" ref3D="1" dr="$A$1:$A$1048576" r="W24" sId="8"/>
    <undo index="10" exp="area" ref3D="1" dr="$D$1:$D$1048576" r="W24" sId="8"/>
    <undo index="65535" exp="area" ref3D="1" dr="$A$1:$A$1048576" r="V24" sId="8"/>
    <undo index="10" exp="area" ref3D="1" dr="$D$1:$D$1048576" r="V24" sId="8"/>
    <undo index="65535" exp="area" ref3D="1" dr="$A$1:$A$1048576" r="U24" sId="8"/>
    <undo index="10" exp="area" ref3D="1" dr="$D$1:$D$1048576" r="U24" sId="8"/>
    <undo index="65535" exp="area" ref3D="1" dr="$A$1:$A$1048576" r="T24" sId="8"/>
    <undo index="10" exp="area" ref3D="1" dr="$D$1:$D$1048576" r="T24" sId="8"/>
    <undo index="65535" exp="area" ref3D="1" dr="$A$1:$A$1048576" r="S24" sId="8"/>
    <undo index="10" exp="area" ref3D="1" dr="$D$1:$D$1048576" r="S24" sId="8"/>
    <undo index="65535" exp="area" ref3D="1" dr="$A$1:$A$1048576" r="R24" sId="8"/>
    <undo index="10" exp="area" ref3D="1" dr="$D$1:$D$1048576" r="R24" sId="8"/>
    <undo index="65535" exp="area" ref3D="1" dr="$A$1:$A$1048576" r="Q24" sId="8"/>
    <undo index="10" exp="area" ref3D="1" dr="$D$1:$D$1048576" r="Q24" sId="8"/>
    <undo index="65535" exp="area" ref3D="1" dr="$A$1:$A$1048576" r="P24" sId="8"/>
    <undo index="10" exp="area" ref3D="1" dr="$D$1:$D$1048576" r="P24" sId="8"/>
    <undo index="65535" exp="area" ref3D="1" dr="$A$1:$A$1048576" r="O24" sId="8"/>
    <undo index="10" exp="area" ref3D="1" dr="$D$1:$D$1048576" r="O24" sId="8"/>
    <undo index="65535" exp="area" ref3D="1" dr="$A$1:$A$1048576" r="N24" sId="8"/>
    <undo index="10" exp="area" ref3D="1" dr="$D$1:$D$1048576" r="N24" sId="8"/>
    <undo index="65535" exp="area" ref3D="1" dr="$A$1:$A$1048576" r="M24" sId="8"/>
    <undo index="10" exp="area" ref3D="1" dr="$D$1:$D$1048576" r="M24" sId="8"/>
    <undo index="65535" exp="area" ref3D="1" dr="$A$1:$A$1048576" r="L24" sId="8"/>
    <undo index="10" exp="area" ref3D="1" dr="$D$1:$D$1048576" r="L24" sId="8"/>
    <undo index="65535" exp="area" ref3D="1" dr="$A$1:$A$1048576" r="K24" sId="8"/>
    <undo index="10" exp="area" ref3D="1" dr="$D$1:$D$1048576" r="K24" sId="8"/>
    <undo index="65535" exp="area" ref3D="1" dr="$A$1:$A$1048576" r="J24" sId="8"/>
    <undo index="10" exp="area" ref3D="1" dr="$D$1:$D$1048576" r="J24" sId="8"/>
    <undo index="65535" exp="area" ref3D="1" dr="$A$1:$A$1048576" r="I24" sId="8"/>
    <undo index="10" exp="area" ref3D="1" dr="$D$1:$D$1048576" r="I24" sId="8"/>
    <undo index="65535" exp="area" ref3D="1" dr="$A$1:$A$1048576" r="H24" sId="8"/>
    <undo index="10" exp="area" ref3D="1" dr="$D$1:$D$1048576" r="H24" sId="8"/>
    <undo index="65535" exp="area" ref3D="1" dr="$A$1:$A$1048576" r="G24" sId="8"/>
    <undo index="10" exp="area" ref3D="1" dr="$D$1:$D$1048576" r="G24" sId="8"/>
    <undo index="65535" exp="area" ref3D="1" dr="$A$1:$A$1048576" r="BA23" sId="8"/>
    <undo index="10" exp="area" ref3D="1" dr="$D$1:$D$1048576" r="BA23" sId="8"/>
    <undo index="65535" exp="area" ref3D="1" dr="$A$1:$A$1048576" r="AZ23" sId="8"/>
    <undo index="10" exp="area" ref3D="1" dr="$D$1:$D$1048576" r="AZ23" sId="8"/>
    <undo index="65535" exp="area" ref3D="1" dr="$A$1:$A$1048576" r="AY23" sId="8"/>
    <undo index="10" exp="area" ref3D="1" dr="$D$1:$D$1048576" r="AY23" sId="8"/>
    <undo index="65535" exp="area" ref3D="1" dr="$A$1:$A$1048576" r="AX23" sId="8"/>
    <undo index="10" exp="area" ref3D="1" dr="$D$1:$D$1048576" r="AX23" sId="8"/>
    <undo index="65535" exp="area" ref3D="1" dr="$A$1:$A$1048576" r="AW23" sId="8"/>
    <undo index="10" exp="area" ref3D="1" dr="$D$1:$D$1048576" r="AW23" sId="8"/>
    <undo index="65535" exp="area" ref3D="1" dr="$A$1:$A$1048576" r="AV23" sId="8"/>
    <undo index="10" exp="area" ref3D="1" dr="$D$1:$D$1048576" r="AV23" sId="8"/>
    <undo index="65535" exp="area" ref3D="1" dr="$A$1:$A$1048576" r="AU23" sId="8"/>
    <undo index="10" exp="area" ref3D="1" dr="$D$1:$D$1048576" r="AU23" sId="8"/>
    <undo index="65535" exp="area" ref3D="1" dr="$A$1:$A$1048576" r="AT23" sId="8"/>
    <undo index="10" exp="area" ref3D="1" dr="$D$1:$D$1048576" r="AT23" sId="8"/>
    <undo index="65535" exp="area" ref3D="1" dr="$A$1:$A$1048576" r="AS23" sId="8"/>
    <undo index="10" exp="area" ref3D="1" dr="$D$1:$D$1048576" r="AS23" sId="8"/>
    <undo index="65535" exp="area" ref3D="1" dr="$A$1:$A$1048576" r="AR23" sId="8"/>
    <undo index="10" exp="area" ref3D="1" dr="$D$1:$D$1048576" r="AR23" sId="8"/>
    <undo index="65535" exp="area" ref3D="1" dr="$A$1:$A$1048576" r="AQ23" sId="8"/>
    <undo index="10" exp="area" ref3D="1" dr="$D$1:$D$1048576" r="AQ23" sId="8"/>
    <undo index="65535" exp="area" ref3D="1" dr="$A$1:$A$1048576" r="AP23" sId="8"/>
    <undo index="10" exp="area" ref3D="1" dr="$D$1:$D$1048576" r="AP23" sId="8"/>
    <undo index="65535" exp="area" ref3D="1" dr="$A$1:$A$1048576" r="AO23" sId="8"/>
    <undo index="10" exp="area" ref3D="1" dr="$D$1:$D$1048576" r="AO23" sId="8"/>
    <undo index="65535" exp="area" ref3D="1" dr="$A$1:$A$1048576" r="AN23" sId="8"/>
    <undo index="10" exp="area" ref3D="1" dr="$D$1:$D$1048576" r="AN23" sId="8"/>
    <undo index="65535" exp="area" ref3D="1" dr="$A$1:$A$1048576" r="AM23" sId="8"/>
    <undo index="10" exp="area" ref3D="1" dr="$D$1:$D$1048576" r="AM23" sId="8"/>
    <undo index="65535" exp="area" ref3D="1" dr="$A$1:$A$1048576" r="AL23" sId="8"/>
    <undo index="10" exp="area" ref3D="1" dr="$D$1:$D$1048576" r="AL23" sId="8"/>
    <undo index="65535" exp="area" ref3D="1" dr="$A$1:$A$1048576" r="AK23" sId="8"/>
    <undo index="10" exp="area" ref3D="1" dr="$D$1:$D$1048576" r="AK23" sId="8"/>
    <undo index="65535" exp="area" ref3D="1" dr="$A$1:$A$1048576" r="AJ23" sId="8"/>
    <undo index="10" exp="area" ref3D="1" dr="$D$1:$D$1048576" r="AJ23" sId="8"/>
    <undo index="65535" exp="area" ref3D="1" dr="$A$1:$A$1048576" r="AI23" sId="8"/>
    <undo index="10" exp="area" ref3D="1" dr="$D$1:$D$1048576" r="AI23" sId="8"/>
    <undo index="65535" exp="area" ref3D="1" dr="$A$1:$A$1048576" r="AH23" sId="8"/>
    <undo index="10" exp="area" ref3D="1" dr="$D$1:$D$1048576" r="AH23" sId="8"/>
    <undo index="65535" exp="area" ref3D="1" dr="$A$1:$A$1048576" r="AG23" sId="8"/>
    <undo index="10" exp="area" ref3D="1" dr="$D$1:$D$1048576" r="AG23" sId="8"/>
    <undo index="65535" exp="area" ref3D="1" dr="$A$1:$A$1048576" r="AF23" sId="8"/>
    <undo index="10" exp="area" ref3D="1" dr="$D$1:$D$1048576" r="AF23" sId="8"/>
    <undo index="65535" exp="area" ref3D="1" dr="$A$1:$A$1048576" r="AE23" sId="8"/>
    <undo index="10" exp="area" ref3D="1" dr="$D$1:$D$1048576" r="AE23" sId="8"/>
    <undo index="65535" exp="area" ref3D="1" dr="$A$1:$A$1048576" r="AD23" sId="8"/>
    <undo index="10" exp="area" ref3D="1" dr="$D$1:$D$1048576" r="AD23" sId="8"/>
    <undo index="65535" exp="area" ref3D="1" dr="$A$1:$A$1048576" r="AC23" sId="8"/>
    <undo index="10" exp="area" ref3D="1" dr="$D$1:$D$1048576" r="AC23" sId="8"/>
    <undo index="65535" exp="area" ref3D="1" dr="$A$1:$A$1048576" r="AB23" sId="8"/>
    <undo index="10" exp="area" ref3D="1" dr="$D$1:$D$1048576" r="AB23" sId="8"/>
    <undo index="65535" exp="area" ref3D="1" dr="$A$1:$A$1048576" r="AA23" sId="8"/>
    <undo index="10" exp="area" ref3D="1" dr="$D$1:$D$1048576" r="AA23" sId="8"/>
    <undo index="65535" exp="area" ref3D="1" dr="$A$1:$A$1048576" r="Z23" sId="8"/>
    <undo index="10" exp="area" ref3D="1" dr="$D$1:$D$1048576" r="Z23" sId="8"/>
    <undo index="65535" exp="area" ref3D="1" dr="$A$1:$A$1048576" r="Y23" sId="8"/>
    <undo index="10" exp="area" ref3D="1" dr="$D$1:$D$1048576" r="Y23" sId="8"/>
    <undo index="65535" exp="area" ref3D="1" dr="$A$1:$A$1048576" r="X23" sId="8"/>
    <undo index="10" exp="area" ref3D="1" dr="$D$1:$D$1048576" r="X23" sId="8"/>
    <undo index="65535" exp="area" ref3D="1" dr="$A$1:$A$1048576" r="W23" sId="8"/>
    <undo index="10" exp="area" ref3D="1" dr="$D$1:$D$1048576" r="W23" sId="8"/>
    <undo index="65535" exp="area" ref3D="1" dr="$A$1:$A$1048576" r="V23" sId="8"/>
    <undo index="10" exp="area" ref3D="1" dr="$D$1:$D$1048576" r="V23" sId="8"/>
    <undo index="65535" exp="area" ref3D="1" dr="$A$1:$A$1048576" r="U23" sId="8"/>
    <undo index="10" exp="area" ref3D="1" dr="$D$1:$D$1048576" r="U23" sId="8"/>
    <undo index="65535" exp="area" ref3D="1" dr="$A$1:$A$1048576" r="T23" sId="8"/>
    <undo index="10" exp="area" ref3D="1" dr="$D$1:$D$1048576" r="T23" sId="8"/>
    <undo index="65535" exp="area" ref3D="1" dr="$A$1:$A$1048576" r="S23" sId="8"/>
    <undo index="10" exp="area" ref3D="1" dr="$D$1:$D$1048576" r="S23" sId="8"/>
    <undo index="65535" exp="area" ref3D="1" dr="$A$1:$A$1048576" r="R23" sId="8"/>
    <undo index="10" exp="area" ref3D="1" dr="$D$1:$D$1048576" r="R23" sId="8"/>
    <undo index="65535" exp="area" ref3D="1" dr="$A$1:$A$1048576" r="Q23" sId="8"/>
    <undo index="10" exp="area" ref3D="1" dr="$D$1:$D$1048576" r="Q23" sId="8"/>
    <undo index="65535" exp="area" ref3D="1" dr="$A$1:$A$1048576" r="P23" sId="8"/>
    <undo index="10" exp="area" ref3D="1" dr="$D$1:$D$1048576" r="P23" sId="8"/>
    <undo index="65535" exp="area" ref3D="1" dr="$A$1:$A$1048576" r="O23" sId="8"/>
    <undo index="10" exp="area" ref3D="1" dr="$D$1:$D$1048576" r="O23" sId="8"/>
    <undo index="65535" exp="area" ref3D="1" dr="$A$1:$A$1048576" r="N23" sId="8"/>
    <undo index="10" exp="area" ref3D="1" dr="$D$1:$D$1048576" r="N23" sId="8"/>
    <undo index="65535" exp="area" ref3D="1" dr="$A$1:$A$1048576" r="M23" sId="8"/>
    <undo index="10" exp="area" ref3D="1" dr="$D$1:$D$1048576" r="M23" sId="8"/>
    <undo index="65535" exp="area" ref3D="1" dr="$A$1:$A$1048576" r="L23" sId="8"/>
    <undo index="10" exp="area" ref3D="1" dr="$D$1:$D$1048576" r="L23" sId="8"/>
    <undo index="65535" exp="area" ref3D="1" dr="$A$1:$A$1048576" r="K23" sId="8"/>
    <undo index="10" exp="area" ref3D="1" dr="$D$1:$D$1048576" r="K23" sId="8"/>
    <undo index="65535" exp="area" ref3D="1" dr="$A$1:$A$1048576" r="J23" sId="8"/>
    <undo index="10" exp="area" ref3D="1" dr="$D$1:$D$1048576" r="J23" sId="8"/>
    <undo index="65535" exp="area" ref3D="1" dr="$A$1:$A$1048576" r="I23" sId="8"/>
    <undo index="10" exp="area" ref3D="1" dr="$D$1:$D$1048576" r="I23" sId="8"/>
    <undo index="65535" exp="area" ref3D="1" dr="$A$1:$A$1048576" r="H23" sId="8"/>
    <undo index="10" exp="area" ref3D="1" dr="$D$1:$D$1048576" r="H23" sId="8"/>
    <undo index="65535" exp="area" ref3D="1" dr="$A$1:$A$1048576" r="G23" sId="8"/>
    <undo index="10" exp="area" ref3D="1" dr="$D$1:$D$1048576" r="G23" sId="8"/>
    <undo index="65535" exp="area" ref3D="1" dr="$A$1:$A$1048576" r="BA22" sId="8"/>
    <undo index="10" exp="area" ref3D="1" dr="$D$1:$D$1048576" r="BA22" sId="8"/>
    <undo index="65535" exp="area" ref3D="1" dr="$A$1:$A$1048576" r="AZ22" sId="8"/>
    <undo index="10" exp="area" ref3D="1" dr="$D$1:$D$1048576" r="AZ22" sId="8"/>
    <undo index="65535" exp="area" ref3D="1" dr="$A$1:$A$1048576" r="AY22" sId="8"/>
    <undo index="10" exp="area" ref3D="1" dr="$D$1:$D$1048576" r="AY22" sId="8"/>
    <undo index="65535" exp="area" ref3D="1" dr="$A$1:$A$1048576" r="AX22" sId="8"/>
    <undo index="10" exp="area" ref3D="1" dr="$D$1:$D$1048576" r="AX22" sId="8"/>
    <undo index="65535" exp="area" ref3D="1" dr="$A$1:$A$1048576" r="AW22" sId="8"/>
    <undo index="10" exp="area" ref3D="1" dr="$D$1:$D$1048576" r="AW22" sId="8"/>
    <undo index="65535" exp="area" ref3D="1" dr="$A$1:$A$1048576" r="AV22" sId="8"/>
    <undo index="10" exp="area" ref3D="1" dr="$D$1:$D$1048576" r="AV22" sId="8"/>
    <undo index="65535" exp="area" ref3D="1" dr="$A$1:$A$1048576" r="AU22" sId="8"/>
    <undo index="10" exp="area" ref3D="1" dr="$D$1:$D$1048576" r="AU22" sId="8"/>
    <undo index="65535" exp="area" ref3D="1" dr="$A$1:$A$1048576" r="AT22" sId="8"/>
    <undo index="10" exp="area" ref3D="1" dr="$D$1:$D$1048576" r="AT22" sId="8"/>
    <undo index="65535" exp="area" ref3D="1" dr="$A$1:$A$1048576" r="AS22" sId="8"/>
    <undo index="10" exp="area" ref3D="1" dr="$D$1:$D$1048576" r="AS22" sId="8"/>
    <undo index="65535" exp="area" ref3D="1" dr="$A$1:$A$1048576" r="AR22" sId="8"/>
    <undo index="10" exp="area" ref3D="1" dr="$D$1:$D$1048576" r="AR22" sId="8"/>
    <undo index="65535" exp="area" ref3D="1" dr="$A$1:$A$1048576" r="AQ22" sId="8"/>
    <undo index="10" exp="area" ref3D="1" dr="$D$1:$D$1048576" r="AQ22" sId="8"/>
    <undo index="65535" exp="area" ref3D="1" dr="$A$1:$A$1048576" r="AP22" sId="8"/>
    <undo index="10" exp="area" ref3D="1" dr="$D$1:$D$1048576" r="AP22" sId="8"/>
    <undo index="65535" exp="area" ref3D="1" dr="$A$1:$A$1048576" r="AO22" sId="8"/>
    <undo index="10" exp="area" ref3D="1" dr="$D$1:$D$1048576" r="AO22" sId="8"/>
    <undo index="65535" exp="area" ref3D="1" dr="$A$1:$A$1048576" r="AN22" sId="8"/>
    <undo index="10" exp="area" ref3D="1" dr="$D$1:$D$1048576" r="AN22" sId="8"/>
    <undo index="65535" exp="area" ref3D="1" dr="$A$1:$A$1048576" r="AM22" sId="8"/>
    <undo index="10" exp="area" ref3D="1" dr="$D$1:$D$1048576" r="AM22" sId="8"/>
    <undo index="65535" exp="area" ref3D="1" dr="$A$1:$A$1048576" r="AL22" sId="8"/>
    <undo index="10" exp="area" ref3D="1" dr="$D$1:$D$1048576" r="AL22" sId="8"/>
    <undo index="65535" exp="area" ref3D="1" dr="$A$1:$A$1048576" r="AK22" sId="8"/>
    <undo index="10" exp="area" ref3D="1" dr="$D$1:$D$1048576" r="AK22" sId="8"/>
    <undo index="65535" exp="area" ref3D="1" dr="$A$1:$A$1048576" r="AJ22" sId="8"/>
    <undo index="10" exp="area" ref3D="1" dr="$D$1:$D$1048576" r="AJ22" sId="8"/>
    <undo index="65535" exp="area" ref3D="1" dr="$A$1:$A$1048576" r="AI22" sId="8"/>
    <undo index="10" exp="area" ref3D="1" dr="$D$1:$D$1048576" r="AI22" sId="8"/>
    <undo index="65535" exp="area" ref3D="1" dr="$A$1:$A$1048576" r="AH22" sId="8"/>
    <undo index="10" exp="area" ref3D="1" dr="$D$1:$D$1048576" r="AH22" sId="8"/>
    <undo index="65535" exp="area" ref3D="1" dr="$A$1:$A$1048576" r="AG22" sId="8"/>
    <undo index="10" exp="area" ref3D="1" dr="$D$1:$D$1048576" r="AG22" sId="8"/>
    <undo index="65535" exp="area" ref3D="1" dr="$A$1:$A$1048576" r="AF22" sId="8"/>
    <undo index="10" exp="area" ref3D="1" dr="$D$1:$D$1048576" r="AF22" sId="8"/>
    <undo index="65535" exp="area" ref3D="1" dr="$A$1:$A$1048576" r="AE22" sId="8"/>
    <undo index="10" exp="area" ref3D="1" dr="$D$1:$D$1048576" r="AE22" sId="8"/>
    <undo index="65535" exp="area" ref3D="1" dr="$A$1:$A$1048576" r="AD22" sId="8"/>
    <undo index="10" exp="area" ref3D="1" dr="$D$1:$D$1048576" r="AD22" sId="8"/>
    <undo index="65535" exp="area" ref3D="1" dr="$A$1:$A$1048576" r="AC22" sId="8"/>
    <undo index="10" exp="area" ref3D="1" dr="$D$1:$D$1048576" r="AC22" sId="8"/>
    <undo index="65535" exp="area" ref3D="1" dr="$A$1:$A$1048576" r="AB22" sId="8"/>
    <undo index="10" exp="area" ref3D="1" dr="$D$1:$D$1048576" r="AB22" sId="8"/>
    <undo index="65535" exp="area" ref3D="1" dr="$A$1:$A$1048576" r="AA22" sId="8"/>
    <undo index="10" exp="area" ref3D="1" dr="$D$1:$D$1048576" r="AA22" sId="8"/>
    <undo index="65535" exp="area" ref3D="1" dr="$A$1:$A$1048576" r="Z22" sId="8"/>
    <undo index="10" exp="area" ref3D="1" dr="$D$1:$D$1048576" r="Z22" sId="8"/>
    <undo index="65535" exp="area" ref3D="1" dr="$A$1:$A$1048576" r="Y22" sId="8"/>
    <undo index="10" exp="area" ref3D="1" dr="$D$1:$D$1048576" r="Y22" sId="8"/>
    <undo index="65535" exp="area" ref3D="1" dr="$A$1:$A$1048576" r="X22" sId="8"/>
    <undo index="10" exp="area" ref3D="1" dr="$D$1:$D$1048576" r="X22" sId="8"/>
    <undo index="65535" exp="area" ref3D="1" dr="$A$1:$A$1048576" r="W22" sId="8"/>
    <undo index="10" exp="area" ref3D="1" dr="$D$1:$D$1048576" r="W22" sId="8"/>
    <undo index="65535" exp="area" ref3D="1" dr="$A$1:$A$1048576" r="V22" sId="8"/>
    <undo index="10" exp="area" ref3D="1" dr="$D$1:$D$1048576" r="V22" sId="8"/>
    <undo index="65535" exp="area" ref3D="1" dr="$A$1:$A$1048576" r="U22" sId="8"/>
    <undo index="10" exp="area" ref3D="1" dr="$D$1:$D$1048576" r="U22" sId="8"/>
    <undo index="65535" exp="area" ref3D="1" dr="$A$1:$A$1048576" r="T22" sId="8"/>
    <undo index="10" exp="area" ref3D="1" dr="$D$1:$D$1048576" r="T22" sId="8"/>
    <undo index="65535" exp="area" ref3D="1" dr="$A$1:$A$1048576" r="S22" sId="8"/>
    <undo index="10" exp="area" ref3D="1" dr="$D$1:$D$1048576" r="S22" sId="8"/>
    <undo index="65535" exp="area" ref3D="1" dr="$A$1:$A$1048576" r="R22" sId="8"/>
    <undo index="10" exp="area" ref3D="1" dr="$D$1:$D$1048576" r="R22" sId="8"/>
    <undo index="65535" exp="area" ref3D="1" dr="$A$1:$A$1048576" r="Q22" sId="8"/>
    <undo index="10" exp="area" ref3D="1" dr="$D$1:$D$1048576" r="Q22" sId="8"/>
    <undo index="65535" exp="area" ref3D="1" dr="$A$1:$A$1048576" r="P22" sId="8"/>
    <undo index="10" exp="area" ref3D="1" dr="$D$1:$D$1048576" r="P22" sId="8"/>
    <undo index="65535" exp="area" ref3D="1" dr="$A$1:$A$1048576" r="O22" sId="8"/>
    <undo index="10" exp="area" ref3D="1" dr="$D$1:$D$1048576" r="O22" sId="8"/>
    <undo index="65535" exp="area" ref3D="1" dr="$A$1:$A$1048576" r="N22" sId="8"/>
    <undo index="10" exp="area" ref3D="1" dr="$D$1:$D$1048576" r="N22" sId="8"/>
    <undo index="65535" exp="area" ref3D="1" dr="$A$1:$A$1048576" r="M22" sId="8"/>
    <undo index="10" exp="area" ref3D="1" dr="$D$1:$D$1048576" r="M22" sId="8"/>
    <undo index="65535" exp="area" ref3D="1" dr="$A$1:$A$1048576" r="L22" sId="8"/>
    <undo index="10" exp="area" ref3D="1" dr="$D$1:$D$1048576" r="L22" sId="8"/>
    <undo index="65535" exp="area" ref3D="1" dr="$A$1:$A$1048576" r="K22" sId="8"/>
    <undo index="10" exp="area" ref3D="1" dr="$D$1:$D$1048576" r="K22" sId="8"/>
    <undo index="65535" exp="area" ref3D="1" dr="$A$1:$A$1048576" r="J22" sId="8"/>
    <undo index="10" exp="area" ref3D="1" dr="$D$1:$D$1048576" r="J22" sId="8"/>
    <undo index="65535" exp="area" ref3D="1" dr="$A$1:$A$1048576" r="I22" sId="8"/>
    <undo index="10" exp="area" ref3D="1" dr="$D$1:$D$1048576" r="I22" sId="8"/>
    <undo index="65535" exp="area" ref3D="1" dr="$A$1:$A$1048576" r="H22" sId="8"/>
    <undo index="10" exp="area" ref3D="1" dr="$D$1:$D$1048576" r="H22" sId="8"/>
    <undo index="65535" exp="area" ref3D="1" dr="$A$1:$A$1048576" r="G22" sId="8"/>
    <undo index="10" exp="area" ref3D="1" dr="$D$1:$D$1048576" r="G22" sId="8"/>
    <undo index="65535" exp="area" ref3D="1" dr="$A$1:$A$1048576" r="BA21" sId="8"/>
    <undo index="10" exp="area" ref3D="1" dr="$D$1:$D$1048576" r="BA21" sId="8"/>
    <undo index="65535" exp="area" ref3D="1" dr="$A$1:$A$1048576" r="AZ21" sId="8"/>
    <undo index="10" exp="area" ref3D="1" dr="$D$1:$D$1048576" r="AZ21" sId="8"/>
    <undo index="65535" exp="area" ref3D="1" dr="$A$1:$A$1048576" r="AY21" sId="8"/>
    <undo index="10" exp="area" ref3D="1" dr="$D$1:$D$1048576" r="AY21" sId="8"/>
    <undo index="65535" exp="area" ref3D="1" dr="$A$1:$A$1048576" r="AX21" sId="8"/>
    <undo index="10" exp="area" ref3D="1" dr="$D$1:$D$1048576" r="AX21" sId="8"/>
    <undo index="65535" exp="area" ref3D="1" dr="$A$1:$A$1048576" r="AW21" sId="8"/>
    <undo index="10" exp="area" ref3D="1" dr="$D$1:$D$1048576" r="AW21" sId="8"/>
    <undo index="65535" exp="area" ref3D="1" dr="$A$1:$A$1048576" r="AV21" sId="8"/>
    <undo index="10" exp="area" ref3D="1" dr="$D$1:$D$1048576" r="AV21" sId="8"/>
    <undo index="65535" exp="area" ref3D="1" dr="$A$1:$A$1048576" r="AU21" sId="8"/>
    <undo index="10" exp="area" ref3D="1" dr="$D$1:$D$1048576" r="AU21" sId="8"/>
    <undo index="65535" exp="area" ref3D="1" dr="$A$1:$A$1048576" r="AT21" sId="8"/>
    <undo index="10" exp="area" ref3D="1" dr="$D$1:$D$1048576" r="AT21" sId="8"/>
    <undo index="65535" exp="area" ref3D="1" dr="$A$1:$A$1048576" r="AS21" sId="8"/>
    <undo index="10" exp="area" ref3D="1" dr="$D$1:$D$1048576" r="AS21" sId="8"/>
    <undo index="65535" exp="area" ref3D="1" dr="$A$1:$A$1048576" r="AR21" sId="8"/>
    <undo index="10" exp="area" ref3D="1" dr="$D$1:$D$1048576" r="AR21" sId="8"/>
    <undo index="65535" exp="area" ref3D="1" dr="$A$1:$A$1048576" r="AQ21" sId="8"/>
    <undo index="10" exp="area" ref3D="1" dr="$D$1:$D$1048576" r="AQ21" sId="8"/>
    <undo index="65535" exp="area" ref3D="1" dr="$A$1:$A$1048576" r="AP21" sId="8"/>
    <undo index="10" exp="area" ref3D="1" dr="$D$1:$D$1048576" r="AP21" sId="8"/>
    <undo index="65535" exp="area" ref3D="1" dr="$A$1:$A$1048576" r="AO21" sId="8"/>
    <undo index="10" exp="area" ref3D="1" dr="$D$1:$D$1048576" r="AO21" sId="8"/>
    <undo index="65535" exp="area" ref3D="1" dr="$A$1:$A$1048576" r="AN21" sId="8"/>
    <undo index="10" exp="area" ref3D="1" dr="$D$1:$D$1048576" r="AN21" sId="8"/>
    <undo index="65535" exp="area" ref3D="1" dr="$A$1:$A$1048576" r="AM21" sId="8"/>
    <undo index="10" exp="area" ref3D="1" dr="$D$1:$D$1048576" r="AM21" sId="8"/>
    <undo index="65535" exp="area" ref3D="1" dr="$A$1:$A$1048576" r="AL21" sId="8"/>
    <undo index="10" exp="area" ref3D="1" dr="$D$1:$D$1048576" r="AL21" sId="8"/>
    <undo index="65535" exp="area" ref3D="1" dr="$A$1:$A$1048576" r="AK21" sId="8"/>
    <undo index="10" exp="area" ref3D="1" dr="$D$1:$D$1048576" r="AK21" sId="8"/>
    <undo index="65535" exp="area" ref3D="1" dr="$A$1:$A$1048576" r="AJ21" sId="8"/>
    <undo index="10" exp="area" ref3D="1" dr="$D$1:$D$1048576" r="AJ21" sId="8"/>
    <undo index="65535" exp="area" ref3D="1" dr="$A$1:$A$1048576" r="AI21" sId="8"/>
    <undo index="10" exp="area" ref3D="1" dr="$D$1:$D$1048576" r="AI21" sId="8"/>
    <undo index="65535" exp="area" ref3D="1" dr="$A$1:$A$1048576" r="AH21" sId="8"/>
    <undo index="10" exp="area" ref3D="1" dr="$D$1:$D$1048576" r="AH21" sId="8"/>
    <undo index="65535" exp="area" ref3D="1" dr="$A$1:$A$1048576" r="AG21" sId="8"/>
    <undo index="10" exp="area" ref3D="1" dr="$D$1:$D$1048576" r="AG21" sId="8"/>
    <undo index="65535" exp="area" ref3D="1" dr="$A$1:$A$1048576" r="AF21" sId="8"/>
    <undo index="10" exp="area" ref3D="1" dr="$D$1:$D$1048576" r="AF21" sId="8"/>
    <undo index="65535" exp="area" ref3D="1" dr="$A$1:$A$1048576" r="AE21" sId="8"/>
    <undo index="10" exp="area" ref3D="1" dr="$D$1:$D$1048576" r="AE21" sId="8"/>
    <undo index="65535" exp="area" ref3D="1" dr="$A$1:$A$1048576" r="AD21" sId="8"/>
    <undo index="10" exp="area" ref3D="1" dr="$D$1:$D$1048576" r="AD21" sId="8"/>
    <undo index="65535" exp="area" ref3D="1" dr="$A$1:$A$1048576" r="AC21" sId="8"/>
    <undo index="10" exp="area" ref3D="1" dr="$D$1:$D$1048576" r="AC21" sId="8"/>
    <undo index="65535" exp="area" ref3D="1" dr="$A$1:$A$1048576" r="AB21" sId="8"/>
    <undo index="10" exp="area" ref3D="1" dr="$D$1:$D$1048576" r="AB21" sId="8"/>
    <undo index="65535" exp="area" ref3D="1" dr="$A$1:$A$1048576" r="AA21" sId="8"/>
    <undo index="10" exp="area" ref3D="1" dr="$D$1:$D$1048576" r="AA21" sId="8"/>
    <undo index="65535" exp="area" ref3D="1" dr="$A$1:$A$1048576" r="Z21" sId="8"/>
    <undo index="10" exp="area" ref3D="1" dr="$D$1:$D$1048576" r="Z21" sId="8"/>
    <undo index="65535" exp="area" ref3D="1" dr="$A$1:$A$1048576" r="Y21" sId="8"/>
    <undo index="10" exp="area" ref3D="1" dr="$D$1:$D$1048576" r="Y21" sId="8"/>
    <undo index="65535" exp="area" ref3D="1" dr="$A$1:$A$1048576" r="X21" sId="8"/>
    <undo index="10" exp="area" ref3D="1" dr="$D$1:$D$1048576" r="X21" sId="8"/>
    <undo index="65535" exp="area" ref3D="1" dr="$A$1:$A$1048576" r="W21" sId="8"/>
    <undo index="10" exp="area" ref3D="1" dr="$D$1:$D$1048576" r="W21" sId="8"/>
    <undo index="65535" exp="area" ref3D="1" dr="$A$1:$A$1048576" r="V21" sId="8"/>
    <undo index="10" exp="area" ref3D="1" dr="$D$1:$D$1048576" r="V21" sId="8"/>
    <undo index="65535" exp="area" ref3D="1" dr="$A$1:$A$1048576" r="U21" sId="8"/>
    <undo index="10" exp="area" ref3D="1" dr="$D$1:$D$1048576" r="U21" sId="8"/>
    <undo index="65535" exp="area" ref3D="1" dr="$A$1:$A$1048576" r="T21" sId="8"/>
    <undo index="10" exp="area" ref3D="1" dr="$D$1:$D$1048576" r="T21" sId="8"/>
    <undo index="65535" exp="area" ref3D="1" dr="$A$1:$A$1048576" r="S21" sId="8"/>
    <undo index="10" exp="area" ref3D="1" dr="$D$1:$D$1048576" r="S21" sId="8"/>
    <undo index="65535" exp="area" ref3D="1" dr="$A$1:$A$1048576" r="R21" sId="8"/>
    <undo index="10" exp="area" ref3D="1" dr="$D$1:$D$1048576" r="R21" sId="8"/>
    <undo index="65535" exp="area" ref3D="1" dr="$A$1:$A$1048576" r="Q21" sId="8"/>
    <undo index="10" exp="area" ref3D="1" dr="$D$1:$D$1048576" r="Q21" sId="8"/>
    <undo index="65535" exp="area" ref3D="1" dr="$A$1:$A$1048576" r="P21" sId="8"/>
    <undo index="10" exp="area" ref3D="1" dr="$D$1:$D$1048576" r="P21" sId="8"/>
    <undo index="65535" exp="area" ref3D="1" dr="$A$1:$A$1048576" r="O21" sId="8"/>
    <undo index="10" exp="area" ref3D="1" dr="$D$1:$D$1048576" r="O21" sId="8"/>
    <undo index="65535" exp="area" ref3D="1" dr="$A$1:$A$1048576" r="N21" sId="8"/>
    <undo index="10" exp="area" ref3D="1" dr="$D$1:$D$1048576" r="N21" sId="8"/>
    <undo index="65535" exp="area" ref3D="1" dr="$A$1:$A$1048576" r="M21" sId="8"/>
    <undo index="10" exp="area" ref3D="1" dr="$D$1:$D$1048576" r="M21" sId="8"/>
    <undo index="65535" exp="area" ref3D="1" dr="$A$1:$A$1048576" r="L21" sId="8"/>
    <undo index="10" exp="area" ref3D="1" dr="$D$1:$D$1048576" r="L21" sId="8"/>
    <undo index="65535" exp="area" ref3D="1" dr="$A$1:$A$1048576" r="K21" sId="8"/>
    <undo index="10" exp="area" ref3D="1" dr="$D$1:$D$1048576" r="K21" sId="8"/>
    <undo index="65535" exp="area" ref3D="1" dr="$A$1:$A$1048576" r="J21" sId="8"/>
    <undo index="10" exp="area" ref3D="1" dr="$D$1:$D$1048576" r="J21" sId="8"/>
    <undo index="65535" exp="area" ref3D="1" dr="$A$1:$A$1048576" r="I21" sId="8"/>
    <undo index="10" exp="area" ref3D="1" dr="$D$1:$D$1048576" r="I21" sId="8"/>
    <undo index="65535" exp="area" ref3D="1" dr="$A$1:$A$1048576" r="H21" sId="8"/>
    <undo index="10" exp="area" ref3D="1" dr="$D$1:$D$1048576" r="H21" sId="8"/>
    <undo index="65535" exp="area" ref3D="1" dr="$A$1:$A$1048576" r="G21" sId="8"/>
    <undo index="10" exp="area" ref3D="1" dr="$D$1:$D$1048576" r="G21" sId="8"/>
    <undo index="65535" exp="area" ref3D="1" dr="$A$1:$A$1048576" r="BA20" sId="8"/>
    <undo index="10" exp="area" ref3D="1" dr="$D$1:$D$1048576" r="BA20" sId="8"/>
    <undo index="65535" exp="area" ref3D="1" dr="$A$1:$A$1048576" r="AZ20" sId="8"/>
    <undo index="10" exp="area" ref3D="1" dr="$D$1:$D$1048576" r="AZ20" sId="8"/>
    <undo index="65535" exp="area" ref3D="1" dr="$A$1:$A$1048576" r="AY20" sId="8"/>
    <undo index="10" exp="area" ref3D="1" dr="$D$1:$D$1048576" r="AY20" sId="8"/>
    <undo index="65535" exp="area" ref3D="1" dr="$A$1:$A$1048576" r="AX20" sId="8"/>
    <undo index="10" exp="area" ref3D="1" dr="$D$1:$D$1048576" r="AX20" sId="8"/>
    <undo index="65535" exp="area" ref3D="1" dr="$A$1:$A$1048576" r="AW20" sId="8"/>
    <undo index="10" exp="area" ref3D="1" dr="$D$1:$D$1048576" r="AW20" sId="8"/>
    <undo index="65535" exp="area" ref3D="1" dr="$A$1:$A$1048576" r="AV20" sId="8"/>
    <undo index="10" exp="area" ref3D="1" dr="$D$1:$D$1048576" r="AV20" sId="8"/>
    <undo index="65535" exp="area" ref3D="1" dr="$A$1:$A$1048576" r="AU20" sId="8"/>
    <undo index="10" exp="area" ref3D="1" dr="$D$1:$D$1048576" r="AU20" sId="8"/>
    <undo index="65535" exp="area" ref3D="1" dr="$A$1:$A$1048576" r="AT20" sId="8"/>
    <undo index="10" exp="area" ref3D="1" dr="$D$1:$D$1048576" r="AT20" sId="8"/>
    <undo index="65535" exp="area" ref3D="1" dr="$A$1:$A$1048576" r="AS20" sId="8"/>
    <undo index="10" exp="area" ref3D="1" dr="$D$1:$D$1048576" r="AS20" sId="8"/>
    <undo index="65535" exp="area" ref3D="1" dr="$A$1:$A$1048576" r="AR20" sId="8"/>
    <undo index="10" exp="area" ref3D="1" dr="$D$1:$D$1048576" r="AR20" sId="8"/>
    <undo index="65535" exp="area" ref3D="1" dr="$A$1:$A$1048576" r="AQ20" sId="8"/>
    <undo index="10" exp="area" ref3D="1" dr="$D$1:$D$1048576" r="AQ20" sId="8"/>
    <undo index="65535" exp="area" ref3D="1" dr="$A$1:$A$1048576" r="AP20" sId="8"/>
    <undo index="10" exp="area" ref3D="1" dr="$D$1:$D$1048576" r="AP20" sId="8"/>
    <undo index="65535" exp="area" ref3D="1" dr="$A$1:$A$1048576" r="AO20" sId="8"/>
    <undo index="10" exp="area" ref3D="1" dr="$D$1:$D$1048576" r="AO20" sId="8"/>
    <undo index="65535" exp="area" ref3D="1" dr="$A$1:$A$1048576" r="AN20" sId="8"/>
    <undo index="10" exp="area" ref3D="1" dr="$D$1:$D$1048576" r="AN20" sId="8"/>
    <undo index="65535" exp="area" ref3D="1" dr="$A$1:$A$1048576" r="AM20" sId="8"/>
    <undo index="10" exp="area" ref3D="1" dr="$D$1:$D$1048576" r="AM20" sId="8"/>
    <undo index="65535" exp="area" ref3D="1" dr="$A$1:$A$1048576" r="AL20" sId="8"/>
    <undo index="10" exp="area" ref3D="1" dr="$D$1:$D$1048576" r="AL20" sId="8"/>
    <undo index="65535" exp="area" ref3D="1" dr="$A$1:$A$1048576" r="AK20" sId="8"/>
    <undo index="10" exp="area" ref3D="1" dr="$D$1:$D$1048576" r="AK20" sId="8"/>
    <undo index="65535" exp="area" ref3D="1" dr="$A$1:$A$1048576" r="AJ20" sId="8"/>
    <undo index="10" exp="area" ref3D="1" dr="$D$1:$D$1048576" r="AJ20" sId="8"/>
    <undo index="65535" exp="area" ref3D="1" dr="$A$1:$A$1048576" r="AI20" sId="8"/>
    <undo index="10" exp="area" ref3D="1" dr="$D$1:$D$1048576" r="AI20" sId="8"/>
    <undo index="65535" exp="area" ref3D="1" dr="$A$1:$A$1048576" r="AH20" sId="8"/>
    <undo index="10" exp="area" ref3D="1" dr="$D$1:$D$1048576" r="AH20" sId="8"/>
    <undo index="65535" exp="area" ref3D="1" dr="$A$1:$A$1048576" r="AG20" sId="8"/>
    <undo index="10" exp="area" ref3D="1" dr="$D$1:$D$1048576" r="AG20" sId="8"/>
    <undo index="65535" exp="area" ref3D="1" dr="$A$1:$A$1048576" r="AF20" sId="8"/>
    <undo index="10" exp="area" ref3D="1" dr="$D$1:$D$1048576" r="AF20" sId="8"/>
    <undo index="65535" exp="area" ref3D="1" dr="$A$1:$A$1048576" r="AE20" sId="8"/>
    <undo index="10" exp="area" ref3D="1" dr="$D$1:$D$1048576" r="AE20" sId="8"/>
    <undo index="65535" exp="area" ref3D="1" dr="$A$1:$A$1048576" r="AD20" sId="8"/>
    <undo index="10" exp="area" ref3D="1" dr="$D$1:$D$1048576" r="AD20" sId="8"/>
    <undo index="65535" exp="area" ref3D="1" dr="$A$1:$A$1048576" r="AC20" sId="8"/>
    <undo index="10" exp="area" ref3D="1" dr="$D$1:$D$1048576" r="AC20" sId="8"/>
    <undo index="65535" exp="area" ref3D="1" dr="$A$1:$A$1048576" r="AB20" sId="8"/>
    <undo index="10" exp="area" ref3D="1" dr="$D$1:$D$1048576" r="AB20" sId="8"/>
    <undo index="65535" exp="area" ref3D="1" dr="$A$1:$A$1048576" r="AA20" sId="8"/>
    <undo index="10" exp="area" ref3D="1" dr="$D$1:$D$1048576" r="AA20" sId="8"/>
    <undo index="65535" exp="area" ref3D="1" dr="$A$1:$A$1048576" r="Z20" sId="8"/>
    <undo index="10" exp="area" ref3D="1" dr="$D$1:$D$1048576" r="Z20" sId="8"/>
    <undo index="65535" exp="area" ref3D="1" dr="$A$1:$A$1048576" r="Y20" sId="8"/>
    <undo index="10" exp="area" ref3D="1" dr="$D$1:$D$1048576" r="Y20" sId="8"/>
    <undo index="65535" exp="area" ref3D="1" dr="$A$1:$A$1048576" r="X20" sId="8"/>
    <undo index="10" exp="area" ref3D="1" dr="$D$1:$D$1048576" r="X20" sId="8"/>
    <undo index="65535" exp="area" ref3D="1" dr="$A$1:$A$1048576" r="W20" sId="8"/>
    <undo index="10" exp="area" ref3D="1" dr="$D$1:$D$1048576" r="W20" sId="8"/>
    <undo index="65535" exp="area" ref3D="1" dr="$A$1:$A$1048576" r="V20" sId="8"/>
    <undo index="10" exp="area" ref3D="1" dr="$D$1:$D$1048576" r="V20" sId="8"/>
    <undo index="65535" exp="area" ref3D="1" dr="$A$1:$A$1048576" r="U20" sId="8"/>
    <undo index="10" exp="area" ref3D="1" dr="$D$1:$D$1048576" r="U20" sId="8"/>
    <undo index="65535" exp="area" ref3D="1" dr="$A$1:$A$1048576" r="T20" sId="8"/>
    <undo index="10" exp="area" ref3D="1" dr="$D$1:$D$1048576" r="T20" sId="8"/>
    <undo index="65535" exp="area" ref3D="1" dr="$A$1:$A$1048576" r="S20" sId="8"/>
    <undo index="10" exp="area" ref3D="1" dr="$D$1:$D$1048576" r="S20" sId="8"/>
    <undo index="65535" exp="area" ref3D="1" dr="$A$1:$A$1048576" r="R20" sId="8"/>
    <undo index="10" exp="area" ref3D="1" dr="$D$1:$D$1048576" r="R20" sId="8"/>
    <undo index="65535" exp="area" ref3D="1" dr="$A$1:$A$1048576" r="Q20" sId="8"/>
    <undo index="10" exp="area" ref3D="1" dr="$D$1:$D$1048576" r="Q20" sId="8"/>
    <undo index="65535" exp="area" ref3D="1" dr="$A$1:$A$1048576" r="P20" sId="8"/>
    <undo index="10" exp="area" ref3D="1" dr="$D$1:$D$1048576" r="P20" sId="8"/>
    <undo index="65535" exp="area" ref3D="1" dr="$A$1:$A$1048576" r="O20" sId="8"/>
    <undo index="10" exp="area" ref3D="1" dr="$D$1:$D$1048576" r="O20" sId="8"/>
    <undo index="65535" exp="area" ref3D="1" dr="$A$1:$A$1048576" r="N20" sId="8"/>
    <undo index="10" exp="area" ref3D="1" dr="$D$1:$D$1048576" r="N20" sId="8"/>
    <undo index="65535" exp="area" ref3D="1" dr="$A$1:$A$1048576" r="M20" sId="8"/>
    <undo index="10" exp="area" ref3D="1" dr="$D$1:$D$1048576" r="M20" sId="8"/>
    <undo index="65535" exp="area" ref3D="1" dr="$A$1:$A$1048576" r="L20" sId="8"/>
    <undo index="10" exp="area" ref3D="1" dr="$D$1:$D$1048576" r="L20" sId="8"/>
    <undo index="65535" exp="area" ref3D="1" dr="$A$1:$A$1048576" r="K20" sId="8"/>
    <undo index="10" exp="area" ref3D="1" dr="$D$1:$D$1048576" r="K20" sId="8"/>
    <undo index="65535" exp="area" ref3D="1" dr="$A$1:$A$1048576" r="J20" sId="8"/>
    <undo index="10" exp="area" ref3D="1" dr="$D$1:$D$1048576" r="J20" sId="8"/>
    <undo index="65535" exp="area" ref3D="1" dr="$A$1:$A$1048576" r="I20" sId="8"/>
    <undo index="10" exp="area" ref3D="1" dr="$D$1:$D$1048576" r="I20" sId="8"/>
    <undo index="65535" exp="area" ref3D="1" dr="$A$1:$A$1048576" r="H20" sId="8"/>
    <undo index="10" exp="area" ref3D="1" dr="$D$1:$D$1048576" r="H20" sId="8"/>
    <undo index="65535" exp="area" ref3D="1" dr="$A$1:$A$1048576" r="G20" sId="8"/>
    <undo index="10" exp="area" ref3D="1" dr="$D$1:$D$1048576" r="G20" sId="8"/>
    <undo index="65535" exp="area" ref3D="1" dr="$A$1:$A$1048576" r="BA19" sId="8"/>
    <undo index="10" exp="area" ref3D="1" dr="$D$1:$D$1048576" r="BA19" sId="8"/>
    <undo index="65535" exp="area" ref3D="1" dr="$A$1:$A$1048576" r="AZ19" sId="8"/>
    <undo index="10" exp="area" ref3D="1" dr="$D$1:$D$1048576" r="AZ19" sId="8"/>
    <undo index="65535" exp="area" ref3D="1" dr="$A$1:$A$1048576" r="AY19" sId="8"/>
    <undo index="10" exp="area" ref3D="1" dr="$D$1:$D$1048576" r="AY19" sId="8"/>
    <undo index="65535" exp="area" ref3D="1" dr="$A$1:$A$1048576" r="AX19" sId="8"/>
    <undo index="10" exp="area" ref3D="1" dr="$D$1:$D$1048576" r="AX19" sId="8"/>
    <undo index="65535" exp="area" ref3D="1" dr="$A$1:$A$1048576" r="AW19" sId="8"/>
    <undo index="10" exp="area" ref3D="1" dr="$D$1:$D$1048576" r="AW19" sId="8"/>
    <undo index="65535" exp="area" ref3D="1" dr="$A$1:$A$1048576" r="AV19" sId="8"/>
    <undo index="10" exp="area" ref3D="1" dr="$D$1:$D$1048576" r="AV19" sId="8"/>
    <undo index="65535" exp="area" ref3D="1" dr="$A$1:$A$1048576" r="AU19" sId="8"/>
    <undo index="10" exp="area" ref3D="1" dr="$D$1:$D$1048576" r="AU19" sId="8"/>
    <undo index="65535" exp="area" ref3D="1" dr="$A$1:$A$1048576" r="AT19" sId="8"/>
    <undo index="10" exp="area" ref3D="1" dr="$D$1:$D$1048576" r="AT19" sId="8"/>
    <undo index="65535" exp="area" ref3D="1" dr="$A$1:$A$1048576" r="AS19" sId="8"/>
    <undo index="10" exp="area" ref3D="1" dr="$D$1:$D$1048576" r="AS19" sId="8"/>
    <undo index="65535" exp="area" ref3D="1" dr="$A$1:$A$1048576" r="AR19" sId="8"/>
    <undo index="10" exp="area" ref3D="1" dr="$D$1:$D$1048576" r="AR19" sId="8"/>
    <undo index="65535" exp="area" ref3D="1" dr="$A$1:$A$1048576" r="AQ19" sId="8"/>
    <undo index="10" exp="area" ref3D="1" dr="$D$1:$D$1048576" r="AQ19" sId="8"/>
    <undo index="65535" exp="area" ref3D="1" dr="$A$1:$A$1048576" r="AP19" sId="8"/>
    <undo index="10" exp="area" ref3D="1" dr="$D$1:$D$1048576" r="AP19" sId="8"/>
    <undo index="65535" exp="area" ref3D="1" dr="$A$1:$A$1048576" r="AO19" sId="8"/>
    <undo index="10" exp="area" ref3D="1" dr="$D$1:$D$1048576" r="AO19" sId="8"/>
    <undo index="65535" exp="area" ref3D="1" dr="$A$1:$A$1048576" r="AN19" sId="8"/>
    <undo index="10" exp="area" ref3D="1" dr="$D$1:$D$1048576" r="AN19" sId="8"/>
    <undo index="65535" exp="area" ref3D="1" dr="$A$1:$A$1048576" r="AM19" sId="8"/>
    <undo index="10" exp="area" ref3D="1" dr="$D$1:$D$1048576" r="AM19" sId="8"/>
    <undo index="65535" exp="area" ref3D="1" dr="$A$1:$A$1048576" r="AL19" sId="8"/>
    <undo index="10" exp="area" ref3D="1" dr="$D$1:$D$1048576" r="AL19" sId="8"/>
    <undo index="65535" exp="area" ref3D="1" dr="$A$1:$A$1048576" r="AK19" sId="8"/>
    <undo index="10" exp="area" ref3D="1" dr="$D$1:$D$1048576" r="AK19" sId="8"/>
    <undo index="65535" exp="area" ref3D="1" dr="$A$1:$A$1048576" r="AJ19" sId="8"/>
    <undo index="10" exp="area" ref3D="1" dr="$D$1:$D$1048576" r="AJ19" sId="8"/>
    <undo index="65535" exp="area" ref3D="1" dr="$A$1:$A$1048576" r="AI19" sId="8"/>
    <undo index="10" exp="area" ref3D="1" dr="$D$1:$D$1048576" r="AI19" sId="8"/>
    <undo index="65535" exp="area" ref3D="1" dr="$A$1:$A$1048576" r="AH19" sId="8"/>
    <undo index="10" exp="area" ref3D="1" dr="$D$1:$D$1048576" r="AH19" sId="8"/>
    <undo index="65535" exp="area" ref3D="1" dr="$A$1:$A$1048576" r="AG19" sId="8"/>
    <undo index="10" exp="area" ref3D="1" dr="$D$1:$D$1048576" r="AG19" sId="8"/>
    <undo index="65535" exp="area" ref3D="1" dr="$A$1:$A$1048576" r="AF19" sId="8"/>
    <undo index="10" exp="area" ref3D="1" dr="$D$1:$D$1048576" r="AF19" sId="8"/>
    <undo index="65535" exp="area" ref3D="1" dr="$A$1:$A$1048576" r="AE19" sId="8"/>
    <undo index="10" exp="area" ref3D="1" dr="$D$1:$D$1048576" r="AE19" sId="8"/>
    <undo index="65535" exp="area" ref3D="1" dr="$A$1:$A$1048576" r="AD19" sId="8"/>
    <undo index="10" exp="area" ref3D="1" dr="$D$1:$D$1048576" r="AD19" sId="8"/>
    <undo index="65535" exp="area" ref3D="1" dr="$A$1:$A$1048576" r="AC19" sId="8"/>
    <undo index="10" exp="area" ref3D="1" dr="$D$1:$D$1048576" r="AC19" sId="8"/>
    <undo index="65535" exp="area" ref3D="1" dr="$A$1:$A$1048576" r="AB19" sId="8"/>
    <undo index="10" exp="area" ref3D="1" dr="$D$1:$D$1048576" r="AB19" sId="8"/>
    <undo index="65535" exp="area" ref3D="1" dr="$A$1:$A$1048576" r="AA19" sId="8"/>
    <undo index="10" exp="area" ref3D="1" dr="$D$1:$D$1048576" r="AA19" sId="8"/>
    <undo index="65535" exp="area" ref3D="1" dr="$A$1:$A$1048576" r="Z19" sId="8"/>
    <undo index="10" exp="area" ref3D="1" dr="$D$1:$D$1048576" r="Z19" sId="8"/>
    <undo index="65535" exp="area" ref3D="1" dr="$A$1:$A$1048576" r="Y19" sId="8"/>
    <undo index="10" exp="area" ref3D="1" dr="$D$1:$D$1048576" r="Y19" sId="8"/>
    <undo index="65535" exp="area" ref3D="1" dr="$A$1:$A$1048576" r="X19" sId="8"/>
    <undo index="10" exp="area" ref3D="1" dr="$D$1:$D$1048576" r="X19" sId="8"/>
    <undo index="65535" exp="area" ref3D="1" dr="$A$1:$A$1048576" r="W19" sId="8"/>
    <undo index="10" exp="area" ref3D="1" dr="$D$1:$D$1048576" r="W19" sId="8"/>
    <undo index="65535" exp="area" ref3D="1" dr="$A$1:$A$1048576" r="V19" sId="8"/>
    <undo index="10" exp="area" ref3D="1" dr="$D$1:$D$1048576" r="V19" sId="8"/>
    <undo index="65535" exp="area" ref3D="1" dr="$A$1:$A$1048576" r="U19" sId="8"/>
    <undo index="10" exp="area" ref3D="1" dr="$D$1:$D$1048576" r="U19" sId="8"/>
    <undo index="65535" exp="area" ref3D="1" dr="$A$1:$A$1048576" r="T19" sId="8"/>
    <undo index="10" exp="area" ref3D="1" dr="$D$1:$D$1048576" r="T19" sId="8"/>
    <undo index="65535" exp="area" ref3D="1" dr="$A$1:$A$1048576" r="S19" sId="8"/>
    <undo index="10" exp="area" ref3D="1" dr="$D$1:$D$1048576" r="S19" sId="8"/>
    <undo index="65535" exp="area" ref3D="1" dr="$A$1:$A$1048576" r="R19" sId="8"/>
    <undo index="10" exp="area" ref3D="1" dr="$D$1:$D$1048576" r="R19" sId="8"/>
    <undo index="65535" exp="area" ref3D="1" dr="$A$1:$A$1048576" r="Q19" sId="8"/>
    <undo index="10" exp="area" ref3D="1" dr="$D$1:$D$1048576" r="Q19" sId="8"/>
    <undo index="65535" exp="area" ref3D="1" dr="$A$1:$A$1048576" r="P19" sId="8"/>
    <undo index="10" exp="area" ref3D="1" dr="$D$1:$D$1048576" r="P19" sId="8"/>
    <undo index="65535" exp="area" ref3D="1" dr="$A$1:$A$1048576" r="O19" sId="8"/>
    <undo index="10" exp="area" ref3D="1" dr="$D$1:$D$1048576" r="O19" sId="8"/>
    <undo index="65535" exp="area" ref3D="1" dr="$A$1:$A$1048576" r="N19" sId="8"/>
    <undo index="10" exp="area" ref3D="1" dr="$D$1:$D$1048576" r="N19" sId="8"/>
    <undo index="65535" exp="area" ref3D="1" dr="$A$1:$A$1048576" r="M19" sId="8"/>
    <undo index="10" exp="area" ref3D="1" dr="$D$1:$D$1048576" r="M19" sId="8"/>
    <undo index="65535" exp="area" ref3D="1" dr="$A$1:$A$1048576" r="L19" sId="8"/>
    <undo index="10" exp="area" ref3D="1" dr="$D$1:$D$1048576" r="L19" sId="8"/>
    <undo index="65535" exp="area" ref3D="1" dr="$A$1:$A$1048576" r="K19" sId="8"/>
    <undo index="10" exp="area" ref3D="1" dr="$D$1:$D$1048576" r="K19" sId="8"/>
    <undo index="65535" exp="area" ref3D="1" dr="$A$1:$A$1048576" r="J19" sId="8"/>
    <undo index="10" exp="area" ref3D="1" dr="$D$1:$D$1048576" r="J19" sId="8"/>
    <undo index="65535" exp="area" ref3D="1" dr="$A$1:$A$1048576" r="I19" sId="8"/>
    <undo index="10" exp="area" ref3D="1" dr="$D$1:$D$1048576" r="I19" sId="8"/>
    <undo index="65535" exp="area" ref3D="1" dr="$A$1:$A$1048576" r="H19" sId="8"/>
    <undo index="10" exp="area" ref3D="1" dr="$D$1:$D$1048576" r="H19" sId="8"/>
    <undo index="65535" exp="area" ref3D="1" dr="$A$1:$A$1048576" r="G19" sId="8"/>
    <undo index="10" exp="area" ref3D="1" dr="$D$1:$D$1048576" r="G19" sId="8"/>
    <undo index="65535" exp="area" ref3D="1" dr="$A$1:$A$1048576" r="BA18" sId="8"/>
    <undo index="10" exp="area" ref3D="1" dr="$D$1:$D$1048576" r="BA18" sId="8"/>
    <undo index="65535" exp="area" ref3D="1" dr="$A$1:$A$1048576" r="AZ18" sId="8"/>
    <undo index="10" exp="area" ref3D="1" dr="$D$1:$D$1048576" r="AZ18" sId="8"/>
    <undo index="65535" exp="area" ref3D="1" dr="$A$1:$A$1048576" r="AY18" sId="8"/>
    <undo index="10" exp="area" ref3D="1" dr="$D$1:$D$1048576" r="AY18" sId="8"/>
    <undo index="65535" exp="area" ref3D="1" dr="$A$1:$A$1048576" r="AX18" sId="8"/>
    <undo index="10" exp="area" ref3D="1" dr="$D$1:$D$1048576" r="AX18" sId="8"/>
    <undo index="65535" exp="area" ref3D="1" dr="$A$1:$A$1048576" r="AW18" sId="8"/>
    <undo index="10" exp="area" ref3D="1" dr="$D$1:$D$1048576" r="AW18" sId="8"/>
    <undo index="65535" exp="area" ref3D="1" dr="$A$1:$A$1048576" r="AV18" sId="8"/>
    <undo index="10" exp="area" ref3D="1" dr="$D$1:$D$1048576" r="AV18" sId="8"/>
    <undo index="65535" exp="area" ref3D="1" dr="$A$1:$A$1048576" r="AU18" sId="8"/>
    <undo index="10" exp="area" ref3D="1" dr="$D$1:$D$1048576" r="AU18" sId="8"/>
    <undo index="65535" exp="area" ref3D="1" dr="$A$1:$A$1048576" r="AT18" sId="8"/>
    <undo index="10" exp="area" ref3D="1" dr="$D$1:$D$1048576" r="AT18" sId="8"/>
    <undo index="65535" exp="area" ref3D="1" dr="$A$1:$A$1048576" r="AS18" sId="8"/>
    <undo index="10" exp="area" ref3D="1" dr="$D$1:$D$1048576" r="AS18" sId="8"/>
    <undo index="65535" exp="area" ref3D="1" dr="$A$1:$A$1048576" r="AR18" sId="8"/>
    <undo index="10" exp="area" ref3D="1" dr="$D$1:$D$1048576" r="AR18" sId="8"/>
    <undo index="65535" exp="area" ref3D="1" dr="$A$1:$A$1048576" r="AQ18" sId="8"/>
    <undo index="10" exp="area" ref3D="1" dr="$D$1:$D$1048576" r="AQ18" sId="8"/>
    <undo index="65535" exp="area" ref3D="1" dr="$A$1:$A$1048576" r="AP18" sId="8"/>
    <undo index="10" exp="area" ref3D="1" dr="$D$1:$D$1048576" r="AP18" sId="8"/>
    <undo index="65535" exp="area" ref3D="1" dr="$A$1:$A$1048576" r="AO18" sId="8"/>
    <undo index="10" exp="area" ref3D="1" dr="$D$1:$D$1048576" r="AO18" sId="8"/>
    <undo index="65535" exp="area" ref3D="1" dr="$A$1:$A$1048576" r="AN18" sId="8"/>
    <undo index="10" exp="area" ref3D="1" dr="$D$1:$D$1048576" r="AN18" sId="8"/>
    <undo index="65535" exp="area" ref3D="1" dr="$A$1:$A$1048576" r="AM18" sId="8"/>
    <undo index="10" exp="area" ref3D="1" dr="$D$1:$D$1048576" r="AM18" sId="8"/>
    <undo index="65535" exp="area" ref3D="1" dr="$A$1:$A$1048576" r="AL18" sId="8"/>
    <undo index="10" exp="area" ref3D="1" dr="$D$1:$D$1048576" r="AL18" sId="8"/>
    <undo index="65535" exp="area" ref3D="1" dr="$A$1:$A$1048576" r="AK18" sId="8"/>
    <undo index="10" exp="area" ref3D="1" dr="$D$1:$D$1048576" r="AK18" sId="8"/>
    <undo index="65535" exp="area" ref3D="1" dr="$A$1:$A$1048576" r="AJ18" sId="8"/>
    <undo index="10" exp="area" ref3D="1" dr="$D$1:$D$1048576" r="AJ18" sId="8"/>
    <undo index="65535" exp="area" ref3D="1" dr="$A$1:$A$1048576" r="AI18" sId="8"/>
    <undo index="10" exp="area" ref3D="1" dr="$D$1:$D$1048576" r="AI18" sId="8"/>
    <undo index="65535" exp="area" ref3D="1" dr="$A$1:$A$1048576" r="AH18" sId="8"/>
    <undo index="10" exp="area" ref3D="1" dr="$D$1:$D$1048576" r="AH18" sId="8"/>
    <undo index="65535" exp="area" ref3D="1" dr="$A$1:$A$1048576" r="AG18" sId="8"/>
    <undo index="10" exp="area" ref3D="1" dr="$D$1:$D$1048576" r="AG18" sId="8"/>
    <undo index="65535" exp="area" ref3D="1" dr="$A$1:$A$1048576" r="AF18" sId="8"/>
    <undo index="10" exp="area" ref3D="1" dr="$D$1:$D$1048576" r="AF18" sId="8"/>
    <undo index="65535" exp="area" ref3D="1" dr="$A$1:$A$1048576" r="AE18" sId="8"/>
    <undo index="10" exp="area" ref3D="1" dr="$D$1:$D$1048576" r="AE18" sId="8"/>
    <undo index="65535" exp="area" ref3D="1" dr="$A$1:$A$1048576" r="AD18" sId="8"/>
    <undo index="10" exp="area" ref3D="1" dr="$D$1:$D$1048576" r="AD18" sId="8"/>
    <undo index="65535" exp="area" ref3D="1" dr="$A$1:$A$1048576" r="AC18" sId="8"/>
    <undo index="10" exp="area" ref3D="1" dr="$D$1:$D$1048576" r="AC18" sId="8"/>
    <undo index="65535" exp="area" ref3D="1" dr="$A$1:$A$1048576" r="AB18" sId="8"/>
    <undo index="10" exp="area" ref3D="1" dr="$D$1:$D$1048576" r="AB18" sId="8"/>
    <undo index="65535" exp="area" ref3D="1" dr="$A$1:$A$1048576" r="AA18" sId="8"/>
    <undo index="10" exp="area" ref3D="1" dr="$D$1:$D$1048576" r="AA18" sId="8"/>
    <undo index="65535" exp="area" ref3D="1" dr="$A$1:$A$1048576" r="Z18" sId="8"/>
    <undo index="10" exp="area" ref3D="1" dr="$D$1:$D$1048576" r="Z18" sId="8"/>
    <undo index="65535" exp="area" ref3D="1" dr="$A$1:$A$1048576" r="Y18" sId="8"/>
    <undo index="10" exp="area" ref3D="1" dr="$D$1:$D$1048576" r="Y18" sId="8"/>
    <undo index="65535" exp="area" ref3D="1" dr="$A$1:$A$1048576" r="X18" sId="8"/>
    <undo index="10" exp="area" ref3D="1" dr="$D$1:$D$1048576" r="X18" sId="8"/>
    <undo index="65535" exp="area" ref3D="1" dr="$A$1:$A$1048576" r="W18" sId="8"/>
    <undo index="10" exp="area" ref3D="1" dr="$D$1:$D$1048576" r="W18" sId="8"/>
    <undo index="65535" exp="area" ref3D="1" dr="$A$1:$A$1048576" r="V18" sId="8"/>
    <undo index="10" exp="area" ref3D="1" dr="$D$1:$D$1048576" r="V18" sId="8"/>
    <undo index="65535" exp="area" ref3D="1" dr="$A$1:$A$1048576" r="U18" sId="8"/>
    <undo index="10" exp="area" ref3D="1" dr="$D$1:$D$1048576" r="U18" sId="8"/>
    <undo index="65535" exp="area" ref3D="1" dr="$A$1:$A$1048576" r="T18" sId="8"/>
    <undo index="10" exp="area" ref3D="1" dr="$D$1:$D$1048576" r="T18" sId="8"/>
    <undo index="65535" exp="area" ref3D="1" dr="$A$1:$A$1048576" r="S18" sId="8"/>
    <undo index="10" exp="area" ref3D="1" dr="$D$1:$D$1048576" r="S18" sId="8"/>
    <undo index="65535" exp="area" ref3D="1" dr="$A$1:$A$1048576" r="R18" sId="8"/>
    <undo index="10" exp="area" ref3D="1" dr="$D$1:$D$1048576" r="R18" sId="8"/>
    <undo index="65535" exp="area" ref3D="1" dr="$A$1:$A$1048576" r="Q18" sId="8"/>
    <undo index="10" exp="area" ref3D="1" dr="$D$1:$D$1048576" r="Q18" sId="8"/>
    <undo index="65535" exp="area" ref3D="1" dr="$A$1:$A$1048576" r="P18" sId="8"/>
    <undo index="10" exp="area" ref3D="1" dr="$D$1:$D$1048576" r="P18" sId="8"/>
    <undo index="65535" exp="area" ref3D="1" dr="$A$1:$A$1048576" r="O18" sId="8"/>
    <undo index="10" exp="area" ref3D="1" dr="$D$1:$D$1048576" r="O18" sId="8"/>
    <undo index="65535" exp="area" ref3D="1" dr="$A$1:$A$1048576" r="N18" sId="8"/>
    <undo index="10" exp="area" ref3D="1" dr="$D$1:$D$1048576" r="N18" sId="8"/>
    <undo index="65535" exp="area" ref3D="1" dr="$A$1:$A$1048576" r="M18" sId="8"/>
    <undo index="10" exp="area" ref3D="1" dr="$D$1:$D$1048576" r="M18" sId="8"/>
    <undo index="65535" exp="area" ref3D="1" dr="$A$1:$A$1048576" r="L18" sId="8"/>
    <undo index="10" exp="area" ref3D="1" dr="$D$1:$D$1048576" r="L18" sId="8"/>
    <undo index="65535" exp="area" ref3D="1" dr="$A$1:$A$1048576" r="K18" sId="8"/>
    <undo index="10" exp="area" ref3D="1" dr="$D$1:$D$1048576" r="K18" sId="8"/>
    <undo index="65535" exp="area" ref3D="1" dr="$A$1:$A$1048576" r="J18" sId="8"/>
    <undo index="10" exp="area" ref3D="1" dr="$D$1:$D$1048576" r="J18" sId="8"/>
    <undo index="65535" exp="area" ref3D="1" dr="$A$1:$A$1048576" r="I18" sId="8"/>
    <undo index="10" exp="area" ref3D="1" dr="$D$1:$D$1048576" r="I18" sId="8"/>
    <undo index="65535" exp="area" ref3D="1" dr="$A$1:$A$1048576" r="H18" sId="8"/>
    <undo index="10" exp="area" ref3D="1" dr="$D$1:$D$1048576" r="H18" sId="8"/>
    <undo index="65535" exp="area" ref3D="1" dr="$A$1:$A$1048576" r="G18" sId="8"/>
    <undo index="10" exp="area" ref3D="1" dr="$D$1:$D$1048576" r="G18" sId="8"/>
    <undo index="65535" exp="area" ref3D="1" dr="$A$1:$A$1048576" r="BA17" sId="8"/>
    <undo index="10" exp="area" ref3D="1" dr="$D$1:$D$1048576" r="BA17" sId="8"/>
    <undo index="65535" exp="area" ref3D="1" dr="$A$1:$A$1048576" r="AZ17" sId="8"/>
    <undo index="10" exp="area" ref3D="1" dr="$D$1:$D$1048576" r="AZ17" sId="8"/>
    <undo index="65535" exp="area" ref3D="1" dr="$A$1:$A$1048576" r="AY17" sId="8"/>
    <undo index="10" exp="area" ref3D="1" dr="$D$1:$D$1048576" r="AY17" sId="8"/>
    <undo index="65535" exp="area" ref3D="1" dr="$A$1:$A$1048576" r="AX17" sId="8"/>
    <undo index="10" exp="area" ref3D="1" dr="$D$1:$D$1048576" r="AX17" sId="8"/>
    <undo index="65535" exp="area" ref3D="1" dr="$A$1:$A$1048576" r="AW17" sId="8"/>
    <undo index="10" exp="area" ref3D="1" dr="$D$1:$D$1048576" r="AW17" sId="8"/>
    <undo index="65535" exp="area" ref3D="1" dr="$A$1:$A$1048576" r="AV17" sId="8"/>
    <undo index="10" exp="area" ref3D="1" dr="$D$1:$D$1048576" r="AV17" sId="8"/>
    <undo index="65535" exp="area" ref3D="1" dr="$A$1:$A$1048576" r="AU17" sId="8"/>
    <undo index="10" exp="area" ref3D="1" dr="$D$1:$D$1048576" r="AU17" sId="8"/>
    <undo index="65535" exp="area" ref3D="1" dr="$A$1:$A$1048576" r="AT17" sId="8"/>
    <undo index="10" exp="area" ref3D="1" dr="$D$1:$D$1048576" r="AT17" sId="8"/>
    <undo index="65535" exp="area" ref3D="1" dr="$A$1:$A$1048576" r="AS17" sId="8"/>
    <undo index="10" exp="area" ref3D="1" dr="$D$1:$D$1048576" r="AS17" sId="8"/>
    <undo index="65535" exp="area" ref3D="1" dr="$A$1:$A$1048576" r="AR17" sId="8"/>
    <undo index="10" exp="area" ref3D="1" dr="$D$1:$D$1048576" r="AR17" sId="8"/>
    <undo index="65535" exp="area" ref3D="1" dr="$A$1:$A$1048576" r="AQ17" sId="8"/>
    <undo index="10" exp="area" ref3D="1" dr="$D$1:$D$1048576" r="AQ17" sId="8"/>
    <undo index="65535" exp="area" ref3D="1" dr="$A$1:$A$1048576" r="AP17" sId="8"/>
    <undo index="10" exp="area" ref3D="1" dr="$D$1:$D$1048576" r="AP17" sId="8"/>
    <undo index="65535" exp="area" ref3D="1" dr="$A$1:$A$1048576" r="AO17" sId="8"/>
    <undo index="10" exp="area" ref3D="1" dr="$D$1:$D$1048576" r="AO17" sId="8"/>
    <undo index="65535" exp="area" ref3D="1" dr="$A$1:$A$1048576" r="AN17" sId="8"/>
    <undo index="10" exp="area" ref3D="1" dr="$D$1:$D$1048576" r="AN17" sId="8"/>
    <undo index="65535" exp="area" ref3D="1" dr="$A$1:$A$1048576" r="AM17" sId="8"/>
    <undo index="10" exp="area" ref3D="1" dr="$D$1:$D$1048576" r="AM17" sId="8"/>
    <undo index="65535" exp="area" ref3D="1" dr="$A$1:$A$1048576" r="AL17" sId="8"/>
    <undo index="10" exp="area" ref3D="1" dr="$D$1:$D$1048576" r="AL17" sId="8"/>
    <undo index="65535" exp="area" ref3D="1" dr="$A$1:$A$1048576" r="AK17" sId="8"/>
    <undo index="10" exp="area" ref3D="1" dr="$D$1:$D$1048576" r="AK17" sId="8"/>
    <undo index="65535" exp="area" ref3D="1" dr="$A$1:$A$1048576" r="AJ17" sId="8"/>
    <undo index="10" exp="area" ref3D="1" dr="$D$1:$D$1048576" r="AJ17" sId="8"/>
    <undo index="65535" exp="area" ref3D="1" dr="$A$1:$A$1048576" r="AI17" sId="8"/>
    <undo index="10" exp="area" ref3D="1" dr="$D$1:$D$1048576" r="AI17" sId="8"/>
    <undo index="65535" exp="area" ref3D="1" dr="$A$1:$A$1048576" r="AH17" sId="8"/>
    <undo index="10" exp="area" ref3D="1" dr="$D$1:$D$1048576" r="AH17" sId="8"/>
    <undo index="65535" exp="area" ref3D="1" dr="$A$1:$A$1048576" r="AG17" sId="8"/>
    <undo index="10" exp="area" ref3D="1" dr="$D$1:$D$1048576" r="AG17" sId="8"/>
    <undo index="65535" exp="area" ref3D="1" dr="$A$1:$A$1048576" r="AF17" sId="8"/>
    <undo index="10" exp="area" ref3D="1" dr="$D$1:$D$1048576" r="AF17" sId="8"/>
    <undo index="65535" exp="area" ref3D="1" dr="$A$1:$A$1048576" r="AE17" sId="8"/>
    <undo index="10" exp="area" ref3D="1" dr="$D$1:$D$1048576" r="AE17" sId="8"/>
    <undo index="65535" exp="area" ref3D="1" dr="$A$1:$A$1048576" r="AD17" sId="8"/>
    <undo index="10" exp="area" ref3D="1" dr="$D$1:$D$1048576" r="AD17" sId="8"/>
    <undo index="65535" exp="area" ref3D="1" dr="$A$1:$A$1048576" r="AC17" sId="8"/>
    <undo index="10" exp="area" ref3D="1" dr="$D$1:$D$1048576" r="AC17" sId="8"/>
    <undo index="65535" exp="area" ref3D="1" dr="$A$1:$A$1048576" r="AB17" sId="8"/>
    <undo index="10" exp="area" ref3D="1" dr="$D$1:$D$1048576" r="AB17" sId="8"/>
    <undo index="65535" exp="area" ref3D="1" dr="$A$1:$A$1048576" r="AA17" sId="8"/>
    <undo index="10" exp="area" ref3D="1" dr="$D$1:$D$1048576" r="AA17" sId="8"/>
    <undo index="65535" exp="area" ref3D="1" dr="$A$1:$A$1048576" r="Z17" sId="8"/>
    <undo index="10" exp="area" ref3D="1" dr="$D$1:$D$1048576" r="Z17" sId="8"/>
    <undo index="65535" exp="area" ref3D="1" dr="$A$1:$A$1048576" r="Y17" sId="8"/>
    <undo index="10" exp="area" ref3D="1" dr="$D$1:$D$1048576" r="Y17" sId="8"/>
    <undo index="65535" exp="area" ref3D="1" dr="$A$1:$A$1048576" r="X17" sId="8"/>
    <undo index="10" exp="area" ref3D="1" dr="$D$1:$D$1048576" r="X17" sId="8"/>
    <undo index="65535" exp="area" ref3D="1" dr="$A$1:$A$1048576" r="W17" sId="8"/>
    <undo index="10" exp="area" ref3D="1" dr="$D$1:$D$1048576" r="W17" sId="8"/>
    <undo index="65535" exp="area" ref3D="1" dr="$A$1:$A$1048576" r="V17" sId="8"/>
    <undo index="10" exp="area" ref3D="1" dr="$D$1:$D$1048576" r="V17" sId="8"/>
    <undo index="65535" exp="area" ref3D="1" dr="$A$1:$A$1048576" r="U17" sId="8"/>
    <undo index="10" exp="area" ref3D="1" dr="$D$1:$D$1048576" r="U17" sId="8"/>
    <undo index="65535" exp="area" ref3D="1" dr="$A$1:$A$1048576" r="T17" sId="8"/>
    <undo index="10" exp="area" ref3D="1" dr="$D$1:$D$1048576" r="T17" sId="8"/>
    <undo index="65535" exp="area" ref3D="1" dr="$A$1:$A$1048576" r="S17" sId="8"/>
    <undo index="10" exp="area" ref3D="1" dr="$D$1:$D$1048576" r="S17" sId="8"/>
    <undo index="65535" exp="area" ref3D="1" dr="$A$1:$A$1048576" r="R17" sId="8"/>
    <undo index="10" exp="area" ref3D="1" dr="$D$1:$D$1048576" r="R17" sId="8"/>
    <undo index="65535" exp="area" ref3D="1" dr="$A$1:$A$1048576" r="Q17" sId="8"/>
    <undo index="10" exp="area" ref3D="1" dr="$D$1:$D$1048576" r="Q17" sId="8"/>
    <undo index="65535" exp="area" ref3D="1" dr="$A$1:$A$1048576" r="P17" sId="8"/>
    <undo index="10" exp="area" ref3D="1" dr="$D$1:$D$1048576" r="P17" sId="8"/>
    <undo index="65535" exp="area" ref3D="1" dr="$A$1:$A$1048576" r="O17" sId="8"/>
    <undo index="10" exp="area" ref3D="1" dr="$D$1:$D$1048576" r="O17" sId="8"/>
    <undo index="65535" exp="area" ref3D="1" dr="$A$1:$A$1048576" r="N17" sId="8"/>
    <undo index="10" exp="area" ref3D="1" dr="$D$1:$D$1048576" r="N17" sId="8"/>
    <undo index="65535" exp="area" ref3D="1" dr="$A$1:$A$1048576" r="M17" sId="8"/>
    <undo index="10" exp="area" ref3D="1" dr="$D$1:$D$1048576" r="M17" sId="8"/>
    <undo index="65535" exp="area" ref3D="1" dr="$A$1:$A$1048576" r="L17" sId="8"/>
    <undo index="10" exp="area" ref3D="1" dr="$D$1:$D$1048576" r="L17" sId="8"/>
    <undo index="65535" exp="area" ref3D="1" dr="$A$1:$A$1048576" r="K17" sId="8"/>
    <undo index="10" exp="area" ref3D="1" dr="$D$1:$D$1048576" r="K17" sId="8"/>
    <undo index="65535" exp="area" ref3D="1" dr="$A$1:$A$1048576" r="J17" sId="8"/>
    <undo index="10" exp="area" ref3D="1" dr="$D$1:$D$1048576" r="J17" sId="8"/>
    <undo index="65535" exp="area" ref3D="1" dr="$A$1:$A$1048576" r="I17" sId="8"/>
    <undo index="10" exp="area" ref3D="1" dr="$D$1:$D$1048576" r="I17" sId="8"/>
    <undo index="65535" exp="area" ref3D="1" dr="$A$1:$A$1048576" r="H17" sId="8"/>
    <undo index="10" exp="area" ref3D="1" dr="$D$1:$D$1048576" r="H17" sId="8"/>
    <undo index="65535" exp="area" ref3D="1" dr="$A$1:$A$1048576" r="G17" sId="8"/>
    <undo index="10" exp="area" ref3D="1" dr="$D$1:$D$1048576" r="G17" sId="8"/>
    <undo index="65535" exp="area" ref3D="1" dr="$A$1:$A$1048576" r="BA14" sId="8"/>
    <undo index="10" exp="area" ref3D="1" dr="$D$1:$D$1048576" r="BA14" sId="8"/>
    <undo index="65535" exp="area" ref3D="1" dr="$A$1:$A$1048576" r="AZ14" sId="8"/>
    <undo index="10" exp="area" ref3D="1" dr="$D$1:$D$1048576" r="AZ14" sId="8"/>
    <undo index="65535" exp="area" ref3D="1" dr="$A$1:$A$1048576" r="AY14" sId="8"/>
    <undo index="10" exp="area" ref3D="1" dr="$D$1:$D$1048576" r="AY14" sId="8"/>
    <undo index="65535" exp="area" ref3D="1" dr="$A$1:$A$1048576" r="AX14" sId="8"/>
    <undo index="10" exp="area" ref3D="1" dr="$D$1:$D$1048576" r="AX14" sId="8"/>
    <undo index="65535" exp="area" ref3D="1" dr="$A$1:$A$1048576" r="AW14" sId="8"/>
    <undo index="10" exp="area" ref3D="1" dr="$D$1:$D$1048576" r="AW14" sId="8"/>
    <undo index="65535" exp="area" ref3D="1" dr="$A$1:$A$1048576" r="AV14" sId="8"/>
    <undo index="10" exp="area" ref3D="1" dr="$D$1:$D$1048576" r="AV14" sId="8"/>
    <undo index="65535" exp="area" ref3D="1" dr="$A$1:$A$1048576" r="AU14" sId="8"/>
    <undo index="10" exp="area" ref3D="1" dr="$D$1:$D$1048576" r="AU14" sId="8"/>
    <undo index="65535" exp="area" ref3D="1" dr="$A$1:$A$1048576" r="AT14" sId="8"/>
    <undo index="10" exp="area" ref3D="1" dr="$D$1:$D$1048576" r="AT14" sId="8"/>
    <undo index="65535" exp="area" ref3D="1" dr="$A$1:$A$1048576" r="AS14" sId="8"/>
    <undo index="10" exp="area" ref3D="1" dr="$D$1:$D$1048576" r="AS14" sId="8"/>
    <undo index="65535" exp="area" ref3D="1" dr="$A$1:$A$1048576" r="AR14" sId="8"/>
    <undo index="10" exp="area" ref3D="1" dr="$D$1:$D$1048576" r="AR14" sId="8"/>
    <undo index="65535" exp="area" ref3D="1" dr="$A$1:$A$1048576" r="AQ14" sId="8"/>
    <undo index="10" exp="area" ref3D="1" dr="$D$1:$D$1048576" r="AQ14" sId="8"/>
    <undo index="65535" exp="area" ref3D="1" dr="$A$1:$A$1048576" r="AP14" sId="8"/>
    <undo index="10" exp="area" ref3D="1" dr="$D$1:$D$1048576" r="AP14" sId="8"/>
    <undo index="65535" exp="area" ref3D="1" dr="$A$1:$A$1048576" r="AO14" sId="8"/>
    <undo index="10" exp="area" ref3D="1" dr="$D$1:$D$1048576" r="AO14" sId="8"/>
    <undo index="65535" exp="area" ref3D="1" dr="$A$1:$A$1048576" r="AN14" sId="8"/>
    <undo index="10" exp="area" ref3D="1" dr="$D$1:$D$1048576" r="AN14" sId="8"/>
    <undo index="65535" exp="area" ref3D="1" dr="$A$1:$A$1048576" r="AM14" sId="8"/>
    <undo index="10" exp="area" ref3D="1" dr="$D$1:$D$1048576" r="AM14" sId="8"/>
    <undo index="65535" exp="area" ref3D="1" dr="$A$1:$A$1048576" r="AL14" sId="8"/>
    <undo index="10" exp="area" ref3D="1" dr="$D$1:$D$1048576" r="AL14" sId="8"/>
    <undo index="65535" exp="area" ref3D="1" dr="$A$1:$A$1048576" r="AK14" sId="8"/>
    <undo index="10" exp="area" ref3D="1" dr="$D$1:$D$1048576" r="AK14" sId="8"/>
    <undo index="65535" exp="area" ref3D="1" dr="$A$1:$A$1048576" r="AJ14" sId="8"/>
    <undo index="10" exp="area" ref3D="1" dr="$D$1:$D$1048576" r="AJ14" sId="8"/>
    <undo index="65535" exp="area" ref3D="1" dr="$A$1:$A$1048576" r="AI14" sId="8"/>
    <undo index="10" exp="area" ref3D="1" dr="$D$1:$D$1048576" r="AI14" sId="8"/>
    <undo index="65535" exp="area" ref3D="1" dr="$A$1:$A$1048576" r="AH14" sId="8"/>
    <undo index="10" exp="area" ref3D="1" dr="$D$1:$D$1048576" r="AH14" sId="8"/>
    <undo index="65535" exp="area" ref3D="1" dr="$A$1:$A$1048576" r="AG14" sId="8"/>
    <undo index="10" exp="area" ref3D="1" dr="$D$1:$D$1048576" r="AG14" sId="8"/>
    <undo index="65535" exp="area" ref3D="1" dr="$A$1:$A$1048576" r="AF14" sId="8"/>
    <undo index="10" exp="area" ref3D="1" dr="$D$1:$D$1048576" r="AF14" sId="8"/>
    <undo index="65535" exp="area" ref3D="1" dr="$A$1:$A$1048576" r="AE14" sId="8"/>
    <undo index="10" exp="area" ref3D="1" dr="$D$1:$D$1048576" r="AE14" sId="8"/>
    <undo index="65535" exp="area" ref3D="1" dr="$A$1:$A$1048576" r="AD14" sId="8"/>
    <undo index="10" exp="area" ref3D="1" dr="$D$1:$D$1048576" r="AD14" sId="8"/>
    <undo index="65535" exp="area" ref3D="1" dr="$A$1:$A$1048576" r="AC14" sId="8"/>
    <undo index="10" exp="area" ref3D="1" dr="$D$1:$D$1048576" r="AC14" sId="8"/>
    <undo index="65535" exp="area" ref3D="1" dr="$A$1:$A$1048576" r="AB14" sId="8"/>
    <undo index="10" exp="area" ref3D="1" dr="$D$1:$D$1048576" r="AB14" sId="8"/>
    <undo index="65535" exp="area" ref3D="1" dr="$A$1:$A$1048576" r="AA14" sId="8"/>
    <undo index="10" exp="area" ref3D="1" dr="$D$1:$D$1048576" r="AA14" sId="8"/>
    <undo index="65535" exp="area" ref3D="1" dr="$A$1:$A$1048576" r="Z14" sId="8"/>
    <undo index="10" exp="area" ref3D="1" dr="$D$1:$D$1048576" r="Z14" sId="8"/>
    <undo index="65535" exp="area" ref3D="1" dr="$A$1:$A$1048576" r="Y14" sId="8"/>
    <undo index="10" exp="area" ref3D="1" dr="$D$1:$D$1048576" r="Y14" sId="8"/>
    <undo index="65535" exp="area" ref3D="1" dr="$A$1:$A$1048576" r="X14" sId="8"/>
    <undo index="10" exp="area" ref3D="1" dr="$D$1:$D$1048576" r="X14" sId="8"/>
    <undo index="65535" exp="area" ref3D="1" dr="$A$1:$A$1048576" r="W14" sId="8"/>
    <undo index="10" exp="area" ref3D="1" dr="$D$1:$D$1048576" r="W14" sId="8"/>
    <undo index="65535" exp="area" ref3D="1" dr="$A$1:$A$1048576" r="V14" sId="8"/>
    <undo index="10" exp="area" ref3D="1" dr="$D$1:$D$1048576" r="V14" sId="8"/>
    <undo index="65535" exp="area" ref3D="1" dr="$A$1:$A$1048576" r="U14" sId="8"/>
    <undo index="10" exp="area" ref3D="1" dr="$D$1:$D$1048576" r="U14" sId="8"/>
    <undo index="65535" exp="area" ref3D="1" dr="$A$1:$A$1048576" r="T14" sId="8"/>
    <undo index="10" exp="area" ref3D="1" dr="$D$1:$D$1048576" r="T14" sId="8"/>
    <undo index="65535" exp="area" ref3D="1" dr="$A$1:$A$1048576" r="S14" sId="8"/>
    <undo index="10" exp="area" ref3D="1" dr="$D$1:$D$1048576" r="S14" sId="8"/>
    <undo index="65535" exp="area" ref3D="1" dr="$A$1:$A$1048576" r="R14" sId="8"/>
    <undo index="10" exp="area" ref3D="1" dr="$D$1:$D$1048576" r="R14" sId="8"/>
    <undo index="65535" exp="area" ref3D="1" dr="$A$1:$A$1048576" r="Q14" sId="8"/>
    <undo index="10" exp="area" ref3D="1" dr="$D$1:$D$1048576" r="Q14" sId="8"/>
    <undo index="65535" exp="area" ref3D="1" dr="$A$1:$A$1048576" r="P14" sId="8"/>
    <undo index="10" exp="area" ref3D="1" dr="$D$1:$D$1048576" r="P14" sId="8"/>
    <undo index="65535" exp="area" ref3D="1" dr="$A$1:$A$1048576" r="O14" sId="8"/>
    <undo index="10" exp="area" ref3D="1" dr="$D$1:$D$1048576" r="O14" sId="8"/>
    <undo index="65535" exp="area" ref3D="1" dr="$A$1:$A$1048576" r="N14" sId="8"/>
    <undo index="10" exp="area" ref3D="1" dr="$D$1:$D$1048576" r="N14" sId="8"/>
    <undo index="65535" exp="area" ref3D="1" dr="$A$1:$A$1048576" r="M14" sId="8"/>
    <undo index="10" exp="area" ref3D="1" dr="$D$1:$D$1048576" r="M14" sId="8"/>
    <undo index="65535" exp="area" ref3D="1" dr="$A$1:$A$1048576" r="L14" sId="8"/>
    <undo index="10" exp="area" ref3D="1" dr="$D$1:$D$1048576" r="L14" sId="8"/>
    <undo index="65535" exp="area" ref3D="1" dr="$A$1:$A$1048576" r="K14" sId="8"/>
    <undo index="10" exp="area" ref3D="1" dr="$D$1:$D$1048576" r="K14" sId="8"/>
    <undo index="65535" exp="area" ref3D="1" dr="$A$1:$A$1048576" r="J14" sId="8"/>
    <undo index="10" exp="area" ref3D="1" dr="$D$1:$D$1048576" r="J14" sId="8"/>
    <undo index="65535" exp="area" ref3D="1" dr="$A$1:$A$1048576" r="I14" sId="8"/>
    <undo index="10" exp="area" ref3D="1" dr="$D$1:$D$1048576" r="I14" sId="8"/>
    <undo index="65535" exp="area" ref3D="1" dr="$A$1:$A$1048576" r="H14" sId="8"/>
    <undo index="10" exp="area" ref3D="1" dr="$D$1:$D$1048576" r="H14" sId="8"/>
    <undo index="65535" exp="area" ref3D="1" dr="$A$1:$A$1048576" r="G14" sId="8"/>
    <undo index="10" exp="area" ref3D="1" dr="$D$1:$D$1048576" r="G14" sId="8"/>
    <undo index="65535" exp="area" ref3D="1" dr="$A$1:$A$1048576" r="BA13" sId="8"/>
    <undo index="10" exp="area" ref3D="1" dr="$D$1:$D$1048576" r="BA13" sId="8"/>
    <undo index="65535" exp="area" ref3D="1" dr="$A$1:$A$1048576" r="AZ13" sId="8"/>
    <undo index="10" exp="area" ref3D="1" dr="$D$1:$D$1048576" r="AZ13" sId="8"/>
    <undo index="65535" exp="area" ref3D="1" dr="$A$1:$A$1048576" r="AY13" sId="8"/>
    <undo index="10" exp="area" ref3D="1" dr="$D$1:$D$1048576" r="AY13" sId="8"/>
    <undo index="65535" exp="area" ref3D="1" dr="$A$1:$A$1048576" r="AX13" sId="8"/>
    <undo index="10" exp="area" ref3D="1" dr="$D$1:$D$1048576" r="AX13" sId="8"/>
    <undo index="65535" exp="area" ref3D="1" dr="$A$1:$A$1048576" r="AW13" sId="8"/>
    <undo index="10" exp="area" ref3D="1" dr="$D$1:$D$1048576" r="AW13" sId="8"/>
    <undo index="65535" exp="area" ref3D="1" dr="$A$1:$A$1048576" r="AV13" sId="8"/>
    <undo index="10" exp="area" ref3D="1" dr="$D$1:$D$1048576" r="AV13" sId="8"/>
    <undo index="65535" exp="area" ref3D="1" dr="$A$1:$A$1048576" r="AU13" sId="8"/>
    <undo index="10" exp="area" ref3D="1" dr="$D$1:$D$1048576" r="AU13" sId="8"/>
    <undo index="65535" exp="area" ref3D="1" dr="$A$1:$A$1048576" r="AT13" sId="8"/>
    <undo index="10" exp="area" ref3D="1" dr="$D$1:$D$1048576" r="AT13" sId="8"/>
    <undo index="65535" exp="area" ref3D="1" dr="$A$1:$A$1048576" r="AS13" sId="8"/>
    <undo index="10" exp="area" ref3D="1" dr="$D$1:$D$1048576" r="AS13" sId="8"/>
    <undo index="65535" exp="area" ref3D="1" dr="$A$1:$A$1048576" r="AR13" sId="8"/>
    <undo index="10" exp="area" ref3D="1" dr="$D$1:$D$1048576" r="AR13" sId="8"/>
    <undo index="65535" exp="area" ref3D="1" dr="$A$1:$A$1048576" r="AQ13" sId="8"/>
    <undo index="10" exp="area" ref3D="1" dr="$D$1:$D$1048576" r="AQ13" sId="8"/>
    <undo index="65535" exp="area" ref3D="1" dr="$A$1:$A$1048576" r="AP13" sId="8"/>
    <undo index="10" exp="area" ref3D="1" dr="$D$1:$D$1048576" r="AP13" sId="8"/>
    <undo index="65535" exp="area" ref3D="1" dr="$A$1:$A$1048576" r="AO13" sId="8"/>
    <undo index="10" exp="area" ref3D="1" dr="$D$1:$D$1048576" r="AO13" sId="8"/>
    <undo index="65535" exp="area" ref3D="1" dr="$A$1:$A$1048576" r="AN13" sId="8"/>
    <undo index="10" exp="area" ref3D="1" dr="$D$1:$D$1048576" r="AN13" sId="8"/>
    <undo index="65535" exp="area" ref3D="1" dr="$A$1:$A$1048576" r="AM13" sId="8"/>
    <undo index="10" exp="area" ref3D="1" dr="$D$1:$D$1048576" r="AM13" sId="8"/>
    <undo index="65535" exp="area" ref3D="1" dr="$A$1:$A$1048576" r="AL13" sId="8"/>
    <undo index="10" exp="area" ref3D="1" dr="$D$1:$D$1048576" r="AL13" sId="8"/>
    <undo index="65535" exp="area" ref3D="1" dr="$A$1:$A$1048576" r="AK13" sId="8"/>
    <undo index="10" exp="area" ref3D="1" dr="$D$1:$D$1048576" r="AK13" sId="8"/>
    <undo index="65535" exp="area" ref3D="1" dr="$A$1:$A$1048576" r="AJ13" sId="8"/>
    <undo index="10" exp="area" ref3D="1" dr="$D$1:$D$1048576" r="AJ13" sId="8"/>
    <undo index="65535" exp="area" ref3D="1" dr="$A$1:$A$1048576" r="AI13" sId="8"/>
    <undo index="10" exp="area" ref3D="1" dr="$D$1:$D$1048576" r="AI13" sId="8"/>
    <undo index="65535" exp="area" ref3D="1" dr="$A$1:$A$1048576" r="AH13" sId="8"/>
    <undo index="10" exp="area" ref3D="1" dr="$D$1:$D$1048576" r="AH13" sId="8"/>
    <undo index="65535" exp="area" ref3D="1" dr="$A$1:$A$1048576" r="AG13" sId="8"/>
    <undo index="10" exp="area" ref3D="1" dr="$D$1:$D$1048576" r="AG13" sId="8"/>
    <undo index="65535" exp="area" ref3D="1" dr="$A$1:$A$1048576" r="AF13" sId="8"/>
    <undo index="10" exp="area" ref3D="1" dr="$D$1:$D$1048576" r="AF13" sId="8"/>
    <undo index="65535" exp="area" ref3D="1" dr="$A$1:$A$1048576" r="AE13" sId="8"/>
    <undo index="10" exp="area" ref3D="1" dr="$D$1:$D$1048576" r="AE13" sId="8"/>
    <undo index="65535" exp="area" ref3D="1" dr="$A$1:$A$1048576" r="AD13" sId="8"/>
    <undo index="10" exp="area" ref3D="1" dr="$D$1:$D$1048576" r="AD13" sId="8"/>
    <undo index="65535" exp="area" ref3D="1" dr="$A$1:$A$1048576" r="AC13" sId="8"/>
    <undo index="10" exp="area" ref3D="1" dr="$D$1:$D$1048576" r="AC13" sId="8"/>
    <undo index="65535" exp="area" ref3D="1" dr="$A$1:$A$1048576" r="AB13" sId="8"/>
    <undo index="10" exp="area" ref3D="1" dr="$D$1:$D$1048576" r="AB13" sId="8"/>
    <undo index="65535" exp="area" ref3D="1" dr="$A$1:$A$1048576" r="AA13" sId="8"/>
    <undo index="10" exp="area" ref3D="1" dr="$D$1:$D$1048576" r="AA13" sId="8"/>
    <undo index="65535" exp="area" ref3D="1" dr="$A$1:$A$1048576" r="Z13" sId="8"/>
    <undo index="10" exp="area" ref3D="1" dr="$D$1:$D$1048576" r="Z13" sId="8"/>
    <undo index="65535" exp="area" ref3D="1" dr="$A$1:$A$1048576" r="Y13" sId="8"/>
    <undo index="10" exp="area" ref3D="1" dr="$D$1:$D$1048576" r="Y13" sId="8"/>
    <undo index="65535" exp="area" ref3D="1" dr="$A$1:$A$1048576" r="X13" sId="8"/>
    <undo index="10" exp="area" ref3D="1" dr="$D$1:$D$1048576" r="X13" sId="8"/>
    <undo index="65535" exp="area" ref3D="1" dr="$A$1:$A$1048576" r="W13" sId="8"/>
    <undo index="10" exp="area" ref3D="1" dr="$D$1:$D$1048576" r="W13" sId="8"/>
    <undo index="65535" exp="area" ref3D="1" dr="$A$1:$A$1048576" r="V13" sId="8"/>
    <undo index="10" exp="area" ref3D="1" dr="$D$1:$D$1048576" r="V13" sId="8"/>
    <undo index="65535" exp="area" ref3D="1" dr="$A$1:$A$1048576" r="U13" sId="8"/>
    <undo index="10" exp="area" ref3D="1" dr="$D$1:$D$1048576" r="U13" sId="8"/>
    <undo index="65535" exp="area" ref3D="1" dr="$A$1:$A$1048576" r="T13" sId="8"/>
    <undo index="10" exp="area" ref3D="1" dr="$D$1:$D$1048576" r="T13" sId="8"/>
    <undo index="65535" exp="area" ref3D="1" dr="$A$1:$A$1048576" r="S13" sId="8"/>
    <undo index="10" exp="area" ref3D="1" dr="$D$1:$D$1048576" r="S13" sId="8"/>
    <undo index="65535" exp="area" ref3D="1" dr="$A$1:$A$1048576" r="R13" sId="8"/>
    <undo index="10" exp="area" ref3D="1" dr="$D$1:$D$1048576" r="R13" sId="8"/>
    <undo index="65535" exp="area" ref3D="1" dr="$A$1:$A$1048576" r="Q13" sId="8"/>
    <undo index="10" exp="area" ref3D="1" dr="$D$1:$D$1048576" r="Q13" sId="8"/>
    <undo index="65535" exp="area" ref3D="1" dr="$A$1:$A$1048576" r="P13" sId="8"/>
    <undo index="10" exp="area" ref3D="1" dr="$D$1:$D$1048576" r="P13" sId="8"/>
    <undo index="65535" exp="area" ref3D="1" dr="$A$1:$A$1048576" r="O13" sId="8"/>
    <undo index="10" exp="area" ref3D="1" dr="$D$1:$D$1048576" r="O13" sId="8"/>
    <undo index="65535" exp="area" ref3D="1" dr="$A$1:$A$1048576" r="N13" sId="8"/>
    <undo index="10" exp="area" ref3D="1" dr="$D$1:$D$1048576" r="N13" sId="8"/>
    <undo index="65535" exp="area" ref3D="1" dr="$A$1:$A$1048576" r="M13" sId="8"/>
    <undo index="10" exp="area" ref3D="1" dr="$D$1:$D$1048576" r="M13" sId="8"/>
    <undo index="65535" exp="area" ref3D="1" dr="$A$1:$A$1048576" r="L13" sId="8"/>
    <undo index="10" exp="area" ref3D="1" dr="$D$1:$D$1048576" r="L13" sId="8"/>
    <undo index="65535" exp="area" ref3D="1" dr="$A$1:$A$1048576" r="K13" sId="8"/>
    <undo index="10" exp="area" ref3D="1" dr="$D$1:$D$1048576" r="K13" sId="8"/>
    <undo index="65535" exp="area" ref3D="1" dr="$A$1:$A$1048576" r="J13" sId="8"/>
    <undo index="10" exp="area" ref3D="1" dr="$D$1:$D$1048576" r="J13" sId="8"/>
    <undo index="65535" exp="area" ref3D="1" dr="$A$1:$A$1048576" r="I13" sId="8"/>
    <undo index="10" exp="area" ref3D="1" dr="$D$1:$D$1048576" r="I13" sId="8"/>
    <undo index="65535" exp="area" ref3D="1" dr="$A$1:$A$1048576" r="H13" sId="8"/>
    <undo index="10" exp="area" ref3D="1" dr="$D$1:$D$1048576" r="H13" sId="8"/>
    <undo index="65535" exp="area" ref3D="1" dr="$A$1:$A$1048576" r="G13" sId="8"/>
    <undo index="10" exp="area" ref3D="1" dr="$D$1:$D$1048576" r="G13" sId="8"/>
    <undo index="65535" exp="area" ref3D="1" dr="$A$1:$A$1048576" r="BA12" sId="8"/>
    <undo index="10" exp="area" ref3D="1" dr="$D$1:$D$1048576" r="BA12" sId="8"/>
    <undo index="65535" exp="area" ref3D="1" dr="$A$1:$A$1048576" r="AZ12" sId="8"/>
    <undo index="10" exp="area" ref3D="1" dr="$D$1:$D$1048576" r="AZ12" sId="8"/>
    <undo index="65535" exp="area" ref3D="1" dr="$A$1:$A$1048576" r="AY12" sId="8"/>
    <undo index="10" exp="area" ref3D="1" dr="$D$1:$D$1048576" r="AY12" sId="8"/>
    <undo index="65535" exp="area" ref3D="1" dr="$A$1:$A$1048576" r="AX12" sId="8"/>
    <undo index="10" exp="area" ref3D="1" dr="$D$1:$D$1048576" r="AX12" sId="8"/>
    <undo index="65535" exp="area" ref3D="1" dr="$A$1:$A$1048576" r="AW12" sId="8"/>
    <undo index="10" exp="area" ref3D="1" dr="$D$1:$D$1048576" r="AW12" sId="8"/>
    <undo index="65535" exp="area" ref3D="1" dr="$A$1:$A$1048576" r="AV12" sId="8"/>
    <undo index="10" exp="area" ref3D="1" dr="$D$1:$D$1048576" r="AV12" sId="8"/>
    <undo index="65535" exp="area" ref3D="1" dr="$A$1:$A$1048576" r="AU12" sId="8"/>
    <undo index="10" exp="area" ref3D="1" dr="$D$1:$D$1048576" r="AU12" sId="8"/>
    <undo index="65535" exp="area" ref3D="1" dr="$A$1:$A$1048576" r="AT12" sId="8"/>
    <undo index="10" exp="area" ref3D="1" dr="$D$1:$D$1048576" r="AT12" sId="8"/>
    <undo index="65535" exp="area" ref3D="1" dr="$A$1:$A$1048576" r="AS12" sId="8"/>
    <undo index="10" exp="area" ref3D="1" dr="$D$1:$D$1048576" r="AS12" sId="8"/>
    <undo index="65535" exp="area" ref3D="1" dr="$A$1:$A$1048576" r="AR12" sId="8"/>
    <undo index="10" exp="area" ref3D="1" dr="$D$1:$D$1048576" r="AR12" sId="8"/>
    <undo index="65535" exp="area" ref3D="1" dr="$A$1:$A$1048576" r="AQ12" sId="8"/>
    <undo index="10" exp="area" ref3D="1" dr="$D$1:$D$1048576" r="AQ12" sId="8"/>
    <undo index="65535" exp="area" ref3D="1" dr="$A$1:$A$1048576" r="AP12" sId="8"/>
    <undo index="10" exp="area" ref3D="1" dr="$D$1:$D$1048576" r="AP12" sId="8"/>
    <undo index="65535" exp="area" ref3D="1" dr="$A$1:$A$1048576" r="AO12" sId="8"/>
    <undo index="10" exp="area" ref3D="1" dr="$D$1:$D$1048576" r="AO12" sId="8"/>
    <undo index="65535" exp="area" ref3D="1" dr="$A$1:$A$1048576" r="AN12" sId="8"/>
    <undo index="10" exp="area" ref3D="1" dr="$D$1:$D$1048576" r="AN12" sId="8"/>
    <undo index="65535" exp="area" ref3D="1" dr="$A$1:$A$1048576" r="AM12" sId="8"/>
    <undo index="10" exp="area" ref3D="1" dr="$D$1:$D$1048576" r="AM12" sId="8"/>
    <undo index="65535" exp="area" ref3D="1" dr="$A$1:$A$1048576" r="AL12" sId="8"/>
    <undo index="10" exp="area" ref3D="1" dr="$D$1:$D$1048576" r="AL12" sId="8"/>
    <undo index="65535" exp="area" ref3D="1" dr="$A$1:$A$1048576" r="AK12" sId="8"/>
    <undo index="10" exp="area" ref3D="1" dr="$D$1:$D$1048576" r="AK12" sId="8"/>
    <undo index="65535" exp="area" ref3D="1" dr="$A$1:$A$1048576" r="AJ12" sId="8"/>
    <undo index="10" exp="area" ref3D="1" dr="$D$1:$D$1048576" r="AJ12" sId="8"/>
    <undo index="65535" exp="area" ref3D="1" dr="$A$1:$A$1048576" r="AI12" sId="8"/>
    <undo index="10" exp="area" ref3D="1" dr="$D$1:$D$1048576" r="AI12" sId="8"/>
    <undo index="65535" exp="area" ref3D="1" dr="$A$1:$A$1048576" r="AH12" sId="8"/>
    <undo index="10" exp="area" ref3D="1" dr="$D$1:$D$1048576" r="AH12" sId="8"/>
    <undo index="65535" exp="area" ref3D="1" dr="$A$1:$A$1048576" r="AG12" sId="8"/>
    <undo index="10" exp="area" ref3D="1" dr="$D$1:$D$1048576" r="AG12" sId="8"/>
    <undo index="65535" exp="area" ref3D="1" dr="$A$1:$A$1048576" r="AF12" sId="8"/>
    <undo index="10" exp="area" ref3D="1" dr="$D$1:$D$1048576" r="AF12" sId="8"/>
    <undo index="65535" exp="area" ref3D="1" dr="$A$1:$A$1048576" r="AE12" sId="8"/>
    <undo index="10" exp="area" ref3D="1" dr="$D$1:$D$1048576" r="AE12" sId="8"/>
    <undo index="65535" exp="area" ref3D="1" dr="$A$1:$A$1048576" r="AD12" sId="8"/>
    <undo index="10" exp="area" ref3D="1" dr="$D$1:$D$1048576" r="AD12" sId="8"/>
    <undo index="65535" exp="area" ref3D="1" dr="$A$1:$A$1048576" r="AC12" sId="8"/>
    <undo index="10" exp="area" ref3D="1" dr="$D$1:$D$1048576" r="AC12" sId="8"/>
    <undo index="65535" exp="area" ref3D="1" dr="$A$1:$A$1048576" r="AB12" sId="8"/>
    <undo index="10" exp="area" ref3D="1" dr="$D$1:$D$1048576" r="AB12" sId="8"/>
    <undo index="65535" exp="area" ref3D="1" dr="$A$1:$A$1048576" r="AA12" sId="8"/>
    <undo index="10" exp="area" ref3D="1" dr="$D$1:$D$1048576" r="AA12" sId="8"/>
    <undo index="65535" exp="area" ref3D="1" dr="$A$1:$A$1048576" r="Z12" sId="8"/>
    <undo index="10" exp="area" ref3D="1" dr="$D$1:$D$1048576" r="Z12" sId="8"/>
    <undo index="65535" exp="area" ref3D="1" dr="$A$1:$A$1048576" r="Y12" sId="8"/>
    <undo index="10" exp="area" ref3D="1" dr="$D$1:$D$1048576" r="Y12" sId="8"/>
    <undo index="65535" exp="area" ref3D="1" dr="$A$1:$A$1048576" r="X12" sId="8"/>
    <undo index="10" exp="area" ref3D="1" dr="$D$1:$D$1048576" r="X12" sId="8"/>
    <undo index="65535" exp="area" ref3D="1" dr="$A$1:$A$1048576" r="W12" sId="8"/>
    <undo index="10" exp="area" ref3D="1" dr="$D$1:$D$1048576" r="W12" sId="8"/>
    <undo index="65535" exp="area" ref3D="1" dr="$A$1:$A$1048576" r="V12" sId="8"/>
    <undo index="10" exp="area" ref3D="1" dr="$D$1:$D$1048576" r="V12" sId="8"/>
    <undo index="65535" exp="area" ref3D="1" dr="$A$1:$A$1048576" r="U12" sId="8"/>
    <undo index="10" exp="area" ref3D="1" dr="$D$1:$D$1048576" r="U12" sId="8"/>
    <undo index="65535" exp="area" ref3D="1" dr="$A$1:$A$1048576" r="T12" sId="8"/>
    <undo index="10" exp="area" ref3D="1" dr="$D$1:$D$1048576" r="T12" sId="8"/>
    <undo index="65535" exp="area" ref3D="1" dr="$A$1:$A$1048576" r="S12" sId="8"/>
    <undo index="10" exp="area" ref3D="1" dr="$D$1:$D$1048576" r="S12" sId="8"/>
    <undo index="65535" exp="area" ref3D="1" dr="$A$1:$A$1048576" r="R12" sId="8"/>
    <undo index="10" exp="area" ref3D="1" dr="$D$1:$D$1048576" r="R12" sId="8"/>
    <undo index="65535" exp="area" ref3D="1" dr="$A$1:$A$1048576" r="Q12" sId="8"/>
    <undo index="10" exp="area" ref3D="1" dr="$D$1:$D$1048576" r="Q12" sId="8"/>
    <undo index="65535" exp="area" ref3D="1" dr="$A$1:$A$1048576" r="P12" sId="8"/>
    <undo index="10" exp="area" ref3D="1" dr="$D$1:$D$1048576" r="P12" sId="8"/>
    <undo index="65535" exp="area" ref3D="1" dr="$A$1:$A$1048576" r="O12" sId="8"/>
    <undo index="10" exp="area" ref3D="1" dr="$D$1:$D$1048576" r="O12" sId="8"/>
    <undo index="65535" exp="area" ref3D="1" dr="$A$1:$A$1048576" r="N12" sId="8"/>
    <undo index="10" exp="area" ref3D="1" dr="$D$1:$D$1048576" r="N12" sId="8"/>
    <undo index="65535" exp="area" ref3D="1" dr="$A$1:$A$1048576" r="M12" sId="8"/>
    <undo index="10" exp="area" ref3D="1" dr="$D$1:$D$1048576" r="M12" sId="8"/>
    <undo index="65535" exp="area" ref3D="1" dr="$A$1:$A$1048576" r="L12" sId="8"/>
    <undo index="10" exp="area" ref3D="1" dr="$D$1:$D$1048576" r="L12" sId="8"/>
    <undo index="65535" exp="area" ref3D="1" dr="$A$1:$A$1048576" r="K12" sId="8"/>
    <undo index="10" exp="area" ref3D="1" dr="$D$1:$D$1048576" r="K12" sId="8"/>
    <undo index="65535" exp="area" ref3D="1" dr="$A$1:$A$1048576" r="J12" sId="8"/>
    <undo index="10" exp="area" ref3D="1" dr="$D$1:$D$1048576" r="J12" sId="8"/>
    <undo index="65535" exp="area" ref3D="1" dr="$A$1:$A$1048576" r="I12" sId="8"/>
    <undo index="10" exp="area" ref3D="1" dr="$D$1:$D$1048576" r="I12" sId="8"/>
    <undo index="65535" exp="area" ref3D="1" dr="$A$1:$A$1048576" r="H12" sId="8"/>
    <undo index="10" exp="area" ref3D="1" dr="$D$1:$D$1048576" r="H12" sId="8"/>
    <undo index="65535" exp="area" ref3D="1" dr="$A$1:$A$1048576" r="G12" sId="8"/>
    <undo index="10" exp="area" ref3D="1" dr="$D$1:$D$1048576" r="G12" sId="8"/>
    <undo index="65535" exp="area" ref3D="1" dr="$A$1:$A$1048576" r="BA11" sId="8"/>
    <undo index="10" exp="area" ref3D="1" dr="$D$1:$D$1048576" r="BA11" sId="8"/>
    <undo index="65535" exp="area" ref3D="1" dr="$A$1:$A$1048576" r="AZ11" sId="8"/>
    <undo index="10" exp="area" ref3D="1" dr="$D$1:$D$1048576" r="AZ11" sId="8"/>
    <undo index="65535" exp="area" ref3D="1" dr="$A$1:$A$1048576" r="AY11" sId="8"/>
    <undo index="10" exp="area" ref3D="1" dr="$D$1:$D$1048576" r="AY11" sId="8"/>
    <undo index="65535" exp="area" ref3D="1" dr="$A$1:$A$1048576" r="AX11" sId="8"/>
    <undo index="10" exp="area" ref3D="1" dr="$D$1:$D$1048576" r="AX11" sId="8"/>
    <undo index="65535" exp="area" ref3D="1" dr="$A$1:$A$1048576" r="AW11" sId="8"/>
    <undo index="10" exp="area" ref3D="1" dr="$D$1:$D$1048576" r="AW11" sId="8"/>
    <undo index="65535" exp="area" ref3D="1" dr="$A$1:$A$1048576" r="AV11" sId="8"/>
    <undo index="10" exp="area" ref3D="1" dr="$D$1:$D$1048576" r="AV11" sId="8"/>
    <undo index="65535" exp="area" ref3D="1" dr="$A$1:$A$1048576" r="AU11" sId="8"/>
    <undo index="10" exp="area" ref3D="1" dr="$D$1:$D$1048576" r="AU11" sId="8"/>
    <undo index="65535" exp="area" ref3D="1" dr="$A$1:$A$1048576" r="AT11" sId="8"/>
    <undo index="10" exp="area" ref3D="1" dr="$D$1:$D$1048576" r="AT11" sId="8"/>
    <undo index="65535" exp="area" ref3D="1" dr="$A$1:$A$1048576" r="AS11" sId="8"/>
    <undo index="10" exp="area" ref3D="1" dr="$D$1:$D$1048576" r="AS11" sId="8"/>
    <undo index="65535" exp="area" ref3D="1" dr="$A$1:$A$1048576" r="AR11" sId="8"/>
    <undo index="10" exp="area" ref3D="1" dr="$D$1:$D$1048576" r="AR11" sId="8"/>
    <undo index="65535" exp="area" ref3D="1" dr="$A$1:$A$1048576" r="AQ11" sId="8"/>
    <undo index="10" exp="area" ref3D="1" dr="$D$1:$D$1048576" r="AQ11" sId="8"/>
    <undo index="65535" exp="area" ref3D="1" dr="$A$1:$A$1048576" r="AP11" sId="8"/>
    <undo index="10" exp="area" ref3D="1" dr="$D$1:$D$1048576" r="AP11" sId="8"/>
    <undo index="65535" exp="area" ref3D="1" dr="$A$1:$A$1048576" r="AO11" sId="8"/>
    <undo index="10" exp="area" ref3D="1" dr="$D$1:$D$1048576" r="AO11" sId="8"/>
    <undo index="65535" exp="area" ref3D="1" dr="$A$1:$A$1048576" r="AN11" sId="8"/>
    <undo index="10" exp="area" ref3D="1" dr="$D$1:$D$1048576" r="AN11" sId="8"/>
    <undo index="65535" exp="area" ref3D="1" dr="$A$1:$A$1048576" r="AM11" sId="8"/>
    <undo index="10" exp="area" ref3D="1" dr="$D$1:$D$1048576" r="AM11" sId="8"/>
    <undo index="65535" exp="area" ref3D="1" dr="$A$1:$A$1048576" r="AL11" sId="8"/>
    <undo index="10" exp="area" ref3D="1" dr="$D$1:$D$1048576" r="AL11" sId="8"/>
    <undo index="65535" exp="area" ref3D="1" dr="$A$1:$A$1048576" r="AK11" sId="8"/>
    <undo index="10" exp="area" ref3D="1" dr="$D$1:$D$1048576" r="AK11" sId="8"/>
    <undo index="65535" exp="area" ref3D="1" dr="$A$1:$A$1048576" r="AJ11" sId="8"/>
    <undo index="10" exp="area" ref3D="1" dr="$D$1:$D$1048576" r="AJ11" sId="8"/>
    <undo index="65535" exp="area" ref3D="1" dr="$A$1:$A$1048576" r="AI11" sId="8"/>
    <undo index="10" exp="area" ref3D="1" dr="$D$1:$D$1048576" r="AI11" sId="8"/>
    <undo index="65535" exp="area" ref3D="1" dr="$A$1:$A$1048576" r="AH11" sId="8"/>
    <undo index="10" exp="area" ref3D="1" dr="$D$1:$D$1048576" r="AH11" sId="8"/>
    <undo index="65535" exp="area" ref3D="1" dr="$A$1:$A$1048576" r="AG11" sId="8"/>
    <undo index="10" exp="area" ref3D="1" dr="$D$1:$D$1048576" r="AG11" sId="8"/>
    <undo index="65535" exp="area" ref3D="1" dr="$A$1:$A$1048576" r="AF11" sId="8"/>
    <undo index="10" exp="area" ref3D="1" dr="$D$1:$D$1048576" r="AF11" sId="8"/>
    <undo index="65535" exp="area" ref3D="1" dr="$A$1:$A$1048576" r="AE11" sId="8"/>
    <undo index="10" exp="area" ref3D="1" dr="$D$1:$D$1048576" r="AE11" sId="8"/>
    <undo index="65535" exp="area" ref3D="1" dr="$A$1:$A$1048576" r="AD11" sId="8"/>
    <undo index="10" exp="area" ref3D="1" dr="$D$1:$D$1048576" r="AD11" sId="8"/>
    <undo index="65535" exp="area" ref3D="1" dr="$A$1:$A$1048576" r="AC11" sId="8"/>
    <undo index="10" exp="area" ref3D="1" dr="$D$1:$D$1048576" r="AC11" sId="8"/>
    <undo index="65535" exp="area" ref3D="1" dr="$A$1:$A$1048576" r="AB11" sId="8"/>
    <undo index="10" exp="area" ref3D="1" dr="$D$1:$D$1048576" r="AB11" sId="8"/>
    <undo index="65535" exp="area" ref3D="1" dr="$A$1:$A$1048576" r="AA11" sId="8"/>
    <undo index="10" exp="area" ref3D="1" dr="$D$1:$D$1048576" r="AA11" sId="8"/>
    <undo index="65535" exp="area" ref3D="1" dr="$A$1:$A$1048576" r="Z11" sId="8"/>
    <undo index="10" exp="area" ref3D="1" dr="$D$1:$D$1048576" r="Z11" sId="8"/>
    <undo index="65535" exp="area" ref3D="1" dr="$A$1:$A$1048576" r="Y11" sId="8"/>
    <undo index="10" exp="area" ref3D="1" dr="$D$1:$D$1048576" r="Y11" sId="8"/>
    <undo index="65535" exp="area" ref3D="1" dr="$A$1:$A$1048576" r="X11" sId="8"/>
    <undo index="10" exp="area" ref3D="1" dr="$D$1:$D$1048576" r="X11" sId="8"/>
    <undo index="65535" exp="area" ref3D="1" dr="$A$1:$A$1048576" r="W11" sId="8"/>
    <undo index="10" exp="area" ref3D="1" dr="$D$1:$D$1048576" r="W11" sId="8"/>
    <undo index="65535" exp="area" ref3D="1" dr="$A$1:$A$1048576" r="V11" sId="8"/>
    <undo index="10" exp="area" ref3D="1" dr="$D$1:$D$1048576" r="V11" sId="8"/>
    <undo index="65535" exp="area" ref3D="1" dr="$A$1:$A$1048576" r="U11" sId="8"/>
    <undo index="10" exp="area" ref3D="1" dr="$D$1:$D$1048576" r="U11" sId="8"/>
    <undo index="65535" exp="area" ref3D="1" dr="$A$1:$A$1048576" r="T11" sId="8"/>
    <undo index="10" exp="area" ref3D="1" dr="$D$1:$D$1048576" r="T11" sId="8"/>
    <undo index="65535" exp="area" ref3D="1" dr="$A$1:$A$1048576" r="S11" sId="8"/>
    <undo index="10" exp="area" ref3D="1" dr="$D$1:$D$1048576" r="S11" sId="8"/>
    <undo index="65535" exp="area" ref3D="1" dr="$A$1:$A$1048576" r="R11" sId="8"/>
    <undo index="10" exp="area" ref3D="1" dr="$D$1:$D$1048576" r="R11" sId="8"/>
    <undo index="65535" exp="area" ref3D="1" dr="$A$1:$A$1048576" r="Q11" sId="8"/>
    <undo index="10" exp="area" ref3D="1" dr="$D$1:$D$1048576" r="Q11" sId="8"/>
    <undo index="65535" exp="area" ref3D="1" dr="$A$1:$A$1048576" r="P11" sId="8"/>
    <undo index="10" exp="area" ref3D="1" dr="$D$1:$D$1048576" r="P11" sId="8"/>
    <undo index="65535" exp="area" ref3D="1" dr="$A$1:$A$1048576" r="O11" sId="8"/>
    <undo index="10" exp="area" ref3D="1" dr="$D$1:$D$1048576" r="O11" sId="8"/>
    <undo index="65535" exp="area" ref3D="1" dr="$A$1:$A$1048576" r="N11" sId="8"/>
    <undo index="10" exp="area" ref3D="1" dr="$D$1:$D$1048576" r="N11" sId="8"/>
    <undo index="65535" exp="area" ref3D="1" dr="$A$1:$A$1048576" r="M11" sId="8"/>
    <undo index="10" exp="area" ref3D="1" dr="$D$1:$D$1048576" r="M11" sId="8"/>
    <undo index="65535" exp="area" ref3D="1" dr="$A$1:$A$1048576" r="L11" sId="8"/>
    <undo index="10" exp="area" ref3D="1" dr="$D$1:$D$1048576" r="L11" sId="8"/>
    <undo index="65535" exp="area" ref3D="1" dr="$A$1:$A$1048576" r="K11" sId="8"/>
    <undo index="10" exp="area" ref3D="1" dr="$D$1:$D$1048576" r="K11" sId="8"/>
    <undo index="65535" exp="area" ref3D="1" dr="$A$1:$A$1048576" r="J11" sId="8"/>
    <undo index="10" exp="area" ref3D="1" dr="$D$1:$D$1048576" r="J11" sId="8"/>
    <undo index="65535" exp="area" ref3D="1" dr="$A$1:$A$1048576" r="I11" sId="8"/>
    <undo index="10" exp="area" ref3D="1" dr="$D$1:$D$1048576" r="I11" sId="8"/>
    <undo index="65535" exp="area" ref3D="1" dr="$A$1:$A$1048576" r="H11" sId="8"/>
    <undo index="10" exp="area" ref3D="1" dr="$D$1:$D$1048576" r="H11" sId="8"/>
    <undo index="65535" exp="area" ref3D="1" dr="$A$1:$A$1048576" r="G11" sId="8"/>
    <undo index="10" exp="area" ref3D="1" dr="$D$1:$D$1048576" r="G11" sId="8"/>
    <undo index="65535" exp="area" ref3D="1" dr="$A$99:$XFD$101" dn="Z_DC3780FC_E03D_4CB0_9630_45647ED63C69_.wvu.Rows" sId="9"/>
    <undo index="65535" exp="area" ref3D="1" dr="$H$1:$U$1048576" dn="Z_DC3780FC_E03D_4CB0_9630_45647ED63C69_.wvu.Cols" sId="9"/>
    <undo index="65535" exp="area" ref3D="1" dr="$B$1:$F$1048576" dn="Z_5F8EC55F_6BE6_42EB_BDA6_7DA9ACE0C263_.wvu.Cols" sId="9"/>
    <undo index="65535" exp="area" ref3D="1" dr="$A$99:$XFD$101" dn="Z_55F024CD_A7F9_4381_9942_5ED21204AFB7_.wvu.Rows" sId="9"/>
    <undo index="65535" exp="area" ref3D="1" dr="$H$1:$U$1048576" dn="Z_55F024CD_A7F9_4381_9942_5ED21204AFB7_.wvu.Cols" sId="9"/>
  </rrc>
  <rcc rId="4110" sId="9">
    <nc r="A53" t="inlineStr">
      <is>
        <t>GTV</t>
      </is>
    </nc>
  </rcc>
  <rcc rId="4111" sId="9">
    <nc r="B53">
      <f>'Feb 2019'!B60</f>
    </nc>
  </rcc>
  <rcc rId="4112" sId="9">
    <nc r="D53">
      <f>'Feb 2019'!C60</f>
    </nc>
  </rcc>
  <rcc rId="4113" sId="2">
    <nc r="BR60">
      <f>Summary!C53</f>
    </nc>
  </rcc>
  <rcc rId="4114" sId="9" numFmtId="34">
    <nc r="C53">
      <v>200000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9" numFmtId="34">
    <oc r="C15">
      <v>12000000</v>
    </oc>
    <nc r="C15">
      <v>10000000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9" numFmtId="34">
    <oc r="C71">
      <v>1000000</v>
    </oc>
    <nc r="C71">
      <v>500000</v>
    </nc>
  </rcc>
  <rcc rId="4117" sId="9" numFmtId="34">
    <oc r="C79">
      <v>100000</v>
    </oc>
    <nc r="C79"/>
  </rcc>
  <rcc rId="4118" sId="9" numFmtId="34">
    <oc r="C94">
      <v>200000</v>
    </oc>
    <nc r="C94">
      <v>500000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9" sId="9" numFmtId="34">
    <oc r="C10">
      <v>45000000</v>
    </oc>
    <nc r="C10">
      <v>42000000</v>
    </nc>
  </rcc>
  <rcc rId="4120" sId="9">
    <oc r="E103">
      <f>(B103/F103)*110%</f>
    </oc>
    <nc r="E103"/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1" sId="9" numFmtId="34">
    <oc r="C5">
      <v>40000000</v>
    </oc>
    <nc r="C5">
      <v>30000000</v>
    </nc>
  </rcc>
  <rcc rId="4122" sId="9" numFmtId="34">
    <oc r="C21">
      <v>10000000</v>
    </oc>
    <nc r="C21">
      <v>12000000</v>
    </nc>
  </rcc>
  <rcc rId="4123" sId="9" numFmtId="34">
    <oc r="C19">
      <v>15000000</v>
    </oc>
    <nc r="C19">
      <v>10000000</v>
    </nc>
  </rcc>
  <rcc rId="4124" sId="9" numFmtId="34">
    <oc r="C17">
      <v>10000000</v>
    </oc>
    <nc r="C17">
      <v>8000000</v>
    </nc>
  </rcc>
  <rcc rId="4125" sId="9" numFmtId="34">
    <oc r="C45">
      <v>8000000</v>
    </oc>
    <nc r="C45">
      <v>7000000</v>
    </nc>
  </rcc>
  <rcc rId="4126" sId="9" numFmtId="34">
    <oc r="C37">
      <v>8000000</v>
    </oc>
    <nc r="C37">
      <v>7000000</v>
    </nc>
  </rcc>
  <rcc rId="4127" sId="9" numFmtId="34">
    <oc r="C41">
      <v>3000000</v>
    </oc>
    <nc r="C41">
      <v>5000000</v>
    </nc>
  </rcc>
  <rcc rId="4128" sId="9" numFmtId="34">
    <oc r="C42">
      <v>7000000</v>
    </oc>
    <nc r="C42">
      <v>8000000</v>
    </nc>
  </rcc>
  <rcc rId="4129" sId="9" numFmtId="34">
    <oc r="C48">
      <v>10000000</v>
    </oc>
    <nc r="C48">
      <v>8000000</v>
    </nc>
  </rcc>
  <rcc rId="4130" sId="9" numFmtId="34">
    <oc r="C47">
      <v>5000000</v>
    </oc>
    <nc r="C47">
      <v>3000000</v>
    </nc>
  </rcc>
  <rcc rId="4131" sId="9" numFmtId="34">
    <oc r="C55">
      <v>300000</v>
    </oc>
    <nc r="C55">
      <v>200000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9" numFmtId="34">
    <oc r="C38">
      <v>20000000</v>
    </oc>
    <nc r="C38">
      <v>18000000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9" numFmtId="34">
    <oc r="C48">
      <v>8000000</v>
    </oc>
    <nc r="C48">
      <v>7250000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4" sId="2" numFmtId="4">
    <oc r="BD20">
      <v>400000</v>
    </oc>
    <nc r="BD20">
      <v>200000</v>
    </nc>
  </rcc>
  <rcc rId="4135" sId="2" numFmtId="34">
    <oc r="BF20">
      <v>1000000</v>
    </oc>
    <nc r="BF20">
      <v>600000</v>
    </nc>
  </rcc>
  <rcc rId="4136" sId="2" numFmtId="4">
    <oc r="AS20">
      <v>300000</v>
    </oc>
    <nc r="AS20">
      <v>200000</v>
    </nc>
  </rcc>
  <rcc rId="4137" sId="2" numFmtId="4">
    <oc r="BJ20">
      <v>300000</v>
    </oc>
    <nc r="BJ20"/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3" sId="9" numFmtId="34">
    <oc r="C17">
      <v>19000000</v>
    </oc>
    <nc r="C17">
      <v>18000000</v>
    </nc>
  </rcc>
  <rcc rId="3454" sId="9" numFmtId="34">
    <oc r="C19">
      <v>20000000</v>
    </oc>
    <nc r="C19">
      <v>18000000</v>
    </nc>
  </rcc>
  <rcc rId="3455" sId="9" numFmtId="34">
    <oc r="C21">
      <v>11500000</v>
    </oc>
    <nc r="C21">
      <v>11000000</v>
    </nc>
  </rcc>
  <rcc rId="3456" sId="9" numFmtId="34">
    <oc r="C24">
      <v>7000000</v>
    </oc>
    <nc r="C24">
      <v>6000000</v>
    </nc>
  </rcc>
  <rcc rId="3457" sId="9" numFmtId="34">
    <oc r="C41">
      <v>5350000</v>
    </oc>
    <nc r="C41">
      <v>5000000</v>
    </nc>
  </rcc>
  <rcc rId="3458" sId="9" numFmtId="34">
    <oc r="C44">
      <v>9000000</v>
    </oc>
    <nc r="C44">
      <v>8000000</v>
    </nc>
  </rcc>
  <rcc rId="3459" sId="9" numFmtId="34">
    <oc r="C37">
      <v>12000000</v>
    </oc>
    <nc r="C37">
      <v>10000000</v>
    </nc>
  </rcc>
  <rcc rId="3460" sId="9" numFmtId="34">
    <oc r="C83">
      <v>2600000</v>
    </oc>
    <nc r="C83">
      <v>2200000</v>
    </nc>
  </rcc>
  <rcc rId="3461" sId="9" numFmtId="34">
    <oc r="C82">
      <v>2100000</v>
    </oc>
    <nc r="C82">
      <v>1600000</v>
    </nc>
  </rcc>
  <rcc rId="3462" sId="9" numFmtId="34">
    <oc r="C11">
      <v>18000000</v>
    </oc>
    <nc r="C11">
      <v>17000000</v>
    </nc>
  </rcc>
  <rcc rId="3463" sId="9" numFmtId="34">
    <oc r="C14">
      <v>21000000</v>
    </oc>
    <nc r="C14">
      <v>18000000</v>
    </nc>
  </rcc>
  <rfmt sheetId="9" sqref="C36">
    <dxf>
      <numFmt numFmtId="165" formatCode="0.0%"/>
    </dxf>
  </rfmt>
  <rfmt sheetId="9" sqref="C36">
    <dxf>
      <numFmt numFmtId="13" formatCode="0%"/>
    </dxf>
  </rfmt>
  <rcc rId="3464" sId="9" numFmtId="34">
    <oc r="C45">
      <v>12000000</v>
    </oc>
    <nc r="C45">
      <v>10000000</v>
    </nc>
  </rcc>
  <rcc rId="3465" sId="9" numFmtId="34">
    <oc r="C40">
      <v>7000000</v>
    </oc>
    <nc r="C40">
      <v>5000000</v>
    </nc>
  </rcc>
  <rcc rId="3466" sId="9" numFmtId="34">
    <oc r="C42">
      <v>9000000</v>
    </oc>
    <nc r="C42">
      <v>8000000</v>
    </nc>
  </rcc>
  <rcc rId="3467" sId="9" numFmtId="34">
    <oc r="C50">
      <v>500000</v>
    </oc>
    <nc r="C50">
      <v>200000</v>
    </nc>
  </rcc>
  <rcc rId="3468" sId="2">
    <oc r="A84" t="inlineStr">
      <is>
        <t>Lahore Rung</t>
      </is>
    </oc>
    <nc r="A84" t="inlineStr">
      <is>
        <t>Afghan TV</t>
      </is>
    </nc>
  </rcc>
  <rcc rId="3469" sId="9">
    <oc r="A77" t="inlineStr">
      <is>
        <t>Lahore Rung</t>
      </is>
    </oc>
    <nc r="A77" t="inlineStr">
      <is>
        <t>Afghan TV</t>
      </is>
    </nc>
  </rcc>
  <rcc rId="3470" sId="9" numFmtId="34">
    <nc r="C77">
      <v>100000</v>
    </nc>
  </rcc>
  <rcc rId="3471" sId="9" numFmtId="34">
    <oc r="C15">
      <v>20000000</v>
    </oc>
    <nc r="C15">
      <v>18000000</v>
    </nc>
  </rcc>
  <rcc rId="3472" sId="9" numFmtId="34">
    <oc r="C13">
      <v>4000000</v>
    </oc>
    <nc r="C13">
      <v>3250000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8" sId="2" numFmtId="34">
    <oc r="Q21">
      <v>1500000</v>
    </oc>
    <nc r="Q21">
      <v>1200000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2" numFmtId="34">
    <oc r="AG21">
      <v>500000</v>
    </oc>
    <nc r="AG21">
      <v>400000</v>
    </nc>
  </rcc>
  <rcc rId="4140" sId="2" numFmtId="34">
    <oc r="AM21">
      <v>700000</v>
    </oc>
    <nc r="AM21">
      <v>400000</v>
    </nc>
  </rcc>
  <rcc rId="4141" sId="2" numFmtId="4">
    <oc r="AP21">
      <v>600000</v>
    </oc>
    <nc r="AP21">
      <v>500000</v>
    </nc>
  </rcc>
  <rcc rId="4142" sId="2" numFmtId="34">
    <oc r="AS21">
      <v>500000</v>
    </oc>
    <nc r="AS21">
      <v>600000</v>
    </nc>
  </rcc>
  <rcc rId="4143" sId="2" numFmtId="4">
    <oc r="AZ21">
      <v>1500000</v>
    </oc>
    <nc r="AZ21">
      <v>1000000</v>
    </nc>
  </rcc>
  <rcc rId="4144" sId="2" numFmtId="4">
    <oc r="BA21">
      <v>1000000</v>
    </oc>
    <nc r="BA21">
      <v>900000</v>
    </nc>
  </rcc>
  <rcc rId="4145" sId="2" numFmtId="34">
    <oc r="BC21">
      <v>1400000</v>
    </oc>
    <nc r="BC21">
      <v>900000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 numFmtId="4">
    <oc r="BD21">
      <v>1500000</v>
    </oc>
    <nc r="BD21">
      <v>1200000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 numFmtId="34">
    <oc r="L21">
      <v>500000</v>
    </oc>
    <nc r="L21">
      <v>400000</v>
    </nc>
  </rcc>
  <rcc rId="4148" sId="2" numFmtId="4">
    <oc r="AA21">
      <v>500000</v>
    </oc>
    <nc r="AA21">
      <v>400000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2" numFmtId="4">
    <oc r="BD21">
      <v>1200000</v>
    </oc>
    <nc r="BD21">
      <v>1000000</v>
    </nc>
  </rcc>
  <rcc rId="4150" sId="2" numFmtId="4">
    <oc r="BM21">
      <v>500000</v>
    </oc>
    <nc r="BM21"/>
  </rcc>
  <rcc rId="4151" sId="2" numFmtId="34">
    <oc r="BF21">
      <v>2000000</v>
    </oc>
    <nc r="BF21">
      <v>1900000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2" sId="2" numFmtId="34">
    <oc r="L22">
      <v>700000</v>
    </oc>
    <nc r="L22">
      <v>500000</v>
    </nc>
  </rcc>
  <rcc rId="4153" sId="2" numFmtId="34">
    <oc r="Q22">
      <v>1100000</v>
    </oc>
    <nc r="Q22">
      <v>1000000</v>
    </nc>
  </rcc>
  <rcc rId="4154" sId="2" numFmtId="4">
    <oc r="AP22">
      <v>600000</v>
    </oc>
    <nc r="AP22">
      <v>500000</v>
    </nc>
  </rcc>
  <rcc rId="4155" sId="2" numFmtId="34">
    <oc r="AS22">
      <v>500000</v>
    </oc>
    <nc r="AS22">
      <v>600000</v>
    </nc>
  </rcc>
  <rcc rId="4156" sId="2" numFmtId="4">
    <oc r="AZ22">
      <v>1200000</v>
    </oc>
    <nc r="AZ22">
      <v>1000000</v>
    </nc>
  </rcc>
  <rcc rId="4157" sId="2" numFmtId="34">
    <oc r="BC22">
      <v>1500000</v>
    </oc>
    <nc r="BC22">
      <v>1200000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8" sId="2" numFmtId="34">
    <oc r="Q23">
      <v>500000</v>
    </oc>
    <nc r="Q23">
      <v>700000</v>
    </nc>
  </rcc>
  <rcc rId="4159" sId="2" numFmtId="4">
    <oc r="AA23">
      <v>300000</v>
    </oc>
    <nc r="AA23">
      <v>400000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0" sId="2" numFmtId="34">
    <oc r="AS23">
      <v>600000</v>
    </oc>
    <nc r="AS23">
      <v>700000</v>
    </nc>
  </rcc>
  <rcc rId="4161" sId="2" numFmtId="4">
    <oc r="AX23">
      <v>400000</v>
    </oc>
    <nc r="AX23">
      <v>500000</v>
    </nc>
  </rcc>
  <rcc rId="4162" sId="2" numFmtId="4">
    <oc r="BJ23">
      <v>300000</v>
    </oc>
    <nc r="BJ23">
      <v>400000</v>
    </nc>
  </rcc>
  <rcc rId="4163" sId="2" numFmtId="4">
    <oc r="BM23">
      <v>500000</v>
    </oc>
    <nc r="BM23">
      <v>600000</v>
    </nc>
  </rcc>
  <rcc rId="4164" sId="2" numFmtId="34">
    <oc r="X23">
      <v>300000</v>
    </oc>
    <nc r="X23">
      <v>350000</v>
    </nc>
  </rcc>
  <rcc rId="4165" sId="2" numFmtId="34">
    <oc r="AM23">
      <v>200000</v>
    </oc>
    <nc r="AM23">
      <v>350000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6" sId="2" numFmtId="34">
    <oc r="AI24">
      <v>800000</v>
    </oc>
    <nc r="AI24">
      <v>500000</v>
    </nc>
  </rcc>
  <rcc rId="4167" sId="2" numFmtId="4">
    <oc r="AY24">
      <v>600000</v>
    </oc>
    <nc r="AY24">
      <v>500000</v>
    </nc>
  </rcc>
  <rcc rId="4168" sId="2" numFmtId="4">
    <oc r="BD24">
      <v>1200000</v>
    </oc>
    <nc r="BD24">
      <v>1000000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 numFmtId="34">
    <oc r="L25">
      <v>800000</v>
    </oc>
    <nc r="L25">
      <v>900000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E13301F-F520-46C7-94B9-8EA67E50D233}" name="Zakir Bilal" id="-1191381153" dateTime="2019-02-11T15:30:1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13" Type="http://schemas.openxmlformats.org/officeDocument/2006/relationships/printerSettings" Target="../printerSettings/printerSettings17.bin"/><Relationship Id="rId18" Type="http://schemas.openxmlformats.org/officeDocument/2006/relationships/printerSettings" Target="../printerSettings/printerSettings22.bin"/><Relationship Id="rId26" Type="http://schemas.openxmlformats.org/officeDocument/2006/relationships/printerSettings" Target="../printerSettings/printerSettings30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7.bin"/><Relationship Id="rId21" Type="http://schemas.openxmlformats.org/officeDocument/2006/relationships/printerSettings" Target="../printerSettings/printerSettings25.bin"/><Relationship Id="rId34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11.bin"/><Relationship Id="rId12" Type="http://schemas.openxmlformats.org/officeDocument/2006/relationships/printerSettings" Target="../printerSettings/printerSettings16.bin"/><Relationship Id="rId17" Type="http://schemas.openxmlformats.org/officeDocument/2006/relationships/printerSettings" Target="../printerSettings/printerSettings21.bin"/><Relationship Id="rId25" Type="http://schemas.openxmlformats.org/officeDocument/2006/relationships/printerSettings" Target="../printerSettings/printerSettings29.bin"/><Relationship Id="rId33" Type="http://schemas.openxmlformats.org/officeDocument/2006/relationships/printerSettings" Target="../printerSettings/printerSettings37.bin"/><Relationship Id="rId38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6.bin"/><Relationship Id="rId16" Type="http://schemas.openxmlformats.org/officeDocument/2006/relationships/printerSettings" Target="../printerSettings/printerSettings20.bin"/><Relationship Id="rId20" Type="http://schemas.openxmlformats.org/officeDocument/2006/relationships/printerSettings" Target="../printerSettings/printerSettings24.bin"/><Relationship Id="rId29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5.bin"/><Relationship Id="rId6" Type="http://schemas.openxmlformats.org/officeDocument/2006/relationships/printerSettings" Target="../printerSettings/printerSettings10.bin"/><Relationship Id="rId11" Type="http://schemas.openxmlformats.org/officeDocument/2006/relationships/printerSettings" Target="../printerSettings/printerSettings15.bin"/><Relationship Id="rId24" Type="http://schemas.openxmlformats.org/officeDocument/2006/relationships/printerSettings" Target="../printerSettings/printerSettings28.bin"/><Relationship Id="rId32" Type="http://schemas.openxmlformats.org/officeDocument/2006/relationships/printerSettings" Target="../printerSettings/printerSettings36.bin"/><Relationship Id="rId37" Type="http://schemas.openxmlformats.org/officeDocument/2006/relationships/printerSettings" Target="../printerSettings/printerSettings41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9.bin"/><Relationship Id="rId15" Type="http://schemas.openxmlformats.org/officeDocument/2006/relationships/printerSettings" Target="../printerSettings/printerSettings19.bin"/><Relationship Id="rId23" Type="http://schemas.openxmlformats.org/officeDocument/2006/relationships/printerSettings" Target="../printerSettings/printerSettings27.bin"/><Relationship Id="rId28" Type="http://schemas.openxmlformats.org/officeDocument/2006/relationships/printerSettings" Target="../printerSettings/printerSettings32.bin"/><Relationship Id="rId36" Type="http://schemas.openxmlformats.org/officeDocument/2006/relationships/printerSettings" Target="../printerSettings/printerSettings40.bin"/><Relationship Id="rId10" Type="http://schemas.openxmlformats.org/officeDocument/2006/relationships/printerSettings" Target="../printerSettings/printerSettings14.bin"/><Relationship Id="rId19" Type="http://schemas.openxmlformats.org/officeDocument/2006/relationships/printerSettings" Target="../printerSettings/printerSettings23.bin"/><Relationship Id="rId31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8.bin"/><Relationship Id="rId9" Type="http://schemas.openxmlformats.org/officeDocument/2006/relationships/printerSettings" Target="../printerSettings/printerSettings13.bin"/><Relationship Id="rId14" Type="http://schemas.openxmlformats.org/officeDocument/2006/relationships/printerSettings" Target="../printerSettings/printerSettings18.bin"/><Relationship Id="rId22" Type="http://schemas.openxmlformats.org/officeDocument/2006/relationships/printerSettings" Target="../printerSettings/printerSettings26.bin"/><Relationship Id="rId27" Type="http://schemas.openxmlformats.org/officeDocument/2006/relationships/printerSettings" Target="../printerSettings/printerSettings31.bin"/><Relationship Id="rId30" Type="http://schemas.openxmlformats.org/officeDocument/2006/relationships/printerSettings" Target="../printerSettings/printerSettings34.bin"/><Relationship Id="rId35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0.bin"/><Relationship Id="rId13" Type="http://schemas.openxmlformats.org/officeDocument/2006/relationships/printerSettings" Target="../printerSettings/printerSettings55.bin"/><Relationship Id="rId18" Type="http://schemas.openxmlformats.org/officeDocument/2006/relationships/printerSettings" Target="../printerSettings/printerSettings60.bin"/><Relationship Id="rId3" Type="http://schemas.openxmlformats.org/officeDocument/2006/relationships/printerSettings" Target="../printerSettings/printerSettings45.bin"/><Relationship Id="rId21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49.bin"/><Relationship Id="rId12" Type="http://schemas.openxmlformats.org/officeDocument/2006/relationships/printerSettings" Target="../printerSettings/printerSettings54.bin"/><Relationship Id="rId17" Type="http://schemas.openxmlformats.org/officeDocument/2006/relationships/printerSettings" Target="../printerSettings/printerSettings59.bin"/><Relationship Id="rId25" Type="http://schemas.openxmlformats.org/officeDocument/2006/relationships/printerSettings" Target="../printerSettings/printerSettings67.bin"/><Relationship Id="rId2" Type="http://schemas.openxmlformats.org/officeDocument/2006/relationships/printerSettings" Target="../printerSettings/printerSettings44.bin"/><Relationship Id="rId16" Type="http://schemas.openxmlformats.org/officeDocument/2006/relationships/printerSettings" Target="../printerSettings/printerSettings58.bin"/><Relationship Id="rId20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11" Type="http://schemas.openxmlformats.org/officeDocument/2006/relationships/printerSettings" Target="../printerSettings/printerSettings53.bin"/><Relationship Id="rId24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47.bin"/><Relationship Id="rId15" Type="http://schemas.openxmlformats.org/officeDocument/2006/relationships/printerSettings" Target="../printerSettings/printerSettings57.bin"/><Relationship Id="rId23" Type="http://schemas.openxmlformats.org/officeDocument/2006/relationships/printerSettings" Target="../printerSettings/printerSettings65.bin"/><Relationship Id="rId10" Type="http://schemas.openxmlformats.org/officeDocument/2006/relationships/printerSettings" Target="../printerSettings/printerSettings52.bin"/><Relationship Id="rId19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46.bin"/><Relationship Id="rId9" Type="http://schemas.openxmlformats.org/officeDocument/2006/relationships/printerSettings" Target="../printerSettings/printerSettings51.bin"/><Relationship Id="rId14" Type="http://schemas.openxmlformats.org/officeDocument/2006/relationships/printerSettings" Target="../printerSettings/printerSettings56.bin"/><Relationship Id="rId22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5.bin"/><Relationship Id="rId13" Type="http://schemas.openxmlformats.org/officeDocument/2006/relationships/printerSettings" Target="../printerSettings/printerSettings80.bin"/><Relationship Id="rId1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70.bin"/><Relationship Id="rId21" Type="http://schemas.openxmlformats.org/officeDocument/2006/relationships/printerSettings" Target="../printerSettings/printerSettings88.bin"/><Relationship Id="rId7" Type="http://schemas.openxmlformats.org/officeDocument/2006/relationships/printerSettings" Target="../printerSettings/printerSettings74.bin"/><Relationship Id="rId12" Type="http://schemas.openxmlformats.org/officeDocument/2006/relationships/printerSettings" Target="../printerSettings/printerSettings79.bin"/><Relationship Id="rId17" Type="http://schemas.openxmlformats.org/officeDocument/2006/relationships/printerSettings" Target="../printerSettings/printerSettings84.bin"/><Relationship Id="rId25" Type="http://schemas.openxmlformats.org/officeDocument/2006/relationships/printerSettings" Target="../printerSettings/printerSettings92.bin"/><Relationship Id="rId2" Type="http://schemas.openxmlformats.org/officeDocument/2006/relationships/printerSettings" Target="../printerSettings/printerSettings69.bin"/><Relationship Id="rId16" Type="http://schemas.openxmlformats.org/officeDocument/2006/relationships/printerSettings" Target="../printerSettings/printerSettings83.bin"/><Relationship Id="rId20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68.bin"/><Relationship Id="rId6" Type="http://schemas.openxmlformats.org/officeDocument/2006/relationships/printerSettings" Target="../printerSettings/printerSettings73.bin"/><Relationship Id="rId11" Type="http://schemas.openxmlformats.org/officeDocument/2006/relationships/printerSettings" Target="../printerSettings/printerSettings78.bin"/><Relationship Id="rId24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72.bin"/><Relationship Id="rId15" Type="http://schemas.openxmlformats.org/officeDocument/2006/relationships/printerSettings" Target="../printerSettings/printerSettings82.bin"/><Relationship Id="rId23" Type="http://schemas.openxmlformats.org/officeDocument/2006/relationships/printerSettings" Target="../printerSettings/printerSettings90.bin"/><Relationship Id="rId10" Type="http://schemas.openxmlformats.org/officeDocument/2006/relationships/printerSettings" Target="../printerSettings/printerSettings77.bin"/><Relationship Id="rId19" Type="http://schemas.openxmlformats.org/officeDocument/2006/relationships/printerSettings" Target="../printerSettings/printerSettings86.bin"/><Relationship Id="rId4" Type="http://schemas.openxmlformats.org/officeDocument/2006/relationships/printerSettings" Target="../printerSettings/printerSettings71.bin"/><Relationship Id="rId9" Type="http://schemas.openxmlformats.org/officeDocument/2006/relationships/printerSettings" Target="../printerSettings/printerSettings76.bin"/><Relationship Id="rId14" Type="http://schemas.openxmlformats.org/officeDocument/2006/relationships/printerSettings" Target="../printerSettings/printerSettings81.bin"/><Relationship Id="rId22" Type="http://schemas.openxmlformats.org/officeDocument/2006/relationships/printerSettings" Target="../printerSettings/printerSettings8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0.bin"/><Relationship Id="rId13" Type="http://schemas.openxmlformats.org/officeDocument/2006/relationships/printerSettings" Target="../printerSettings/printerSettings105.bin"/><Relationship Id="rId18" Type="http://schemas.openxmlformats.org/officeDocument/2006/relationships/printerSettings" Target="../printerSettings/printerSettings110.bin"/><Relationship Id="rId3" Type="http://schemas.openxmlformats.org/officeDocument/2006/relationships/printerSettings" Target="../printerSettings/printerSettings95.bin"/><Relationship Id="rId21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99.bin"/><Relationship Id="rId12" Type="http://schemas.openxmlformats.org/officeDocument/2006/relationships/printerSettings" Target="../printerSettings/printerSettings104.bin"/><Relationship Id="rId17" Type="http://schemas.openxmlformats.org/officeDocument/2006/relationships/printerSettings" Target="../printerSettings/printerSettings109.bin"/><Relationship Id="rId25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94.bin"/><Relationship Id="rId16" Type="http://schemas.openxmlformats.org/officeDocument/2006/relationships/printerSettings" Target="../printerSettings/printerSettings108.bin"/><Relationship Id="rId20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93.bin"/><Relationship Id="rId6" Type="http://schemas.openxmlformats.org/officeDocument/2006/relationships/printerSettings" Target="../printerSettings/printerSettings98.bin"/><Relationship Id="rId11" Type="http://schemas.openxmlformats.org/officeDocument/2006/relationships/printerSettings" Target="../printerSettings/printerSettings103.bin"/><Relationship Id="rId24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97.bin"/><Relationship Id="rId15" Type="http://schemas.openxmlformats.org/officeDocument/2006/relationships/printerSettings" Target="../printerSettings/printerSettings107.bin"/><Relationship Id="rId23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02.bin"/><Relationship Id="rId19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96.bin"/><Relationship Id="rId9" Type="http://schemas.openxmlformats.org/officeDocument/2006/relationships/printerSettings" Target="../printerSettings/printerSettings101.bin"/><Relationship Id="rId14" Type="http://schemas.openxmlformats.org/officeDocument/2006/relationships/printerSettings" Target="../printerSettings/printerSettings106.bin"/><Relationship Id="rId22" Type="http://schemas.openxmlformats.org/officeDocument/2006/relationships/printerSettings" Target="../printerSettings/printerSettings1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9.bin"/><Relationship Id="rId1" Type="http://schemas.openxmlformats.org/officeDocument/2006/relationships/printerSettings" Target="../printerSettings/printerSettings1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4" zoomScaleNormal="110" workbookViewId="0">
      <selection activeCell="E14" sqref="E14"/>
    </sheetView>
  </sheetViews>
  <sheetFormatPr defaultRowHeight="19.5" customHeight="1"/>
  <cols>
    <col min="2" max="2" width="14.26953125" bestFit="1" customWidth="1"/>
    <col min="3" max="3" width="14.26953125" style="153" customWidth="1"/>
    <col min="4" max="4" width="13.26953125" bestFit="1" customWidth="1"/>
    <col min="5" max="5" width="15.453125" bestFit="1" customWidth="1"/>
    <col min="6" max="6" width="15.453125" style="153" customWidth="1"/>
    <col min="7" max="7" width="23.1796875" bestFit="1" customWidth="1"/>
    <col min="8" max="8" width="110" bestFit="1" customWidth="1"/>
    <col min="9" max="9" width="11.54296875" bestFit="1" customWidth="1"/>
    <col min="10" max="10" width="13.26953125" bestFit="1" customWidth="1"/>
  </cols>
  <sheetData>
    <row r="1" spans="2:10" ht="19.5" customHeight="1" thickBot="1"/>
    <row r="2" spans="2:10" ht="19.5" customHeight="1" thickBot="1">
      <c r="B2" s="197" t="s">
        <v>194</v>
      </c>
      <c r="C2" s="580" t="s">
        <v>486</v>
      </c>
      <c r="D2" s="582" t="s">
        <v>487</v>
      </c>
    </row>
    <row r="3" spans="2:10" ht="19.5" customHeight="1">
      <c r="B3" s="198" t="s">
        <v>62</v>
      </c>
      <c r="C3" s="586"/>
      <c r="D3" s="587"/>
    </row>
    <row r="4" spans="2:10" ht="19.5" customHeight="1" thickBot="1">
      <c r="B4" s="199"/>
      <c r="C4" s="588" t="s">
        <v>415</v>
      </c>
      <c r="D4" s="588" t="s">
        <v>415</v>
      </c>
      <c r="E4" s="243"/>
      <c r="F4" s="243"/>
      <c r="G4" s="253" t="s">
        <v>517</v>
      </c>
    </row>
    <row r="5" spans="2:10" ht="19.5" customHeight="1" thickBot="1">
      <c r="B5" s="200" t="s">
        <v>195</v>
      </c>
      <c r="C5" s="589"/>
      <c r="D5" s="590"/>
      <c r="E5" s="1"/>
      <c r="F5" s="1"/>
      <c r="G5" s="254" t="s">
        <v>244</v>
      </c>
      <c r="H5" s="255" t="s">
        <v>298</v>
      </c>
    </row>
    <row r="6" spans="2:10" ht="19.5" customHeight="1" thickBot="1">
      <c r="B6" s="201"/>
      <c r="C6" s="581" t="s">
        <v>415</v>
      </c>
      <c r="D6" s="209" t="s">
        <v>415</v>
      </c>
      <c r="E6" s="1"/>
      <c r="F6" s="584"/>
      <c r="G6" s="331" t="s">
        <v>62</v>
      </c>
      <c r="H6" s="256" t="s">
        <v>552</v>
      </c>
      <c r="I6" t="s">
        <v>549</v>
      </c>
    </row>
    <row r="7" spans="2:10" ht="19.5" customHeight="1" thickBot="1">
      <c r="B7" s="202" t="s">
        <v>69</v>
      </c>
      <c r="C7" s="583"/>
      <c r="D7" s="591"/>
      <c r="E7" s="1"/>
      <c r="F7" s="584"/>
      <c r="G7" s="332" t="s">
        <v>195</v>
      </c>
      <c r="H7" s="257" t="s">
        <v>546</v>
      </c>
    </row>
    <row r="8" spans="2:10" ht="19.5" customHeight="1" thickBot="1">
      <c r="B8" s="202"/>
      <c r="C8" s="583">
        <v>207133</v>
      </c>
      <c r="D8" s="210">
        <f>C8*31</f>
        <v>6421123</v>
      </c>
      <c r="E8" s="606">
        <f>C8*10</f>
        <v>2071330</v>
      </c>
      <c r="F8" s="243"/>
      <c r="G8" s="331" t="s">
        <v>69</v>
      </c>
      <c r="H8" s="256" t="s">
        <v>551</v>
      </c>
      <c r="I8" s="243" t="s">
        <v>544</v>
      </c>
      <c r="J8" s="243"/>
    </row>
    <row r="9" spans="2:10" ht="19.5" customHeight="1" thickBot="1">
      <c r="B9" s="200" t="s">
        <v>196</v>
      </c>
      <c r="C9" s="589"/>
      <c r="D9" s="590"/>
      <c r="E9" s="243"/>
      <c r="F9" s="243"/>
      <c r="G9" s="332" t="s">
        <v>196</v>
      </c>
      <c r="H9" s="463"/>
    </row>
    <row r="10" spans="2:10" ht="19.5" customHeight="1" thickBot="1">
      <c r="B10" s="201"/>
      <c r="C10" s="581">
        <v>120384.79166666666</v>
      </c>
      <c r="D10" s="209">
        <f>C10*31</f>
        <v>3731928.5416666665</v>
      </c>
      <c r="E10" s="243">
        <f>D10/3</f>
        <v>1243976.1805555555</v>
      </c>
      <c r="F10" s="243"/>
      <c r="G10" s="331" t="s">
        <v>197</v>
      </c>
      <c r="H10" s="256" t="s">
        <v>553</v>
      </c>
    </row>
    <row r="11" spans="2:10" ht="19.5" customHeight="1" thickBot="1">
      <c r="B11" s="202" t="s">
        <v>197</v>
      </c>
      <c r="C11" s="583"/>
      <c r="D11" s="591"/>
      <c r="E11" s="243"/>
      <c r="F11" s="243"/>
      <c r="G11" s="332" t="s">
        <v>198</v>
      </c>
      <c r="H11" s="257" t="s">
        <v>545</v>
      </c>
    </row>
    <row r="12" spans="2:10" ht="19.5" customHeight="1" thickBot="1">
      <c r="B12" s="202"/>
      <c r="C12" s="583">
        <v>153354.16666666666</v>
      </c>
      <c r="D12" s="210">
        <f>C12*31</f>
        <v>4753979.166666666</v>
      </c>
      <c r="E12" s="243">
        <f>C12*11</f>
        <v>1686895.8333333333</v>
      </c>
      <c r="F12" s="243">
        <f>E12/2</f>
        <v>843447.91666666663</v>
      </c>
      <c r="G12" s="331" t="s">
        <v>199</v>
      </c>
      <c r="H12" s="256" t="s">
        <v>556</v>
      </c>
      <c r="I12" t="s">
        <v>550</v>
      </c>
    </row>
    <row r="13" spans="2:10" ht="19.5" customHeight="1" thickBot="1">
      <c r="B13" s="200" t="s">
        <v>198</v>
      </c>
      <c r="C13" s="589"/>
      <c r="D13" s="590"/>
      <c r="E13" s="243"/>
      <c r="F13" s="585"/>
      <c r="G13" s="332" t="s">
        <v>200</v>
      </c>
      <c r="H13" s="257" t="s">
        <v>554</v>
      </c>
    </row>
    <row r="14" spans="2:10" ht="19.5" customHeight="1" thickBot="1">
      <c r="B14" s="201"/>
      <c r="C14" s="581">
        <v>30976.124999999996</v>
      </c>
      <c r="D14" s="209">
        <f>C14*31</f>
        <v>960259.87499999988</v>
      </c>
      <c r="E14" s="243">
        <f>C14*5</f>
        <v>154880.62499999997</v>
      </c>
      <c r="F14" s="1"/>
      <c r="G14" s="331" t="s">
        <v>201</v>
      </c>
      <c r="H14" s="256" t="s">
        <v>555</v>
      </c>
    </row>
    <row r="15" spans="2:10" ht="19.5" customHeight="1" thickBot="1">
      <c r="B15" s="202" t="s">
        <v>199</v>
      </c>
      <c r="C15" s="583"/>
      <c r="D15" s="591"/>
      <c r="E15" s="1"/>
      <c r="F15" s="584"/>
      <c r="G15" s="332" t="s">
        <v>37</v>
      </c>
      <c r="H15" s="257" t="s">
        <v>557</v>
      </c>
    </row>
    <row r="16" spans="2:10" ht="19.5" customHeight="1" thickBot="1">
      <c r="B16" s="202"/>
      <c r="C16" s="583">
        <v>56900</v>
      </c>
      <c r="D16" s="210">
        <f>C16*31</f>
        <v>1763900</v>
      </c>
      <c r="E16" s="243">
        <f>C16*6</f>
        <v>341400</v>
      </c>
      <c r="F16" s="585"/>
      <c r="G16" s="331" t="s">
        <v>78</v>
      </c>
      <c r="H16" s="256" t="s">
        <v>558</v>
      </c>
    </row>
    <row r="17" spans="2:8" ht="19.5" customHeight="1" thickBot="1">
      <c r="B17" s="200" t="s">
        <v>200</v>
      </c>
      <c r="C17" s="589"/>
      <c r="D17" s="590"/>
      <c r="E17" s="1"/>
      <c r="F17" s="584"/>
      <c r="G17" s="332" t="s">
        <v>309</v>
      </c>
      <c r="H17" s="257"/>
    </row>
    <row r="18" spans="2:8" ht="19.5" customHeight="1" thickBot="1">
      <c r="B18" s="201"/>
      <c r="C18" s="581" t="s">
        <v>415</v>
      </c>
      <c r="D18" s="209" t="s">
        <v>415</v>
      </c>
      <c r="E18" s="1"/>
      <c r="F18" s="584"/>
      <c r="G18" s="331" t="s">
        <v>75</v>
      </c>
      <c r="H18" s="256" t="s">
        <v>547</v>
      </c>
    </row>
    <row r="19" spans="2:8" ht="19.5" customHeight="1" thickBot="1">
      <c r="B19" s="202" t="s">
        <v>201</v>
      </c>
      <c r="C19" s="583"/>
      <c r="D19" s="591"/>
      <c r="E19" s="1"/>
      <c r="F19" s="1"/>
      <c r="G19" s="332" t="s">
        <v>429</v>
      </c>
      <c r="H19" s="257" t="s">
        <v>245</v>
      </c>
    </row>
    <row r="20" spans="2:8" ht="19.5" customHeight="1" thickBot="1">
      <c r="B20" s="202"/>
      <c r="C20" s="583">
        <v>33150</v>
      </c>
      <c r="D20" s="210">
        <f>C20*31</f>
        <v>1027650</v>
      </c>
      <c r="E20" s="243">
        <f>C20*10</f>
        <v>331500</v>
      </c>
      <c r="F20" s="1"/>
      <c r="G20" s="331" t="s">
        <v>428</v>
      </c>
      <c r="H20" s="256" t="s">
        <v>548</v>
      </c>
    </row>
    <row r="21" spans="2:8" ht="19.5" customHeight="1" thickBot="1">
      <c r="B21" s="200" t="s">
        <v>488</v>
      </c>
      <c r="C21" s="589"/>
      <c r="D21" s="590"/>
      <c r="E21" s="1"/>
      <c r="F21" s="1"/>
      <c r="G21" s="332" t="s">
        <v>516</v>
      </c>
      <c r="H21" s="257" t="s">
        <v>544</v>
      </c>
    </row>
    <row r="22" spans="2:8" ht="19.5" customHeight="1" thickBot="1">
      <c r="B22" s="201"/>
      <c r="C22" s="581">
        <v>36000</v>
      </c>
      <c r="D22" s="209">
        <f>C22*31</f>
        <v>1116000</v>
      </c>
      <c r="E22" s="1"/>
      <c r="F22" s="1"/>
      <c r="G22" s="331" t="s">
        <v>473</v>
      </c>
      <c r="H22" s="256"/>
    </row>
    <row r="23" spans="2:8" ht="19.5" customHeight="1">
      <c r="B23" s="202" t="s">
        <v>78</v>
      </c>
      <c r="C23" s="592"/>
      <c r="D23" s="593"/>
    </row>
    <row r="24" spans="2:8" ht="19.5" customHeight="1" thickBot="1">
      <c r="B24" s="199"/>
      <c r="C24" s="588" t="s">
        <v>415</v>
      </c>
      <c r="D24" s="208" t="s">
        <v>415</v>
      </c>
      <c r="E24" s="1"/>
      <c r="F24" s="1"/>
    </row>
    <row r="25" spans="2:8" ht="19.5" customHeight="1">
      <c r="B25" s="200" t="s">
        <v>489</v>
      </c>
      <c r="C25" s="589"/>
      <c r="D25" s="590"/>
    </row>
    <row r="26" spans="2:8" ht="19.5" customHeight="1" thickBot="1">
      <c r="B26" s="201"/>
      <c r="C26" s="581">
        <v>36000</v>
      </c>
      <c r="D26" s="209">
        <f>C26*31</f>
        <v>1116000</v>
      </c>
      <c r="E26" s="606"/>
    </row>
    <row r="27" spans="2:8" ht="19.5" customHeight="1">
      <c r="B27" s="202" t="s">
        <v>483</v>
      </c>
      <c r="C27" s="592"/>
      <c r="D27" s="593"/>
    </row>
    <row r="28" spans="2:8" ht="19.5" customHeight="1" thickBot="1">
      <c r="B28" s="199"/>
      <c r="C28" s="588">
        <v>35000</v>
      </c>
      <c r="D28" s="208">
        <f>C28*31</f>
        <v>1085000</v>
      </c>
    </row>
    <row r="29" spans="2:8" ht="19.5" customHeight="1">
      <c r="B29" s="200" t="s">
        <v>490</v>
      </c>
      <c r="C29" s="589"/>
      <c r="D29" s="590"/>
    </row>
    <row r="30" spans="2:8" ht="19.5" customHeight="1" thickBot="1">
      <c r="B30" s="201"/>
      <c r="C30" s="581">
        <v>3825</v>
      </c>
      <c r="D30" s="209">
        <f>C30*31</f>
        <v>118575</v>
      </c>
    </row>
  </sheetData>
  <customSheetViews>
    <customSheetView guid="{F1AA6B84-95C5-43AE-BF0A-16AA751CD028}" topLeftCell="A4">
      <selection activeCell="E14" sqref="E14"/>
      <pageMargins left="0.7" right="0.7" top="0.75" bottom="0.75" header="0.3" footer="0.3"/>
      <pageSetup orientation="portrait" r:id="rId1"/>
    </customSheetView>
    <customSheetView guid="{55F024CD-A7F9-4381-9942-5ED21204AFB7}">
      <selection activeCell="E12" sqref="E12"/>
      <pageMargins left="0.7" right="0.7" top="0.75" bottom="0.75" header="0.3" footer="0.3"/>
      <pageSetup orientation="portrait" r:id="rId2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5F8EC55F-6BE6-42EB-BDA6-7DA9ACE0C263}" topLeftCell="A3">
      <selection activeCell="F12" sqref="F12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3"/>
    </customSheetView>
    <customSheetView guid="{DCC8505D-D30F-4E76-8C36-3038DACC80BC}" scale="70">
      <selection activeCell="E16" sqref="E16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customSheetViews>
    <customSheetView guid="{F1AA6B84-95C5-43AE-BF0A-16AA751CD028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5F8EC55F-6BE6-42EB-BDA6-7DA9ACE0C263}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5"/>
  <cols>
    <col min="8" max="8" width="10.54296875" bestFit="1" customWidth="1"/>
    <col min="9" max="9" width="9.54296875" bestFit="1" customWidth="1"/>
  </cols>
  <sheetData/>
  <customSheetViews>
    <customSheetView guid="{F1AA6B84-95C5-43AE-BF0A-16AA751CD028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5"/>
  <cols>
    <col min="4" max="4" width="12.26953125" bestFit="1" customWidth="1"/>
  </cols>
  <sheetData/>
  <customSheetViews>
    <customSheetView guid="{F1AA6B84-95C5-43AE-BF0A-16AA751CD028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E6" sqref="E6:E8"/>
    </sheetView>
  </sheetViews>
  <sheetFormatPr defaultRowHeight="14.5"/>
  <cols>
    <col min="5" max="5" width="10.54296875" bestFit="1" customWidth="1"/>
  </cols>
  <sheetData>
    <row r="6" spans="5:5">
      <c r="E6" s="49"/>
    </row>
    <row r="7" spans="5:5">
      <c r="E7" s="1"/>
    </row>
    <row r="8" spans="5:5">
      <c r="E8" s="49"/>
    </row>
  </sheetData>
  <customSheetViews>
    <customSheetView guid="{F1AA6B84-95C5-43AE-BF0A-16AA751CD028}" state="hidden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C3" sqref="C3"/>
    </sheetView>
  </sheetViews>
  <sheetFormatPr defaultRowHeight="14.5"/>
  <cols>
    <col min="2" max="2" width="17.54296875" bestFit="1" customWidth="1"/>
    <col min="4" max="4" width="56.54296875" bestFit="1" customWidth="1"/>
    <col min="5" max="5" width="18" customWidth="1"/>
  </cols>
  <sheetData>
    <row r="1" spans="2:5" ht="15" thickBot="1"/>
    <row r="2" spans="2:5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>
      <c r="B3" s="75" t="s">
        <v>35</v>
      </c>
      <c r="C3" s="105"/>
      <c r="D3" s="105"/>
      <c r="E3" s="105"/>
    </row>
    <row r="4" spans="2:5">
      <c r="B4" s="76" t="s">
        <v>36</v>
      </c>
      <c r="C4" s="105"/>
      <c r="D4" s="105"/>
      <c r="E4" s="105"/>
    </row>
    <row r="5" spans="2:5">
      <c r="B5" s="76" t="s">
        <v>38</v>
      </c>
      <c r="C5" s="105"/>
      <c r="D5" s="105"/>
      <c r="E5" s="105"/>
    </row>
    <row r="6" spans="2:5">
      <c r="B6" s="79" t="s">
        <v>40</v>
      </c>
      <c r="C6" s="105"/>
      <c r="D6" s="105"/>
      <c r="E6" s="105"/>
    </row>
    <row r="7" spans="2:5">
      <c r="B7" s="79" t="s">
        <v>41</v>
      </c>
      <c r="C7" s="105"/>
      <c r="D7" s="105"/>
      <c r="E7" s="105"/>
    </row>
    <row r="8" spans="2:5">
      <c r="B8" s="79" t="s">
        <v>42</v>
      </c>
      <c r="C8" s="105"/>
      <c r="D8" s="105"/>
      <c r="E8" s="105"/>
    </row>
    <row r="9" spans="2:5">
      <c r="B9" s="80" t="s">
        <v>43</v>
      </c>
      <c r="C9" s="105"/>
      <c r="D9" s="105"/>
      <c r="E9" s="105"/>
    </row>
    <row r="10" spans="2:5">
      <c r="B10" s="80" t="s">
        <v>44</v>
      </c>
      <c r="C10" s="105"/>
      <c r="D10" s="105"/>
      <c r="E10" s="105"/>
    </row>
    <row r="11" spans="2:5">
      <c r="B11" s="80" t="s">
        <v>45</v>
      </c>
      <c r="C11" s="105"/>
      <c r="D11" s="105"/>
      <c r="E11" s="105"/>
    </row>
    <row r="12" spans="2:5">
      <c r="B12" s="80" t="s">
        <v>182</v>
      </c>
      <c r="C12" s="105"/>
      <c r="D12" s="105"/>
      <c r="E12" s="105"/>
    </row>
    <row r="13" spans="2:5">
      <c r="B13" s="80" t="s">
        <v>173</v>
      </c>
      <c r="C13" s="105"/>
      <c r="D13" s="105"/>
      <c r="E13" s="105"/>
    </row>
    <row r="14" spans="2:5">
      <c r="B14" s="80" t="s">
        <v>46</v>
      </c>
      <c r="C14" s="105"/>
      <c r="D14" s="105"/>
      <c r="E14" s="105"/>
    </row>
    <row r="15" spans="2:5">
      <c r="B15" s="80" t="s">
        <v>47</v>
      </c>
      <c r="C15" s="105"/>
      <c r="D15" s="105"/>
      <c r="E15" s="105"/>
    </row>
    <row r="16" spans="2:5">
      <c r="B16" s="80" t="s">
        <v>48</v>
      </c>
      <c r="C16" s="105"/>
      <c r="D16" s="105"/>
      <c r="E16" s="105"/>
    </row>
    <row r="17" spans="2:5">
      <c r="B17" s="80" t="s">
        <v>53</v>
      </c>
      <c r="C17" s="105"/>
      <c r="D17" s="105"/>
      <c r="E17" s="105"/>
    </row>
    <row r="18" spans="2:5">
      <c r="B18" s="80" t="s">
        <v>183</v>
      </c>
      <c r="C18" s="105"/>
      <c r="D18" s="105"/>
      <c r="E18" s="105"/>
    </row>
    <row r="19" spans="2:5">
      <c r="B19" s="82" t="s">
        <v>319</v>
      </c>
      <c r="C19" s="105"/>
      <c r="D19" s="105"/>
      <c r="E19" s="105"/>
    </row>
    <row r="20" spans="2:5">
      <c r="B20" s="80" t="s">
        <v>51</v>
      </c>
      <c r="C20" s="110"/>
      <c r="D20" s="105"/>
      <c r="E20" s="110"/>
    </row>
    <row r="21" spans="2:5">
      <c r="B21" s="80" t="s">
        <v>54</v>
      </c>
      <c r="C21" s="105"/>
      <c r="D21" s="105"/>
      <c r="E21" s="105"/>
    </row>
    <row r="22" spans="2:5">
      <c r="B22" s="80" t="s">
        <v>55</v>
      </c>
      <c r="C22" s="105"/>
      <c r="D22" s="105"/>
      <c r="E22" s="105"/>
    </row>
    <row r="23" spans="2:5">
      <c r="B23" s="79" t="s">
        <v>57</v>
      </c>
      <c r="C23" s="105"/>
      <c r="D23" s="105"/>
      <c r="E23" s="105"/>
    </row>
    <row r="24" spans="2:5">
      <c r="B24" s="79" t="s">
        <v>59</v>
      </c>
      <c r="C24" s="105"/>
      <c r="D24" s="105"/>
      <c r="E24" s="105"/>
    </row>
    <row r="25" spans="2:5">
      <c r="B25" s="80" t="s">
        <v>61</v>
      </c>
      <c r="C25" s="105"/>
      <c r="D25" s="105"/>
      <c r="E25" s="105"/>
    </row>
    <row r="26" spans="2:5">
      <c r="B26" s="80" t="s">
        <v>62</v>
      </c>
      <c r="C26" s="105"/>
      <c r="D26" s="105"/>
      <c r="E26" s="105"/>
    </row>
    <row r="27" spans="2:5">
      <c r="B27" s="80" t="s">
        <v>63</v>
      </c>
      <c r="C27" s="105"/>
      <c r="D27" s="105"/>
      <c r="E27" s="105"/>
    </row>
    <row r="28" spans="2:5">
      <c r="B28" s="80" t="s">
        <v>64</v>
      </c>
      <c r="C28" s="105"/>
      <c r="D28" s="105"/>
      <c r="E28" s="105"/>
    </row>
    <row r="29" spans="2:5">
      <c r="B29" s="82" t="s">
        <v>65</v>
      </c>
      <c r="C29" s="105"/>
      <c r="D29" s="105"/>
      <c r="E29" s="105"/>
    </row>
    <row r="30" spans="2:5">
      <c r="B30" s="80" t="s">
        <v>66</v>
      </c>
      <c r="C30" s="105"/>
      <c r="D30" s="105"/>
      <c r="E30" s="105"/>
    </row>
    <row r="31" spans="2:5">
      <c r="B31" s="80" t="s">
        <v>68</v>
      </c>
      <c r="C31" s="105"/>
      <c r="D31" s="105"/>
      <c r="E31" s="105"/>
    </row>
    <row r="32" spans="2:5">
      <c r="B32" s="80" t="s">
        <v>69</v>
      </c>
      <c r="C32" s="105"/>
      <c r="D32" s="105"/>
      <c r="E32" s="105"/>
    </row>
    <row r="33" spans="2:5">
      <c r="B33" s="80" t="s">
        <v>71</v>
      </c>
      <c r="C33" s="105"/>
      <c r="D33" s="105"/>
      <c r="E33" s="105"/>
    </row>
    <row r="34" spans="2:5">
      <c r="B34" s="80" t="s">
        <v>72</v>
      </c>
      <c r="C34" s="105"/>
      <c r="D34" s="105"/>
      <c r="E34" s="105"/>
    </row>
    <row r="35" spans="2:5">
      <c r="B35" s="80" t="s">
        <v>74</v>
      </c>
      <c r="C35" s="105"/>
      <c r="D35" s="105"/>
      <c r="E35" s="105"/>
    </row>
    <row r="36" spans="2:5">
      <c r="B36" s="80" t="s">
        <v>75</v>
      </c>
      <c r="C36" s="105"/>
      <c r="D36" s="105"/>
      <c r="E36" s="105"/>
    </row>
    <row r="37" spans="2:5">
      <c r="B37" s="80" t="s">
        <v>216</v>
      </c>
      <c r="C37" s="105"/>
      <c r="D37" s="105"/>
      <c r="E37" s="105"/>
    </row>
    <row r="38" spans="2:5">
      <c r="B38" s="80" t="s">
        <v>78</v>
      </c>
      <c r="C38" s="105"/>
      <c r="D38" s="105"/>
      <c r="E38" s="105"/>
    </row>
    <row r="39" spans="2:5">
      <c r="B39" s="80" t="s">
        <v>80</v>
      </c>
      <c r="C39" s="105"/>
      <c r="D39" s="105"/>
      <c r="E39" s="105"/>
    </row>
    <row r="40" spans="2:5">
      <c r="B40" s="80" t="s">
        <v>100</v>
      </c>
      <c r="C40" s="105"/>
      <c r="D40" s="105"/>
      <c r="E40" s="105"/>
    </row>
    <row r="41" spans="2:5">
      <c r="B41" s="80" t="s">
        <v>102</v>
      </c>
      <c r="C41" s="105"/>
      <c r="D41" s="105"/>
      <c r="E41" s="105"/>
    </row>
    <row r="42" spans="2:5">
      <c r="B42" s="80" t="s">
        <v>104</v>
      </c>
      <c r="C42" s="105"/>
      <c r="D42" s="105"/>
      <c r="E42" s="105"/>
    </row>
    <row r="43" spans="2:5">
      <c r="B43" s="80" t="s">
        <v>105</v>
      </c>
      <c r="C43" s="105"/>
      <c r="D43" s="105"/>
      <c r="E43" s="105"/>
    </row>
    <row r="44" spans="2:5">
      <c r="B44" s="79" t="s">
        <v>108</v>
      </c>
      <c r="C44" s="105"/>
      <c r="D44" s="105"/>
      <c r="E44" s="105"/>
    </row>
    <row r="45" spans="2:5">
      <c r="B45" s="80" t="s">
        <v>112</v>
      </c>
      <c r="C45" s="105"/>
      <c r="D45" s="105"/>
      <c r="E45" s="105"/>
    </row>
    <row r="46" spans="2:5">
      <c r="B46" s="77" t="s">
        <v>115</v>
      </c>
      <c r="C46" s="107"/>
      <c r="D46" s="107"/>
      <c r="E46" s="107"/>
    </row>
  </sheetData>
  <customSheetViews>
    <customSheetView guid="{F1AA6B84-95C5-43AE-BF0A-16AA751CD028}" state="hidden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5F8EC55F-6BE6-42EB-BDA6-7DA9ACE0C263}">
      <selection activeCell="G2" sqref="G2:H99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A2" sqref="A2"/>
    </sheetView>
  </sheetViews>
  <sheetFormatPr defaultRowHeight="14.5"/>
  <cols>
    <col min="1" max="1" width="13.26953125" bestFit="1" customWidth="1"/>
  </cols>
  <sheetData>
    <row r="1" spans="1:6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>
      <c r="A2" s="52" t="str">
        <f>'March 2019'!F3</f>
        <v>PTV</v>
      </c>
      <c r="E2" t="e">
        <f>B2/C2</f>
        <v>#DIV/0!</v>
      </c>
      <c r="F2" t="e">
        <f>B2/D2</f>
        <v>#DIV/0!</v>
      </c>
    </row>
    <row r="3" spans="1:6">
      <c r="A3" s="15" t="str">
        <f>'March 2019'!F4</f>
        <v>ATV</v>
      </c>
    </row>
    <row r="4" spans="1:6">
      <c r="A4" s="15" t="e">
        <f>'March 2019'!#REF!</f>
        <v>#REF!</v>
      </c>
    </row>
    <row r="5" spans="1:6">
      <c r="A5" s="15" t="str">
        <f>'March 2019'!F5</f>
        <v>PTV Sports</v>
      </c>
    </row>
    <row r="6" spans="1:6">
      <c r="A6" s="17" t="str">
        <f>'March 2019'!F6</f>
        <v>TOTAL</v>
      </c>
    </row>
    <row r="7" spans="1:6">
      <c r="A7" s="18" t="str">
        <f>'March 2019'!F7</f>
        <v>Entertainment</v>
      </c>
    </row>
    <row r="8" spans="1:6">
      <c r="A8" s="24" t="str">
        <f>'March 2019'!F8</f>
        <v>GEO Entertainment</v>
      </c>
    </row>
    <row r="9" spans="1:6">
      <c r="A9" s="24" t="str">
        <f>'March 2019'!F9</f>
        <v>HUM TV</v>
      </c>
    </row>
    <row r="10" spans="1:6">
      <c r="A10" s="24" t="str">
        <f>'March 2019'!F10</f>
        <v>ARY Digital</v>
      </c>
    </row>
    <row r="11" spans="1:6">
      <c r="A11" s="21" t="str">
        <f>'March 2019'!F11</f>
        <v>ARY Zindagi</v>
      </c>
    </row>
    <row r="12" spans="1:6">
      <c r="A12" s="21" t="str">
        <f>'March 2019'!F12</f>
        <v>TV One</v>
      </c>
    </row>
    <row r="13" spans="1:6">
      <c r="A13" s="21" t="str">
        <f>'March 2019'!F13</f>
        <v>Urdu1</v>
      </c>
    </row>
    <row r="14" spans="1:6">
      <c r="A14" s="21" t="str">
        <f>'March 2019'!F14</f>
        <v>Play Max</v>
      </c>
    </row>
    <row r="15" spans="1:6">
      <c r="A15" s="21" t="e">
        <f>'March 2019'!#REF!</f>
        <v>#REF!</v>
      </c>
    </row>
    <row r="16" spans="1:6">
      <c r="A16" s="21" t="str">
        <f>'March 2019'!F15</f>
        <v>Aplus</v>
      </c>
    </row>
    <row r="17" spans="1:1">
      <c r="A17" s="21" t="str">
        <f>'March 2019'!F16</f>
        <v>Express Ent</v>
      </c>
    </row>
    <row r="18" spans="1:1">
      <c r="A18" s="21" t="str">
        <f>'March 2019'!F17</f>
        <v>Geo Kahani</v>
      </c>
    </row>
    <row r="19" spans="1:1">
      <c r="A19" s="21" t="str">
        <f>'March 2019'!F18</f>
        <v>Filmazia</v>
      </c>
    </row>
    <row r="20" spans="1:1">
      <c r="A20" s="21" t="str">
        <f>'March 2019'!F19</f>
        <v>AAJ  Entertainment</v>
      </c>
    </row>
    <row r="21" spans="1:1">
      <c r="A21" s="21" t="str">
        <f>'March 2019'!F22</f>
        <v>H NOW</v>
      </c>
    </row>
    <row r="22" spans="1:1">
      <c r="A22" s="17" t="str">
        <f>'March 2019'!F23</f>
        <v>TOTAL</v>
      </c>
    </row>
    <row r="23" spans="1:1">
      <c r="A23" s="32" t="str">
        <f>'March 2019'!F24</f>
        <v>Movie Channels</v>
      </c>
    </row>
    <row r="24" spans="1:1">
      <c r="A24" s="21" t="str">
        <f>'March 2019'!F25</f>
        <v>HBO</v>
      </c>
    </row>
    <row r="25" spans="1:1">
      <c r="A25" s="21" t="str">
        <f>'March 2019'!F26</f>
        <v>Silver screen</v>
      </c>
    </row>
    <row r="26" spans="1:1">
      <c r="A26" s="21" t="str">
        <f>'March 2019'!F27</f>
        <v>Flmax</v>
      </c>
    </row>
    <row r="27" spans="1:1">
      <c r="A27" s="21" t="str">
        <f>'March 2019'!F28</f>
        <v>Filmworld</v>
      </c>
    </row>
    <row r="28" spans="1:1">
      <c r="A28" s="24" t="str">
        <f>'March 2019'!F29</f>
        <v>AXN</v>
      </c>
    </row>
    <row r="29" spans="1:1">
      <c r="A29" s="24" t="str">
        <f>'March 2019'!F30</f>
        <v>Ravi</v>
      </c>
    </row>
    <row r="30" spans="1:1">
      <c r="A30" s="24" t="str">
        <f>'March 2019'!F31</f>
        <v>Kohinoor</v>
      </c>
    </row>
    <row r="31" spans="1:1">
      <c r="A31" s="24" t="str">
        <f>'March 2019'!F32</f>
        <v>WB</v>
      </c>
    </row>
    <row r="32" spans="1:1">
      <c r="A32" s="17" t="str">
        <f>'March 2019'!F33</f>
        <v>TOTAL</v>
      </c>
    </row>
    <row r="33" spans="1:1">
      <c r="A33" s="32" t="str">
        <f>'March 2019'!F34</f>
        <v>News Channels</v>
      </c>
    </row>
    <row r="34" spans="1:1">
      <c r="A34" s="21" t="str">
        <f>'March 2019'!F35</f>
        <v>Geo News</v>
      </c>
    </row>
    <row r="35" spans="1:1">
      <c r="A35" s="21" t="str">
        <f>'March 2019'!F36</f>
        <v>Express News</v>
      </c>
    </row>
    <row r="36" spans="1:1">
      <c r="A36" s="21" t="str">
        <f>'March 2019'!F37</f>
        <v>Dunya</v>
      </c>
    </row>
    <row r="37" spans="1:1">
      <c r="A37" s="21" t="str">
        <f>'March 2019'!F38</f>
        <v>Samaa</v>
      </c>
    </row>
    <row r="38" spans="1:1">
      <c r="A38" s="51" t="str">
        <f>'March 2019'!F39</f>
        <v>CAPITAL</v>
      </c>
    </row>
    <row r="39" spans="1:1">
      <c r="A39" s="21" t="str">
        <f>'March 2019'!F40</f>
        <v>News One</v>
      </c>
    </row>
    <row r="40" spans="1:1">
      <c r="A40" s="21" t="str">
        <f>'March 2019'!F41</f>
        <v>DIN News</v>
      </c>
    </row>
    <row r="41" spans="1:1">
      <c r="A41" s="21" t="str">
        <f>'March 2019'!F42</f>
        <v>Aaj TV</v>
      </c>
    </row>
    <row r="42" spans="1:1">
      <c r="A42" s="21" t="str">
        <f>'March 2019'!F43</f>
        <v>ARY News</v>
      </c>
    </row>
    <row r="43" spans="1:1">
      <c r="A43" s="21" t="e">
        <f>'March 2019'!#REF!</f>
        <v>#REF!</v>
      </c>
    </row>
    <row r="44" spans="1:1">
      <c r="A44" s="21" t="str">
        <f>'March 2019'!F44</f>
        <v>Dawn News</v>
      </c>
    </row>
    <row r="45" spans="1:1">
      <c r="A45" s="21" t="e">
        <f>'March 2019'!#REF!</f>
        <v>#REF!</v>
      </c>
    </row>
    <row r="46" spans="1:1">
      <c r="A46" s="21" t="str">
        <f>'March 2019'!F45</f>
        <v>PTV News</v>
      </c>
    </row>
    <row r="47" spans="1:1">
      <c r="A47" s="21" t="str">
        <f>'March 2019'!F46</f>
        <v>Ab Tak</v>
      </c>
    </row>
    <row r="48" spans="1:1">
      <c r="A48" s="21" t="str">
        <f>'March 2019'!F47</f>
        <v>Neo TV</v>
      </c>
    </row>
    <row r="49" spans="1:1">
      <c r="A49" s="21" t="str">
        <f>'March 2019'!F48</f>
        <v>Hum News</v>
      </c>
    </row>
    <row r="50" spans="1:1">
      <c r="A50" s="21" t="str">
        <f>'March 2019'!F50</f>
        <v>Channel 92</v>
      </c>
    </row>
    <row r="51" spans="1:1">
      <c r="A51" s="21" t="str">
        <f>'March 2019'!F52</f>
        <v>Such Tv</v>
      </c>
    </row>
    <row r="52" spans="1:1">
      <c r="A52" s="21" t="str">
        <f>'March 2019'!F53</f>
        <v>Channel 24</v>
      </c>
    </row>
    <row r="53" spans="1:1">
      <c r="A53" s="21" t="str">
        <f>'March 2019'!F54</f>
        <v>K-21</v>
      </c>
    </row>
    <row r="54" spans="1:1">
      <c r="A54" s="21" t="str">
        <f>'March 2019'!F57</f>
        <v>CITY42</v>
      </c>
    </row>
    <row r="55" spans="1:1">
      <c r="A55" s="17" t="str">
        <f>'March 2019'!F58</f>
        <v>TOTAL</v>
      </c>
    </row>
    <row r="56" spans="1:1">
      <c r="A56" s="32" t="str">
        <f>'March 2019'!F59</f>
        <v>Regional/Religious</v>
      </c>
    </row>
    <row r="57" spans="1:1">
      <c r="A57" s="21" t="str">
        <f>'March 2019'!F60</f>
        <v>KTN</v>
      </c>
    </row>
    <row r="58" spans="1:1">
      <c r="A58" s="21" t="str">
        <f>'March 2019'!F61</f>
        <v>KTN News</v>
      </c>
    </row>
    <row r="59" spans="1:1">
      <c r="A59" s="24" t="str">
        <f>'March 2019'!F62</f>
        <v>Awaz TV</v>
      </c>
    </row>
    <row r="60" spans="1:1">
      <c r="A60" s="24" t="str">
        <f>'March 2019'!F63</f>
        <v>Dharti</v>
      </c>
    </row>
    <row r="61" spans="1:1">
      <c r="A61" s="21" t="str">
        <f>'March 2019'!F64</f>
        <v xml:space="preserve">Sindh Tv </v>
      </c>
    </row>
    <row r="62" spans="1:1">
      <c r="A62" s="21" t="str">
        <f>'March 2019'!F65</f>
        <v>Sindh News</v>
      </c>
    </row>
    <row r="63" spans="1:1">
      <c r="A63" s="24" t="str">
        <f>'March 2019'!F66</f>
        <v xml:space="preserve">Kashish </v>
      </c>
    </row>
    <row r="64" spans="1:1">
      <c r="A64" s="24" t="str">
        <f>'March 2019'!F67</f>
        <v>APNA</v>
      </c>
    </row>
    <row r="65" spans="1:1">
      <c r="A65" s="21" t="str">
        <f>'March 2019'!F68</f>
        <v>Punjab TV</v>
      </c>
    </row>
    <row r="66" spans="1:1">
      <c r="A66" s="21" t="str">
        <f>'March 2019'!F69</f>
        <v xml:space="preserve">Waseb </v>
      </c>
    </row>
    <row r="67" spans="1:1">
      <c r="A67" s="21" t="str">
        <f>'March 2019'!F70</f>
        <v>Mehran</v>
      </c>
    </row>
    <row r="68" spans="1:1">
      <c r="A68" s="21" t="str">
        <f>'March 2019'!F71</f>
        <v>Vash</v>
      </c>
    </row>
    <row r="69" spans="1:1">
      <c r="A69" s="21" t="str">
        <f>'March 2019'!F72</f>
        <v xml:space="preserve">AVT Khyber </v>
      </c>
    </row>
    <row r="70" spans="1:1">
      <c r="A70" s="24" t="str">
        <f>'March 2019'!F73</f>
        <v>KTN News</v>
      </c>
    </row>
    <row r="71" spans="1:1">
      <c r="A71" s="21" t="str">
        <f>'March 2019'!F74</f>
        <v>Aruj TV</v>
      </c>
    </row>
    <row r="72" spans="1:1">
      <c r="A72" s="24" t="str">
        <f>'March 2019'!F75</f>
        <v xml:space="preserve">Mehran </v>
      </c>
    </row>
    <row r="73" spans="1:1">
      <c r="A73" s="21" t="str">
        <f>'March 2019'!F77</f>
        <v>Pushto 1</v>
      </c>
    </row>
    <row r="74" spans="1:1">
      <c r="A74" s="17" t="str">
        <f>'March 2019'!F78</f>
        <v>TOTAL</v>
      </c>
    </row>
    <row r="75" spans="1:1">
      <c r="A75" s="32" t="str">
        <f>'March 2019'!F79</f>
        <v>Music Channels</v>
      </c>
    </row>
    <row r="76" spans="1:1">
      <c r="A76" s="21" t="e">
        <f>'March 2019'!#REF!</f>
        <v>#REF!</v>
      </c>
    </row>
    <row r="77" spans="1:1">
      <c r="A77" s="21" t="str">
        <f>'March 2019'!F80</f>
        <v>The musik</v>
      </c>
    </row>
    <row r="78" spans="1:1">
      <c r="A78" s="21" t="str">
        <f>'March 2019'!F81</f>
        <v>Jalwa</v>
      </c>
    </row>
    <row r="79" spans="1:1">
      <c r="A79" s="21" t="e">
        <f>'March 2019'!#REF!</f>
        <v>#REF!</v>
      </c>
    </row>
    <row r="80" spans="1:1">
      <c r="A80" s="21" t="str">
        <f>'March 2019'!F82</f>
        <v>8XM</v>
      </c>
    </row>
    <row r="81" spans="1:1">
      <c r="A81" s="17" t="str">
        <f>'March 2019'!F83</f>
        <v>TOTAL</v>
      </c>
    </row>
    <row r="82" spans="1:1">
      <c r="A82" s="32" t="str">
        <f>'March 2019'!F84</f>
        <v>Kids Channels</v>
      </c>
    </row>
    <row r="83" spans="1:1">
      <c r="A83" s="21" t="str">
        <f>'March 2019'!F85</f>
        <v xml:space="preserve">CN </v>
      </c>
    </row>
    <row r="84" spans="1:1">
      <c r="A84" s="21" t="str">
        <f>'March 2019'!F89</f>
        <v>Nicklodeon</v>
      </c>
    </row>
    <row r="85" spans="1:1">
      <c r="A85" s="17" t="str">
        <f>'March 2019'!F90</f>
        <v>TOTAL</v>
      </c>
    </row>
    <row r="86" spans="1:1">
      <c r="A86" s="32" t="str">
        <f>'March 2019'!F91</f>
        <v>Cooking</v>
      </c>
    </row>
    <row r="87" spans="1:1">
      <c r="A87" s="21" t="e">
        <f>'March 2019'!#REF!</f>
        <v>#REF!</v>
      </c>
    </row>
    <row r="88" spans="1:1">
      <c r="A88" s="24" t="str">
        <f>'March 2019'!F92</f>
        <v>Masala</v>
      </c>
    </row>
    <row r="89" spans="1:1">
      <c r="A89" s="24" t="e">
        <f>'March 2019'!#REF!</f>
        <v>#REF!</v>
      </c>
    </row>
    <row r="90" spans="1:1">
      <c r="A90" s="17" t="str">
        <f>'March 2019'!F93</f>
        <v>TOTAL</v>
      </c>
    </row>
    <row r="91" spans="1:1">
      <c r="A91" s="32" t="str">
        <f>'March 2019'!F94</f>
        <v>Sports Channels</v>
      </c>
    </row>
    <row r="92" spans="1:1">
      <c r="A92" s="21" t="str">
        <f>'March 2019'!F95</f>
        <v>Geo Super</v>
      </c>
    </row>
    <row r="93" spans="1:1">
      <c r="A93" s="21" t="str">
        <f>'March 2019'!F96</f>
        <v>Ten Sports</v>
      </c>
    </row>
    <row r="94" spans="1:1">
      <c r="A94" s="17" t="str">
        <f>'March 2019'!F97</f>
        <v>TOTAL</v>
      </c>
    </row>
    <row r="95" spans="1:1">
      <c r="A95" s="32" t="str">
        <f>'March 2019'!F98</f>
        <v>Health</v>
      </c>
    </row>
    <row r="96" spans="1:1">
      <c r="A96" s="21" t="str">
        <f>'March 2019'!F99</f>
        <v>HTV</v>
      </c>
    </row>
    <row r="97" spans="1:1">
      <c r="A97" s="17" t="str">
        <f>'March 2019'!F100</f>
        <v>TOTAL</v>
      </c>
    </row>
    <row r="98" spans="1:1">
      <c r="A98" s="17" t="str">
        <f>'March 2019'!F101</f>
        <v>TOTAL TV</v>
      </c>
    </row>
  </sheetData>
  <customSheetViews>
    <customSheetView guid="{F1AA6B84-95C5-43AE-BF0A-16AA751CD028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5F8EC55F-6BE6-42EB-BDA6-7DA9ACE0C263}">
      <selection activeCell="B2" sqref="B2:F10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I11" sqref="I11"/>
    </sheetView>
  </sheetViews>
  <sheetFormatPr defaultColWidth="9.1796875" defaultRowHeight="12.75" customHeight="1"/>
  <cols>
    <col min="1" max="1" width="13.26953125" style="153" bestFit="1" customWidth="1"/>
    <col min="2" max="2" width="15.81640625" style="153" bestFit="1" customWidth="1"/>
    <col min="3" max="3" width="13.26953125" style="153" bestFit="1" customWidth="1"/>
    <col min="4" max="4" width="14.54296875" style="153" bestFit="1" customWidth="1"/>
    <col min="5" max="5" width="19.7265625" style="153" bestFit="1" customWidth="1"/>
    <col min="6" max="6" width="14.453125" style="153" bestFit="1" customWidth="1"/>
    <col min="7" max="7" width="21.1796875" style="153" bestFit="1" customWidth="1"/>
    <col min="8" max="8" width="13.26953125" style="153" bestFit="1" customWidth="1"/>
    <col min="9" max="9" width="11" style="153" bestFit="1" customWidth="1"/>
    <col min="10" max="16384" width="9.1796875" style="153"/>
  </cols>
  <sheetData>
    <row r="1" spans="1:11" ht="12.75" customHeight="1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>
      <c r="F100" s="1"/>
      <c r="G100" s="1"/>
      <c r="H100" s="1"/>
    </row>
    <row r="101" spans="1:9" ht="12.75" customHeight="1">
      <c r="D101" s="222">
        <f>D99/D102</f>
        <v>0.75735617992144588</v>
      </c>
      <c r="E101" s="222"/>
      <c r="F101" s="243"/>
      <c r="G101" s="243"/>
      <c r="H101" s="243"/>
    </row>
    <row r="102" spans="1:9" ht="12.75" customHeight="1">
      <c r="D102" s="244">
        <v>438169000</v>
      </c>
      <c r="E102" s="244"/>
      <c r="G102" s="153" t="s">
        <v>234</v>
      </c>
    </row>
    <row r="103" spans="1:9" ht="12.75" customHeight="1">
      <c r="G103" s="153" t="s">
        <v>235</v>
      </c>
    </row>
    <row r="112" spans="1:9" ht="12.75" customHeight="1">
      <c r="G112" s="245" t="s">
        <v>236</v>
      </c>
      <c r="H112" s="246"/>
    </row>
    <row r="113" spans="7:8" ht="12.75" customHeight="1">
      <c r="G113" s="245" t="s">
        <v>237</v>
      </c>
      <c r="H113" s="246"/>
    </row>
    <row r="114" spans="7:8" ht="12.75" customHeight="1">
      <c r="G114" s="245" t="s">
        <v>238</v>
      </c>
      <c r="H114" s="246"/>
    </row>
  </sheetData>
  <customSheetViews>
    <customSheetView guid="{F1AA6B84-95C5-43AE-BF0A-16AA751CD028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5F8EC55F-6BE6-42EB-BDA6-7DA9ACE0C263}">
      <selection activeCell="D1" sqref="D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F184"/>
  <sheetViews>
    <sheetView tabSelected="1" zoomScale="70" zoomScaleNormal="90" workbookViewId="0">
      <pane xSplit="5" ySplit="2" topLeftCell="BU69" activePane="bottomRight" state="frozen"/>
      <selection pane="topRight" activeCell="F1" sqref="F1"/>
      <selection pane="bottomLeft" activeCell="A3" sqref="A3"/>
      <selection pane="bottomRight" activeCell="BV88" sqref="BV88"/>
    </sheetView>
  </sheetViews>
  <sheetFormatPr defaultRowHeight="14.5"/>
  <cols>
    <col min="1" max="1" width="23" bestFit="1" customWidth="1"/>
    <col min="2" max="2" width="16.54296875" customWidth="1"/>
    <col min="3" max="3" width="15.7265625" style="153" customWidth="1"/>
    <col min="4" max="4" width="15.7265625" customWidth="1"/>
    <col min="5" max="5" width="16.54296875" style="139" customWidth="1"/>
    <col min="6" max="6" width="24.81640625" customWidth="1"/>
    <col min="7" max="7" width="25.453125" style="153" customWidth="1"/>
    <col min="8" max="8" width="17" style="153" customWidth="1"/>
    <col min="9" max="9" width="11.81640625" style="153" customWidth="1"/>
    <col min="10" max="10" width="12.81640625" style="153" customWidth="1"/>
    <col min="11" max="11" width="13.453125" style="153" customWidth="1"/>
    <col min="12" max="12" width="14.453125" style="153" customWidth="1"/>
    <col min="13" max="13" width="18.453125" style="153" customWidth="1"/>
    <col min="14" max="14" width="14.81640625" style="153" customWidth="1"/>
    <col min="15" max="15" width="11.81640625" style="153" customWidth="1"/>
    <col min="16" max="19" width="17.54296875" style="153" customWidth="1"/>
    <col min="20" max="20" width="25.453125" style="153" customWidth="1"/>
    <col min="21" max="21" width="17.54296875" customWidth="1"/>
    <col min="22" max="22" width="19" customWidth="1"/>
    <col min="23" max="23" width="8.7265625" style="153" customWidth="1"/>
    <col min="24" max="24" width="20.1796875" customWidth="1"/>
    <col min="25" max="25" width="20.1796875" style="605" customWidth="1"/>
    <col min="26" max="26" width="24.7265625" style="153" customWidth="1"/>
    <col min="27" max="27" width="16.26953125" customWidth="1"/>
    <col min="28" max="28" width="14.81640625" customWidth="1"/>
    <col min="29" max="29" width="27.26953125" style="605" customWidth="1"/>
    <col min="30" max="30" width="28.54296875" style="605" customWidth="1"/>
    <col min="31" max="31" width="28.7265625" style="153" customWidth="1"/>
    <col min="32" max="32" width="11.54296875" style="153" customWidth="1"/>
    <col min="33" max="33" width="13.7265625" style="153" customWidth="1"/>
    <col min="34" max="34" width="13.7265625" style="605" customWidth="1"/>
    <col min="35" max="35" width="13.7265625" style="153" customWidth="1"/>
    <col min="36" max="36" width="14.1796875" style="153" customWidth="1"/>
    <col min="37" max="37" width="24.81640625" style="153" customWidth="1"/>
    <col min="38" max="38" width="29.1796875" style="153" customWidth="1"/>
    <col min="39" max="39" width="21.26953125" style="153" customWidth="1"/>
    <col min="40" max="40" width="21.54296875" style="153" customWidth="1"/>
    <col min="41" max="41" width="16.81640625" style="153" customWidth="1"/>
    <col min="42" max="42" width="16.54296875" style="153" customWidth="1"/>
    <col min="43" max="43" width="20.453125" style="153" customWidth="1"/>
    <col min="44" max="44" width="18.7265625" customWidth="1"/>
    <col min="45" max="45" width="13.7265625" customWidth="1"/>
    <col min="46" max="46" width="14.7265625" customWidth="1"/>
    <col min="47" max="47" width="14.7265625" style="605" customWidth="1"/>
    <col min="48" max="48" width="14.1796875" customWidth="1"/>
    <col min="49" max="49" width="18.453125" customWidth="1"/>
    <col min="50" max="51" width="18.453125" style="605" customWidth="1"/>
    <col min="52" max="52" width="18.26953125" style="153" customWidth="1"/>
    <col min="53" max="53" width="19.81640625" style="153" customWidth="1"/>
    <col min="54" max="54" width="15.453125" style="153" customWidth="1"/>
    <col min="55" max="55" width="13.7265625" style="153" customWidth="1"/>
    <col min="56" max="56" width="23.7265625" style="153" customWidth="1"/>
    <col min="57" max="57" width="24.81640625" style="153" customWidth="1"/>
    <col min="58" max="58" width="14.81640625" style="153" customWidth="1"/>
    <col min="59" max="59" width="12.54296875" customWidth="1"/>
    <col min="60" max="60" width="20" customWidth="1"/>
    <col min="61" max="61" width="14.453125" customWidth="1"/>
    <col min="62" max="62" width="18.7265625" style="153" customWidth="1"/>
    <col min="63" max="63" width="16.1796875" style="153" customWidth="1"/>
    <col min="64" max="64" width="12.54296875" customWidth="1"/>
    <col min="65" max="65" width="10.7265625" customWidth="1"/>
    <col min="66" max="66" width="10.54296875" customWidth="1"/>
    <col min="67" max="67" width="10.54296875" bestFit="1" customWidth="1"/>
    <col min="68" max="68" width="8.7265625" customWidth="1"/>
    <col min="69" max="69" width="12.7265625" customWidth="1"/>
    <col min="70" max="70" width="17.54296875" customWidth="1"/>
    <col min="71" max="71" width="16.54296875" bestFit="1" customWidth="1"/>
    <col min="72" max="72" width="19.81640625" bestFit="1" customWidth="1"/>
    <col min="73" max="73" width="13.7265625" bestFit="1" customWidth="1"/>
    <col min="74" max="74" width="37.26953125" bestFit="1" customWidth="1"/>
    <col min="75" max="75" width="73.26953125" bestFit="1" customWidth="1"/>
    <col min="76" max="76" width="10.54296875" style="501" customWidth="1"/>
    <col min="77" max="77" width="6.26953125" style="501" customWidth="1"/>
    <col min="78" max="78" width="14.26953125" style="1" bestFit="1" customWidth="1"/>
    <col min="79" max="79" width="8.54296875" style="499" bestFit="1" customWidth="1"/>
    <col min="80" max="80" width="6.26953125" bestFit="1" customWidth="1"/>
    <col min="81" max="81" width="11.1796875" bestFit="1" customWidth="1"/>
    <col min="82" max="83" width="12.453125" bestFit="1" customWidth="1"/>
    <col min="84" max="84" width="10.7265625" bestFit="1" customWidth="1"/>
  </cols>
  <sheetData>
    <row r="1" spans="1:84" ht="19" thickBot="1">
      <c r="A1" s="100" t="s">
        <v>325</v>
      </c>
      <c r="B1" s="100" t="s">
        <v>417</v>
      </c>
      <c r="C1" s="185" t="s">
        <v>350</v>
      </c>
      <c r="D1" s="101" t="s">
        <v>326</v>
      </c>
      <c r="E1" s="102" t="s">
        <v>13</v>
      </c>
      <c r="F1" s="382"/>
      <c r="G1" s="410" t="s">
        <v>468</v>
      </c>
      <c r="H1" s="411" t="s">
        <v>466</v>
      </c>
      <c r="I1" s="411" t="s">
        <v>218</v>
      </c>
      <c r="J1" s="411" t="s">
        <v>480</v>
      </c>
      <c r="K1" s="411" t="s">
        <v>414</v>
      </c>
      <c r="L1" s="411" t="s">
        <v>464</v>
      </c>
      <c r="M1" s="411" t="s">
        <v>465</v>
      </c>
      <c r="N1" s="411" t="s">
        <v>469</v>
      </c>
      <c r="O1" s="411" t="s">
        <v>467</v>
      </c>
      <c r="P1" s="412" t="s">
        <v>321</v>
      </c>
      <c r="Q1" s="412" t="s">
        <v>416</v>
      </c>
      <c r="R1" s="412" t="s">
        <v>308</v>
      </c>
      <c r="S1" s="412" t="s">
        <v>412</v>
      </c>
      <c r="T1" s="412" t="s">
        <v>413</v>
      </c>
      <c r="U1" s="411" t="s">
        <v>463</v>
      </c>
      <c r="V1" s="411" t="s">
        <v>226</v>
      </c>
      <c r="W1" s="411" t="s">
        <v>299</v>
      </c>
      <c r="X1" s="412" t="s">
        <v>452</v>
      </c>
      <c r="Y1" s="412" t="s">
        <v>471</v>
      </c>
      <c r="Z1" s="412" t="s">
        <v>512</v>
      </c>
      <c r="AA1" s="413" t="s">
        <v>453</v>
      </c>
      <c r="AB1" s="411" t="s">
        <v>470</v>
      </c>
      <c r="AC1" s="412" t="s">
        <v>509</v>
      </c>
      <c r="AD1" s="412" t="s">
        <v>510</v>
      </c>
      <c r="AE1" s="412" t="s">
        <v>511</v>
      </c>
      <c r="AF1" s="412" t="s">
        <v>455</v>
      </c>
      <c r="AG1" s="412" t="s">
        <v>250</v>
      </c>
      <c r="AH1" s="412" t="s">
        <v>518</v>
      </c>
      <c r="AI1" s="412" t="s">
        <v>457</v>
      </c>
      <c r="AJ1" s="412" t="s">
        <v>456</v>
      </c>
      <c r="AK1" s="412" t="s">
        <v>418</v>
      </c>
      <c r="AL1" s="412" t="s">
        <v>472</v>
      </c>
      <c r="AM1" s="412" t="s">
        <v>348</v>
      </c>
      <c r="AN1" s="412" t="s">
        <v>559</v>
      </c>
      <c r="AO1" s="412" t="s">
        <v>355</v>
      </c>
      <c r="AP1" s="412" t="s">
        <v>454</v>
      </c>
      <c r="AQ1" s="411" t="s">
        <v>560</v>
      </c>
      <c r="AR1" s="411" t="s">
        <v>411</v>
      </c>
      <c r="AS1" s="411" t="s">
        <v>460</v>
      </c>
      <c r="AT1" s="414" t="s">
        <v>519</v>
      </c>
      <c r="AU1" s="414" t="s">
        <v>520</v>
      </c>
      <c r="AV1" s="411" t="s">
        <v>461</v>
      </c>
      <c r="AW1" s="412" t="s">
        <v>462</v>
      </c>
      <c r="AX1" s="412" t="s">
        <v>521</v>
      </c>
      <c r="AY1" s="412" t="s">
        <v>522</v>
      </c>
      <c r="AZ1" s="412" t="s">
        <v>523</v>
      </c>
      <c r="BA1" s="412" t="s">
        <v>524</v>
      </c>
      <c r="BB1" s="412" t="s">
        <v>245</v>
      </c>
      <c r="BC1" s="412" t="s">
        <v>20</v>
      </c>
      <c r="BD1" s="412" t="s">
        <v>478</v>
      </c>
      <c r="BE1" s="412" t="s">
        <v>479</v>
      </c>
      <c r="BF1" s="411" t="s">
        <v>223</v>
      </c>
      <c r="BG1" s="411" t="s">
        <v>214</v>
      </c>
      <c r="BH1" s="411" t="s">
        <v>481</v>
      </c>
      <c r="BI1" s="411" t="s">
        <v>474</v>
      </c>
      <c r="BJ1" s="411" t="s">
        <v>475</v>
      </c>
      <c r="BK1" s="411" t="s">
        <v>476</v>
      </c>
      <c r="BL1" s="411" t="s">
        <v>459</v>
      </c>
      <c r="BM1" s="411" t="s">
        <v>458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2" t="s">
        <v>362</v>
      </c>
    </row>
    <row r="2" spans="1:84" ht="15" thickBot="1">
      <c r="A2" s="368" t="s">
        <v>34</v>
      </c>
      <c r="B2" s="424">
        <v>9.1176688139516834E-2</v>
      </c>
      <c r="C2" s="186"/>
      <c r="D2" s="8"/>
      <c r="E2" s="104"/>
      <c r="F2" s="87" t="s">
        <v>34</v>
      </c>
      <c r="G2" s="383" t="e">
        <v>#DIV/0!</v>
      </c>
      <c r="H2" s="383">
        <v>0</v>
      </c>
      <c r="I2" s="383" t="e">
        <v>#DIV/0!</v>
      </c>
      <c r="J2" s="383" t="e">
        <v>#DIV/0!</v>
      </c>
      <c r="K2" s="383" t="e">
        <v>#DIV/0!</v>
      </c>
      <c r="L2" s="383">
        <v>0.155</v>
      </c>
      <c r="M2" s="383" t="e">
        <v>#DIV/0!</v>
      </c>
      <c r="N2" s="383" t="e">
        <v>#DIV/0!</v>
      </c>
      <c r="O2" s="383" t="e">
        <v>#DIV/0!</v>
      </c>
      <c r="P2" s="383" t="e">
        <v>#DIV/0!</v>
      </c>
      <c r="Q2" s="383">
        <v>0.17857142857142858</v>
      </c>
      <c r="R2" s="383">
        <v>0</v>
      </c>
      <c r="S2" s="383" t="e">
        <v>#DIV/0!</v>
      </c>
      <c r="T2" s="383">
        <v>0.14512579235693529</v>
      </c>
      <c r="U2" s="383" t="e">
        <v>#DIV/0!</v>
      </c>
      <c r="V2" s="383" t="e">
        <v>#DIV/0!</v>
      </c>
      <c r="W2" s="383" t="e">
        <v>#DIV/0!</v>
      </c>
      <c r="X2" s="383">
        <v>0.16666666666666666</v>
      </c>
      <c r="Y2" s="383" t="e">
        <v>#DIV/0!</v>
      </c>
      <c r="Z2" s="383" t="e">
        <v>#DIV/0!</v>
      </c>
      <c r="AA2" s="383">
        <v>0</v>
      </c>
      <c r="AB2" s="383" t="e">
        <v>#DIV/0!</v>
      </c>
      <c r="AC2" s="383">
        <v>0</v>
      </c>
      <c r="AD2" s="383">
        <v>0.17910447761194029</v>
      </c>
      <c r="AE2" s="383" t="e">
        <v>#DIV/0!</v>
      </c>
      <c r="AF2" s="383" t="e">
        <v>#DIV/0!</v>
      </c>
      <c r="AG2" s="383">
        <v>0</v>
      </c>
      <c r="AH2" s="383">
        <v>0</v>
      </c>
      <c r="AI2" s="383" t="e">
        <v>#DIV/0!</v>
      </c>
      <c r="AJ2" s="383">
        <v>0</v>
      </c>
      <c r="AK2" s="383" t="e">
        <v>#DIV/0!</v>
      </c>
      <c r="AL2" s="383" t="e">
        <v>#DIV/0!</v>
      </c>
      <c r="AM2" s="383">
        <v>0.27777777777777779</v>
      </c>
      <c r="AN2" s="383">
        <v>0.10807165583068197</v>
      </c>
      <c r="AO2" s="383" t="e">
        <v>#DIV/0!</v>
      </c>
      <c r="AP2" s="383" t="e">
        <v>#DIV/0!</v>
      </c>
      <c r="AQ2" s="383">
        <v>0</v>
      </c>
      <c r="AR2" s="383" t="e">
        <v>#DIV/0!</v>
      </c>
      <c r="AS2" s="383">
        <v>0.10294117647058823</v>
      </c>
      <c r="AT2" s="383">
        <v>0</v>
      </c>
      <c r="AU2" s="383">
        <v>0.10881415588464863</v>
      </c>
      <c r="AV2" s="383" t="e">
        <v>#DIV/0!</v>
      </c>
      <c r="AW2" s="383" t="e">
        <v>#DIV/0!</v>
      </c>
      <c r="AX2" s="383">
        <v>9.0909090909090912E-2</v>
      </c>
      <c r="AY2" s="383">
        <v>8.8888888888888892E-2</v>
      </c>
      <c r="AZ2" s="383">
        <v>0.1</v>
      </c>
      <c r="BA2" s="383">
        <v>0</v>
      </c>
      <c r="BB2" s="383">
        <v>0.14217546229240161</v>
      </c>
      <c r="BC2" s="383">
        <v>0</v>
      </c>
      <c r="BD2" s="383">
        <v>1</v>
      </c>
      <c r="BE2" s="383">
        <v>0</v>
      </c>
      <c r="BF2" s="383">
        <v>5.0632911392405063E-2</v>
      </c>
      <c r="BG2" s="383">
        <v>0.2</v>
      </c>
      <c r="BH2" s="383">
        <v>0.1753004956929661</v>
      </c>
      <c r="BI2" s="383" t="e">
        <v>#DIV/0!</v>
      </c>
      <c r="BJ2" s="383" t="e">
        <v>#DIV/0!</v>
      </c>
      <c r="BK2" s="383" t="e">
        <v>#DIV/0!</v>
      </c>
      <c r="BL2" s="383">
        <v>0</v>
      </c>
      <c r="BM2" s="383">
        <v>0.1472483691837097</v>
      </c>
      <c r="BN2" s="383" t="e">
        <v>#DIV/0!</v>
      </c>
      <c r="BO2" s="383">
        <v>0</v>
      </c>
      <c r="BP2" s="383" t="e">
        <v>#DIV/0!</v>
      </c>
      <c r="BQ2" s="383" t="e">
        <v>#DIV/0!</v>
      </c>
      <c r="BR2" s="383" t="e">
        <v>#DIV/0!</v>
      </c>
      <c r="BS2" s="384">
        <v>9.1176688139516834E-2</v>
      </c>
      <c r="BT2" s="384">
        <v>9.9903727640135345E-2</v>
      </c>
      <c r="BU2" s="385"/>
      <c r="BV2" s="483" t="s">
        <v>363</v>
      </c>
      <c r="BW2" s="484"/>
      <c r="BX2" s="503"/>
    </row>
    <row r="3" spans="1:84" ht="15" thickBot="1">
      <c r="A3" s="76" t="s">
        <v>35</v>
      </c>
      <c r="B3" s="105">
        <v>12400000</v>
      </c>
      <c r="C3" s="469">
        <v>20000000</v>
      </c>
      <c r="D3" s="518">
        <v>20000000</v>
      </c>
      <c r="E3" s="138">
        <v>7600000</v>
      </c>
      <c r="F3" s="88" t="s">
        <v>35</v>
      </c>
      <c r="G3" s="158"/>
      <c r="H3" s="158"/>
      <c r="I3" s="158"/>
      <c r="J3" s="158"/>
      <c r="K3" s="158"/>
      <c r="L3" s="610">
        <v>600000</v>
      </c>
      <c r="M3" s="158"/>
      <c r="N3" s="158"/>
      <c r="O3" s="158"/>
      <c r="P3" s="158"/>
      <c r="Q3" s="610">
        <v>800000</v>
      </c>
      <c r="R3" s="610"/>
      <c r="S3" s="337"/>
      <c r="T3" s="650">
        <v>800000</v>
      </c>
      <c r="U3" s="158"/>
      <c r="V3" s="159"/>
      <c r="W3" s="159"/>
      <c r="X3" s="288"/>
      <c r="Y3" s="553"/>
      <c r="Z3" s="553"/>
      <c r="AA3" s="158"/>
      <c r="AB3" s="158"/>
      <c r="AC3" s="646"/>
      <c r="AD3" s="646"/>
      <c r="AE3" s="634"/>
      <c r="AF3" s="161"/>
      <c r="AG3" s="161"/>
      <c r="AH3" s="161"/>
      <c r="AI3" s="161"/>
      <c r="AJ3" s="158"/>
      <c r="AK3" s="161"/>
      <c r="AL3" s="161"/>
      <c r="AM3" s="610"/>
      <c r="AN3" s="610">
        <v>600000</v>
      </c>
      <c r="AO3" s="158"/>
      <c r="AP3" s="158"/>
      <c r="AQ3" s="159"/>
      <c r="AR3" s="468"/>
      <c r="AS3" s="604">
        <v>600000</v>
      </c>
      <c r="AT3" s="6"/>
      <c r="AU3" s="604">
        <v>800000</v>
      </c>
      <c r="AV3" s="159"/>
      <c r="AW3" s="58"/>
      <c r="AX3" s="58"/>
      <c r="AY3" s="604"/>
      <c r="AZ3" s="58">
        <v>900000</v>
      </c>
      <c r="BA3" s="64"/>
      <c r="BB3" s="49">
        <v>2000000</v>
      </c>
      <c r="BC3" s="158"/>
      <c r="BD3" s="610">
        <v>2000000</v>
      </c>
      <c r="BE3" s="158"/>
      <c r="BF3" s="159"/>
      <c r="BG3" s="158"/>
      <c r="BH3" s="524">
        <v>2600000</v>
      </c>
      <c r="BI3" s="158"/>
      <c r="BJ3" s="158"/>
      <c r="BK3" s="158"/>
      <c r="BL3" s="159"/>
      <c r="BM3" s="158">
        <v>700000</v>
      </c>
      <c r="BN3" s="159"/>
      <c r="BO3" s="159"/>
      <c r="BP3" s="159"/>
      <c r="BQ3" s="159"/>
      <c r="BR3" s="159"/>
      <c r="BS3" s="11">
        <v>12400000</v>
      </c>
      <c r="BT3" s="11">
        <v>20000000</v>
      </c>
      <c r="BU3" s="106">
        <v>7600000</v>
      </c>
      <c r="BV3" s="485" t="s">
        <v>266</v>
      </c>
      <c r="BW3" s="485" t="s">
        <v>364</v>
      </c>
      <c r="BX3" s="497">
        <v>1.1599999999999999</v>
      </c>
    </row>
    <row r="4" spans="1:84" ht="15" thickBot="1">
      <c r="A4" s="75" t="s">
        <v>36</v>
      </c>
      <c r="B4" s="105">
        <v>20400000</v>
      </c>
      <c r="C4" s="469">
        <v>17126914</v>
      </c>
      <c r="D4" s="518">
        <v>17126914</v>
      </c>
      <c r="E4" s="138">
        <v>-3273086</v>
      </c>
      <c r="F4" s="89" t="s">
        <v>36</v>
      </c>
      <c r="G4" s="158"/>
      <c r="H4" s="158"/>
      <c r="I4" s="158"/>
      <c r="J4" s="610"/>
      <c r="K4" s="158"/>
      <c r="L4" s="610">
        <v>950000</v>
      </c>
      <c r="M4" s="158"/>
      <c r="N4" s="575"/>
      <c r="O4" s="158"/>
      <c r="P4" s="158"/>
      <c r="Q4" s="610">
        <v>1450000</v>
      </c>
      <c r="R4" s="158"/>
      <c r="S4" s="337"/>
      <c r="T4" s="337">
        <v>1400000</v>
      </c>
      <c r="U4" s="158"/>
      <c r="V4" s="159"/>
      <c r="W4" s="159"/>
      <c r="X4" s="288">
        <v>1000000</v>
      </c>
      <c r="Y4" s="553"/>
      <c r="Z4" s="553"/>
      <c r="AA4" s="158"/>
      <c r="AB4" s="158"/>
      <c r="AC4" s="646"/>
      <c r="AD4" s="646">
        <v>1200000</v>
      </c>
      <c r="AE4" s="635"/>
      <c r="AF4" s="161"/>
      <c r="AG4" s="288"/>
      <c r="AH4" s="154"/>
      <c r="AI4" s="158"/>
      <c r="AJ4" s="50"/>
      <c r="AK4" s="161"/>
      <c r="AL4" s="161"/>
      <c r="AM4" s="610">
        <v>1000000</v>
      </c>
      <c r="AN4" s="610"/>
      <c r="AO4" s="161"/>
      <c r="AP4" s="158"/>
      <c r="AQ4" s="159"/>
      <c r="AR4" s="158"/>
      <c r="AS4" s="608">
        <v>800000</v>
      </c>
      <c r="AT4" s="6"/>
      <c r="AU4" s="604">
        <v>1800000</v>
      </c>
      <c r="AV4" s="159"/>
      <c r="AW4" s="58"/>
      <c r="AX4" s="58">
        <v>1000000</v>
      </c>
      <c r="AY4" s="604">
        <v>400000</v>
      </c>
      <c r="AZ4" s="159"/>
      <c r="BA4" s="6"/>
      <c r="BB4" s="161">
        <v>2000000</v>
      </c>
      <c r="BC4" s="158"/>
      <c r="BD4" s="158">
        <v>1000000</v>
      </c>
      <c r="BE4" s="158"/>
      <c r="BF4" s="159">
        <v>800000</v>
      </c>
      <c r="BG4" s="610">
        <v>800000</v>
      </c>
      <c r="BH4" s="524">
        <v>3800000</v>
      </c>
      <c r="BI4" s="158"/>
      <c r="BJ4" s="158"/>
      <c r="BK4" s="158"/>
      <c r="BL4" s="13"/>
      <c r="BM4" s="158">
        <v>1000000</v>
      </c>
      <c r="BN4" s="159"/>
      <c r="BO4" s="159"/>
      <c r="BP4" s="159"/>
      <c r="BQ4" s="159"/>
      <c r="BR4" s="159"/>
      <c r="BS4" s="11">
        <v>20400000</v>
      </c>
      <c r="BT4" s="11">
        <v>17126914</v>
      </c>
      <c r="BU4" s="106">
        <v>-3273086</v>
      </c>
      <c r="BV4" s="485" t="s">
        <v>36</v>
      </c>
      <c r="BW4" s="485" t="s">
        <v>365</v>
      </c>
      <c r="BX4" s="497">
        <v>1.1599999999999999</v>
      </c>
    </row>
    <row r="5" spans="1:84" ht="15" thickBot="1">
      <c r="A5" s="76" t="s">
        <v>38</v>
      </c>
      <c r="B5" s="425">
        <v>0</v>
      </c>
      <c r="C5" s="469">
        <v>0</v>
      </c>
      <c r="D5" s="518">
        <v>0</v>
      </c>
      <c r="E5" s="138">
        <v>0</v>
      </c>
      <c r="F5" s="89" t="s">
        <v>38</v>
      </c>
      <c r="G5" s="158"/>
      <c r="H5" s="158"/>
      <c r="I5" s="158"/>
      <c r="J5" s="158"/>
      <c r="K5" s="158"/>
      <c r="L5" s="610"/>
      <c r="M5" s="158"/>
      <c r="N5" s="158"/>
      <c r="O5" s="158"/>
      <c r="P5" s="158"/>
      <c r="Q5" s="158"/>
      <c r="R5" s="158"/>
      <c r="S5" s="158"/>
      <c r="T5" s="158"/>
      <c r="U5" s="158"/>
      <c r="V5" s="159"/>
      <c r="W5" s="159"/>
      <c r="X5" s="158"/>
      <c r="Y5" s="610"/>
      <c r="Z5" s="158"/>
      <c r="AA5" s="158"/>
      <c r="AB5" s="158"/>
      <c r="AC5" s="149"/>
      <c r="AD5" s="149"/>
      <c r="AE5" s="329"/>
      <c r="AF5" s="158"/>
      <c r="AG5" s="158"/>
      <c r="AH5" s="610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608"/>
      <c r="AT5" s="158"/>
      <c r="AU5" s="610"/>
      <c r="AV5" s="159"/>
      <c r="AW5" s="58"/>
      <c r="AX5" s="58"/>
      <c r="AY5" s="610"/>
      <c r="AZ5" s="206"/>
      <c r="BA5" s="517"/>
      <c r="BB5" s="161"/>
      <c r="BC5" s="288"/>
      <c r="BD5" s="159"/>
      <c r="BE5" s="159"/>
      <c r="BF5" s="159"/>
      <c r="BG5" s="159"/>
      <c r="BH5" s="524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v>0</v>
      </c>
      <c r="BT5" s="11">
        <v>0</v>
      </c>
      <c r="BU5" s="106">
        <v>0</v>
      </c>
      <c r="BV5" s="485" t="s">
        <v>276</v>
      </c>
      <c r="BW5" s="485" t="s">
        <v>364</v>
      </c>
      <c r="BX5" s="497">
        <v>1.1599999999999999</v>
      </c>
    </row>
    <row r="6" spans="1:84" ht="15.5">
      <c r="A6" s="77" t="s">
        <v>12</v>
      </c>
      <c r="B6" s="313">
        <v>32800000</v>
      </c>
      <c r="C6" s="165">
        <v>37126914</v>
      </c>
      <c r="D6" s="145">
        <v>37126914</v>
      </c>
      <c r="E6" s="108">
        <v>4326914</v>
      </c>
      <c r="F6" s="90" t="s">
        <v>12</v>
      </c>
      <c r="G6" s="165">
        <v>0</v>
      </c>
      <c r="H6" s="165">
        <v>0</v>
      </c>
      <c r="I6" s="165">
        <v>0</v>
      </c>
      <c r="J6" s="165">
        <v>0</v>
      </c>
      <c r="K6" s="165">
        <v>0</v>
      </c>
      <c r="L6" s="165">
        <v>1550000</v>
      </c>
      <c r="M6" s="165">
        <v>0</v>
      </c>
      <c r="N6" s="165">
        <v>0</v>
      </c>
      <c r="O6" s="165">
        <v>0</v>
      </c>
      <c r="P6" s="165">
        <v>0</v>
      </c>
      <c r="Q6" s="165">
        <v>2250000</v>
      </c>
      <c r="R6" s="165">
        <v>0</v>
      </c>
      <c r="S6" s="165">
        <v>0</v>
      </c>
      <c r="T6" s="165">
        <v>2200000</v>
      </c>
      <c r="U6" s="165">
        <v>0</v>
      </c>
      <c r="V6" s="165">
        <v>0</v>
      </c>
      <c r="W6" s="165">
        <v>0</v>
      </c>
      <c r="X6" s="165">
        <v>1000000</v>
      </c>
      <c r="Y6" s="165">
        <v>0</v>
      </c>
      <c r="Z6" s="165">
        <v>0</v>
      </c>
      <c r="AA6" s="165">
        <v>0</v>
      </c>
      <c r="AB6" s="165">
        <v>0</v>
      </c>
      <c r="AC6" s="165">
        <v>0</v>
      </c>
      <c r="AD6" s="165">
        <v>1200000</v>
      </c>
      <c r="AE6" s="165">
        <v>0</v>
      </c>
      <c r="AF6" s="165">
        <v>0</v>
      </c>
      <c r="AG6" s="165">
        <v>0</v>
      </c>
      <c r="AH6" s="165">
        <v>0</v>
      </c>
      <c r="AI6" s="165">
        <v>0</v>
      </c>
      <c r="AJ6" s="165">
        <v>0</v>
      </c>
      <c r="AK6" s="165">
        <v>0</v>
      </c>
      <c r="AL6" s="165">
        <v>0</v>
      </c>
      <c r="AM6" s="165">
        <v>1000000</v>
      </c>
      <c r="AN6" s="165">
        <v>600000</v>
      </c>
      <c r="AO6" s="165">
        <v>0</v>
      </c>
      <c r="AP6" s="165">
        <v>0</v>
      </c>
      <c r="AQ6" s="165">
        <v>0</v>
      </c>
      <c r="AR6" s="165">
        <v>0</v>
      </c>
      <c r="AS6" s="165">
        <v>1400000</v>
      </c>
      <c r="AT6" s="165">
        <v>0</v>
      </c>
      <c r="AU6" s="165">
        <v>2600000</v>
      </c>
      <c r="AV6" s="165">
        <v>0</v>
      </c>
      <c r="AW6" s="165">
        <v>0</v>
      </c>
      <c r="AX6" s="165">
        <v>1000000</v>
      </c>
      <c r="AY6" s="165">
        <v>400000</v>
      </c>
      <c r="AZ6" s="165">
        <v>900000</v>
      </c>
      <c r="BA6" s="165">
        <v>0</v>
      </c>
      <c r="BB6" s="165">
        <v>4000000</v>
      </c>
      <c r="BC6" s="165">
        <v>0</v>
      </c>
      <c r="BD6" s="165">
        <v>3000000</v>
      </c>
      <c r="BE6" s="165">
        <v>0</v>
      </c>
      <c r="BF6" s="165">
        <v>800000</v>
      </c>
      <c r="BG6" s="165">
        <v>800000</v>
      </c>
      <c r="BH6" s="165">
        <v>6400000</v>
      </c>
      <c r="BI6" s="165">
        <v>0</v>
      </c>
      <c r="BJ6" s="165">
        <v>0</v>
      </c>
      <c r="BK6" s="165">
        <v>0</v>
      </c>
      <c r="BL6" s="165">
        <v>0</v>
      </c>
      <c r="BM6" s="165">
        <v>1700000</v>
      </c>
      <c r="BN6" s="165">
        <v>0</v>
      </c>
      <c r="BO6" s="165">
        <v>0</v>
      </c>
      <c r="BP6" s="165">
        <v>0</v>
      </c>
      <c r="BQ6" s="165">
        <v>0</v>
      </c>
      <c r="BR6" s="165">
        <v>0</v>
      </c>
      <c r="BS6" s="165">
        <v>32800000</v>
      </c>
      <c r="BT6" s="165">
        <v>37126914</v>
      </c>
      <c r="BU6" s="108">
        <v>4326914</v>
      </c>
      <c r="BV6" s="487" t="s">
        <v>12</v>
      </c>
      <c r="BW6" s="488"/>
      <c r="BX6" s="504"/>
    </row>
    <row r="7" spans="1:84" ht="15" thickBot="1">
      <c r="A7" s="78" t="s">
        <v>39</v>
      </c>
      <c r="B7" s="426">
        <v>0.72779814051934144</v>
      </c>
      <c r="C7" s="457"/>
      <c r="D7" s="146"/>
      <c r="E7" s="104"/>
      <c r="F7" s="91" t="s">
        <v>39</v>
      </c>
      <c r="G7" s="166" t="e">
        <v>#DIV/0!</v>
      </c>
      <c r="H7" s="166">
        <v>0.67021276595744683</v>
      </c>
      <c r="I7" s="166" t="e">
        <v>#DIV/0!</v>
      </c>
      <c r="J7" s="166" t="e">
        <v>#DIV/0!</v>
      </c>
      <c r="K7" s="166" t="e">
        <v>#DIV/0!</v>
      </c>
      <c r="L7" s="166">
        <v>0.51</v>
      </c>
      <c r="M7" s="166" t="e">
        <v>#DIV/0!</v>
      </c>
      <c r="N7" s="166" t="e">
        <v>#DIV/0!</v>
      </c>
      <c r="O7" s="166" t="e">
        <v>#DIV/0!</v>
      </c>
      <c r="P7" s="166" t="e">
        <v>#DIV/0!</v>
      </c>
      <c r="Q7" s="166">
        <v>0.57222222222222219</v>
      </c>
      <c r="R7" s="166">
        <v>0.72972972972972971</v>
      </c>
      <c r="S7" s="166" t="e">
        <v>#DIV/0!</v>
      </c>
      <c r="T7" s="166">
        <v>0.64152196848690723</v>
      </c>
      <c r="U7" s="166" t="e">
        <v>#DIV/0!</v>
      </c>
      <c r="V7" s="166" t="e">
        <v>#DIV/0!</v>
      </c>
      <c r="W7" s="166" t="e">
        <v>#DIV/0!</v>
      </c>
      <c r="X7" s="166">
        <v>0.48333333333333334</v>
      </c>
      <c r="Y7" s="166" t="e">
        <v>#DIV/0!</v>
      </c>
      <c r="Z7" s="166" t="e">
        <v>#DIV/0!</v>
      </c>
      <c r="AA7" s="166">
        <v>0.66867469879518071</v>
      </c>
      <c r="AB7" s="166" t="e">
        <v>#DIV/0!</v>
      </c>
      <c r="AC7" s="166">
        <v>0.69285714285714284</v>
      </c>
      <c r="AD7" s="166">
        <v>0.53731343283582089</v>
      </c>
      <c r="AE7" s="166" t="e">
        <v>#DIV/0!</v>
      </c>
      <c r="AF7" s="166" t="e">
        <v>#DIV/0!</v>
      </c>
      <c r="AG7" s="166">
        <v>0.69285714285714284</v>
      </c>
      <c r="AH7" s="166">
        <v>0.64583333333333337</v>
      </c>
      <c r="AI7" s="166" t="e">
        <v>#DIV/0!</v>
      </c>
      <c r="AJ7" s="166">
        <v>0.6428571428571429</v>
      </c>
      <c r="AK7" s="166" t="e">
        <v>#DIV/0!</v>
      </c>
      <c r="AL7" s="166" t="e">
        <v>#DIV/0!</v>
      </c>
      <c r="AM7" s="166">
        <v>0.3611111111111111</v>
      </c>
      <c r="AN7" s="166">
        <v>0.56771337667727206</v>
      </c>
      <c r="AO7" s="166" t="e">
        <v>#DIV/0!</v>
      </c>
      <c r="AP7" s="166" t="e">
        <v>#DIV/0!</v>
      </c>
      <c r="AQ7" s="166">
        <v>0.63516912952989579</v>
      </c>
      <c r="AR7" s="166" t="e">
        <v>#DIV/0!</v>
      </c>
      <c r="AS7" s="166">
        <v>0.70588235294117652</v>
      </c>
      <c r="AT7" s="166">
        <v>0.67500000000000004</v>
      </c>
      <c r="AU7" s="166">
        <v>0.63195913609930543</v>
      </c>
      <c r="AV7" s="166" t="e">
        <v>#DIV/0!</v>
      </c>
      <c r="AW7" s="166" t="e">
        <v>#DIV/0!</v>
      </c>
      <c r="AX7" s="166">
        <v>0.67272727272727273</v>
      </c>
      <c r="AY7" s="166">
        <v>0.65555555555555556</v>
      </c>
      <c r="AZ7" s="166">
        <v>0.67777777777777781</v>
      </c>
      <c r="BA7" s="166">
        <v>0.72272727272727277</v>
      </c>
      <c r="BB7" s="166">
        <v>0.61490887441463693</v>
      </c>
      <c r="BC7" s="166">
        <v>0.6581395348837209</v>
      </c>
      <c r="BD7" s="166">
        <v>0</v>
      </c>
      <c r="BE7" s="166">
        <v>0.66129032258064513</v>
      </c>
      <c r="BF7" s="166">
        <v>0.65822784810126578</v>
      </c>
      <c r="BG7" s="166">
        <v>0.77500000000000002</v>
      </c>
      <c r="BH7" s="166">
        <v>0.60464975662847298</v>
      </c>
      <c r="BI7" s="166" t="e">
        <v>#DIV/0!</v>
      </c>
      <c r="BJ7" s="166" t="e">
        <v>#DIV/0!</v>
      </c>
      <c r="BK7" s="166" t="e">
        <v>#DIV/0!</v>
      </c>
      <c r="BL7" s="166">
        <v>1</v>
      </c>
      <c r="BM7" s="166">
        <v>0.57167013918381415</v>
      </c>
      <c r="BN7" s="166" t="e">
        <v>#DIV/0!</v>
      </c>
      <c r="BO7" s="166">
        <v>0.9285714285714286</v>
      </c>
      <c r="BP7" s="166" t="e">
        <v>#DIV/0!</v>
      </c>
      <c r="BQ7" s="166" t="e">
        <v>#DIV/0!</v>
      </c>
      <c r="BR7" s="166" t="e">
        <v>#DIV/0!</v>
      </c>
      <c r="BS7" s="46">
        <v>0.72779814051934144</v>
      </c>
      <c r="BT7" s="46">
        <v>0.70669508613684529</v>
      </c>
      <c r="BU7" s="104"/>
      <c r="BV7" s="489" t="s">
        <v>39</v>
      </c>
      <c r="BW7" s="490"/>
      <c r="BX7" s="505"/>
    </row>
    <row r="8" spans="1:84" ht="15" thickBot="1">
      <c r="A8" s="80" t="s">
        <v>40</v>
      </c>
      <c r="B8" s="427">
        <v>43776872</v>
      </c>
      <c r="C8" s="469">
        <v>47000000</v>
      </c>
      <c r="D8" s="518">
        <v>47000000</v>
      </c>
      <c r="E8" s="138">
        <v>3223128</v>
      </c>
      <c r="F8" s="92" t="s">
        <v>40</v>
      </c>
      <c r="G8" s="158"/>
      <c r="H8" s="610">
        <v>1000000</v>
      </c>
      <c r="I8" s="158"/>
      <c r="J8" s="161"/>
      <c r="K8" s="6"/>
      <c r="L8" s="610">
        <v>1100000</v>
      </c>
      <c r="M8" s="161"/>
      <c r="N8" s="610"/>
      <c r="O8" s="158"/>
      <c r="P8" s="158"/>
      <c r="Q8" s="158">
        <v>1200000</v>
      </c>
      <c r="R8" s="158">
        <v>1200000</v>
      </c>
      <c r="S8" s="158"/>
      <c r="T8" s="651">
        <v>1500000</v>
      </c>
      <c r="U8" s="158"/>
      <c r="V8" s="159"/>
      <c r="W8" s="159"/>
      <c r="X8" s="653">
        <v>800000</v>
      </c>
      <c r="Y8" s="643"/>
      <c r="Z8" s="643"/>
      <c r="AA8" s="654">
        <v>1000000</v>
      </c>
      <c r="AB8" s="651"/>
      <c r="AC8" s="651">
        <v>1000000</v>
      </c>
      <c r="AD8" s="651">
        <v>1000000</v>
      </c>
      <c r="AE8" s="655"/>
      <c r="AF8" s="158"/>
      <c r="AG8" s="19">
        <v>1100000</v>
      </c>
      <c r="AH8" s="155">
        <v>1000000</v>
      </c>
      <c r="AI8" s="158"/>
      <c r="AJ8" s="610"/>
      <c r="AK8" s="158"/>
      <c r="AL8" s="158"/>
      <c r="AM8" s="610"/>
      <c r="AN8" s="19">
        <v>501872</v>
      </c>
      <c r="AO8" s="19"/>
      <c r="AP8" s="610"/>
      <c r="AQ8" s="19">
        <v>3000000</v>
      </c>
      <c r="AR8" s="159"/>
      <c r="AS8" s="162">
        <v>1400000</v>
      </c>
      <c r="AT8" s="604">
        <v>800000</v>
      </c>
      <c r="AU8" s="604">
        <v>2400000</v>
      </c>
      <c r="AV8" s="159"/>
      <c r="AW8" s="159"/>
      <c r="AX8" s="604">
        <v>1500000</v>
      </c>
      <c r="AY8" s="604">
        <v>900000</v>
      </c>
      <c r="AZ8" s="604">
        <v>1500000</v>
      </c>
      <c r="BA8" s="162">
        <v>1500000</v>
      </c>
      <c r="BB8" s="161">
        <v>2500000</v>
      </c>
      <c r="BC8" s="49">
        <v>2800000</v>
      </c>
      <c r="BD8" s="49"/>
      <c r="BE8" s="606">
        <v>2500000</v>
      </c>
      <c r="BF8" s="161">
        <v>2500000</v>
      </c>
      <c r="BG8" s="158">
        <v>1000000</v>
      </c>
      <c r="BH8" s="524">
        <v>3675000</v>
      </c>
      <c r="BI8" s="158"/>
      <c r="BJ8" s="158"/>
      <c r="BK8" s="158"/>
      <c r="BL8" s="159">
        <v>1000000</v>
      </c>
      <c r="BM8" s="158">
        <v>1200000</v>
      </c>
      <c r="BN8" s="159"/>
      <c r="BO8" s="159">
        <v>1200000</v>
      </c>
      <c r="BP8" s="159"/>
      <c r="BQ8" s="159"/>
      <c r="BR8" s="159"/>
      <c r="BS8" s="11">
        <v>43776872</v>
      </c>
      <c r="BT8" s="11">
        <v>47000000</v>
      </c>
      <c r="BU8" s="106">
        <v>3223128</v>
      </c>
      <c r="BV8" s="485" t="s">
        <v>269</v>
      </c>
      <c r="BW8" s="485" t="s">
        <v>366</v>
      </c>
      <c r="BX8" s="497">
        <v>1.1299999999999999</v>
      </c>
      <c r="CD8" s="1"/>
      <c r="CE8" s="1"/>
      <c r="CF8" s="1"/>
    </row>
    <row r="9" spans="1:84" ht="15" thickBot="1">
      <c r="A9" s="80" t="s">
        <v>41</v>
      </c>
      <c r="B9" s="427">
        <v>12000000</v>
      </c>
      <c r="C9" s="469">
        <v>8000000</v>
      </c>
      <c r="D9" s="518">
        <v>8000000</v>
      </c>
      <c r="E9" s="138">
        <v>-4000000</v>
      </c>
      <c r="F9" s="92" t="s">
        <v>41</v>
      </c>
      <c r="G9" s="158"/>
      <c r="H9" s="610">
        <v>700000</v>
      </c>
      <c r="I9" s="158"/>
      <c r="J9" s="161"/>
      <c r="K9" s="6"/>
      <c r="L9" s="610"/>
      <c r="M9" s="161"/>
      <c r="N9" s="610"/>
      <c r="O9" s="158"/>
      <c r="P9" s="158"/>
      <c r="Q9" s="158"/>
      <c r="R9" s="158">
        <v>600000</v>
      </c>
      <c r="S9" s="158"/>
      <c r="T9" s="610">
        <v>900000</v>
      </c>
      <c r="U9" s="158"/>
      <c r="V9" s="159"/>
      <c r="W9" s="159"/>
      <c r="X9" s="651"/>
      <c r="Y9" s="610"/>
      <c r="Z9" s="610"/>
      <c r="AA9" s="653">
        <v>500000</v>
      </c>
      <c r="AB9" s="651"/>
      <c r="AC9" s="651">
        <v>500000</v>
      </c>
      <c r="AD9" s="651"/>
      <c r="AE9" s="655"/>
      <c r="AF9" s="158"/>
      <c r="AG9" s="19"/>
      <c r="AH9" s="155"/>
      <c r="AI9" s="158"/>
      <c r="AJ9" s="610"/>
      <c r="AK9" s="158"/>
      <c r="AL9" s="158"/>
      <c r="AM9" s="610"/>
      <c r="AN9" s="19"/>
      <c r="AO9" s="19"/>
      <c r="AP9" s="610"/>
      <c r="AQ9" s="158">
        <v>1500000</v>
      </c>
      <c r="AR9" s="159"/>
      <c r="AS9" s="162">
        <v>500000</v>
      </c>
      <c r="AT9" s="604"/>
      <c r="AU9" s="162">
        <v>1000000</v>
      </c>
      <c r="AV9" s="159"/>
      <c r="AW9" s="159"/>
      <c r="AX9" s="604">
        <v>500000</v>
      </c>
      <c r="AY9" s="604"/>
      <c r="AZ9" s="604">
        <v>500000</v>
      </c>
      <c r="BA9" s="162"/>
      <c r="BB9" s="161">
        <v>1000000</v>
      </c>
      <c r="BC9" s="49">
        <v>800000</v>
      </c>
      <c r="BD9" s="49"/>
      <c r="BE9" s="606">
        <v>300000</v>
      </c>
      <c r="BF9" s="161">
        <v>700000</v>
      </c>
      <c r="BG9" s="159"/>
      <c r="BH9" s="524">
        <v>2000000</v>
      </c>
      <c r="BI9" s="158"/>
      <c r="BJ9" s="159"/>
      <c r="BK9" s="159"/>
      <c r="BL9" s="159"/>
      <c r="BM9" s="158"/>
      <c r="BN9" s="159"/>
      <c r="BO9" s="159"/>
      <c r="BP9" s="159"/>
      <c r="BQ9" s="159"/>
      <c r="BR9" s="159"/>
      <c r="BS9" s="11">
        <v>12000000</v>
      </c>
      <c r="BT9" s="11">
        <v>8000000</v>
      </c>
      <c r="BU9" s="106">
        <v>-4000000</v>
      </c>
      <c r="BV9" s="485" t="s">
        <v>41</v>
      </c>
      <c r="BW9" s="485" t="s">
        <v>367</v>
      </c>
      <c r="BX9" s="497">
        <v>1.1299999999999999</v>
      </c>
    </row>
    <row r="10" spans="1:84" ht="15" thickBot="1">
      <c r="A10" s="80" t="s">
        <v>42</v>
      </c>
      <c r="B10" s="427">
        <v>47740750</v>
      </c>
      <c r="C10" s="469">
        <v>48000000</v>
      </c>
      <c r="D10" s="518">
        <v>48000000</v>
      </c>
      <c r="E10" s="138">
        <v>259250</v>
      </c>
      <c r="F10" s="92" t="s">
        <v>42</v>
      </c>
      <c r="G10" s="158"/>
      <c r="H10" s="610">
        <v>1000000</v>
      </c>
      <c r="I10" s="158"/>
      <c r="J10" s="161"/>
      <c r="K10" s="6"/>
      <c r="L10" s="610">
        <v>1100000</v>
      </c>
      <c r="M10" s="161"/>
      <c r="N10" s="610"/>
      <c r="O10" s="158"/>
      <c r="P10" s="158"/>
      <c r="Q10" s="158">
        <v>1300000</v>
      </c>
      <c r="R10" s="610">
        <v>1200000</v>
      </c>
      <c r="S10" s="158"/>
      <c r="T10" s="610">
        <v>1700000</v>
      </c>
      <c r="U10" s="158"/>
      <c r="V10" s="159"/>
      <c r="W10" s="159"/>
      <c r="X10" s="653">
        <v>800000</v>
      </c>
      <c r="Y10" s="643"/>
      <c r="Z10" s="643"/>
      <c r="AA10" s="651">
        <v>1200000</v>
      </c>
      <c r="AB10" s="651"/>
      <c r="AC10" s="651">
        <v>1000000</v>
      </c>
      <c r="AD10" s="651">
        <v>1000000</v>
      </c>
      <c r="AE10" s="656"/>
      <c r="AF10" s="158"/>
      <c r="AG10" s="610">
        <v>1100000</v>
      </c>
      <c r="AH10" s="610"/>
      <c r="AI10" s="158"/>
      <c r="AJ10" s="610">
        <v>1200000</v>
      </c>
      <c r="AK10" s="158"/>
      <c r="AL10" s="158"/>
      <c r="AM10" s="610">
        <v>700000</v>
      </c>
      <c r="AN10" s="19">
        <v>1200000</v>
      </c>
      <c r="AO10" s="158"/>
      <c r="AP10" s="610"/>
      <c r="AQ10" s="19">
        <v>2440750</v>
      </c>
      <c r="AR10" s="159"/>
      <c r="AS10" s="162">
        <v>2200000</v>
      </c>
      <c r="AT10" s="604">
        <v>900000</v>
      </c>
      <c r="AU10" s="604">
        <v>3000000</v>
      </c>
      <c r="AV10" s="159"/>
      <c r="AW10" s="159"/>
      <c r="AX10" s="604">
        <v>1700000</v>
      </c>
      <c r="AY10" s="604">
        <v>1000000</v>
      </c>
      <c r="AZ10" s="604">
        <v>1500000</v>
      </c>
      <c r="BA10" s="162">
        <v>1500000</v>
      </c>
      <c r="BB10" s="161">
        <v>2500000</v>
      </c>
      <c r="BC10" s="49">
        <v>2700000</v>
      </c>
      <c r="BD10" s="49"/>
      <c r="BE10" s="606">
        <v>2000000</v>
      </c>
      <c r="BF10" s="161">
        <v>1500000</v>
      </c>
      <c r="BG10" s="159">
        <v>800000</v>
      </c>
      <c r="BH10" s="628">
        <v>6000000</v>
      </c>
      <c r="BI10" s="158"/>
      <c r="BJ10" s="159"/>
      <c r="BK10" s="159"/>
      <c r="BL10" s="159"/>
      <c r="BM10" s="158">
        <v>2000000</v>
      </c>
      <c r="BN10" s="159"/>
      <c r="BO10" s="608">
        <v>1500000</v>
      </c>
      <c r="BP10" s="159"/>
      <c r="BQ10" s="159"/>
      <c r="BR10" s="159"/>
      <c r="BS10" s="11">
        <v>47740750</v>
      </c>
      <c r="BT10" s="11">
        <v>48000000</v>
      </c>
      <c r="BU10" s="106">
        <v>259250</v>
      </c>
      <c r="BV10" s="485" t="s">
        <v>267</v>
      </c>
      <c r="BW10" s="485" t="s">
        <v>368</v>
      </c>
      <c r="BX10" s="497">
        <v>1.1299999999999999</v>
      </c>
    </row>
    <row r="11" spans="1:84" ht="15" thickBot="1">
      <c r="A11" s="80" t="s">
        <v>43</v>
      </c>
      <c r="B11" s="427">
        <v>3450000</v>
      </c>
      <c r="C11" s="469">
        <v>3500000</v>
      </c>
      <c r="D11" s="518">
        <v>3500000</v>
      </c>
      <c r="E11" s="138">
        <v>50000</v>
      </c>
      <c r="F11" s="93" t="s">
        <v>43</v>
      </c>
      <c r="G11" s="158"/>
      <c r="H11" s="610">
        <v>350000</v>
      </c>
      <c r="I11" s="158"/>
      <c r="J11" s="158"/>
      <c r="K11" s="6"/>
      <c r="L11" s="610"/>
      <c r="M11" s="158"/>
      <c r="N11" s="610"/>
      <c r="O11" s="158"/>
      <c r="P11" s="158"/>
      <c r="Q11" s="158"/>
      <c r="R11" s="164"/>
      <c r="S11" s="31"/>
      <c r="T11" s="651">
        <v>300000</v>
      </c>
      <c r="U11" s="158"/>
      <c r="V11" s="159"/>
      <c r="W11" s="159"/>
      <c r="X11" s="654"/>
      <c r="Y11" s="19"/>
      <c r="Z11" s="19"/>
      <c r="AA11" s="651"/>
      <c r="AB11" s="651"/>
      <c r="AC11" s="651"/>
      <c r="AD11" s="651"/>
      <c r="AE11" s="657"/>
      <c r="AF11" s="158"/>
      <c r="AG11" s="610"/>
      <c r="AH11" s="610">
        <v>400000</v>
      </c>
      <c r="AI11" s="158"/>
      <c r="AJ11" s="610"/>
      <c r="AK11" s="158"/>
      <c r="AL11" s="158"/>
      <c r="AM11" s="610"/>
      <c r="AN11" s="19"/>
      <c r="AO11" s="158"/>
      <c r="AP11" s="610"/>
      <c r="AQ11" s="159">
        <v>600000</v>
      </c>
      <c r="AR11" s="159"/>
      <c r="AS11" s="162"/>
      <c r="AT11" s="162"/>
      <c r="AU11" s="162">
        <v>500000</v>
      </c>
      <c r="AV11" s="159"/>
      <c r="AW11" s="159"/>
      <c r="AX11" s="162"/>
      <c r="AY11" s="162"/>
      <c r="AZ11" s="162"/>
      <c r="BA11" s="162"/>
      <c r="BB11" s="161"/>
      <c r="BC11" s="49">
        <v>500000</v>
      </c>
      <c r="BD11" s="49"/>
      <c r="BE11" s="606"/>
      <c r="BF11" s="161"/>
      <c r="BG11" s="159"/>
      <c r="BH11" s="524">
        <v>800000</v>
      </c>
      <c r="BI11" s="158"/>
      <c r="BJ11" s="159"/>
      <c r="BK11" s="159"/>
      <c r="BL11" s="159"/>
      <c r="BM11" s="158"/>
      <c r="BN11" s="159"/>
      <c r="BO11" s="159"/>
      <c r="BP11" s="196"/>
      <c r="BQ11" s="159"/>
      <c r="BR11" s="196"/>
      <c r="BS11" s="11">
        <v>3450000</v>
      </c>
      <c r="BT11" s="11">
        <v>3500000</v>
      </c>
      <c r="BU11" s="106">
        <v>50000</v>
      </c>
      <c r="BV11" s="485" t="s">
        <v>277</v>
      </c>
      <c r="BW11" s="485" t="s">
        <v>368</v>
      </c>
      <c r="BX11" s="497">
        <v>1.1299999999999999</v>
      </c>
    </row>
    <row r="12" spans="1:84" ht="15" thickBot="1">
      <c r="A12" s="80" t="s">
        <v>44</v>
      </c>
      <c r="B12" s="427">
        <v>18500000</v>
      </c>
      <c r="C12" s="469">
        <v>18000000</v>
      </c>
      <c r="D12" s="518">
        <v>18000000</v>
      </c>
      <c r="E12" s="138">
        <v>-500000</v>
      </c>
      <c r="F12" s="93" t="s">
        <v>44</v>
      </c>
      <c r="G12" s="158"/>
      <c r="H12" s="610">
        <v>400000</v>
      </c>
      <c r="I12" s="158"/>
      <c r="J12" s="158"/>
      <c r="K12" s="6"/>
      <c r="L12" s="610"/>
      <c r="M12" s="158"/>
      <c r="N12" s="610"/>
      <c r="O12" s="158"/>
      <c r="P12" s="158"/>
      <c r="Q12" s="610">
        <v>700000</v>
      </c>
      <c r="R12" s="158">
        <v>500000</v>
      </c>
      <c r="S12" s="158"/>
      <c r="T12" s="651">
        <v>1000000</v>
      </c>
      <c r="U12" s="158"/>
      <c r="V12" s="159"/>
      <c r="W12" s="159"/>
      <c r="X12" s="661">
        <v>300000</v>
      </c>
      <c r="Y12" s="19"/>
      <c r="Z12" s="19"/>
      <c r="AA12" s="654"/>
      <c r="AB12" s="651"/>
      <c r="AC12" s="651"/>
      <c r="AD12" s="651">
        <v>300000</v>
      </c>
      <c r="AE12" s="657"/>
      <c r="AF12" s="158"/>
      <c r="AG12" s="19">
        <v>400000</v>
      </c>
      <c r="AH12" s="155"/>
      <c r="AI12" s="158"/>
      <c r="AJ12" s="610"/>
      <c r="AK12" s="158"/>
      <c r="AL12" s="158"/>
      <c r="AM12" s="610"/>
      <c r="AN12" s="19"/>
      <c r="AO12" s="19"/>
      <c r="AP12" s="610"/>
      <c r="AQ12" s="159">
        <v>1500000</v>
      </c>
      <c r="AR12" s="159"/>
      <c r="AS12" s="162">
        <v>800000</v>
      </c>
      <c r="AT12" s="341"/>
      <c r="AU12" s="341">
        <v>1400000</v>
      </c>
      <c r="AV12" s="159"/>
      <c r="AW12" s="159"/>
      <c r="AX12" s="341">
        <v>600000</v>
      </c>
      <c r="AY12" s="341">
        <v>400000</v>
      </c>
      <c r="AZ12" s="341">
        <v>500000</v>
      </c>
      <c r="BA12" s="162">
        <v>600000</v>
      </c>
      <c r="BB12" s="161">
        <v>2000000</v>
      </c>
      <c r="BC12" s="49">
        <v>1400000</v>
      </c>
      <c r="BD12" s="49"/>
      <c r="BE12" s="606">
        <v>700000</v>
      </c>
      <c r="BF12" s="161">
        <v>1000000</v>
      </c>
      <c r="BG12" s="159">
        <v>300000</v>
      </c>
      <c r="BH12" s="524">
        <v>2000000</v>
      </c>
      <c r="BI12" s="158"/>
      <c r="BJ12" s="159"/>
      <c r="BK12" s="159"/>
      <c r="BL12" s="159"/>
      <c r="BM12" s="158">
        <v>1000000</v>
      </c>
      <c r="BN12" s="159"/>
      <c r="BO12" s="159">
        <v>700000</v>
      </c>
      <c r="BP12" s="159"/>
      <c r="BQ12" s="159"/>
      <c r="BR12" s="159"/>
      <c r="BS12" s="11">
        <v>18500000</v>
      </c>
      <c r="BT12" s="11">
        <v>18000000</v>
      </c>
      <c r="BU12" s="106">
        <v>-500000</v>
      </c>
      <c r="BV12" s="485" t="s">
        <v>286</v>
      </c>
      <c r="BW12" s="485" t="s">
        <v>369</v>
      </c>
      <c r="BX12" s="497">
        <v>1.1299999999999999</v>
      </c>
    </row>
    <row r="13" spans="1:84" ht="15" thickBot="1">
      <c r="A13" s="80" t="s">
        <v>45</v>
      </c>
      <c r="B13" s="427">
        <v>9098825</v>
      </c>
      <c r="C13" s="469">
        <v>9000000</v>
      </c>
      <c r="D13" s="518">
        <v>9000000</v>
      </c>
      <c r="E13" s="138">
        <v>-98825</v>
      </c>
      <c r="F13" s="93" t="s">
        <v>45</v>
      </c>
      <c r="G13" s="158"/>
      <c r="H13" s="610"/>
      <c r="I13" s="158"/>
      <c r="J13" s="158"/>
      <c r="K13" s="6"/>
      <c r="L13" s="610">
        <v>500000</v>
      </c>
      <c r="M13" s="158"/>
      <c r="N13" s="50"/>
      <c r="O13" s="158"/>
      <c r="P13" s="158"/>
      <c r="Q13" s="158">
        <v>560000</v>
      </c>
      <c r="R13" s="50">
        <v>300000</v>
      </c>
      <c r="S13" s="158"/>
      <c r="T13" s="651"/>
      <c r="U13" s="158"/>
      <c r="V13" s="159"/>
      <c r="W13" s="159"/>
      <c r="X13" s="654"/>
      <c r="Y13" s="19"/>
      <c r="Z13" s="19"/>
      <c r="AA13" s="654">
        <v>350000</v>
      </c>
      <c r="AB13" s="651"/>
      <c r="AC13" s="651"/>
      <c r="AD13" s="651"/>
      <c r="AE13" s="657"/>
      <c r="AF13" s="158"/>
      <c r="AG13" s="610">
        <v>100000</v>
      </c>
      <c r="AH13" s="610"/>
      <c r="AI13" s="158"/>
      <c r="AJ13" s="610">
        <v>500000</v>
      </c>
      <c r="AK13" s="158"/>
      <c r="AL13" s="158"/>
      <c r="AM13" s="610"/>
      <c r="AN13" s="19"/>
      <c r="AO13" s="158"/>
      <c r="AP13" s="610"/>
      <c r="AQ13" s="608">
        <v>1188825</v>
      </c>
      <c r="AR13" s="159"/>
      <c r="AS13" s="343">
        <v>500000</v>
      </c>
      <c r="AT13" s="341"/>
      <c r="AU13" s="341">
        <v>1000000</v>
      </c>
      <c r="AV13" s="159"/>
      <c r="AW13" s="563"/>
      <c r="AX13" s="341">
        <v>500000</v>
      </c>
      <c r="AY13" s="341"/>
      <c r="AZ13" s="341"/>
      <c r="BA13" s="343">
        <v>600000</v>
      </c>
      <c r="BB13" s="161">
        <v>1000000</v>
      </c>
      <c r="BC13" s="49"/>
      <c r="BD13" s="49"/>
      <c r="BE13" s="606"/>
      <c r="BF13" s="161">
        <v>700000</v>
      </c>
      <c r="BG13" s="159"/>
      <c r="BH13" s="524">
        <v>600000</v>
      </c>
      <c r="BI13" s="158"/>
      <c r="BJ13" s="159"/>
      <c r="BK13" s="159"/>
      <c r="BL13" s="159"/>
      <c r="BM13" s="158">
        <v>200000</v>
      </c>
      <c r="BN13" s="159"/>
      <c r="BO13" s="610">
        <v>500000</v>
      </c>
      <c r="BP13" s="159"/>
      <c r="BQ13" s="159"/>
      <c r="BR13" s="159"/>
      <c r="BS13" s="11">
        <v>9098825</v>
      </c>
      <c r="BT13" s="11">
        <v>9000000</v>
      </c>
      <c r="BU13" s="106">
        <v>-98825</v>
      </c>
      <c r="BV13" s="485" t="s">
        <v>282</v>
      </c>
      <c r="BW13" s="485" t="s">
        <v>370</v>
      </c>
      <c r="BX13" s="497">
        <v>1.1299999999999999</v>
      </c>
    </row>
    <row r="14" spans="1:84" ht="15" thickBot="1">
      <c r="A14" s="80" t="s">
        <v>311</v>
      </c>
      <c r="B14" s="427">
        <v>13650000</v>
      </c>
      <c r="C14" s="469">
        <v>13000000</v>
      </c>
      <c r="D14" s="518">
        <v>13000000</v>
      </c>
      <c r="E14" s="138">
        <v>-650000</v>
      </c>
      <c r="F14" s="93" t="s">
        <v>182</v>
      </c>
      <c r="G14" s="158"/>
      <c r="H14" s="610">
        <v>400000</v>
      </c>
      <c r="I14" s="158"/>
      <c r="J14" s="158"/>
      <c r="K14" s="158"/>
      <c r="L14" s="610">
        <v>400000</v>
      </c>
      <c r="M14" s="158"/>
      <c r="N14" s="610"/>
      <c r="O14" s="158"/>
      <c r="P14" s="158"/>
      <c r="Q14" s="158">
        <v>500000</v>
      </c>
      <c r="R14" s="158">
        <v>300000</v>
      </c>
      <c r="S14" s="159"/>
      <c r="T14" s="651">
        <v>500000</v>
      </c>
      <c r="U14" s="158"/>
      <c r="V14" s="159"/>
      <c r="W14" s="159"/>
      <c r="X14" s="661">
        <v>300000</v>
      </c>
      <c r="Y14" s="644"/>
      <c r="Z14" s="644"/>
      <c r="AA14" s="651">
        <v>300000</v>
      </c>
      <c r="AB14" s="651"/>
      <c r="AC14" s="651">
        <v>300000</v>
      </c>
      <c r="AD14" s="651">
        <v>300000</v>
      </c>
      <c r="AE14" s="655"/>
      <c r="AF14" s="158"/>
      <c r="AG14" s="610">
        <v>350000</v>
      </c>
      <c r="AH14" s="608">
        <v>400000</v>
      </c>
      <c r="AI14" s="159"/>
      <c r="AJ14" s="19">
        <v>300000</v>
      </c>
      <c r="AK14" s="159"/>
      <c r="AL14" s="159"/>
      <c r="AM14" s="608">
        <v>200000</v>
      </c>
      <c r="AN14" s="19"/>
      <c r="AO14" s="19"/>
      <c r="AP14" s="610"/>
      <c r="AQ14" s="159">
        <v>1500000</v>
      </c>
      <c r="AR14" s="159"/>
      <c r="AS14" s="162">
        <v>500000</v>
      </c>
      <c r="AT14" s="341">
        <v>200000</v>
      </c>
      <c r="AU14" s="162">
        <v>700000</v>
      </c>
      <c r="AV14" s="159"/>
      <c r="AW14" s="159"/>
      <c r="AX14" s="341">
        <v>300000</v>
      </c>
      <c r="AY14" s="341">
        <v>250000</v>
      </c>
      <c r="AZ14" s="341">
        <v>350000</v>
      </c>
      <c r="BA14" s="343">
        <v>600000</v>
      </c>
      <c r="BB14" s="25">
        <v>800000</v>
      </c>
      <c r="BC14" s="49">
        <v>800000</v>
      </c>
      <c r="BD14" s="49"/>
      <c r="BE14" s="606">
        <v>900000</v>
      </c>
      <c r="BF14" s="25">
        <v>400000</v>
      </c>
      <c r="BG14" s="159">
        <v>300000</v>
      </c>
      <c r="BH14" s="524">
        <v>1100000</v>
      </c>
      <c r="BI14" s="158"/>
      <c r="BJ14" s="159"/>
      <c r="BK14" s="159"/>
      <c r="BL14" s="610"/>
      <c r="BM14" s="159">
        <v>400000</v>
      </c>
      <c r="BN14" s="159"/>
      <c r="BO14" s="159"/>
      <c r="BP14" s="159"/>
      <c r="BQ14" s="159"/>
      <c r="BR14" s="159"/>
      <c r="BS14" s="11">
        <v>13650000</v>
      </c>
      <c r="BT14" s="11">
        <v>13000000</v>
      </c>
      <c r="BU14" s="109">
        <v>-650000</v>
      </c>
      <c r="BV14" s="485" t="s">
        <v>292</v>
      </c>
      <c r="BW14" s="485" t="s">
        <v>371</v>
      </c>
      <c r="BX14" s="497">
        <v>1.1299999999999999</v>
      </c>
    </row>
    <row r="15" spans="1:84" ht="15" thickBot="1">
      <c r="A15" s="80" t="s">
        <v>46</v>
      </c>
      <c r="B15" s="427">
        <v>5675000</v>
      </c>
      <c r="C15" s="469">
        <v>6000000</v>
      </c>
      <c r="D15" s="518">
        <v>6000000</v>
      </c>
      <c r="E15" s="138">
        <v>325000</v>
      </c>
      <c r="F15" s="93" t="s">
        <v>46</v>
      </c>
      <c r="G15" s="158"/>
      <c r="H15" s="610"/>
      <c r="I15" s="158"/>
      <c r="J15" s="158"/>
      <c r="K15" s="158"/>
      <c r="L15" s="610"/>
      <c r="M15" s="158"/>
      <c r="N15" s="610"/>
      <c r="O15" s="158"/>
      <c r="P15" s="158"/>
      <c r="Q15" s="158"/>
      <c r="R15" s="158"/>
      <c r="S15" s="465"/>
      <c r="T15" s="652">
        <v>575000</v>
      </c>
      <c r="U15" s="158"/>
      <c r="V15" s="159"/>
      <c r="W15" s="159"/>
      <c r="X15" s="654"/>
      <c r="Y15" s="19"/>
      <c r="Z15" s="19"/>
      <c r="AA15" s="651"/>
      <c r="AB15" s="651"/>
      <c r="AC15" s="651"/>
      <c r="AD15" s="651"/>
      <c r="AE15" s="655"/>
      <c r="AF15" s="158"/>
      <c r="AG15" s="19"/>
      <c r="AH15" s="154"/>
      <c r="AI15" s="158"/>
      <c r="AJ15" s="610"/>
      <c r="AK15" s="158"/>
      <c r="AL15" s="158"/>
      <c r="AM15" s="610"/>
      <c r="AN15" s="19"/>
      <c r="AO15" s="158"/>
      <c r="AP15" s="610"/>
      <c r="AQ15" s="608"/>
      <c r="AR15" s="159"/>
      <c r="AS15" s="162">
        <v>600000</v>
      </c>
      <c r="AT15" s="341"/>
      <c r="AU15" s="341">
        <v>1000000</v>
      </c>
      <c r="AV15" s="159"/>
      <c r="AW15" s="159"/>
      <c r="AX15" s="341"/>
      <c r="AY15" s="341"/>
      <c r="AZ15" s="341"/>
      <c r="BA15" s="162"/>
      <c r="BB15" s="161">
        <v>800000</v>
      </c>
      <c r="BC15" s="49">
        <v>1000000</v>
      </c>
      <c r="BD15" s="49"/>
      <c r="BE15" s="606"/>
      <c r="BF15" s="25"/>
      <c r="BG15" s="158"/>
      <c r="BH15" s="524">
        <v>1000000</v>
      </c>
      <c r="BI15" s="158"/>
      <c r="BJ15" s="158"/>
      <c r="BK15" s="158"/>
      <c r="BL15" s="610"/>
      <c r="BM15" s="158"/>
      <c r="BN15" s="159"/>
      <c r="BO15" s="159">
        <v>700000</v>
      </c>
      <c r="BP15" s="159"/>
      <c r="BQ15" s="159"/>
      <c r="BR15" s="159"/>
      <c r="BS15" s="11">
        <v>5675000</v>
      </c>
      <c r="BT15" s="11">
        <v>6000000</v>
      </c>
      <c r="BU15" s="109">
        <v>325000</v>
      </c>
      <c r="BV15" s="485" t="s">
        <v>273</v>
      </c>
      <c r="BW15" s="485" t="s">
        <v>365</v>
      </c>
      <c r="BX15" s="497">
        <v>1.1599999999999999</v>
      </c>
    </row>
    <row r="16" spans="1:84" ht="15" thickBot="1">
      <c r="A16" s="80" t="s">
        <v>47</v>
      </c>
      <c r="B16" s="427">
        <v>32800000</v>
      </c>
      <c r="C16" s="469">
        <v>32000000</v>
      </c>
      <c r="D16" s="518">
        <v>32000000</v>
      </c>
      <c r="E16" s="138">
        <v>-800000</v>
      </c>
      <c r="F16" s="93" t="s">
        <v>47</v>
      </c>
      <c r="G16" s="158"/>
      <c r="H16" s="610">
        <v>1150000</v>
      </c>
      <c r="I16" s="158"/>
      <c r="J16" s="158"/>
      <c r="K16" s="6"/>
      <c r="L16" s="610">
        <v>1000000</v>
      </c>
      <c r="M16" s="158"/>
      <c r="N16" s="610"/>
      <c r="O16" s="158"/>
      <c r="P16" s="158"/>
      <c r="Q16" s="603">
        <v>1500000</v>
      </c>
      <c r="R16" s="158">
        <v>700000</v>
      </c>
      <c r="S16" s="158"/>
      <c r="T16" s="652">
        <v>1600000</v>
      </c>
      <c r="U16" s="158"/>
      <c r="V16" s="159"/>
      <c r="W16" s="159"/>
      <c r="X16" s="654">
        <v>500000</v>
      </c>
      <c r="Y16" s="19"/>
      <c r="Z16" s="19"/>
      <c r="AA16" s="654">
        <v>800000</v>
      </c>
      <c r="AB16" s="651"/>
      <c r="AC16" s="651">
        <v>800000</v>
      </c>
      <c r="AD16" s="651">
        <v>800000</v>
      </c>
      <c r="AE16" s="655"/>
      <c r="AF16" s="158"/>
      <c r="AG16" s="610">
        <v>1000000</v>
      </c>
      <c r="AH16" s="155">
        <v>650000</v>
      </c>
      <c r="AI16" s="158"/>
      <c r="AJ16" s="610">
        <v>1100000</v>
      </c>
      <c r="AK16" s="158"/>
      <c r="AL16" s="158"/>
      <c r="AM16" s="610">
        <v>400000</v>
      </c>
      <c r="AN16" s="19">
        <v>650000</v>
      </c>
      <c r="AO16" s="19"/>
      <c r="AP16" s="610"/>
      <c r="AQ16" s="159">
        <v>1700000</v>
      </c>
      <c r="AR16" s="159"/>
      <c r="AS16" s="343">
        <v>1200000</v>
      </c>
      <c r="AT16" s="341">
        <v>400000</v>
      </c>
      <c r="AU16" s="343">
        <v>1700000</v>
      </c>
      <c r="AV16" s="159"/>
      <c r="AW16" s="159"/>
      <c r="AX16" s="341">
        <v>700000</v>
      </c>
      <c r="AY16" s="341">
        <v>400000</v>
      </c>
      <c r="AZ16" s="341">
        <v>750000</v>
      </c>
      <c r="BA16" s="343">
        <v>1000000</v>
      </c>
      <c r="BB16" s="161">
        <v>2400000</v>
      </c>
      <c r="BC16" s="49">
        <v>2000000</v>
      </c>
      <c r="BD16" s="49"/>
      <c r="BE16" s="606">
        <v>1600000</v>
      </c>
      <c r="BF16" s="161">
        <v>1600000</v>
      </c>
      <c r="BG16" s="610">
        <v>400000</v>
      </c>
      <c r="BH16" s="524">
        <v>2000000</v>
      </c>
      <c r="BI16" s="158"/>
      <c r="BJ16" s="159"/>
      <c r="BK16" s="159"/>
      <c r="BL16" s="610">
        <v>500000</v>
      </c>
      <c r="BM16" s="610">
        <v>1000000</v>
      </c>
      <c r="BN16" s="159"/>
      <c r="BO16" s="159">
        <v>800000</v>
      </c>
      <c r="BP16" s="159"/>
      <c r="BQ16" s="159"/>
      <c r="BR16" s="159"/>
      <c r="BS16" s="11">
        <v>32800000</v>
      </c>
      <c r="BT16" s="11">
        <v>32000000</v>
      </c>
      <c r="BU16" s="109">
        <v>-800000</v>
      </c>
      <c r="BV16" s="485" t="s">
        <v>278</v>
      </c>
      <c r="BW16" s="485" t="s">
        <v>372</v>
      </c>
      <c r="BX16" s="497">
        <v>1.1599999999999999</v>
      </c>
    </row>
    <row r="17" spans="1:79" ht="15" thickBot="1">
      <c r="A17" s="80" t="s">
        <v>48</v>
      </c>
      <c r="B17" s="427">
        <v>20700000</v>
      </c>
      <c r="C17" s="469">
        <v>20000000</v>
      </c>
      <c r="D17" s="518">
        <v>20000000</v>
      </c>
      <c r="E17" s="138">
        <v>-700000</v>
      </c>
      <c r="F17" s="93" t="s">
        <v>48</v>
      </c>
      <c r="G17" s="158"/>
      <c r="H17" s="610">
        <v>1000000</v>
      </c>
      <c r="I17" s="158"/>
      <c r="J17" s="158"/>
      <c r="K17" s="158"/>
      <c r="L17" s="610"/>
      <c r="M17" s="158"/>
      <c r="N17" s="610"/>
      <c r="O17" s="158"/>
      <c r="P17" s="158"/>
      <c r="Q17" s="603">
        <v>800000</v>
      </c>
      <c r="R17" s="158">
        <v>600000</v>
      </c>
      <c r="S17" s="465"/>
      <c r="T17" s="652">
        <v>850000</v>
      </c>
      <c r="U17" s="158"/>
      <c r="V17" s="159"/>
      <c r="W17" s="159"/>
      <c r="X17" s="654"/>
      <c r="Y17" s="19"/>
      <c r="Z17" s="19"/>
      <c r="AA17" s="654">
        <v>600000</v>
      </c>
      <c r="AB17" s="651"/>
      <c r="AC17" s="651">
        <v>500000</v>
      </c>
      <c r="AD17" s="651"/>
      <c r="AE17" s="655"/>
      <c r="AF17" s="158"/>
      <c r="AG17" s="19">
        <v>400000</v>
      </c>
      <c r="AH17" s="154"/>
      <c r="AI17" s="158"/>
      <c r="AJ17" s="610">
        <v>600000</v>
      </c>
      <c r="AK17" s="158"/>
      <c r="AL17" s="158"/>
      <c r="AM17" s="610"/>
      <c r="AN17" s="19">
        <v>300000</v>
      </c>
      <c r="AO17" s="19"/>
      <c r="AP17" s="610"/>
      <c r="AQ17" s="608">
        <v>1700000</v>
      </c>
      <c r="AR17" s="159"/>
      <c r="AS17" s="343">
        <v>1000000</v>
      </c>
      <c r="AT17" s="341">
        <v>400000</v>
      </c>
      <c r="AU17" s="343">
        <v>1000000</v>
      </c>
      <c r="AV17" s="159"/>
      <c r="AW17" s="159"/>
      <c r="AX17" s="341">
        <v>700000</v>
      </c>
      <c r="AY17" s="341"/>
      <c r="AZ17" s="341">
        <v>800000</v>
      </c>
      <c r="BA17" s="343">
        <v>1000000</v>
      </c>
      <c r="BB17" s="161">
        <v>2000000</v>
      </c>
      <c r="BC17" s="606">
        <v>650000</v>
      </c>
      <c r="BD17" s="49"/>
      <c r="BE17" s="606">
        <v>900000</v>
      </c>
      <c r="BF17" s="161">
        <v>1000000</v>
      </c>
      <c r="BG17" s="158">
        <v>300000</v>
      </c>
      <c r="BH17" s="524">
        <v>1700000</v>
      </c>
      <c r="BI17" s="158"/>
      <c r="BJ17" s="159"/>
      <c r="BK17" s="159"/>
      <c r="BL17" s="610">
        <v>500000</v>
      </c>
      <c r="BM17" s="158">
        <v>800000</v>
      </c>
      <c r="BN17" s="159"/>
      <c r="BO17" s="608">
        <v>600000</v>
      </c>
      <c r="BP17" s="159"/>
      <c r="BQ17" s="159"/>
      <c r="BR17" s="159"/>
      <c r="BS17" s="11">
        <v>20700000</v>
      </c>
      <c r="BT17" s="11">
        <v>20000000</v>
      </c>
      <c r="BU17" s="109">
        <v>-700000</v>
      </c>
      <c r="BV17" s="485" t="s">
        <v>279</v>
      </c>
      <c r="BW17" s="485" t="s">
        <v>373</v>
      </c>
      <c r="BX17" s="497">
        <v>1.1299999999999999</v>
      </c>
    </row>
    <row r="18" spans="1:79" ht="15" thickBot="1">
      <c r="A18" s="80" t="s">
        <v>53</v>
      </c>
      <c r="B18" s="427">
        <v>0</v>
      </c>
      <c r="C18" s="469">
        <v>0</v>
      </c>
      <c r="D18" s="518">
        <v>0</v>
      </c>
      <c r="E18" s="138">
        <v>0</v>
      </c>
      <c r="F18" s="93" t="s">
        <v>53</v>
      </c>
      <c r="G18" s="158"/>
      <c r="H18" s="610"/>
      <c r="I18" s="158"/>
      <c r="J18" s="158"/>
      <c r="K18" s="6"/>
      <c r="L18" s="610"/>
      <c r="M18" s="158"/>
      <c r="N18" s="610"/>
      <c r="O18" s="158"/>
      <c r="P18" s="158"/>
      <c r="Q18" s="603"/>
      <c r="R18" s="158"/>
      <c r="S18" s="158"/>
      <c r="T18" s="651"/>
      <c r="U18" s="158"/>
      <c r="V18" s="159"/>
      <c r="W18" s="159"/>
      <c r="X18" s="661"/>
      <c r="Y18" s="644"/>
      <c r="Z18" s="644"/>
      <c r="AA18" s="654"/>
      <c r="AB18" s="651"/>
      <c r="AC18" s="651"/>
      <c r="AD18" s="651"/>
      <c r="AE18" s="657"/>
      <c r="AF18" s="158"/>
      <c r="AG18" s="608"/>
      <c r="AH18" s="608"/>
      <c r="AI18" s="159"/>
      <c r="AJ18" s="610"/>
      <c r="AK18" s="158"/>
      <c r="AL18" s="158"/>
      <c r="AM18" s="610"/>
      <c r="AN18" s="19"/>
      <c r="AO18" s="19"/>
      <c r="AP18" s="610"/>
      <c r="AQ18" s="19"/>
      <c r="AR18" s="159"/>
      <c r="AS18" s="343"/>
      <c r="AT18" s="343"/>
      <c r="AU18" s="343"/>
      <c r="AV18" s="159"/>
      <c r="AW18" s="159"/>
      <c r="AX18" s="343"/>
      <c r="AY18" s="343"/>
      <c r="AZ18" s="343"/>
      <c r="BA18" s="343"/>
      <c r="BB18" s="161"/>
      <c r="BC18" s="610"/>
      <c r="BD18" s="610"/>
      <c r="BE18" s="610"/>
      <c r="BF18" s="25"/>
      <c r="BG18" s="159"/>
      <c r="BH18" s="524"/>
      <c r="BI18" s="158"/>
      <c r="BJ18" s="135"/>
      <c r="BK18" s="135"/>
      <c r="BL18" s="516"/>
      <c r="BM18" s="158"/>
      <c r="BN18" s="159"/>
      <c r="BO18" s="159"/>
      <c r="BP18" s="159"/>
      <c r="BQ18" s="159"/>
      <c r="BR18" s="159"/>
      <c r="BS18" s="11">
        <v>0</v>
      </c>
      <c r="BT18" s="11">
        <v>0</v>
      </c>
      <c r="BU18" s="109">
        <v>0</v>
      </c>
      <c r="BV18" s="485" t="s">
        <v>258</v>
      </c>
      <c r="BW18" s="485" t="s">
        <v>374</v>
      </c>
      <c r="BX18" s="497">
        <v>1.1599999999999999</v>
      </c>
    </row>
    <row r="19" spans="1:79" ht="15" thickBot="1">
      <c r="A19" s="80" t="s">
        <v>183</v>
      </c>
      <c r="B19" s="427">
        <v>15227440</v>
      </c>
      <c r="C19" s="469">
        <v>15000000</v>
      </c>
      <c r="D19" s="518">
        <v>15000000</v>
      </c>
      <c r="E19" s="138">
        <v>-227440</v>
      </c>
      <c r="F19" s="93" t="s">
        <v>183</v>
      </c>
      <c r="G19" s="158"/>
      <c r="H19" s="610"/>
      <c r="I19" s="159"/>
      <c r="J19" s="158"/>
      <c r="K19" s="6"/>
      <c r="L19" s="610">
        <v>650000</v>
      </c>
      <c r="M19" s="158"/>
      <c r="N19" s="610"/>
      <c r="O19" s="159"/>
      <c r="P19" s="159"/>
      <c r="Q19" s="158">
        <v>650000</v>
      </c>
      <c r="R19" s="158"/>
      <c r="S19" s="158"/>
      <c r="T19" s="651">
        <v>600000</v>
      </c>
      <c r="U19" s="159"/>
      <c r="V19" s="159"/>
      <c r="W19" s="159"/>
      <c r="X19" s="654"/>
      <c r="Y19" s="19"/>
      <c r="Z19" s="19"/>
      <c r="AA19" s="654">
        <v>500000</v>
      </c>
      <c r="AB19" s="651"/>
      <c r="AC19" s="651">
        <v>450000</v>
      </c>
      <c r="AD19" s="651"/>
      <c r="AE19" s="651"/>
      <c r="AF19" s="159"/>
      <c r="AG19" s="608">
        <v>400000</v>
      </c>
      <c r="AH19" s="608">
        <v>400000</v>
      </c>
      <c r="AI19" s="159"/>
      <c r="AJ19" s="610">
        <v>600000</v>
      </c>
      <c r="AK19" s="158"/>
      <c r="AL19" s="158"/>
      <c r="AM19" s="610"/>
      <c r="AN19" s="19">
        <v>500000</v>
      </c>
      <c r="AO19" s="158"/>
      <c r="AP19" s="610"/>
      <c r="AQ19" s="159">
        <v>1477440</v>
      </c>
      <c r="AR19" s="159"/>
      <c r="AS19" s="343">
        <v>600000</v>
      </c>
      <c r="AT19" s="341"/>
      <c r="AU19" s="343">
        <v>1000000</v>
      </c>
      <c r="AV19" s="159"/>
      <c r="AW19" s="159"/>
      <c r="AX19" s="341">
        <v>600000</v>
      </c>
      <c r="AY19" s="341"/>
      <c r="AZ19" s="341"/>
      <c r="BA19" s="343">
        <v>800000</v>
      </c>
      <c r="BB19" s="161">
        <v>1800000</v>
      </c>
      <c r="BC19" s="49">
        <v>1000000</v>
      </c>
      <c r="BD19" s="49"/>
      <c r="BE19" s="606">
        <v>900000</v>
      </c>
      <c r="BF19" s="161">
        <v>1000000</v>
      </c>
      <c r="BG19" s="159"/>
      <c r="BH19" s="524">
        <v>800000</v>
      </c>
      <c r="BI19" s="158"/>
      <c r="BJ19" s="159"/>
      <c r="BK19" s="159"/>
      <c r="BL19" s="610"/>
      <c r="BM19" s="159"/>
      <c r="BN19" s="159"/>
      <c r="BO19" s="159">
        <v>500000</v>
      </c>
      <c r="BP19" s="159"/>
      <c r="BQ19" s="159"/>
      <c r="BR19" s="159"/>
      <c r="BS19" s="11">
        <v>15227440</v>
      </c>
      <c r="BT19" s="11">
        <v>15000000</v>
      </c>
      <c r="BU19" s="109">
        <v>-227440</v>
      </c>
      <c r="BV19" s="485" t="s">
        <v>281</v>
      </c>
      <c r="BW19" s="485" t="s">
        <v>375</v>
      </c>
      <c r="BX19" s="497">
        <v>1.1299999999999999</v>
      </c>
    </row>
    <row r="20" spans="1:79" s="153" customFormat="1" ht="15" thickBot="1">
      <c r="A20" s="80" t="s">
        <v>477</v>
      </c>
      <c r="B20" s="427">
        <v>0</v>
      </c>
      <c r="C20" s="469">
        <v>0</v>
      </c>
      <c r="D20" s="518">
        <v>0</v>
      </c>
      <c r="E20" s="138">
        <v>0</v>
      </c>
      <c r="F20" s="93" t="s">
        <v>477</v>
      </c>
      <c r="G20" s="158"/>
      <c r="H20" s="610"/>
      <c r="I20" s="159"/>
      <c r="J20" s="158"/>
      <c r="K20" s="158"/>
      <c r="L20" s="610"/>
      <c r="M20" s="158"/>
      <c r="N20" s="610"/>
      <c r="O20" s="159"/>
      <c r="P20" s="159"/>
      <c r="Q20" s="158"/>
      <c r="R20" s="158"/>
      <c r="S20" s="158"/>
      <c r="T20" s="651"/>
      <c r="U20" s="159"/>
      <c r="V20" s="159"/>
      <c r="W20" s="159"/>
      <c r="X20" s="661"/>
      <c r="Y20" s="19"/>
      <c r="Z20" s="19"/>
      <c r="AA20" s="654"/>
      <c r="AB20" s="651"/>
      <c r="AC20" s="651"/>
      <c r="AD20" s="651"/>
      <c r="AE20" s="651"/>
      <c r="AF20" s="159"/>
      <c r="AG20" s="19"/>
      <c r="AH20" s="673"/>
      <c r="AI20" s="159"/>
      <c r="AJ20" s="610"/>
      <c r="AK20" s="158"/>
      <c r="AL20" s="158"/>
      <c r="AM20" s="610"/>
      <c r="AN20" s="19"/>
      <c r="AO20" s="158"/>
      <c r="AP20" s="610"/>
      <c r="AQ20" s="159"/>
      <c r="AR20" s="159"/>
      <c r="AS20" s="162"/>
      <c r="AT20" s="346"/>
      <c r="AU20" s="346"/>
      <c r="AV20" s="159"/>
      <c r="AW20" s="159"/>
      <c r="AX20" s="608"/>
      <c r="AY20" s="346"/>
      <c r="AZ20" s="346"/>
      <c r="BA20" s="162"/>
      <c r="BB20" s="564"/>
      <c r="BC20" s="610"/>
      <c r="BD20" s="610"/>
      <c r="BE20" s="610"/>
      <c r="BF20" s="564"/>
      <c r="BG20" s="159"/>
      <c r="BH20" s="524"/>
      <c r="BI20" s="158"/>
      <c r="BJ20" s="159"/>
      <c r="BK20" s="159"/>
      <c r="BL20" s="610"/>
      <c r="BM20" s="159"/>
      <c r="BN20" s="159"/>
      <c r="BO20" s="159"/>
      <c r="BP20" s="159"/>
      <c r="BQ20" s="159"/>
      <c r="BR20" s="159"/>
      <c r="BS20" s="11">
        <v>0</v>
      </c>
      <c r="BT20" s="11">
        <v>0</v>
      </c>
      <c r="BU20" s="109">
        <v>0</v>
      </c>
      <c r="BV20" s="491" t="s">
        <v>288</v>
      </c>
      <c r="BW20" s="485" t="s">
        <v>367</v>
      </c>
      <c r="BX20" s="497">
        <v>1.1299999999999999</v>
      </c>
      <c r="BY20" s="501"/>
      <c r="BZ20" s="1"/>
      <c r="CA20" s="499"/>
    </row>
    <row r="21" spans="1:79" s="153" customFormat="1" ht="15" thickBot="1">
      <c r="A21" s="80" t="s">
        <v>485</v>
      </c>
      <c r="B21" s="427">
        <v>0</v>
      </c>
      <c r="C21" s="469">
        <v>0</v>
      </c>
      <c r="D21" s="518">
        <v>0</v>
      </c>
      <c r="E21" s="138">
        <v>0</v>
      </c>
      <c r="F21" s="80" t="s">
        <v>485</v>
      </c>
      <c r="G21" s="158"/>
      <c r="H21" s="610"/>
      <c r="I21" s="159"/>
      <c r="J21" s="158"/>
      <c r="K21" s="158"/>
      <c r="L21" s="610"/>
      <c r="M21" s="158"/>
      <c r="N21" s="610"/>
      <c r="O21" s="159"/>
      <c r="P21" s="159"/>
      <c r="Q21" s="158"/>
      <c r="R21" s="158"/>
      <c r="S21" s="158"/>
      <c r="T21" s="651"/>
      <c r="U21" s="159"/>
      <c r="V21" s="159"/>
      <c r="W21" s="159"/>
      <c r="X21" s="661"/>
      <c r="Y21" s="19"/>
      <c r="Z21" s="19"/>
      <c r="AA21" s="654"/>
      <c r="AB21" s="651"/>
      <c r="AC21" s="651"/>
      <c r="AD21" s="651"/>
      <c r="AE21" s="651"/>
      <c r="AF21" s="159"/>
      <c r="AG21" s="19"/>
      <c r="AH21" s="673"/>
      <c r="AI21" s="159"/>
      <c r="AJ21" s="610"/>
      <c r="AK21" s="158"/>
      <c r="AL21" s="158"/>
      <c r="AM21" s="610"/>
      <c r="AN21" s="19"/>
      <c r="AO21" s="158"/>
      <c r="AP21" s="610"/>
      <c r="AQ21" s="159"/>
      <c r="AR21" s="159"/>
      <c r="AS21" s="162"/>
      <c r="AT21" s="346"/>
      <c r="AU21" s="346"/>
      <c r="AV21" s="159"/>
      <c r="AW21" s="159"/>
      <c r="AX21" s="608"/>
      <c r="AY21" s="346"/>
      <c r="AZ21" s="346"/>
      <c r="BA21" s="162"/>
      <c r="BB21" s="564"/>
      <c r="BC21" s="610"/>
      <c r="BD21" s="610"/>
      <c r="BE21" s="610"/>
      <c r="BF21" s="564"/>
      <c r="BG21" s="159"/>
      <c r="BH21" s="524"/>
      <c r="BI21" s="158"/>
      <c r="BJ21" s="159"/>
      <c r="BK21" s="159"/>
      <c r="BL21" s="610"/>
      <c r="BM21" s="159"/>
      <c r="BN21" s="159"/>
      <c r="BO21" s="159"/>
      <c r="BP21" s="159"/>
      <c r="BQ21" s="159"/>
      <c r="BR21" s="159"/>
      <c r="BS21" s="11">
        <v>0</v>
      </c>
      <c r="BT21" s="11">
        <v>0</v>
      </c>
      <c r="BU21" s="109">
        <v>0</v>
      </c>
      <c r="BV21" s="613" t="s">
        <v>485</v>
      </c>
      <c r="BW21" s="485"/>
      <c r="BX21" s="497"/>
      <c r="BY21" s="501"/>
      <c r="BZ21" s="1"/>
      <c r="CA21" s="499"/>
    </row>
    <row r="22" spans="1:79" ht="15" thickBot="1">
      <c r="A22" s="80" t="s">
        <v>319</v>
      </c>
      <c r="B22" s="427">
        <v>6400000</v>
      </c>
      <c r="C22" s="469">
        <v>6000000</v>
      </c>
      <c r="D22" s="518">
        <v>6000000</v>
      </c>
      <c r="E22" s="138">
        <v>-400000</v>
      </c>
      <c r="F22" s="93" t="s">
        <v>319</v>
      </c>
      <c r="G22" s="158"/>
      <c r="H22" s="610">
        <v>300000</v>
      </c>
      <c r="I22" s="158"/>
      <c r="J22" s="158"/>
      <c r="K22" s="158"/>
      <c r="L22" s="610">
        <v>350000</v>
      </c>
      <c r="M22" s="158"/>
      <c r="N22" s="610"/>
      <c r="O22" s="158"/>
      <c r="P22" s="158"/>
      <c r="Q22" s="158"/>
      <c r="R22" s="158"/>
      <c r="S22" s="158"/>
      <c r="T22" s="651">
        <v>200000</v>
      </c>
      <c r="U22" s="158"/>
      <c r="V22" s="159"/>
      <c r="W22" s="159"/>
      <c r="X22" s="651">
        <v>200000</v>
      </c>
      <c r="Y22" s="610"/>
      <c r="Z22" s="610"/>
      <c r="AA22" s="651">
        <v>300000</v>
      </c>
      <c r="AB22" s="651"/>
      <c r="AC22" s="651">
        <v>300000</v>
      </c>
      <c r="AD22" s="651">
        <v>200000</v>
      </c>
      <c r="AE22" s="651"/>
      <c r="AF22" s="158"/>
      <c r="AG22" s="610"/>
      <c r="AH22" s="610">
        <v>250000</v>
      </c>
      <c r="AI22" s="158"/>
      <c r="AJ22" s="610">
        <v>200000</v>
      </c>
      <c r="AK22" s="158"/>
      <c r="AL22" s="158"/>
      <c r="AM22" s="610"/>
      <c r="AN22" s="19"/>
      <c r="AO22" s="158"/>
      <c r="AP22" s="610"/>
      <c r="AQ22" s="159">
        <v>700000</v>
      </c>
      <c r="AR22" s="159"/>
      <c r="AS22" s="162">
        <v>300000</v>
      </c>
      <c r="AT22" s="342"/>
      <c r="AU22" s="342">
        <v>400000</v>
      </c>
      <c r="AV22" s="159"/>
      <c r="AW22" s="158"/>
      <c r="AX22" s="610">
        <v>300000</v>
      </c>
      <c r="AY22" s="341"/>
      <c r="AZ22" s="341">
        <v>200000</v>
      </c>
      <c r="BA22" s="162">
        <v>350000</v>
      </c>
      <c r="BB22" s="564">
        <v>500000</v>
      </c>
      <c r="BC22" s="49">
        <v>500000</v>
      </c>
      <c r="BD22" s="49"/>
      <c r="BE22" s="606">
        <v>450000</v>
      </c>
      <c r="BF22" s="161"/>
      <c r="BG22" s="159"/>
      <c r="BH22" s="524">
        <v>400000</v>
      </c>
      <c r="BI22" s="158"/>
      <c r="BJ22" s="159"/>
      <c r="BK22" s="159"/>
      <c r="BL22" s="610"/>
      <c r="BM22" s="159"/>
      <c r="BN22" s="159"/>
      <c r="BO22" s="159"/>
      <c r="BP22" s="159"/>
      <c r="BQ22" s="159"/>
      <c r="BR22" s="159"/>
      <c r="BS22" s="11">
        <v>6400000</v>
      </c>
      <c r="BT22" s="11">
        <v>6000000</v>
      </c>
      <c r="BU22" s="109">
        <v>-400000</v>
      </c>
      <c r="BV22" s="491" t="s">
        <v>563</v>
      </c>
      <c r="BW22" s="485" t="s">
        <v>377</v>
      </c>
      <c r="BX22" s="497">
        <v>1.1299999999999999</v>
      </c>
    </row>
    <row r="23" spans="1:79" ht="15.5">
      <c r="A23" s="77" t="s">
        <v>12</v>
      </c>
      <c r="B23" s="313">
        <v>229018887</v>
      </c>
      <c r="C23" s="165">
        <v>225500000</v>
      </c>
      <c r="D23" s="145">
        <v>225500000</v>
      </c>
      <c r="E23" s="108">
        <v>-3518887</v>
      </c>
      <c r="F23" s="90" t="s">
        <v>12</v>
      </c>
      <c r="G23" s="165">
        <v>0</v>
      </c>
      <c r="H23" s="165">
        <v>6300000</v>
      </c>
      <c r="I23" s="165">
        <v>0</v>
      </c>
      <c r="J23" s="165">
        <v>0</v>
      </c>
      <c r="K23" s="165">
        <v>0</v>
      </c>
      <c r="L23" s="165">
        <v>5100000</v>
      </c>
      <c r="M23" s="165">
        <v>0</v>
      </c>
      <c r="N23" s="165">
        <v>0</v>
      </c>
      <c r="O23" s="165">
        <v>0</v>
      </c>
      <c r="P23" s="165"/>
      <c r="Q23" s="165">
        <v>7210000</v>
      </c>
      <c r="R23" s="165">
        <v>5400000</v>
      </c>
      <c r="S23" s="165">
        <v>0</v>
      </c>
      <c r="T23" s="165">
        <v>9725000</v>
      </c>
      <c r="U23" s="165">
        <v>0</v>
      </c>
      <c r="V23" s="165">
        <v>0</v>
      </c>
      <c r="W23" s="165">
        <v>0</v>
      </c>
      <c r="X23" s="165">
        <v>2900000</v>
      </c>
      <c r="Y23" s="165">
        <v>0</v>
      </c>
      <c r="Z23" s="165">
        <v>0</v>
      </c>
      <c r="AA23" s="165">
        <v>5550000</v>
      </c>
      <c r="AB23" s="165">
        <v>0</v>
      </c>
      <c r="AC23" s="165">
        <v>4850000</v>
      </c>
      <c r="AD23" s="165">
        <v>3600000</v>
      </c>
      <c r="AE23" s="165">
        <v>0</v>
      </c>
      <c r="AF23" s="165">
        <v>0</v>
      </c>
      <c r="AG23" s="165">
        <v>4850000</v>
      </c>
      <c r="AH23" s="165">
        <v>3100000</v>
      </c>
      <c r="AI23" s="165">
        <v>0</v>
      </c>
      <c r="AJ23" s="165">
        <v>4500000</v>
      </c>
      <c r="AK23" s="165">
        <v>0</v>
      </c>
      <c r="AL23" s="165">
        <v>0</v>
      </c>
      <c r="AM23" s="165">
        <v>1300000</v>
      </c>
      <c r="AN23" s="165">
        <v>3151872</v>
      </c>
      <c r="AO23" s="165">
        <v>0</v>
      </c>
      <c r="AP23" s="165">
        <v>0</v>
      </c>
      <c r="AQ23" s="165">
        <v>17307015</v>
      </c>
      <c r="AR23" s="165">
        <v>0</v>
      </c>
      <c r="AS23" s="165">
        <v>9600000</v>
      </c>
      <c r="AT23" s="165">
        <v>2700000</v>
      </c>
      <c r="AU23" s="165">
        <v>15100000</v>
      </c>
      <c r="AV23" s="165">
        <v>0</v>
      </c>
      <c r="AW23" s="294">
        <v>0</v>
      </c>
      <c r="AX23" s="294">
        <v>7400000</v>
      </c>
      <c r="AY23" s="165">
        <v>2950000</v>
      </c>
      <c r="AZ23" s="165">
        <v>6100000</v>
      </c>
      <c r="BA23" s="165">
        <v>7950000</v>
      </c>
      <c r="BB23" s="165">
        <v>17300000</v>
      </c>
      <c r="BC23" s="165">
        <v>14150000</v>
      </c>
      <c r="BD23" s="165">
        <v>0</v>
      </c>
      <c r="BE23" s="165">
        <v>10250000</v>
      </c>
      <c r="BF23" s="165">
        <v>10400000</v>
      </c>
      <c r="BG23" s="165">
        <v>3100000</v>
      </c>
      <c r="BH23" s="165">
        <v>22075000</v>
      </c>
      <c r="BI23" s="165">
        <v>0</v>
      </c>
      <c r="BJ23" s="165">
        <v>0</v>
      </c>
      <c r="BK23" s="165">
        <v>0</v>
      </c>
      <c r="BL23" s="165">
        <v>2000000</v>
      </c>
      <c r="BM23" s="165">
        <v>6600000</v>
      </c>
      <c r="BN23" s="165">
        <v>0</v>
      </c>
      <c r="BO23" s="165">
        <v>6500000</v>
      </c>
      <c r="BP23" s="165">
        <v>0</v>
      </c>
      <c r="BQ23" s="165">
        <v>0</v>
      </c>
      <c r="BR23" s="165">
        <v>0</v>
      </c>
      <c r="BS23" s="165">
        <v>229018887</v>
      </c>
      <c r="BT23" s="165">
        <v>225500000</v>
      </c>
      <c r="BU23" s="108">
        <v>-3518887</v>
      </c>
      <c r="BV23" s="487" t="s">
        <v>12</v>
      </c>
      <c r="BW23" s="488"/>
      <c r="BX23" s="504"/>
    </row>
    <row r="24" spans="1:79" ht="15" thickBot="1">
      <c r="A24" s="81" t="s">
        <v>50</v>
      </c>
      <c r="B24" s="426">
        <v>4.8646098854925142E-3</v>
      </c>
      <c r="C24" s="457"/>
      <c r="D24" s="147">
        <v>1.8426548268781918E-2</v>
      </c>
      <c r="E24" s="104"/>
      <c r="F24" s="94" t="s">
        <v>50</v>
      </c>
      <c r="G24" s="175" t="e">
        <v>#DIV/0!</v>
      </c>
      <c r="H24" s="175">
        <v>1.0638297872340425E-2</v>
      </c>
      <c r="I24" s="175" t="e">
        <v>#DIV/0!</v>
      </c>
      <c r="J24" s="175" t="e">
        <v>#DIV/0!</v>
      </c>
      <c r="K24" s="175" t="e">
        <v>#DIV/0!</v>
      </c>
      <c r="L24" s="175">
        <v>0.01</v>
      </c>
      <c r="M24" s="175" t="e">
        <v>#DIV/0!</v>
      </c>
      <c r="N24" s="175" t="e">
        <v>#DIV/0!</v>
      </c>
      <c r="O24" s="175" t="e">
        <v>#DIV/0!</v>
      </c>
      <c r="P24" s="175"/>
      <c r="Q24" s="175">
        <v>7.9365079365079361E-3</v>
      </c>
      <c r="R24" s="175">
        <v>1.3513513513513514E-2</v>
      </c>
      <c r="S24" s="175" t="e">
        <v>#DIV/0!</v>
      </c>
      <c r="T24" s="175">
        <v>6.5966269253152406E-3</v>
      </c>
      <c r="U24" s="175" t="e">
        <v>#DIV/0!</v>
      </c>
      <c r="V24" s="175" t="e">
        <v>#DIV/0!</v>
      </c>
      <c r="W24" s="175"/>
      <c r="X24" s="175">
        <v>0</v>
      </c>
      <c r="Y24" s="175" t="e">
        <v>#DIV/0!</v>
      </c>
      <c r="Z24" s="175" t="e">
        <v>#DIV/0!</v>
      </c>
      <c r="AA24" s="175">
        <v>0</v>
      </c>
      <c r="AB24" s="175" t="e">
        <v>#DIV/0!</v>
      </c>
      <c r="AC24" s="175">
        <v>0</v>
      </c>
      <c r="AD24" s="175">
        <v>1.4925373134328358E-2</v>
      </c>
      <c r="AE24" s="175" t="e">
        <v>#DIV/0!</v>
      </c>
      <c r="AF24" s="175" t="e">
        <v>#DIV/0!</v>
      </c>
      <c r="AG24" s="175">
        <v>0</v>
      </c>
      <c r="AH24" s="175">
        <v>0</v>
      </c>
      <c r="AI24" s="175" t="e">
        <v>#DIV/0!</v>
      </c>
      <c r="AJ24" s="175">
        <v>0</v>
      </c>
      <c r="AK24" s="175" t="e">
        <v>#DIV/0!</v>
      </c>
      <c r="AL24" s="175" t="e">
        <v>#DIV/0!</v>
      </c>
      <c r="AM24" s="175">
        <v>0</v>
      </c>
      <c r="AN24" s="175">
        <v>0</v>
      </c>
      <c r="AO24" s="175" t="e">
        <v>#DIV/0!</v>
      </c>
      <c r="AP24" s="175" t="e">
        <v>#DIV/0!</v>
      </c>
      <c r="AQ24" s="175">
        <v>1.1010029104323811E-2</v>
      </c>
      <c r="AR24" s="175" t="e">
        <v>#DIV/0!</v>
      </c>
      <c r="AS24" s="175">
        <v>7.3529411764705881E-3</v>
      </c>
      <c r="AT24" s="175">
        <v>0</v>
      </c>
      <c r="AU24" s="175">
        <v>4.1851598417172549E-3</v>
      </c>
      <c r="AV24" s="175" t="e">
        <v>#DIV/0!</v>
      </c>
      <c r="AW24" s="65" t="e">
        <v>#DIV/0!</v>
      </c>
      <c r="AX24" s="65">
        <v>0</v>
      </c>
      <c r="AY24" s="175">
        <v>0</v>
      </c>
      <c r="AZ24" s="175">
        <v>0</v>
      </c>
      <c r="BA24" s="175">
        <v>9.0909090909090905E-3</v>
      </c>
      <c r="BB24" s="175">
        <v>0</v>
      </c>
      <c r="BC24" s="175">
        <v>6.9767441860465115E-3</v>
      </c>
      <c r="BD24" s="175">
        <v>0</v>
      </c>
      <c r="BE24" s="175">
        <v>6.4516129032258064E-3</v>
      </c>
      <c r="BF24" s="175">
        <v>0</v>
      </c>
      <c r="BG24" s="175">
        <v>2.5000000000000001E-2</v>
      </c>
      <c r="BH24" s="175">
        <v>5.4781404904051907E-3</v>
      </c>
      <c r="BI24" s="175" t="e">
        <v>#DIV/0!</v>
      </c>
      <c r="BJ24" s="175" t="e">
        <v>#DIV/0!</v>
      </c>
      <c r="BK24" s="175" t="e">
        <v>#DIV/0!</v>
      </c>
      <c r="BL24" s="175">
        <v>0</v>
      </c>
      <c r="BM24" s="175">
        <v>0</v>
      </c>
      <c r="BN24" s="175" t="e">
        <v>#DIV/0!</v>
      </c>
      <c r="BO24" s="175">
        <v>0</v>
      </c>
      <c r="BP24" s="175"/>
      <c r="BQ24" s="175" t="e">
        <v>#DIV/0!</v>
      </c>
      <c r="BR24" s="175" t="e">
        <v>#DIV/0!</v>
      </c>
      <c r="BS24" s="46">
        <v>4.8646098854925142E-3</v>
      </c>
      <c r="BT24" s="46">
        <v>1.8836095385707183E-3</v>
      </c>
      <c r="BU24" s="104"/>
      <c r="BV24" s="489" t="s">
        <v>50</v>
      </c>
      <c r="BW24" s="490"/>
      <c r="BX24" s="505"/>
    </row>
    <row r="25" spans="1:79" ht="15" thickBot="1">
      <c r="A25" s="79" t="s">
        <v>51</v>
      </c>
      <c r="B25" s="425">
        <v>200000</v>
      </c>
      <c r="C25" s="469">
        <v>0</v>
      </c>
      <c r="D25" s="518">
        <v>0</v>
      </c>
      <c r="E25" s="138">
        <v>-200000</v>
      </c>
      <c r="F25" s="93" t="s">
        <v>51</v>
      </c>
      <c r="G25" s="158"/>
      <c r="H25" s="158"/>
      <c r="I25" s="158"/>
      <c r="J25" s="158"/>
      <c r="K25" s="158"/>
      <c r="L25" s="610"/>
      <c r="M25" s="158"/>
      <c r="N25" s="610"/>
      <c r="O25" s="158"/>
      <c r="P25" s="158"/>
      <c r="Q25" s="6"/>
      <c r="R25" s="158"/>
      <c r="S25" s="158"/>
      <c r="T25" s="158"/>
      <c r="U25" s="158"/>
      <c r="V25" s="159"/>
      <c r="W25" s="159"/>
      <c r="X25" s="648"/>
      <c r="Y25" s="649"/>
      <c r="Z25" s="244"/>
      <c r="AA25" s="158"/>
      <c r="AB25" s="158"/>
      <c r="AE25" s="161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>
        <v>100000</v>
      </c>
      <c r="AR25" s="159"/>
      <c r="AS25" s="608"/>
      <c r="AT25" s="194"/>
      <c r="AU25" s="194">
        <v>100000</v>
      </c>
      <c r="AV25" s="159"/>
      <c r="AW25" s="58"/>
      <c r="AX25" s="58"/>
      <c r="AY25" s="194"/>
      <c r="AZ25" s="194"/>
      <c r="BA25" s="608"/>
      <c r="BB25" s="161"/>
      <c r="BC25" s="450"/>
      <c r="BD25" s="159"/>
      <c r="BE25" s="159"/>
      <c r="BF25" s="161"/>
      <c r="BG25" s="159"/>
      <c r="BH25" s="524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v>200000</v>
      </c>
      <c r="BT25" s="11">
        <v>0</v>
      </c>
      <c r="BU25" s="106">
        <v>-200000</v>
      </c>
      <c r="BV25" s="485" t="s">
        <v>51</v>
      </c>
      <c r="BW25" s="485" t="s">
        <v>368</v>
      </c>
      <c r="BX25" s="497">
        <v>1.1299999999999999</v>
      </c>
    </row>
    <row r="26" spans="1:79" ht="15" thickBot="1">
      <c r="A26" s="79" t="s">
        <v>52</v>
      </c>
      <c r="B26" s="105">
        <v>0</v>
      </c>
      <c r="C26" s="469">
        <v>0</v>
      </c>
      <c r="D26" s="518">
        <v>0</v>
      </c>
      <c r="E26" s="138">
        <v>0</v>
      </c>
      <c r="F26" s="93" t="s">
        <v>52</v>
      </c>
      <c r="G26" s="158"/>
      <c r="H26" s="158"/>
      <c r="I26" s="158"/>
      <c r="J26" s="158"/>
      <c r="K26" s="158"/>
      <c r="L26" s="610"/>
      <c r="M26" s="158"/>
      <c r="N26" s="610"/>
      <c r="O26" s="158"/>
      <c r="P26" s="158"/>
      <c r="Q26" s="6"/>
      <c r="R26" s="158"/>
      <c r="S26" s="158"/>
      <c r="T26" s="158"/>
      <c r="U26" s="158"/>
      <c r="V26" s="159"/>
      <c r="W26" s="159"/>
      <c r="X26" s="158"/>
      <c r="Y26" s="610"/>
      <c r="Z26" s="158"/>
      <c r="AA26" s="158"/>
      <c r="AB26" s="158"/>
      <c r="AC26" s="645"/>
      <c r="AD26" s="645"/>
      <c r="AE26" s="17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608"/>
      <c r="AT26" s="159"/>
      <c r="AU26" s="608"/>
      <c r="AV26" s="159"/>
      <c r="AW26" s="58"/>
      <c r="AX26" s="58"/>
      <c r="AY26" s="608"/>
      <c r="AZ26" s="608"/>
      <c r="BA26" s="608"/>
      <c r="BB26" s="161"/>
      <c r="BC26" s="450"/>
      <c r="BD26" s="159"/>
      <c r="BE26" s="159"/>
      <c r="BF26" s="161"/>
      <c r="BG26" s="159"/>
      <c r="BH26" s="524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v>0</v>
      </c>
      <c r="BT26" s="11">
        <v>0</v>
      </c>
      <c r="BU26" s="106">
        <v>0</v>
      </c>
      <c r="BV26" s="485" t="s">
        <v>446</v>
      </c>
      <c r="BW26" s="485" t="s">
        <v>379</v>
      </c>
      <c r="BX26" s="497">
        <v>1.1599999999999999</v>
      </c>
    </row>
    <row r="27" spans="1:79" ht="15" thickBot="1">
      <c r="A27" s="79" t="s">
        <v>313</v>
      </c>
      <c r="B27" s="105">
        <v>850000</v>
      </c>
      <c r="C27" s="469">
        <v>700000</v>
      </c>
      <c r="D27" s="518">
        <v>700000</v>
      </c>
      <c r="E27" s="138">
        <v>-150000</v>
      </c>
      <c r="F27" s="93" t="s">
        <v>54</v>
      </c>
      <c r="G27" s="158"/>
      <c r="H27" s="610">
        <v>100000</v>
      </c>
      <c r="I27" s="158"/>
      <c r="J27" s="158"/>
      <c r="K27" s="158"/>
      <c r="L27" s="610">
        <v>100000</v>
      </c>
      <c r="M27" s="158"/>
      <c r="N27" s="610"/>
      <c r="O27" s="158"/>
      <c r="P27" s="158"/>
      <c r="Q27" s="6">
        <v>100000</v>
      </c>
      <c r="R27" s="158"/>
      <c r="S27" s="158"/>
      <c r="T27" s="158">
        <v>100000</v>
      </c>
      <c r="U27" s="158"/>
      <c r="V27" s="159"/>
      <c r="W27" s="159"/>
      <c r="X27" s="158"/>
      <c r="Y27" s="610"/>
      <c r="Z27" s="158"/>
      <c r="AA27" s="158"/>
      <c r="AB27" s="158"/>
      <c r="AC27" s="606"/>
      <c r="AD27" s="606">
        <v>100000</v>
      </c>
      <c r="AE27" s="161"/>
      <c r="AF27" s="161"/>
      <c r="AG27" s="23"/>
      <c r="AH27" s="23"/>
      <c r="AI27" s="23"/>
      <c r="AJ27" s="22"/>
      <c r="AK27" s="158"/>
      <c r="AL27" s="158"/>
      <c r="AM27" s="158"/>
      <c r="AN27" s="288"/>
      <c r="AO27" s="158"/>
      <c r="AP27" s="610"/>
      <c r="AQ27" s="159">
        <v>100000</v>
      </c>
      <c r="AR27" s="159"/>
      <c r="AS27" s="608"/>
      <c r="AT27" s="194"/>
      <c r="AU27" s="194"/>
      <c r="AV27" s="159"/>
      <c r="AW27" s="64"/>
      <c r="AX27" s="58"/>
      <c r="AY27" s="194"/>
      <c r="AZ27" s="194"/>
      <c r="BA27" s="608">
        <v>100000</v>
      </c>
      <c r="BB27" s="465"/>
      <c r="BC27" s="49">
        <v>150000</v>
      </c>
      <c r="BD27" s="49"/>
      <c r="BE27" s="159"/>
      <c r="BF27" s="465"/>
      <c r="BG27" s="159"/>
      <c r="BH27" s="524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v>850000</v>
      </c>
      <c r="BT27" s="11">
        <v>700000</v>
      </c>
      <c r="BU27" s="109">
        <v>-150000</v>
      </c>
      <c r="BV27" s="485" t="s">
        <v>294</v>
      </c>
      <c r="BW27" s="485" t="s">
        <v>374</v>
      </c>
      <c r="BX27" s="497">
        <v>1.1599999999999999</v>
      </c>
    </row>
    <row r="28" spans="1:79" ht="15" thickBot="1">
      <c r="A28" s="79" t="s">
        <v>55</v>
      </c>
      <c r="B28" s="105">
        <v>600000</v>
      </c>
      <c r="C28" s="469">
        <v>0</v>
      </c>
      <c r="D28" s="518">
        <v>0</v>
      </c>
      <c r="E28" s="138">
        <v>-600000</v>
      </c>
      <c r="F28" s="93" t="s">
        <v>55</v>
      </c>
      <c r="G28" s="158"/>
      <c r="H28" s="158"/>
      <c r="I28" s="158"/>
      <c r="J28" s="158"/>
      <c r="K28" s="158"/>
      <c r="L28" s="610"/>
      <c r="M28" s="158"/>
      <c r="N28" s="610"/>
      <c r="O28" s="158"/>
      <c r="P28" s="158"/>
      <c r="Q28" s="604"/>
      <c r="R28" s="158">
        <v>100000</v>
      </c>
      <c r="S28" s="158"/>
      <c r="T28" s="158"/>
      <c r="U28" s="158"/>
      <c r="V28" s="159"/>
      <c r="W28" s="159"/>
      <c r="X28" s="244"/>
      <c r="Y28" s="244"/>
      <c r="Z28" s="244"/>
      <c r="AA28" s="159"/>
      <c r="AB28" s="159"/>
      <c r="AC28" s="646"/>
      <c r="AD28" s="646"/>
      <c r="AE28" s="244"/>
      <c r="AF28" s="158"/>
      <c r="AG28" s="161"/>
      <c r="AH28" s="161"/>
      <c r="AI28" s="161"/>
      <c r="AJ28" s="22"/>
      <c r="AK28" s="158"/>
      <c r="AL28" s="158"/>
      <c r="AM28" s="610"/>
      <c r="AN28" s="288"/>
      <c r="AO28" s="158"/>
      <c r="AP28" s="158"/>
      <c r="AQ28" s="608">
        <v>100000</v>
      </c>
      <c r="AR28" s="159"/>
      <c r="AS28" s="571">
        <v>100000</v>
      </c>
      <c r="AT28" s="194"/>
      <c r="AU28" s="194"/>
      <c r="AV28" s="159"/>
      <c r="AW28" s="58"/>
      <c r="AX28" s="58"/>
      <c r="AY28" s="194"/>
      <c r="AZ28" s="194"/>
      <c r="BA28" s="571"/>
      <c r="BB28" s="49"/>
      <c r="BC28" s="49"/>
      <c r="BD28" s="159"/>
      <c r="BE28" s="159">
        <v>100000</v>
      </c>
      <c r="BF28" s="465"/>
      <c r="BG28" s="159">
        <v>100000</v>
      </c>
      <c r="BH28" s="524">
        <v>100000</v>
      </c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v>600000</v>
      </c>
      <c r="BT28" s="11">
        <v>0</v>
      </c>
      <c r="BU28" s="109">
        <v>-600000</v>
      </c>
      <c r="BV28" s="485" t="s">
        <v>257</v>
      </c>
      <c r="BW28" s="485" t="s">
        <v>374</v>
      </c>
      <c r="BX28" s="497">
        <v>1.1599999999999999</v>
      </c>
    </row>
    <row r="29" spans="1:79" ht="15" thickBot="1">
      <c r="A29" s="79" t="s">
        <v>56</v>
      </c>
      <c r="B29" s="334">
        <v>0</v>
      </c>
      <c r="C29" s="469">
        <v>0</v>
      </c>
      <c r="D29" s="518">
        <v>0</v>
      </c>
      <c r="E29" s="138">
        <v>0</v>
      </c>
      <c r="F29" s="92" t="s">
        <v>56</v>
      </c>
      <c r="G29" s="158"/>
      <c r="H29" s="158"/>
      <c r="I29" s="158"/>
      <c r="J29" s="158"/>
      <c r="K29" s="158"/>
      <c r="L29" s="610"/>
      <c r="M29" s="158"/>
      <c r="N29" s="610"/>
      <c r="O29" s="158"/>
      <c r="P29" s="158"/>
      <c r="Q29" s="6"/>
      <c r="R29" s="158"/>
      <c r="S29" s="158"/>
      <c r="T29" s="158"/>
      <c r="U29" s="158"/>
      <c r="V29" s="159"/>
      <c r="W29" s="159"/>
      <c r="X29" s="610"/>
      <c r="Y29" s="610"/>
      <c r="Z29" s="610"/>
      <c r="AA29" s="610"/>
      <c r="AB29" s="158"/>
      <c r="AE29" s="161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608"/>
      <c r="AT29" s="159"/>
      <c r="AU29" s="608"/>
      <c r="AV29" s="159"/>
      <c r="AW29" s="58"/>
      <c r="AX29" s="58"/>
      <c r="AY29" s="608"/>
      <c r="AZ29" s="608"/>
      <c r="BA29" s="608"/>
      <c r="BB29" s="161"/>
      <c r="BC29" s="450"/>
      <c r="BD29" s="159"/>
      <c r="BE29" s="159"/>
      <c r="BF29" s="161"/>
      <c r="BG29" s="159"/>
      <c r="BH29" s="524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v>0</v>
      </c>
      <c r="BT29" s="11"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9" ht="15" thickBot="1">
      <c r="A30" s="79" t="s">
        <v>57</v>
      </c>
      <c r="B30" s="105">
        <v>100000</v>
      </c>
      <c r="C30" s="469">
        <v>0</v>
      </c>
      <c r="D30" s="518">
        <v>0</v>
      </c>
      <c r="E30" s="138">
        <v>-100000</v>
      </c>
      <c r="F30" s="92" t="s">
        <v>57</v>
      </c>
      <c r="G30" s="158"/>
      <c r="H30" s="158"/>
      <c r="I30" s="158"/>
      <c r="J30" s="158"/>
      <c r="K30" s="158"/>
      <c r="L30" s="610"/>
      <c r="M30" s="158"/>
      <c r="N30" s="610"/>
      <c r="O30" s="158"/>
      <c r="P30" s="158"/>
      <c r="Q30" s="6"/>
      <c r="R30" s="158"/>
      <c r="S30" s="158"/>
      <c r="T30" s="158"/>
      <c r="U30" s="158"/>
      <c r="V30" s="159"/>
      <c r="W30" s="159"/>
      <c r="X30" s="158"/>
      <c r="Y30" s="610"/>
      <c r="Z30" s="158"/>
      <c r="AA30" s="158"/>
      <c r="AB30" s="158"/>
      <c r="AC30" s="645"/>
      <c r="AD30" s="645"/>
      <c r="AE30" s="17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608"/>
      <c r="AT30" s="159"/>
      <c r="AU30" s="608"/>
      <c r="AV30" s="159"/>
      <c r="AW30" s="64"/>
      <c r="AX30" s="612"/>
      <c r="AY30" s="608"/>
      <c r="AZ30" s="608"/>
      <c r="BA30" s="608"/>
      <c r="BB30" s="465"/>
      <c r="BC30" s="450"/>
      <c r="BD30" s="159"/>
      <c r="BE30" s="159"/>
      <c r="BF30" s="161"/>
      <c r="BG30" s="159"/>
      <c r="BH30" s="524">
        <v>100000</v>
      </c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v>100000</v>
      </c>
      <c r="BT30" s="11">
        <v>0</v>
      </c>
      <c r="BU30" s="111"/>
      <c r="BV30" s="485" t="s">
        <v>445</v>
      </c>
      <c r="BW30" s="485" t="s">
        <v>380</v>
      </c>
      <c r="BX30" s="497">
        <v>1.1599999999999999</v>
      </c>
    </row>
    <row r="31" spans="1:79" ht="15" thickBot="1">
      <c r="A31" s="79" t="s">
        <v>58</v>
      </c>
      <c r="B31" s="425">
        <v>0</v>
      </c>
      <c r="C31" s="469">
        <v>0</v>
      </c>
      <c r="D31" s="518">
        <v>0</v>
      </c>
      <c r="E31" s="138">
        <v>0</v>
      </c>
      <c r="F31" s="92" t="s">
        <v>58</v>
      </c>
      <c r="G31" s="159"/>
      <c r="H31" s="159"/>
      <c r="I31" s="159"/>
      <c r="J31" s="159"/>
      <c r="K31" s="159"/>
      <c r="L31" s="608"/>
      <c r="M31" s="159"/>
      <c r="N31" s="608"/>
      <c r="O31" s="159"/>
      <c r="P31" s="159"/>
      <c r="Q31" s="6"/>
      <c r="R31" s="159"/>
      <c r="S31" s="158"/>
      <c r="T31" s="158"/>
      <c r="U31" s="159"/>
      <c r="V31" s="159"/>
      <c r="W31" s="159"/>
      <c r="X31" s="158"/>
      <c r="Y31" s="610"/>
      <c r="Z31" s="158"/>
      <c r="AA31" s="159"/>
      <c r="AB31" s="159"/>
      <c r="AC31" s="608"/>
      <c r="AD31" s="608"/>
      <c r="AE31" s="159"/>
      <c r="AF31" s="159"/>
      <c r="AG31" s="159"/>
      <c r="AH31" s="608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608"/>
      <c r="AT31" s="159"/>
      <c r="AU31" s="608"/>
      <c r="AV31" s="159"/>
      <c r="AW31" s="60"/>
      <c r="AX31" s="60"/>
      <c r="AY31" s="608"/>
      <c r="AZ31" s="608"/>
      <c r="BA31" s="608"/>
      <c r="BB31" s="161"/>
      <c r="BC31" s="450"/>
      <c r="BD31" s="159"/>
      <c r="BE31" s="159"/>
      <c r="BF31" s="161"/>
      <c r="BG31" s="159"/>
      <c r="BH31" s="524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v>0</v>
      </c>
      <c r="BT31" s="11">
        <v>0</v>
      </c>
      <c r="BU31" s="109"/>
      <c r="BV31" s="79" t="s">
        <v>58</v>
      </c>
    </row>
    <row r="32" spans="1:79" ht="15" thickBot="1">
      <c r="A32" s="79" t="s">
        <v>59</v>
      </c>
      <c r="B32" s="425">
        <v>0</v>
      </c>
      <c r="C32" s="469">
        <v>0</v>
      </c>
      <c r="D32" s="518">
        <v>0</v>
      </c>
      <c r="E32" s="138">
        <v>0</v>
      </c>
      <c r="F32" s="92" t="s">
        <v>59</v>
      </c>
      <c r="G32" s="158"/>
      <c r="H32" s="158"/>
      <c r="I32" s="158"/>
      <c r="J32" s="158"/>
      <c r="K32" s="158"/>
      <c r="L32" s="610"/>
      <c r="M32" s="158"/>
      <c r="N32" s="610"/>
      <c r="O32" s="158"/>
      <c r="P32" s="158"/>
      <c r="Q32" s="6"/>
      <c r="R32" s="158"/>
      <c r="S32" s="158"/>
      <c r="T32" s="158"/>
      <c r="U32" s="158"/>
      <c r="V32" s="159"/>
      <c r="W32" s="159"/>
      <c r="X32" s="158"/>
      <c r="Y32" s="610"/>
      <c r="Z32" s="158"/>
      <c r="AA32" s="158"/>
      <c r="AB32" s="158"/>
      <c r="AC32" s="610"/>
      <c r="AD32" s="610"/>
      <c r="AE32" s="158"/>
      <c r="AF32" s="158"/>
      <c r="AG32" s="158"/>
      <c r="AH32" s="610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608"/>
      <c r="AT32" s="158"/>
      <c r="AU32" s="610"/>
      <c r="AV32" s="159"/>
      <c r="AW32" s="58"/>
      <c r="AX32" s="58"/>
      <c r="AY32" s="610"/>
      <c r="AZ32" s="610"/>
      <c r="BA32" s="608"/>
      <c r="BB32" s="161"/>
      <c r="BC32" s="450"/>
      <c r="BD32" s="159"/>
      <c r="BE32" s="159"/>
      <c r="BF32" s="161"/>
      <c r="BG32" s="159"/>
      <c r="BH32" s="524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v>0</v>
      </c>
      <c r="BT32" s="11"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5.5">
      <c r="A33" s="77" t="s">
        <v>12</v>
      </c>
      <c r="B33" s="430">
        <v>1750000</v>
      </c>
      <c r="C33" s="168">
        <v>700000</v>
      </c>
      <c r="D33" s="148">
        <v>700000</v>
      </c>
      <c r="E33" s="113">
        <v>-1050000</v>
      </c>
      <c r="F33" s="90" t="s">
        <v>12</v>
      </c>
      <c r="G33" s="168">
        <v>0</v>
      </c>
      <c r="H33" s="168">
        <v>100000</v>
      </c>
      <c r="I33" s="168">
        <v>0</v>
      </c>
      <c r="J33" s="168">
        <v>0</v>
      </c>
      <c r="K33" s="168">
        <v>0</v>
      </c>
      <c r="L33" s="168">
        <v>100000</v>
      </c>
      <c r="M33" s="168">
        <v>0</v>
      </c>
      <c r="N33" s="168">
        <v>0</v>
      </c>
      <c r="O33" s="168">
        <v>0</v>
      </c>
      <c r="P33" s="168"/>
      <c r="Q33" s="168">
        <v>100000</v>
      </c>
      <c r="R33" s="168">
        <v>100000</v>
      </c>
      <c r="S33" s="168">
        <v>0</v>
      </c>
      <c r="T33" s="168">
        <v>100000</v>
      </c>
      <c r="U33" s="168">
        <v>0</v>
      </c>
      <c r="V33" s="168">
        <v>0</v>
      </c>
      <c r="W33" s="168">
        <v>0</v>
      </c>
      <c r="X33" s="168">
        <v>0</v>
      </c>
      <c r="Y33" s="168">
        <v>0</v>
      </c>
      <c r="Z33" s="168">
        <v>0</v>
      </c>
      <c r="AA33" s="168">
        <v>0</v>
      </c>
      <c r="AB33" s="168">
        <v>0</v>
      </c>
      <c r="AC33" s="168">
        <v>0</v>
      </c>
      <c r="AD33" s="168">
        <v>100000</v>
      </c>
      <c r="AE33" s="168">
        <v>0</v>
      </c>
      <c r="AF33" s="168">
        <v>0</v>
      </c>
      <c r="AG33" s="168">
        <v>0</v>
      </c>
      <c r="AH33" s="168">
        <v>0</v>
      </c>
      <c r="AI33" s="168">
        <v>0</v>
      </c>
      <c r="AJ33" s="168">
        <v>0</v>
      </c>
      <c r="AK33" s="168">
        <v>0</v>
      </c>
      <c r="AL33" s="168">
        <v>0</v>
      </c>
      <c r="AM33" s="168">
        <v>0</v>
      </c>
      <c r="AN33" s="168">
        <v>0</v>
      </c>
      <c r="AO33" s="168">
        <v>0</v>
      </c>
      <c r="AP33" s="168">
        <v>0</v>
      </c>
      <c r="AQ33" s="168">
        <v>300000</v>
      </c>
      <c r="AR33" s="168">
        <v>0</v>
      </c>
      <c r="AS33" s="168">
        <v>100000</v>
      </c>
      <c r="AT33" s="168">
        <v>0</v>
      </c>
      <c r="AU33" s="168">
        <v>100000</v>
      </c>
      <c r="AV33" s="168">
        <v>0</v>
      </c>
      <c r="AW33" s="295">
        <v>0</v>
      </c>
      <c r="AX33" s="295">
        <v>0</v>
      </c>
      <c r="AY33" s="168">
        <v>0</v>
      </c>
      <c r="AZ33" s="168">
        <v>0</v>
      </c>
      <c r="BA33" s="168">
        <v>100000</v>
      </c>
      <c r="BB33" s="168">
        <v>0</v>
      </c>
      <c r="BC33" s="168">
        <v>150000</v>
      </c>
      <c r="BD33" s="168">
        <v>0</v>
      </c>
      <c r="BE33" s="168">
        <v>100000</v>
      </c>
      <c r="BF33" s="168">
        <v>0</v>
      </c>
      <c r="BG33" s="168">
        <v>100000</v>
      </c>
      <c r="BH33" s="168">
        <v>200000</v>
      </c>
      <c r="BI33" s="168">
        <v>0</v>
      </c>
      <c r="BJ33" s="168">
        <v>0</v>
      </c>
      <c r="BK33" s="168">
        <v>0</v>
      </c>
      <c r="BL33" s="168">
        <v>0</v>
      </c>
      <c r="BM33" s="168">
        <v>0</v>
      </c>
      <c r="BN33" s="168">
        <v>0</v>
      </c>
      <c r="BO33" s="168">
        <v>0</v>
      </c>
      <c r="BP33" s="168">
        <v>0</v>
      </c>
      <c r="BQ33" s="168">
        <v>0</v>
      </c>
      <c r="BR33" s="168">
        <v>0</v>
      </c>
      <c r="BS33" s="168">
        <v>1750000</v>
      </c>
      <c r="BT33" s="168">
        <v>700000</v>
      </c>
      <c r="BU33" s="113">
        <v>-950000</v>
      </c>
      <c r="BV33" s="487" t="s">
        <v>12</v>
      </c>
      <c r="BW33" s="488"/>
      <c r="BX33" s="504"/>
    </row>
    <row r="34" spans="1:76" ht="15" thickBot="1">
      <c r="A34" s="81" t="s">
        <v>60</v>
      </c>
      <c r="B34" s="521">
        <v>0.2252931212991236</v>
      </c>
      <c r="C34" s="457"/>
      <c r="D34" s="147"/>
      <c r="E34" s="104"/>
      <c r="F34" s="94" t="s">
        <v>60</v>
      </c>
      <c r="G34" s="176" t="e">
        <v>#DIV/0!</v>
      </c>
      <c r="H34" s="176">
        <v>0.25531914893617019</v>
      </c>
      <c r="I34" s="176" t="e">
        <v>#DIV/0!</v>
      </c>
      <c r="J34" s="176" t="e">
        <v>#DIV/0!</v>
      </c>
      <c r="K34" s="176" t="e">
        <v>#DIV/0!</v>
      </c>
      <c r="L34" s="176">
        <v>0.26500000000000001</v>
      </c>
      <c r="M34" s="176" t="e">
        <v>#DIV/0!</v>
      </c>
      <c r="N34" s="176" t="e">
        <v>#DIV/0!</v>
      </c>
      <c r="O34" s="176" t="e">
        <v>#DIV/0!</v>
      </c>
      <c r="P34" s="176"/>
      <c r="Q34" s="176">
        <v>0.21349206349206348</v>
      </c>
      <c r="R34" s="176">
        <v>0.24324324324324326</v>
      </c>
      <c r="S34" s="176" t="e">
        <v>#DIV/0!</v>
      </c>
      <c r="T34" s="176">
        <v>0.15233344009699151</v>
      </c>
      <c r="U34" s="176" t="e">
        <v>#DIV/0!</v>
      </c>
      <c r="V34" s="176" t="e">
        <v>#DIV/0!</v>
      </c>
      <c r="W34" s="176">
        <v>0.5</v>
      </c>
      <c r="X34" s="176">
        <v>0.31666666666666665</v>
      </c>
      <c r="Y34" s="176" t="e">
        <v>#DIV/0!</v>
      </c>
      <c r="Z34" s="176" t="e">
        <v>#DIV/0!</v>
      </c>
      <c r="AA34" s="176">
        <v>0.31927710843373491</v>
      </c>
      <c r="AB34" s="176" t="e">
        <v>#DIV/0!</v>
      </c>
      <c r="AC34" s="176">
        <v>0.29285714285714287</v>
      </c>
      <c r="AD34" s="176">
        <v>0.23880597014925373</v>
      </c>
      <c r="AE34" s="176" t="e">
        <v>#DIV/0!</v>
      </c>
      <c r="AF34" s="176" t="e">
        <v>#DIV/0!</v>
      </c>
      <c r="AG34" s="176">
        <v>0.26428571428571429</v>
      </c>
      <c r="AH34" s="176">
        <v>0.27083333333333331</v>
      </c>
      <c r="AI34" s="176" t="e">
        <v>#DIV/0!</v>
      </c>
      <c r="AJ34" s="176">
        <v>0.24285714285714285</v>
      </c>
      <c r="AK34" s="176" t="e">
        <v>#DIV/0!</v>
      </c>
      <c r="AL34" s="176" t="e">
        <v>#DIV/0!</v>
      </c>
      <c r="AM34" s="176">
        <v>0.19444444444444445</v>
      </c>
      <c r="AN34" s="176">
        <v>0.27017913957670492</v>
      </c>
      <c r="AO34" s="176" t="e">
        <v>#DIV/0!</v>
      </c>
      <c r="AP34" s="176" t="e">
        <v>#DIV/0!</v>
      </c>
      <c r="AQ34" s="176">
        <v>0.28042064733695493</v>
      </c>
      <c r="AR34" s="176" t="e">
        <v>#DIV/0!</v>
      </c>
      <c r="AS34" s="176">
        <v>0.17647058823529413</v>
      </c>
      <c r="AT34" s="176">
        <v>0.27500000000000002</v>
      </c>
      <c r="AU34" s="176">
        <v>0.22993058912402511</v>
      </c>
      <c r="AV34" s="176" t="e">
        <v>#DIV/0!</v>
      </c>
      <c r="AW34" s="176" t="e">
        <v>#DIV/0!</v>
      </c>
      <c r="AX34" s="176">
        <v>0.22727272727272727</v>
      </c>
      <c r="AY34" s="176">
        <v>0.21111111111111111</v>
      </c>
      <c r="AZ34" s="176">
        <v>0.2</v>
      </c>
      <c r="BA34" s="176">
        <v>0.24090909090909091</v>
      </c>
      <c r="BB34" s="176">
        <v>0.23225250362103131</v>
      </c>
      <c r="BC34" s="176">
        <v>0.29767441860465116</v>
      </c>
      <c r="BD34" s="176">
        <v>0</v>
      </c>
      <c r="BE34" s="176">
        <v>0.28064516129032258</v>
      </c>
      <c r="BF34" s="176">
        <v>0.27215189873417722</v>
      </c>
      <c r="BG34" s="176">
        <v>0</v>
      </c>
      <c r="BH34" s="176">
        <v>0.14198624569028695</v>
      </c>
      <c r="BI34" s="176" t="e">
        <v>#DIV/0!</v>
      </c>
      <c r="BJ34" s="176" t="e">
        <v>#DIV/0!</v>
      </c>
      <c r="BK34" s="176" t="e">
        <v>#DIV/0!</v>
      </c>
      <c r="BL34" s="176">
        <v>0</v>
      </c>
      <c r="BM34" s="176">
        <v>0.22911147897940207</v>
      </c>
      <c r="BN34" s="176" t="e">
        <v>#DIV/0!</v>
      </c>
      <c r="BO34" s="176">
        <v>0</v>
      </c>
      <c r="BP34" s="176" t="e">
        <v>#DIV/0!</v>
      </c>
      <c r="BQ34" s="176" t="e">
        <v>#DIV/0!</v>
      </c>
      <c r="BR34" s="176" t="e">
        <v>#DIV/0!</v>
      </c>
      <c r="BS34" s="46">
        <v>0.2252931212991236</v>
      </c>
      <c r="BT34" s="46">
        <v>0.25348002647623097</v>
      </c>
      <c r="BU34" s="104"/>
      <c r="BV34" s="489" t="s">
        <v>60</v>
      </c>
      <c r="BW34" s="490"/>
      <c r="BX34" s="505"/>
    </row>
    <row r="35" spans="1:76" ht="15" thickBot="1">
      <c r="A35" s="80" t="s">
        <v>61</v>
      </c>
      <c r="B35" s="425">
        <v>12500000</v>
      </c>
      <c r="C35" s="557">
        <v>12000000</v>
      </c>
      <c r="D35" s="518">
        <v>12000000</v>
      </c>
      <c r="E35" s="138">
        <v>-500000</v>
      </c>
      <c r="F35" s="93" t="s">
        <v>61</v>
      </c>
      <c r="G35" s="158"/>
      <c r="H35" s="158">
        <v>600000</v>
      </c>
      <c r="I35" s="159"/>
      <c r="J35" s="158"/>
      <c r="K35" s="159"/>
      <c r="L35" s="608"/>
      <c r="M35" s="158"/>
      <c r="N35" s="608"/>
      <c r="O35" s="159"/>
      <c r="P35" s="159"/>
      <c r="Q35" s="158">
        <v>500000</v>
      </c>
      <c r="R35" s="159">
        <v>700000</v>
      </c>
      <c r="S35" s="465"/>
      <c r="T35" s="465"/>
      <c r="U35" s="159"/>
      <c r="V35" s="159"/>
      <c r="W35" s="159"/>
      <c r="X35" s="561"/>
      <c r="Y35" s="561"/>
      <c r="Z35" s="561"/>
      <c r="AA35" s="646">
        <v>900000</v>
      </c>
      <c r="AB35" s="645"/>
      <c r="AC35" s="658"/>
      <c r="AD35" s="658"/>
      <c r="AE35" s="602"/>
      <c r="AF35" s="159"/>
      <c r="AG35" s="173"/>
      <c r="AH35" s="155"/>
      <c r="AI35" s="159"/>
      <c r="AJ35" s="608">
        <v>800000</v>
      </c>
      <c r="AK35" s="159"/>
      <c r="AL35" s="159"/>
      <c r="AM35" s="608"/>
      <c r="AN35" s="173"/>
      <c r="AO35" s="173"/>
      <c r="AP35" s="173"/>
      <c r="AQ35" s="159">
        <v>1300000</v>
      </c>
      <c r="AR35" s="159"/>
      <c r="AS35" s="162">
        <v>1000000</v>
      </c>
      <c r="AT35" s="162"/>
      <c r="AU35" s="162">
        <v>1500000</v>
      </c>
      <c r="AV35" s="159"/>
      <c r="AW35" s="159"/>
      <c r="AX35" s="608">
        <v>500000</v>
      </c>
      <c r="AY35" s="162"/>
      <c r="AZ35" s="162">
        <v>800000</v>
      </c>
      <c r="BA35" s="162">
        <v>1000000</v>
      </c>
      <c r="BB35" s="25">
        <v>1000000</v>
      </c>
      <c r="BC35" s="49">
        <v>1000000</v>
      </c>
      <c r="BD35" s="25"/>
      <c r="BE35" s="606"/>
      <c r="BF35" s="25">
        <v>900000</v>
      </c>
      <c r="BG35" s="159"/>
      <c r="BH35" s="524"/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v>12500000</v>
      </c>
      <c r="BT35" s="11">
        <v>12000000</v>
      </c>
      <c r="BU35" s="114">
        <v>-500000</v>
      </c>
      <c r="BV35" s="485" t="s">
        <v>268</v>
      </c>
      <c r="BW35" s="485" t="s">
        <v>366</v>
      </c>
      <c r="BX35" s="497">
        <v>1.1299999999999999</v>
      </c>
    </row>
    <row r="36" spans="1:76" ht="15" thickBot="1">
      <c r="A36" s="80" t="s">
        <v>62</v>
      </c>
      <c r="B36" s="425">
        <v>22040000</v>
      </c>
      <c r="C36" s="557">
        <v>22000000</v>
      </c>
      <c r="D36" s="518">
        <v>22000000</v>
      </c>
      <c r="E36" s="138">
        <v>-40000</v>
      </c>
      <c r="F36" s="93" t="s">
        <v>62</v>
      </c>
      <c r="G36" s="158"/>
      <c r="H36" s="206">
        <v>800000</v>
      </c>
      <c r="I36" s="159"/>
      <c r="J36" s="162"/>
      <c r="K36" s="162"/>
      <c r="L36" s="608">
        <v>800000</v>
      </c>
      <c r="M36" s="345"/>
      <c r="N36" s="206"/>
      <c r="O36" s="159"/>
      <c r="P36" s="159"/>
      <c r="Q36" s="610">
        <v>940000</v>
      </c>
      <c r="R36" s="159">
        <v>700000</v>
      </c>
      <c r="S36" s="207"/>
      <c r="T36" s="610">
        <v>1000000</v>
      </c>
      <c r="U36" s="159"/>
      <c r="V36" s="159"/>
      <c r="W36" s="159"/>
      <c r="X36" s="173">
        <v>700000</v>
      </c>
      <c r="Y36" s="173"/>
      <c r="Z36" s="173"/>
      <c r="AA36" s="646"/>
      <c r="AB36" s="645"/>
      <c r="AC36" s="658">
        <v>800000</v>
      </c>
      <c r="AD36" s="602">
        <v>900000</v>
      </c>
      <c r="AE36" s="602"/>
      <c r="AF36" s="159"/>
      <c r="AG36" s="173">
        <v>550000</v>
      </c>
      <c r="AH36" s="155">
        <v>400000</v>
      </c>
      <c r="AI36" s="159"/>
      <c r="AJ36" s="173">
        <v>400000</v>
      </c>
      <c r="AK36" s="196"/>
      <c r="AL36" s="196"/>
      <c r="AM36" s="608">
        <v>400000</v>
      </c>
      <c r="AN36" s="173">
        <v>600000</v>
      </c>
      <c r="AO36" s="173"/>
      <c r="AP36" s="173"/>
      <c r="AQ36" s="206">
        <v>1500000</v>
      </c>
      <c r="AR36" s="159"/>
      <c r="AS36" s="162">
        <v>1000000</v>
      </c>
      <c r="AT36" s="162">
        <v>400000</v>
      </c>
      <c r="AU36" s="162">
        <v>1600000</v>
      </c>
      <c r="AV36" s="159"/>
      <c r="AW36" s="159"/>
      <c r="AX36" s="206">
        <v>800000</v>
      </c>
      <c r="AY36" s="162">
        <v>500000</v>
      </c>
      <c r="AZ36" s="162">
        <v>650000</v>
      </c>
      <c r="BA36" s="162">
        <v>600000</v>
      </c>
      <c r="BB36" s="25">
        <v>1200000</v>
      </c>
      <c r="BC36" s="49">
        <v>1200000</v>
      </c>
      <c r="BD36" s="25"/>
      <c r="BE36" s="606">
        <v>1000000</v>
      </c>
      <c r="BF36" s="604">
        <v>1000000</v>
      </c>
      <c r="BG36" s="159"/>
      <c r="BH36" s="628">
        <v>1000000</v>
      </c>
      <c r="BI36" s="158"/>
      <c r="BJ36" s="159"/>
      <c r="BK36" s="159"/>
      <c r="BL36" s="159"/>
      <c r="BM36" s="608">
        <v>600000</v>
      </c>
      <c r="BN36" s="159"/>
      <c r="BO36" s="159"/>
      <c r="BP36" s="159"/>
      <c r="BQ36" s="159"/>
      <c r="BR36" s="159"/>
      <c r="BS36" s="11">
        <v>22040000</v>
      </c>
      <c r="BT36" s="11">
        <v>22000000</v>
      </c>
      <c r="BU36" s="114">
        <v>-40000</v>
      </c>
      <c r="BV36" s="485" t="s">
        <v>272</v>
      </c>
      <c r="BW36" s="485" t="s">
        <v>372</v>
      </c>
      <c r="BX36" s="497">
        <v>1.1599999999999999</v>
      </c>
    </row>
    <row r="37" spans="1:76" ht="15" thickBot="1">
      <c r="A37" s="80" t="s">
        <v>63</v>
      </c>
      <c r="B37" s="425">
        <v>0</v>
      </c>
      <c r="C37" s="557">
        <v>0</v>
      </c>
      <c r="D37" s="518">
        <v>0</v>
      </c>
      <c r="E37" s="138">
        <v>0</v>
      </c>
      <c r="F37" s="93" t="s">
        <v>63</v>
      </c>
      <c r="G37" s="206"/>
      <c r="H37" s="608"/>
      <c r="I37" s="159"/>
      <c r="J37" s="158"/>
      <c r="K37" s="159"/>
      <c r="L37" s="608"/>
      <c r="M37" s="158"/>
      <c r="N37" s="608"/>
      <c r="O37" s="159"/>
      <c r="P37" s="159"/>
      <c r="Q37" s="207"/>
      <c r="R37" s="159"/>
      <c r="S37" s="158"/>
      <c r="T37" s="158"/>
      <c r="U37" s="159"/>
      <c r="V37" s="159"/>
      <c r="W37" s="159"/>
      <c r="X37" s="562"/>
      <c r="Y37" s="173"/>
      <c r="Z37" s="173"/>
      <c r="AA37" s="646"/>
      <c r="AB37" s="645"/>
      <c r="AC37" s="645"/>
      <c r="AD37" s="646"/>
      <c r="AE37" s="646"/>
      <c r="AF37" s="159"/>
      <c r="AG37" s="173"/>
      <c r="AH37" s="155"/>
      <c r="AI37" s="159"/>
      <c r="AJ37" s="173"/>
      <c r="AK37" s="159"/>
      <c r="AL37" s="159"/>
      <c r="AM37" s="608"/>
      <c r="AN37" s="173"/>
      <c r="AO37" s="159"/>
      <c r="AP37" s="173"/>
      <c r="AQ37" s="608"/>
      <c r="AR37" s="159"/>
      <c r="AS37" s="162"/>
      <c r="AT37" s="162"/>
      <c r="AU37" s="675"/>
      <c r="AV37" s="159"/>
      <c r="AW37" s="159"/>
      <c r="AX37" s="608"/>
      <c r="AY37" s="162"/>
      <c r="AZ37" s="162"/>
      <c r="BA37" s="162"/>
      <c r="BB37" s="471"/>
      <c r="BC37" s="664"/>
      <c r="BD37" s="471"/>
      <c r="BE37" s="598"/>
      <c r="BF37" s="606"/>
      <c r="BG37" s="159"/>
      <c r="BH37" s="638"/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v>0</v>
      </c>
      <c r="BT37" s="11">
        <v>0</v>
      </c>
      <c r="BU37" s="109">
        <v>0</v>
      </c>
      <c r="BV37" s="485" t="s">
        <v>275</v>
      </c>
      <c r="BW37" s="485" t="s">
        <v>381</v>
      </c>
      <c r="BX37" s="497">
        <v>1.1599999999999999</v>
      </c>
    </row>
    <row r="38" spans="1:76" ht="15" thickBot="1">
      <c r="A38" s="80" t="s">
        <v>64</v>
      </c>
      <c r="B38" s="105">
        <v>96000</v>
      </c>
      <c r="C38" s="557">
        <v>4700000</v>
      </c>
      <c r="D38" s="518">
        <v>4700000</v>
      </c>
      <c r="E38" s="138">
        <v>4604000</v>
      </c>
      <c r="F38" s="93" t="s">
        <v>64</v>
      </c>
      <c r="G38" s="159"/>
      <c r="H38" s="608"/>
      <c r="I38" s="159"/>
      <c r="J38" s="158"/>
      <c r="K38" s="159"/>
      <c r="L38" s="608"/>
      <c r="M38" s="158"/>
      <c r="N38" s="196"/>
      <c r="O38" s="159"/>
      <c r="P38" s="159"/>
      <c r="Q38" s="158"/>
      <c r="R38" s="196"/>
      <c r="S38" s="566"/>
      <c r="T38" s="566"/>
      <c r="U38" s="159"/>
      <c r="V38" s="159"/>
      <c r="W38" s="159"/>
      <c r="X38" s="562"/>
      <c r="Y38" s="173"/>
      <c r="Z38" s="173"/>
      <c r="AA38" s="646"/>
      <c r="AB38" s="645"/>
      <c r="AC38" s="658"/>
      <c r="AD38" s="602"/>
      <c r="AE38" s="602"/>
      <c r="AF38" s="159"/>
      <c r="AG38" s="173"/>
      <c r="AH38" s="155"/>
      <c r="AI38" s="159"/>
      <c r="AJ38" s="173"/>
      <c r="AK38" s="159"/>
      <c r="AL38" s="159"/>
      <c r="AM38" s="608"/>
      <c r="AN38" s="677"/>
      <c r="AO38" s="173"/>
      <c r="AP38" s="173"/>
      <c r="AQ38" s="608">
        <v>46000</v>
      </c>
      <c r="AR38" s="159"/>
      <c r="AS38" s="345"/>
      <c r="AT38" s="162"/>
      <c r="AU38" s="162"/>
      <c r="AV38" s="159"/>
      <c r="AW38" s="159"/>
      <c r="AX38" s="206"/>
      <c r="AY38" s="162"/>
      <c r="AZ38" s="162"/>
      <c r="BA38" s="345"/>
      <c r="BB38" s="599"/>
      <c r="BC38" s="664"/>
      <c r="BD38" s="161"/>
      <c r="BE38" s="600">
        <v>50000</v>
      </c>
      <c r="BF38" s="454"/>
      <c r="BG38" s="159"/>
      <c r="BH38" s="638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v>96000</v>
      </c>
      <c r="BT38" s="11">
        <v>4700000</v>
      </c>
      <c r="BU38" s="109">
        <v>4604000</v>
      </c>
      <c r="BV38" s="485" t="s">
        <v>271</v>
      </c>
      <c r="BW38" s="485" t="s">
        <v>382</v>
      </c>
      <c r="BX38" s="497">
        <v>1.1299999999999999</v>
      </c>
    </row>
    <row r="39" spans="1:76" ht="15" thickBot="1">
      <c r="A39" s="80" t="s">
        <v>65</v>
      </c>
      <c r="B39" s="105">
        <v>4300000</v>
      </c>
      <c r="C39" s="557">
        <v>4000000</v>
      </c>
      <c r="D39" s="518">
        <v>4000000</v>
      </c>
      <c r="E39" s="138">
        <v>-300000</v>
      </c>
      <c r="F39" s="93" t="s">
        <v>65</v>
      </c>
      <c r="G39" s="159"/>
      <c r="H39" s="608"/>
      <c r="I39" s="159"/>
      <c r="J39" s="158"/>
      <c r="K39" s="159"/>
      <c r="L39" s="206">
        <v>400000</v>
      </c>
      <c r="M39" s="158"/>
      <c r="N39" s="608"/>
      <c r="O39" s="159"/>
      <c r="P39" s="159"/>
      <c r="Q39" s="158"/>
      <c r="R39" s="159"/>
      <c r="S39" s="568"/>
      <c r="T39" s="568"/>
      <c r="U39" s="159"/>
      <c r="V39" s="159"/>
      <c r="W39" s="159"/>
      <c r="X39" s="562"/>
      <c r="Y39" s="173"/>
      <c r="Z39" s="173"/>
      <c r="AA39" s="646"/>
      <c r="AB39" s="645"/>
      <c r="AC39" s="646"/>
      <c r="AD39" s="646"/>
      <c r="AE39" s="646"/>
      <c r="AF39" s="159"/>
      <c r="AG39" s="608"/>
      <c r="AH39" s="608"/>
      <c r="AI39" s="159"/>
      <c r="AJ39" s="608">
        <v>300000</v>
      </c>
      <c r="AK39" s="159"/>
      <c r="AL39" s="159"/>
      <c r="AM39" s="608"/>
      <c r="AN39" s="173">
        <v>300000</v>
      </c>
      <c r="AO39" s="159"/>
      <c r="AP39" s="173"/>
      <c r="AQ39" s="206">
        <v>700000</v>
      </c>
      <c r="AR39" s="159"/>
      <c r="AS39" s="162"/>
      <c r="AT39" s="162">
        <v>200000</v>
      </c>
      <c r="AU39" s="162">
        <v>300000</v>
      </c>
      <c r="AV39" s="159"/>
      <c r="AW39" s="159"/>
      <c r="AX39" s="608"/>
      <c r="AY39" s="162"/>
      <c r="AZ39" s="162"/>
      <c r="BA39" s="162">
        <v>300000</v>
      </c>
      <c r="BB39" s="26">
        <v>400000</v>
      </c>
      <c r="BC39" s="49">
        <v>500000</v>
      </c>
      <c r="BD39" s="161"/>
      <c r="BE39" s="600">
        <v>400000</v>
      </c>
      <c r="BF39" s="347"/>
      <c r="BG39" s="159"/>
      <c r="BH39" s="638"/>
      <c r="BI39" s="158"/>
      <c r="BJ39" s="159"/>
      <c r="BK39" s="159"/>
      <c r="BL39" s="159"/>
      <c r="BM39" s="206">
        <v>500000</v>
      </c>
      <c r="BN39" s="159"/>
      <c r="BO39" s="159"/>
      <c r="BP39" s="159"/>
      <c r="BQ39" s="159"/>
      <c r="BR39" s="159"/>
      <c r="BS39" s="11">
        <v>4300000</v>
      </c>
      <c r="BT39" s="11">
        <v>4000000</v>
      </c>
      <c r="BU39" s="109">
        <v>-300000</v>
      </c>
      <c r="BV39" s="485" t="s">
        <v>200</v>
      </c>
      <c r="BW39" s="485" t="s">
        <v>383</v>
      </c>
      <c r="BX39" s="497">
        <v>1.1599999999999999</v>
      </c>
    </row>
    <row r="40" spans="1:76" ht="15" thickBot="1">
      <c r="A40" s="80" t="s">
        <v>66</v>
      </c>
      <c r="B40" s="105">
        <v>5522350</v>
      </c>
      <c r="C40" s="557">
        <v>7000000</v>
      </c>
      <c r="D40" s="518">
        <v>7000000</v>
      </c>
      <c r="E40" s="138">
        <v>1477650</v>
      </c>
      <c r="F40" s="93" t="s">
        <v>66</v>
      </c>
      <c r="G40" s="341"/>
      <c r="H40" s="612"/>
      <c r="I40" s="64"/>
      <c r="J40" s="464"/>
      <c r="K40" s="572"/>
      <c r="L40" s="612"/>
      <c r="M40" s="464"/>
      <c r="N40" s="612"/>
      <c r="O40" s="64"/>
      <c r="P40" s="64"/>
      <c r="Q40" s="158">
        <v>500000</v>
      </c>
      <c r="R40" s="64"/>
      <c r="S40" s="567"/>
      <c r="T40" s="567">
        <v>550000</v>
      </c>
      <c r="U40" s="64"/>
      <c r="V40" s="159"/>
      <c r="W40" s="159"/>
      <c r="X40" s="562"/>
      <c r="Y40" s="173"/>
      <c r="Z40" s="173"/>
      <c r="AA40" s="646"/>
      <c r="AB40" s="645"/>
      <c r="AC40" s="645"/>
      <c r="AD40" s="646"/>
      <c r="AE40" s="646"/>
      <c r="AF40" s="159"/>
      <c r="AG40" s="173">
        <v>400000</v>
      </c>
      <c r="AH40" s="155"/>
      <c r="AI40" s="159"/>
      <c r="AJ40" s="173"/>
      <c r="AK40" s="159"/>
      <c r="AL40" s="159"/>
      <c r="AM40" s="608"/>
      <c r="AN40" s="173">
        <v>300000</v>
      </c>
      <c r="AO40" s="159"/>
      <c r="AP40" s="173"/>
      <c r="AQ40" s="206">
        <v>834250</v>
      </c>
      <c r="AR40" s="159"/>
      <c r="AS40" s="162"/>
      <c r="AT40" s="569"/>
      <c r="AU40" s="678">
        <v>135350</v>
      </c>
      <c r="AV40" s="159"/>
      <c r="AW40" s="159"/>
      <c r="AX40" s="608"/>
      <c r="AY40" s="569"/>
      <c r="AZ40" s="569"/>
      <c r="BA40" s="162"/>
      <c r="BB40" s="471">
        <v>434250</v>
      </c>
      <c r="BC40" s="49">
        <v>500000</v>
      </c>
      <c r="BD40" s="25"/>
      <c r="BE40" s="606">
        <v>600000</v>
      </c>
      <c r="BF40" s="606">
        <v>400000</v>
      </c>
      <c r="BG40" s="159"/>
      <c r="BH40" s="638">
        <v>468500</v>
      </c>
      <c r="BI40" s="158"/>
      <c r="BJ40" s="158"/>
      <c r="BK40" s="158"/>
      <c r="BL40" s="159"/>
      <c r="BM40" s="608">
        <v>400000</v>
      </c>
      <c r="BN40" s="159"/>
      <c r="BO40" s="159"/>
      <c r="BP40" s="159"/>
      <c r="BQ40" s="159"/>
      <c r="BR40" s="159"/>
      <c r="BS40" s="11">
        <v>5522350</v>
      </c>
      <c r="BT40" s="11">
        <v>7000000</v>
      </c>
      <c r="BU40" s="109">
        <v>1477650</v>
      </c>
      <c r="BV40" s="485" t="s">
        <v>201</v>
      </c>
      <c r="BW40" s="485" t="s">
        <v>369</v>
      </c>
      <c r="BX40" s="497">
        <v>1.1299999999999999</v>
      </c>
    </row>
    <row r="41" spans="1:76" ht="15" thickBot="1">
      <c r="A41" s="80" t="s">
        <v>312</v>
      </c>
      <c r="B41" s="105">
        <v>0</v>
      </c>
      <c r="C41" s="557">
        <v>0</v>
      </c>
      <c r="D41" s="518">
        <v>0</v>
      </c>
      <c r="E41" s="138">
        <v>0</v>
      </c>
      <c r="F41" s="93" t="s">
        <v>312</v>
      </c>
      <c r="G41" s="162"/>
      <c r="H41" s="608"/>
      <c r="I41" s="159"/>
      <c r="J41" s="158"/>
      <c r="K41" s="159"/>
      <c r="L41" s="608"/>
      <c r="M41" s="158"/>
      <c r="N41" s="608"/>
      <c r="O41" s="159"/>
      <c r="P41" s="159"/>
      <c r="Q41" s="158"/>
      <c r="R41" s="159"/>
      <c r="S41" s="158"/>
      <c r="T41" s="158"/>
      <c r="U41" s="159"/>
      <c r="V41" s="159"/>
      <c r="W41" s="159"/>
      <c r="X41" s="645"/>
      <c r="Y41" s="608"/>
      <c r="Z41" s="159"/>
      <c r="AA41" s="646"/>
      <c r="AB41" s="645"/>
      <c r="AC41" s="645"/>
      <c r="AD41" s="646"/>
      <c r="AE41" s="646"/>
      <c r="AF41" s="159"/>
      <c r="AG41" s="608"/>
      <c r="AH41" s="608"/>
      <c r="AI41" s="159"/>
      <c r="AJ41" s="608"/>
      <c r="AK41" s="159"/>
      <c r="AL41" s="159"/>
      <c r="AM41" s="608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8"/>
      <c r="AY41" s="162"/>
      <c r="AZ41" s="162"/>
      <c r="BA41" s="162"/>
      <c r="BB41" s="25"/>
      <c r="BC41" s="25"/>
      <c r="BD41" s="25"/>
      <c r="BE41" s="162"/>
      <c r="BF41" s="450"/>
      <c r="BG41" s="159"/>
      <c r="BH41" s="524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v>0</v>
      </c>
      <c r="BT41" s="11">
        <v>0</v>
      </c>
      <c r="BU41" s="109">
        <v>0</v>
      </c>
      <c r="BV41" s="485" t="s">
        <v>437</v>
      </c>
      <c r="BW41" s="485" t="s">
        <v>384</v>
      </c>
      <c r="BX41" s="497">
        <v>1.1599999999999999</v>
      </c>
    </row>
    <row r="42" spans="1:76" ht="15" thickBot="1">
      <c r="A42" s="80" t="s">
        <v>68</v>
      </c>
      <c r="B42" s="105">
        <v>10700000</v>
      </c>
      <c r="C42" s="557">
        <v>10000000</v>
      </c>
      <c r="D42" s="518">
        <v>10000000</v>
      </c>
      <c r="E42" s="138">
        <v>-700000</v>
      </c>
      <c r="F42" s="93" t="s">
        <v>68</v>
      </c>
      <c r="G42" s="162"/>
      <c r="H42" s="670">
        <v>500000</v>
      </c>
      <c r="I42" s="159"/>
      <c r="J42" s="162"/>
      <c r="K42" s="341"/>
      <c r="L42" s="612">
        <v>400000</v>
      </c>
      <c r="M42" s="162"/>
      <c r="N42" s="608"/>
      <c r="O42" s="159"/>
      <c r="P42" s="159"/>
      <c r="Q42" s="158"/>
      <c r="R42" s="206">
        <v>400000</v>
      </c>
      <c r="S42" s="567"/>
      <c r="T42" s="567">
        <v>600000</v>
      </c>
      <c r="U42" s="159"/>
      <c r="V42" s="159"/>
      <c r="W42" s="159"/>
      <c r="X42" s="562">
        <v>350000</v>
      </c>
      <c r="Y42" s="173"/>
      <c r="Z42" s="173"/>
      <c r="AA42" s="646">
        <v>450000</v>
      </c>
      <c r="AB42" s="645"/>
      <c r="AC42" s="645"/>
      <c r="AD42" s="646">
        <v>400000</v>
      </c>
      <c r="AE42" s="646"/>
      <c r="AF42" s="159"/>
      <c r="AG42" s="173"/>
      <c r="AH42" s="673">
        <v>400000</v>
      </c>
      <c r="AI42" s="159"/>
      <c r="AJ42" s="173"/>
      <c r="AK42" s="159"/>
      <c r="AL42" s="159"/>
      <c r="AM42" s="608"/>
      <c r="AN42" s="173"/>
      <c r="AO42" s="159"/>
      <c r="AP42" s="173"/>
      <c r="AQ42" s="565">
        <v>1200000</v>
      </c>
      <c r="AR42" s="159"/>
      <c r="AS42" s="162"/>
      <c r="AT42" s="567"/>
      <c r="AU42" s="567">
        <v>800000</v>
      </c>
      <c r="AV42" s="159"/>
      <c r="AW42" s="159"/>
      <c r="AX42" s="608">
        <v>400000</v>
      </c>
      <c r="AY42" s="567">
        <v>250000</v>
      </c>
      <c r="AZ42" s="567">
        <v>350000</v>
      </c>
      <c r="BA42" s="162">
        <v>400000</v>
      </c>
      <c r="BB42" s="25">
        <v>1000000</v>
      </c>
      <c r="BC42" s="658">
        <v>700000</v>
      </c>
      <c r="BD42" s="25"/>
      <c r="BE42" s="606">
        <v>600000</v>
      </c>
      <c r="BF42" s="604">
        <v>500000</v>
      </c>
      <c r="BG42" s="159"/>
      <c r="BH42" s="638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v>10700000</v>
      </c>
      <c r="BT42" s="11">
        <v>10000000</v>
      </c>
      <c r="BU42" s="109">
        <v>-700000</v>
      </c>
      <c r="BV42" s="485" t="s">
        <v>285</v>
      </c>
      <c r="BW42" s="485" t="s">
        <v>375</v>
      </c>
      <c r="BX42" s="497">
        <v>1.1299999999999999</v>
      </c>
    </row>
    <row r="43" spans="1:76" ht="15" thickBot="1">
      <c r="A43" s="80" t="s">
        <v>69</v>
      </c>
      <c r="B43" s="105">
        <v>1400000</v>
      </c>
      <c r="C43" s="557">
        <v>6500000</v>
      </c>
      <c r="D43" s="518">
        <v>6500000</v>
      </c>
      <c r="E43" s="138">
        <v>5100000</v>
      </c>
      <c r="F43" s="93" t="s">
        <v>69</v>
      </c>
      <c r="G43" s="159"/>
      <c r="H43" s="612"/>
      <c r="I43" s="159"/>
      <c r="J43" s="158"/>
      <c r="K43" s="159"/>
      <c r="L43" s="612"/>
      <c r="M43" s="158"/>
      <c r="N43" s="608"/>
      <c r="O43" s="159"/>
      <c r="P43" s="159"/>
      <c r="Q43" s="207"/>
      <c r="R43" s="159"/>
      <c r="S43" s="158"/>
      <c r="T43" s="158"/>
      <c r="U43" s="159"/>
      <c r="V43" s="159"/>
      <c r="W43" s="159"/>
      <c r="X43" s="562"/>
      <c r="Y43" s="173"/>
      <c r="Z43" s="173"/>
      <c r="AA43" s="646"/>
      <c r="AB43" s="645"/>
      <c r="AC43" s="646"/>
      <c r="AD43" s="646"/>
      <c r="AE43" s="645"/>
      <c r="AF43" s="159"/>
      <c r="AG43" s="173"/>
      <c r="AH43" s="673"/>
      <c r="AI43" s="159"/>
      <c r="AJ43" s="173"/>
      <c r="AK43" s="159"/>
      <c r="AL43" s="159"/>
      <c r="AM43" s="608"/>
      <c r="AN43" s="173"/>
      <c r="AO43" s="159"/>
      <c r="AP43" s="173"/>
      <c r="AQ43" s="206"/>
      <c r="AR43" s="159"/>
      <c r="AS43" s="345"/>
      <c r="AT43" s="567"/>
      <c r="AU43" s="567"/>
      <c r="AV43" s="159"/>
      <c r="AW43" s="159"/>
      <c r="AX43" s="135"/>
      <c r="AY43" s="567"/>
      <c r="AZ43" s="567"/>
      <c r="BA43" s="162"/>
      <c r="BB43" s="471">
        <v>100000</v>
      </c>
      <c r="BC43" s="49">
        <v>800000</v>
      </c>
      <c r="BD43" s="471"/>
      <c r="BE43" s="600">
        <v>500000</v>
      </c>
      <c r="BF43" s="450"/>
      <c r="BG43" s="159"/>
      <c r="BH43" s="638"/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v>1400000</v>
      </c>
      <c r="BT43" s="11">
        <v>6500000</v>
      </c>
      <c r="BU43" s="109">
        <v>5100000</v>
      </c>
      <c r="BV43" s="485" t="s">
        <v>270</v>
      </c>
      <c r="BW43" s="485" t="s">
        <v>368</v>
      </c>
      <c r="BX43" s="497">
        <v>1.1299999999999999</v>
      </c>
    </row>
    <row r="44" spans="1:76" ht="15" thickBot="1">
      <c r="A44" s="80" t="s">
        <v>71</v>
      </c>
      <c r="B44" s="105">
        <v>8999100</v>
      </c>
      <c r="C44" s="557">
        <v>10000000</v>
      </c>
      <c r="D44" s="518">
        <v>10000000</v>
      </c>
      <c r="E44" s="138">
        <v>1000900</v>
      </c>
      <c r="F44" s="93" t="s">
        <v>71</v>
      </c>
      <c r="G44" s="345"/>
      <c r="H44" s="206"/>
      <c r="I44" s="159"/>
      <c r="J44" s="162"/>
      <c r="K44" s="341"/>
      <c r="L44" s="608">
        <v>500000</v>
      </c>
      <c r="M44" s="162"/>
      <c r="N44" s="608"/>
      <c r="O44" s="159"/>
      <c r="P44" s="159"/>
      <c r="Q44" s="610">
        <v>400000</v>
      </c>
      <c r="R44" s="574"/>
      <c r="S44" s="567"/>
      <c r="T44" s="610"/>
      <c r="U44" s="159"/>
      <c r="V44" s="159"/>
      <c r="W44" s="159"/>
      <c r="X44" s="561">
        <v>350000</v>
      </c>
      <c r="Y44" s="561"/>
      <c r="Z44" s="561"/>
      <c r="AA44" s="646">
        <v>400000</v>
      </c>
      <c r="AB44" s="645"/>
      <c r="AC44" s="646">
        <v>500000</v>
      </c>
      <c r="AD44" s="602"/>
      <c r="AE44" s="658"/>
      <c r="AF44" s="159"/>
      <c r="AG44" s="608">
        <v>500000</v>
      </c>
      <c r="AH44" s="608"/>
      <c r="AI44" s="159"/>
      <c r="AJ44" s="608"/>
      <c r="AK44" s="159"/>
      <c r="AL44" s="159"/>
      <c r="AM44" s="608"/>
      <c r="AN44" s="173">
        <v>300000</v>
      </c>
      <c r="AO44" s="159"/>
      <c r="AP44" s="173"/>
      <c r="AQ44" s="206">
        <v>715500</v>
      </c>
      <c r="AR44" s="159"/>
      <c r="AS44" s="162"/>
      <c r="AT44" s="567">
        <v>300000</v>
      </c>
      <c r="AU44" s="566">
        <v>558600</v>
      </c>
      <c r="AV44" s="159"/>
      <c r="AW44" s="159"/>
      <c r="AX44" s="608">
        <v>400000</v>
      </c>
      <c r="AY44" s="567">
        <v>200000</v>
      </c>
      <c r="AZ44" s="567"/>
      <c r="BA44" s="162"/>
      <c r="BB44" s="161">
        <v>1000000</v>
      </c>
      <c r="BC44" s="49">
        <v>700000</v>
      </c>
      <c r="BD44" s="161"/>
      <c r="BE44" s="162"/>
      <c r="BF44" s="25">
        <v>1000000</v>
      </c>
      <c r="BG44" s="608"/>
      <c r="BH44" s="628">
        <v>775000</v>
      </c>
      <c r="BI44" s="158"/>
      <c r="BJ44" s="159"/>
      <c r="BK44" s="159"/>
      <c r="BL44" s="159"/>
      <c r="BM44" s="608">
        <v>400000</v>
      </c>
      <c r="BN44" s="159"/>
      <c r="BO44" s="159"/>
      <c r="BP44" s="159"/>
      <c r="BQ44" s="159"/>
      <c r="BR44" s="159"/>
      <c r="BS44" s="11">
        <v>8999100</v>
      </c>
      <c r="BT44" s="11">
        <v>10000000</v>
      </c>
      <c r="BU44" s="109">
        <v>1000900</v>
      </c>
      <c r="BV44" s="485" t="s">
        <v>199</v>
      </c>
      <c r="BW44" s="485" t="s">
        <v>385</v>
      </c>
      <c r="BX44" s="497">
        <v>1.1299999999999999</v>
      </c>
    </row>
    <row r="45" spans="1:76" ht="15" thickBot="1">
      <c r="A45" s="80" t="s">
        <v>37</v>
      </c>
      <c r="B45" s="105">
        <v>0</v>
      </c>
      <c r="C45" s="557">
        <v>2000000</v>
      </c>
      <c r="D45" s="518">
        <v>2000000</v>
      </c>
      <c r="E45" s="138">
        <v>2000000</v>
      </c>
      <c r="F45" s="80" t="s">
        <v>37</v>
      </c>
      <c r="G45" s="159"/>
      <c r="H45" s="608"/>
      <c r="I45" s="159"/>
      <c r="J45" s="158"/>
      <c r="K45" s="159"/>
      <c r="L45" s="608"/>
      <c r="M45" s="158"/>
      <c r="N45" s="608"/>
      <c r="O45" s="159"/>
      <c r="P45" s="159"/>
      <c r="Q45" s="158"/>
      <c r="R45" s="159"/>
      <c r="S45" s="465"/>
      <c r="T45" s="668"/>
      <c r="U45" s="159"/>
      <c r="V45" s="159"/>
      <c r="W45" s="159"/>
      <c r="X45" s="662"/>
      <c r="Y45" s="608"/>
      <c r="Z45" s="159"/>
      <c r="AA45" s="646"/>
      <c r="AB45" s="645"/>
      <c r="AC45" s="645"/>
      <c r="AD45" s="667"/>
      <c r="AE45" s="667"/>
      <c r="AF45" s="159"/>
      <c r="AG45" s="608"/>
      <c r="AH45" s="608"/>
      <c r="AI45" s="159"/>
      <c r="AJ45" s="608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/>
      <c r="AV45" s="159"/>
      <c r="AW45" s="159"/>
      <c r="AX45" s="608"/>
      <c r="AY45" s="162"/>
      <c r="AZ45" s="162"/>
      <c r="BA45" s="162"/>
      <c r="BB45" s="599"/>
      <c r="BC45" s="161"/>
      <c r="BD45" s="161"/>
      <c r="BE45" s="600"/>
      <c r="BF45" s="671"/>
      <c r="BG45" s="159"/>
      <c r="BH45" s="638"/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v>0</v>
      </c>
      <c r="BT45" s="11">
        <v>2000000</v>
      </c>
      <c r="BU45" s="109">
        <v>2000000</v>
      </c>
      <c r="BV45" s="485" t="s">
        <v>274</v>
      </c>
      <c r="BW45" s="485" t="s">
        <v>364</v>
      </c>
      <c r="BX45" s="497">
        <v>1.1599999999999999</v>
      </c>
    </row>
    <row r="46" spans="1:76" ht="15" thickBot="1">
      <c r="A46" s="80" t="s">
        <v>74</v>
      </c>
      <c r="B46" s="105">
        <v>11339740.125</v>
      </c>
      <c r="C46" s="557">
        <v>12000000</v>
      </c>
      <c r="D46" s="518">
        <v>12000000</v>
      </c>
      <c r="E46" s="138">
        <v>660259.875</v>
      </c>
      <c r="F46" s="93" t="s">
        <v>74</v>
      </c>
      <c r="G46" s="162"/>
      <c r="H46" s="612">
        <v>300000</v>
      </c>
      <c r="J46" s="345"/>
      <c r="K46" s="341"/>
      <c r="L46" s="612">
        <v>550000</v>
      </c>
      <c r="M46" s="162"/>
      <c r="N46" s="608"/>
      <c r="O46" s="159"/>
      <c r="P46" s="159"/>
      <c r="Q46" s="610">
        <v>350000</v>
      </c>
      <c r="R46" s="159"/>
      <c r="S46" s="567"/>
      <c r="T46" s="207">
        <v>159262.62500000006</v>
      </c>
      <c r="U46" s="159"/>
      <c r="V46" s="159"/>
      <c r="W46" s="159"/>
      <c r="X46" s="646">
        <v>500000</v>
      </c>
      <c r="Y46" s="562"/>
      <c r="Z46" s="562"/>
      <c r="AA46" s="646">
        <v>400000</v>
      </c>
      <c r="AB46" s="645"/>
      <c r="AC46" s="646">
        <v>450000</v>
      </c>
      <c r="AD46" s="646">
        <v>300000</v>
      </c>
      <c r="AE46" s="646"/>
      <c r="AF46" s="159"/>
      <c r="AG46" s="608">
        <v>400000</v>
      </c>
      <c r="AH46" s="608">
        <v>300000</v>
      </c>
      <c r="AI46" s="159"/>
      <c r="AJ46" s="608"/>
      <c r="AK46" s="159"/>
      <c r="AL46" s="159"/>
      <c r="AM46" s="608">
        <v>300000</v>
      </c>
      <c r="AN46" s="173"/>
      <c r="AO46" s="159"/>
      <c r="AP46" s="159"/>
      <c r="AQ46" s="206">
        <v>845119.375</v>
      </c>
      <c r="AR46" s="159"/>
      <c r="AS46" s="569">
        <v>400000</v>
      </c>
      <c r="AT46" s="567"/>
      <c r="AU46" s="569">
        <v>600000</v>
      </c>
      <c r="AV46" s="159"/>
      <c r="AW46" s="159"/>
      <c r="AX46" s="608">
        <v>400000</v>
      </c>
      <c r="AY46" s="567"/>
      <c r="AZ46" s="567"/>
      <c r="BA46" s="162">
        <v>350000</v>
      </c>
      <c r="BB46" s="601">
        <v>1000000</v>
      </c>
      <c r="BC46" s="49">
        <v>1000000</v>
      </c>
      <c r="BD46" s="599"/>
      <c r="BE46" s="606">
        <v>900000</v>
      </c>
      <c r="BF46" s="601">
        <v>500000</v>
      </c>
      <c r="BG46" s="159"/>
      <c r="BH46" s="638">
        <v>990238.75</v>
      </c>
      <c r="BI46" s="158"/>
      <c r="BJ46" s="158"/>
      <c r="BK46" s="158"/>
      <c r="BL46" s="159"/>
      <c r="BM46" s="206">
        <v>345119.375</v>
      </c>
      <c r="BN46" s="159"/>
      <c r="BO46" s="159"/>
      <c r="BP46" s="159"/>
      <c r="BQ46" s="159"/>
      <c r="BR46" s="159"/>
      <c r="BS46" s="11">
        <v>11339740.125</v>
      </c>
      <c r="BT46" s="11">
        <v>12000000</v>
      </c>
      <c r="BU46" s="109">
        <v>660259.875</v>
      </c>
      <c r="BV46" s="485" t="s">
        <v>289</v>
      </c>
      <c r="BW46" s="485" t="s">
        <v>386</v>
      </c>
      <c r="BX46" s="497">
        <v>1.1299999999999999</v>
      </c>
    </row>
    <row r="47" spans="1:76" ht="15" thickBot="1">
      <c r="A47" s="80" t="s">
        <v>75</v>
      </c>
      <c r="B47" s="105">
        <v>2800000</v>
      </c>
      <c r="C47" s="557">
        <v>2500000</v>
      </c>
      <c r="D47" s="518">
        <v>2500000</v>
      </c>
      <c r="E47" s="138">
        <v>-300000</v>
      </c>
      <c r="F47" s="93" t="s">
        <v>75</v>
      </c>
      <c r="G47" s="159"/>
      <c r="H47" s="206">
        <v>200000</v>
      </c>
      <c r="I47" s="159"/>
      <c r="J47" s="159"/>
      <c r="K47" s="159"/>
      <c r="L47" s="608"/>
      <c r="M47" s="159"/>
      <c r="N47" s="608"/>
      <c r="O47" s="159"/>
      <c r="P47" s="159"/>
      <c r="Q47" s="158"/>
      <c r="R47" s="159"/>
      <c r="S47" s="567"/>
      <c r="T47" s="566"/>
      <c r="U47" s="159"/>
      <c r="V47" s="159"/>
      <c r="W47" s="159"/>
      <c r="X47" s="660"/>
      <c r="Y47" s="647"/>
      <c r="Z47" s="561"/>
      <c r="AA47" s="667">
        <v>500000</v>
      </c>
      <c r="AB47" s="645"/>
      <c r="AC47" s="646">
        <v>300000</v>
      </c>
      <c r="AD47" s="646"/>
      <c r="AE47" s="645"/>
      <c r="AF47" s="159"/>
      <c r="AG47" s="608"/>
      <c r="AH47" s="608">
        <v>200000</v>
      </c>
      <c r="AI47" s="159"/>
      <c r="AJ47" s="608">
        <v>200000</v>
      </c>
      <c r="AK47" s="159"/>
      <c r="AL47" s="159"/>
      <c r="AM47" s="608"/>
      <c r="AN47" s="173"/>
      <c r="AO47" s="159"/>
      <c r="AP47" s="159"/>
      <c r="AQ47" s="159">
        <v>300000</v>
      </c>
      <c r="AR47" s="159"/>
      <c r="AS47" s="162"/>
      <c r="AT47" s="162">
        <v>200000</v>
      </c>
      <c r="AU47" s="162"/>
      <c r="AV47" s="159"/>
      <c r="AW47" s="159"/>
      <c r="AX47" s="608"/>
      <c r="AY47" s="162"/>
      <c r="AZ47" s="162"/>
      <c r="BA47" s="162"/>
      <c r="BB47" s="25">
        <v>200000</v>
      </c>
      <c r="BC47" s="25"/>
      <c r="BD47" s="25"/>
      <c r="BE47" s="602">
        <v>300000</v>
      </c>
      <c r="BF47" s="347"/>
      <c r="BG47" s="159"/>
      <c r="BH47" s="638">
        <v>400000</v>
      </c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v>2800000</v>
      </c>
      <c r="BT47" s="11">
        <v>2500000</v>
      </c>
      <c r="BU47" s="109">
        <v>-300000</v>
      </c>
      <c r="BV47" s="485" t="s">
        <v>260</v>
      </c>
      <c r="BW47" s="485" t="s">
        <v>387</v>
      </c>
      <c r="BX47" s="497">
        <v>1.1599999999999999</v>
      </c>
    </row>
    <row r="48" spans="1:76">
      <c r="A48" s="80" t="s">
        <v>429</v>
      </c>
      <c r="B48" s="105">
        <v>0</v>
      </c>
      <c r="C48" s="557">
        <v>100000</v>
      </c>
      <c r="D48" s="518">
        <v>100000</v>
      </c>
      <c r="E48" s="138">
        <v>100000</v>
      </c>
      <c r="F48" s="93" t="s">
        <v>429</v>
      </c>
      <c r="G48" s="159"/>
      <c r="H48" s="608"/>
      <c r="I48" s="159"/>
      <c r="J48" s="206"/>
      <c r="K48" s="159"/>
      <c r="L48" s="608"/>
      <c r="M48" s="206"/>
      <c r="N48" s="608"/>
      <c r="O48" s="159"/>
      <c r="P48" s="159"/>
      <c r="Q48" s="207"/>
      <c r="R48" s="159"/>
      <c r="S48" s="158"/>
      <c r="T48" s="207"/>
      <c r="U48" s="159"/>
      <c r="V48" s="159"/>
      <c r="W48" s="159"/>
      <c r="X48" s="646"/>
      <c r="Y48" s="608"/>
      <c r="Z48" s="159"/>
      <c r="AA48" s="646"/>
      <c r="AB48" s="645"/>
      <c r="AC48" s="645"/>
      <c r="AD48" s="645"/>
      <c r="AE48" s="645"/>
      <c r="AF48" s="159"/>
      <c r="AG48" s="608"/>
      <c r="AH48" s="608"/>
      <c r="AI48" s="159"/>
      <c r="AJ48" s="159"/>
      <c r="AK48" s="159"/>
      <c r="AL48" s="159"/>
      <c r="AM48" s="608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8"/>
      <c r="AY48" s="162"/>
      <c r="AZ48" s="162"/>
      <c r="BA48" s="162"/>
      <c r="BB48" s="26"/>
      <c r="BC48" s="49"/>
      <c r="BD48" s="25"/>
      <c r="BE48" s="600"/>
      <c r="BF48" s="347"/>
      <c r="BG48" s="159"/>
      <c r="BH48" s="524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v>0</v>
      </c>
      <c r="BT48" s="11">
        <v>100000</v>
      </c>
      <c r="BU48" s="109">
        <v>100000</v>
      </c>
      <c r="BV48" s="613" t="s">
        <v>488</v>
      </c>
    </row>
    <row r="49" spans="1:79" s="153" customFormat="1">
      <c r="A49" s="80" t="s">
        <v>428</v>
      </c>
      <c r="B49" s="105">
        <v>0</v>
      </c>
      <c r="C49" s="557">
        <v>500000</v>
      </c>
      <c r="D49" s="518">
        <v>500000</v>
      </c>
      <c r="E49" s="138">
        <v>500000</v>
      </c>
      <c r="F49" s="93" t="s">
        <v>428</v>
      </c>
      <c r="G49" s="159"/>
      <c r="H49" s="159"/>
      <c r="I49" s="159"/>
      <c r="J49" s="159"/>
      <c r="K49" s="159"/>
      <c r="L49" s="608"/>
      <c r="M49" s="206"/>
      <c r="N49" s="608"/>
      <c r="O49" s="159"/>
      <c r="P49" s="159"/>
      <c r="Q49" s="610"/>
      <c r="R49" s="608"/>
      <c r="S49" s="610"/>
      <c r="T49" s="610"/>
      <c r="U49" s="159"/>
      <c r="V49" s="159"/>
      <c r="W49" s="159"/>
      <c r="X49" s="646"/>
      <c r="Y49" s="608"/>
      <c r="Z49" s="159"/>
      <c r="AA49" s="646"/>
      <c r="AB49" s="645"/>
      <c r="AC49" s="645"/>
      <c r="AD49" s="645"/>
      <c r="AE49" s="646"/>
      <c r="AF49" s="159"/>
      <c r="AG49" s="608"/>
      <c r="AH49" s="608"/>
      <c r="AI49" s="159"/>
      <c r="AJ49" s="159"/>
      <c r="AK49" s="159"/>
      <c r="AL49" s="159"/>
      <c r="AM49" s="608"/>
      <c r="AN49" s="173"/>
      <c r="AO49" s="159"/>
      <c r="AP49" s="159"/>
      <c r="AQ49" s="608"/>
      <c r="AR49" s="159"/>
      <c r="AS49" s="162"/>
      <c r="AT49" s="162"/>
      <c r="AU49" s="162"/>
      <c r="AV49" s="159"/>
      <c r="AW49" s="159"/>
      <c r="AX49" s="608"/>
      <c r="AY49" s="162"/>
      <c r="AZ49" s="162"/>
      <c r="BA49" s="162"/>
      <c r="BB49" s="26"/>
      <c r="BC49" s="599"/>
      <c r="BD49" s="25"/>
      <c r="BE49" s="669"/>
      <c r="BF49" s="672"/>
      <c r="BG49" s="159"/>
      <c r="BH49" s="638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v>0</v>
      </c>
      <c r="BT49" s="11">
        <v>500000</v>
      </c>
      <c r="BU49" s="109">
        <v>500000</v>
      </c>
      <c r="BV49" s="613" t="s">
        <v>489</v>
      </c>
      <c r="BX49" s="501"/>
      <c r="BY49" s="501"/>
      <c r="BZ49" s="1"/>
      <c r="CA49" s="499"/>
    </row>
    <row r="50" spans="1:79">
      <c r="A50" s="80" t="s">
        <v>77</v>
      </c>
      <c r="B50" s="105">
        <v>0</v>
      </c>
      <c r="C50" s="557">
        <v>0</v>
      </c>
      <c r="D50" s="518">
        <v>0</v>
      </c>
      <c r="E50" s="138">
        <v>0</v>
      </c>
      <c r="F50" s="93" t="s">
        <v>77</v>
      </c>
      <c r="G50" s="159"/>
      <c r="H50" s="159"/>
      <c r="I50" s="159"/>
      <c r="J50" s="159"/>
      <c r="K50" s="159"/>
      <c r="L50" s="608"/>
      <c r="M50" s="159"/>
      <c r="N50" s="608"/>
      <c r="O50" s="159"/>
      <c r="P50" s="159"/>
      <c r="Q50" s="158"/>
      <c r="R50" s="159"/>
      <c r="S50" s="158"/>
      <c r="T50" s="158"/>
      <c r="U50" s="159"/>
      <c r="V50" s="159"/>
      <c r="W50" s="159"/>
      <c r="X50" s="645"/>
      <c r="Y50" s="608"/>
      <c r="Z50" s="159"/>
      <c r="AA50" s="645"/>
      <c r="AB50" s="645"/>
      <c r="AC50" s="658"/>
      <c r="AD50" s="658"/>
      <c r="AE50" s="658"/>
      <c r="AF50" s="159"/>
      <c r="AG50" s="608"/>
      <c r="AH50" s="608"/>
      <c r="AI50" s="159"/>
      <c r="AJ50" s="159"/>
      <c r="AK50" s="159"/>
      <c r="AL50" s="159"/>
      <c r="AM50" s="608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8"/>
      <c r="AY50" s="162"/>
      <c r="AZ50" s="162"/>
      <c r="BA50" s="162"/>
      <c r="BB50" s="599"/>
      <c r="BC50" s="25"/>
      <c r="BD50" s="25"/>
      <c r="BE50" s="162"/>
      <c r="BF50" s="450"/>
      <c r="BG50" s="159"/>
      <c r="BH50" s="524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v>0</v>
      </c>
      <c r="BT50" s="607">
        <v>0</v>
      </c>
      <c r="BU50" s="109">
        <v>0</v>
      </c>
      <c r="BV50" s="613" t="s">
        <v>280</v>
      </c>
    </row>
    <row r="51" spans="1:79" s="605" customFormat="1" ht="15" thickBot="1">
      <c r="A51" s="613" t="s">
        <v>516</v>
      </c>
      <c r="B51" s="105">
        <v>150000</v>
      </c>
      <c r="C51" s="557">
        <v>200000</v>
      </c>
      <c r="D51" s="627">
        <v>200000</v>
      </c>
      <c r="E51" s="615">
        <v>50000</v>
      </c>
      <c r="F51" s="666" t="s">
        <v>516</v>
      </c>
      <c r="G51" s="608"/>
      <c r="H51" s="608"/>
      <c r="I51" s="608"/>
      <c r="J51" s="608"/>
      <c r="K51" s="608"/>
      <c r="L51" s="608"/>
      <c r="M51" s="608"/>
      <c r="N51" s="608"/>
      <c r="O51" s="608"/>
      <c r="P51" s="608"/>
      <c r="Q51" s="610"/>
      <c r="R51" s="608"/>
      <c r="S51" s="610"/>
      <c r="T51" s="207"/>
      <c r="U51" s="608"/>
      <c r="V51" s="608"/>
      <c r="W51" s="608"/>
      <c r="X51" s="645"/>
      <c r="Y51" s="608"/>
      <c r="Z51" s="608"/>
      <c r="AA51" s="645"/>
      <c r="AB51" s="645"/>
      <c r="AC51" s="658"/>
      <c r="AD51" s="658"/>
      <c r="AE51" s="658"/>
      <c r="AF51" s="608"/>
      <c r="AG51" s="608"/>
      <c r="AH51" s="608"/>
      <c r="AI51" s="608"/>
      <c r="AJ51" s="608"/>
      <c r="AK51" s="608"/>
      <c r="AL51" s="608"/>
      <c r="AM51" s="608"/>
      <c r="AN51" s="173"/>
      <c r="AO51" s="608"/>
      <c r="AP51" s="608"/>
      <c r="AQ51" s="608"/>
      <c r="AR51" s="608"/>
      <c r="AS51" s="162"/>
      <c r="AT51" s="162"/>
      <c r="AU51" s="162"/>
      <c r="AV51" s="608"/>
      <c r="AW51" s="608"/>
      <c r="AX51" s="608"/>
      <c r="AY51" s="162"/>
      <c r="AZ51" s="162"/>
      <c r="BA51" s="162"/>
      <c r="BB51" s="599"/>
      <c r="BC51" s="25"/>
      <c r="BD51" s="25"/>
      <c r="BE51" s="162"/>
      <c r="BF51" s="450"/>
      <c r="BG51" s="206"/>
      <c r="BH51" s="638">
        <v>150000</v>
      </c>
      <c r="BI51" s="610"/>
      <c r="BJ51" s="608"/>
      <c r="BK51" s="608"/>
      <c r="BL51" s="608"/>
      <c r="BM51" s="608"/>
      <c r="BN51" s="608"/>
      <c r="BO51" s="608"/>
      <c r="BP51" s="608"/>
      <c r="BQ51" s="608"/>
      <c r="BR51" s="608"/>
      <c r="BS51" s="607">
        <v>150000</v>
      </c>
      <c r="BT51" s="607">
        <v>200000</v>
      </c>
      <c r="BU51" s="109">
        <v>50000</v>
      </c>
      <c r="BV51" s="576" t="s">
        <v>516</v>
      </c>
      <c r="BX51" s="626"/>
      <c r="BY51" s="626"/>
      <c r="BZ51" s="606"/>
      <c r="CA51" s="625"/>
    </row>
    <row r="52" spans="1:79" ht="15" thickBot="1">
      <c r="A52" s="80" t="s">
        <v>216</v>
      </c>
      <c r="B52" s="105">
        <v>0</v>
      </c>
      <c r="C52" s="557">
        <v>0</v>
      </c>
      <c r="D52" s="518">
        <v>0</v>
      </c>
      <c r="E52" s="138">
        <v>0</v>
      </c>
      <c r="F52" s="80" t="s">
        <v>216</v>
      </c>
      <c r="G52" s="159"/>
      <c r="H52" s="159"/>
      <c r="I52" s="159"/>
      <c r="J52" s="159"/>
      <c r="K52" s="159"/>
      <c r="L52" s="608"/>
      <c r="M52" s="159"/>
      <c r="N52" s="608"/>
      <c r="O52" s="159"/>
      <c r="P52" s="159"/>
      <c r="Q52" s="158"/>
      <c r="R52" s="159"/>
      <c r="S52" s="158"/>
      <c r="T52" s="158"/>
      <c r="U52" s="159"/>
      <c r="V52" s="159"/>
      <c r="W52" s="159"/>
      <c r="X52" s="645"/>
      <c r="Y52" s="608"/>
      <c r="Z52" s="159"/>
      <c r="AA52" s="645"/>
      <c r="AB52" s="645"/>
      <c r="AC52" s="645"/>
      <c r="AD52" s="645"/>
      <c r="AE52" s="667"/>
      <c r="AF52" s="159"/>
      <c r="AG52" s="608"/>
      <c r="AH52" s="608"/>
      <c r="AI52" s="159"/>
      <c r="AJ52" s="159"/>
      <c r="AK52" s="159"/>
      <c r="AL52" s="159"/>
      <c r="AM52" s="608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8"/>
      <c r="AY52" s="162"/>
      <c r="AZ52" s="162"/>
      <c r="BA52" s="162"/>
      <c r="BB52" s="26"/>
      <c r="BC52" s="25"/>
      <c r="BD52" s="25"/>
      <c r="BE52" s="162"/>
      <c r="BF52" s="450"/>
      <c r="BG52" s="159"/>
      <c r="BH52" s="524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v>0</v>
      </c>
      <c r="BT52" s="11">
        <v>0</v>
      </c>
      <c r="BU52" s="109">
        <v>0</v>
      </c>
      <c r="BV52" s="485" t="s">
        <v>449</v>
      </c>
      <c r="BW52" s="485" t="s">
        <v>388</v>
      </c>
      <c r="BX52" s="497">
        <v>1.1599999999999999</v>
      </c>
    </row>
    <row r="53" spans="1:79" ht="15" thickBot="1">
      <c r="A53" s="80" t="s">
        <v>78</v>
      </c>
      <c r="B53" s="105">
        <v>1000000</v>
      </c>
      <c r="C53" s="557">
        <v>500000</v>
      </c>
      <c r="D53" s="518">
        <v>500000</v>
      </c>
      <c r="E53" s="138">
        <v>-500000</v>
      </c>
      <c r="F53" s="93" t="s">
        <v>78</v>
      </c>
      <c r="G53" s="159"/>
      <c r="H53" s="159"/>
      <c r="I53" s="159"/>
      <c r="J53" s="159"/>
      <c r="K53" s="159"/>
      <c r="L53" s="608"/>
      <c r="M53" s="159"/>
      <c r="N53" s="608"/>
      <c r="O53" s="159"/>
      <c r="P53" s="159"/>
      <c r="Q53" s="158"/>
      <c r="R53" s="159"/>
      <c r="S53" s="158"/>
      <c r="T53" s="158"/>
      <c r="U53" s="159"/>
      <c r="V53" s="159"/>
      <c r="W53" s="159"/>
      <c r="X53" s="562"/>
      <c r="Y53" s="173"/>
      <c r="Z53" s="173"/>
      <c r="AA53" s="645"/>
      <c r="AB53" s="645"/>
      <c r="AC53" s="336"/>
      <c r="AD53" s="336"/>
      <c r="AE53" s="336"/>
      <c r="AF53" s="159"/>
      <c r="AG53" s="608"/>
      <c r="AH53" s="608"/>
      <c r="AI53" s="159"/>
      <c r="AJ53" s="159"/>
      <c r="AK53" s="159"/>
      <c r="AL53" s="159"/>
      <c r="AM53" s="608"/>
      <c r="AN53" s="173"/>
      <c r="AO53" s="159"/>
      <c r="AP53" s="159"/>
      <c r="AQ53" s="206">
        <v>200000</v>
      </c>
      <c r="AR53" s="159"/>
      <c r="AS53" s="162"/>
      <c r="AT53" s="162"/>
      <c r="AU53" s="162"/>
      <c r="AV53" s="159"/>
      <c r="AW53" s="159"/>
      <c r="AX53" s="206"/>
      <c r="AY53" s="162"/>
      <c r="AZ53" s="162"/>
      <c r="BA53" s="162"/>
      <c r="BB53" s="26">
        <v>200000</v>
      </c>
      <c r="BC53" s="25"/>
      <c r="BD53" s="25"/>
      <c r="BE53" s="162"/>
      <c r="BF53" s="601"/>
      <c r="BG53" s="159"/>
      <c r="BH53" s="638">
        <v>300000</v>
      </c>
      <c r="BI53" s="158"/>
      <c r="BJ53" s="159"/>
      <c r="BK53" s="159"/>
      <c r="BL53" s="159"/>
      <c r="BM53" s="608">
        <v>300000</v>
      </c>
      <c r="BN53" s="159"/>
      <c r="BO53" s="159"/>
      <c r="BP53" s="159"/>
      <c r="BQ53" s="159"/>
      <c r="BR53" s="159"/>
      <c r="BS53" s="11">
        <v>1000000</v>
      </c>
      <c r="BT53" s="11">
        <v>500000</v>
      </c>
      <c r="BU53" s="109">
        <v>-500000</v>
      </c>
      <c r="BV53" s="485" t="s">
        <v>561</v>
      </c>
      <c r="BW53" s="485" t="s">
        <v>389</v>
      </c>
      <c r="BX53" s="497">
        <v>1.1599999999999999</v>
      </c>
    </row>
    <row r="54" spans="1:79" ht="15" thickBot="1">
      <c r="A54" s="80" t="s">
        <v>79</v>
      </c>
      <c r="B54" s="425">
        <v>100000</v>
      </c>
      <c r="C54" s="557">
        <v>100000</v>
      </c>
      <c r="D54" s="518">
        <v>100000</v>
      </c>
      <c r="E54" s="138">
        <v>0</v>
      </c>
      <c r="F54" s="93" t="s">
        <v>79</v>
      </c>
      <c r="G54" s="159"/>
      <c r="H54" s="159"/>
      <c r="I54" s="159"/>
      <c r="J54" s="159"/>
      <c r="K54" s="159"/>
      <c r="L54" s="608"/>
      <c r="M54" s="159"/>
      <c r="N54" s="608"/>
      <c r="O54" s="159"/>
      <c r="P54" s="159"/>
      <c r="Q54" s="158"/>
      <c r="R54" s="159"/>
      <c r="S54" s="158"/>
      <c r="T54" s="158"/>
      <c r="U54" s="159"/>
      <c r="V54" s="159"/>
      <c r="W54" s="159"/>
      <c r="X54" s="645"/>
      <c r="Y54" s="608"/>
      <c r="Z54" s="159"/>
      <c r="AA54" s="645"/>
      <c r="AB54" s="645"/>
      <c r="AC54" s="645"/>
      <c r="AD54" s="646"/>
      <c r="AE54" s="646"/>
      <c r="AF54" s="159"/>
      <c r="AG54" s="608"/>
      <c r="AH54" s="608"/>
      <c r="AI54" s="159"/>
      <c r="AJ54" s="159"/>
      <c r="AK54" s="159"/>
      <c r="AL54" s="159"/>
      <c r="AM54" s="608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8"/>
      <c r="AY54" s="162"/>
      <c r="AZ54" s="162"/>
      <c r="BA54" s="162"/>
      <c r="BB54" s="599"/>
      <c r="BC54" s="25"/>
      <c r="BD54" s="25"/>
      <c r="BE54" s="600"/>
      <c r="BF54" s="450"/>
      <c r="BG54" s="159"/>
      <c r="BH54" s="524">
        <v>100000</v>
      </c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v>100000</v>
      </c>
      <c r="BT54" s="11">
        <v>100000</v>
      </c>
      <c r="BU54" s="114">
        <v>0</v>
      </c>
      <c r="BV54" s="485" t="s">
        <v>439</v>
      </c>
      <c r="BW54" s="485" t="s">
        <v>391</v>
      </c>
      <c r="BX54" s="497">
        <v>1.1299999999999999</v>
      </c>
    </row>
    <row r="55" spans="1:79" s="153" customFormat="1" ht="15" thickBot="1">
      <c r="A55" s="80" t="s">
        <v>309</v>
      </c>
      <c r="B55" s="425">
        <v>0</v>
      </c>
      <c r="C55" s="557">
        <v>0</v>
      </c>
      <c r="D55" s="518">
        <v>0</v>
      </c>
      <c r="E55" s="138">
        <v>0</v>
      </c>
      <c r="F55" s="93" t="s">
        <v>309</v>
      </c>
      <c r="G55" s="159"/>
      <c r="H55" s="159"/>
      <c r="I55" s="159"/>
      <c r="J55" s="159"/>
      <c r="K55" s="159"/>
      <c r="L55" s="608"/>
      <c r="M55" s="159"/>
      <c r="N55" s="608"/>
      <c r="O55" s="159"/>
      <c r="P55" s="159"/>
      <c r="Q55" s="158"/>
      <c r="R55" s="159"/>
      <c r="S55" s="158"/>
      <c r="T55" s="207"/>
      <c r="U55" s="159"/>
      <c r="V55" s="159"/>
      <c r="W55" s="159"/>
      <c r="X55" s="645"/>
      <c r="Y55" s="608"/>
      <c r="Z55" s="159"/>
      <c r="AA55" s="645"/>
      <c r="AB55" s="645"/>
      <c r="AC55" s="645"/>
      <c r="AD55" s="645"/>
      <c r="AE55" s="645"/>
      <c r="AF55" s="159"/>
      <c r="AG55" s="608"/>
      <c r="AH55" s="608"/>
      <c r="AI55" s="159"/>
      <c r="AJ55" s="159"/>
      <c r="AK55" s="159"/>
      <c r="AL55" s="159"/>
      <c r="AM55" s="608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8"/>
      <c r="AY55" s="162"/>
      <c r="AZ55" s="162"/>
      <c r="BA55" s="162"/>
      <c r="BB55" s="471"/>
      <c r="BC55" s="161"/>
      <c r="BD55" s="161"/>
      <c r="BE55" s="639"/>
      <c r="BF55" s="450"/>
      <c r="BG55" s="159"/>
      <c r="BH55" s="524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v>0</v>
      </c>
      <c r="BT55" s="11">
        <v>0</v>
      </c>
      <c r="BU55" s="114">
        <v>0</v>
      </c>
      <c r="BV55" s="80" t="s">
        <v>562</v>
      </c>
      <c r="BW55" s="153" t="s">
        <v>408</v>
      </c>
      <c r="BX55" s="497">
        <v>1.1599999999999999</v>
      </c>
      <c r="BY55" s="501"/>
      <c r="BZ55" s="1"/>
      <c r="CA55" s="500"/>
    </row>
    <row r="56" spans="1:79" s="153" customFormat="1" ht="15" thickBot="1">
      <c r="A56" s="80" t="s">
        <v>482</v>
      </c>
      <c r="B56" s="425">
        <v>0</v>
      </c>
      <c r="C56" s="557">
        <v>0</v>
      </c>
      <c r="D56" s="518">
        <v>0</v>
      </c>
      <c r="E56" s="138">
        <v>0</v>
      </c>
      <c r="F56" s="93" t="s">
        <v>482</v>
      </c>
      <c r="G56" s="159"/>
      <c r="H56" s="206"/>
      <c r="I56" s="159"/>
      <c r="J56" s="206"/>
      <c r="K56" s="159"/>
      <c r="L56" s="608"/>
      <c r="M56" s="206"/>
      <c r="N56" s="608"/>
      <c r="O56" s="159"/>
      <c r="P56" s="159"/>
      <c r="Q56" s="158"/>
      <c r="R56" s="159"/>
      <c r="S56" s="158"/>
      <c r="T56" s="207"/>
      <c r="U56" s="159"/>
      <c r="V56" s="159"/>
      <c r="W56" s="159"/>
      <c r="X56" s="645"/>
      <c r="Y56" s="608"/>
      <c r="Z56" s="159"/>
      <c r="AA56" s="645"/>
      <c r="AB56" s="645"/>
      <c r="AC56" s="645"/>
      <c r="AD56" s="645"/>
      <c r="AE56" s="645"/>
      <c r="AF56" s="159"/>
      <c r="AG56" s="608"/>
      <c r="AH56" s="608"/>
      <c r="AI56" s="159"/>
      <c r="AJ56" s="159"/>
      <c r="AK56" s="159"/>
      <c r="AL56" s="159"/>
      <c r="AM56" s="608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8"/>
      <c r="AY56" s="162"/>
      <c r="AZ56" s="162"/>
      <c r="BA56" s="162"/>
      <c r="BB56" s="26"/>
      <c r="BC56" s="49"/>
      <c r="BD56" s="25"/>
      <c r="BE56" s="49"/>
      <c r="BF56" s="347"/>
      <c r="BG56" s="159"/>
      <c r="BH56" s="524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v>0</v>
      </c>
      <c r="BT56" s="11">
        <v>0</v>
      </c>
      <c r="BU56" s="114">
        <v>0</v>
      </c>
      <c r="BV56" s="576" t="s">
        <v>483</v>
      </c>
      <c r="BW56" s="496" t="s">
        <v>484</v>
      </c>
      <c r="BX56" s="497">
        <v>1.1299999999999999</v>
      </c>
      <c r="BY56" s="501"/>
      <c r="BZ56" s="1"/>
      <c r="CA56" s="500"/>
    </row>
    <row r="57" spans="1:79" ht="15" thickBot="1">
      <c r="A57" s="80" t="s">
        <v>80</v>
      </c>
      <c r="B57" s="425">
        <v>100000</v>
      </c>
      <c r="C57" s="557">
        <v>100000</v>
      </c>
      <c r="D57" s="518">
        <v>100000</v>
      </c>
      <c r="E57" s="138">
        <v>0</v>
      </c>
      <c r="F57" s="93" t="s">
        <v>80</v>
      </c>
      <c r="G57" s="159"/>
      <c r="H57" s="159"/>
      <c r="I57" s="159"/>
      <c r="J57" s="159"/>
      <c r="K57" s="159"/>
      <c r="L57" s="608"/>
      <c r="M57" s="159"/>
      <c r="N57" s="608"/>
      <c r="O57" s="159"/>
      <c r="P57" s="159"/>
      <c r="Q57" s="158"/>
      <c r="R57" s="159"/>
      <c r="S57" s="158"/>
      <c r="T57" s="158"/>
      <c r="U57" s="159"/>
      <c r="V57" s="159"/>
      <c r="W57" s="159"/>
      <c r="X57" s="645"/>
      <c r="Y57" s="608"/>
      <c r="Z57" s="159"/>
      <c r="AA57" s="645"/>
      <c r="AB57" s="645"/>
      <c r="AC57" s="645"/>
      <c r="AD57" s="645"/>
      <c r="AE57" s="645"/>
      <c r="AF57" s="159"/>
      <c r="AG57" s="608"/>
      <c r="AH57" s="608"/>
      <c r="AI57" s="159"/>
      <c r="AJ57" s="159"/>
      <c r="AK57" s="159"/>
      <c r="AL57" s="159"/>
      <c r="AM57" s="608"/>
      <c r="AN57" s="173"/>
      <c r="AO57" s="159"/>
      <c r="AP57" s="565"/>
      <c r="AQ57" s="159"/>
      <c r="AR57" s="159"/>
      <c r="AS57" s="162"/>
      <c r="AT57" s="162"/>
      <c r="AU57" s="162"/>
      <c r="AV57" s="159"/>
      <c r="AW57" s="159"/>
      <c r="AX57" s="608"/>
      <c r="AY57" s="162"/>
      <c r="AZ57" s="162"/>
      <c r="BA57" s="162"/>
      <c r="BB57" s="599"/>
      <c r="BC57" s="161"/>
      <c r="BD57" s="161"/>
      <c r="BE57" s="606"/>
      <c r="BF57" s="450"/>
      <c r="BG57" s="159"/>
      <c r="BH57" s="524"/>
      <c r="BI57" s="158"/>
      <c r="BJ57" s="159"/>
      <c r="BK57" s="159"/>
      <c r="BL57" s="159"/>
      <c r="BM57" s="608">
        <v>100000</v>
      </c>
      <c r="BN57" s="159"/>
      <c r="BO57" s="159"/>
      <c r="BP57" s="159"/>
      <c r="BQ57" s="159"/>
      <c r="BR57" s="159"/>
      <c r="BS57" s="11">
        <v>100000</v>
      </c>
      <c r="BT57" s="11">
        <v>100000</v>
      </c>
      <c r="BU57" s="114">
        <v>0</v>
      </c>
      <c r="BV57" s="485" t="s">
        <v>435</v>
      </c>
      <c r="BW57" s="485" t="s">
        <v>392</v>
      </c>
      <c r="BX57" s="497">
        <v>1.1599999999999999</v>
      </c>
    </row>
    <row r="58" spans="1:79" ht="15.5">
      <c r="A58" s="77" t="s">
        <v>12</v>
      </c>
      <c r="B58" s="313">
        <v>81047190.125</v>
      </c>
      <c r="C58" s="165">
        <v>94200000</v>
      </c>
      <c r="D58" s="145">
        <v>94200000</v>
      </c>
      <c r="E58" s="108">
        <v>13152809.875</v>
      </c>
      <c r="F58" s="90" t="s">
        <v>12</v>
      </c>
      <c r="G58" s="165">
        <v>0</v>
      </c>
      <c r="H58" s="165">
        <v>2400000</v>
      </c>
      <c r="I58" s="165">
        <v>0</v>
      </c>
      <c r="J58" s="165">
        <v>0</v>
      </c>
      <c r="K58" s="165">
        <v>0</v>
      </c>
      <c r="L58" s="165">
        <v>2650000</v>
      </c>
      <c r="M58" s="165">
        <v>0</v>
      </c>
      <c r="N58" s="165">
        <v>0</v>
      </c>
      <c r="O58" s="165">
        <v>0</v>
      </c>
      <c r="P58" s="165"/>
      <c r="Q58" s="165">
        <v>2690000</v>
      </c>
      <c r="R58" s="165">
        <v>1800000</v>
      </c>
      <c r="S58" s="165">
        <v>0</v>
      </c>
      <c r="T58" s="165">
        <v>2309262.625</v>
      </c>
      <c r="U58" s="165">
        <v>0</v>
      </c>
      <c r="V58" s="165">
        <v>0</v>
      </c>
      <c r="W58" s="165">
        <v>0</v>
      </c>
      <c r="X58" s="165">
        <v>1900000</v>
      </c>
      <c r="Y58" s="165">
        <v>0</v>
      </c>
      <c r="Z58" s="165">
        <v>0</v>
      </c>
      <c r="AA58" s="165">
        <v>2650000</v>
      </c>
      <c r="AB58" s="165">
        <v>0</v>
      </c>
      <c r="AC58" s="165">
        <v>2050000</v>
      </c>
      <c r="AD58" s="165">
        <v>1600000</v>
      </c>
      <c r="AE58" s="165">
        <v>0</v>
      </c>
      <c r="AF58" s="165">
        <v>0</v>
      </c>
      <c r="AG58" s="165">
        <v>1850000</v>
      </c>
      <c r="AH58" s="165">
        <v>1300000</v>
      </c>
      <c r="AI58" s="165">
        <v>0</v>
      </c>
      <c r="AJ58" s="165">
        <v>1700000</v>
      </c>
      <c r="AK58" s="165">
        <v>0</v>
      </c>
      <c r="AL58" s="165">
        <v>0</v>
      </c>
      <c r="AM58" s="165">
        <v>700000</v>
      </c>
      <c r="AN58" s="165">
        <v>1500000</v>
      </c>
      <c r="AO58" s="165">
        <v>0</v>
      </c>
      <c r="AP58" s="165">
        <v>0</v>
      </c>
      <c r="AQ58" s="165">
        <v>7640869.375</v>
      </c>
      <c r="AR58" s="165">
        <v>0</v>
      </c>
      <c r="AS58" s="165">
        <v>2400000</v>
      </c>
      <c r="AT58" s="165">
        <v>1100000</v>
      </c>
      <c r="AU58" s="165">
        <v>5493950</v>
      </c>
      <c r="AV58" s="165">
        <v>0</v>
      </c>
      <c r="AW58" s="294">
        <v>0</v>
      </c>
      <c r="AX58" s="294">
        <v>2500000</v>
      </c>
      <c r="AY58" s="165">
        <v>950000</v>
      </c>
      <c r="AZ58" s="165">
        <v>1800000</v>
      </c>
      <c r="BA58" s="165">
        <v>2650000</v>
      </c>
      <c r="BB58" s="165">
        <v>6534250</v>
      </c>
      <c r="BC58" s="165">
        <v>6400000</v>
      </c>
      <c r="BD58" s="165">
        <v>0</v>
      </c>
      <c r="BE58" s="165">
        <v>4350000</v>
      </c>
      <c r="BF58" s="165">
        <v>4300000</v>
      </c>
      <c r="BG58" s="165">
        <v>0</v>
      </c>
      <c r="BH58" s="165">
        <v>5183738.75</v>
      </c>
      <c r="BI58" s="165">
        <v>0</v>
      </c>
      <c r="BJ58" s="165">
        <v>0</v>
      </c>
      <c r="BK58" s="165">
        <v>0</v>
      </c>
      <c r="BL58" s="165">
        <v>0</v>
      </c>
      <c r="BM58" s="165">
        <v>2645119.375</v>
      </c>
      <c r="BN58" s="165">
        <v>0</v>
      </c>
      <c r="BO58" s="165">
        <v>0</v>
      </c>
      <c r="BP58" s="165">
        <v>0</v>
      </c>
      <c r="BQ58" s="165">
        <v>0</v>
      </c>
      <c r="BR58" s="165">
        <v>0</v>
      </c>
      <c r="BS58" s="165">
        <v>81047190.125</v>
      </c>
      <c r="BT58" s="165">
        <v>94200000</v>
      </c>
      <c r="BU58" s="108">
        <v>13152809.875</v>
      </c>
      <c r="BV58" s="487" t="s">
        <v>12</v>
      </c>
      <c r="BW58" s="488"/>
      <c r="BX58" s="504"/>
    </row>
    <row r="59" spans="1:79" ht="15" thickBot="1">
      <c r="A59" s="81" t="s">
        <v>81</v>
      </c>
      <c r="B59" s="431">
        <v>7.9918590975948441E-3</v>
      </c>
      <c r="C59" s="459"/>
      <c r="D59" s="147">
        <v>6.721302844708071E-3</v>
      </c>
      <c r="E59" s="104"/>
      <c r="F59" s="94" t="s">
        <v>81</v>
      </c>
      <c r="G59" s="176" t="e">
        <v>#DIV/0!</v>
      </c>
      <c r="H59" s="176">
        <v>0</v>
      </c>
      <c r="I59" s="176" t="e">
        <v>#DIV/0!</v>
      </c>
      <c r="J59" s="176" t="e">
        <v>#DIV/0!</v>
      </c>
      <c r="K59" s="176" t="e">
        <v>#DIV/0!</v>
      </c>
      <c r="L59" s="176">
        <v>0</v>
      </c>
      <c r="M59" s="176" t="e">
        <v>#DIV/0!</v>
      </c>
      <c r="N59" s="176" t="e">
        <v>#DIV/0!</v>
      </c>
      <c r="O59" s="176" t="e">
        <v>#DIV/0!</v>
      </c>
      <c r="P59" s="176"/>
      <c r="Q59" s="176">
        <v>1.5873015873015872E-2</v>
      </c>
      <c r="R59" s="176">
        <v>0</v>
      </c>
      <c r="S59" s="176" t="e">
        <v>#DIV/0!</v>
      </c>
      <c r="T59" s="176">
        <v>3.1333977895247396E-2</v>
      </c>
      <c r="U59" s="176" t="e">
        <v>#DIV/0!</v>
      </c>
      <c r="V59" s="176" t="e">
        <v>#DIV/0!</v>
      </c>
      <c r="W59" s="176"/>
      <c r="X59" s="176">
        <v>1.6666666666666666E-2</v>
      </c>
      <c r="Y59" s="176" t="e">
        <v>#DIV/0!</v>
      </c>
      <c r="Z59" s="176" t="e">
        <v>#DIV/0!</v>
      </c>
      <c r="AA59" s="176">
        <v>0</v>
      </c>
      <c r="AB59" s="176" t="e">
        <v>#DIV/0!</v>
      </c>
      <c r="AC59" s="176">
        <v>0</v>
      </c>
      <c r="AD59" s="176">
        <v>1.4925373134328358E-2</v>
      </c>
      <c r="AE59" s="176" t="e">
        <v>#DIV/0!</v>
      </c>
      <c r="AF59" s="176" t="e">
        <v>#DIV/0!</v>
      </c>
      <c r="AG59" s="176">
        <v>0</v>
      </c>
      <c r="AH59" s="176">
        <v>0</v>
      </c>
      <c r="AI59" s="176" t="e">
        <v>#DIV/0!</v>
      </c>
      <c r="AJ59" s="176">
        <v>0</v>
      </c>
      <c r="AK59" s="176" t="e">
        <v>#DIV/0!</v>
      </c>
      <c r="AL59" s="176" t="e">
        <v>#DIV/0!</v>
      </c>
      <c r="AM59" s="176">
        <v>0.16666666666666666</v>
      </c>
      <c r="AN59" s="176">
        <v>0</v>
      </c>
      <c r="AO59" s="176" t="e">
        <v>#DIV/0!</v>
      </c>
      <c r="AP59" s="176" t="e">
        <v>#DIV/0!</v>
      </c>
      <c r="AQ59" s="176">
        <v>0</v>
      </c>
      <c r="AR59" s="176" t="e">
        <v>#DIV/0!</v>
      </c>
      <c r="AS59" s="176">
        <v>0</v>
      </c>
      <c r="AT59" s="176">
        <v>0</v>
      </c>
      <c r="AU59" s="176">
        <v>0</v>
      </c>
      <c r="AV59" s="176" t="e">
        <v>#DIV/0!</v>
      </c>
      <c r="AW59" s="176" t="e">
        <v>#DIV/0!</v>
      </c>
      <c r="AX59" s="176">
        <v>0</v>
      </c>
      <c r="AY59" s="176">
        <v>0</v>
      </c>
      <c r="AZ59" s="176">
        <v>0</v>
      </c>
      <c r="BA59" s="176">
        <v>0</v>
      </c>
      <c r="BB59" s="176">
        <v>0</v>
      </c>
      <c r="BC59" s="176">
        <v>0</v>
      </c>
      <c r="BD59" s="176">
        <v>0</v>
      </c>
      <c r="BE59" s="176">
        <v>3.870967741935484E-2</v>
      </c>
      <c r="BF59" s="176">
        <v>0</v>
      </c>
      <c r="BG59" s="176">
        <v>0</v>
      </c>
      <c r="BH59" s="176">
        <v>2.1912561961620763E-2</v>
      </c>
      <c r="BI59" s="176" t="e">
        <v>#DIV/0!</v>
      </c>
      <c r="BJ59" s="176" t="e">
        <v>#DIV/0!</v>
      </c>
      <c r="BK59" s="176" t="e">
        <v>#DIV/0!</v>
      </c>
      <c r="BL59" s="176">
        <v>0</v>
      </c>
      <c r="BM59" s="176">
        <v>0</v>
      </c>
      <c r="BN59" s="10"/>
      <c r="BO59" s="10"/>
      <c r="BP59" s="10"/>
      <c r="BQ59" s="10"/>
      <c r="BR59" s="10"/>
      <c r="BS59" s="46">
        <v>7.9918590975948441E-3</v>
      </c>
      <c r="BT59" s="46">
        <v>8.7453300005069061E-3</v>
      </c>
      <c r="BU59" s="104"/>
      <c r="BV59" s="489" t="s">
        <v>81</v>
      </c>
      <c r="BW59" s="490"/>
      <c r="BX59" s="505"/>
    </row>
    <row r="60" spans="1:79" ht="15" thickBot="1">
      <c r="A60" s="82" t="s">
        <v>82</v>
      </c>
      <c r="B60" s="425">
        <v>0</v>
      </c>
      <c r="C60" s="469">
        <v>250000</v>
      </c>
      <c r="D60" s="518">
        <v>250000</v>
      </c>
      <c r="E60" s="138">
        <v>250000</v>
      </c>
      <c r="F60" s="93" t="s">
        <v>82</v>
      </c>
      <c r="G60" s="6"/>
      <c r="H60" s="6"/>
      <c r="I60" s="6"/>
      <c r="J60" s="6"/>
      <c r="K60" s="6"/>
      <c r="L60" s="604"/>
      <c r="M60" s="6"/>
      <c r="N60" s="604"/>
      <c r="O60" s="6"/>
      <c r="P60" s="6"/>
      <c r="Q60" s="6"/>
      <c r="R60" s="6"/>
      <c r="S60" s="6"/>
      <c r="T60" s="6"/>
      <c r="U60" s="6"/>
      <c r="V60" s="162"/>
      <c r="W60" s="162"/>
      <c r="X60" s="6"/>
      <c r="Y60" s="604"/>
      <c r="Z60" s="6"/>
      <c r="AA60" s="6"/>
      <c r="AB60" s="6"/>
      <c r="AE60" s="25"/>
      <c r="AF60" s="25"/>
      <c r="AG60" s="25"/>
      <c r="AH60" s="25"/>
      <c r="AI60" s="25"/>
      <c r="AJ60" s="352"/>
      <c r="AK60" s="6"/>
      <c r="AL60" s="6"/>
      <c r="AM60" s="604"/>
      <c r="AN60" s="610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4"/>
      <c r="AZ60" s="354"/>
      <c r="BA60" s="162"/>
      <c r="BB60" s="49"/>
      <c r="BC60" s="162"/>
      <c r="BD60" s="162"/>
      <c r="BE60" s="162"/>
      <c r="BF60" s="162"/>
      <c r="BG60" s="162"/>
      <c r="BH60" s="524"/>
      <c r="BI60" s="524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v>0</v>
      </c>
      <c r="BT60" s="11">
        <v>250000</v>
      </c>
      <c r="BU60" s="114">
        <v>250000</v>
      </c>
      <c r="BV60" s="485" t="s">
        <v>82</v>
      </c>
      <c r="BW60" s="485" t="s">
        <v>393</v>
      </c>
      <c r="BX60" s="497">
        <v>1.1299999999999999</v>
      </c>
    </row>
    <row r="61" spans="1:79" ht="15" thickBot="1">
      <c r="A61" s="80" t="s">
        <v>93</v>
      </c>
      <c r="B61" s="425">
        <v>0</v>
      </c>
      <c r="C61" s="469">
        <v>0</v>
      </c>
      <c r="D61" s="518">
        <v>0</v>
      </c>
      <c r="E61" s="138">
        <v>0</v>
      </c>
      <c r="F61" s="93" t="s">
        <v>93</v>
      </c>
      <c r="G61" s="6"/>
      <c r="H61" s="6"/>
      <c r="I61" s="6"/>
      <c r="J61" s="6"/>
      <c r="K61" s="6"/>
      <c r="L61" s="604"/>
      <c r="M61" s="6"/>
      <c r="N61" s="604"/>
      <c r="O61" s="6"/>
      <c r="P61" s="6"/>
      <c r="Q61" s="6"/>
      <c r="R61" s="6"/>
      <c r="S61" s="6"/>
      <c r="T61" s="6"/>
      <c r="U61" s="6"/>
      <c r="V61" s="162"/>
      <c r="W61" s="162"/>
      <c r="X61" s="6"/>
      <c r="Y61" s="604"/>
      <c r="Z61" s="6"/>
      <c r="AA61" s="6"/>
      <c r="AB61" s="6"/>
      <c r="AE61" s="25"/>
      <c r="AF61" s="25"/>
      <c r="AG61" s="25"/>
      <c r="AH61" s="25"/>
      <c r="AI61" s="25"/>
      <c r="AJ61" s="352"/>
      <c r="AK61" s="6"/>
      <c r="AL61" s="6"/>
      <c r="AM61" s="604"/>
      <c r="AN61" s="610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162"/>
      <c r="AZ61" s="162"/>
      <c r="BA61" s="162"/>
      <c r="BB61" s="6"/>
      <c r="BC61" s="162"/>
      <c r="BD61" s="162"/>
      <c r="BE61" s="162"/>
      <c r="BF61" s="162"/>
      <c r="BG61" s="162"/>
      <c r="BH61" s="524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v>0</v>
      </c>
      <c r="BT61" s="11">
        <v>0</v>
      </c>
      <c r="BU61" s="114"/>
      <c r="BV61" t="s">
        <v>441</v>
      </c>
    </row>
    <row r="62" spans="1:79" ht="15" thickBot="1">
      <c r="A62" s="79" t="s">
        <v>83</v>
      </c>
      <c r="B62" s="425">
        <v>0</v>
      </c>
      <c r="C62" s="469">
        <v>0</v>
      </c>
      <c r="D62" s="518">
        <v>0</v>
      </c>
      <c r="E62" s="138">
        <v>0</v>
      </c>
      <c r="F62" s="92" t="s">
        <v>83</v>
      </c>
      <c r="G62" s="6"/>
      <c r="H62" s="6"/>
      <c r="I62" s="6"/>
      <c r="J62" s="6"/>
      <c r="K62" s="6"/>
      <c r="L62" s="604"/>
      <c r="M62" s="6"/>
      <c r="N62" s="604"/>
      <c r="O62" s="6"/>
      <c r="P62" s="6"/>
      <c r="Q62" s="6"/>
      <c r="R62" s="6"/>
      <c r="S62" s="6"/>
      <c r="T62" s="6"/>
      <c r="U62" s="6"/>
      <c r="V62" s="162"/>
      <c r="W62" s="162"/>
      <c r="X62" s="6"/>
      <c r="Y62" s="604"/>
      <c r="Z62" s="6"/>
      <c r="AA62" s="6"/>
      <c r="AB62" s="6"/>
      <c r="AC62" s="645"/>
      <c r="AD62" s="645"/>
      <c r="AE62" s="339"/>
      <c r="AF62" s="339"/>
      <c r="AG62" s="339"/>
      <c r="AH62" s="339"/>
      <c r="AI62" s="339"/>
      <c r="AJ62" s="6"/>
      <c r="AK62" s="6"/>
      <c r="AL62" s="6"/>
      <c r="AM62" s="604"/>
      <c r="AN62" s="610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162"/>
      <c r="AZ62" s="162"/>
      <c r="BA62" s="162"/>
      <c r="BB62" s="6"/>
      <c r="BC62" s="162"/>
      <c r="BD62" s="162"/>
      <c r="BE62" s="162"/>
      <c r="BF62" s="162"/>
      <c r="BG62" s="162"/>
      <c r="BH62" s="524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v>0</v>
      </c>
      <c r="BT62" s="11">
        <v>0</v>
      </c>
      <c r="BU62" s="115">
        <v>0</v>
      </c>
      <c r="BV62" s="485" t="s">
        <v>434</v>
      </c>
      <c r="BW62" s="485" t="s">
        <v>394</v>
      </c>
      <c r="BX62" s="497">
        <v>1.1299999999999999</v>
      </c>
    </row>
    <row r="63" spans="1:79" ht="15" thickBot="1">
      <c r="A63" s="79" t="s">
        <v>84</v>
      </c>
      <c r="B63" s="425">
        <v>0</v>
      </c>
      <c r="C63" s="469">
        <v>0</v>
      </c>
      <c r="D63" s="518">
        <v>0</v>
      </c>
      <c r="E63" s="138"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6"/>
      <c r="R63" s="162"/>
      <c r="S63" s="6"/>
      <c r="T63" s="6"/>
      <c r="U63" s="162"/>
      <c r="V63" s="162"/>
      <c r="W63" s="162"/>
      <c r="X63" s="6"/>
      <c r="Y63" s="604"/>
      <c r="Z63" s="6"/>
      <c r="AA63" s="162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4"/>
      <c r="AN63" s="610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162"/>
      <c r="AZ63" s="162"/>
      <c r="BA63" s="162"/>
      <c r="BB63" s="6"/>
      <c r="BC63" s="162"/>
      <c r="BD63" s="162"/>
      <c r="BE63" s="162"/>
      <c r="BF63" s="162"/>
      <c r="BG63" s="162"/>
      <c r="BH63" s="524"/>
      <c r="BI63" s="12"/>
      <c r="BJ63" s="159"/>
      <c r="BK63" s="524"/>
      <c r="BL63" s="12"/>
      <c r="BM63" s="162"/>
      <c r="BN63" s="12"/>
      <c r="BO63" s="12"/>
      <c r="BP63" s="12"/>
      <c r="BQ63" s="12"/>
      <c r="BR63" s="12"/>
      <c r="BS63" s="11">
        <v>0</v>
      </c>
      <c r="BT63" s="11">
        <v>0</v>
      </c>
      <c r="BU63" s="115">
        <v>0</v>
      </c>
      <c r="BV63" s="485" t="s">
        <v>436</v>
      </c>
      <c r="BW63" s="485" t="s">
        <v>395</v>
      </c>
      <c r="BX63" s="497">
        <v>1.1299999999999999</v>
      </c>
    </row>
    <row r="64" spans="1:79" ht="15" thickBot="1">
      <c r="A64" s="80" t="s">
        <v>85</v>
      </c>
      <c r="B64" s="105">
        <v>550000</v>
      </c>
      <c r="C64" s="469">
        <v>700000</v>
      </c>
      <c r="D64" s="518">
        <v>700000</v>
      </c>
      <c r="E64" s="138">
        <v>150000</v>
      </c>
      <c r="F64" s="93" t="s">
        <v>85</v>
      </c>
      <c r="G64" s="6"/>
      <c r="H64" s="6"/>
      <c r="I64" s="6"/>
      <c r="J64" s="6"/>
      <c r="K64" s="6"/>
      <c r="L64" s="604"/>
      <c r="M64" s="6"/>
      <c r="N64" s="604"/>
      <c r="O64" s="6"/>
      <c r="P64" s="6"/>
      <c r="Q64" s="6">
        <v>50000</v>
      </c>
      <c r="R64" s="6"/>
      <c r="S64" s="6"/>
      <c r="T64" s="604">
        <v>100000</v>
      </c>
      <c r="U64" s="6"/>
      <c r="V64" s="162"/>
      <c r="W64" s="162"/>
      <c r="X64" s="6"/>
      <c r="Y64" s="604"/>
      <c r="Z64" s="6"/>
      <c r="AA64" s="6"/>
      <c r="AB64" s="6"/>
      <c r="AC64" s="604"/>
      <c r="AD64" s="604"/>
      <c r="AE64" s="6"/>
      <c r="AF64" s="6"/>
      <c r="AG64" s="6"/>
      <c r="AH64" s="604"/>
      <c r="AI64" s="6"/>
      <c r="AJ64" s="6"/>
      <c r="AK64" s="6"/>
      <c r="AL64" s="6"/>
      <c r="AM64" s="604">
        <v>100000</v>
      </c>
      <c r="AN64" s="610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479"/>
      <c r="AZ64" s="479"/>
      <c r="BA64" s="162"/>
      <c r="BB64" s="6"/>
      <c r="BC64" s="6"/>
      <c r="BD64" s="162"/>
      <c r="BE64" s="606">
        <v>100000</v>
      </c>
      <c r="BF64" s="162"/>
      <c r="BG64" s="162"/>
      <c r="BH64" s="524">
        <v>200000</v>
      </c>
      <c r="BI64" s="12"/>
      <c r="BJ64" s="524"/>
      <c r="BK64" s="159"/>
      <c r="BL64" s="159"/>
      <c r="BM64" s="162"/>
      <c r="BN64" s="12"/>
      <c r="BO64" s="159"/>
      <c r="BP64" s="12"/>
      <c r="BQ64" s="12"/>
      <c r="BR64" s="12"/>
      <c r="BS64" s="11">
        <v>550000</v>
      </c>
      <c r="BT64" s="11">
        <v>700000</v>
      </c>
      <c r="BU64" s="114">
        <v>150000</v>
      </c>
      <c r="BV64" s="485" t="s">
        <v>447</v>
      </c>
      <c r="BW64" s="485" t="s">
        <v>396</v>
      </c>
      <c r="BX64" s="497">
        <v>1.1299999999999999</v>
      </c>
    </row>
    <row r="65" spans="1:79">
      <c r="A65" s="80" t="s">
        <v>86</v>
      </c>
      <c r="B65" s="105">
        <v>0</v>
      </c>
      <c r="C65" s="469">
        <v>0</v>
      </c>
      <c r="D65" s="518">
        <v>0</v>
      </c>
      <c r="E65" s="138">
        <v>0</v>
      </c>
      <c r="F65" s="93" t="s">
        <v>86</v>
      </c>
      <c r="G65" s="6"/>
      <c r="H65" s="6"/>
      <c r="I65" s="6"/>
      <c r="J65" s="6"/>
      <c r="K65" s="6"/>
      <c r="L65" s="604"/>
      <c r="M65" s="6"/>
      <c r="N65" s="604"/>
      <c r="O65" s="6"/>
      <c r="P65" s="6"/>
      <c r="Q65" s="6"/>
      <c r="R65" s="6"/>
      <c r="S65" s="6"/>
      <c r="T65" s="6"/>
      <c r="U65" s="6"/>
      <c r="V65" s="167"/>
      <c r="W65" s="167"/>
      <c r="X65" s="6"/>
      <c r="Y65" s="604"/>
      <c r="Z65" s="6"/>
      <c r="AA65" s="6"/>
      <c r="AB65" s="6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25"/>
      <c r="AZ65" s="25"/>
      <c r="BA65" s="167"/>
      <c r="BB65" s="25"/>
      <c r="BC65" s="152"/>
      <c r="BD65" s="167"/>
      <c r="BE65" s="167"/>
      <c r="BF65" s="167"/>
      <c r="BG65" s="167"/>
      <c r="BH65" s="524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v>0</v>
      </c>
      <c r="BT65" s="11">
        <v>0</v>
      </c>
      <c r="BU65" s="114">
        <v>0</v>
      </c>
      <c r="BV65" t="s">
        <v>448</v>
      </c>
    </row>
    <row r="66" spans="1:79" ht="15" thickBot="1">
      <c r="A66" s="79" t="s">
        <v>87</v>
      </c>
      <c r="B66" s="105">
        <v>0</v>
      </c>
      <c r="C66" s="469">
        <v>0</v>
      </c>
      <c r="D66" s="518">
        <v>0</v>
      </c>
      <c r="E66" s="138">
        <v>0</v>
      </c>
      <c r="F66" s="92" t="s">
        <v>87</v>
      </c>
      <c r="G66" s="6"/>
      <c r="H66" s="6"/>
      <c r="I66" s="6"/>
      <c r="J66" s="6"/>
      <c r="K66" s="6"/>
      <c r="L66" s="604"/>
      <c r="M66" s="6"/>
      <c r="N66" s="604"/>
      <c r="O66" s="6"/>
      <c r="P66" s="6"/>
      <c r="Q66" s="6"/>
      <c r="R66" s="6"/>
      <c r="S66" s="6"/>
      <c r="T66" s="6"/>
      <c r="U66" s="6"/>
      <c r="V66" s="162"/>
      <c r="W66" s="162"/>
      <c r="X66" s="6"/>
      <c r="Y66" s="604"/>
      <c r="Z66" s="6"/>
      <c r="AA66" s="6"/>
      <c r="AB66" s="6"/>
      <c r="AE66" s="25"/>
      <c r="AF66" s="25"/>
      <c r="AG66" s="25"/>
      <c r="AH66" s="25"/>
      <c r="AI66" s="25"/>
      <c r="AJ66" s="352"/>
      <c r="AK66" s="6"/>
      <c r="AL66" s="6"/>
      <c r="AM66" s="604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162"/>
      <c r="AZ66" s="162"/>
      <c r="BA66" s="162"/>
      <c r="BB66" s="6"/>
      <c r="BC66" s="6"/>
      <c r="BD66" s="162"/>
      <c r="BE66" s="162"/>
      <c r="BF66" s="162"/>
      <c r="BG66" s="162"/>
      <c r="BH66" s="524"/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v>0</v>
      </c>
      <c r="BT66" s="11">
        <v>0</v>
      </c>
      <c r="BU66" s="114">
        <v>0</v>
      </c>
      <c r="BV66" s="79" t="s">
        <v>440</v>
      </c>
    </row>
    <row r="67" spans="1:79" ht="15" thickBot="1">
      <c r="A67" s="446" t="s">
        <v>88</v>
      </c>
      <c r="B67" s="105">
        <v>1025000</v>
      </c>
      <c r="C67" s="469">
        <v>1000000</v>
      </c>
      <c r="D67" s="518">
        <v>1000000</v>
      </c>
      <c r="E67" s="138">
        <v>-25000</v>
      </c>
      <c r="F67" s="92" t="s">
        <v>88</v>
      </c>
      <c r="G67" s="6"/>
      <c r="H67" s="6"/>
      <c r="I67" s="6"/>
      <c r="J67" s="6"/>
      <c r="K67" s="6"/>
      <c r="L67" s="604"/>
      <c r="M67" s="6"/>
      <c r="N67" s="604"/>
      <c r="O67" s="6"/>
      <c r="P67" s="6"/>
      <c r="Q67" s="604">
        <v>50000</v>
      </c>
      <c r="R67" s="6"/>
      <c r="S67" s="6"/>
      <c r="T67" s="6">
        <v>175000</v>
      </c>
      <c r="U67" s="6"/>
      <c r="V67" s="162"/>
      <c r="W67" s="162"/>
      <c r="X67" s="6"/>
      <c r="Y67" s="604"/>
      <c r="Z67" s="6"/>
      <c r="AA67" s="6"/>
      <c r="AB67" s="6"/>
      <c r="AC67" s="645"/>
      <c r="AD67" s="645"/>
      <c r="AE67" s="339"/>
      <c r="AF67" s="339"/>
      <c r="AG67" s="339"/>
      <c r="AH67" s="339"/>
      <c r="AI67" s="339"/>
      <c r="AJ67" s="6"/>
      <c r="AK67" s="6"/>
      <c r="AL67" s="6"/>
      <c r="AM67" s="604">
        <v>200000</v>
      </c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41"/>
      <c r="AZ67" s="341"/>
      <c r="BA67" s="162"/>
      <c r="BB67" s="49"/>
      <c r="BC67" s="342"/>
      <c r="BD67" s="162"/>
      <c r="BE67" s="606">
        <v>400000</v>
      </c>
      <c r="BF67" s="162"/>
      <c r="BG67" s="162"/>
      <c r="BH67" s="524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v>1025000</v>
      </c>
      <c r="BT67" s="11">
        <v>1000000</v>
      </c>
      <c r="BU67" s="114">
        <v>-25000</v>
      </c>
      <c r="BV67" s="485" t="s">
        <v>430</v>
      </c>
      <c r="BW67" s="485" t="s">
        <v>397</v>
      </c>
      <c r="BX67" s="497">
        <v>1.1299999999999999</v>
      </c>
    </row>
    <row r="68" spans="1:79" ht="15" thickBot="1">
      <c r="A68" s="80" t="s">
        <v>89</v>
      </c>
      <c r="B68" s="105">
        <v>0</v>
      </c>
      <c r="C68" s="469">
        <v>0</v>
      </c>
      <c r="D68" s="518">
        <v>0</v>
      </c>
      <c r="E68" s="138"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6"/>
      <c r="R68" s="162"/>
      <c r="S68" s="6"/>
      <c r="T68" s="6"/>
      <c r="U68" s="162"/>
      <c r="V68" s="162"/>
      <c r="W68" s="162"/>
      <c r="X68" s="6"/>
      <c r="Y68" s="604"/>
      <c r="Z68" s="6"/>
      <c r="AA68" s="162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4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162"/>
      <c r="AZ68" s="162"/>
      <c r="BA68" s="162"/>
      <c r="BB68" s="6"/>
      <c r="BC68" s="162"/>
      <c r="BD68" s="162"/>
      <c r="BE68" s="162"/>
      <c r="BF68" s="162"/>
      <c r="BG68" s="162"/>
      <c r="BH68" s="524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v>0</v>
      </c>
      <c r="BT68" s="11">
        <v>0</v>
      </c>
      <c r="BU68" s="114">
        <v>0</v>
      </c>
      <c r="BV68" s="485" t="s">
        <v>444</v>
      </c>
      <c r="BW68" s="485" t="s">
        <v>398</v>
      </c>
      <c r="BX68" s="497">
        <v>1.1599999999999999</v>
      </c>
    </row>
    <row r="69" spans="1:79" ht="15" thickBot="1">
      <c r="A69" s="82" t="s">
        <v>90</v>
      </c>
      <c r="B69" s="105">
        <v>700000</v>
      </c>
      <c r="C69" s="469">
        <v>500000</v>
      </c>
      <c r="D69" s="518">
        <v>500000</v>
      </c>
      <c r="E69" s="138">
        <v>-200000</v>
      </c>
      <c r="F69" s="93" t="s">
        <v>90</v>
      </c>
      <c r="G69" s="6"/>
      <c r="H69" s="6"/>
      <c r="I69" s="6"/>
      <c r="J69" s="6"/>
      <c r="K69" s="6"/>
      <c r="L69" s="604"/>
      <c r="M69" s="6"/>
      <c r="N69" s="604"/>
      <c r="O69" s="6"/>
      <c r="P69" s="6"/>
      <c r="Q69" s="604">
        <v>50000</v>
      </c>
      <c r="R69" s="6"/>
      <c r="S69" s="6"/>
      <c r="T69" s="6">
        <v>100000</v>
      </c>
      <c r="U69" s="6"/>
      <c r="V69" s="162"/>
      <c r="W69" s="162"/>
      <c r="X69" s="6">
        <v>50000</v>
      </c>
      <c r="Y69" s="604"/>
      <c r="Z69" s="6"/>
      <c r="AA69" s="6"/>
      <c r="AB69" s="6"/>
      <c r="AC69" s="663"/>
      <c r="AD69" s="663">
        <v>100000</v>
      </c>
      <c r="AE69" s="244"/>
      <c r="AF69" s="6"/>
      <c r="AG69" s="6"/>
      <c r="AH69" s="604"/>
      <c r="AI69" s="6"/>
      <c r="AJ69" s="6"/>
      <c r="AK69" s="6"/>
      <c r="AL69" s="6"/>
      <c r="AM69" s="604">
        <v>100000</v>
      </c>
      <c r="AN69" s="6"/>
      <c r="AO69" s="6"/>
      <c r="AP69" s="6"/>
      <c r="AQ69" s="162"/>
      <c r="AR69" s="162"/>
      <c r="AS69" s="162"/>
      <c r="AT69" s="6"/>
      <c r="AU69" s="604"/>
      <c r="AV69" s="162"/>
      <c r="AW69" s="353"/>
      <c r="AX69" s="353"/>
      <c r="AY69" s="604"/>
      <c r="AZ69" s="604"/>
      <c r="BA69" s="162"/>
      <c r="BB69" s="6"/>
      <c r="BC69" s="6"/>
      <c r="BD69" s="162"/>
      <c r="BE69" s="606">
        <v>100000</v>
      </c>
      <c r="BF69" s="162"/>
      <c r="BG69" s="162"/>
      <c r="BH69" s="628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v>700000</v>
      </c>
      <c r="BT69" s="11">
        <v>500000</v>
      </c>
      <c r="BU69" s="115">
        <v>-200000</v>
      </c>
      <c r="BV69" s="485" t="s">
        <v>451</v>
      </c>
      <c r="BW69" s="485" t="s">
        <v>369</v>
      </c>
      <c r="BX69" s="497">
        <v>1.1299999999999999</v>
      </c>
    </row>
    <row r="70" spans="1:79" ht="15" thickBot="1">
      <c r="A70" s="80" t="s">
        <v>217</v>
      </c>
      <c r="B70" s="105">
        <v>0</v>
      </c>
      <c r="C70" s="469">
        <v>0</v>
      </c>
      <c r="D70" s="518">
        <v>0</v>
      </c>
      <c r="E70" s="138">
        <v>0</v>
      </c>
      <c r="F70" s="93" t="s">
        <v>217</v>
      </c>
      <c r="G70" s="6"/>
      <c r="H70" s="6"/>
      <c r="I70" s="6"/>
      <c r="J70" s="6"/>
      <c r="K70" s="6"/>
      <c r="L70" s="604"/>
      <c r="M70" s="6"/>
      <c r="N70" s="604"/>
      <c r="O70" s="6"/>
      <c r="P70" s="6"/>
      <c r="Q70" s="6"/>
      <c r="R70" s="6"/>
      <c r="S70" s="349"/>
      <c r="T70" s="349"/>
      <c r="U70" s="6"/>
      <c r="V70" s="162"/>
      <c r="W70" s="162"/>
      <c r="X70" s="6"/>
      <c r="Y70" s="604"/>
      <c r="Z70" s="6"/>
      <c r="AA70" s="6"/>
      <c r="AB70" s="6"/>
      <c r="AE70" s="25"/>
      <c r="AF70" s="25"/>
      <c r="AG70" s="25"/>
      <c r="AH70" s="25"/>
      <c r="AI70" s="25"/>
      <c r="AJ70" s="352"/>
      <c r="AK70" s="6"/>
      <c r="AL70" s="6"/>
      <c r="AM70" s="604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162"/>
      <c r="AZ70" s="162"/>
      <c r="BA70" s="162"/>
      <c r="BB70" s="6"/>
      <c r="BC70" s="162"/>
      <c r="BD70" s="162"/>
      <c r="BE70" s="162"/>
      <c r="BF70" s="162"/>
      <c r="BG70" s="162"/>
      <c r="BH70" s="524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v>0</v>
      </c>
      <c r="BT70" s="11">
        <v>0</v>
      </c>
      <c r="BU70" s="114">
        <v>0</v>
      </c>
      <c r="BV70" s="485" t="s">
        <v>442</v>
      </c>
      <c r="BW70" s="485" t="s">
        <v>399</v>
      </c>
      <c r="BX70" s="497">
        <v>1.1299999999999999</v>
      </c>
    </row>
    <row r="71" spans="1:79" ht="15" thickBot="1">
      <c r="A71" s="82" t="s">
        <v>513</v>
      </c>
      <c r="B71" s="105">
        <v>0</v>
      </c>
      <c r="C71" s="469">
        <v>0</v>
      </c>
      <c r="D71" s="518">
        <v>0</v>
      </c>
      <c r="E71" s="138">
        <v>0</v>
      </c>
      <c r="F71" s="93" t="s">
        <v>91</v>
      </c>
      <c r="G71" s="6"/>
      <c r="H71" s="6"/>
      <c r="I71" s="6"/>
      <c r="J71" s="6"/>
      <c r="K71" s="6"/>
      <c r="L71" s="604"/>
      <c r="M71" s="6"/>
      <c r="N71" s="604"/>
      <c r="O71" s="6"/>
      <c r="P71" s="6"/>
      <c r="Q71" s="6"/>
      <c r="R71" s="6"/>
      <c r="S71" s="6"/>
      <c r="T71" s="349"/>
      <c r="U71" s="6"/>
      <c r="V71" s="162"/>
      <c r="W71" s="162"/>
      <c r="X71" s="6"/>
      <c r="Y71" s="604"/>
      <c r="Z71" s="6"/>
      <c r="AA71" s="6"/>
      <c r="AB71" s="6"/>
      <c r="AC71" s="645"/>
      <c r="AD71" s="645"/>
      <c r="AE71" s="339"/>
      <c r="AF71" s="339"/>
      <c r="AG71" s="339"/>
      <c r="AH71" s="339"/>
      <c r="AI71" s="339"/>
      <c r="AJ71" s="6"/>
      <c r="AK71" s="6"/>
      <c r="AL71" s="6"/>
      <c r="AM71" s="604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162"/>
      <c r="AZ71" s="162"/>
      <c r="BA71" s="162"/>
      <c r="BB71" s="49"/>
      <c r="BC71" s="162"/>
      <c r="BD71" s="162"/>
      <c r="BE71" s="606"/>
      <c r="BF71" s="162"/>
      <c r="BG71" s="162"/>
      <c r="BH71" s="524"/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v>0</v>
      </c>
      <c r="BT71" s="11">
        <v>0</v>
      </c>
      <c r="BU71" s="114">
        <v>0</v>
      </c>
      <c r="BV71" s="485" t="s">
        <v>450</v>
      </c>
      <c r="BW71" s="485" t="s">
        <v>400</v>
      </c>
      <c r="BX71" s="497">
        <v>1.1299999999999999</v>
      </c>
    </row>
    <row r="72" spans="1:79" ht="15" thickBot="1">
      <c r="A72" s="82" t="s">
        <v>92</v>
      </c>
      <c r="B72" s="105">
        <v>500000</v>
      </c>
      <c r="C72" s="469">
        <v>500000</v>
      </c>
      <c r="D72" s="518">
        <v>500000</v>
      </c>
      <c r="E72" s="138">
        <v>0</v>
      </c>
      <c r="F72" s="93" t="s">
        <v>92</v>
      </c>
      <c r="G72" s="6"/>
      <c r="H72" s="6"/>
      <c r="I72" s="6"/>
      <c r="J72" s="6"/>
      <c r="K72" s="6"/>
      <c r="L72" s="604"/>
      <c r="M72" s="6"/>
      <c r="N72" s="604"/>
      <c r="O72" s="6"/>
      <c r="P72" s="6"/>
      <c r="Q72" s="6">
        <v>50000</v>
      </c>
      <c r="R72" s="6"/>
      <c r="S72" s="349"/>
      <c r="T72" s="6">
        <v>100000</v>
      </c>
      <c r="U72" s="6"/>
      <c r="V72" s="162"/>
      <c r="W72" s="162"/>
      <c r="X72" s="522">
        <v>50000</v>
      </c>
      <c r="Y72" s="14"/>
      <c r="Z72" s="522"/>
      <c r="AA72" s="6"/>
      <c r="AB72" s="6"/>
      <c r="AE72" s="25"/>
      <c r="AF72" s="25"/>
      <c r="AG72" s="25"/>
      <c r="AH72" s="25"/>
      <c r="AI72" s="25"/>
      <c r="AJ72" s="352"/>
      <c r="AK72" s="6"/>
      <c r="AL72" s="6"/>
      <c r="AM72" s="604">
        <v>100000</v>
      </c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162"/>
      <c r="AZ72" s="162"/>
      <c r="BA72" s="162"/>
      <c r="BB72" s="6"/>
      <c r="BC72" s="162"/>
      <c r="BD72" s="162"/>
      <c r="BE72" s="162"/>
      <c r="BF72" s="162"/>
      <c r="BG72" s="162"/>
      <c r="BH72" s="628">
        <v>200000</v>
      </c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v>500000</v>
      </c>
      <c r="BT72" s="11">
        <v>500000</v>
      </c>
      <c r="BU72" s="114">
        <v>0</v>
      </c>
      <c r="BV72" s="485" t="s">
        <v>433</v>
      </c>
      <c r="BW72" s="485" t="s">
        <v>401</v>
      </c>
      <c r="BX72" s="497">
        <v>1.1299999999999999</v>
      </c>
    </row>
    <row r="73" spans="1:79" ht="15" thickBot="1">
      <c r="A73" s="79" t="s">
        <v>515</v>
      </c>
      <c r="B73" s="105">
        <v>0</v>
      </c>
      <c r="C73" s="469">
        <v>200000</v>
      </c>
      <c r="D73" s="518">
        <v>200000</v>
      </c>
      <c r="E73" s="138">
        <v>200000</v>
      </c>
      <c r="F73" s="92" t="s">
        <v>93</v>
      </c>
      <c r="G73" s="6"/>
      <c r="H73" s="6"/>
      <c r="I73" s="6"/>
      <c r="J73" s="6"/>
      <c r="K73" s="6"/>
      <c r="L73" s="604"/>
      <c r="M73" s="6"/>
      <c r="N73" s="604"/>
      <c r="O73" s="6"/>
      <c r="P73" s="6"/>
      <c r="Q73" s="6"/>
      <c r="R73" s="6"/>
      <c r="S73" s="6"/>
      <c r="T73" s="604"/>
      <c r="U73" s="6"/>
      <c r="V73" s="162"/>
      <c r="W73" s="162"/>
      <c r="X73" s="6"/>
      <c r="Y73" s="604"/>
      <c r="Z73" s="6"/>
      <c r="AA73" s="6"/>
      <c r="AB73" s="6"/>
      <c r="AE73" s="25"/>
      <c r="AF73" s="25"/>
      <c r="AG73" s="25"/>
      <c r="AH73" s="25"/>
      <c r="AI73" s="25"/>
      <c r="AJ73" s="352"/>
      <c r="AK73" s="6"/>
      <c r="AL73" s="6"/>
      <c r="AM73" s="604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162"/>
      <c r="AZ73" s="162"/>
      <c r="BA73" s="162"/>
      <c r="BB73" s="6"/>
      <c r="BC73" s="162"/>
      <c r="BD73" s="162"/>
      <c r="BE73" s="162"/>
      <c r="BF73" s="162"/>
      <c r="BG73" s="162"/>
      <c r="BH73" s="524"/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v>0</v>
      </c>
      <c r="BT73" s="11">
        <v>200000</v>
      </c>
      <c r="BU73" s="115">
        <v>200000</v>
      </c>
      <c r="BV73" t="s">
        <v>567</v>
      </c>
    </row>
    <row r="74" spans="1:79" ht="15" thickBot="1">
      <c r="A74" s="80" t="s">
        <v>94</v>
      </c>
      <c r="B74" s="425">
        <v>0</v>
      </c>
      <c r="C74" s="469">
        <v>0</v>
      </c>
      <c r="D74" s="518">
        <v>0</v>
      </c>
      <c r="E74" s="138">
        <v>0</v>
      </c>
      <c r="F74" s="93" t="s">
        <v>94</v>
      </c>
      <c r="G74" s="6"/>
      <c r="H74" s="6"/>
      <c r="I74" s="6"/>
      <c r="J74" s="6"/>
      <c r="K74" s="6"/>
      <c r="L74" s="604"/>
      <c r="M74" s="6"/>
      <c r="N74" s="604"/>
      <c r="O74" s="6"/>
      <c r="P74" s="6"/>
      <c r="Q74" s="6"/>
      <c r="R74" s="6"/>
      <c r="S74" s="6"/>
      <c r="T74" s="6"/>
      <c r="U74" s="6"/>
      <c r="V74" s="162"/>
      <c r="W74" s="162"/>
      <c r="X74" s="522"/>
      <c r="Y74" s="522"/>
      <c r="Z74" s="522"/>
      <c r="AA74" s="6"/>
      <c r="AB74" s="6"/>
      <c r="AC74" s="645"/>
      <c r="AD74" s="645"/>
      <c r="AE74" s="339"/>
      <c r="AF74" s="339"/>
      <c r="AG74" s="339"/>
      <c r="AH74" s="339"/>
      <c r="AI74" s="339"/>
      <c r="AJ74" s="6"/>
      <c r="AK74" s="6"/>
      <c r="AL74" s="6"/>
      <c r="AM74" s="604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162"/>
      <c r="AZ74" s="162"/>
      <c r="BA74" s="162"/>
      <c r="BB74" s="6"/>
      <c r="BC74" s="162"/>
      <c r="BD74" s="162"/>
      <c r="BE74" s="162"/>
      <c r="BF74" s="162"/>
      <c r="BG74" s="162"/>
      <c r="BH74" s="524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v>0</v>
      </c>
      <c r="BT74" s="11">
        <v>0</v>
      </c>
      <c r="BU74" s="114">
        <v>0</v>
      </c>
      <c r="BV74" s="485" t="s">
        <v>431</v>
      </c>
      <c r="BW74" s="485" t="s">
        <v>374</v>
      </c>
      <c r="BX74" s="497">
        <v>1.1599999999999999</v>
      </c>
    </row>
    <row r="75" spans="1:79" ht="15" thickBot="1">
      <c r="A75" s="79" t="s">
        <v>569</v>
      </c>
      <c r="B75" s="425">
        <v>0</v>
      </c>
      <c r="C75" s="469">
        <v>0</v>
      </c>
      <c r="D75" s="518">
        <v>0</v>
      </c>
      <c r="E75" s="138"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"/>
      <c r="R75" s="162"/>
      <c r="S75" s="6"/>
      <c r="T75" s="6"/>
      <c r="U75" s="6"/>
      <c r="V75" s="162"/>
      <c r="W75" s="162"/>
      <c r="X75" s="6"/>
      <c r="Y75" s="604"/>
      <c r="Z75" s="6"/>
      <c r="AA75" s="162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04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162"/>
      <c r="AZ75" s="162"/>
      <c r="BA75" s="162"/>
      <c r="BB75" s="6"/>
      <c r="BC75" s="162"/>
      <c r="BD75" s="162"/>
      <c r="BE75" s="162"/>
      <c r="BF75" s="162"/>
      <c r="BG75" s="162"/>
      <c r="BH75" s="524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v>0</v>
      </c>
      <c r="BT75" s="11">
        <v>0</v>
      </c>
      <c r="BU75" s="114">
        <v>0</v>
      </c>
      <c r="BV75" s="79" t="s">
        <v>571</v>
      </c>
      <c r="BW75" s="485" t="s">
        <v>401</v>
      </c>
      <c r="BX75" s="497">
        <v>1.1299999999999999</v>
      </c>
    </row>
    <row r="76" spans="1:79" s="605" customFormat="1" ht="15" thickBot="1">
      <c r="A76" s="79" t="s">
        <v>514</v>
      </c>
      <c r="B76" s="623">
        <v>100000</v>
      </c>
      <c r="C76" s="624">
        <v>100000</v>
      </c>
      <c r="D76" s="627">
        <v>100000</v>
      </c>
      <c r="E76" s="615">
        <v>0</v>
      </c>
      <c r="F76" s="79" t="s">
        <v>495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4"/>
      <c r="Q76" s="604"/>
      <c r="R76" s="162"/>
      <c r="S76" s="604"/>
      <c r="T76" s="604"/>
      <c r="U76" s="604"/>
      <c r="V76" s="162"/>
      <c r="W76" s="162"/>
      <c r="X76" s="640"/>
      <c r="Y76" s="640"/>
      <c r="Z76" s="640"/>
      <c r="AA76" s="162"/>
      <c r="AB76" s="162"/>
      <c r="AC76" s="162"/>
      <c r="AD76" s="162"/>
      <c r="AE76" s="162"/>
      <c r="AF76" s="162"/>
      <c r="AG76" s="162"/>
      <c r="AH76" s="162"/>
      <c r="AI76" s="162"/>
      <c r="AJ76" s="604"/>
      <c r="AK76" s="604"/>
      <c r="AL76" s="604"/>
      <c r="AM76" s="604">
        <v>100000</v>
      </c>
      <c r="AN76" s="604"/>
      <c r="AO76" s="604"/>
      <c r="AP76" s="604"/>
      <c r="AQ76" s="162"/>
      <c r="AR76" s="162"/>
      <c r="AS76" s="162"/>
      <c r="AT76" s="162"/>
      <c r="AU76" s="162"/>
      <c r="AV76" s="162"/>
      <c r="AW76" s="355"/>
      <c r="AX76" s="355"/>
      <c r="AY76" s="162"/>
      <c r="AZ76" s="162"/>
      <c r="BA76" s="162"/>
      <c r="BB76" s="604"/>
      <c r="BC76" s="162"/>
      <c r="BD76" s="162"/>
      <c r="BE76" s="162"/>
      <c r="BF76" s="162"/>
      <c r="BG76" s="162"/>
      <c r="BH76" s="628"/>
      <c r="BI76" s="608"/>
      <c r="BJ76" s="608"/>
      <c r="BK76" s="608"/>
      <c r="BL76" s="608"/>
      <c r="BM76" s="608"/>
      <c r="BN76" s="608"/>
      <c r="BO76" s="608"/>
      <c r="BP76" s="608"/>
      <c r="BQ76" s="608"/>
      <c r="BR76" s="608"/>
      <c r="BS76" s="607">
        <v>100000</v>
      </c>
      <c r="BT76" s="607">
        <v>100000</v>
      </c>
      <c r="BU76" s="614">
        <v>0</v>
      </c>
      <c r="BV76" s="79" t="s">
        <v>568</v>
      </c>
      <c r="BW76" s="485"/>
      <c r="BX76" s="497">
        <v>1.1599999999999999</v>
      </c>
      <c r="BY76" s="626"/>
      <c r="BZ76" s="606"/>
      <c r="CA76" s="625"/>
    </row>
    <row r="77" spans="1:79" ht="15" thickBot="1">
      <c r="A77" s="80" t="s">
        <v>96</v>
      </c>
      <c r="B77" s="425">
        <v>0</v>
      </c>
      <c r="C77" s="469">
        <v>0</v>
      </c>
      <c r="D77" s="518">
        <v>0</v>
      </c>
      <c r="E77" s="138">
        <v>0</v>
      </c>
      <c r="F77" s="93" t="s">
        <v>96</v>
      </c>
      <c r="G77" s="6"/>
      <c r="H77" s="6"/>
      <c r="I77" s="6"/>
      <c r="J77" s="6"/>
      <c r="K77" s="6"/>
      <c r="L77" s="604"/>
      <c r="M77" s="6"/>
      <c r="N77" s="604"/>
      <c r="O77" s="6"/>
      <c r="P77" s="6"/>
      <c r="Q77" s="6"/>
      <c r="R77" s="6"/>
      <c r="S77" s="6"/>
      <c r="T77" s="6"/>
      <c r="U77" s="6"/>
      <c r="V77" s="162"/>
      <c r="W77" s="162"/>
      <c r="X77" s="522"/>
      <c r="Y77" s="522"/>
      <c r="Z77" s="522"/>
      <c r="AA77" s="6"/>
      <c r="AB77" s="6"/>
      <c r="AC77" s="604"/>
      <c r="AD77" s="604"/>
      <c r="AE77" s="6"/>
      <c r="AF77" s="6"/>
      <c r="AG77" s="6"/>
      <c r="AH77" s="604"/>
      <c r="AI77" s="6"/>
      <c r="AJ77" s="6"/>
      <c r="AK77" s="6"/>
      <c r="AL77" s="6"/>
      <c r="AM77" s="604"/>
      <c r="AN77" s="6"/>
      <c r="AO77" s="6"/>
      <c r="AP77" s="6"/>
      <c r="AQ77" s="162"/>
      <c r="AR77" s="162"/>
      <c r="AS77" s="162"/>
      <c r="AT77" s="6"/>
      <c r="AU77" s="604"/>
      <c r="AV77" s="162"/>
      <c r="AW77" s="353"/>
      <c r="AX77" s="353"/>
      <c r="AY77" s="604"/>
      <c r="AZ77" s="604"/>
      <c r="BA77" s="162"/>
      <c r="BB77" s="6"/>
      <c r="BC77" s="6"/>
      <c r="BD77" s="162"/>
      <c r="BE77" s="162"/>
      <c r="BF77" s="162"/>
      <c r="BG77" s="162"/>
      <c r="BH77" s="524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v>0</v>
      </c>
      <c r="BT77" s="11">
        <v>0</v>
      </c>
      <c r="BU77" s="115">
        <v>0</v>
      </c>
      <c r="BV77" s="613" t="s">
        <v>570</v>
      </c>
      <c r="BW77" s="485" t="s">
        <v>402</v>
      </c>
      <c r="BX77" s="497">
        <v>1.1599999999999999</v>
      </c>
    </row>
    <row r="78" spans="1:79" ht="15.5">
      <c r="A78" s="77" t="s">
        <v>12</v>
      </c>
      <c r="B78" s="313">
        <v>2875000</v>
      </c>
      <c r="C78" s="165">
        <v>3250000</v>
      </c>
      <c r="D78" s="145">
        <v>3250000</v>
      </c>
      <c r="E78" s="108">
        <v>375000</v>
      </c>
      <c r="F78" s="90" t="s">
        <v>12</v>
      </c>
      <c r="G78" s="165">
        <v>0</v>
      </c>
      <c r="H78" s="165">
        <v>0</v>
      </c>
      <c r="I78" s="165">
        <v>0</v>
      </c>
      <c r="J78" s="165">
        <v>0</v>
      </c>
      <c r="K78" s="165">
        <v>0</v>
      </c>
      <c r="L78" s="165">
        <v>0</v>
      </c>
      <c r="M78" s="165">
        <v>0</v>
      </c>
      <c r="N78" s="165">
        <v>0</v>
      </c>
      <c r="O78" s="165">
        <v>0</v>
      </c>
      <c r="P78" s="165"/>
      <c r="Q78" s="165">
        <v>200000</v>
      </c>
      <c r="R78" s="165">
        <v>0</v>
      </c>
      <c r="S78" s="165">
        <v>0</v>
      </c>
      <c r="T78" s="165">
        <v>475000</v>
      </c>
      <c r="U78" s="165">
        <v>0</v>
      </c>
      <c r="V78" s="165">
        <v>0</v>
      </c>
      <c r="W78" s="165"/>
      <c r="X78" s="165">
        <v>100000</v>
      </c>
      <c r="Y78" s="165">
        <v>0</v>
      </c>
      <c r="Z78" s="165">
        <v>0</v>
      </c>
      <c r="AA78" s="165">
        <v>0</v>
      </c>
      <c r="AB78" s="165">
        <v>0</v>
      </c>
      <c r="AC78" s="165">
        <v>0</v>
      </c>
      <c r="AD78" s="165">
        <v>100000</v>
      </c>
      <c r="AE78" s="165">
        <v>0</v>
      </c>
      <c r="AF78" s="165">
        <v>0</v>
      </c>
      <c r="AG78" s="165">
        <v>0</v>
      </c>
      <c r="AH78" s="165">
        <v>0</v>
      </c>
      <c r="AI78" s="165">
        <v>0</v>
      </c>
      <c r="AJ78" s="165">
        <v>0</v>
      </c>
      <c r="AK78" s="165">
        <v>0</v>
      </c>
      <c r="AL78" s="165">
        <v>0</v>
      </c>
      <c r="AM78" s="165">
        <v>600000</v>
      </c>
      <c r="AN78" s="165">
        <v>0</v>
      </c>
      <c r="AO78" s="165">
        <v>0</v>
      </c>
      <c r="AP78" s="165">
        <v>0</v>
      </c>
      <c r="AQ78" s="165">
        <v>0</v>
      </c>
      <c r="AR78" s="165">
        <v>0</v>
      </c>
      <c r="AS78" s="165">
        <v>0</v>
      </c>
      <c r="AT78" s="165">
        <v>0</v>
      </c>
      <c r="AU78" s="165">
        <v>0</v>
      </c>
      <c r="AV78" s="165">
        <v>0</v>
      </c>
      <c r="AW78" s="294">
        <v>0</v>
      </c>
      <c r="AX78" s="294">
        <v>0</v>
      </c>
      <c r="AY78" s="165">
        <v>0</v>
      </c>
      <c r="AZ78" s="165">
        <v>0</v>
      </c>
      <c r="BA78" s="165">
        <v>0</v>
      </c>
      <c r="BB78" s="165">
        <v>0</v>
      </c>
      <c r="BC78" s="165">
        <v>0</v>
      </c>
      <c r="BD78" s="165">
        <v>0</v>
      </c>
      <c r="BE78" s="165">
        <v>600000</v>
      </c>
      <c r="BF78" s="165">
        <v>0</v>
      </c>
      <c r="BG78" s="165">
        <v>0</v>
      </c>
      <c r="BH78" s="165">
        <v>800000</v>
      </c>
      <c r="BI78" s="165">
        <v>0</v>
      </c>
      <c r="BJ78" s="165">
        <v>0</v>
      </c>
      <c r="BK78" s="165">
        <v>0</v>
      </c>
      <c r="BL78" s="165">
        <v>0</v>
      </c>
      <c r="BM78" s="165">
        <v>0</v>
      </c>
      <c r="BN78" s="165">
        <v>0</v>
      </c>
      <c r="BO78" s="165">
        <v>0</v>
      </c>
      <c r="BP78" s="165">
        <v>0</v>
      </c>
      <c r="BQ78" s="165">
        <v>0</v>
      </c>
      <c r="BR78" s="165">
        <v>0</v>
      </c>
      <c r="BS78" s="165">
        <v>2875000</v>
      </c>
      <c r="BT78" s="165">
        <v>3250000</v>
      </c>
      <c r="BU78" s="108">
        <v>375000</v>
      </c>
      <c r="BV78" s="487" t="s">
        <v>12</v>
      </c>
      <c r="BW78" s="488"/>
      <c r="BX78" s="504"/>
    </row>
    <row r="79" spans="1:79" ht="15" thickBot="1">
      <c r="A79" s="81" t="s">
        <v>97</v>
      </c>
      <c r="B79" s="431">
        <v>1.7790573295515481E-2</v>
      </c>
      <c r="C79" s="459"/>
      <c r="D79" s="147">
        <v>2.2813821666110946E-2</v>
      </c>
      <c r="E79" s="104"/>
      <c r="F79" s="94" t="s">
        <v>97</v>
      </c>
      <c r="G79" s="175" t="e">
        <v>#DIV/0!</v>
      </c>
      <c r="H79" s="175">
        <v>6.3829787234042548E-2</v>
      </c>
      <c r="I79" s="175" t="e">
        <v>#DIV/0!</v>
      </c>
      <c r="J79" s="175" t="e">
        <v>#DIV/0!</v>
      </c>
      <c r="K79" s="175" t="e">
        <v>#DIV/0!</v>
      </c>
      <c r="L79" s="175">
        <v>0.06</v>
      </c>
      <c r="M79" s="175" t="e">
        <v>#DIV/0!</v>
      </c>
      <c r="N79" s="175" t="e">
        <v>#DIV/0!</v>
      </c>
      <c r="O79" s="175" t="e">
        <v>#DIV/0!</v>
      </c>
      <c r="P79" s="175" t="e">
        <v>#DIV/0!</v>
      </c>
      <c r="Q79" s="175">
        <v>1.1904761904761904E-2</v>
      </c>
      <c r="R79" s="175">
        <v>1.3513513513513514E-2</v>
      </c>
      <c r="S79" s="175" t="e">
        <v>#DIV/0!</v>
      </c>
      <c r="T79" s="175">
        <v>9.8949403879728618E-3</v>
      </c>
      <c r="U79" s="175" t="e">
        <v>#DIV/0!</v>
      </c>
      <c r="V79" s="175" t="e">
        <v>#DIV/0!</v>
      </c>
      <c r="W79" s="175" t="e">
        <v>#DIV/0!</v>
      </c>
      <c r="X79" s="175">
        <v>1.6666666666666666E-2</v>
      </c>
      <c r="Y79" s="175" t="e">
        <v>#DIV/0!</v>
      </c>
      <c r="Z79" s="175" t="e">
        <v>#DIV/0!</v>
      </c>
      <c r="AA79" s="175">
        <v>1.2048192771084338E-2</v>
      </c>
      <c r="AB79" s="175" t="e">
        <v>#DIV/0!</v>
      </c>
      <c r="AC79" s="175">
        <v>1.4285714285714285E-2</v>
      </c>
      <c r="AD79" s="175">
        <v>1.4925373134328358E-2</v>
      </c>
      <c r="AE79" s="175" t="e">
        <v>#DIV/0!</v>
      </c>
      <c r="AF79" s="175" t="e">
        <v>#DIV/0!</v>
      </c>
      <c r="AG79" s="175">
        <v>0</v>
      </c>
      <c r="AH79" s="175">
        <v>0</v>
      </c>
      <c r="AI79" s="175" t="e">
        <v>#DIV/0!</v>
      </c>
      <c r="AJ79" s="175">
        <v>0</v>
      </c>
      <c r="AK79" s="175" t="e">
        <v>#DIV/0!</v>
      </c>
      <c r="AL79" s="175" t="e">
        <v>#DIV/0!</v>
      </c>
      <c r="AM79" s="175">
        <v>0</v>
      </c>
      <c r="AN79" s="175">
        <v>0</v>
      </c>
      <c r="AO79" s="175" t="e">
        <v>#DIV/0!</v>
      </c>
      <c r="AP79" s="175" t="e">
        <v>#DIV/0!</v>
      </c>
      <c r="AQ79" s="175">
        <v>3.3030087312971433E-2</v>
      </c>
      <c r="AR79" s="175" t="e">
        <v>#DIV/0!</v>
      </c>
      <c r="AS79" s="175">
        <v>7.3529411764705881E-3</v>
      </c>
      <c r="AT79" s="175">
        <v>2.5000000000000001E-2</v>
      </c>
      <c r="AU79" s="175">
        <v>8.3703196834345097E-3</v>
      </c>
      <c r="AV79" s="175" t="e">
        <v>#DIV/0!</v>
      </c>
      <c r="AW79" s="175" t="e">
        <v>#DIV/0!</v>
      </c>
      <c r="AX79" s="175">
        <v>0</v>
      </c>
      <c r="AY79" s="175">
        <v>2.2222222222222223E-2</v>
      </c>
      <c r="AZ79" s="175">
        <v>1.1111111111111112E-2</v>
      </c>
      <c r="BA79" s="175">
        <v>9.0909090909090905E-3</v>
      </c>
      <c r="BB79" s="175">
        <v>1.0663159671930121E-2</v>
      </c>
      <c r="BC79" s="175">
        <v>1.3953488372093023E-2</v>
      </c>
      <c r="BD79" s="175">
        <v>0</v>
      </c>
      <c r="BE79" s="175">
        <v>0</v>
      </c>
      <c r="BF79" s="175">
        <v>1.8987341772151899E-2</v>
      </c>
      <c r="BG79" s="175">
        <v>0</v>
      </c>
      <c r="BH79" s="175">
        <v>2.1912561961620763E-2</v>
      </c>
      <c r="BI79" s="175" t="e">
        <v>#DIV/0!</v>
      </c>
      <c r="BJ79" s="175" t="e">
        <v>#DIV/0!</v>
      </c>
      <c r="BK79" s="175" t="e">
        <v>#DIV/0!</v>
      </c>
      <c r="BL79" s="175">
        <v>0</v>
      </c>
      <c r="BM79" s="175">
        <v>5.1970012653074021E-2</v>
      </c>
      <c r="BN79" s="175" t="e">
        <v>#DIV/0!</v>
      </c>
      <c r="BO79" s="175">
        <v>7.1428571428571425E-2</v>
      </c>
      <c r="BP79" s="175" t="e">
        <v>#DIV/0!</v>
      </c>
      <c r="BQ79" s="175" t="e">
        <v>#DIV/0!</v>
      </c>
      <c r="BR79" s="175" t="e">
        <v>#DIV/0!</v>
      </c>
      <c r="BS79" s="46">
        <v>1.7790573295515481E-2</v>
      </c>
      <c r="BT79" s="46">
        <v>1.6145224616320442E-2</v>
      </c>
      <c r="BU79" s="104"/>
      <c r="BV79" s="489" t="s">
        <v>97</v>
      </c>
      <c r="BW79" s="490"/>
      <c r="BX79" s="505"/>
    </row>
    <row r="80" spans="1:79" ht="15" thickBot="1">
      <c r="A80" s="80" t="s">
        <v>99</v>
      </c>
      <c r="B80" s="520">
        <v>0</v>
      </c>
      <c r="C80" s="469">
        <v>0</v>
      </c>
      <c r="D80" s="518">
        <v>0</v>
      </c>
      <c r="E80" s="138">
        <v>0</v>
      </c>
      <c r="F80" s="93" t="s">
        <v>99</v>
      </c>
      <c r="G80" s="6"/>
      <c r="H80" s="6"/>
      <c r="I80" s="6"/>
      <c r="J80" s="6"/>
      <c r="K80" s="6"/>
      <c r="L80" s="604"/>
      <c r="M80" s="6"/>
      <c r="N80" s="604"/>
      <c r="O80" s="6"/>
      <c r="P80" s="6"/>
      <c r="Q80" s="6"/>
      <c r="R80" s="6"/>
      <c r="S80" s="6"/>
      <c r="T80" s="6"/>
      <c r="U80" s="6"/>
      <c r="V80" s="162"/>
      <c r="W80" s="162"/>
      <c r="X80" s="6"/>
      <c r="Y80" s="604"/>
      <c r="Z80" s="6"/>
      <c r="AA80" s="6"/>
      <c r="AB80" s="6"/>
      <c r="AE80" s="25"/>
      <c r="AF80" s="25"/>
      <c r="AG80" s="633"/>
      <c r="AH80" s="604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162"/>
      <c r="AZ80" s="162"/>
      <c r="BA80" s="162"/>
      <c r="BB80" s="25"/>
      <c r="BC80" s="162"/>
      <c r="BD80" s="162"/>
      <c r="BE80" s="162"/>
      <c r="BF80" s="162"/>
      <c r="BG80" s="162"/>
      <c r="BH80" s="524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v>0</v>
      </c>
      <c r="BT80" s="11">
        <v>0</v>
      </c>
      <c r="BU80" s="114">
        <v>0</v>
      </c>
      <c r="BV80" t="s">
        <v>432</v>
      </c>
    </row>
    <row r="81" spans="1:79" ht="15" thickBot="1">
      <c r="A81" s="80" t="s">
        <v>100</v>
      </c>
      <c r="B81" s="520">
        <v>2750000</v>
      </c>
      <c r="C81" s="469">
        <v>2500000</v>
      </c>
      <c r="D81" s="518">
        <v>2500000</v>
      </c>
      <c r="E81" s="138">
        <v>-250000</v>
      </c>
      <c r="F81" s="93" t="s">
        <v>100</v>
      </c>
      <c r="G81" s="6"/>
      <c r="H81" s="6">
        <v>300000</v>
      </c>
      <c r="I81" s="6"/>
      <c r="J81" s="6"/>
      <c r="K81" s="6"/>
      <c r="L81" s="604">
        <v>300000</v>
      </c>
      <c r="M81" s="6"/>
      <c r="N81" s="604"/>
      <c r="O81" s="6"/>
      <c r="P81" s="6"/>
      <c r="Q81" s="6"/>
      <c r="R81" s="6"/>
      <c r="S81" s="349"/>
      <c r="T81" s="349"/>
      <c r="U81" s="6"/>
      <c r="V81" s="162"/>
      <c r="W81" s="162"/>
      <c r="X81" s="6"/>
      <c r="Y81" s="604"/>
      <c r="Z81" s="6"/>
      <c r="AA81" s="6">
        <v>100000</v>
      </c>
      <c r="AB81" s="6"/>
      <c r="AC81" s="645"/>
      <c r="AD81" s="645"/>
      <c r="AE81" s="339"/>
      <c r="AF81" s="339"/>
      <c r="AG81" s="22"/>
      <c r="AH81" s="674"/>
      <c r="AI81" s="339"/>
      <c r="AJ81" s="6"/>
      <c r="AK81" s="6"/>
      <c r="AL81" s="6"/>
      <c r="AM81" s="6"/>
      <c r="AN81" s="6"/>
      <c r="AO81" s="6"/>
      <c r="AP81" s="604"/>
      <c r="AQ81" s="608">
        <v>400000</v>
      </c>
      <c r="AR81" s="162"/>
      <c r="AS81" s="162"/>
      <c r="AT81" s="342">
        <v>100000</v>
      </c>
      <c r="AU81" s="342">
        <v>100000</v>
      </c>
      <c r="AV81" s="162"/>
      <c r="AW81" s="353"/>
      <c r="AX81" s="353"/>
      <c r="AY81" s="342">
        <v>100000</v>
      </c>
      <c r="AZ81" s="342"/>
      <c r="BA81" s="162">
        <v>100000</v>
      </c>
      <c r="BB81" s="25">
        <v>150000</v>
      </c>
      <c r="BC81" s="49">
        <v>150000</v>
      </c>
      <c r="BD81" s="162"/>
      <c r="BE81" s="162"/>
      <c r="BF81" s="25">
        <v>150000</v>
      </c>
      <c r="BG81" s="162"/>
      <c r="BH81" s="628">
        <v>300000</v>
      </c>
      <c r="BI81" s="158"/>
      <c r="BJ81" s="158"/>
      <c r="BK81" s="158"/>
      <c r="BL81" s="158"/>
      <c r="BM81" s="158">
        <v>300000</v>
      </c>
      <c r="BN81" s="159"/>
      <c r="BO81" s="55">
        <v>200000</v>
      </c>
      <c r="BP81" s="159"/>
      <c r="BQ81" s="159"/>
      <c r="BR81" s="159"/>
      <c r="BS81" s="11">
        <v>2750000</v>
      </c>
      <c r="BT81" s="11">
        <v>2500000</v>
      </c>
      <c r="BU81" s="114">
        <v>-250000</v>
      </c>
      <c r="BV81" s="485" t="s">
        <v>438</v>
      </c>
      <c r="BW81" s="485" t="s">
        <v>403</v>
      </c>
      <c r="BX81" s="497">
        <v>1.1299999999999999</v>
      </c>
    </row>
    <row r="82" spans="1:79" ht="15" thickBot="1">
      <c r="A82" s="80" t="s">
        <v>102</v>
      </c>
      <c r="B82" s="520">
        <v>3650000</v>
      </c>
      <c r="C82" s="469">
        <v>3500000</v>
      </c>
      <c r="D82" s="518">
        <v>3500000</v>
      </c>
      <c r="E82" s="138">
        <v>-150000</v>
      </c>
      <c r="F82" s="93" t="s">
        <v>102</v>
      </c>
      <c r="G82" s="6"/>
      <c r="H82" s="604">
        <v>300000</v>
      </c>
      <c r="I82" s="6"/>
      <c r="J82" s="6"/>
      <c r="K82" s="6"/>
      <c r="L82" s="604">
        <v>300000</v>
      </c>
      <c r="M82" s="6"/>
      <c r="N82" s="604"/>
      <c r="O82" s="6"/>
      <c r="P82" s="6"/>
      <c r="Q82" s="6">
        <v>150000</v>
      </c>
      <c r="R82" s="6">
        <v>100000</v>
      </c>
      <c r="S82" s="349"/>
      <c r="T82" s="349">
        <v>150000</v>
      </c>
      <c r="U82" s="6"/>
      <c r="V82" s="162"/>
      <c r="W82" s="162"/>
      <c r="X82" s="351">
        <v>100000</v>
      </c>
      <c r="Y82" s="351"/>
      <c r="Z82" s="351"/>
      <c r="AA82" s="6"/>
      <c r="AB82" s="6"/>
      <c r="AC82" s="620">
        <v>100000</v>
      </c>
      <c r="AD82" s="620">
        <v>100000</v>
      </c>
      <c r="AE82" s="602"/>
      <c r="AF82" s="6"/>
      <c r="AG82" s="22"/>
      <c r="AH82" s="604"/>
      <c r="AI82" s="6"/>
      <c r="AJ82" s="6"/>
      <c r="AK82" s="6"/>
      <c r="AL82" s="6"/>
      <c r="AM82" s="6"/>
      <c r="AN82" s="6"/>
      <c r="AO82" s="6"/>
      <c r="AP82" s="6"/>
      <c r="AQ82" s="608">
        <v>500000</v>
      </c>
      <c r="AR82" s="162"/>
      <c r="AS82" s="162">
        <v>100000</v>
      </c>
      <c r="AT82" s="342"/>
      <c r="AU82" s="342">
        <v>100000</v>
      </c>
      <c r="AV82" s="162"/>
      <c r="AW82" s="354"/>
      <c r="AX82" s="341"/>
      <c r="AY82" s="342"/>
      <c r="AZ82" s="342">
        <v>100000</v>
      </c>
      <c r="BA82" s="162"/>
      <c r="BB82" s="25">
        <v>150000</v>
      </c>
      <c r="BC82" s="49">
        <v>150000</v>
      </c>
      <c r="BD82" s="162"/>
      <c r="BE82" s="162"/>
      <c r="BF82" s="25">
        <v>150000</v>
      </c>
      <c r="BG82" s="162"/>
      <c r="BH82" s="524">
        <v>500000</v>
      </c>
      <c r="BI82" s="159"/>
      <c r="BJ82" s="159"/>
      <c r="BK82" s="159"/>
      <c r="BL82" s="159"/>
      <c r="BM82" s="159">
        <v>300000</v>
      </c>
      <c r="BN82" s="159"/>
      <c r="BO82" s="159">
        <v>300000</v>
      </c>
      <c r="BP82" s="159"/>
      <c r="BQ82" s="159"/>
      <c r="BR82" s="159"/>
      <c r="BS82" s="11">
        <v>3650000</v>
      </c>
      <c r="BT82" s="11">
        <v>3500000</v>
      </c>
      <c r="BU82" s="106">
        <v>-150000</v>
      </c>
      <c r="BV82" s="485" t="s">
        <v>564</v>
      </c>
      <c r="BW82" s="485" t="s">
        <v>404</v>
      </c>
      <c r="BX82" s="497">
        <v>1.1299999999999999</v>
      </c>
    </row>
    <row r="83" spans="1:79" ht="15.5">
      <c r="A83" s="77" t="s">
        <v>12</v>
      </c>
      <c r="B83" s="313">
        <v>6400000</v>
      </c>
      <c r="C83" s="165">
        <v>6000000</v>
      </c>
      <c r="D83" s="145">
        <v>6000000</v>
      </c>
      <c r="E83" s="108">
        <v>-400000</v>
      </c>
      <c r="F83" s="90" t="s">
        <v>12</v>
      </c>
      <c r="G83" s="165">
        <v>0</v>
      </c>
      <c r="H83" s="165">
        <v>600000</v>
      </c>
      <c r="I83" s="165">
        <v>0</v>
      </c>
      <c r="J83" s="165">
        <v>0</v>
      </c>
      <c r="K83" s="165">
        <v>0</v>
      </c>
      <c r="L83" s="165">
        <v>600000</v>
      </c>
      <c r="M83" s="165">
        <v>0</v>
      </c>
      <c r="N83" s="165">
        <v>0</v>
      </c>
      <c r="O83" s="165">
        <v>0</v>
      </c>
      <c r="P83" s="165"/>
      <c r="Q83" s="165">
        <v>150000</v>
      </c>
      <c r="R83" s="165">
        <v>100000</v>
      </c>
      <c r="S83" s="165">
        <v>0</v>
      </c>
      <c r="T83" s="165">
        <v>150000</v>
      </c>
      <c r="U83" s="165">
        <v>0</v>
      </c>
      <c r="V83" s="165">
        <v>0</v>
      </c>
      <c r="W83" s="165"/>
      <c r="X83" s="165">
        <v>100000</v>
      </c>
      <c r="Y83" s="165">
        <v>0</v>
      </c>
      <c r="Z83" s="165">
        <v>0</v>
      </c>
      <c r="AA83" s="165">
        <v>100000</v>
      </c>
      <c r="AB83" s="165">
        <v>0</v>
      </c>
      <c r="AC83" s="165">
        <v>100000</v>
      </c>
      <c r="AD83" s="165">
        <v>100000</v>
      </c>
      <c r="AE83" s="165">
        <v>0</v>
      </c>
      <c r="AF83" s="165">
        <v>0</v>
      </c>
      <c r="AG83" s="165">
        <v>0</v>
      </c>
      <c r="AH83" s="165">
        <v>0</v>
      </c>
      <c r="AI83" s="165">
        <v>0</v>
      </c>
      <c r="AJ83" s="165">
        <v>0</v>
      </c>
      <c r="AK83" s="165">
        <v>0</v>
      </c>
      <c r="AL83" s="165">
        <v>0</v>
      </c>
      <c r="AM83" s="165">
        <v>0</v>
      </c>
      <c r="AN83" s="165">
        <v>0</v>
      </c>
      <c r="AO83" s="165">
        <v>0</v>
      </c>
      <c r="AP83" s="165">
        <v>0</v>
      </c>
      <c r="AQ83" s="165">
        <v>900000</v>
      </c>
      <c r="AR83" s="165">
        <v>0</v>
      </c>
      <c r="AS83" s="165">
        <v>100000</v>
      </c>
      <c r="AT83" s="165">
        <v>100000</v>
      </c>
      <c r="AU83" s="165">
        <v>200000</v>
      </c>
      <c r="AV83" s="165">
        <v>0</v>
      </c>
      <c r="AW83" s="294">
        <v>0</v>
      </c>
      <c r="AX83" s="294">
        <v>0</v>
      </c>
      <c r="AY83" s="165">
        <v>100000</v>
      </c>
      <c r="AZ83" s="165">
        <v>100000</v>
      </c>
      <c r="BA83" s="165">
        <v>100000</v>
      </c>
      <c r="BB83" s="165">
        <v>300000</v>
      </c>
      <c r="BC83" s="165">
        <v>300000</v>
      </c>
      <c r="BD83" s="165">
        <v>0</v>
      </c>
      <c r="BE83" s="165">
        <v>0</v>
      </c>
      <c r="BF83" s="165">
        <v>300000</v>
      </c>
      <c r="BG83" s="165">
        <v>0</v>
      </c>
      <c r="BH83" s="165">
        <v>800000</v>
      </c>
      <c r="BI83" s="165">
        <v>0</v>
      </c>
      <c r="BJ83" s="165">
        <v>0</v>
      </c>
      <c r="BK83" s="165">
        <v>0</v>
      </c>
      <c r="BL83" s="165">
        <v>0</v>
      </c>
      <c r="BM83" s="165">
        <v>600000</v>
      </c>
      <c r="BN83" s="165">
        <v>0</v>
      </c>
      <c r="BO83" s="165">
        <v>500000</v>
      </c>
      <c r="BP83" s="165">
        <v>0</v>
      </c>
      <c r="BQ83" s="165">
        <v>0</v>
      </c>
      <c r="BR83" s="165">
        <v>0</v>
      </c>
      <c r="BS83" s="165">
        <v>6400000</v>
      </c>
      <c r="BT83" s="165">
        <v>6000000</v>
      </c>
      <c r="BU83" s="108">
        <v>-400000</v>
      </c>
      <c r="BV83" s="487" t="s">
        <v>12</v>
      </c>
      <c r="BW83" s="488"/>
      <c r="BX83" s="504"/>
    </row>
    <row r="84" spans="1:79" ht="15" thickBot="1">
      <c r="A84" s="81" t="s">
        <v>103</v>
      </c>
      <c r="B84" s="432">
        <v>8.4783200861440963E-3</v>
      </c>
      <c r="C84" s="459"/>
      <c r="D84" s="147">
        <v>5.2647280767948335E-2</v>
      </c>
      <c r="E84" s="104"/>
      <c r="F84" s="94" t="s">
        <v>103</v>
      </c>
      <c r="G84" s="176" t="e">
        <v>#DIV/0!</v>
      </c>
      <c r="H84" s="176">
        <v>0</v>
      </c>
      <c r="I84" s="176" t="e">
        <v>#DIV/0!</v>
      </c>
      <c r="J84" s="176" t="e">
        <v>#DIV/0!</v>
      </c>
      <c r="K84" s="176" t="e">
        <v>#DIV/0!</v>
      </c>
      <c r="L84" s="176">
        <v>0</v>
      </c>
      <c r="M84" s="176" t="e">
        <v>#DIV/0!</v>
      </c>
      <c r="N84" s="176" t="e">
        <v>#DIV/0!</v>
      </c>
      <c r="O84" s="176" t="e">
        <v>#DIV/0!</v>
      </c>
      <c r="P84" s="176"/>
      <c r="Q84" s="176">
        <v>0</v>
      </c>
      <c r="R84" s="176">
        <v>0</v>
      </c>
      <c r="S84" s="176" t="e">
        <v>#DIV/0!</v>
      </c>
      <c r="T84" s="176">
        <v>1.3193253850630481E-2</v>
      </c>
      <c r="U84" s="176" t="e">
        <v>#DIV/0!</v>
      </c>
      <c r="V84" s="10"/>
      <c r="W84" s="10"/>
      <c r="X84" s="176">
        <v>0</v>
      </c>
      <c r="Y84" s="176" t="e">
        <v>#DIV/0!</v>
      </c>
      <c r="Z84" s="176" t="e">
        <v>#DIV/0!</v>
      </c>
      <c r="AA84" s="176">
        <v>0</v>
      </c>
      <c r="AB84" s="176" t="e">
        <v>#DIV/0!</v>
      </c>
      <c r="AC84" s="176">
        <v>0</v>
      </c>
      <c r="AD84" s="176">
        <v>0</v>
      </c>
      <c r="AE84" s="176" t="e">
        <v>#DIV/0!</v>
      </c>
      <c r="AF84" s="176" t="e">
        <v>#DIV/0!</v>
      </c>
      <c r="AG84" s="176">
        <v>0</v>
      </c>
      <c r="AH84" s="176">
        <v>8.3333333333333329E-2</v>
      </c>
      <c r="AI84" s="176" t="e">
        <v>#DIV/0!</v>
      </c>
      <c r="AJ84" s="176">
        <v>7.1428571428571425E-2</v>
      </c>
      <c r="AK84" s="176" t="e">
        <v>#DIV/0!</v>
      </c>
      <c r="AL84" s="176" t="e">
        <v>#DIV/0!</v>
      </c>
      <c r="AM84" s="176">
        <v>0</v>
      </c>
      <c r="AN84" s="176">
        <v>5.4035827915340985E-2</v>
      </c>
      <c r="AO84" s="176" t="e">
        <v>#DIV/0!</v>
      </c>
      <c r="AP84" s="176" t="e">
        <v>#DIV/0!</v>
      </c>
      <c r="AQ84" s="176">
        <v>2.9360077611530162E-2</v>
      </c>
      <c r="AR84" s="176" t="e">
        <v>#DIV/0!</v>
      </c>
      <c r="AS84" s="176">
        <v>0</v>
      </c>
      <c r="AT84" s="176">
        <v>0</v>
      </c>
      <c r="AU84" s="176">
        <v>0</v>
      </c>
      <c r="AV84" s="176" t="e">
        <v>#DIV/0!</v>
      </c>
      <c r="AW84" s="176" t="e">
        <v>#DIV/0!</v>
      </c>
      <c r="AX84" s="176">
        <v>0</v>
      </c>
      <c r="AY84" s="176">
        <v>0</v>
      </c>
      <c r="AZ84" s="176">
        <v>0</v>
      </c>
      <c r="BA84" s="176">
        <v>0</v>
      </c>
      <c r="BB84" s="176">
        <v>0</v>
      </c>
      <c r="BC84" s="176">
        <v>0</v>
      </c>
      <c r="BD84" s="176">
        <v>0</v>
      </c>
      <c r="BE84" s="176">
        <v>1.2903225806451613E-2</v>
      </c>
      <c r="BF84" s="176">
        <v>0</v>
      </c>
      <c r="BG84" s="176">
        <v>0</v>
      </c>
      <c r="BH84" s="176">
        <v>1.780395659381687E-2</v>
      </c>
      <c r="BI84" s="176" t="e">
        <v>#DIV/0!</v>
      </c>
      <c r="BJ84" s="176" t="e">
        <v>#DIV/0!</v>
      </c>
      <c r="BK84" s="176" t="e">
        <v>#DIV/0!</v>
      </c>
      <c r="BL84" s="10"/>
      <c r="BM84" s="10"/>
      <c r="BN84" s="10"/>
      <c r="BO84" s="10"/>
      <c r="BP84" s="10"/>
      <c r="BQ84" s="10"/>
      <c r="BR84" s="10"/>
      <c r="BS84" s="46">
        <v>8.4783200861440963E-3</v>
      </c>
      <c r="BT84" s="46">
        <v>6.3235463080588399E-3</v>
      </c>
      <c r="BU84" s="104"/>
      <c r="BV84" s="489" t="s">
        <v>103</v>
      </c>
      <c r="BW84" s="490"/>
      <c r="BX84" s="505"/>
    </row>
    <row r="85" spans="1:79" ht="15" thickBot="1">
      <c r="A85" s="80" t="s">
        <v>104</v>
      </c>
      <c r="B85" s="425">
        <v>1800000</v>
      </c>
      <c r="C85" s="469">
        <v>1500000</v>
      </c>
      <c r="D85" s="518">
        <v>1500000</v>
      </c>
      <c r="E85" s="138">
        <v>-300000</v>
      </c>
      <c r="F85" s="93" t="s">
        <v>104</v>
      </c>
      <c r="G85" s="158"/>
      <c r="H85" s="158"/>
      <c r="I85" s="158"/>
      <c r="J85" s="158"/>
      <c r="K85" s="158"/>
      <c r="L85" s="610"/>
      <c r="M85" s="158"/>
      <c r="N85" s="610"/>
      <c r="O85" s="158"/>
      <c r="P85" s="158"/>
      <c r="Q85" s="158"/>
      <c r="R85" s="158"/>
      <c r="S85" s="158"/>
      <c r="T85" s="158"/>
      <c r="U85" s="158"/>
      <c r="V85" s="159"/>
      <c r="W85" s="159"/>
      <c r="X85" s="158"/>
      <c r="Y85" s="610"/>
      <c r="Z85" s="158"/>
      <c r="AA85" s="158"/>
      <c r="AB85" s="158"/>
      <c r="AC85" s="610"/>
      <c r="AD85" s="610"/>
      <c r="AE85" s="158"/>
      <c r="AF85" s="158"/>
      <c r="AG85" s="158"/>
      <c r="AH85" s="610">
        <v>200000</v>
      </c>
      <c r="AI85" s="158"/>
      <c r="AJ85" s="19">
        <v>400000</v>
      </c>
      <c r="AK85" s="158"/>
      <c r="AL85" s="158"/>
      <c r="AM85" s="158"/>
      <c r="AN85" s="610">
        <v>300000</v>
      </c>
      <c r="AO85" s="158"/>
      <c r="AP85" s="570"/>
      <c r="AQ85" s="608">
        <v>500000</v>
      </c>
      <c r="AR85" s="159"/>
      <c r="AS85" s="159"/>
      <c r="AT85" s="59"/>
      <c r="AU85" s="611"/>
      <c r="AV85" s="159"/>
      <c r="AW85" s="158"/>
      <c r="AX85" s="610"/>
      <c r="AY85" s="611"/>
      <c r="AZ85" s="611"/>
      <c r="BA85" s="64"/>
      <c r="BB85" s="158"/>
      <c r="BC85" s="64"/>
      <c r="BD85" s="159"/>
      <c r="BE85" s="608">
        <v>100000</v>
      </c>
      <c r="BF85" s="159"/>
      <c r="BG85" s="159"/>
      <c r="BH85" s="524">
        <v>300000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v>1800000</v>
      </c>
      <c r="BT85" s="11">
        <v>1500000</v>
      </c>
      <c r="BU85" s="114">
        <v>-300000</v>
      </c>
      <c r="BV85" s="485" t="s">
        <v>283</v>
      </c>
      <c r="BW85" s="485" t="s">
        <v>405</v>
      </c>
      <c r="BX85" s="497">
        <v>1.1299999999999999</v>
      </c>
    </row>
    <row r="86" spans="1:79" s="153" customFormat="1">
      <c r="A86" s="80" t="s">
        <v>491</v>
      </c>
      <c r="B86" s="425">
        <v>700000</v>
      </c>
      <c r="C86" s="469">
        <v>400000</v>
      </c>
      <c r="D86" s="518">
        <v>400000</v>
      </c>
      <c r="E86" s="138">
        <v>-300000</v>
      </c>
      <c r="F86" s="80" t="s">
        <v>491</v>
      </c>
      <c r="G86" s="158"/>
      <c r="H86" s="158"/>
      <c r="I86" s="158"/>
      <c r="J86" s="158"/>
      <c r="K86" s="158"/>
      <c r="L86" s="610"/>
      <c r="M86" s="158"/>
      <c r="N86" s="610"/>
      <c r="O86" s="158"/>
      <c r="P86" s="158"/>
      <c r="Q86" s="158"/>
      <c r="R86" s="158"/>
      <c r="S86" s="293"/>
      <c r="T86" s="594">
        <v>100000</v>
      </c>
      <c r="U86" s="158"/>
      <c r="V86" s="159"/>
      <c r="W86" s="159"/>
      <c r="X86" s="158"/>
      <c r="Y86" s="610"/>
      <c r="Z86" s="158"/>
      <c r="AA86" s="158"/>
      <c r="AB86" s="158"/>
      <c r="AC86" s="610"/>
      <c r="AD86" s="610"/>
      <c r="AE86" s="158"/>
      <c r="AF86" s="158"/>
      <c r="AG86" s="158"/>
      <c r="AH86" s="610">
        <v>200000</v>
      </c>
      <c r="AI86" s="158"/>
      <c r="AJ86" s="154"/>
      <c r="AK86" s="158"/>
      <c r="AL86" s="158"/>
      <c r="AM86" s="158"/>
      <c r="AN86" s="158"/>
      <c r="AO86" s="158"/>
      <c r="AP86" s="595"/>
      <c r="AQ86" s="159">
        <v>100000</v>
      </c>
      <c r="AR86" s="159"/>
      <c r="AS86" s="159"/>
      <c r="AT86" s="59"/>
      <c r="AU86" s="611"/>
      <c r="AV86" s="159"/>
      <c r="AW86" s="158"/>
      <c r="AX86" s="610"/>
      <c r="AY86" s="611"/>
      <c r="AZ86" s="611"/>
      <c r="BA86" s="59"/>
      <c r="BB86" s="158"/>
      <c r="BC86" s="64"/>
      <c r="BD86" s="159"/>
      <c r="BE86" s="608">
        <v>100000</v>
      </c>
      <c r="BF86" s="159"/>
      <c r="BG86" s="159"/>
      <c r="BH86" s="524">
        <v>200000</v>
      </c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v>700000</v>
      </c>
      <c r="BT86" s="607">
        <v>400000</v>
      </c>
      <c r="BU86" s="114">
        <v>-300000</v>
      </c>
      <c r="BV86" s="613" t="s">
        <v>565</v>
      </c>
      <c r="BW86" s="596"/>
      <c r="BX86" s="597"/>
      <c r="BY86" s="501"/>
      <c r="BZ86" s="1"/>
      <c r="CA86" s="499"/>
    </row>
    <row r="87" spans="1:79" s="605" customFormat="1">
      <c r="A87" s="613" t="s">
        <v>492</v>
      </c>
      <c r="B87" s="623">
        <v>0</v>
      </c>
      <c r="C87" s="624">
        <v>0</v>
      </c>
      <c r="D87" s="627">
        <v>0</v>
      </c>
      <c r="E87" s="615">
        <v>0</v>
      </c>
      <c r="F87" s="613" t="s">
        <v>492</v>
      </c>
      <c r="G87" s="610"/>
      <c r="H87" s="610"/>
      <c r="I87" s="610"/>
      <c r="J87" s="610"/>
      <c r="K87" s="610"/>
      <c r="L87" s="610"/>
      <c r="M87" s="610"/>
      <c r="N87" s="610"/>
      <c r="O87" s="610"/>
      <c r="P87" s="610"/>
      <c r="Q87" s="610"/>
      <c r="R87" s="610"/>
      <c r="S87" s="620"/>
      <c r="T87" s="630"/>
      <c r="U87" s="610"/>
      <c r="V87" s="608"/>
      <c r="W87" s="608"/>
      <c r="X87" s="610"/>
      <c r="Y87" s="610"/>
      <c r="Z87" s="610"/>
      <c r="AA87" s="610"/>
      <c r="AB87" s="610"/>
      <c r="AC87" s="610"/>
      <c r="AD87" s="610"/>
      <c r="AE87" s="610"/>
      <c r="AF87" s="610"/>
      <c r="AG87" s="610"/>
      <c r="AH87" s="610"/>
      <c r="AI87" s="610"/>
      <c r="AJ87" s="155"/>
      <c r="AK87" s="610"/>
      <c r="AL87" s="610"/>
      <c r="AM87" s="610"/>
      <c r="AN87" s="610"/>
      <c r="AO87" s="610"/>
      <c r="AP87" s="631"/>
      <c r="AQ87" s="608"/>
      <c r="AR87" s="608"/>
      <c r="AS87" s="608"/>
      <c r="AT87" s="611"/>
      <c r="AU87" s="611"/>
      <c r="AV87" s="608"/>
      <c r="AW87" s="610"/>
      <c r="AX87" s="610"/>
      <c r="AY87" s="611"/>
      <c r="AZ87" s="611"/>
      <c r="BA87" s="611"/>
      <c r="BB87" s="610"/>
      <c r="BC87" s="612"/>
      <c r="BD87" s="608"/>
      <c r="BE87" s="608"/>
      <c r="BF87" s="608"/>
      <c r="BG87" s="608"/>
      <c r="BH87" s="628"/>
      <c r="BI87" s="608"/>
      <c r="BJ87" s="608"/>
      <c r="BK87" s="608"/>
      <c r="BL87" s="608"/>
      <c r="BM87" s="608"/>
      <c r="BN87" s="608"/>
      <c r="BO87" s="608"/>
      <c r="BP87" s="608"/>
      <c r="BQ87" s="608"/>
      <c r="BR87" s="608"/>
      <c r="BS87" s="607">
        <v>0</v>
      </c>
      <c r="BT87" s="607">
        <v>0</v>
      </c>
      <c r="BU87" s="614"/>
      <c r="BV87" s="613" t="s">
        <v>566</v>
      </c>
      <c r="BW87" s="632"/>
      <c r="BX87" s="633"/>
      <c r="BY87" s="626"/>
      <c r="BZ87" s="606"/>
      <c r="CA87" s="625"/>
    </row>
    <row r="88" spans="1:79" s="153" customFormat="1" ht="15" thickBot="1">
      <c r="A88" s="80" t="s">
        <v>300</v>
      </c>
      <c r="B88" s="425">
        <v>550000</v>
      </c>
      <c r="C88" s="469">
        <v>450000</v>
      </c>
      <c r="D88" s="518">
        <v>450000</v>
      </c>
      <c r="E88" s="138">
        <v>-100000</v>
      </c>
      <c r="F88" s="80" t="s">
        <v>300</v>
      </c>
      <c r="G88" s="158"/>
      <c r="H88" s="158"/>
      <c r="I88" s="158"/>
      <c r="J88" s="158"/>
      <c r="K88" s="158"/>
      <c r="L88" s="610"/>
      <c r="M88" s="158"/>
      <c r="N88" s="610"/>
      <c r="O88" s="158"/>
      <c r="P88" s="158"/>
      <c r="Q88" s="158"/>
      <c r="R88" s="158"/>
      <c r="S88" s="516"/>
      <c r="T88" s="20">
        <v>100000</v>
      </c>
      <c r="U88" s="158"/>
      <c r="V88" s="159"/>
      <c r="W88" s="159"/>
      <c r="X88" s="158"/>
      <c r="Y88" s="610"/>
      <c r="Z88" s="158"/>
      <c r="AA88" s="158"/>
      <c r="AB88" s="158"/>
      <c r="AC88" s="610"/>
      <c r="AD88" s="610"/>
      <c r="AE88" s="158"/>
      <c r="AF88" s="158"/>
      <c r="AG88" s="158"/>
      <c r="AH88" s="610"/>
      <c r="AI88" s="158"/>
      <c r="AJ88" s="610">
        <v>100000</v>
      </c>
      <c r="AK88" s="158"/>
      <c r="AL88" s="158"/>
      <c r="AM88" s="158"/>
      <c r="AN88" s="158"/>
      <c r="AO88" s="158"/>
      <c r="AP88" s="158"/>
      <c r="AQ88" s="159">
        <v>200000</v>
      </c>
      <c r="AR88" s="159"/>
      <c r="AS88" s="159"/>
      <c r="AT88" s="59"/>
      <c r="AU88" s="611"/>
      <c r="AV88" s="159"/>
      <c r="AW88" s="158"/>
      <c r="AX88" s="610"/>
      <c r="AY88" s="611"/>
      <c r="AZ88" s="611"/>
      <c r="BA88" s="59"/>
      <c r="BB88" s="158"/>
      <c r="BC88" s="64"/>
      <c r="BD88" s="159"/>
      <c r="BE88" s="159"/>
      <c r="BF88" s="159"/>
      <c r="BG88" s="159"/>
      <c r="BH88" s="524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v>550000</v>
      </c>
      <c r="BT88" s="11">
        <v>450000</v>
      </c>
      <c r="BU88" s="114">
        <v>-100000</v>
      </c>
      <c r="BV88" s="139" t="s">
        <v>572</v>
      </c>
      <c r="BX88" s="501"/>
      <c r="BY88" s="501"/>
      <c r="BZ88" s="1"/>
      <c r="CA88" s="499"/>
    </row>
    <row r="89" spans="1:79" ht="15" thickBot="1">
      <c r="A89" s="80" t="s">
        <v>105</v>
      </c>
      <c r="B89" s="425">
        <v>0</v>
      </c>
      <c r="C89" s="469">
        <v>0</v>
      </c>
      <c r="D89" s="518">
        <v>0</v>
      </c>
      <c r="E89" s="138">
        <v>0</v>
      </c>
      <c r="F89" s="93" t="s">
        <v>105</v>
      </c>
      <c r="G89" s="158"/>
      <c r="H89" s="158"/>
      <c r="I89" s="158"/>
      <c r="J89" s="158"/>
      <c r="K89" s="158"/>
      <c r="L89" s="610"/>
      <c r="M89" s="158"/>
      <c r="N89" s="610"/>
      <c r="O89" s="158"/>
      <c r="P89" s="158"/>
      <c r="Q89" s="158"/>
      <c r="R89" s="158"/>
      <c r="S89" s="158"/>
      <c r="T89" s="158"/>
      <c r="U89" s="158"/>
      <c r="V89" s="159"/>
      <c r="W89" s="159"/>
      <c r="X89" s="158"/>
      <c r="Y89" s="610"/>
      <c r="Z89" s="158"/>
      <c r="AA89" s="158"/>
      <c r="AB89" s="158"/>
      <c r="AC89" s="610"/>
      <c r="AD89" s="610"/>
      <c r="AE89" s="158"/>
      <c r="AF89" s="158"/>
      <c r="AG89" s="158"/>
      <c r="AH89" s="610"/>
      <c r="AI89" s="158"/>
      <c r="AJ89" s="610"/>
      <c r="AK89" s="158"/>
      <c r="AL89" s="158"/>
      <c r="AM89" s="158"/>
      <c r="AN89" s="158"/>
      <c r="AO89" s="158"/>
      <c r="AP89" s="158"/>
      <c r="AQ89" s="608"/>
      <c r="AR89" s="159"/>
      <c r="AS89" s="159"/>
      <c r="AT89" s="158"/>
      <c r="AU89" s="610"/>
      <c r="AV89" s="159"/>
      <c r="AW89" s="158"/>
      <c r="AX89" s="610"/>
      <c r="AY89" s="610"/>
      <c r="AZ89" s="610"/>
      <c r="BA89" s="158"/>
      <c r="BB89" s="158"/>
      <c r="BC89" s="159"/>
      <c r="BD89" s="159"/>
      <c r="BE89" s="606"/>
      <c r="BF89" s="159"/>
      <c r="BG89" s="159"/>
      <c r="BH89" s="524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v>0</v>
      </c>
      <c r="BT89" s="11">
        <v>0</v>
      </c>
      <c r="BU89" s="114">
        <v>0</v>
      </c>
      <c r="BV89" s="485" t="s">
        <v>443</v>
      </c>
      <c r="BW89" s="485" t="s">
        <v>368</v>
      </c>
      <c r="BX89" s="497">
        <v>1.1299999999999999</v>
      </c>
    </row>
    <row r="90" spans="1:79" ht="15.5">
      <c r="A90" s="77" t="s">
        <v>12</v>
      </c>
      <c r="B90" s="313">
        <v>3050000</v>
      </c>
      <c r="C90" s="165">
        <v>2350000</v>
      </c>
      <c r="D90" s="145">
        <v>2350000</v>
      </c>
      <c r="E90" s="108">
        <v>-700000</v>
      </c>
      <c r="F90" s="90" t="s">
        <v>12</v>
      </c>
      <c r="G90" s="165">
        <v>0</v>
      </c>
      <c r="H90" s="165">
        <v>0</v>
      </c>
      <c r="I90" s="165">
        <v>0</v>
      </c>
      <c r="J90" s="165">
        <v>0</v>
      </c>
      <c r="K90" s="165">
        <v>0</v>
      </c>
      <c r="L90" s="165">
        <v>0</v>
      </c>
      <c r="M90" s="165">
        <v>0</v>
      </c>
      <c r="N90" s="165">
        <v>0</v>
      </c>
      <c r="O90" s="165">
        <v>0</v>
      </c>
      <c r="P90" s="165"/>
      <c r="Q90" s="165">
        <v>0</v>
      </c>
      <c r="R90" s="165">
        <v>0</v>
      </c>
      <c r="S90" s="165">
        <v>0</v>
      </c>
      <c r="T90" s="165">
        <v>200000</v>
      </c>
      <c r="U90" s="165">
        <v>0</v>
      </c>
      <c r="V90" s="165">
        <v>0</v>
      </c>
      <c r="W90" s="165"/>
      <c r="X90" s="165">
        <v>0</v>
      </c>
      <c r="Y90" s="165">
        <v>0</v>
      </c>
      <c r="Z90" s="165">
        <v>0</v>
      </c>
      <c r="AA90" s="165">
        <v>0</v>
      </c>
      <c r="AB90" s="165">
        <v>0</v>
      </c>
      <c r="AC90" s="165">
        <v>0</v>
      </c>
      <c r="AD90" s="165">
        <v>0</v>
      </c>
      <c r="AE90" s="165">
        <v>0</v>
      </c>
      <c r="AF90" s="165">
        <v>0</v>
      </c>
      <c r="AG90" s="165">
        <v>0</v>
      </c>
      <c r="AH90" s="165">
        <v>400000</v>
      </c>
      <c r="AI90" s="165">
        <v>0</v>
      </c>
      <c r="AJ90" s="165">
        <v>500000</v>
      </c>
      <c r="AK90" s="165">
        <v>0</v>
      </c>
      <c r="AL90" s="165">
        <v>0</v>
      </c>
      <c r="AM90" s="165">
        <v>0</v>
      </c>
      <c r="AN90" s="165">
        <v>300000</v>
      </c>
      <c r="AO90" s="165">
        <v>0</v>
      </c>
      <c r="AP90" s="165">
        <v>0</v>
      </c>
      <c r="AQ90" s="165">
        <v>800000</v>
      </c>
      <c r="AR90" s="165">
        <v>0</v>
      </c>
      <c r="AS90" s="165">
        <v>0</v>
      </c>
      <c r="AT90" s="165">
        <v>0</v>
      </c>
      <c r="AU90" s="165">
        <v>0</v>
      </c>
      <c r="AV90" s="165">
        <v>0</v>
      </c>
      <c r="AW90" s="294">
        <v>0</v>
      </c>
      <c r="AX90" s="294">
        <v>0</v>
      </c>
      <c r="AY90" s="165">
        <v>0</v>
      </c>
      <c r="AZ90" s="165">
        <v>0</v>
      </c>
      <c r="BA90" s="165">
        <v>0</v>
      </c>
      <c r="BB90" s="165">
        <v>0</v>
      </c>
      <c r="BC90" s="165">
        <v>0</v>
      </c>
      <c r="BD90" s="165">
        <v>0</v>
      </c>
      <c r="BE90" s="165">
        <v>200000</v>
      </c>
      <c r="BF90" s="165">
        <v>0</v>
      </c>
      <c r="BG90" s="165">
        <v>0</v>
      </c>
      <c r="BH90" s="165">
        <v>650000</v>
      </c>
      <c r="BI90" s="165">
        <v>0</v>
      </c>
      <c r="BJ90" s="165"/>
      <c r="BK90" s="165"/>
      <c r="BL90" s="165">
        <v>0</v>
      </c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65">
        <v>0</v>
      </c>
      <c r="BS90" s="165">
        <v>3050000</v>
      </c>
      <c r="BT90" s="165">
        <v>2350000</v>
      </c>
      <c r="BU90" s="108">
        <v>-700000</v>
      </c>
      <c r="BV90" s="487" t="s">
        <v>12</v>
      </c>
      <c r="BW90" s="488"/>
      <c r="BX90" s="504"/>
    </row>
    <row r="91" spans="1:79" ht="15" thickBot="1">
      <c r="A91" s="81" t="s">
        <v>106</v>
      </c>
      <c r="B91" s="433"/>
      <c r="C91" s="459"/>
      <c r="D91" s="147"/>
      <c r="E91" s="104"/>
      <c r="F91" s="94" t="s">
        <v>106</v>
      </c>
      <c r="G91" s="176" t="e">
        <v>#DIV/0!</v>
      </c>
      <c r="H91" s="176">
        <v>0</v>
      </c>
      <c r="I91" s="176" t="e">
        <v>#DIV/0!</v>
      </c>
      <c r="J91" s="176" t="e">
        <v>#DIV/0!</v>
      </c>
      <c r="K91" s="176" t="e">
        <v>#DIV/0!</v>
      </c>
      <c r="L91" s="176">
        <v>0</v>
      </c>
      <c r="M91" s="176" t="e">
        <v>#DIV/0!</v>
      </c>
      <c r="N91" s="176" t="e">
        <v>#DIV/0!</v>
      </c>
      <c r="O91" s="176" t="e">
        <v>#DIV/0!</v>
      </c>
      <c r="P91" s="176"/>
      <c r="Q91" s="176">
        <v>0</v>
      </c>
      <c r="R91" s="176">
        <v>0</v>
      </c>
      <c r="S91" s="176" t="e">
        <v>#DIV/0!</v>
      </c>
      <c r="T91" s="176">
        <v>0</v>
      </c>
      <c r="U91" s="176" t="e">
        <v>#DIV/0!</v>
      </c>
      <c r="V91" s="10"/>
      <c r="W91" s="10"/>
      <c r="X91" s="176">
        <v>0</v>
      </c>
      <c r="Y91" s="176" t="e">
        <v>#DIV/0!</v>
      </c>
      <c r="Z91" s="176" t="e">
        <v>#DIV/0!</v>
      </c>
      <c r="AA91" s="176">
        <v>0</v>
      </c>
      <c r="AB91" s="176" t="e">
        <v>#DIV/0!</v>
      </c>
      <c r="AC91" s="176">
        <v>0</v>
      </c>
      <c r="AD91" s="176">
        <v>0</v>
      </c>
      <c r="AE91" s="176" t="e">
        <v>#DIV/0!</v>
      </c>
      <c r="AF91" s="176" t="e">
        <v>#DIV/0!</v>
      </c>
      <c r="AG91" s="176">
        <v>4.2857142857142858E-2</v>
      </c>
      <c r="AH91" s="176">
        <v>0</v>
      </c>
      <c r="AI91" s="176" t="e">
        <v>#DIV/0!</v>
      </c>
      <c r="AJ91" s="176">
        <v>4.2857142857142858E-2</v>
      </c>
      <c r="AK91" s="176" t="e">
        <v>#DIV/0!</v>
      </c>
      <c r="AL91" s="176" t="e">
        <v>#DIV/0!</v>
      </c>
      <c r="AM91" s="176">
        <v>0</v>
      </c>
      <c r="AN91" s="176">
        <v>0</v>
      </c>
      <c r="AO91" s="176" t="e">
        <v>#DIV/0!</v>
      </c>
      <c r="AP91" s="176" t="e">
        <v>#DIV/0!</v>
      </c>
      <c r="AQ91" s="176">
        <v>1.1010029104323811E-2</v>
      </c>
      <c r="AR91" s="10"/>
      <c r="AS91" s="10"/>
      <c r="AT91" s="8"/>
      <c r="AU91" s="8"/>
      <c r="AV91" s="10"/>
      <c r="AW91" s="67"/>
      <c r="AX91" s="67"/>
      <c r="AY91" s="8"/>
      <c r="AZ91" s="8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5"/>
    </row>
    <row r="92" spans="1:79" ht="15" thickBot="1">
      <c r="A92" s="79" t="s">
        <v>108</v>
      </c>
      <c r="B92" s="425">
        <v>1300000</v>
      </c>
      <c r="C92" s="469">
        <v>1000000</v>
      </c>
      <c r="D92" s="518">
        <v>1000000</v>
      </c>
      <c r="E92" s="138">
        <v>-300000</v>
      </c>
      <c r="F92" s="92" t="s">
        <v>108</v>
      </c>
      <c r="G92" s="158"/>
      <c r="H92" s="158"/>
      <c r="I92" s="158"/>
      <c r="J92" s="158"/>
      <c r="K92" s="158"/>
      <c r="L92" s="610"/>
      <c r="M92" s="158"/>
      <c r="N92" s="610"/>
      <c r="O92" s="158"/>
      <c r="P92" s="158"/>
      <c r="Q92" s="158"/>
      <c r="R92" s="158"/>
      <c r="S92" s="158"/>
      <c r="T92" s="158"/>
      <c r="U92" s="158"/>
      <c r="V92" s="159"/>
      <c r="W92" s="159"/>
      <c r="X92" s="158"/>
      <c r="Y92" s="610"/>
      <c r="Z92" s="158"/>
      <c r="AA92" s="158"/>
      <c r="AB92" s="158"/>
      <c r="AC92" s="645"/>
      <c r="AD92" s="645"/>
      <c r="AE92" s="244"/>
      <c r="AF92" s="158"/>
      <c r="AG92" s="173">
        <v>300000</v>
      </c>
      <c r="AH92" s="154"/>
      <c r="AI92" s="158"/>
      <c r="AJ92" s="173">
        <v>300000</v>
      </c>
      <c r="AK92" s="158"/>
      <c r="AL92" s="158"/>
      <c r="AM92" s="158"/>
      <c r="AN92" s="158"/>
      <c r="AO92" s="288"/>
      <c r="AP92" s="173"/>
      <c r="AQ92" s="159">
        <v>300000</v>
      </c>
      <c r="AR92" s="136"/>
      <c r="AS92" s="159"/>
      <c r="AT92" s="158"/>
      <c r="AU92" s="610"/>
      <c r="AV92" s="159"/>
      <c r="AW92" s="58"/>
      <c r="AX92" s="58"/>
      <c r="AY92" s="610"/>
      <c r="AZ92" s="610"/>
      <c r="BA92" s="158"/>
      <c r="BB92" s="158"/>
      <c r="BC92" s="159"/>
      <c r="BD92" s="159"/>
      <c r="BE92" s="159"/>
      <c r="BF92" s="159"/>
      <c r="BG92" s="159"/>
      <c r="BH92" s="524">
        <v>400000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v>1300000</v>
      </c>
      <c r="BT92" s="11">
        <v>1000000</v>
      </c>
      <c r="BU92" s="114">
        <v>-300000</v>
      </c>
      <c r="BV92" s="485" t="s">
        <v>291</v>
      </c>
      <c r="BW92" s="485" t="s">
        <v>367</v>
      </c>
      <c r="BX92" s="497">
        <v>1.1299999999999999</v>
      </c>
    </row>
    <row r="93" spans="1:79" ht="15.5">
      <c r="A93" s="77" t="s">
        <v>12</v>
      </c>
      <c r="B93" s="313">
        <v>1300000</v>
      </c>
      <c r="C93" s="165">
        <v>1000000</v>
      </c>
      <c r="D93" s="145">
        <v>1000000</v>
      </c>
      <c r="E93" s="108">
        <v>-300000</v>
      </c>
      <c r="F93" s="90" t="s">
        <v>12</v>
      </c>
      <c r="G93" s="165">
        <v>0</v>
      </c>
      <c r="H93" s="165">
        <v>0</v>
      </c>
      <c r="I93" s="165">
        <v>0</v>
      </c>
      <c r="J93" s="165">
        <v>0</v>
      </c>
      <c r="K93" s="165">
        <v>0</v>
      </c>
      <c r="L93" s="165">
        <v>0</v>
      </c>
      <c r="M93" s="165">
        <v>0</v>
      </c>
      <c r="N93" s="165">
        <v>0</v>
      </c>
      <c r="O93" s="165">
        <v>0</v>
      </c>
      <c r="P93" s="165"/>
      <c r="Q93" s="165">
        <v>0</v>
      </c>
      <c r="R93" s="165">
        <v>0</v>
      </c>
      <c r="S93" s="165">
        <v>0</v>
      </c>
      <c r="T93" s="165">
        <v>0</v>
      </c>
      <c r="U93" s="165">
        <v>0</v>
      </c>
      <c r="V93" s="165">
        <v>0</v>
      </c>
      <c r="W93" s="165"/>
      <c r="X93" s="165">
        <v>0</v>
      </c>
      <c r="Y93" s="165">
        <v>0</v>
      </c>
      <c r="Z93" s="165">
        <v>0</v>
      </c>
      <c r="AA93" s="165">
        <v>0</v>
      </c>
      <c r="AB93" s="165">
        <v>0</v>
      </c>
      <c r="AC93" s="165">
        <v>0</v>
      </c>
      <c r="AD93" s="165">
        <v>0</v>
      </c>
      <c r="AE93" s="165">
        <v>0</v>
      </c>
      <c r="AF93" s="165">
        <v>0</v>
      </c>
      <c r="AG93" s="165">
        <v>300000</v>
      </c>
      <c r="AH93" s="165">
        <v>0</v>
      </c>
      <c r="AI93" s="165">
        <v>0</v>
      </c>
      <c r="AJ93" s="165">
        <v>300000</v>
      </c>
      <c r="AK93" s="165">
        <v>0</v>
      </c>
      <c r="AL93" s="165">
        <v>0</v>
      </c>
      <c r="AM93" s="165">
        <v>0</v>
      </c>
      <c r="AN93" s="165">
        <v>0</v>
      </c>
      <c r="AO93" s="165">
        <v>0</v>
      </c>
      <c r="AP93" s="165">
        <v>0</v>
      </c>
      <c r="AQ93" s="165">
        <v>300000</v>
      </c>
      <c r="AR93" s="165">
        <v>0</v>
      </c>
      <c r="AS93" s="165">
        <v>0</v>
      </c>
      <c r="AT93" s="165">
        <v>0</v>
      </c>
      <c r="AU93" s="165">
        <v>0</v>
      </c>
      <c r="AV93" s="165">
        <v>0</v>
      </c>
      <c r="AW93" s="294">
        <v>0</v>
      </c>
      <c r="AX93" s="294">
        <v>0</v>
      </c>
      <c r="AY93" s="165">
        <v>0</v>
      </c>
      <c r="AZ93" s="165">
        <v>0</v>
      </c>
      <c r="BA93" s="165">
        <v>0</v>
      </c>
      <c r="BB93" s="165">
        <v>0</v>
      </c>
      <c r="BC93" s="165">
        <v>0</v>
      </c>
      <c r="BD93" s="165">
        <v>0</v>
      </c>
      <c r="BE93" s="165">
        <v>0</v>
      </c>
      <c r="BF93" s="165">
        <v>0</v>
      </c>
      <c r="BG93" s="165">
        <v>0</v>
      </c>
      <c r="BH93" s="165">
        <v>400000</v>
      </c>
      <c r="BI93" s="165">
        <v>0</v>
      </c>
      <c r="BJ93" s="165"/>
      <c r="BK93" s="165"/>
      <c r="BL93" s="165">
        <v>0</v>
      </c>
      <c r="BM93" s="165">
        <v>0</v>
      </c>
      <c r="BN93" s="165">
        <v>0</v>
      </c>
      <c r="BO93" s="165">
        <v>0</v>
      </c>
      <c r="BP93" s="165">
        <v>0</v>
      </c>
      <c r="BQ93" s="165">
        <v>0</v>
      </c>
      <c r="BR93" s="165">
        <v>0</v>
      </c>
      <c r="BS93" s="165">
        <v>1300000</v>
      </c>
      <c r="BT93" s="165">
        <v>1000000</v>
      </c>
      <c r="BU93" s="108">
        <v>-300000</v>
      </c>
      <c r="BV93" s="487" t="s">
        <v>12</v>
      </c>
      <c r="BW93" s="488"/>
      <c r="BX93" s="504"/>
    </row>
    <row r="94" spans="1:79" ht="15" thickBot="1">
      <c r="A94" s="81" t="s">
        <v>110</v>
      </c>
      <c r="B94" s="432">
        <v>4.1696656161364408E-3</v>
      </c>
      <c r="C94" s="459"/>
      <c r="D94" s="147">
        <v>1.2284365512521279E-2</v>
      </c>
      <c r="E94" s="104"/>
      <c r="F94" s="94" t="s">
        <v>110</v>
      </c>
      <c r="G94" s="176" t="e">
        <v>#DIV/0!</v>
      </c>
      <c r="H94" s="176">
        <v>0</v>
      </c>
      <c r="I94" s="176" t="e">
        <v>#DIV/0!</v>
      </c>
      <c r="J94" s="176" t="e">
        <v>#DIV/0!</v>
      </c>
      <c r="K94" s="176" t="e">
        <v>#DIV/0!</v>
      </c>
      <c r="L94" s="176">
        <v>0</v>
      </c>
      <c r="M94" s="176" t="e">
        <v>#DIV/0!</v>
      </c>
      <c r="N94" s="176" t="e">
        <v>#DIV/0!</v>
      </c>
      <c r="O94" s="176" t="e">
        <v>#DIV/0!</v>
      </c>
      <c r="P94" s="176"/>
      <c r="Q94" s="176">
        <v>0</v>
      </c>
      <c r="R94" s="176">
        <v>0</v>
      </c>
      <c r="S94" s="176" t="e">
        <v>#DIV/0!</v>
      </c>
      <c r="T94" s="176">
        <v>0</v>
      </c>
      <c r="U94" s="176" t="e">
        <v>#DIV/0!</v>
      </c>
      <c r="V94" s="10"/>
      <c r="W94" s="10"/>
      <c r="X94" s="176">
        <v>0</v>
      </c>
      <c r="Y94" s="176" t="e">
        <v>#DIV/0!</v>
      </c>
      <c r="Z94" s="176" t="e">
        <v>#DIV/0!</v>
      </c>
      <c r="AA94" s="176">
        <v>0</v>
      </c>
      <c r="AB94" s="176" t="e">
        <v>#DIV/0!</v>
      </c>
      <c r="AC94" s="176">
        <v>0</v>
      </c>
      <c r="AD94" s="176">
        <v>0</v>
      </c>
      <c r="AE94" s="176" t="e">
        <v>#DIV/0!</v>
      </c>
      <c r="AF94" s="176" t="e">
        <v>#DIV/0!</v>
      </c>
      <c r="AG94" s="176">
        <v>0</v>
      </c>
      <c r="AH94" s="176">
        <v>0</v>
      </c>
      <c r="AI94" s="176" t="e">
        <v>#DIV/0!</v>
      </c>
      <c r="AJ94" s="176">
        <v>0</v>
      </c>
      <c r="AK94" s="176" t="e">
        <v>#DIV/0!</v>
      </c>
      <c r="AL94" s="176" t="e">
        <v>#DIV/0!</v>
      </c>
      <c r="AM94" s="176">
        <v>0</v>
      </c>
      <c r="AN94" s="176">
        <v>0</v>
      </c>
      <c r="AO94" s="176" t="e">
        <v>#DIV/0!</v>
      </c>
      <c r="AP94" s="176" t="e">
        <v>#DIV/0!</v>
      </c>
      <c r="AQ94" s="176">
        <v>0</v>
      </c>
      <c r="AR94" s="176" t="e">
        <v>#DIV/0!</v>
      </c>
      <c r="AS94" s="176">
        <v>0</v>
      </c>
      <c r="AT94" s="176">
        <v>2.5000000000000001E-2</v>
      </c>
      <c r="AU94" s="176">
        <v>1.6740639366869019E-2</v>
      </c>
      <c r="AV94" s="176" t="e">
        <v>#DIV/0!</v>
      </c>
      <c r="AW94" s="176" t="e">
        <v>#DIV/0!</v>
      </c>
      <c r="AX94" s="176">
        <v>9.0909090909090905E-3</v>
      </c>
      <c r="AY94" s="176">
        <v>2.2222222222222223E-2</v>
      </c>
      <c r="AZ94" s="176">
        <v>1.1111111111111112E-2</v>
      </c>
      <c r="BA94" s="176">
        <v>1.8181818181818181E-2</v>
      </c>
      <c r="BB94" s="176">
        <v>0</v>
      </c>
      <c r="BC94" s="176">
        <v>2.3255813953488372E-2</v>
      </c>
      <c r="BD94" s="176">
        <v>0</v>
      </c>
      <c r="BE94" s="176">
        <v>0</v>
      </c>
      <c r="BF94" s="176">
        <v>0</v>
      </c>
      <c r="BG94" s="176">
        <v>0</v>
      </c>
      <c r="BH94" s="176"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v>4.1696656161364408E-3</v>
      </c>
      <c r="BT94" s="46">
        <v>4.0363061540801106E-3</v>
      </c>
      <c r="BU94" s="104"/>
      <c r="BV94" s="489" t="s">
        <v>110</v>
      </c>
      <c r="BW94" s="490"/>
      <c r="BX94" s="505"/>
    </row>
    <row r="95" spans="1:79" ht="15" thickBot="1">
      <c r="A95" s="80" t="s">
        <v>111</v>
      </c>
      <c r="B95" s="425">
        <v>0</v>
      </c>
      <c r="C95" s="469">
        <v>0</v>
      </c>
      <c r="D95" s="518">
        <v>0</v>
      </c>
      <c r="E95" s="138">
        <v>0</v>
      </c>
      <c r="F95" s="93" t="s">
        <v>111</v>
      </c>
      <c r="G95" s="158"/>
      <c r="H95" s="158"/>
      <c r="I95" s="158"/>
      <c r="J95" s="158"/>
      <c r="K95" s="158"/>
      <c r="L95" s="610"/>
      <c r="M95" s="158"/>
      <c r="N95" s="610"/>
      <c r="O95" s="158"/>
      <c r="P95" s="158"/>
      <c r="Q95" s="158"/>
      <c r="R95" s="158"/>
      <c r="S95" s="158"/>
      <c r="T95" s="158"/>
      <c r="U95" s="158"/>
      <c r="V95" s="159"/>
      <c r="W95" s="159"/>
      <c r="X95" s="158"/>
      <c r="Y95" s="610"/>
      <c r="Z95" s="158"/>
      <c r="AA95" s="158"/>
      <c r="AB95" s="158"/>
      <c r="AC95" s="610"/>
      <c r="AD95" s="610"/>
      <c r="AE95" s="158"/>
      <c r="AF95" s="158"/>
      <c r="AG95" s="158"/>
      <c r="AH95" s="610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0"/>
      <c r="AV95" s="159"/>
      <c r="AW95" s="59"/>
      <c r="AX95" s="611"/>
      <c r="AY95" s="610"/>
      <c r="AZ95" s="610"/>
      <c r="BA95" s="158"/>
      <c r="BB95" s="161"/>
      <c r="BC95" s="159"/>
      <c r="BD95" s="159"/>
      <c r="BE95" s="159"/>
      <c r="BF95" s="159"/>
      <c r="BG95" s="159"/>
      <c r="BH95" s="524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v>0</v>
      </c>
      <c r="BT95" s="11">
        <v>0</v>
      </c>
      <c r="BU95" s="114">
        <v>0</v>
      </c>
      <c r="BV95" s="485" t="s">
        <v>290</v>
      </c>
      <c r="BW95" s="485" t="s">
        <v>406</v>
      </c>
      <c r="BX95" s="497">
        <v>1.1299999999999999</v>
      </c>
    </row>
    <row r="96" spans="1:79" ht="15" thickBot="1">
      <c r="A96" s="80" t="s">
        <v>112</v>
      </c>
      <c r="B96" s="425">
        <v>1500000</v>
      </c>
      <c r="C96" s="469">
        <v>1500000</v>
      </c>
      <c r="D96" s="518">
        <v>1500000</v>
      </c>
      <c r="E96" s="138">
        <v>0</v>
      </c>
      <c r="F96" s="93" t="s">
        <v>112</v>
      </c>
      <c r="G96" s="158"/>
      <c r="H96" s="158"/>
      <c r="I96" s="158"/>
      <c r="J96" s="158"/>
      <c r="K96" s="158"/>
      <c r="L96" s="610"/>
      <c r="M96" s="158"/>
      <c r="N96" s="610"/>
      <c r="O96" s="158"/>
      <c r="P96" s="158"/>
      <c r="Q96" s="158"/>
      <c r="R96" s="158"/>
      <c r="S96" s="337"/>
      <c r="T96" s="337"/>
      <c r="U96" s="158"/>
      <c r="V96" s="159"/>
      <c r="W96" s="159"/>
      <c r="X96" s="523"/>
      <c r="Y96" s="523"/>
      <c r="Z96" s="523"/>
      <c r="AA96" s="288"/>
      <c r="AB96" s="158"/>
      <c r="AC96" s="610"/>
      <c r="AD96" s="610"/>
      <c r="AE96" s="158"/>
      <c r="AF96" s="158"/>
      <c r="AG96" s="158"/>
      <c r="AH96" s="610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100000</v>
      </c>
      <c r="AU96" s="341">
        <v>400000</v>
      </c>
      <c r="AV96" s="159"/>
      <c r="AW96" s="64"/>
      <c r="AX96" s="612">
        <v>100000</v>
      </c>
      <c r="AY96" s="341">
        <v>100000</v>
      </c>
      <c r="AZ96" s="341">
        <v>100000</v>
      </c>
      <c r="BA96" s="162">
        <v>200000</v>
      </c>
      <c r="BB96" s="161"/>
      <c r="BC96" s="49">
        <v>500000</v>
      </c>
      <c r="BD96" s="159"/>
      <c r="BE96" s="159"/>
      <c r="BF96" s="159"/>
      <c r="BG96" s="159"/>
      <c r="BH96" s="524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v>1500000</v>
      </c>
      <c r="BT96" s="11">
        <v>1500000</v>
      </c>
      <c r="BU96" s="114">
        <v>0</v>
      </c>
      <c r="BV96" s="485" t="s">
        <v>287</v>
      </c>
      <c r="BW96" s="485" t="s">
        <v>370</v>
      </c>
      <c r="BX96" s="497">
        <v>1.1299999999999999</v>
      </c>
    </row>
    <row r="97" spans="1:76" ht="15" thickBot="1">
      <c r="A97" s="77" t="s">
        <v>12</v>
      </c>
      <c r="B97" s="313">
        <v>1500000</v>
      </c>
      <c r="C97" s="165">
        <v>1500000</v>
      </c>
      <c r="D97" s="145">
        <v>1500000</v>
      </c>
      <c r="E97" s="108">
        <v>0</v>
      </c>
      <c r="F97" s="90" t="s">
        <v>12</v>
      </c>
      <c r="G97" s="165">
        <v>0</v>
      </c>
      <c r="H97" s="165">
        <v>0</v>
      </c>
      <c r="I97" s="165">
        <v>0</v>
      </c>
      <c r="J97" s="165">
        <v>0</v>
      </c>
      <c r="K97" s="165">
        <v>0</v>
      </c>
      <c r="L97" s="165">
        <v>0</v>
      </c>
      <c r="M97" s="165">
        <v>0</v>
      </c>
      <c r="N97" s="165">
        <v>0</v>
      </c>
      <c r="O97" s="165">
        <v>0</v>
      </c>
      <c r="P97" s="165">
        <v>0</v>
      </c>
      <c r="Q97" s="165">
        <v>0</v>
      </c>
      <c r="R97" s="165">
        <v>0</v>
      </c>
      <c r="S97" s="165">
        <v>0</v>
      </c>
      <c r="T97" s="165">
        <v>0</v>
      </c>
      <c r="U97" s="165">
        <v>0</v>
      </c>
      <c r="V97" s="165">
        <v>0</v>
      </c>
      <c r="W97" s="165"/>
      <c r="X97" s="165">
        <v>0</v>
      </c>
      <c r="Y97" s="165">
        <v>0</v>
      </c>
      <c r="Z97" s="165">
        <v>0</v>
      </c>
      <c r="AA97" s="165">
        <v>0</v>
      </c>
      <c r="AB97" s="165">
        <v>0</v>
      </c>
      <c r="AC97" s="165">
        <v>0</v>
      </c>
      <c r="AD97" s="165">
        <v>0</v>
      </c>
      <c r="AE97" s="165">
        <v>0</v>
      </c>
      <c r="AF97" s="165">
        <v>0</v>
      </c>
      <c r="AG97" s="165">
        <v>0</v>
      </c>
      <c r="AH97" s="165">
        <v>0</v>
      </c>
      <c r="AI97" s="165">
        <v>0</v>
      </c>
      <c r="AJ97" s="165">
        <v>0</v>
      </c>
      <c r="AK97" s="165">
        <v>0</v>
      </c>
      <c r="AL97" s="165">
        <v>0</v>
      </c>
      <c r="AM97" s="165">
        <v>0</v>
      </c>
      <c r="AN97" s="165">
        <v>0</v>
      </c>
      <c r="AO97" s="165"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v>100000</v>
      </c>
      <c r="AU97" s="165">
        <v>400000</v>
      </c>
      <c r="AV97" s="165">
        <v>0</v>
      </c>
      <c r="AW97" s="165">
        <v>0</v>
      </c>
      <c r="AX97" s="165">
        <v>100000</v>
      </c>
      <c r="AY97" s="165">
        <v>100000</v>
      </c>
      <c r="AZ97" s="165">
        <v>100000</v>
      </c>
      <c r="BA97" s="165">
        <v>200000</v>
      </c>
      <c r="BB97" s="165">
        <v>0</v>
      </c>
      <c r="BC97" s="165">
        <v>500000</v>
      </c>
      <c r="BD97" s="165">
        <v>0</v>
      </c>
      <c r="BE97" s="165">
        <v>0</v>
      </c>
      <c r="BF97" s="165">
        <v>0</v>
      </c>
      <c r="BG97" s="165">
        <v>0</v>
      </c>
      <c r="BH97" s="165">
        <v>0</v>
      </c>
      <c r="BI97" s="165">
        <v>0</v>
      </c>
      <c r="BJ97" s="165"/>
      <c r="BK97" s="165"/>
      <c r="BL97" s="165">
        <v>0</v>
      </c>
      <c r="BM97" s="165">
        <v>0</v>
      </c>
      <c r="BN97" s="165">
        <v>0</v>
      </c>
      <c r="BO97" s="165">
        <v>0</v>
      </c>
      <c r="BP97" s="165">
        <v>0</v>
      </c>
      <c r="BQ97" s="165">
        <v>0</v>
      </c>
      <c r="BR97" s="165">
        <v>0</v>
      </c>
      <c r="BS97" s="165">
        <v>1500000</v>
      </c>
      <c r="BT97" s="165">
        <v>1500000</v>
      </c>
      <c r="BU97" s="108">
        <v>0</v>
      </c>
    </row>
    <row r="98" spans="1:76" hidden="1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176"/>
      <c r="T98" s="203"/>
      <c r="U98" s="203"/>
      <c r="V98" s="10"/>
      <c r="W98" s="10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" hidden="1" thickBot="1">
      <c r="A99" s="80" t="s">
        <v>303</v>
      </c>
      <c r="B99" s="425">
        <v>0</v>
      </c>
      <c r="C99" s="469">
        <v>0</v>
      </c>
      <c r="D99" s="48">
        <v>0</v>
      </c>
      <c r="E99" s="138"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6">
        <v>0</v>
      </c>
      <c r="R99" s="157"/>
      <c r="S99" s="337"/>
      <c r="T99" s="337"/>
      <c r="U99" s="157"/>
      <c r="V99" s="160"/>
      <c r="W99" s="160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4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v>0</v>
      </c>
      <c r="BT99" s="11">
        <v>0</v>
      </c>
      <c r="BU99" s="106">
        <v>0</v>
      </c>
    </row>
    <row r="100" spans="1:76" ht="16" hidden="1" thickBot="1">
      <c r="A100" s="77" t="s">
        <v>12</v>
      </c>
      <c r="B100" s="313">
        <v>0</v>
      </c>
      <c r="C100" s="165">
        <v>0</v>
      </c>
      <c r="D100" s="145">
        <v>0</v>
      </c>
      <c r="E100" s="108">
        <v>0</v>
      </c>
      <c r="F100" s="90" t="s">
        <v>12</v>
      </c>
      <c r="G100" s="165">
        <v>0</v>
      </c>
      <c r="H100" s="165">
        <v>0</v>
      </c>
      <c r="I100" s="165">
        <v>0</v>
      </c>
      <c r="J100" s="165">
        <v>0</v>
      </c>
      <c r="K100" s="165">
        <v>0</v>
      </c>
      <c r="L100" s="165">
        <v>0</v>
      </c>
      <c r="M100" s="165">
        <v>0</v>
      </c>
      <c r="N100" s="165">
        <v>0</v>
      </c>
      <c r="O100" s="165">
        <v>0</v>
      </c>
      <c r="P100" s="165">
        <v>0</v>
      </c>
      <c r="Q100" s="165">
        <v>0</v>
      </c>
      <c r="R100" s="165">
        <v>0</v>
      </c>
      <c r="S100" s="165">
        <v>0</v>
      </c>
      <c r="T100" s="165">
        <v>0</v>
      </c>
      <c r="U100" s="165">
        <v>0</v>
      </c>
      <c r="V100" s="165">
        <v>0</v>
      </c>
      <c r="W100" s="165"/>
      <c r="X100" s="165">
        <v>0</v>
      </c>
      <c r="Y100" s="165">
        <v>0</v>
      </c>
      <c r="Z100" s="165">
        <v>0</v>
      </c>
      <c r="AA100" s="165">
        <v>0</v>
      </c>
      <c r="AB100" s="165">
        <v>0</v>
      </c>
      <c r="AC100" s="165">
        <v>0</v>
      </c>
      <c r="AD100" s="165">
        <v>0</v>
      </c>
      <c r="AE100" s="165">
        <v>0</v>
      </c>
      <c r="AF100" s="165">
        <v>0</v>
      </c>
      <c r="AG100" s="165">
        <v>0</v>
      </c>
      <c r="AH100" s="165">
        <v>0</v>
      </c>
      <c r="AI100" s="165">
        <v>0</v>
      </c>
      <c r="AJ100" s="165">
        <v>0</v>
      </c>
      <c r="AK100" s="165">
        <v>0</v>
      </c>
      <c r="AL100" s="165">
        <v>0</v>
      </c>
      <c r="AM100" s="165">
        <v>0</v>
      </c>
      <c r="AN100" s="165">
        <v>0</v>
      </c>
      <c r="AO100" s="165"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v>0</v>
      </c>
      <c r="AU100" s="165">
        <v>0</v>
      </c>
      <c r="AV100" s="165">
        <v>0</v>
      </c>
      <c r="AW100" s="165">
        <v>0</v>
      </c>
      <c r="AX100" s="165">
        <v>0</v>
      </c>
      <c r="AY100" s="165">
        <v>0</v>
      </c>
      <c r="AZ100" s="165">
        <v>0</v>
      </c>
      <c r="BA100" s="165">
        <v>0</v>
      </c>
      <c r="BB100" s="165">
        <v>0</v>
      </c>
      <c r="BC100" s="165">
        <v>0</v>
      </c>
      <c r="BD100" s="165">
        <v>0</v>
      </c>
      <c r="BE100" s="165">
        <v>0</v>
      </c>
      <c r="BF100" s="165">
        <v>0</v>
      </c>
      <c r="BG100" s="165">
        <v>0</v>
      </c>
      <c r="BH100" s="165">
        <v>0</v>
      </c>
      <c r="BI100" s="165">
        <v>0</v>
      </c>
      <c r="BJ100" s="165">
        <v>0</v>
      </c>
      <c r="BK100" s="165">
        <v>0</v>
      </c>
      <c r="BL100" s="165">
        <v>0</v>
      </c>
      <c r="BM100" s="165">
        <v>0</v>
      </c>
      <c r="BN100" s="165">
        <v>0</v>
      </c>
      <c r="BO100" s="165">
        <v>0</v>
      </c>
      <c r="BP100" s="165">
        <v>0</v>
      </c>
      <c r="BQ100" s="165">
        <v>0</v>
      </c>
      <c r="BR100" s="165">
        <v>0</v>
      </c>
      <c r="BS100" s="165">
        <v>0</v>
      </c>
      <c r="BT100" s="165">
        <v>0</v>
      </c>
      <c r="BU100" s="108">
        <v>0</v>
      </c>
      <c r="BV100" s="492" t="s">
        <v>12</v>
      </c>
      <c r="BW100" s="493"/>
      <c r="BX100" s="506"/>
    </row>
    <row r="101" spans="1:76" ht="15" thickBot="1">
      <c r="A101" s="77" t="s">
        <v>115</v>
      </c>
      <c r="B101" s="313">
        <v>359741077.125</v>
      </c>
      <c r="C101" s="448">
        <v>371626914</v>
      </c>
      <c r="D101" s="145">
        <v>371626914</v>
      </c>
      <c r="E101" s="138">
        <v>11885836.875</v>
      </c>
      <c r="F101" s="90" t="s">
        <v>115</v>
      </c>
      <c r="G101" s="165">
        <v>0</v>
      </c>
      <c r="H101" s="165">
        <v>9400000</v>
      </c>
      <c r="I101" s="165">
        <v>0</v>
      </c>
      <c r="J101" s="165">
        <v>0</v>
      </c>
      <c r="K101" s="165">
        <v>0</v>
      </c>
      <c r="L101" s="165">
        <v>10000000</v>
      </c>
      <c r="M101" s="165">
        <v>0</v>
      </c>
      <c r="N101" s="165">
        <v>0</v>
      </c>
      <c r="O101" s="165">
        <v>0</v>
      </c>
      <c r="P101" s="165">
        <v>0</v>
      </c>
      <c r="Q101" s="165">
        <v>12600000</v>
      </c>
      <c r="R101" s="165">
        <v>7400000</v>
      </c>
      <c r="S101" s="165">
        <v>0</v>
      </c>
      <c r="T101" s="165">
        <v>15159262.625</v>
      </c>
      <c r="U101" s="165">
        <v>0</v>
      </c>
      <c r="V101" s="165">
        <v>0</v>
      </c>
      <c r="W101" s="165">
        <v>0</v>
      </c>
      <c r="X101" s="165">
        <v>6000000</v>
      </c>
      <c r="Y101" s="165">
        <v>0</v>
      </c>
      <c r="Z101" s="165">
        <v>0</v>
      </c>
      <c r="AA101" s="165">
        <v>8300000</v>
      </c>
      <c r="AB101" s="165">
        <v>0</v>
      </c>
      <c r="AC101" s="165">
        <v>7000000</v>
      </c>
      <c r="AD101" s="165">
        <v>6700000</v>
      </c>
      <c r="AE101" s="165">
        <v>0</v>
      </c>
      <c r="AF101" s="165">
        <v>0</v>
      </c>
      <c r="AG101" s="165">
        <v>7000000</v>
      </c>
      <c r="AH101" s="165">
        <v>4800000</v>
      </c>
      <c r="AI101" s="165">
        <v>0</v>
      </c>
      <c r="AJ101" s="165">
        <v>7000000</v>
      </c>
      <c r="AK101" s="165">
        <v>0</v>
      </c>
      <c r="AL101" s="165">
        <v>0</v>
      </c>
      <c r="AM101" s="165">
        <v>3600000</v>
      </c>
      <c r="AN101" s="165">
        <v>5551872</v>
      </c>
      <c r="AO101" s="165">
        <v>0</v>
      </c>
      <c r="AP101" s="165">
        <v>0</v>
      </c>
      <c r="AQ101" s="165">
        <v>27247884.375</v>
      </c>
      <c r="AR101" s="165">
        <v>0</v>
      </c>
      <c r="AS101" s="165">
        <v>13600000</v>
      </c>
      <c r="AT101" s="165">
        <v>4000000</v>
      </c>
      <c r="AU101" s="165">
        <v>23893950</v>
      </c>
      <c r="AV101" s="165">
        <v>0</v>
      </c>
      <c r="AW101" s="165">
        <v>0</v>
      </c>
      <c r="AX101" s="165">
        <v>11000000</v>
      </c>
      <c r="AY101" s="165">
        <v>4500000</v>
      </c>
      <c r="AZ101" s="165">
        <v>9000000</v>
      </c>
      <c r="BA101" s="165">
        <v>11000000</v>
      </c>
      <c r="BB101" s="165">
        <v>28134250</v>
      </c>
      <c r="BC101" s="165">
        <v>21500000</v>
      </c>
      <c r="BD101" s="165">
        <v>3000000</v>
      </c>
      <c r="BE101" s="165">
        <v>15500000</v>
      </c>
      <c r="BF101" s="165">
        <v>15800000</v>
      </c>
      <c r="BG101" s="165">
        <v>4000000</v>
      </c>
      <c r="BH101" s="165">
        <v>36508738.75</v>
      </c>
      <c r="BI101" s="165">
        <v>0</v>
      </c>
      <c r="BJ101" s="165">
        <v>0</v>
      </c>
      <c r="BK101" s="165">
        <v>0</v>
      </c>
      <c r="BL101" s="165">
        <v>2000000</v>
      </c>
      <c r="BM101" s="165">
        <v>11545119.375</v>
      </c>
      <c r="BN101" s="165">
        <v>0</v>
      </c>
      <c r="BO101" s="165">
        <v>7000000</v>
      </c>
      <c r="BP101" s="165">
        <v>0</v>
      </c>
      <c r="BQ101" s="165">
        <v>0</v>
      </c>
      <c r="BR101" s="165">
        <v>0</v>
      </c>
      <c r="BS101" s="165">
        <v>359741077.125</v>
      </c>
      <c r="BT101" s="165">
        <v>371626914</v>
      </c>
      <c r="BU101" s="108">
        <v>11985836.875</v>
      </c>
      <c r="BV101" s="494" t="s">
        <v>115</v>
      </c>
      <c r="BW101" s="495"/>
      <c r="BX101" s="507"/>
    </row>
    <row r="102" spans="1:76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10"/>
      <c r="W102" s="10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>
      <c r="A103" s="83" t="s">
        <v>117</v>
      </c>
      <c r="B103" s="105">
        <v>0</v>
      </c>
      <c r="C103" s="187"/>
      <c r="D103" s="48"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60"/>
      <c r="W103" s="160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v>0</v>
      </c>
      <c r="BT103" s="25"/>
      <c r="BU103" s="114"/>
    </row>
    <row r="104" spans="1:76">
      <c r="A104" s="83" t="s">
        <v>118</v>
      </c>
      <c r="B104" s="105">
        <v>0</v>
      </c>
      <c r="C104" s="187"/>
      <c r="D104" s="48"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60"/>
      <c r="W104" s="160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v>0</v>
      </c>
      <c r="BT104" s="25"/>
      <c r="BU104" s="114"/>
    </row>
    <row r="105" spans="1:76">
      <c r="A105" s="83" t="s">
        <v>119</v>
      </c>
      <c r="B105" s="105">
        <v>0</v>
      </c>
      <c r="C105" s="187"/>
      <c r="D105" s="48"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60"/>
      <c r="W105" s="160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v>0</v>
      </c>
      <c r="BT105" s="25"/>
      <c r="BU105" s="114"/>
    </row>
    <row r="106" spans="1:76">
      <c r="A106" s="83" t="s">
        <v>120</v>
      </c>
      <c r="B106" s="105">
        <v>0</v>
      </c>
      <c r="C106" s="187"/>
      <c r="D106" s="48"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60"/>
      <c r="W106" s="160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v>0</v>
      </c>
      <c r="BT106" s="25"/>
      <c r="BU106" s="114"/>
    </row>
    <row r="107" spans="1:76">
      <c r="A107" s="83" t="s">
        <v>121</v>
      </c>
      <c r="B107" s="105">
        <v>0</v>
      </c>
      <c r="C107" s="187"/>
      <c r="D107" s="48"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60"/>
      <c r="W107" s="160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v>0</v>
      </c>
      <c r="BT107" s="25"/>
      <c r="BU107" s="114"/>
    </row>
    <row r="108" spans="1:76">
      <c r="A108" s="83" t="s">
        <v>122</v>
      </c>
      <c r="B108" s="105">
        <v>0</v>
      </c>
      <c r="C108" s="187"/>
      <c r="D108" s="48"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v>0</v>
      </c>
      <c r="BT108" s="25"/>
      <c r="BU108" s="114"/>
    </row>
    <row r="109" spans="1:76">
      <c r="A109" s="83" t="s">
        <v>123</v>
      </c>
      <c r="B109" s="105">
        <v>0</v>
      </c>
      <c r="C109" s="187"/>
      <c r="D109" s="48"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60"/>
      <c r="W109" s="160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v>0</v>
      </c>
      <c r="BT109" s="25"/>
      <c r="BU109" s="114"/>
    </row>
    <row r="110" spans="1:76">
      <c r="A110" s="84" t="s">
        <v>124</v>
      </c>
      <c r="B110" s="105">
        <v>0</v>
      </c>
      <c r="C110" s="187"/>
      <c r="D110" s="48"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v>0</v>
      </c>
      <c r="BT110" s="25"/>
      <c r="BU110" s="114"/>
    </row>
    <row r="111" spans="1:76">
      <c r="A111" s="84" t="s">
        <v>125</v>
      </c>
      <c r="B111" s="105">
        <v>0</v>
      </c>
      <c r="C111" s="187"/>
      <c r="D111" s="48"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v>0</v>
      </c>
      <c r="BT111" s="25"/>
      <c r="BU111" s="114"/>
    </row>
    <row r="112" spans="1:76">
      <c r="A112" s="84" t="s">
        <v>126</v>
      </c>
      <c r="B112" s="105">
        <v>0</v>
      </c>
      <c r="C112" s="187"/>
      <c r="D112" s="48"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v>0</v>
      </c>
      <c r="BT112" s="25"/>
      <c r="BU112" s="114"/>
    </row>
    <row r="113" spans="1:73">
      <c r="A113" s="84" t="s">
        <v>127</v>
      </c>
      <c r="B113" s="105">
        <v>0</v>
      </c>
      <c r="C113" s="187"/>
      <c r="D113" s="48"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v>0</v>
      </c>
      <c r="BT113" s="25"/>
      <c r="BU113" s="114"/>
    </row>
    <row r="114" spans="1:73">
      <c r="A114" s="83" t="s">
        <v>128</v>
      </c>
      <c r="B114" s="105">
        <v>0</v>
      </c>
      <c r="C114" s="187"/>
      <c r="D114" s="48"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v>0</v>
      </c>
      <c r="BT114" s="25"/>
      <c r="BU114" s="114"/>
    </row>
    <row r="115" spans="1:73">
      <c r="A115" s="83" t="s">
        <v>129</v>
      </c>
      <c r="B115" s="105">
        <v>0</v>
      </c>
      <c r="C115" s="187"/>
      <c r="D115" s="48"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v>0</v>
      </c>
      <c r="BT115" s="25"/>
      <c r="BU115" s="114"/>
    </row>
    <row r="116" spans="1:73">
      <c r="A116" s="83" t="s">
        <v>130</v>
      </c>
      <c r="B116" s="105">
        <v>0</v>
      </c>
      <c r="C116" s="187"/>
      <c r="D116" s="48"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v>0</v>
      </c>
      <c r="BT116" s="25"/>
      <c r="BU116" s="114"/>
    </row>
    <row r="117" spans="1:73">
      <c r="A117" s="83" t="s">
        <v>131</v>
      </c>
      <c r="B117" s="105">
        <v>0</v>
      </c>
      <c r="C117" s="187"/>
      <c r="D117" s="48"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60"/>
      <c r="V117" s="160"/>
      <c r="W117" s="160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v>0</v>
      </c>
      <c r="BT117" s="25"/>
      <c r="BU117" s="114"/>
    </row>
    <row r="118" spans="1:73">
      <c r="A118" s="84" t="s">
        <v>132</v>
      </c>
      <c r="B118" s="105">
        <v>0</v>
      </c>
      <c r="C118" s="187"/>
      <c r="D118" s="48">
        <v>0</v>
      </c>
      <c r="E118" s="114"/>
      <c r="F118" s="97" t="s">
        <v>132</v>
      </c>
      <c r="G118" s="6"/>
      <c r="H118" s="6"/>
      <c r="I118" s="6"/>
      <c r="J118" s="6"/>
      <c r="K118" s="6"/>
      <c r="L118" s="604"/>
      <c r="M118" s="6"/>
      <c r="N118" s="604"/>
      <c r="O118" s="6"/>
      <c r="P118" s="6"/>
      <c r="Q118" s="6"/>
      <c r="R118" s="6"/>
      <c r="S118" s="6"/>
      <c r="T118" s="6"/>
      <c r="U118" s="162"/>
      <c r="V118" s="162"/>
      <c r="W118" s="162"/>
      <c r="X118" s="6"/>
      <c r="Y118" s="604"/>
      <c r="Z118" s="6"/>
      <c r="AA118" s="6"/>
      <c r="AB118" s="6"/>
      <c r="AC118" s="604"/>
      <c r="AD118" s="604"/>
      <c r="AE118" s="6"/>
      <c r="AF118" s="6"/>
      <c r="AG118" s="6"/>
      <c r="AH118" s="604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4"/>
      <c r="AY118" s="604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v>0</v>
      </c>
      <c r="BT118" s="25"/>
      <c r="BU118" s="114"/>
    </row>
    <row r="119" spans="1:73">
      <c r="A119" s="84" t="s">
        <v>133</v>
      </c>
      <c r="B119" s="105">
        <v>0</v>
      </c>
      <c r="C119" s="187"/>
      <c r="D119" s="48">
        <v>0</v>
      </c>
      <c r="E119" s="114"/>
      <c r="F119" s="97" t="s">
        <v>133</v>
      </c>
      <c r="G119" s="6"/>
      <c r="H119" s="6"/>
      <c r="I119" s="6"/>
      <c r="J119" s="6"/>
      <c r="K119" s="6"/>
      <c r="L119" s="604"/>
      <c r="M119" s="6"/>
      <c r="N119" s="604"/>
      <c r="O119" s="6"/>
      <c r="P119" s="6"/>
      <c r="Q119" s="6"/>
      <c r="R119" s="6"/>
      <c r="S119" s="6"/>
      <c r="T119" s="6"/>
      <c r="U119" s="162"/>
      <c r="V119" s="162"/>
      <c r="W119" s="162"/>
      <c r="X119" s="6"/>
      <c r="Y119" s="604"/>
      <c r="Z119" s="6"/>
      <c r="AA119" s="6"/>
      <c r="AB119" s="6"/>
      <c r="AC119" s="604"/>
      <c r="AD119" s="604"/>
      <c r="AE119" s="6"/>
      <c r="AF119" s="6"/>
      <c r="AG119" s="6"/>
      <c r="AH119" s="604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4"/>
      <c r="AY119" s="604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v>0</v>
      </c>
      <c r="BT119" s="25"/>
      <c r="BU119" s="114"/>
    </row>
    <row r="120" spans="1:73">
      <c r="A120" s="77" t="s">
        <v>134</v>
      </c>
      <c r="B120" s="107">
        <v>0</v>
      </c>
      <c r="C120" s="188"/>
      <c r="D120" s="145">
        <v>0</v>
      </c>
      <c r="E120" s="108">
        <v>0</v>
      </c>
      <c r="F120" s="90" t="s">
        <v>134</v>
      </c>
      <c r="G120" s="165">
        <v>0</v>
      </c>
      <c r="H120" s="165">
        <v>0</v>
      </c>
      <c r="I120" s="165">
        <v>0</v>
      </c>
      <c r="J120" s="165">
        <v>0</v>
      </c>
      <c r="K120" s="165">
        <v>0</v>
      </c>
      <c r="L120" s="165">
        <v>0</v>
      </c>
      <c r="M120" s="165">
        <v>0</v>
      </c>
      <c r="N120" s="165">
        <v>0</v>
      </c>
      <c r="O120" s="165">
        <v>0</v>
      </c>
      <c r="P120" s="165">
        <v>0</v>
      </c>
      <c r="Q120" s="165"/>
      <c r="R120" s="165">
        <v>0</v>
      </c>
      <c r="S120" s="165">
        <v>0</v>
      </c>
      <c r="T120" s="165"/>
      <c r="U120" s="165">
        <v>0</v>
      </c>
      <c r="V120" s="165">
        <v>0</v>
      </c>
      <c r="W120" s="165"/>
      <c r="X120" s="165">
        <v>0</v>
      </c>
      <c r="Y120" s="165"/>
      <c r="Z120" s="165"/>
      <c r="AA120" s="165">
        <v>0</v>
      </c>
      <c r="AB120" s="165">
        <v>0</v>
      </c>
      <c r="AC120" s="165">
        <v>0</v>
      </c>
      <c r="AD120" s="165">
        <v>0</v>
      </c>
      <c r="AE120" s="165">
        <v>0</v>
      </c>
      <c r="AF120" s="165">
        <v>0</v>
      </c>
      <c r="AG120" s="165">
        <v>0</v>
      </c>
      <c r="AH120" s="165">
        <v>0</v>
      </c>
      <c r="AI120" s="165">
        <v>0</v>
      </c>
      <c r="AJ120" s="165">
        <v>0</v>
      </c>
      <c r="AK120" s="165">
        <v>0</v>
      </c>
      <c r="AL120" s="165"/>
      <c r="AM120" s="165">
        <v>0</v>
      </c>
      <c r="AN120" s="165">
        <v>0</v>
      </c>
      <c r="AO120" s="165">
        <v>0</v>
      </c>
      <c r="AP120" s="165">
        <v>0</v>
      </c>
      <c r="AQ120" s="165">
        <v>0</v>
      </c>
      <c r="AR120" s="165">
        <v>0</v>
      </c>
      <c r="AS120" s="165">
        <v>0</v>
      </c>
      <c r="AT120" s="165">
        <v>0</v>
      </c>
      <c r="AU120" s="165"/>
      <c r="AV120" s="165">
        <v>0</v>
      </c>
      <c r="AW120" s="165">
        <v>0</v>
      </c>
      <c r="AX120" s="165"/>
      <c r="AY120" s="165"/>
      <c r="AZ120" s="165">
        <v>0</v>
      </c>
      <c r="BA120" s="165"/>
      <c r="BB120" s="165">
        <v>0</v>
      </c>
      <c r="BC120" s="165">
        <v>0</v>
      </c>
      <c r="BD120" s="165">
        <v>0</v>
      </c>
      <c r="BE120" s="165">
        <v>0</v>
      </c>
      <c r="BF120" s="165">
        <v>0</v>
      </c>
      <c r="BG120" s="165">
        <v>0</v>
      </c>
      <c r="BH120" s="165">
        <v>0</v>
      </c>
      <c r="BI120" s="165">
        <v>0</v>
      </c>
      <c r="BJ120" s="165"/>
      <c r="BK120" s="165"/>
      <c r="BL120" s="165">
        <v>0</v>
      </c>
      <c r="BM120" s="165">
        <v>0</v>
      </c>
      <c r="BN120" s="165">
        <v>0</v>
      </c>
      <c r="BO120" s="165">
        <v>0</v>
      </c>
      <c r="BP120" s="165">
        <v>0</v>
      </c>
      <c r="BQ120" s="165">
        <v>0</v>
      </c>
      <c r="BR120" s="165">
        <v>0</v>
      </c>
      <c r="BS120" s="165">
        <v>0</v>
      </c>
      <c r="BT120" s="165">
        <v>0</v>
      </c>
      <c r="BU120" s="108">
        <v>0</v>
      </c>
    </row>
    <row r="121" spans="1:73">
      <c r="A121" s="77" t="s">
        <v>135</v>
      </c>
      <c r="B121" s="107">
        <v>359741077.125</v>
      </c>
      <c r="C121" s="188"/>
      <c r="D121" s="145">
        <v>371626914</v>
      </c>
      <c r="E121" s="108"/>
      <c r="F121" s="90" t="s">
        <v>135</v>
      </c>
      <c r="G121" s="165">
        <v>0</v>
      </c>
      <c r="H121" s="165">
        <v>9400000</v>
      </c>
      <c r="I121" s="165">
        <v>0</v>
      </c>
      <c r="J121" s="165">
        <v>0</v>
      </c>
      <c r="K121" s="165">
        <v>0</v>
      </c>
      <c r="L121" s="165">
        <v>10000000</v>
      </c>
      <c r="M121" s="165">
        <v>0</v>
      </c>
      <c r="N121" s="165">
        <v>0</v>
      </c>
      <c r="O121" s="165">
        <v>0</v>
      </c>
      <c r="P121" s="165">
        <v>0</v>
      </c>
      <c r="Q121" s="165"/>
      <c r="R121" s="165">
        <v>7400000</v>
      </c>
      <c r="S121" s="165">
        <v>0</v>
      </c>
      <c r="T121" s="165"/>
      <c r="U121" s="165">
        <v>0</v>
      </c>
      <c r="V121" s="165">
        <v>0</v>
      </c>
      <c r="W121" s="165"/>
      <c r="X121" s="165">
        <v>6000000</v>
      </c>
      <c r="Y121" s="165"/>
      <c r="Z121" s="165"/>
      <c r="AA121" s="165">
        <v>8300000</v>
      </c>
      <c r="AB121" s="165">
        <v>0</v>
      </c>
      <c r="AC121" s="165">
        <v>7000000</v>
      </c>
      <c r="AD121" s="165">
        <v>6700000</v>
      </c>
      <c r="AE121" s="165">
        <v>0</v>
      </c>
      <c r="AF121" s="165">
        <v>0</v>
      </c>
      <c r="AG121" s="165">
        <v>7000000</v>
      </c>
      <c r="AH121" s="165">
        <v>4800000</v>
      </c>
      <c r="AI121" s="165">
        <v>0</v>
      </c>
      <c r="AJ121" s="165">
        <v>7000000</v>
      </c>
      <c r="AK121" s="165">
        <v>0</v>
      </c>
      <c r="AL121" s="165"/>
      <c r="AM121" s="165">
        <v>3600000</v>
      </c>
      <c r="AN121" s="165">
        <v>5551872</v>
      </c>
      <c r="AO121" s="165">
        <v>0</v>
      </c>
      <c r="AP121" s="165">
        <v>0</v>
      </c>
      <c r="AQ121" s="165">
        <v>27247884.375</v>
      </c>
      <c r="AR121" s="165">
        <v>0</v>
      </c>
      <c r="AS121" s="165">
        <v>13600000</v>
      </c>
      <c r="AT121" s="165">
        <v>4000000</v>
      </c>
      <c r="AU121" s="165"/>
      <c r="AV121" s="165">
        <v>0</v>
      </c>
      <c r="AW121" s="165">
        <v>0</v>
      </c>
      <c r="AX121" s="165"/>
      <c r="AY121" s="165"/>
      <c r="AZ121" s="165">
        <v>9000000</v>
      </c>
      <c r="BA121" s="165"/>
      <c r="BB121" s="165">
        <v>28134250</v>
      </c>
      <c r="BC121" s="165">
        <v>21500000</v>
      </c>
      <c r="BD121" s="165">
        <v>3000000</v>
      </c>
      <c r="BE121" s="165">
        <v>15500000</v>
      </c>
      <c r="BF121" s="165">
        <v>15800000</v>
      </c>
      <c r="BG121" s="165">
        <v>4000000</v>
      </c>
      <c r="BH121" s="165">
        <v>36508738.75</v>
      </c>
      <c r="BI121" s="165">
        <v>0</v>
      </c>
      <c r="BJ121" s="165"/>
      <c r="BK121" s="165"/>
      <c r="BL121" s="165">
        <v>2000000</v>
      </c>
      <c r="BM121" s="165">
        <v>11545119.375</v>
      </c>
      <c r="BN121" s="165">
        <v>0</v>
      </c>
      <c r="BO121" s="165">
        <v>7000000</v>
      </c>
      <c r="BP121" s="165">
        <v>0</v>
      </c>
      <c r="BQ121" s="165">
        <v>0</v>
      </c>
      <c r="BR121" s="165">
        <v>0</v>
      </c>
      <c r="BS121" s="165">
        <v>359741077.125</v>
      </c>
      <c r="BT121" s="165">
        <v>371626914</v>
      </c>
      <c r="BU121" s="108"/>
    </row>
    <row r="122" spans="1:7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10"/>
      <c r="V122" s="10"/>
      <c r="W122" s="10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>
      <c r="A123" s="83" t="s">
        <v>137</v>
      </c>
      <c r="B123" s="105">
        <v>0</v>
      </c>
      <c r="C123" s="187"/>
      <c r="D123" s="48">
        <v>0</v>
      </c>
      <c r="E123" s="109">
        <v>0</v>
      </c>
      <c r="F123" s="96" t="s">
        <v>137</v>
      </c>
      <c r="G123" s="6"/>
      <c r="H123" s="6"/>
      <c r="I123" s="6"/>
      <c r="J123" s="6"/>
      <c r="K123" s="6"/>
      <c r="L123" s="604"/>
      <c r="M123" s="6"/>
      <c r="N123" s="604"/>
      <c r="O123" s="6"/>
      <c r="P123" s="6"/>
      <c r="Q123" s="6"/>
      <c r="R123" s="6"/>
      <c r="S123" s="204"/>
      <c r="T123" s="204"/>
      <c r="U123" s="167"/>
      <c r="V123" s="167"/>
      <c r="W123" s="167"/>
      <c r="X123" s="25"/>
      <c r="Y123" s="25"/>
      <c r="Z123" s="25"/>
      <c r="AA123" s="25"/>
      <c r="AB123" s="25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v>0</v>
      </c>
      <c r="BT123" s="26"/>
      <c r="BU123" s="109">
        <v>0</v>
      </c>
    </row>
    <row r="124" spans="1:73">
      <c r="A124" s="83" t="s">
        <v>138</v>
      </c>
      <c r="B124" s="105">
        <v>0</v>
      </c>
      <c r="C124" s="187"/>
      <c r="D124" s="48">
        <v>0</v>
      </c>
      <c r="E124" s="109">
        <v>0</v>
      </c>
      <c r="F124" s="96" t="s">
        <v>138</v>
      </c>
      <c r="G124" s="6"/>
      <c r="H124" s="6"/>
      <c r="I124" s="6"/>
      <c r="J124" s="6"/>
      <c r="K124" s="6"/>
      <c r="L124" s="604"/>
      <c r="M124" s="6"/>
      <c r="N124" s="604"/>
      <c r="O124" s="6"/>
      <c r="P124" s="6"/>
      <c r="Q124" s="6"/>
      <c r="R124" s="6"/>
      <c r="S124" s="6"/>
      <c r="T124" s="6"/>
      <c r="U124" s="167"/>
      <c r="V124" s="167"/>
      <c r="W124" s="167"/>
      <c r="X124" s="25"/>
      <c r="Y124" s="25"/>
      <c r="Z124" s="25"/>
      <c r="AA124" s="25"/>
      <c r="AB124" s="25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v>0</v>
      </c>
      <c r="BT124" s="26"/>
      <c r="BU124" s="109">
        <v>0</v>
      </c>
    </row>
    <row r="125" spans="1:73">
      <c r="A125" s="83" t="s">
        <v>139</v>
      </c>
      <c r="B125" s="105">
        <v>0</v>
      </c>
      <c r="C125" s="187"/>
      <c r="D125" s="48">
        <v>0</v>
      </c>
      <c r="E125" s="109">
        <v>0</v>
      </c>
      <c r="F125" s="96" t="s">
        <v>139</v>
      </c>
      <c r="G125" s="6"/>
      <c r="H125" s="6"/>
      <c r="I125" s="6"/>
      <c r="J125" s="6"/>
      <c r="K125" s="6"/>
      <c r="L125" s="604"/>
      <c r="M125" s="6"/>
      <c r="N125" s="604"/>
      <c r="O125" s="6"/>
      <c r="P125" s="6"/>
      <c r="Q125" s="6"/>
      <c r="R125" s="6"/>
      <c r="S125" s="6"/>
      <c r="T125" s="6"/>
      <c r="U125" s="167"/>
      <c r="V125" s="167"/>
      <c r="W125" s="167"/>
      <c r="X125" s="25"/>
      <c r="Y125" s="25"/>
      <c r="Z125" s="25"/>
      <c r="AA125" s="25"/>
      <c r="AB125" s="25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v>0</v>
      </c>
      <c r="BT125" s="26"/>
      <c r="BU125" s="109">
        <v>0</v>
      </c>
    </row>
    <row r="126" spans="1:73">
      <c r="A126" s="83" t="s">
        <v>140</v>
      </c>
      <c r="B126" s="105">
        <v>0</v>
      </c>
      <c r="C126" s="187"/>
      <c r="D126" s="48">
        <v>0</v>
      </c>
      <c r="E126" s="109">
        <v>0</v>
      </c>
      <c r="F126" s="96" t="s">
        <v>140</v>
      </c>
      <c r="G126" s="6"/>
      <c r="H126" s="6"/>
      <c r="I126" s="6"/>
      <c r="J126" s="6"/>
      <c r="K126" s="6"/>
      <c r="L126" s="604"/>
      <c r="M126" s="6"/>
      <c r="N126" s="604"/>
      <c r="O126" s="6"/>
      <c r="P126" s="6"/>
      <c r="Q126" s="6"/>
      <c r="R126" s="6"/>
      <c r="S126" s="6"/>
      <c r="T126" s="6"/>
      <c r="U126" s="167"/>
      <c r="V126" s="167"/>
      <c r="W126" s="167"/>
      <c r="X126" s="25"/>
      <c r="Y126" s="25"/>
      <c r="Z126" s="25"/>
      <c r="AA126" s="25"/>
      <c r="AB126" s="25"/>
      <c r="AC126" s="27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v>0</v>
      </c>
      <c r="BT126" s="26"/>
      <c r="BU126" s="109">
        <v>0</v>
      </c>
    </row>
    <row r="127" spans="1:73">
      <c r="A127" s="83" t="s">
        <v>141</v>
      </c>
      <c r="B127" s="105">
        <v>0</v>
      </c>
      <c r="C127" s="187"/>
      <c r="D127" s="48">
        <v>0</v>
      </c>
      <c r="E127" s="109">
        <v>0</v>
      </c>
      <c r="F127" s="96" t="s">
        <v>141</v>
      </c>
      <c r="G127" s="6"/>
      <c r="H127" s="6"/>
      <c r="I127" s="6"/>
      <c r="J127" s="6"/>
      <c r="K127" s="6"/>
      <c r="L127" s="604"/>
      <c r="M127" s="6"/>
      <c r="N127" s="604"/>
      <c r="O127" s="6"/>
      <c r="P127" s="6"/>
      <c r="Q127" s="6"/>
      <c r="R127" s="6"/>
      <c r="S127" s="6"/>
      <c r="T127" s="6"/>
      <c r="U127" s="167"/>
      <c r="V127" s="167"/>
      <c r="W127" s="167"/>
      <c r="X127" s="25"/>
      <c r="Y127" s="25"/>
      <c r="Z127" s="25"/>
      <c r="AA127" s="25"/>
      <c r="AB127" s="25"/>
      <c r="AC127" s="31"/>
      <c r="AD127" s="31"/>
      <c r="AE127" s="158"/>
      <c r="AF127" s="158"/>
      <c r="AG127" s="158"/>
      <c r="AH127" s="610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v>0</v>
      </c>
      <c r="BT127" s="26"/>
      <c r="BU127" s="109">
        <v>0</v>
      </c>
    </row>
    <row r="128" spans="1:73">
      <c r="A128" s="83" t="s">
        <v>142</v>
      </c>
      <c r="B128" s="105">
        <v>0</v>
      </c>
      <c r="C128" s="187"/>
      <c r="D128" s="48">
        <v>0</v>
      </c>
      <c r="E128" s="109">
        <v>0</v>
      </c>
      <c r="F128" s="96" t="s">
        <v>142</v>
      </c>
      <c r="G128" s="6"/>
      <c r="H128" s="6"/>
      <c r="I128" s="6"/>
      <c r="J128" s="6"/>
      <c r="K128" s="6"/>
      <c r="L128" s="604"/>
      <c r="M128" s="6"/>
      <c r="N128" s="604"/>
      <c r="O128" s="6"/>
      <c r="P128" s="6"/>
      <c r="Q128" s="6"/>
      <c r="R128" s="6"/>
      <c r="S128" s="6"/>
      <c r="T128" s="6"/>
      <c r="U128" s="167"/>
      <c r="V128" s="167"/>
      <c r="W128" s="167"/>
      <c r="X128" s="25"/>
      <c r="Y128" s="25"/>
      <c r="Z128" s="25"/>
      <c r="AA128" s="25"/>
      <c r="AB128" s="25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v>0</v>
      </c>
      <c r="BT128" s="26"/>
      <c r="BU128" s="109">
        <v>0</v>
      </c>
    </row>
    <row r="129" spans="1:73">
      <c r="A129" s="83" t="s">
        <v>143</v>
      </c>
      <c r="B129" s="105">
        <v>0</v>
      </c>
      <c r="C129" s="187"/>
      <c r="D129" s="48">
        <v>0</v>
      </c>
      <c r="E129" s="109">
        <v>0</v>
      </c>
      <c r="F129" s="96" t="s">
        <v>143</v>
      </c>
      <c r="G129" s="6"/>
      <c r="H129" s="6"/>
      <c r="I129" s="6"/>
      <c r="J129" s="6"/>
      <c r="K129" s="6"/>
      <c r="L129" s="604"/>
      <c r="M129" s="6"/>
      <c r="N129" s="604"/>
      <c r="O129" s="6"/>
      <c r="P129" s="6"/>
      <c r="Q129" s="6"/>
      <c r="R129" s="6"/>
      <c r="S129" s="6"/>
      <c r="T129" s="6"/>
      <c r="U129" s="163"/>
      <c r="V129" s="167"/>
      <c r="W129" s="167"/>
      <c r="X129" s="25"/>
      <c r="Y129" s="25"/>
      <c r="Z129" s="25"/>
      <c r="AA129" s="25"/>
      <c r="AB129" s="25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v>0</v>
      </c>
      <c r="BT129" s="26"/>
      <c r="BU129" s="109">
        <v>0</v>
      </c>
    </row>
    <row r="130" spans="1:73">
      <c r="A130" s="83" t="s">
        <v>144</v>
      </c>
      <c r="B130" s="105">
        <v>0</v>
      </c>
      <c r="C130" s="187"/>
      <c r="D130" s="48">
        <v>0</v>
      </c>
      <c r="E130" s="109">
        <v>0</v>
      </c>
      <c r="F130" s="96" t="s">
        <v>144</v>
      </c>
      <c r="G130" s="6"/>
      <c r="H130" s="6"/>
      <c r="I130" s="6"/>
      <c r="J130" s="6"/>
      <c r="K130" s="6"/>
      <c r="L130" s="604"/>
      <c r="M130" s="6"/>
      <c r="N130" s="604"/>
      <c r="O130" s="6"/>
      <c r="P130" s="6"/>
      <c r="Q130" s="6"/>
      <c r="R130" s="6"/>
      <c r="S130" s="6"/>
      <c r="T130" s="6"/>
      <c r="U130" s="167"/>
      <c r="V130" s="167"/>
      <c r="W130" s="167"/>
      <c r="X130" s="25"/>
      <c r="Y130" s="25"/>
      <c r="Z130" s="25"/>
      <c r="AA130" s="25"/>
      <c r="AB130" s="25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v>0</v>
      </c>
      <c r="BT130" s="26"/>
      <c r="BU130" s="109">
        <v>0</v>
      </c>
    </row>
    <row r="131" spans="1:73">
      <c r="A131" s="83" t="s">
        <v>145</v>
      </c>
      <c r="B131" s="105">
        <v>0</v>
      </c>
      <c r="C131" s="187"/>
      <c r="D131" s="48">
        <v>0</v>
      </c>
      <c r="E131" s="109">
        <v>0</v>
      </c>
      <c r="F131" s="96" t="s">
        <v>145</v>
      </c>
      <c r="G131" s="6"/>
      <c r="H131" s="6"/>
      <c r="I131" s="6"/>
      <c r="J131" s="6"/>
      <c r="K131" s="6"/>
      <c r="L131" s="604"/>
      <c r="M131" s="6"/>
      <c r="N131" s="604"/>
      <c r="O131" s="6"/>
      <c r="P131" s="6"/>
      <c r="Q131" s="6"/>
      <c r="R131" s="6"/>
      <c r="S131" s="6"/>
      <c r="T131" s="6"/>
      <c r="U131" s="167"/>
      <c r="V131" s="167"/>
      <c r="W131" s="167"/>
      <c r="X131" s="25"/>
      <c r="Y131" s="25"/>
      <c r="Z131" s="25"/>
      <c r="AA131" s="25"/>
      <c r="AB131" s="25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v>0</v>
      </c>
      <c r="BT131" s="26"/>
      <c r="BU131" s="109">
        <v>0</v>
      </c>
    </row>
    <row r="132" spans="1:73">
      <c r="A132" s="83" t="s">
        <v>146</v>
      </c>
      <c r="B132" s="105">
        <v>0</v>
      </c>
      <c r="C132" s="187"/>
      <c r="D132" s="48">
        <v>0</v>
      </c>
      <c r="E132" s="109">
        <v>0</v>
      </c>
      <c r="F132" s="96" t="s">
        <v>146</v>
      </c>
      <c r="G132" s="6"/>
      <c r="H132" s="6"/>
      <c r="I132" s="6"/>
      <c r="J132" s="6"/>
      <c r="K132" s="6"/>
      <c r="L132" s="604"/>
      <c r="M132" s="6"/>
      <c r="N132" s="604"/>
      <c r="O132" s="6"/>
      <c r="P132" s="6"/>
      <c r="Q132" s="6"/>
      <c r="R132" s="6"/>
      <c r="S132" s="6"/>
      <c r="T132" s="6"/>
      <c r="U132" s="167"/>
      <c r="V132" s="167"/>
      <c r="W132" s="167"/>
      <c r="X132" s="25"/>
      <c r="Y132" s="25"/>
      <c r="Z132" s="25"/>
      <c r="AA132" s="25"/>
      <c r="AB132" s="25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v>0</v>
      </c>
      <c r="BT132" s="25"/>
      <c r="BU132" s="109">
        <v>0</v>
      </c>
    </row>
    <row r="133" spans="1:73">
      <c r="A133" s="83" t="s">
        <v>147</v>
      </c>
      <c r="B133" s="105">
        <v>0</v>
      </c>
      <c r="C133" s="187"/>
      <c r="D133" s="48">
        <v>0</v>
      </c>
      <c r="E133" s="109">
        <v>0</v>
      </c>
      <c r="F133" s="96" t="s">
        <v>147</v>
      </c>
      <c r="G133" s="6"/>
      <c r="H133" s="6"/>
      <c r="I133" s="6"/>
      <c r="J133" s="6"/>
      <c r="K133" s="6"/>
      <c r="L133" s="604"/>
      <c r="M133" s="6"/>
      <c r="N133" s="604"/>
      <c r="O133" s="6"/>
      <c r="P133" s="6"/>
      <c r="Q133" s="6"/>
      <c r="R133" s="6"/>
      <c r="S133" s="6"/>
      <c r="T133" s="6"/>
      <c r="U133" s="167"/>
      <c r="V133" s="167"/>
      <c r="W133" s="167"/>
      <c r="X133" s="25"/>
      <c r="Y133" s="25"/>
      <c r="Z133" s="25"/>
      <c r="AA133" s="25"/>
      <c r="AB133" s="25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v>0</v>
      </c>
      <c r="BT133" s="25"/>
      <c r="BU133" s="109">
        <v>0</v>
      </c>
    </row>
    <row r="134" spans="1:73">
      <c r="A134" s="83" t="s">
        <v>148</v>
      </c>
      <c r="B134" s="105">
        <v>0</v>
      </c>
      <c r="C134" s="187"/>
      <c r="D134" s="48">
        <v>0</v>
      </c>
      <c r="E134" s="109">
        <v>0</v>
      </c>
      <c r="F134" s="96" t="s">
        <v>148</v>
      </c>
      <c r="G134" s="6"/>
      <c r="H134" s="6"/>
      <c r="I134" s="6"/>
      <c r="J134" s="6"/>
      <c r="K134" s="6"/>
      <c r="L134" s="604"/>
      <c r="M134" s="6"/>
      <c r="N134" s="604"/>
      <c r="O134" s="6"/>
      <c r="P134" s="6"/>
      <c r="Q134" s="6"/>
      <c r="R134" s="6"/>
      <c r="S134" s="6"/>
      <c r="T134" s="6"/>
      <c r="U134" s="167"/>
      <c r="V134" s="167"/>
      <c r="W134" s="167"/>
      <c r="X134" s="25"/>
      <c r="Y134" s="25"/>
      <c r="Z134" s="25"/>
      <c r="AA134" s="25"/>
      <c r="AB134" s="25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v>0</v>
      </c>
      <c r="BT134" s="25"/>
      <c r="BU134" s="109">
        <v>0</v>
      </c>
    </row>
    <row r="135" spans="1:73">
      <c r="A135" s="83" t="s">
        <v>149</v>
      </c>
      <c r="B135" s="105">
        <v>0</v>
      </c>
      <c r="C135" s="187"/>
      <c r="D135" s="48">
        <v>0</v>
      </c>
      <c r="E135" s="109">
        <v>0</v>
      </c>
      <c r="F135" s="96" t="s">
        <v>149</v>
      </c>
      <c r="G135" s="6"/>
      <c r="H135" s="6"/>
      <c r="I135" s="6"/>
      <c r="J135" s="6"/>
      <c r="K135" s="6"/>
      <c r="L135" s="604"/>
      <c r="M135" s="6"/>
      <c r="N135" s="604"/>
      <c r="O135" s="6"/>
      <c r="P135" s="6"/>
      <c r="Q135" s="6"/>
      <c r="R135" s="6"/>
      <c r="S135" s="6"/>
      <c r="T135" s="6"/>
      <c r="U135" s="167"/>
      <c r="V135" s="167"/>
      <c r="W135" s="167"/>
      <c r="X135" s="25"/>
      <c r="Y135" s="25"/>
      <c r="Z135" s="25"/>
      <c r="AA135" s="25"/>
      <c r="AB135" s="25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10"/>
      <c r="AY135" s="610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v>0</v>
      </c>
      <c r="BT135" s="25"/>
      <c r="BU135" s="109">
        <v>0</v>
      </c>
    </row>
    <row r="136" spans="1:73">
      <c r="A136" s="83" t="s">
        <v>150</v>
      </c>
      <c r="B136" s="105">
        <v>0</v>
      </c>
      <c r="C136" s="187"/>
      <c r="D136" s="48">
        <v>0</v>
      </c>
      <c r="E136" s="109">
        <v>0</v>
      </c>
      <c r="F136" s="96" t="s">
        <v>150</v>
      </c>
      <c r="G136" s="6"/>
      <c r="H136" s="6"/>
      <c r="I136" s="6"/>
      <c r="J136" s="6"/>
      <c r="K136" s="6"/>
      <c r="L136" s="604"/>
      <c r="M136" s="6"/>
      <c r="N136" s="604"/>
      <c r="O136" s="6"/>
      <c r="P136" s="6"/>
      <c r="Q136" s="6"/>
      <c r="R136" s="6"/>
      <c r="S136" s="6"/>
      <c r="T136" s="6"/>
      <c r="U136" s="167"/>
      <c r="V136" s="167"/>
      <c r="W136" s="167"/>
      <c r="X136" s="25"/>
      <c r="Y136" s="25"/>
      <c r="Z136" s="25"/>
      <c r="AA136" s="25"/>
      <c r="AB136" s="25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v>0</v>
      </c>
      <c r="BT136" s="25"/>
      <c r="BU136" s="109">
        <v>0</v>
      </c>
    </row>
    <row r="137" spans="1:73">
      <c r="A137" s="83" t="s">
        <v>151</v>
      </c>
      <c r="B137" s="105">
        <v>0</v>
      </c>
      <c r="C137" s="187"/>
      <c r="D137" s="48">
        <v>0</v>
      </c>
      <c r="E137" s="109">
        <v>0</v>
      </c>
      <c r="F137" s="96" t="s">
        <v>151</v>
      </c>
      <c r="G137" s="6"/>
      <c r="H137" s="6"/>
      <c r="I137" s="6"/>
      <c r="J137" s="6"/>
      <c r="K137" s="6"/>
      <c r="L137" s="604"/>
      <c r="M137" s="6"/>
      <c r="N137" s="604"/>
      <c r="O137" s="6"/>
      <c r="P137" s="6"/>
      <c r="Q137" s="6"/>
      <c r="R137" s="6"/>
      <c r="S137" s="6"/>
      <c r="T137" s="6"/>
      <c r="U137" s="167"/>
      <c r="V137" s="167"/>
      <c r="W137" s="167"/>
      <c r="X137" s="25"/>
      <c r="Y137" s="25"/>
      <c r="Z137" s="25"/>
      <c r="AA137" s="25"/>
      <c r="AB137" s="25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v>0</v>
      </c>
      <c r="BT137" s="25"/>
      <c r="BU137" s="109">
        <v>0</v>
      </c>
    </row>
    <row r="138" spans="1:73">
      <c r="A138" s="83" t="s">
        <v>152</v>
      </c>
      <c r="B138" s="105">
        <v>0</v>
      </c>
      <c r="C138" s="187"/>
      <c r="D138" s="48">
        <v>0</v>
      </c>
      <c r="E138" s="109">
        <v>0</v>
      </c>
      <c r="F138" s="96" t="s">
        <v>152</v>
      </c>
      <c r="G138" s="6"/>
      <c r="H138" s="6"/>
      <c r="I138" s="6"/>
      <c r="J138" s="6"/>
      <c r="K138" s="6"/>
      <c r="L138" s="604"/>
      <c r="M138" s="6"/>
      <c r="N138" s="604"/>
      <c r="O138" s="6"/>
      <c r="P138" s="6"/>
      <c r="Q138" s="6"/>
      <c r="R138" s="6"/>
      <c r="S138" s="6"/>
      <c r="T138" s="6"/>
      <c r="U138" s="167"/>
      <c r="V138" s="167"/>
      <c r="W138" s="167"/>
      <c r="X138" s="25"/>
      <c r="Y138" s="25"/>
      <c r="Z138" s="25"/>
      <c r="AA138" s="25"/>
      <c r="AB138" s="25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v>0</v>
      </c>
      <c r="BT138" s="25"/>
      <c r="BU138" s="109">
        <v>0</v>
      </c>
    </row>
    <row r="139" spans="1:73">
      <c r="A139" s="84" t="s">
        <v>153</v>
      </c>
      <c r="B139" s="105">
        <v>0</v>
      </c>
      <c r="C139" s="187"/>
      <c r="D139" s="48">
        <v>0</v>
      </c>
      <c r="E139" s="109">
        <v>0</v>
      </c>
      <c r="F139" s="97" t="s">
        <v>153</v>
      </c>
      <c r="G139" s="6"/>
      <c r="H139" s="6"/>
      <c r="I139" s="6"/>
      <c r="J139" s="6"/>
      <c r="K139" s="6"/>
      <c r="L139" s="604"/>
      <c r="M139" s="6"/>
      <c r="N139" s="604"/>
      <c r="O139" s="6"/>
      <c r="P139" s="6"/>
      <c r="Q139" s="6"/>
      <c r="R139" s="6"/>
      <c r="S139" s="6"/>
      <c r="T139" s="6"/>
      <c r="U139" s="167"/>
      <c r="V139" s="167"/>
      <c r="W139" s="167"/>
      <c r="X139" s="25"/>
      <c r="Y139" s="25"/>
      <c r="Z139" s="25"/>
      <c r="AA139" s="25"/>
      <c r="AB139" s="25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v>0</v>
      </c>
      <c r="BT139" s="25"/>
      <c r="BU139" s="109">
        <v>0</v>
      </c>
    </row>
    <row r="140" spans="1:73">
      <c r="A140" s="84" t="s">
        <v>154</v>
      </c>
      <c r="B140" s="105">
        <v>0</v>
      </c>
      <c r="C140" s="187"/>
      <c r="D140" s="48">
        <v>0</v>
      </c>
      <c r="E140" s="109">
        <v>0</v>
      </c>
      <c r="F140" s="97" t="s">
        <v>154</v>
      </c>
      <c r="G140" s="6"/>
      <c r="H140" s="6"/>
      <c r="I140" s="6"/>
      <c r="J140" s="6"/>
      <c r="K140" s="6"/>
      <c r="L140" s="604"/>
      <c r="M140" s="6"/>
      <c r="N140" s="604"/>
      <c r="O140" s="6"/>
      <c r="P140" s="6"/>
      <c r="Q140" s="6"/>
      <c r="R140" s="6"/>
      <c r="S140" s="6"/>
      <c r="T140" s="6"/>
      <c r="U140" s="167"/>
      <c r="V140" s="167"/>
      <c r="W140" s="167"/>
      <c r="X140" s="25"/>
      <c r="Y140" s="25"/>
      <c r="Z140" s="25"/>
      <c r="AA140" s="25"/>
      <c r="AB140" s="25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v>0</v>
      </c>
      <c r="BT140" s="25"/>
      <c r="BU140" s="109">
        <v>0</v>
      </c>
    </row>
    <row r="141" spans="1:73">
      <c r="A141" s="84" t="s">
        <v>155</v>
      </c>
      <c r="B141" s="105">
        <v>0</v>
      </c>
      <c r="C141" s="187"/>
      <c r="D141" s="48">
        <v>0</v>
      </c>
      <c r="E141" s="109">
        <v>0</v>
      </c>
      <c r="F141" s="97" t="s">
        <v>155</v>
      </c>
      <c r="G141" s="6"/>
      <c r="H141" s="6"/>
      <c r="I141" s="6"/>
      <c r="J141" s="6"/>
      <c r="K141" s="6"/>
      <c r="L141" s="604"/>
      <c r="M141" s="6"/>
      <c r="N141" s="604"/>
      <c r="O141" s="6"/>
      <c r="P141" s="6"/>
      <c r="Q141" s="6"/>
      <c r="R141" s="6"/>
      <c r="S141" s="6"/>
      <c r="T141" s="6"/>
      <c r="U141" s="167"/>
      <c r="V141" s="167"/>
      <c r="W141" s="167"/>
      <c r="X141" s="25"/>
      <c r="Y141" s="25"/>
      <c r="Z141" s="25"/>
      <c r="AA141" s="25"/>
      <c r="AB141" s="25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v>0</v>
      </c>
      <c r="BT141" s="25"/>
      <c r="BU141" s="109">
        <v>0</v>
      </c>
    </row>
    <row r="142" spans="1:73">
      <c r="A142" s="84" t="s">
        <v>156</v>
      </c>
      <c r="B142" s="105">
        <v>0</v>
      </c>
      <c r="C142" s="187"/>
      <c r="D142" s="48">
        <v>0</v>
      </c>
      <c r="E142" s="109">
        <v>0</v>
      </c>
      <c r="F142" s="97" t="s">
        <v>156</v>
      </c>
      <c r="G142" s="6"/>
      <c r="H142" s="6"/>
      <c r="I142" s="6"/>
      <c r="J142" s="6"/>
      <c r="K142" s="6"/>
      <c r="L142" s="604"/>
      <c r="M142" s="6"/>
      <c r="N142" s="604"/>
      <c r="O142" s="6"/>
      <c r="P142" s="6"/>
      <c r="Q142" s="6"/>
      <c r="R142" s="6"/>
      <c r="S142" s="6"/>
      <c r="T142" s="6"/>
      <c r="U142" s="167"/>
      <c r="V142" s="167"/>
      <c r="W142" s="167"/>
      <c r="X142" s="25"/>
      <c r="Y142" s="25"/>
      <c r="Z142" s="25"/>
      <c r="AA142" s="25"/>
      <c r="AB142" s="25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v>0</v>
      </c>
      <c r="BT142" s="25"/>
      <c r="BU142" s="109">
        <v>0</v>
      </c>
    </row>
    <row r="143" spans="1:73">
      <c r="A143" s="83" t="s">
        <v>157</v>
      </c>
      <c r="B143" s="105">
        <v>0</v>
      </c>
      <c r="C143" s="187"/>
      <c r="D143" s="11">
        <v>0</v>
      </c>
      <c r="E143" s="109">
        <v>0</v>
      </c>
      <c r="F143" s="96" t="s">
        <v>157</v>
      </c>
      <c r="G143" s="6"/>
      <c r="H143" s="6"/>
      <c r="I143" s="6"/>
      <c r="J143" s="6"/>
      <c r="K143" s="6"/>
      <c r="L143" s="604"/>
      <c r="M143" s="6"/>
      <c r="N143" s="604"/>
      <c r="O143" s="6"/>
      <c r="P143" s="6"/>
      <c r="Q143" s="6"/>
      <c r="R143" s="6"/>
      <c r="S143" s="6"/>
      <c r="T143" s="6"/>
      <c r="U143" s="167"/>
      <c r="V143" s="167"/>
      <c r="W143" s="167"/>
      <c r="X143" s="25"/>
      <c r="Y143" s="25"/>
      <c r="Z143" s="25"/>
      <c r="AA143" s="25"/>
      <c r="AB143" s="25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v>0</v>
      </c>
      <c r="BT143" s="25"/>
      <c r="BU143" s="109">
        <v>0</v>
      </c>
    </row>
    <row r="144" spans="1:73">
      <c r="A144" s="83" t="s">
        <v>185</v>
      </c>
      <c r="B144" s="105">
        <v>0</v>
      </c>
      <c r="C144" s="187"/>
      <c r="D144" s="11">
        <v>0</v>
      </c>
      <c r="E144" s="109"/>
      <c r="F144" s="96" t="s">
        <v>185</v>
      </c>
      <c r="G144" s="6"/>
      <c r="H144" s="6"/>
      <c r="I144" s="6"/>
      <c r="J144" s="6"/>
      <c r="K144" s="6"/>
      <c r="L144" s="604"/>
      <c r="M144" s="6"/>
      <c r="N144" s="604"/>
      <c r="O144" s="6"/>
      <c r="P144" s="6"/>
      <c r="Q144" s="6"/>
      <c r="R144" s="6"/>
      <c r="S144" s="6"/>
      <c r="T144" s="6"/>
      <c r="U144" s="167"/>
      <c r="V144" s="167"/>
      <c r="W144" s="167"/>
      <c r="X144" s="25"/>
      <c r="Y144" s="25"/>
      <c r="Z144" s="25"/>
      <c r="AA144" s="25"/>
      <c r="AB144" s="25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>
      <c r="A145" s="83" t="s">
        <v>158</v>
      </c>
      <c r="B145" s="105">
        <v>0</v>
      </c>
      <c r="C145" s="187"/>
      <c r="D145" s="11">
        <v>0</v>
      </c>
      <c r="E145" s="109">
        <v>0</v>
      </c>
      <c r="F145" s="96" t="s">
        <v>158</v>
      </c>
      <c r="G145" s="6"/>
      <c r="H145" s="6"/>
      <c r="I145" s="6"/>
      <c r="J145" s="6"/>
      <c r="K145" s="6"/>
      <c r="L145" s="604"/>
      <c r="M145" s="6"/>
      <c r="N145" s="604"/>
      <c r="O145" s="6"/>
      <c r="P145" s="6"/>
      <c r="Q145" s="6"/>
      <c r="R145" s="6"/>
      <c r="S145" s="6"/>
      <c r="T145" s="6"/>
      <c r="U145" s="167"/>
      <c r="V145" s="167"/>
      <c r="W145" s="167"/>
      <c r="X145" s="25"/>
      <c r="Y145" s="25"/>
      <c r="Z145" s="25"/>
      <c r="AA145" s="25"/>
      <c r="AB145" s="25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v>0</v>
      </c>
      <c r="BT145" s="25"/>
      <c r="BU145" s="109">
        <v>0</v>
      </c>
    </row>
    <row r="146" spans="1:73">
      <c r="A146" s="77" t="s">
        <v>12</v>
      </c>
      <c r="B146" s="107">
        <v>0</v>
      </c>
      <c r="C146" s="188"/>
      <c r="D146" s="165">
        <v>0</v>
      </c>
      <c r="E146" s="108">
        <v>0</v>
      </c>
      <c r="F146" s="90" t="s">
        <v>12</v>
      </c>
      <c r="G146" s="165">
        <v>0</v>
      </c>
      <c r="H146" s="165">
        <v>0</v>
      </c>
      <c r="I146" s="165">
        <v>0</v>
      </c>
      <c r="J146" s="165">
        <v>0</v>
      </c>
      <c r="K146" s="165">
        <v>0</v>
      </c>
      <c r="L146" s="165">
        <v>0</v>
      </c>
      <c r="M146" s="165">
        <v>0</v>
      </c>
      <c r="N146" s="165">
        <v>0</v>
      </c>
      <c r="O146" s="165">
        <v>0</v>
      </c>
      <c r="P146" s="165">
        <v>0</v>
      </c>
      <c r="Q146" s="165">
        <v>0</v>
      </c>
      <c r="R146" s="165">
        <v>0</v>
      </c>
      <c r="S146" s="165">
        <v>0</v>
      </c>
      <c r="T146" s="165"/>
      <c r="U146" s="165">
        <v>0</v>
      </c>
      <c r="V146" s="165">
        <v>0</v>
      </c>
      <c r="W146" s="165"/>
      <c r="X146" s="165">
        <v>0</v>
      </c>
      <c r="Y146" s="165"/>
      <c r="Z146" s="165"/>
      <c r="AA146" s="165">
        <v>0</v>
      </c>
      <c r="AB146" s="165">
        <v>0</v>
      </c>
      <c r="AC146" s="165">
        <v>0</v>
      </c>
      <c r="AD146" s="165">
        <v>0</v>
      </c>
      <c r="AE146" s="165">
        <v>0</v>
      </c>
      <c r="AF146" s="165">
        <v>0</v>
      </c>
      <c r="AG146" s="165">
        <v>0</v>
      </c>
      <c r="AH146" s="165">
        <v>0</v>
      </c>
      <c r="AI146" s="165">
        <v>0</v>
      </c>
      <c r="AJ146" s="165">
        <v>0</v>
      </c>
      <c r="AK146" s="165">
        <v>0</v>
      </c>
      <c r="AL146" s="165"/>
      <c r="AM146" s="165">
        <v>0</v>
      </c>
      <c r="AN146" s="165">
        <v>0</v>
      </c>
      <c r="AO146" s="165">
        <v>0</v>
      </c>
      <c r="AP146" s="165">
        <v>0</v>
      </c>
      <c r="AQ146" s="165">
        <v>0</v>
      </c>
      <c r="AR146" s="165">
        <v>0</v>
      </c>
      <c r="AS146" s="165">
        <v>0</v>
      </c>
      <c r="AT146" s="165">
        <v>0</v>
      </c>
      <c r="AU146" s="165"/>
      <c r="AV146" s="165">
        <v>0</v>
      </c>
      <c r="AW146" s="165">
        <v>0</v>
      </c>
      <c r="AX146" s="165"/>
      <c r="AY146" s="165"/>
      <c r="AZ146" s="165">
        <v>0</v>
      </c>
      <c r="BA146" s="165"/>
      <c r="BB146" s="165">
        <v>0</v>
      </c>
      <c r="BC146" s="165">
        <v>0</v>
      </c>
      <c r="BD146" s="165">
        <v>0</v>
      </c>
      <c r="BE146" s="165">
        <v>0</v>
      </c>
      <c r="BF146" s="165">
        <v>0</v>
      </c>
      <c r="BG146" s="165">
        <v>0</v>
      </c>
      <c r="BH146" s="165">
        <v>0</v>
      </c>
      <c r="BI146" s="165">
        <v>0</v>
      </c>
      <c r="BJ146" s="165"/>
      <c r="BK146" s="165"/>
      <c r="BL146" s="165">
        <v>0</v>
      </c>
      <c r="BM146" s="165">
        <v>0</v>
      </c>
      <c r="BN146" s="165">
        <v>0</v>
      </c>
      <c r="BO146" s="165">
        <v>0</v>
      </c>
      <c r="BP146" s="165">
        <v>0</v>
      </c>
      <c r="BQ146" s="165">
        <v>0</v>
      </c>
      <c r="BR146" s="165">
        <v>0</v>
      </c>
      <c r="BS146" s="165">
        <v>0</v>
      </c>
      <c r="BT146" s="165">
        <v>0</v>
      </c>
      <c r="BU146" s="108">
        <v>0</v>
      </c>
    </row>
    <row r="147" spans="1:7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10"/>
      <c r="V147" s="10"/>
      <c r="W147" s="10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>
      <c r="A148" s="84" t="s">
        <v>160</v>
      </c>
      <c r="B148" s="105">
        <v>0</v>
      </c>
      <c r="C148" s="187"/>
      <c r="D148" s="11">
        <v>0</v>
      </c>
      <c r="E148" s="114"/>
      <c r="F148" s="97" t="s">
        <v>160</v>
      </c>
      <c r="G148" s="6"/>
      <c r="H148" s="6"/>
      <c r="I148" s="6"/>
      <c r="J148" s="6"/>
      <c r="K148" s="6"/>
      <c r="L148" s="604"/>
      <c r="M148" s="6"/>
      <c r="N148" s="6"/>
      <c r="O148" s="6"/>
      <c r="P148" s="6"/>
      <c r="Q148" s="6"/>
      <c r="R148" s="6"/>
      <c r="S148" s="6"/>
      <c r="T148" s="6"/>
      <c r="U148" s="162"/>
      <c r="V148" s="162"/>
      <c r="W148" s="162"/>
      <c r="X148" s="6"/>
      <c r="Y148" s="604"/>
      <c r="Z148" s="6"/>
      <c r="AA148" s="6"/>
      <c r="AB148" s="6"/>
      <c r="AC148" s="604"/>
      <c r="AD148" s="604"/>
      <c r="AE148" s="6"/>
      <c r="AF148" s="6"/>
      <c r="AG148" s="6"/>
      <c r="AH148" s="604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4"/>
      <c r="AY148" s="604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v>0</v>
      </c>
      <c r="BT148" s="6"/>
      <c r="BU148" s="114"/>
    </row>
    <row r="149" spans="1:73">
      <c r="A149" s="84" t="s">
        <v>161</v>
      </c>
      <c r="B149" s="105">
        <v>0</v>
      </c>
      <c r="C149" s="187"/>
      <c r="D149" s="11">
        <v>0</v>
      </c>
      <c r="E149" s="114"/>
      <c r="F149" s="97" t="s">
        <v>161</v>
      </c>
      <c r="G149" s="6"/>
      <c r="H149" s="6"/>
      <c r="I149" s="6"/>
      <c r="J149" s="6"/>
      <c r="K149" s="6"/>
      <c r="L149" s="604"/>
      <c r="M149" s="6"/>
      <c r="N149" s="6"/>
      <c r="O149" s="6"/>
      <c r="P149" s="6"/>
      <c r="Q149" s="6"/>
      <c r="R149" s="6"/>
      <c r="S149" s="6"/>
      <c r="T149" s="6"/>
      <c r="U149" s="162"/>
      <c r="V149" s="162"/>
      <c r="W149" s="162"/>
      <c r="X149" s="6"/>
      <c r="Y149" s="604"/>
      <c r="Z149" s="6"/>
      <c r="AA149" s="6"/>
      <c r="AB149" s="6"/>
      <c r="AC149" s="604"/>
      <c r="AD149" s="604"/>
      <c r="AE149" s="6"/>
      <c r="AF149" s="6"/>
      <c r="AG149" s="6"/>
      <c r="AH149" s="604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4"/>
      <c r="AY149" s="604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v>0</v>
      </c>
      <c r="BT149" s="6"/>
      <c r="BU149" s="114"/>
    </row>
    <row r="150" spans="1:73">
      <c r="A150" s="83" t="s">
        <v>162</v>
      </c>
      <c r="B150" s="105">
        <v>0</v>
      </c>
      <c r="C150" s="187"/>
      <c r="D150" s="11">
        <v>0</v>
      </c>
      <c r="E150" s="114"/>
      <c r="F150" s="96" t="s">
        <v>162</v>
      </c>
      <c r="G150" s="6"/>
      <c r="H150" s="6"/>
      <c r="I150" s="6"/>
      <c r="J150" s="6"/>
      <c r="K150" s="6"/>
      <c r="L150" s="604"/>
      <c r="M150" s="6"/>
      <c r="N150" s="6"/>
      <c r="O150" s="6"/>
      <c r="P150" s="6"/>
      <c r="Q150" s="6"/>
      <c r="R150" s="6"/>
      <c r="S150" s="6"/>
      <c r="T150" s="6"/>
      <c r="U150" s="162"/>
      <c r="V150" s="162"/>
      <c r="W150" s="162"/>
      <c r="X150" s="6"/>
      <c r="Y150" s="604"/>
      <c r="Z150" s="6"/>
      <c r="AA150" s="6"/>
      <c r="AB150" s="6"/>
      <c r="AC150" s="604"/>
      <c r="AD150" s="604"/>
      <c r="AE150" s="6"/>
      <c r="AF150" s="6"/>
      <c r="AG150" s="6"/>
      <c r="AH150" s="604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4"/>
      <c r="AY150" s="604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v>0</v>
      </c>
      <c r="BT150" s="6"/>
      <c r="BU150" s="114"/>
    </row>
    <row r="151" spans="1:73">
      <c r="A151" s="77" t="s">
        <v>12</v>
      </c>
      <c r="B151" s="105">
        <v>0</v>
      </c>
      <c r="C151" s="187"/>
      <c r="D151" s="11">
        <v>0</v>
      </c>
      <c r="E151" s="114"/>
      <c r="F151" s="90" t="s">
        <v>12</v>
      </c>
      <c r="G151" s="6"/>
      <c r="H151" s="6"/>
      <c r="I151" s="6"/>
      <c r="J151" s="6"/>
      <c r="K151" s="6"/>
      <c r="L151" s="604"/>
      <c r="M151" s="6"/>
      <c r="N151" s="6"/>
      <c r="O151" s="6"/>
      <c r="P151" s="6"/>
      <c r="Q151" s="6"/>
      <c r="R151" s="6"/>
      <c r="S151" s="6"/>
      <c r="T151" s="6"/>
      <c r="U151" s="162"/>
      <c r="V151" s="162"/>
      <c r="W151" s="162"/>
      <c r="X151" s="6"/>
      <c r="Y151" s="604"/>
      <c r="Z151" s="6"/>
      <c r="AA151" s="6"/>
      <c r="AB151" s="6"/>
      <c r="AC151" s="604"/>
      <c r="AD151" s="604"/>
      <c r="AE151" s="6"/>
      <c r="AF151" s="6"/>
      <c r="AG151" s="6"/>
      <c r="AH151" s="604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4"/>
      <c r="AY151" s="604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v>0</v>
      </c>
      <c r="BT151" s="6"/>
      <c r="BU151" s="114"/>
    </row>
    <row r="152" spans="1:73">
      <c r="A152" s="77" t="s">
        <v>163</v>
      </c>
      <c r="B152" s="105">
        <v>0</v>
      </c>
      <c r="C152" s="187"/>
      <c r="D152" s="11">
        <v>0</v>
      </c>
      <c r="E152" s="114"/>
      <c r="F152" s="90" t="s">
        <v>163</v>
      </c>
      <c r="G152" s="6"/>
      <c r="H152" s="6"/>
      <c r="I152" s="6"/>
      <c r="J152" s="6"/>
      <c r="K152" s="6"/>
      <c r="L152" s="604"/>
      <c r="M152" s="6"/>
      <c r="N152" s="6"/>
      <c r="O152" s="6"/>
      <c r="P152" s="6"/>
      <c r="Q152" s="6"/>
      <c r="R152" s="6"/>
      <c r="S152" s="6"/>
      <c r="T152" s="6"/>
      <c r="U152" s="162"/>
      <c r="V152" s="162"/>
      <c r="W152" s="162"/>
      <c r="X152" s="6"/>
      <c r="Y152" s="604"/>
      <c r="Z152" s="6"/>
      <c r="AA152" s="6"/>
      <c r="AB152" s="6"/>
      <c r="AC152" s="604"/>
      <c r="AD152" s="604"/>
      <c r="AE152" s="6"/>
      <c r="AF152" s="6"/>
      <c r="AG152" s="6"/>
      <c r="AH152" s="604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4"/>
      <c r="AY152" s="604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v>0</v>
      </c>
      <c r="BT152" s="6"/>
      <c r="BU152" s="114"/>
    </row>
    <row r="153" spans="1:73">
      <c r="A153" s="84" t="s">
        <v>186</v>
      </c>
      <c r="B153" s="105">
        <v>0</v>
      </c>
      <c r="C153" s="187"/>
      <c r="D153" s="11">
        <v>0</v>
      </c>
      <c r="E153" s="114"/>
      <c r="F153" s="97" t="s">
        <v>186</v>
      </c>
      <c r="G153" s="6"/>
      <c r="H153" s="6"/>
      <c r="I153" s="6"/>
      <c r="J153" s="6"/>
      <c r="K153" s="6"/>
      <c r="L153" s="604"/>
      <c r="M153" s="6"/>
      <c r="N153" s="6"/>
      <c r="O153" s="6"/>
      <c r="P153" s="6"/>
      <c r="Q153" s="6"/>
      <c r="R153" s="6"/>
      <c r="S153" s="6"/>
      <c r="T153" s="6"/>
      <c r="U153" s="162"/>
      <c r="V153" s="162"/>
      <c r="W153" s="162"/>
      <c r="X153" s="6"/>
      <c r="Y153" s="604"/>
      <c r="Z153" s="6"/>
      <c r="AA153" s="6"/>
      <c r="AB153" s="6"/>
      <c r="AC153" s="604"/>
      <c r="AD153" s="604"/>
      <c r="AE153" s="6"/>
      <c r="AF153" s="6"/>
      <c r="AG153" s="6"/>
      <c r="AH153" s="604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4"/>
      <c r="AY153" s="604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v>0</v>
      </c>
      <c r="BT153" s="6"/>
      <c r="BU153" s="114"/>
    </row>
    <row r="154" spans="1:73">
      <c r="A154" s="83" t="s">
        <v>187</v>
      </c>
      <c r="B154" s="105">
        <v>0</v>
      </c>
      <c r="C154" s="187"/>
      <c r="D154" s="11">
        <v>0</v>
      </c>
      <c r="E154" s="114"/>
      <c r="F154" s="96" t="s">
        <v>187</v>
      </c>
      <c r="G154" s="6"/>
      <c r="H154" s="6"/>
      <c r="I154" s="6"/>
      <c r="J154" s="6"/>
      <c r="K154" s="6"/>
      <c r="L154" s="604"/>
      <c r="M154" s="6"/>
      <c r="N154" s="6"/>
      <c r="O154" s="6"/>
      <c r="P154" s="6"/>
      <c r="Q154" s="6"/>
      <c r="R154" s="6"/>
      <c r="S154" s="6"/>
      <c r="T154" s="6"/>
      <c r="U154" s="162"/>
      <c r="V154" s="162"/>
      <c r="W154" s="162"/>
      <c r="X154" s="6"/>
      <c r="Y154" s="604"/>
      <c r="Z154" s="6"/>
      <c r="AA154" s="6"/>
      <c r="AB154" s="6"/>
      <c r="AC154" s="604"/>
      <c r="AD154" s="604"/>
      <c r="AE154" s="6"/>
      <c r="AF154" s="6"/>
      <c r="AG154" s="6"/>
      <c r="AH154" s="604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4"/>
      <c r="AY154" s="604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v>0</v>
      </c>
      <c r="BT154" s="6"/>
      <c r="BU154" s="114"/>
    </row>
    <row r="155" spans="1:73">
      <c r="A155" s="83" t="s">
        <v>188</v>
      </c>
      <c r="B155" s="105">
        <v>0</v>
      </c>
      <c r="C155" s="187"/>
      <c r="D155" s="11">
        <v>0</v>
      </c>
      <c r="E155" s="114"/>
      <c r="F155" s="96" t="s">
        <v>188</v>
      </c>
      <c r="G155" s="6"/>
      <c r="H155" s="6"/>
      <c r="I155" s="6"/>
      <c r="J155" s="6"/>
      <c r="K155" s="6"/>
      <c r="L155" s="604"/>
      <c r="M155" s="6"/>
      <c r="N155" s="6"/>
      <c r="O155" s="6"/>
      <c r="P155" s="6"/>
      <c r="Q155" s="6"/>
      <c r="R155" s="6"/>
      <c r="S155" s="6"/>
      <c r="T155" s="6"/>
      <c r="U155" s="162"/>
      <c r="V155" s="162"/>
      <c r="W155" s="162"/>
      <c r="X155" s="6"/>
      <c r="Y155" s="604"/>
      <c r="Z155" s="6"/>
      <c r="AA155" s="6"/>
      <c r="AB155" s="6"/>
      <c r="AC155" s="604"/>
      <c r="AD155" s="604"/>
      <c r="AE155" s="6"/>
      <c r="AF155" s="6"/>
      <c r="AG155" s="6"/>
      <c r="AH155" s="604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4"/>
      <c r="AY155" s="604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v>0</v>
      </c>
      <c r="BT155" s="6"/>
      <c r="BU155" s="114"/>
    </row>
    <row r="156" spans="1:73">
      <c r="A156" s="77" t="s">
        <v>12</v>
      </c>
      <c r="B156" s="105">
        <v>0</v>
      </c>
      <c r="C156" s="187"/>
      <c r="D156" s="11">
        <v>0</v>
      </c>
      <c r="E156" s="114"/>
      <c r="F156" s="90" t="s">
        <v>12</v>
      </c>
      <c r="G156" s="6"/>
      <c r="H156" s="6"/>
      <c r="I156" s="6"/>
      <c r="J156" s="6"/>
      <c r="K156" s="6"/>
      <c r="L156" s="604"/>
      <c r="M156" s="6"/>
      <c r="N156" s="6"/>
      <c r="O156" s="6"/>
      <c r="P156" s="6"/>
      <c r="Q156" s="6"/>
      <c r="R156" s="6"/>
      <c r="S156" s="6"/>
      <c r="T156" s="6"/>
      <c r="U156" s="162"/>
      <c r="V156" s="162"/>
      <c r="W156" s="162"/>
      <c r="X156" s="6"/>
      <c r="Y156" s="604"/>
      <c r="Z156" s="6"/>
      <c r="AA156" s="6"/>
      <c r="AB156" s="6"/>
      <c r="AC156" s="604"/>
      <c r="AD156" s="604"/>
      <c r="AE156" s="6"/>
      <c r="AF156" s="6"/>
      <c r="AG156" s="6"/>
      <c r="AH156" s="604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4"/>
      <c r="AY156" s="604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>
      <c r="A157" s="77" t="s">
        <v>164</v>
      </c>
      <c r="B157" s="105">
        <v>0</v>
      </c>
      <c r="C157" s="187"/>
      <c r="D157" s="11">
        <v>0</v>
      </c>
      <c r="E157" s="114"/>
      <c r="F157" s="90" t="s">
        <v>164</v>
      </c>
      <c r="G157" s="6"/>
      <c r="H157" s="6"/>
      <c r="I157" s="6"/>
      <c r="J157" s="6"/>
      <c r="K157" s="6"/>
      <c r="L157" s="604"/>
      <c r="M157" s="6"/>
      <c r="N157" s="6"/>
      <c r="O157" s="6"/>
      <c r="P157" s="6"/>
      <c r="Q157" s="6"/>
      <c r="R157" s="6"/>
      <c r="S157" s="6"/>
      <c r="T157" s="6"/>
      <c r="U157" s="162"/>
      <c r="V157" s="162"/>
      <c r="W157" s="162"/>
      <c r="X157" s="6"/>
      <c r="Y157" s="604"/>
      <c r="Z157" s="6"/>
      <c r="AA157" s="6"/>
      <c r="AB157" s="6"/>
      <c r="AC157" s="604"/>
      <c r="AD157" s="604"/>
      <c r="AE157" s="6"/>
      <c r="AF157" s="6"/>
      <c r="AG157" s="6"/>
      <c r="AH157" s="604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4"/>
      <c r="AY157" s="604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v>0</v>
      </c>
      <c r="BT157" s="6"/>
      <c r="BU157" s="114"/>
    </row>
    <row r="158" spans="1:73">
      <c r="A158" s="77" t="s">
        <v>165</v>
      </c>
      <c r="B158" s="105">
        <v>0</v>
      </c>
      <c r="C158" s="187"/>
      <c r="D158" s="11">
        <v>0</v>
      </c>
      <c r="E158" s="114"/>
      <c r="F158" s="90" t="s">
        <v>165</v>
      </c>
      <c r="G158" s="6"/>
      <c r="H158" s="6"/>
      <c r="I158" s="6"/>
      <c r="J158" s="6"/>
      <c r="K158" s="6"/>
      <c r="L158" s="604"/>
      <c r="M158" s="6"/>
      <c r="N158" s="6"/>
      <c r="O158" s="6"/>
      <c r="P158" s="6"/>
      <c r="Q158" s="6"/>
      <c r="R158" s="6"/>
      <c r="S158" s="6"/>
      <c r="T158" s="6"/>
      <c r="U158" s="162"/>
      <c r="V158" s="162"/>
      <c r="W158" s="162"/>
      <c r="X158" s="6"/>
      <c r="Y158" s="604"/>
      <c r="Z158" s="6"/>
      <c r="AA158" s="6"/>
      <c r="AB158" s="6"/>
      <c r="AC158" s="604"/>
      <c r="AD158" s="604"/>
      <c r="AE158" s="6"/>
      <c r="AF158" s="6"/>
      <c r="AG158" s="6"/>
      <c r="AH158" s="604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4"/>
      <c r="AY158" s="604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v>0</v>
      </c>
      <c r="BT158" s="6"/>
      <c r="BU158" s="114"/>
    </row>
    <row r="159" spans="1:73" ht="15" thickBot="1">
      <c r="A159" s="85" t="s">
        <v>166</v>
      </c>
      <c r="B159" s="116">
        <v>359741077.125</v>
      </c>
      <c r="C159" s="190"/>
      <c r="D159" s="181">
        <v>371626914</v>
      </c>
      <c r="E159" s="117">
        <v>11885836.875</v>
      </c>
      <c r="F159" s="98" t="s">
        <v>166</v>
      </c>
      <c r="G159" s="29">
        <v>0</v>
      </c>
      <c r="H159" s="29">
        <v>9400000</v>
      </c>
      <c r="I159" s="29">
        <v>0</v>
      </c>
      <c r="J159" s="29">
        <v>0</v>
      </c>
      <c r="K159" s="29">
        <v>0</v>
      </c>
      <c r="L159" s="29">
        <v>10000000</v>
      </c>
      <c r="M159" s="29">
        <v>0</v>
      </c>
      <c r="N159" s="29">
        <v>0</v>
      </c>
      <c r="O159" s="29">
        <v>0</v>
      </c>
      <c r="P159" s="29">
        <v>0</v>
      </c>
      <c r="Q159" s="29">
        <v>12600000</v>
      </c>
      <c r="R159" s="29">
        <v>7400000</v>
      </c>
      <c r="S159" s="29">
        <v>0</v>
      </c>
      <c r="T159" s="29">
        <v>15159262.625</v>
      </c>
      <c r="U159" s="181">
        <v>0</v>
      </c>
      <c r="V159" s="181">
        <v>0</v>
      </c>
      <c r="W159" s="181"/>
      <c r="X159" s="181">
        <v>6000000</v>
      </c>
      <c r="Y159" s="181"/>
      <c r="Z159" s="181"/>
      <c r="AA159" s="181">
        <v>8300000</v>
      </c>
      <c r="AB159" s="181">
        <v>0</v>
      </c>
      <c r="AC159" s="181">
        <v>7000000</v>
      </c>
      <c r="AD159" s="181">
        <v>6700000</v>
      </c>
      <c r="AE159" s="181">
        <v>0</v>
      </c>
      <c r="AF159" s="181">
        <v>0</v>
      </c>
      <c r="AG159" s="181">
        <v>7000000</v>
      </c>
      <c r="AH159" s="181">
        <v>4800000</v>
      </c>
      <c r="AI159" s="181">
        <v>0</v>
      </c>
      <c r="AJ159" s="181">
        <v>7000000</v>
      </c>
      <c r="AK159" s="181">
        <v>0</v>
      </c>
      <c r="AL159" s="181"/>
      <c r="AM159" s="181">
        <v>3600000</v>
      </c>
      <c r="AN159" s="181">
        <v>5551872</v>
      </c>
      <c r="AO159" s="181">
        <v>0</v>
      </c>
      <c r="AP159" s="181">
        <v>0</v>
      </c>
      <c r="AQ159" s="181">
        <v>27247884.375</v>
      </c>
      <c r="AR159" s="181">
        <v>0</v>
      </c>
      <c r="AS159" s="181">
        <v>13600000</v>
      </c>
      <c r="AT159" s="181">
        <v>4000000</v>
      </c>
      <c r="AU159" s="181"/>
      <c r="AV159" s="181">
        <v>0</v>
      </c>
      <c r="AW159" s="181">
        <v>0</v>
      </c>
      <c r="AX159" s="181"/>
      <c r="AY159" s="181"/>
      <c r="AZ159" s="181">
        <v>9000000</v>
      </c>
      <c r="BA159" s="181"/>
      <c r="BB159" s="181">
        <v>28134250</v>
      </c>
      <c r="BC159" s="181">
        <v>21500000</v>
      </c>
      <c r="BD159" s="181">
        <v>3000000</v>
      </c>
      <c r="BE159" s="181">
        <v>15500000</v>
      </c>
      <c r="BF159" s="181">
        <v>15800000</v>
      </c>
      <c r="BG159" s="181">
        <v>4000000</v>
      </c>
      <c r="BH159" s="181">
        <v>36508738.75</v>
      </c>
      <c r="BI159" s="181">
        <v>0</v>
      </c>
      <c r="BJ159" s="181"/>
      <c r="BK159" s="181"/>
      <c r="BL159" s="181">
        <v>2000000</v>
      </c>
      <c r="BM159" s="181">
        <v>11545119.375</v>
      </c>
      <c r="BN159" s="181">
        <v>0</v>
      </c>
      <c r="BO159" s="181">
        <v>7000000</v>
      </c>
      <c r="BP159" s="181">
        <v>0</v>
      </c>
      <c r="BQ159" s="181">
        <v>0</v>
      </c>
      <c r="BR159" s="181">
        <v>0</v>
      </c>
      <c r="BS159" s="181">
        <v>359741077.125</v>
      </c>
      <c r="BT159" s="181">
        <v>371626914</v>
      </c>
      <c r="BU159" s="117"/>
    </row>
    <row r="160" spans="1:7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180"/>
      <c r="V160" s="99"/>
      <c r="W160" s="99"/>
      <c r="X160" s="180"/>
      <c r="Y160" s="180"/>
      <c r="Z160" s="180"/>
      <c r="AA160" s="130"/>
      <c r="AB160" s="99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57"/>
      <c r="V161" s="163"/>
      <c r="W161" s="163"/>
      <c r="X161" s="157"/>
      <c r="Y161" s="157"/>
      <c r="Z161" s="157"/>
      <c r="AA161" s="56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2"/>
      <c r="V162" s="273"/>
      <c r="W162" s="273"/>
      <c r="X162" s="272"/>
      <c r="Y162" s="272"/>
      <c r="Z162" s="272"/>
      <c r="AA162" s="281"/>
      <c r="AB162" s="273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v>#REF!</v>
      </c>
      <c r="Q163" s="272"/>
      <c r="R163" s="272" t="e">
        <v>#REF!</v>
      </c>
      <c r="S163" s="272" t="e">
        <v>#REF!</v>
      </c>
      <c r="T163" s="272"/>
      <c r="U163" s="272" t="e">
        <v>#REF!</v>
      </c>
      <c r="V163" s="272">
        <v>0</v>
      </c>
      <c r="W163" s="272"/>
      <c r="X163" s="272" t="e">
        <v>#REF!</v>
      </c>
      <c r="Y163" s="272"/>
      <c r="Z163" s="272"/>
      <c r="AA163" s="272" t="e">
        <v>#REF!</v>
      </c>
      <c r="AB163" s="272" t="e">
        <v>#REF!</v>
      </c>
      <c r="AC163" s="272" t="e">
        <v>#REF!</v>
      </c>
      <c r="AD163" s="272" t="e">
        <v>#REF!</v>
      </c>
      <c r="AE163" s="272" t="e">
        <v>#REF!</v>
      </c>
      <c r="AF163" s="272" t="e">
        <v>#REF!</v>
      </c>
      <c r="AG163" s="272" t="e">
        <v>#REF!</v>
      </c>
      <c r="AH163" s="272" t="e">
        <v>#REF!</v>
      </c>
      <c r="AI163" s="272" t="e">
        <v>#REF!</v>
      </c>
      <c r="AJ163" s="272" t="e">
        <v>#REF!</v>
      </c>
      <c r="AK163" s="272" t="e">
        <v>#REF!</v>
      </c>
      <c r="AL163" s="272"/>
      <c r="AM163" s="272">
        <v>2100000</v>
      </c>
      <c r="AN163" s="272">
        <v>3201872</v>
      </c>
      <c r="AO163" s="272">
        <v>0</v>
      </c>
      <c r="AP163" s="272">
        <v>0</v>
      </c>
      <c r="AQ163" s="272" t="e">
        <v>#REF!</v>
      </c>
      <c r="AR163" s="272" t="e">
        <v>#REF!</v>
      </c>
      <c r="AS163" s="272" t="e">
        <v>#REF!</v>
      </c>
      <c r="AT163" s="272" t="e">
        <v>#VALUE!</v>
      </c>
      <c r="AU163" s="272"/>
      <c r="AV163" s="272" t="e">
        <v>#REF!</v>
      </c>
      <c r="AW163" s="272" t="e">
        <v>#REF!</v>
      </c>
      <c r="AX163" s="272"/>
      <c r="AY163" s="272"/>
      <c r="AZ163" s="272" t="e">
        <v>#REF!</v>
      </c>
      <c r="BA163" s="272"/>
      <c r="BB163" s="272">
        <v>15300000</v>
      </c>
      <c r="BC163" s="272" t="e">
        <v>#REF!</v>
      </c>
      <c r="BD163" s="272">
        <v>3000000</v>
      </c>
      <c r="BE163" s="272">
        <v>7250000</v>
      </c>
      <c r="BF163" s="272" t="e">
        <v>#REF!</v>
      </c>
      <c r="BG163" s="272">
        <v>2900000</v>
      </c>
      <c r="BH163" s="272" t="e">
        <v>#REF!</v>
      </c>
      <c r="BI163" s="272" t="e">
        <v>#REF!</v>
      </c>
      <c r="BJ163" s="272"/>
      <c r="BK163" s="272"/>
      <c r="BL163" s="272" t="e">
        <v>#REF!</v>
      </c>
      <c r="BM163" s="272" t="e">
        <v>#REF!</v>
      </c>
      <c r="BN163" s="272">
        <v>0</v>
      </c>
      <c r="BO163" s="272" t="e">
        <v>#REF!</v>
      </c>
      <c r="BP163" s="272">
        <v>0</v>
      </c>
      <c r="BQ163" s="272">
        <v>0</v>
      </c>
      <c r="BR163" s="272" t="e">
        <v>#REF!</v>
      </c>
      <c r="BS163" s="273"/>
      <c r="BT163" s="272"/>
      <c r="BU163" s="272"/>
    </row>
    <row r="164" spans="1:73">
      <c r="A164" s="273" t="s">
        <v>170</v>
      </c>
      <c r="B164" s="273"/>
      <c r="C164" s="273"/>
      <c r="D164" s="273"/>
      <c r="E164" s="273"/>
      <c r="F164" s="273" t="s">
        <v>170</v>
      </c>
      <c r="G164" s="272"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v>0</v>
      </c>
      <c r="Q164" s="272"/>
      <c r="R164" s="272">
        <v>1200000</v>
      </c>
      <c r="S164" s="272">
        <v>0</v>
      </c>
      <c r="T164" s="272"/>
      <c r="U164" s="272" t="e">
        <v>#REF!</v>
      </c>
      <c r="V164" s="272">
        <v>0</v>
      </c>
      <c r="W164" s="272"/>
      <c r="X164" s="272">
        <v>1300000</v>
      </c>
      <c r="Y164" s="272"/>
      <c r="Z164" s="272"/>
      <c r="AA164" s="272" t="e">
        <v>#REF!</v>
      </c>
      <c r="AB164" s="272" t="e">
        <v>#REF!</v>
      </c>
      <c r="AC164" s="272" t="e">
        <v>#REF!</v>
      </c>
      <c r="AD164" s="272" t="e">
        <v>#REF!</v>
      </c>
      <c r="AE164" s="272" t="e">
        <v>#REF!</v>
      </c>
      <c r="AF164" s="272" t="e">
        <v>#REF!</v>
      </c>
      <c r="AG164" s="272" t="e">
        <v>#REF!</v>
      </c>
      <c r="AH164" s="272" t="e">
        <v>#REF!</v>
      </c>
      <c r="AI164" s="272" t="e">
        <v>#REF!</v>
      </c>
      <c r="AJ164" s="272" t="e">
        <v>#REF!</v>
      </c>
      <c r="AK164" s="272">
        <v>0</v>
      </c>
      <c r="AL164" s="272"/>
      <c r="AM164" s="272">
        <v>600000</v>
      </c>
      <c r="AN164" s="272">
        <v>1250000</v>
      </c>
      <c r="AO164" s="272">
        <v>0</v>
      </c>
      <c r="AP164" s="272">
        <v>0</v>
      </c>
      <c r="AQ164" s="272">
        <v>4615500</v>
      </c>
      <c r="AR164" s="272">
        <v>0</v>
      </c>
      <c r="AS164" s="272" t="e">
        <v>#REF!</v>
      </c>
      <c r="AT164" s="272" t="e">
        <v>#VALUE!</v>
      </c>
      <c r="AU164" s="272"/>
      <c r="AV164" s="272" t="e">
        <v>#REF!</v>
      </c>
      <c r="AW164" s="272">
        <v>0</v>
      </c>
      <c r="AX164" s="272"/>
      <c r="AY164" s="272"/>
      <c r="AZ164" s="272" t="e">
        <v>#REF!</v>
      </c>
      <c r="BA164" s="272"/>
      <c r="BB164" s="272">
        <v>5350000</v>
      </c>
      <c r="BC164" s="272">
        <v>5050000</v>
      </c>
      <c r="BD164" s="272">
        <v>0</v>
      </c>
      <c r="BE164" s="272">
        <v>2700000</v>
      </c>
      <c r="BF164" s="272" t="e">
        <v>#REF!</v>
      </c>
      <c r="BG164" s="272">
        <v>400000</v>
      </c>
      <c r="BH164" s="272" t="e">
        <v>#REF!</v>
      </c>
      <c r="BI164" s="272">
        <v>0</v>
      </c>
      <c r="BJ164" s="272"/>
      <c r="BK164" s="272"/>
      <c r="BL164" s="272" t="e">
        <v>#REF!</v>
      </c>
      <c r="BM164" s="272" t="e">
        <v>#REF!</v>
      </c>
      <c r="BN164" s="272">
        <v>0</v>
      </c>
      <c r="BO164" s="272">
        <v>1800000</v>
      </c>
      <c r="BP164" s="272">
        <v>0</v>
      </c>
      <c r="BQ164" s="272">
        <v>0</v>
      </c>
      <c r="BR164" s="272" t="e">
        <v>#REF!</v>
      </c>
      <c r="BS164" s="273"/>
      <c r="BT164" s="272"/>
      <c r="BU164" s="272">
        <v>327</v>
      </c>
    </row>
    <row r="165" spans="1:7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v>#REF!</v>
      </c>
      <c r="Q165" s="272"/>
      <c r="R165" s="272" t="e">
        <v>#REF!</v>
      </c>
      <c r="S165" s="272" t="e">
        <v>#REF!</v>
      </c>
      <c r="T165" s="272"/>
      <c r="U165" s="272" t="e">
        <v>#REF!</v>
      </c>
      <c r="V165" s="272" t="e">
        <v>#REF!</v>
      </c>
      <c r="W165" s="272"/>
      <c r="X165" s="272" t="e">
        <v>#REF!</v>
      </c>
      <c r="Y165" s="272"/>
      <c r="Z165" s="272"/>
      <c r="AA165" s="272" t="e">
        <v>#REF!</v>
      </c>
      <c r="AB165" s="272" t="e">
        <v>#REF!</v>
      </c>
      <c r="AC165" s="272" t="e">
        <v>#REF!</v>
      </c>
      <c r="AD165" s="272" t="e">
        <v>#REF!</v>
      </c>
      <c r="AE165" s="272" t="e">
        <v>#REF!</v>
      </c>
      <c r="AF165" s="272" t="e">
        <v>#REF!</v>
      </c>
      <c r="AG165" s="272" t="e">
        <v>#REF!</v>
      </c>
      <c r="AH165" s="272" t="e">
        <v>#REF!</v>
      </c>
      <c r="AI165" s="272" t="e">
        <v>#REF!</v>
      </c>
      <c r="AJ165" s="272" t="e">
        <v>#REF!</v>
      </c>
      <c r="AK165" s="272" t="e">
        <v>#REF!</v>
      </c>
      <c r="AL165" s="272"/>
      <c r="AM165" s="272" t="e">
        <v>#REF!</v>
      </c>
      <c r="AN165" s="272" t="e">
        <v>#REF!</v>
      </c>
      <c r="AO165" s="272" t="e">
        <v>#REF!</v>
      </c>
      <c r="AP165" s="272" t="e">
        <v>#REF!</v>
      </c>
      <c r="AQ165" s="272" t="e">
        <v>#REF!</v>
      </c>
      <c r="AR165" s="272" t="e">
        <v>#REF!</v>
      </c>
      <c r="AS165" s="272" t="e">
        <v>#REF!</v>
      </c>
      <c r="AT165" s="272" t="e">
        <v>#VALUE!</v>
      </c>
      <c r="AU165" s="272"/>
      <c r="AV165" s="272" t="e">
        <v>#REF!</v>
      </c>
      <c r="AW165" s="272" t="e">
        <v>#REF!</v>
      </c>
      <c r="AX165" s="272"/>
      <c r="AY165" s="272"/>
      <c r="AZ165" s="272">
        <v>6060000</v>
      </c>
      <c r="BA165" s="272"/>
      <c r="BB165" s="272" t="e">
        <v>#REF!</v>
      </c>
      <c r="BC165" s="272" t="e">
        <v>#REF!</v>
      </c>
      <c r="BD165" s="272" t="e">
        <v>#REF!</v>
      </c>
      <c r="BE165" s="272" t="e">
        <v>#REF!</v>
      </c>
      <c r="BF165" s="272" t="e">
        <v>#REF!</v>
      </c>
      <c r="BG165" s="272" t="e">
        <v>#REF!</v>
      </c>
      <c r="BH165" s="272" t="e">
        <v>#REF!</v>
      </c>
      <c r="BI165" s="272" t="e">
        <v>#REF!</v>
      </c>
      <c r="BJ165" s="272"/>
      <c r="BK165" s="272"/>
      <c r="BL165" s="272" t="e">
        <v>#REF!</v>
      </c>
      <c r="BM165" s="272" t="e">
        <v>#REF!</v>
      </c>
      <c r="BN165" s="272" t="e">
        <v>#REF!</v>
      </c>
      <c r="BO165" s="272" t="e">
        <v>#REF!</v>
      </c>
      <c r="BP165" s="272" t="e">
        <v>#REF!</v>
      </c>
      <c r="BQ165" s="272" t="e">
        <v>#REF!</v>
      </c>
      <c r="BR165" s="272" t="e">
        <v>#REF!</v>
      </c>
      <c r="BS165" s="273"/>
      <c r="BT165" s="272"/>
      <c r="BU165" s="272">
        <v>440</v>
      </c>
    </row>
    <row r="166" spans="1:73">
      <c r="A166" s="273"/>
      <c r="B166" s="273"/>
      <c r="C166" s="273"/>
      <c r="D166" s="273"/>
      <c r="E166" s="273"/>
      <c r="F166" s="273"/>
      <c r="G166" s="280" t="e"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v>#REF!</v>
      </c>
      <c r="Q166" s="280"/>
      <c r="R166" s="280" t="e">
        <v>#REF!</v>
      </c>
      <c r="S166" s="280" t="e">
        <v>#REF!</v>
      </c>
      <c r="T166" s="280"/>
      <c r="U166" s="280" t="e">
        <v>#REF!</v>
      </c>
      <c r="V166" s="280" t="e">
        <v>#REF!</v>
      </c>
      <c r="W166" s="280"/>
      <c r="X166" s="280" t="e">
        <v>#REF!</v>
      </c>
      <c r="Y166" s="280"/>
      <c r="Z166" s="280"/>
      <c r="AA166" s="280" t="e">
        <v>#REF!</v>
      </c>
      <c r="AB166" s="280" t="e">
        <v>#REF!</v>
      </c>
      <c r="AC166" s="280" t="e">
        <v>#REF!</v>
      </c>
      <c r="AD166" s="280" t="e">
        <v>#REF!</v>
      </c>
      <c r="AE166" s="280" t="e">
        <v>#REF!</v>
      </c>
      <c r="AF166" s="280" t="e">
        <v>#REF!</v>
      </c>
      <c r="AG166" s="280" t="e">
        <v>#REF!</v>
      </c>
      <c r="AH166" s="280" t="e">
        <v>#REF!</v>
      </c>
      <c r="AI166" s="280" t="e">
        <v>#REF!</v>
      </c>
      <c r="AJ166" s="280" t="e">
        <v>#REF!</v>
      </c>
      <c r="AK166" s="280" t="e">
        <v>#REF!</v>
      </c>
      <c r="AL166" s="280"/>
      <c r="AM166" s="280" t="e">
        <v>#REF!</v>
      </c>
      <c r="AN166" s="280" t="e">
        <v>#REF!</v>
      </c>
      <c r="AO166" s="280" t="e">
        <v>#REF!</v>
      </c>
      <c r="AP166" s="280" t="e">
        <v>#REF!</v>
      </c>
      <c r="AQ166" s="280" t="e">
        <v>#REF!</v>
      </c>
      <c r="AR166" s="280" t="e">
        <v>#REF!</v>
      </c>
      <c r="AS166" s="280" t="e">
        <v>#REF!</v>
      </c>
      <c r="AT166" s="169" t="e">
        <v>#VALUE!</v>
      </c>
      <c r="AU166" s="169"/>
      <c r="AV166" s="280" t="e">
        <v>#REF!</v>
      </c>
      <c r="AW166" s="280" t="e">
        <v>#REF!</v>
      </c>
      <c r="AX166" s="280"/>
      <c r="AY166" s="280"/>
      <c r="AZ166" s="280" t="e">
        <v>#REF!</v>
      </c>
      <c r="BA166" s="280"/>
      <c r="BB166" s="280" t="e">
        <v>#REF!</v>
      </c>
      <c r="BC166" s="280" t="e">
        <v>#REF!</v>
      </c>
      <c r="BD166" s="280" t="e">
        <v>#REF!</v>
      </c>
      <c r="BE166" s="280" t="e">
        <v>#REF!</v>
      </c>
      <c r="BF166" s="280" t="e">
        <v>#REF!</v>
      </c>
      <c r="BG166" s="280" t="e">
        <v>#REF!</v>
      </c>
      <c r="BH166" s="280" t="e">
        <v>#REF!</v>
      </c>
      <c r="BI166" s="280" t="e">
        <v>#REF!</v>
      </c>
      <c r="BJ166" s="280"/>
      <c r="BK166" s="280"/>
      <c r="BL166" s="280" t="e">
        <v>#REF!</v>
      </c>
      <c r="BM166" s="280" t="e">
        <v>#REF!</v>
      </c>
      <c r="BN166" s="280" t="e">
        <v>#REF!</v>
      </c>
      <c r="BO166" s="280" t="e">
        <v>#REF!</v>
      </c>
      <c r="BP166" s="280" t="e">
        <v>#REF!</v>
      </c>
      <c r="BQ166" s="280" t="e">
        <v>#REF!</v>
      </c>
      <c r="BR166" s="280" t="e">
        <v>#REF!</v>
      </c>
      <c r="BS166" s="273"/>
      <c r="BT166" s="272"/>
      <c r="BU166" s="272">
        <v>113</v>
      </c>
    </row>
    <row r="167" spans="1:7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v>-359741077.125</v>
      </c>
      <c r="BT167" s="272"/>
      <c r="BU167" s="272"/>
    </row>
    <row r="168" spans="1:7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v>#REF!</v>
      </c>
      <c r="Q168" s="277"/>
      <c r="R168" s="277" t="e">
        <v>#REF!</v>
      </c>
      <c r="S168" s="277" t="e">
        <v>#REF!</v>
      </c>
      <c r="T168" s="277"/>
      <c r="U168" s="277" t="e">
        <v>#REF!</v>
      </c>
      <c r="V168" s="277" t="e">
        <v>#REF!</v>
      </c>
      <c r="W168" s="277"/>
      <c r="X168" s="277" t="e">
        <v>#REF!</v>
      </c>
      <c r="Y168" s="277"/>
      <c r="Z168" s="277"/>
      <c r="AA168" s="277" t="e">
        <v>#REF!</v>
      </c>
      <c r="AB168" s="277" t="e">
        <v>#REF!</v>
      </c>
      <c r="AC168" s="277" t="e">
        <v>#REF!</v>
      </c>
      <c r="AD168" s="277" t="e">
        <v>#REF!</v>
      </c>
      <c r="AE168" s="277" t="e">
        <v>#REF!</v>
      </c>
      <c r="AF168" s="277" t="e">
        <v>#REF!</v>
      </c>
      <c r="AG168" s="277" t="e">
        <v>#REF!</v>
      </c>
      <c r="AH168" s="277" t="e">
        <v>#REF!</v>
      </c>
      <c r="AI168" s="277" t="e">
        <v>#REF!</v>
      </c>
      <c r="AJ168" s="277" t="e">
        <v>#REF!</v>
      </c>
      <c r="AK168" s="282" t="e">
        <v>#REF!</v>
      </c>
      <c r="AL168" s="282"/>
      <c r="AM168" s="282" t="e">
        <v>#REF!</v>
      </c>
      <c r="AN168" s="282" t="e">
        <v>#REF!</v>
      </c>
      <c r="AO168" s="282" t="e">
        <v>#REF!</v>
      </c>
      <c r="AP168" s="282" t="e">
        <v>#REF!</v>
      </c>
      <c r="AQ168" s="277" t="e">
        <v>#REF!</v>
      </c>
      <c r="AR168" s="277" t="e">
        <v>#REF!</v>
      </c>
      <c r="AS168" s="277" t="e">
        <v>#REF!</v>
      </c>
      <c r="AT168" s="277" t="e">
        <v>#VALUE!</v>
      </c>
      <c r="AU168" s="277"/>
      <c r="AV168" s="277" t="e">
        <v>#REF!</v>
      </c>
      <c r="AW168" s="277" t="e">
        <v>#REF!</v>
      </c>
      <c r="AX168" s="277"/>
      <c r="AY168" s="277"/>
      <c r="AZ168" s="277" t="e">
        <v>#REF!</v>
      </c>
      <c r="BA168" s="277"/>
      <c r="BB168" s="277" t="e">
        <v>#REF!</v>
      </c>
      <c r="BC168" s="277" t="e">
        <v>#REF!</v>
      </c>
      <c r="BD168" s="277" t="e">
        <v>#REF!</v>
      </c>
      <c r="BE168" s="277" t="e">
        <v>#REF!</v>
      </c>
      <c r="BF168" s="277" t="e">
        <v>#REF!</v>
      </c>
      <c r="BG168" s="277" t="e">
        <v>#REF!</v>
      </c>
      <c r="BH168" s="277" t="e">
        <v>#REF!</v>
      </c>
      <c r="BI168" s="277" t="e">
        <v>#REF!</v>
      </c>
      <c r="BJ168" s="277"/>
      <c r="BK168" s="277"/>
      <c r="BL168" s="277" t="e">
        <v>#REF!</v>
      </c>
      <c r="BM168" s="277" t="e">
        <v>#REF!</v>
      </c>
      <c r="BN168" s="277" t="e">
        <v>#REF!</v>
      </c>
      <c r="BO168" s="277" t="e">
        <v>#REF!</v>
      </c>
      <c r="BP168" s="277" t="e">
        <v>#REF!</v>
      </c>
      <c r="BQ168" s="277" t="e">
        <v>#REF!</v>
      </c>
      <c r="BR168" s="277" t="e">
        <v>#REF!</v>
      </c>
      <c r="BS168" s="273"/>
      <c r="BT168" s="272"/>
      <c r="BU168" s="272"/>
    </row>
    <row r="169" spans="1:7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v>#REF!</v>
      </c>
      <c r="Q169" s="277"/>
      <c r="R169" s="277" t="e">
        <v>#REF!</v>
      </c>
      <c r="S169" s="277" t="e">
        <v>#REF!</v>
      </c>
      <c r="T169" s="277"/>
      <c r="U169" s="277" t="e">
        <v>#REF!</v>
      </c>
      <c r="V169" s="277" t="e">
        <v>#REF!</v>
      </c>
      <c r="W169" s="277"/>
      <c r="X169" s="277" t="e">
        <v>#REF!</v>
      </c>
      <c r="Y169" s="277"/>
      <c r="Z169" s="277"/>
      <c r="AA169" s="277" t="e">
        <v>#REF!</v>
      </c>
      <c r="AB169" s="277" t="e">
        <v>#REF!</v>
      </c>
      <c r="AC169" s="277" t="e">
        <v>#REF!</v>
      </c>
      <c r="AD169" s="277" t="e">
        <v>#REF!</v>
      </c>
      <c r="AE169" s="277" t="e">
        <v>#REF!</v>
      </c>
      <c r="AF169" s="277" t="e">
        <v>#REF!</v>
      </c>
      <c r="AG169" s="277" t="e">
        <v>#REF!</v>
      </c>
      <c r="AH169" s="277" t="e">
        <v>#REF!</v>
      </c>
      <c r="AI169" s="277" t="e">
        <v>#REF!</v>
      </c>
      <c r="AJ169" s="277" t="e">
        <v>#REF!</v>
      </c>
      <c r="AK169" s="282" t="e">
        <v>#REF!</v>
      </c>
      <c r="AL169" s="282"/>
      <c r="AM169" s="282" t="e">
        <v>#REF!</v>
      </c>
      <c r="AN169" s="282" t="e">
        <v>#REF!</v>
      </c>
      <c r="AO169" s="282" t="e">
        <v>#REF!</v>
      </c>
      <c r="AP169" s="282" t="e">
        <v>#REF!</v>
      </c>
      <c r="AQ169" s="277" t="e">
        <v>#REF!</v>
      </c>
      <c r="AR169" s="277" t="e">
        <v>#REF!</v>
      </c>
      <c r="AS169" s="277" t="e">
        <v>#REF!</v>
      </c>
      <c r="AT169" s="277" t="e">
        <v>#VALUE!</v>
      </c>
      <c r="AU169" s="277"/>
      <c r="AV169" s="277" t="e">
        <v>#REF!</v>
      </c>
      <c r="AW169" s="277" t="e">
        <v>#REF!</v>
      </c>
      <c r="AX169" s="277"/>
      <c r="AY169" s="277"/>
      <c r="AZ169" s="277" t="e">
        <v>#REF!</v>
      </c>
      <c r="BA169" s="277"/>
      <c r="BB169" s="277" t="e">
        <v>#REF!</v>
      </c>
      <c r="BC169" s="277" t="e">
        <v>#REF!</v>
      </c>
      <c r="BD169" s="277" t="e">
        <v>#REF!</v>
      </c>
      <c r="BE169" s="277" t="e">
        <v>#REF!</v>
      </c>
      <c r="BF169" s="277" t="e">
        <v>#REF!</v>
      </c>
      <c r="BG169" s="277" t="e">
        <v>#REF!</v>
      </c>
      <c r="BH169" s="277" t="e">
        <v>#REF!</v>
      </c>
      <c r="BI169" s="277" t="e">
        <v>#REF!</v>
      </c>
      <c r="BJ169" s="277"/>
      <c r="BK169" s="277"/>
      <c r="BL169" s="277" t="e">
        <v>#REF!</v>
      </c>
      <c r="BM169" s="277" t="e">
        <v>#REF!</v>
      </c>
      <c r="BN169" s="277" t="e">
        <v>#REF!</v>
      </c>
      <c r="BO169" s="277" t="e">
        <v>#REF!</v>
      </c>
      <c r="BP169" s="277" t="e">
        <v>#REF!</v>
      </c>
      <c r="BQ169" s="277" t="e">
        <v>#REF!</v>
      </c>
      <c r="BR169" s="277" t="e">
        <v>#REF!</v>
      </c>
      <c r="BS169" s="273"/>
      <c r="BT169" s="272"/>
      <c r="BU169" s="272"/>
    </row>
    <row r="170" spans="1:7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v>#REF!</v>
      </c>
      <c r="Q170" s="277"/>
      <c r="R170" s="277" t="e">
        <v>#REF!</v>
      </c>
      <c r="S170" s="277" t="e">
        <v>#REF!</v>
      </c>
      <c r="T170" s="277"/>
      <c r="U170" s="277" t="e">
        <v>#REF!</v>
      </c>
      <c r="V170" s="277" t="e">
        <v>#REF!</v>
      </c>
      <c r="W170" s="277"/>
      <c r="X170" s="277" t="e">
        <v>#REF!</v>
      </c>
      <c r="Y170" s="277"/>
      <c r="Z170" s="277"/>
      <c r="AA170" s="277" t="e">
        <v>#REF!</v>
      </c>
      <c r="AB170" s="277" t="e">
        <v>#REF!</v>
      </c>
      <c r="AC170" s="277" t="e">
        <v>#REF!</v>
      </c>
      <c r="AD170" s="277" t="e">
        <v>#REF!</v>
      </c>
      <c r="AE170" s="277" t="e">
        <v>#REF!</v>
      </c>
      <c r="AF170" s="277" t="e">
        <v>#REF!</v>
      </c>
      <c r="AG170" s="277" t="e">
        <v>#REF!</v>
      </c>
      <c r="AH170" s="277" t="e">
        <v>#REF!</v>
      </c>
      <c r="AI170" s="277" t="e">
        <v>#REF!</v>
      </c>
      <c r="AJ170" s="277" t="e">
        <v>#REF!</v>
      </c>
      <c r="AK170" s="282" t="e">
        <v>#REF!</v>
      </c>
      <c r="AL170" s="282"/>
      <c r="AM170" s="282" t="e">
        <v>#REF!</v>
      </c>
      <c r="AN170" s="282" t="e">
        <v>#REF!</v>
      </c>
      <c r="AO170" s="282" t="e">
        <v>#REF!</v>
      </c>
      <c r="AP170" s="282" t="e">
        <v>#REF!</v>
      </c>
      <c r="AQ170" s="277" t="e">
        <v>#REF!</v>
      </c>
      <c r="AR170" s="277" t="e">
        <v>#REF!</v>
      </c>
      <c r="AS170" s="277" t="e">
        <v>#REF!</v>
      </c>
      <c r="AT170" s="277" t="e">
        <v>#VALUE!</v>
      </c>
      <c r="AU170" s="277"/>
      <c r="AV170" s="277" t="e">
        <v>#REF!</v>
      </c>
      <c r="AW170" s="277" t="e">
        <v>#REF!</v>
      </c>
      <c r="AX170" s="277"/>
      <c r="AY170" s="277"/>
      <c r="AZ170" s="284" t="e">
        <v>#REF!</v>
      </c>
      <c r="BA170" s="284"/>
      <c r="BB170" s="277" t="e">
        <v>#REF!</v>
      </c>
      <c r="BC170" s="277" t="e">
        <v>#REF!</v>
      </c>
      <c r="BD170" s="277" t="e">
        <v>#REF!</v>
      </c>
      <c r="BE170" s="277" t="e">
        <v>#REF!</v>
      </c>
      <c r="BF170" s="277" t="e">
        <v>#REF!</v>
      </c>
      <c r="BG170" s="277" t="e">
        <v>#REF!</v>
      </c>
      <c r="BH170" s="277" t="e">
        <v>#REF!</v>
      </c>
      <c r="BI170" s="277" t="e">
        <v>#REF!</v>
      </c>
      <c r="BJ170" s="277"/>
      <c r="BK170" s="277"/>
      <c r="BL170" s="277" t="e">
        <v>#REF!</v>
      </c>
      <c r="BM170" s="277" t="e">
        <v>#REF!</v>
      </c>
      <c r="BN170" s="277" t="e">
        <v>#REF!</v>
      </c>
      <c r="BO170" s="277" t="e">
        <v>#REF!</v>
      </c>
      <c r="BP170" s="277" t="e">
        <v>#REF!</v>
      </c>
      <c r="BQ170" s="277" t="e">
        <v>#REF!</v>
      </c>
      <c r="BR170" s="277" t="e">
        <v>#REF!</v>
      </c>
      <c r="BS170" s="273"/>
      <c r="BT170" s="272"/>
      <c r="BU170" s="272"/>
    </row>
    <row r="171" spans="1:73">
      <c r="A171" s="273"/>
      <c r="B171" s="273"/>
      <c r="C171" s="273"/>
      <c r="D171" s="273"/>
      <c r="E171" s="273"/>
      <c r="F171" s="273"/>
      <c r="G171" s="279" t="e"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v>#REF!</v>
      </c>
      <c r="Q171" s="279"/>
      <c r="R171" s="279" t="e">
        <v>#REF!</v>
      </c>
      <c r="S171" s="279" t="e">
        <v>#REF!</v>
      </c>
      <c r="T171" s="279"/>
      <c r="U171" s="279" t="e">
        <v>#REF!</v>
      </c>
      <c r="V171" s="279" t="e">
        <v>#REF!</v>
      </c>
      <c r="W171" s="279"/>
      <c r="X171" s="279" t="e">
        <v>#REF!</v>
      </c>
      <c r="Y171" s="279"/>
      <c r="Z171" s="279"/>
      <c r="AA171" s="279" t="e">
        <v>#REF!</v>
      </c>
      <c r="AB171" s="279" t="e">
        <v>#REF!</v>
      </c>
      <c r="AC171" s="279" t="e">
        <v>#REF!</v>
      </c>
      <c r="AD171" s="279" t="e">
        <v>#REF!</v>
      </c>
      <c r="AE171" s="279" t="e">
        <v>#REF!</v>
      </c>
      <c r="AF171" s="279" t="e">
        <v>#REF!</v>
      </c>
      <c r="AG171" s="279" t="e">
        <v>#REF!</v>
      </c>
      <c r="AH171" s="279" t="e">
        <v>#REF!</v>
      </c>
      <c r="AI171" s="279" t="e">
        <v>#REF!</v>
      </c>
      <c r="AJ171" s="279" t="e">
        <v>#REF!</v>
      </c>
      <c r="AK171" s="280" t="e">
        <v>#REF!</v>
      </c>
      <c r="AL171" s="280"/>
      <c r="AM171" s="280" t="e">
        <v>#REF!</v>
      </c>
      <c r="AN171" s="280" t="e">
        <v>#REF!</v>
      </c>
      <c r="AO171" s="280" t="e">
        <v>#REF!</v>
      </c>
      <c r="AP171" s="280" t="e">
        <v>#REF!</v>
      </c>
      <c r="AQ171" s="279" t="e">
        <v>#REF!</v>
      </c>
      <c r="AR171" s="279" t="e">
        <v>#REF!</v>
      </c>
      <c r="AS171" s="279" t="e">
        <v>#REF!</v>
      </c>
      <c r="AT171" s="279" t="e">
        <v>#VALUE!</v>
      </c>
      <c r="AU171" s="279"/>
      <c r="AV171" s="279" t="e">
        <v>#REF!</v>
      </c>
      <c r="AW171" s="279" t="e">
        <v>#REF!</v>
      </c>
      <c r="AX171" s="279"/>
      <c r="AY171" s="279"/>
      <c r="AZ171" s="279" t="e">
        <v>#REF!</v>
      </c>
      <c r="BA171" s="279"/>
      <c r="BB171" s="279" t="e">
        <v>#REF!</v>
      </c>
      <c r="BC171" s="279" t="e">
        <v>#REF!</v>
      </c>
      <c r="BD171" s="279" t="e">
        <v>#REF!</v>
      </c>
      <c r="BE171" s="279" t="e">
        <v>#REF!</v>
      </c>
      <c r="BF171" s="279" t="e">
        <v>#REF!</v>
      </c>
      <c r="BG171" s="279" t="e">
        <v>#REF!</v>
      </c>
      <c r="BH171" s="279" t="e">
        <v>#REF!</v>
      </c>
      <c r="BI171" s="279" t="e">
        <v>#REF!</v>
      </c>
      <c r="BJ171" s="279"/>
      <c r="BK171" s="279"/>
      <c r="BL171" s="279" t="e">
        <v>#REF!</v>
      </c>
      <c r="BM171" s="279" t="e">
        <v>#REF!</v>
      </c>
      <c r="BN171" s="279" t="e">
        <v>#REF!</v>
      </c>
      <c r="BO171" s="279" t="e">
        <v>#REF!</v>
      </c>
      <c r="BP171" s="279" t="e">
        <v>#REF!</v>
      </c>
      <c r="BQ171" s="279" t="e">
        <v>#REF!</v>
      </c>
      <c r="BR171" s="279" t="e">
        <v>#REF!</v>
      </c>
      <c r="BS171" s="273"/>
      <c r="BT171" s="272"/>
      <c r="BU171" s="272"/>
    </row>
    <row r="182" spans="1:79" s="153" customFormat="1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619"/>
      <c r="Z182" s="246"/>
      <c r="AA182" s="246"/>
      <c r="AB182" s="246"/>
      <c r="AC182" s="619"/>
      <c r="AD182" s="619"/>
      <c r="AE182" s="246"/>
      <c r="AF182" s="246"/>
      <c r="AG182" s="246"/>
      <c r="AH182" s="619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19"/>
      <c r="AV182" s="246"/>
      <c r="AW182" s="246"/>
      <c r="AX182" s="619"/>
      <c r="AY182" s="619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501"/>
      <c r="BY182" s="501"/>
      <c r="BZ182" s="1"/>
      <c r="CA182" s="499"/>
    </row>
    <row r="183" spans="1:79" s="153" customFormat="1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619"/>
      <c r="Z183" s="246"/>
      <c r="AA183" s="246"/>
      <c r="AB183" s="246"/>
      <c r="AC183" s="619"/>
      <c r="AD183" s="619"/>
      <c r="AE183" s="246"/>
      <c r="AF183" s="246"/>
      <c r="AG183" s="246"/>
      <c r="AH183" s="619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19"/>
      <c r="AV183" s="246"/>
      <c r="AW183" s="246"/>
      <c r="AX183" s="619"/>
      <c r="AY183" s="619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501"/>
      <c r="BY183" s="501"/>
      <c r="BZ183" s="1"/>
      <c r="CA183" s="499"/>
    </row>
    <row r="184" spans="1:79" s="153" customFormat="1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619"/>
      <c r="Z184" s="246"/>
      <c r="AA184" s="246"/>
      <c r="AB184" s="246"/>
      <c r="AC184" s="619"/>
      <c r="AD184" s="619"/>
      <c r="AE184" s="246"/>
      <c r="AF184" s="246"/>
      <c r="AG184" s="246"/>
      <c r="AH184" s="619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19"/>
      <c r="AV184" s="246"/>
      <c r="AW184" s="246"/>
      <c r="AX184" s="619"/>
      <c r="AY184" s="619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501"/>
      <c r="BY184" s="501"/>
      <c r="BZ184" s="1"/>
      <c r="CA184" s="499"/>
    </row>
  </sheetData>
  <customSheetViews>
    <customSheetView guid="{F1AA6B84-95C5-43AE-BF0A-16AA751CD028}" scale="70" hiddenRows="1">
      <pane xSplit="5" ySplit="2" topLeftCell="BU69" activePane="bottomRight" state="frozen"/>
      <selection pane="bottomRight" activeCell="BV88" sqref="BV88"/>
      <pageMargins left="0.7" right="0.7" top="0.75" bottom="0.75" header="0.3" footer="0.3"/>
      <pageSetup orientation="portrait" r:id="rId1"/>
    </customSheetView>
    <customSheetView guid="{55F024CD-A7F9-4381-9942-5ED21204AFB7}" scale="70" hiddenRows="1">
      <pane xSplit="5" ySplit="11" topLeftCell="T36" activePane="bottomRight" state="frozen"/>
      <selection pane="bottomRight" activeCell="T47" sqref="T47"/>
      <pageMargins left="0.7" right="0.7" top="0.75" bottom="0.75" header="0.3" footer="0.3"/>
      <pageSetup orientation="portrait" r:id="rId2"/>
    </customSheetView>
    <customSheetView guid="{10CC6A42-76CA-4CE7-9AB7-75E8EE03DD52}" scale="70" hiddenColumns="1">
      <pane xSplit="4" ySplit="9" topLeftCell="AE10" activePane="bottomRight" state="frozen"/>
      <selection pane="bottomRight" activeCell="AH3" sqref="AH3"/>
      <pageMargins left="0.7" right="0.7" top="0.75" bottom="0.75" header="0.3" footer="0.3"/>
      <pageSetup orientation="portrait" r:id="rId3"/>
    </customSheetView>
    <customSheetView guid="{3F9D0D8E-0280-4E1B-887E-343DC67AEF81}" scale="60">
      <pane xSplit="15" ySplit="11" topLeftCell="P17" activePane="bottomRight" state="frozen"/>
      <selection pane="bottomRight" activeCell="N19" sqref="N19"/>
      <pageMargins left="0.7" right="0.7" top="0.75" bottom="0.75" header="0.3" footer="0.3"/>
      <pageSetup orientation="portrait" r:id="rId4"/>
    </customSheetView>
    <customSheetView guid="{84B6601C-494C-4B8C-8A18-32BF39A4BAB9}" scale="60">
      <pane xSplit="4" ySplit="9" topLeftCell="AO61" activePane="bottomRight" state="frozen"/>
      <selection pane="bottomRight" activeCell="BE109" sqref="BE109"/>
      <pageMargins left="0.7" right="0.7" top="0.75" bottom="0.75" header="0.3" footer="0.3"/>
      <pageSetup orientation="portrait" r:id="rId5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6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7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8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9"/>
    </customSheetView>
    <customSheetView guid="{5F8EC55F-6BE6-42EB-BDA6-7DA9ACE0C263}" scale="70">
      <pane xSplit="7" ySplit="10" topLeftCell="AC45" activePane="bottomRight" state="frozen"/>
      <selection pane="bottomRight" activeCell="AK85" sqref="AK85"/>
      <pageMargins left="0.7" right="0.7" top="0.75" bottom="0.75" header="0.3" footer="0.3"/>
      <pageSetup orientation="portrait" r:id="rId10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11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12"/>
      <autoFilter ref="A2:BI19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13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14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15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16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17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18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19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20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21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22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23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24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25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26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27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28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29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30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31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32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33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4"/>
    </customSheetView>
    <customSheetView guid="{86680E72-FC77-45EF-9FFF-2A77157FA8B6}" scale="60">
      <pane xSplit="8" ySplit="10" topLeftCell="BB75" activePane="bottomRight" state="frozen"/>
      <selection pane="bottomRight" activeCell="BD95" sqref="BD95"/>
      <pageMargins left="0.7" right="0.7" top="0.75" bottom="0.75" header="0.3" footer="0.3"/>
      <pageSetup orientation="portrait" r:id="rId35"/>
    </customSheetView>
    <customSheetView guid="{DC3780FC-E03D-4CB0-9630-45647ED63C69}" scale="70" hiddenRows="1">
      <pane xSplit="5" ySplit="11" topLeftCell="L93" activePane="bottomRight" state="frozen"/>
      <selection pane="bottomRight" activeCell="P95" sqref="P95"/>
      <pageMargins left="0.7" right="0.7" top="0.75" bottom="0.75" header="0.3" footer="0.3"/>
      <pageSetup orientation="portrait" r:id="rId36"/>
    </customSheetView>
    <customSheetView guid="{DCC8505D-D30F-4E76-8C36-3038DACC80BC}" scale="60" hiddenColumns="1">
      <pane xSplit="43" ySplit="10" topLeftCell="AS37" activePane="bottomRight" state="frozen"/>
      <selection pane="bottomRight" activeCell="AU44" sqref="AU44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5"/>
  <cols>
    <col min="1" max="1" width="21.54296875" bestFit="1" customWidth="1"/>
    <col min="2" max="2" width="13.453125" bestFit="1" customWidth="1"/>
    <col min="3" max="3" width="15.7265625" bestFit="1" customWidth="1"/>
    <col min="4" max="4" width="14.81640625" bestFit="1" customWidth="1"/>
    <col min="5" max="5" width="15.7265625" bestFit="1" customWidth="1"/>
    <col min="6" max="6" width="15.453125" bestFit="1" customWidth="1"/>
    <col min="7" max="7" width="23" bestFit="1" customWidth="1"/>
    <col min="8" max="8" width="16.453125" bestFit="1" customWidth="1"/>
    <col min="9" max="10" width="11.54296875" bestFit="1" customWidth="1"/>
    <col min="11" max="11" width="13.1796875" bestFit="1" customWidth="1"/>
    <col min="12" max="12" width="13.453125" bestFit="1" customWidth="1"/>
    <col min="13" max="13" width="11.54296875" bestFit="1" customWidth="1"/>
    <col min="14" max="14" width="13" bestFit="1" customWidth="1"/>
    <col min="15" max="16" width="11.54296875" bestFit="1" customWidth="1"/>
    <col min="17" max="17" width="17.26953125" bestFit="1" customWidth="1"/>
    <col min="18" max="18" width="23.81640625" bestFit="1" customWidth="1"/>
    <col min="19" max="20" width="17.26953125" bestFit="1" customWidth="1"/>
    <col min="21" max="21" width="20" bestFit="1" customWidth="1"/>
    <col min="22" max="22" width="17.26953125" bestFit="1" customWidth="1"/>
    <col min="23" max="23" width="17.81640625" bestFit="1" customWidth="1"/>
    <col min="24" max="24" width="8.7265625" bestFit="1" customWidth="1"/>
    <col min="25" max="27" width="14.453125" bestFit="1" customWidth="1"/>
    <col min="28" max="28" width="16.81640625" bestFit="1" customWidth="1"/>
    <col min="29" max="29" width="19.1796875" bestFit="1" customWidth="1"/>
    <col min="30" max="30" width="13.1796875" bestFit="1" customWidth="1"/>
    <col min="31" max="31" width="17.81640625" bestFit="1" customWidth="1"/>
    <col min="32" max="32" width="14.54296875" bestFit="1" customWidth="1"/>
    <col min="33" max="33" width="24.26953125" bestFit="1" customWidth="1"/>
    <col min="34" max="34" width="20.26953125" bestFit="1" customWidth="1"/>
    <col min="35" max="35" width="26" bestFit="1" customWidth="1"/>
    <col min="36" max="36" width="16.26953125" bestFit="1" customWidth="1"/>
    <col min="37" max="38" width="12" bestFit="1" customWidth="1"/>
    <col min="39" max="39" width="31.1796875" bestFit="1" customWidth="1"/>
    <col min="40" max="43" width="13.453125" bestFit="1" customWidth="1"/>
    <col min="44" max="44" width="17.81640625" bestFit="1" customWidth="1"/>
    <col min="45" max="45" width="14.26953125" bestFit="1" customWidth="1"/>
    <col min="46" max="46" width="13.1796875" bestFit="1" customWidth="1"/>
    <col min="47" max="47" width="14" bestFit="1" customWidth="1"/>
    <col min="48" max="48" width="19.26953125" bestFit="1" customWidth="1"/>
    <col min="49" max="50" width="13.1796875" bestFit="1" customWidth="1"/>
    <col min="51" max="51" width="14.81640625" bestFit="1" customWidth="1"/>
    <col min="52" max="52" width="12" bestFit="1" customWidth="1"/>
    <col min="53" max="53" width="13.1796875" bestFit="1" customWidth="1"/>
    <col min="54" max="55" width="12" bestFit="1" customWidth="1"/>
    <col min="56" max="56" width="11.26953125" bestFit="1" customWidth="1"/>
    <col min="57" max="57" width="10" bestFit="1" customWidth="1"/>
    <col min="58" max="58" width="10.54296875" bestFit="1" customWidth="1"/>
    <col min="59" max="59" width="8.7265625" bestFit="1" customWidth="1"/>
    <col min="60" max="60" width="12.54296875" bestFit="1" customWidth="1"/>
    <col min="61" max="61" width="17.26953125" bestFit="1" customWidth="1"/>
    <col min="62" max="62" width="15.7265625" bestFit="1" customWidth="1"/>
    <col min="63" max="63" width="19.26953125" bestFit="1" customWidth="1"/>
    <col min="64" max="64" width="12.453125" bestFit="1" customWidth="1"/>
  </cols>
  <sheetData>
    <row r="1" spans="1:65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" thickBot="1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" thickBot="1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" thickBot="1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" thickBot="1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" thickBot="1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" thickBot="1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" thickBot="1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>
      <c r="A12" s="76" t="s">
        <v>35</v>
      </c>
      <c r="B12" s="105" t="e">
        <f>BJ12</f>
        <v>#REF!</v>
      </c>
      <c r="C12" s="423"/>
      <c r="D12" s="455">
        <f>E12/1.16</f>
        <v>17241379.31034483</v>
      </c>
      <c r="E12" s="48">
        <f>BK12</f>
        <v>20000000</v>
      </c>
      <c r="F12" s="138" t="e">
        <f>E12-B12</f>
        <v>#REF!</v>
      </c>
      <c r="G12" s="88" t="s">
        <v>35</v>
      </c>
      <c r="H12" s="158">
        <f>'March 2019'!G3/'March 2019'!$BX$3</f>
        <v>0</v>
      </c>
      <c r="I12" s="158">
        <f>'March 2019'!H3/'March 2019'!$BX$3</f>
        <v>0</v>
      </c>
      <c r="J12" s="158">
        <f>'March 2019'!I3/'March 2019'!$BX$3</f>
        <v>0</v>
      </c>
      <c r="K12" s="158">
        <f>'March 2019'!J3/'March 2019'!$BX$3</f>
        <v>0</v>
      </c>
      <c r="L12" s="158">
        <f>'March 2019'!K3/'March 2019'!$BX$3</f>
        <v>0</v>
      </c>
      <c r="M12" s="158">
        <f>'March 2019'!L3/'March 2019'!$BX$3</f>
        <v>517241.37931034487</v>
      </c>
      <c r="N12" s="158">
        <f>'March 2019'!M3/'March 2019'!$BX$3</f>
        <v>0</v>
      </c>
      <c r="O12" s="158">
        <f>'March 2019'!N3/'March 2019'!$BX$3</f>
        <v>0</v>
      </c>
      <c r="P12" s="158">
        <f>'March 2019'!O3/'March 2019'!$BX$3</f>
        <v>0</v>
      </c>
      <c r="Q12" s="158">
        <f>'March 2019'!P3/'March 2019'!$BX$3</f>
        <v>0</v>
      </c>
      <c r="R12" s="158">
        <f>'March 2019'!Q3/'March 2019'!$BX$3</f>
        <v>689655.17241379316</v>
      </c>
      <c r="S12" s="158">
        <f>'March 2019'!R3/'March 2019'!$BX$3</f>
        <v>0</v>
      </c>
      <c r="T12" s="337">
        <f>'March 2019'!S3/'March 2019'!$BX$3</f>
        <v>0</v>
      </c>
      <c r="U12" s="337">
        <f>'March 2019'!T3/'March 2019'!$BX$3</f>
        <v>689655.17241379316</v>
      </c>
      <c r="V12" s="158">
        <f>'March 2019'!U3/'March 2019'!$BX$3</f>
        <v>0</v>
      </c>
      <c r="W12" s="159">
        <f>'March 2019'!V3/'March 2019'!$BX$3</f>
        <v>0</v>
      </c>
      <c r="X12" s="159">
        <f>'March 2019'!W3/'March 2019'!$BX$3</f>
        <v>0</v>
      </c>
      <c r="Y12" s="288">
        <f>'March 2019'!X3/'March 2019'!$BX$3</f>
        <v>0</v>
      </c>
      <c r="Z12" s="158">
        <f>'March 2019'!AA3/'March 2019'!$BX$3</f>
        <v>0</v>
      </c>
      <c r="AA12" s="158">
        <f>'March 2019'!AB3/'March 2019'!$BX$3</f>
        <v>0</v>
      </c>
      <c r="AB12" s="161">
        <f>'March 2019'!AE3/'March 2019'!$BX$3</f>
        <v>0</v>
      </c>
      <c r="AC12" s="161">
        <f>'March 2019'!AF3/'March 2019'!$BX$3</f>
        <v>0</v>
      </c>
      <c r="AD12" s="161">
        <f>'March 2019'!AG3/'March 2019'!$BX$3</f>
        <v>0</v>
      </c>
      <c r="AE12" s="161">
        <f>'March 2019'!AI3/'March 2019'!$BX$3</f>
        <v>0</v>
      </c>
      <c r="AF12" s="158">
        <f>'March 2019'!AJ3/'March 2019'!$BX$3</f>
        <v>0</v>
      </c>
      <c r="AG12" s="158">
        <f>'March 2019'!AK3/'March 2019'!$BX$3</f>
        <v>0</v>
      </c>
      <c r="AH12" s="158">
        <f>'March 2019'!AM3/'March 2019'!$BX$3</f>
        <v>0</v>
      </c>
      <c r="AI12" s="158">
        <f>'March 2019'!AN3/'March 2019'!$BX$3</f>
        <v>517241.37931034487</v>
      </c>
      <c r="AJ12" s="158">
        <f>'March 2019'!AO3/'March 2019'!$BX$3</f>
        <v>0</v>
      </c>
      <c r="AK12" s="467">
        <f>'March 2019'!AP3/'March 2019'!$BX$3</f>
        <v>0</v>
      </c>
      <c r="AL12" s="159">
        <f>'March 2019'!AQ3/'March 2019'!$BX$3</f>
        <v>0</v>
      </c>
      <c r="AM12" s="468">
        <f>'March 2019'!AR3/'March 2019'!$BX$3</f>
        <v>0</v>
      </c>
      <c r="AN12" s="159">
        <f>'March 2019'!AS3/'March 2019'!$BX$3</f>
        <v>517241.37931034487</v>
      </c>
      <c r="AO12" s="159">
        <f>'March 2019'!AT3/'March 2019'!$BX$3</f>
        <v>0</v>
      </c>
      <c r="AP12" s="159">
        <f>'March 2019'!AV3/'March 2019'!$BX$3</f>
        <v>0</v>
      </c>
      <c r="AQ12" s="58">
        <f>'March 2019'!AW3/'March 2019'!$BX$3</f>
        <v>0</v>
      </c>
      <c r="AR12" s="64">
        <f>'March 2019'!AZ3/'March 2019'!$BX$3</f>
        <v>775862.06896551733</v>
      </c>
      <c r="AS12" s="64">
        <f>'March 2019'!BA3/'March 2019'!$BX$3</f>
        <v>0</v>
      </c>
      <c r="AT12" s="161">
        <f>'March 2019'!BB3/'March 2019'!$BX$3</f>
        <v>1724137.9310344828</v>
      </c>
      <c r="AU12" s="158">
        <f>'March 2019'!BC3/'March 2019'!$BX$3</f>
        <v>0</v>
      </c>
      <c r="AV12" s="161" t="e">
        <f>'March 2019'!#REF!/'March 2019'!$BX$3</f>
        <v>#REF!</v>
      </c>
      <c r="AW12" s="159">
        <f>'March 2019'!BE3/'March 2019'!$BX$3</f>
        <v>0</v>
      </c>
      <c r="AX12" s="158" t="e">
        <f>'March 2019'!#REF!/'March 2019'!$BX$3</f>
        <v>#REF!</v>
      </c>
      <c r="AY12" s="159">
        <f>'March 2019'!BF3/'March 2019'!$BX$3</f>
        <v>0</v>
      </c>
      <c r="AZ12" s="158">
        <f>'March 2019'!BG3/'March 2019'!$BX$3</f>
        <v>0</v>
      </c>
      <c r="BA12" s="158">
        <f>'March 2019'!BH3/'March 2019'!$BX$3</f>
        <v>2241379.3103448278</v>
      </c>
      <c r="BB12" s="158">
        <f>'March 2019'!BI3/'March 2019'!$BX$3</f>
        <v>0</v>
      </c>
      <c r="BC12" s="159">
        <f>'March 2019'!BL3/'March 2019'!$BX$3</f>
        <v>0</v>
      </c>
      <c r="BD12" s="158">
        <f>'March 2019'!BM3/'March 2019'!$BX$3</f>
        <v>603448.27586206899</v>
      </c>
      <c r="BE12" s="159">
        <f>'March 2019'!BN3/'March 2019'!$BX$3</f>
        <v>0</v>
      </c>
      <c r="BF12" s="159">
        <f>'March 2019'!BO3/'March 2019'!$BX$3</f>
        <v>0</v>
      </c>
      <c r="BG12" s="159">
        <f>'March 2019'!BP3/'March 2019'!$BX$3</f>
        <v>0</v>
      </c>
      <c r="BH12" s="159">
        <f>'March 2019'!BQ3/'March 2019'!$BX$3</f>
        <v>0</v>
      </c>
      <c r="BI12" s="159">
        <f>'March 2019'!BR3/'March 2019'!$BX$3</f>
        <v>0</v>
      </c>
      <c r="BJ12" s="11" t="e">
        <f>SUM(H12:BI12)</f>
        <v>#REF!</v>
      </c>
      <c r="BK12" s="11">
        <f>Summary!C5</f>
        <v>20000000</v>
      </c>
      <c r="BL12" s="106" t="e">
        <f>BK12-BJ12</f>
        <v>#REF!</v>
      </c>
      <c r="BM12" t="e">
        <f>BJ12='March 2019'!#REF!</f>
        <v>#REF!</v>
      </c>
    </row>
    <row r="13" spans="1:65">
      <c r="A13" s="75" t="s">
        <v>36</v>
      </c>
      <c r="B13" s="105" t="e">
        <f>BJ13</f>
        <v>#REF!</v>
      </c>
      <c r="C13" s="423"/>
      <c r="D13" s="455">
        <f>E13/1.16</f>
        <v>14764581.03448276</v>
      </c>
      <c r="E13" s="48">
        <f>BK13</f>
        <v>17126914</v>
      </c>
      <c r="F13" s="138" t="e">
        <f>E13-B13</f>
        <v>#REF!</v>
      </c>
      <c r="G13" s="89" t="s">
        <v>36</v>
      </c>
      <c r="H13" s="158">
        <f>'March 2019'!G4/'March 2019'!$BX$4</f>
        <v>0</v>
      </c>
      <c r="I13" s="158">
        <f>'March 2019'!H4/'March 2019'!$BX$4</f>
        <v>0</v>
      </c>
      <c r="J13" s="158">
        <f>'March 2019'!I4/'March 2019'!$BX$4</f>
        <v>0</v>
      </c>
      <c r="K13" s="158">
        <f>'March 2019'!J4/'March 2019'!$BX$4</f>
        <v>0</v>
      </c>
      <c r="L13" s="158">
        <f>'March 2019'!K4/'March 2019'!$BX$4</f>
        <v>0</v>
      </c>
      <c r="M13" s="158">
        <f>'March 2019'!L4/'March 2019'!$BX$4</f>
        <v>818965.51724137936</v>
      </c>
      <c r="N13" s="158">
        <f>'March 2019'!M4/'March 2019'!$BX$4</f>
        <v>0</v>
      </c>
      <c r="O13" s="158">
        <f>'March 2019'!N4/'March 2019'!$BX$4</f>
        <v>0</v>
      </c>
      <c r="P13" s="158">
        <f>'March 2019'!O4/'March 2019'!$BX$4</f>
        <v>0</v>
      </c>
      <c r="Q13" s="158">
        <f>'March 2019'!P4/'March 2019'!$BX$4</f>
        <v>0</v>
      </c>
      <c r="R13" s="158">
        <f>'March 2019'!Q4/'March 2019'!$BX$4</f>
        <v>1250000</v>
      </c>
      <c r="S13" s="158">
        <f>'March 2019'!R4/'March 2019'!$BX$4</f>
        <v>0</v>
      </c>
      <c r="T13" s="337">
        <f>'March 2019'!S4/'March 2019'!$BX$4</f>
        <v>0</v>
      </c>
      <c r="U13" s="337">
        <f>'March 2019'!T4/'March 2019'!$BX$4</f>
        <v>1206896.551724138</v>
      </c>
      <c r="V13" s="158">
        <f>'March 2019'!U4/'March 2019'!$BX$4</f>
        <v>0</v>
      </c>
      <c r="W13" s="159">
        <f>'March 2019'!V4/'March 2019'!$BX$4</f>
        <v>0</v>
      </c>
      <c r="X13" s="159">
        <f>'March 2019'!W4/'March 2019'!$BX$4</f>
        <v>0</v>
      </c>
      <c r="Y13" s="288">
        <f>'March 2019'!X4/'March 2019'!$BX$4</f>
        <v>862068.96551724139</v>
      </c>
      <c r="Z13" s="158">
        <f>'March 2019'!AA4/'March 2019'!$BX$4</f>
        <v>0</v>
      </c>
      <c r="AA13" s="158">
        <f>'March 2019'!AB4/'March 2019'!$BX$4</f>
        <v>0</v>
      </c>
      <c r="AB13" s="161">
        <f>'March 2019'!AE4/'March 2019'!$BX$4</f>
        <v>0</v>
      </c>
      <c r="AC13" s="161">
        <f>'March 2019'!AF4/'March 2019'!$BX$4</f>
        <v>0</v>
      </c>
      <c r="AD13" s="288">
        <f>'March 2019'!AG4/'March 2019'!$BX$4</f>
        <v>0</v>
      </c>
      <c r="AE13" s="158">
        <f>'March 2019'!AI4/'March 2019'!$BX$4</f>
        <v>0</v>
      </c>
      <c r="AF13" s="50">
        <f>'March 2019'!AJ4/'March 2019'!$BX$4</f>
        <v>0</v>
      </c>
      <c r="AG13" s="161">
        <f>'March 2019'!AK4/'March 2019'!$BX$4</f>
        <v>0</v>
      </c>
      <c r="AH13" s="161">
        <f>'March 2019'!AM4/'March 2019'!$BX$4</f>
        <v>862068.96551724139</v>
      </c>
      <c r="AI13" s="158">
        <f>'March 2019'!AN4/'March 2019'!$BX$4</f>
        <v>0</v>
      </c>
      <c r="AJ13" s="161">
        <f>'March 2019'!AO4/'March 2019'!$BX$4</f>
        <v>0</v>
      </c>
      <c r="AK13" s="467">
        <f>'March 2019'!AP4/'March 2019'!$BX$4</f>
        <v>0</v>
      </c>
      <c r="AL13" s="159">
        <f>'March 2019'!AQ4/'March 2019'!$BX$4</f>
        <v>0</v>
      </c>
      <c r="AM13" s="158">
        <f>'March 2019'!AR4/'March 2019'!$BX$4</f>
        <v>0</v>
      </c>
      <c r="AN13" s="159">
        <f>'March 2019'!AS4/'March 2019'!$BX$4</f>
        <v>689655.17241379316</v>
      </c>
      <c r="AO13" s="159">
        <f>'March 2019'!AT4/'March 2019'!$BX$4</f>
        <v>0</v>
      </c>
      <c r="AP13" s="159">
        <f>'March 2019'!AV4/'March 2019'!$BX$4</f>
        <v>0</v>
      </c>
      <c r="AQ13" s="58">
        <f>'March 2019'!AW4/'March 2019'!$BX$4</f>
        <v>0</v>
      </c>
      <c r="AR13" s="6">
        <f>'March 2019'!AZ4/'March 2019'!$BX$4</f>
        <v>0</v>
      </c>
      <c r="AS13" s="6">
        <f>'March 2019'!BA4/'March 2019'!$BX$4</f>
        <v>0</v>
      </c>
      <c r="AT13" s="161">
        <f>'March 2019'!BB4/'March 2019'!$BX$4</f>
        <v>1724137.9310344828</v>
      </c>
      <c r="AU13" s="158">
        <f>'March 2019'!BC4/'March 2019'!$BX$4</f>
        <v>0</v>
      </c>
      <c r="AV13" s="161" t="e">
        <f>'March 2019'!#REF!/'March 2019'!$BX$4</f>
        <v>#REF!</v>
      </c>
      <c r="AW13" s="159">
        <f>'March 2019'!BE4/'March 2019'!$BX$4</f>
        <v>0</v>
      </c>
      <c r="AX13" s="158" t="e">
        <f>'March 2019'!#REF!/'March 2019'!$BX$4</f>
        <v>#REF!</v>
      </c>
      <c r="AY13" s="159">
        <f>'March 2019'!BF4/'March 2019'!$BX$4</f>
        <v>689655.17241379316</v>
      </c>
      <c r="AZ13" s="158">
        <f>'March 2019'!BG4/'March 2019'!$BX$4</f>
        <v>689655.17241379316</v>
      </c>
      <c r="BA13" s="158">
        <f>'March 2019'!BH4/'March 2019'!$BX$4</f>
        <v>3275862.0689655175</v>
      </c>
      <c r="BB13" s="158">
        <f>'March 2019'!BI4/'March 2019'!$BX$4</f>
        <v>0</v>
      </c>
      <c r="BC13" s="13">
        <f>'March 2019'!BL4/'March 2019'!$BX$4</f>
        <v>0</v>
      </c>
      <c r="BD13" s="158">
        <f>'March 2019'!BM4/'March 2019'!$BX$4</f>
        <v>862068.96551724139</v>
      </c>
      <c r="BE13" s="159">
        <f>'March 2019'!BN4/'March 2019'!$BX$4</f>
        <v>0</v>
      </c>
      <c r="BF13" s="159">
        <f>'March 2019'!BO4/'March 2019'!$BX$4</f>
        <v>0</v>
      </c>
      <c r="BG13" s="159">
        <f>'March 2019'!BP4/'March 2019'!$BX$4</f>
        <v>0</v>
      </c>
      <c r="BH13" s="159">
        <f>'March 2019'!BQ4/'March 2019'!$BX$4</f>
        <v>0</v>
      </c>
      <c r="BI13" s="159">
        <f>'March 2019'!BR4/'March 2019'!$BX$4</f>
        <v>0</v>
      </c>
      <c r="BJ13" s="11" t="e">
        <f>SUM(H13:BI13)</f>
        <v>#REF!</v>
      </c>
      <c r="BK13" s="11">
        <f>Summary!C6</f>
        <v>17126914</v>
      </c>
      <c r="BL13" s="106" t="e">
        <f>BK13-BJ13</f>
        <v>#REF!</v>
      </c>
      <c r="BM13" s="153" t="e">
        <f>BJ13='March 2019'!#REF!</f>
        <v>#REF!</v>
      </c>
    </row>
    <row r="14" spans="1:65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>
      <c r="A16" s="77" t="s">
        <v>12</v>
      </c>
      <c r="B16" s="313" t="e">
        <f>SUM(B12:B15)</f>
        <v>#REF!</v>
      </c>
      <c r="C16" s="165"/>
      <c r="D16" s="165">
        <f>SUM(D12:D15)</f>
        <v>32005960.344827592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1336206.8965517243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1939655.1724137932</v>
      </c>
      <c r="S16" s="165">
        <f t="shared" si="7"/>
        <v>0</v>
      </c>
      <c r="T16" s="165">
        <f>SUM(T12:T15)</f>
        <v>0</v>
      </c>
      <c r="U16" s="165">
        <f t="shared" si="7"/>
        <v>1896551.7241379311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862068.96551724139</v>
      </c>
      <c r="Z16" s="165">
        <f t="shared" si="7"/>
        <v>0</v>
      </c>
      <c r="AA16" s="165">
        <f t="shared" si="7"/>
        <v>0</v>
      </c>
      <c r="AB16" s="165">
        <f t="shared" si="7"/>
        <v>0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862068.96551724139</v>
      </c>
      <c r="AI16" s="165">
        <f t="shared" si="7"/>
        <v>517241.37931034487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1206896.551724138</v>
      </c>
      <c r="AO16" s="165">
        <f t="shared" si="7"/>
        <v>0</v>
      </c>
      <c r="AP16" s="165">
        <f t="shared" si="7"/>
        <v>0</v>
      </c>
      <c r="AQ16" s="165">
        <f t="shared" si="7"/>
        <v>0</v>
      </c>
      <c r="AR16" s="165">
        <f t="shared" si="7"/>
        <v>775862.06896551733</v>
      </c>
      <c r="AS16" s="165">
        <f t="shared" si="7"/>
        <v>0</v>
      </c>
      <c r="AT16" s="165">
        <f t="shared" si="7"/>
        <v>3448275.8620689656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689655.17241379316</v>
      </c>
      <c r="BA16" s="165">
        <f t="shared" si="7"/>
        <v>5517241.3793103453</v>
      </c>
      <c r="BB16" s="165">
        <f t="shared" si="7"/>
        <v>0</v>
      </c>
      <c r="BC16" s="165">
        <f t="shared" si="7"/>
        <v>0</v>
      </c>
      <c r="BD16" s="165">
        <f>SUM(BD12:BD15)</f>
        <v>1465517.2413793104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>
      <c r="A18" s="80" t="s">
        <v>40</v>
      </c>
      <c r="B18" s="427" t="e">
        <f t="shared" ref="B18:B31" si="10">BJ18</f>
        <v>#REF!</v>
      </c>
      <c r="C18" s="428"/>
      <c r="D18" s="455">
        <f>E18/1.13</f>
        <v>41592920.353982307</v>
      </c>
      <c r="E18" s="48">
        <f t="shared" ref="E18:E31" si="11">BK18</f>
        <v>47000000</v>
      </c>
      <c r="F18" s="138" t="e">
        <f t="shared" ref="F18:F31" si="12">E18-B18</f>
        <v>#REF!</v>
      </c>
      <c r="G18" s="92" t="s">
        <v>40</v>
      </c>
      <c r="H18" s="158">
        <f>'March 2019'!G8/'March 2019'!$BX$8</f>
        <v>0</v>
      </c>
      <c r="I18" s="158">
        <f>'March 2019'!H8/'March 2019'!$BX$8</f>
        <v>884955.75221238949</v>
      </c>
      <c r="J18" s="158">
        <f>'March 2019'!I8/'March 2019'!$BX$8</f>
        <v>0</v>
      </c>
      <c r="K18" s="158">
        <f>'March 2019'!J8/'March 2019'!$BX$8</f>
        <v>0</v>
      </c>
      <c r="L18" s="6">
        <f>'March 2019'!K8/'March 2019'!$BX$8</f>
        <v>0</v>
      </c>
      <c r="M18" s="6">
        <f>'March 2019'!L8/'March 2019'!$BX$8</f>
        <v>973451.32743362838</v>
      </c>
      <c r="N18" s="6">
        <f>'March 2019'!M8/'March 2019'!$BX$8</f>
        <v>0</v>
      </c>
      <c r="O18" s="6">
        <f>'March 2019'!N8/'March 2019'!$BX$8</f>
        <v>0</v>
      </c>
      <c r="P18" s="6">
        <f>'March 2019'!O8/'March 2019'!$BX$8</f>
        <v>0</v>
      </c>
      <c r="Q18" s="6">
        <f>'March 2019'!P8/'March 2019'!$BX$8</f>
        <v>0</v>
      </c>
      <c r="R18" s="6">
        <f>'March 2019'!Q8/'March 2019'!$BX$8</f>
        <v>1061946.9026548674</v>
      </c>
      <c r="S18" s="6">
        <f>'March 2019'!R8/'March 2019'!$BX$8</f>
        <v>1061946.9026548674</v>
      </c>
      <c r="T18" s="6">
        <f>'March 2019'!S8/'March 2019'!$BX$8</f>
        <v>0</v>
      </c>
      <c r="U18" s="6">
        <f>'March 2019'!T8/'March 2019'!$BX$8</f>
        <v>1327433.6283185843</v>
      </c>
      <c r="V18" s="6">
        <f>'March 2019'!U8/'March 2019'!$BX$8</f>
        <v>0</v>
      </c>
      <c r="W18" s="162">
        <f>'March 2019'!V8/'March 2019'!$BX$8</f>
        <v>0</v>
      </c>
      <c r="X18" s="162">
        <f>'March 2019'!W8/'March 2019'!$BX$8</f>
        <v>0</v>
      </c>
      <c r="Y18" s="339">
        <f>'March 2019'!X8/'March 2019'!$BX$8</f>
        <v>707964.60176991159</v>
      </c>
      <c r="Z18" s="339">
        <f>'March 2019'!AA8/'March 2019'!$BX$8</f>
        <v>884955.75221238949</v>
      </c>
      <c r="AA18" s="6">
        <f>'March 2019'!AB8/'March 2019'!$BX$8</f>
        <v>0</v>
      </c>
      <c r="AB18" s="6">
        <f>'March 2019'!AE8/'March 2019'!$BX$8</f>
        <v>0</v>
      </c>
      <c r="AC18" s="6">
        <f>'March 2019'!AF8/'March 2019'!$BX$8</f>
        <v>0</v>
      </c>
      <c r="AD18" s="288">
        <f>'March 2019'!AG8/'March 2019'!$BX$8</f>
        <v>973451.32743362838</v>
      </c>
      <c r="AE18" s="6">
        <f>'March 2019'!AI8/'March 2019'!$BX$8</f>
        <v>0</v>
      </c>
      <c r="AF18" s="6">
        <f>'March 2019'!AJ8/'March 2019'!$BX$8</f>
        <v>0</v>
      </c>
      <c r="AG18" s="6">
        <f>'March 2019'!AK8/'March 2019'!$BX$8</f>
        <v>0</v>
      </c>
      <c r="AH18" s="6">
        <f>'March 2019'!AM8/'March 2019'!$BX$8</f>
        <v>0</v>
      </c>
      <c r="AI18" s="288">
        <f>'March 2019'!AN8/'March 2019'!$BX$8</f>
        <v>444134.51327433635</v>
      </c>
      <c r="AJ18" s="288">
        <f>'March 2019'!AO8/'March 2019'!$BX$8</f>
        <v>0</v>
      </c>
      <c r="AK18" s="467">
        <f>'March 2019'!AP8/'March 2019'!$BX$8</f>
        <v>0</v>
      </c>
      <c r="AL18" s="339">
        <f>'March 2019'!AQ8/'March 2019'!$BX$8</f>
        <v>2654867.2566371686</v>
      </c>
      <c r="AM18" s="162">
        <f>'March 2019'!AR8/'March 2019'!$BX$8</f>
        <v>0</v>
      </c>
      <c r="AN18" s="162">
        <f>'March 2019'!AS8/'March 2019'!$BX$8</f>
        <v>1238938.0530973452</v>
      </c>
      <c r="AO18" s="162">
        <f>'March 2019'!AT8/'March 2019'!$BX$8</f>
        <v>707964.60176991159</v>
      </c>
      <c r="AP18" s="162">
        <f>'March 2019'!AV8/'March 2019'!$BX$8</f>
        <v>0</v>
      </c>
      <c r="AQ18" s="162">
        <f>'March 2019'!AW8/'March 2019'!$BX$8</f>
        <v>0</v>
      </c>
      <c r="AR18" s="6">
        <f>'March 2019'!AZ8/'March 2019'!$BX$8</f>
        <v>1327433.6283185843</v>
      </c>
      <c r="AS18" s="6">
        <f>'March 2019'!BA8/'March 2019'!$BX$8</f>
        <v>1327433.6283185843</v>
      </c>
      <c r="AT18" s="25">
        <f>'March 2019'!BB8/'March 2019'!$BX$8</f>
        <v>2212389.3805309734</v>
      </c>
      <c r="AU18" s="6">
        <f>'March 2019'!BC8/'March 2019'!$BX$8</f>
        <v>2477876.1061946903</v>
      </c>
      <c r="AV18" s="25" t="e">
        <f>'March 2019'!#REF!/'March 2019'!$BX$8</f>
        <v>#REF!</v>
      </c>
      <c r="AW18" s="6">
        <f>'March 2019'!BE8/'March 2019'!$BX$8</f>
        <v>2212389.3805309734</v>
      </c>
      <c r="AX18" s="341" t="e">
        <f>'March 2019'!#REF!/'March 2019'!$BX$8</f>
        <v>#REF!</v>
      </c>
      <c r="AY18" s="6">
        <f>'March 2019'!BF8/'March 2019'!$BX$8</f>
        <v>2212389.3805309734</v>
      </c>
      <c r="AZ18" s="6">
        <f>'March 2019'!BG8/'March 2019'!$BX$8</f>
        <v>884955.75221238949</v>
      </c>
      <c r="BA18" s="6">
        <f>'March 2019'!BH8/'March 2019'!$BX$8</f>
        <v>3252212.3893805314</v>
      </c>
      <c r="BB18" s="158">
        <f>'March 2019'!BI8/'March 2019'!$BX$8</f>
        <v>0</v>
      </c>
      <c r="BC18" s="159">
        <f>'March 2019'!BL8/'March 2019'!$BX$8</f>
        <v>884955.75221238949</v>
      </c>
      <c r="BD18" s="6">
        <f>'March 2019'!BM8/'March 2019'!$BX$8</f>
        <v>1061946.9026548674</v>
      </c>
      <c r="BE18" s="159">
        <f>'March 2019'!BN8/'March 2019'!$BX$8</f>
        <v>0</v>
      </c>
      <c r="BF18" s="159">
        <f>'March 2019'!BO8/'March 2019'!$BX$8</f>
        <v>1061946.9026548674</v>
      </c>
      <c r="BG18" s="159">
        <f>'March 2019'!BP8/'March 2019'!$BX$8</f>
        <v>0</v>
      </c>
      <c r="BH18" s="159">
        <f>'March 2019'!BQ8/'March 2019'!$BX$8</f>
        <v>0</v>
      </c>
      <c r="BI18" s="159">
        <f>'March 2019'!BR8/'March 2019'!$BX$8</f>
        <v>0</v>
      </c>
      <c r="BJ18" s="11" t="e">
        <f t="shared" ref="BJ18:BJ31" si="13">SUM(H18:BI18)</f>
        <v>#REF!</v>
      </c>
      <c r="BK18" s="11">
        <f>Summary!C10</f>
        <v>47000000</v>
      </c>
      <c r="BL18" s="106" t="e">
        <f t="shared" ref="BL18:BL31" si="14">BK18-BJ18</f>
        <v>#REF!</v>
      </c>
      <c r="BM18" s="153" t="e">
        <f>BJ18='March 2019'!#REF!</f>
        <v>#REF!</v>
      </c>
    </row>
    <row r="19" spans="1:6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7079646.0176991159</v>
      </c>
      <c r="E19" s="48">
        <f t="shared" si="11"/>
        <v>8000000</v>
      </c>
      <c r="F19" s="138" t="e">
        <f t="shared" si="12"/>
        <v>#REF!</v>
      </c>
      <c r="G19" s="92" t="s">
        <v>41</v>
      </c>
      <c r="H19" s="158">
        <f>'March 2019'!G9/'March 2019'!$BX$9</f>
        <v>0</v>
      </c>
      <c r="I19" s="158">
        <f>'March 2019'!H9/'March 2019'!$BX$9</f>
        <v>619469.02654867258</v>
      </c>
      <c r="J19" s="158">
        <f>'March 2019'!I9/'March 2019'!$BX$9</f>
        <v>0</v>
      </c>
      <c r="K19" s="158">
        <f>'March 2019'!J9/'March 2019'!$BX$9</f>
        <v>0</v>
      </c>
      <c r="L19" s="158">
        <f>'March 2019'!K9/'March 2019'!$BX$9</f>
        <v>0</v>
      </c>
      <c r="M19" s="158">
        <f>'March 2019'!L9/'March 2019'!$BX$9</f>
        <v>0</v>
      </c>
      <c r="N19" s="6">
        <f>'March 2019'!M9/'March 2019'!$BX$9</f>
        <v>0</v>
      </c>
      <c r="O19" s="6">
        <f>'March 2019'!N9/'March 2019'!$BX$9</f>
        <v>0</v>
      </c>
      <c r="P19" s="6">
        <f>'March 2019'!O9/'March 2019'!$BX$9</f>
        <v>0</v>
      </c>
      <c r="Q19" s="6">
        <f>'March 2019'!P9/'March 2019'!$BX$9</f>
        <v>0</v>
      </c>
      <c r="R19" s="6">
        <f>'March 2019'!Q9/'March 2019'!$BX$9</f>
        <v>0</v>
      </c>
      <c r="S19" s="6">
        <f>'March 2019'!R9/'March 2019'!$BX$9</f>
        <v>530973.45132743369</v>
      </c>
      <c r="T19" s="6">
        <f>'March 2019'!S9/'March 2019'!$BX$9</f>
        <v>0</v>
      </c>
      <c r="U19" s="6">
        <f>'March 2019'!T9/'March 2019'!$BX$9</f>
        <v>796460.17699115048</v>
      </c>
      <c r="V19" s="6">
        <f>'March 2019'!U9/'March 2019'!$BX$9</f>
        <v>0</v>
      </c>
      <c r="W19" s="162">
        <f>'March 2019'!V9/'March 2019'!$BX$9</f>
        <v>0</v>
      </c>
      <c r="X19" s="162">
        <f>'March 2019'!W9/'March 2019'!$BX$9</f>
        <v>0</v>
      </c>
      <c r="Y19" s="6">
        <f>'March 2019'!X9/'March 2019'!$BX$9</f>
        <v>0</v>
      </c>
      <c r="Z19" s="1">
        <f>'March 2019'!AA9/'March 2019'!$BX$9</f>
        <v>442477.87610619474</v>
      </c>
      <c r="AA19" s="6">
        <f>'March 2019'!AB9/'March 2019'!$BX$9</f>
        <v>0</v>
      </c>
      <c r="AB19" s="6">
        <f>'March 2019'!AE9/'March 2019'!$BX$9</f>
        <v>0</v>
      </c>
      <c r="AC19" s="6">
        <f>'March 2019'!AF9/'March 2019'!$BX$9</f>
        <v>0</v>
      </c>
      <c r="AD19" s="288">
        <f>'March 2019'!AG9/'March 2019'!$BX$9</f>
        <v>0</v>
      </c>
      <c r="AE19" s="6">
        <f>'March 2019'!AI9/'March 2019'!$BX$9</f>
        <v>0</v>
      </c>
      <c r="AF19" s="6">
        <f>'March 2019'!AJ9/'March 2019'!$BX$9</f>
        <v>0</v>
      </c>
      <c r="AG19" s="6">
        <f>'March 2019'!AK9/'March 2019'!$BX$9</f>
        <v>0</v>
      </c>
      <c r="AH19" s="6">
        <f>'March 2019'!AM9/'March 2019'!$BX$9</f>
        <v>0</v>
      </c>
      <c r="AI19" s="288">
        <f>'March 2019'!AN9/'March 2019'!$BX$9</f>
        <v>0</v>
      </c>
      <c r="AJ19" s="288">
        <f>'March 2019'!AO9/'March 2019'!$BX$9</f>
        <v>0</v>
      </c>
      <c r="AK19" s="467">
        <f>'March 2019'!AP9/'March 2019'!$BX$9</f>
        <v>0</v>
      </c>
      <c r="AL19" s="6">
        <f>'March 2019'!AQ9/'March 2019'!$BX$9</f>
        <v>1327433.6283185843</v>
      </c>
      <c r="AM19" s="162">
        <f>'March 2019'!AR9/'March 2019'!$BX$9</f>
        <v>0</v>
      </c>
      <c r="AN19" s="162">
        <f>'March 2019'!AS9/'March 2019'!$BX$9</f>
        <v>442477.87610619474</v>
      </c>
      <c r="AO19" s="162">
        <f>'March 2019'!AT9/'March 2019'!$BX$9</f>
        <v>0</v>
      </c>
      <c r="AP19" s="162">
        <f>'March 2019'!AV9/'March 2019'!$BX$9</f>
        <v>0</v>
      </c>
      <c r="AQ19" s="162">
        <f>'March 2019'!AW9/'March 2019'!$BX$9</f>
        <v>0</v>
      </c>
      <c r="AR19" s="6">
        <f>'March 2019'!AZ9/'March 2019'!$BX$9</f>
        <v>442477.87610619474</v>
      </c>
      <c r="AS19" s="6">
        <f>'March 2019'!BA9/'March 2019'!$BX$9</f>
        <v>0</v>
      </c>
      <c r="AT19" s="25">
        <f>'March 2019'!BB9/'March 2019'!$BX$9</f>
        <v>884955.75221238949</v>
      </c>
      <c r="AU19" s="6">
        <f>'March 2019'!BC9/'March 2019'!$BX$9</f>
        <v>707964.60176991159</v>
      </c>
      <c r="AV19" s="25" t="e">
        <f>'March 2019'!#REF!/'March 2019'!$BX$9</f>
        <v>#REF!</v>
      </c>
      <c r="AW19" s="6">
        <f>'March 2019'!BE9/'March 2019'!$BX$9</f>
        <v>265486.72566371685</v>
      </c>
      <c r="AX19" s="341" t="e">
        <f>'March 2019'!#REF!/'March 2019'!$BX$9</f>
        <v>#REF!</v>
      </c>
      <c r="AY19" s="6">
        <f>'March 2019'!BF9/'March 2019'!$BX$9</f>
        <v>619469.02654867258</v>
      </c>
      <c r="AZ19" s="162">
        <f>'March 2019'!BG9/'March 2019'!$BX$9</f>
        <v>0</v>
      </c>
      <c r="BA19" s="6">
        <f>'March 2019'!BH9/'March 2019'!$BX$9</f>
        <v>1769911.504424779</v>
      </c>
      <c r="BB19" s="159">
        <f>'March 2019'!BI9/'March 2019'!$BX$9</f>
        <v>0</v>
      </c>
      <c r="BC19" s="158">
        <f>'March 2019'!BL9/'March 2019'!$BX$9</f>
        <v>0</v>
      </c>
      <c r="BD19" s="6">
        <f>'March 2019'!BM9/'March 2019'!$BX$9</f>
        <v>0</v>
      </c>
      <c r="BE19" s="159">
        <f>'March 2019'!BN9/'March 2019'!$BX$9</f>
        <v>0</v>
      </c>
      <c r="BF19" s="159">
        <f>'March 2019'!BO9/'March 2019'!$BX$9</f>
        <v>0</v>
      </c>
      <c r="BG19" s="159">
        <f>'March 2019'!BP9/'March 2019'!$BX$9</f>
        <v>0</v>
      </c>
      <c r="BH19" s="159">
        <f>'March 2019'!BQ9/'March 2019'!$BX$9</f>
        <v>0</v>
      </c>
      <c r="BI19" s="159">
        <f>'March 2019'!BR9/'March 2019'!$BX$9</f>
        <v>0</v>
      </c>
      <c r="BJ19" s="11" t="e">
        <f t="shared" si="13"/>
        <v>#REF!</v>
      </c>
      <c r="BK19" s="11">
        <f>Summary!C11</f>
        <v>8000000</v>
      </c>
      <c r="BL19" s="106" t="e">
        <f t="shared" si="14"/>
        <v>#REF!</v>
      </c>
      <c r="BM19" s="153" t="e">
        <f>BJ19='March 2019'!#REF!</f>
        <v>#REF!</v>
      </c>
    </row>
    <row r="20" spans="1:65">
      <c r="A20" s="80" t="s">
        <v>42</v>
      </c>
      <c r="B20" s="348" t="e">
        <f t="shared" si="10"/>
        <v>#REF!</v>
      </c>
      <c r="C20" s="423"/>
      <c r="D20" s="455">
        <f t="shared" si="15"/>
        <v>42477876.106194697</v>
      </c>
      <c r="E20" s="48">
        <f t="shared" si="11"/>
        <v>48000000</v>
      </c>
      <c r="F20" s="138" t="e">
        <f t="shared" si="12"/>
        <v>#REF!</v>
      </c>
      <c r="G20" s="92" t="s">
        <v>42</v>
      </c>
      <c r="H20" s="158">
        <f>'March 2019'!G10/'March 2019'!$BX$10</f>
        <v>0</v>
      </c>
      <c r="I20" s="158">
        <f>'March 2019'!H10/'March 2019'!$BX$10</f>
        <v>884955.75221238949</v>
      </c>
      <c r="J20" s="158">
        <f>'March 2019'!I10/'March 2019'!$BX$10</f>
        <v>0</v>
      </c>
      <c r="K20" s="158">
        <f>'March 2019'!J10/'March 2019'!$BX$10</f>
        <v>0</v>
      </c>
      <c r="L20" s="153">
        <f>'March 2019'!K10/'March 2019'!$BX$10</f>
        <v>0</v>
      </c>
      <c r="M20" s="153">
        <f>'March 2019'!L10/'March 2019'!$BX$10</f>
        <v>973451.32743362838</v>
      </c>
      <c r="N20" s="6">
        <f>'March 2019'!M10/'March 2019'!$BX$10</f>
        <v>0</v>
      </c>
      <c r="O20" s="6">
        <f>'March 2019'!N10/'March 2019'!$BX$10</f>
        <v>0</v>
      </c>
      <c r="P20" s="6">
        <f>'March 2019'!O10/'March 2019'!$BX$10</f>
        <v>0</v>
      </c>
      <c r="Q20" s="6">
        <f>'March 2019'!P10/'March 2019'!$BX$10</f>
        <v>0</v>
      </c>
      <c r="R20" s="6">
        <f>'March 2019'!Q10/'March 2019'!$BX$10</f>
        <v>1150442.4778761063</v>
      </c>
      <c r="S20" s="6">
        <f>'March 2019'!R10/'March 2019'!$BX$10</f>
        <v>1061946.9026548674</v>
      </c>
      <c r="T20" s="6">
        <f>'March 2019'!S10/'March 2019'!$BX$10</f>
        <v>0</v>
      </c>
      <c r="U20" s="6">
        <f>'March 2019'!T10/'March 2019'!$BX$10</f>
        <v>1504424.7787610621</v>
      </c>
      <c r="V20" s="6">
        <f>'March 2019'!U10/'March 2019'!$BX$10</f>
        <v>0</v>
      </c>
      <c r="W20" s="162">
        <f>'March 2019'!V10/'March 2019'!$BX$10</f>
        <v>0</v>
      </c>
      <c r="X20" s="162">
        <f>'March 2019'!W10/'March 2019'!$BX$10</f>
        <v>0</v>
      </c>
      <c r="Y20" s="153">
        <f>'March 2019'!X10/'March 2019'!$BX$10</f>
        <v>707964.60176991159</v>
      </c>
      <c r="Z20" s="6">
        <f>'March 2019'!AA10/'March 2019'!$BX$10</f>
        <v>1061946.9026548674</v>
      </c>
      <c r="AA20" s="6">
        <f>'March 2019'!AB10/'March 2019'!$BX$10</f>
        <v>0</v>
      </c>
      <c r="AB20" s="6">
        <f>'March 2019'!AE10/'March 2019'!$BX$10</f>
        <v>0</v>
      </c>
      <c r="AC20" s="6">
        <f>'March 2019'!AF10/'March 2019'!$BX$10</f>
        <v>0</v>
      </c>
      <c r="AD20" s="6">
        <f>'March 2019'!AG10/'March 2019'!$BX$10</f>
        <v>973451.32743362838</v>
      </c>
      <c r="AE20" s="6">
        <f>'March 2019'!AI10/'March 2019'!$BX$10</f>
        <v>0</v>
      </c>
      <c r="AF20" s="6">
        <f>'March 2019'!AJ10/'March 2019'!$BX$10</f>
        <v>1061946.9026548674</v>
      </c>
      <c r="AG20" s="6">
        <f>'March 2019'!AK10/'March 2019'!$BX$10</f>
        <v>0</v>
      </c>
      <c r="AH20" s="6">
        <f>'March 2019'!AM10/'March 2019'!$BX$10</f>
        <v>619469.02654867258</v>
      </c>
      <c r="AI20" s="288">
        <f>'March 2019'!AN10/'March 2019'!$BX$10</f>
        <v>1061946.9026548674</v>
      </c>
      <c r="AJ20" s="6">
        <f>'March 2019'!AO10/'March 2019'!$BX$10</f>
        <v>0</v>
      </c>
      <c r="AK20" s="6">
        <f>'March 2019'!AP10/'March 2019'!$BX$10</f>
        <v>0</v>
      </c>
      <c r="AL20" s="339">
        <f>'March 2019'!AQ10/'March 2019'!$BX$10</f>
        <v>2159955.7522123894</v>
      </c>
      <c r="AM20" s="162">
        <f>'March 2019'!AR10/'March 2019'!$BX$10</f>
        <v>0</v>
      </c>
      <c r="AN20" s="162">
        <f>'March 2019'!AS10/'March 2019'!$BX$10</f>
        <v>1946902.6548672568</v>
      </c>
      <c r="AO20" s="162">
        <f>'March 2019'!AT10/'March 2019'!$BX$10</f>
        <v>796460.17699115048</v>
      </c>
      <c r="AP20" s="162">
        <f>'March 2019'!AV10/'March 2019'!$BX$10</f>
        <v>0</v>
      </c>
      <c r="AQ20" s="162">
        <f>'March 2019'!AW10/'March 2019'!$BX$10</f>
        <v>0</v>
      </c>
      <c r="AR20" s="6">
        <f>'March 2019'!AZ10/'March 2019'!$BX$10</f>
        <v>1327433.6283185843</v>
      </c>
      <c r="AS20" s="6">
        <f>'March 2019'!BA10/'March 2019'!$BX$10</f>
        <v>1327433.6283185843</v>
      </c>
      <c r="AT20" s="25">
        <f>'March 2019'!BB10/'March 2019'!$BX$10</f>
        <v>2212389.3805309734</v>
      </c>
      <c r="AU20" s="450">
        <f>'March 2019'!BC10/'March 2019'!$BX$10</f>
        <v>2389380.5309734517</v>
      </c>
      <c r="AV20" s="25" t="e">
        <f>'March 2019'!#REF!/'March 2019'!$BX$10</f>
        <v>#REF!</v>
      </c>
      <c r="AW20" s="6">
        <f>'March 2019'!BE10/'March 2019'!$BX$10</f>
        <v>1769911.504424779</v>
      </c>
      <c r="AX20" s="6" t="e">
        <f>'March 2019'!#REF!/'March 2019'!$BX$10</f>
        <v>#REF!</v>
      </c>
      <c r="AY20" s="6">
        <f>'March 2019'!BF10/'March 2019'!$BX$10</f>
        <v>1327433.6283185843</v>
      </c>
      <c r="AZ20" s="6">
        <f>'March 2019'!BG10/'March 2019'!$BX$10</f>
        <v>707964.60176991159</v>
      </c>
      <c r="BA20" s="6">
        <f>'March 2019'!BH10/'March 2019'!$BX$10</f>
        <v>5309734.5132743372</v>
      </c>
      <c r="BB20" s="158">
        <f>'March 2019'!BI10/'March 2019'!$BX$10</f>
        <v>0</v>
      </c>
      <c r="BC20" s="159">
        <f>'March 2019'!BL10/'March 2019'!$BX$10</f>
        <v>0</v>
      </c>
      <c r="BD20" s="6">
        <f>'March 2019'!BM10/'March 2019'!$BX$10</f>
        <v>1769911.504424779</v>
      </c>
      <c r="BE20" s="159">
        <f>'March 2019'!BN10/'March 2019'!$BX$10</f>
        <v>0</v>
      </c>
      <c r="BF20" s="159">
        <f>'March 2019'!BO10/'March 2019'!$BX$10</f>
        <v>1327433.6283185843</v>
      </c>
      <c r="BG20" s="159">
        <f>'March 2019'!BP10/'March 2019'!$BX$10</f>
        <v>0</v>
      </c>
      <c r="BH20" s="159">
        <f>'March 2019'!BQ10/'March 2019'!$BX$10</f>
        <v>0</v>
      </c>
      <c r="BI20" s="159">
        <f>'March 2019'!BR10/'March 2019'!$BX$10</f>
        <v>0</v>
      </c>
      <c r="BJ20" s="11" t="e">
        <f t="shared" si="13"/>
        <v>#REF!</v>
      </c>
      <c r="BK20" s="11">
        <f>Summary!C12</f>
        <v>48000000</v>
      </c>
      <c r="BL20" s="106" t="e">
        <f t="shared" si="14"/>
        <v>#REF!</v>
      </c>
      <c r="BM20" s="153" t="e">
        <f>BJ20='March 2019'!#REF!</f>
        <v>#REF!</v>
      </c>
    </row>
    <row r="21" spans="1:65">
      <c r="A21" s="80" t="s">
        <v>43</v>
      </c>
      <c r="B21" s="348" t="e">
        <f t="shared" si="10"/>
        <v>#REF!</v>
      </c>
      <c r="C21" s="423"/>
      <c r="D21" s="455">
        <f t="shared" si="15"/>
        <v>3097345.1327433633</v>
      </c>
      <c r="E21" s="48">
        <f t="shared" si="11"/>
        <v>3500000</v>
      </c>
      <c r="F21" s="138" t="e">
        <f t="shared" si="12"/>
        <v>#REF!</v>
      </c>
      <c r="G21" s="93" t="s">
        <v>43</v>
      </c>
      <c r="H21" s="158">
        <f>'March 2019'!G11/'March 2019'!$BX$11</f>
        <v>0</v>
      </c>
      <c r="I21" s="158">
        <f>'March 2019'!H11/'March 2019'!$BX$11</f>
        <v>309734.51327433629</v>
      </c>
      <c r="J21" s="158">
        <f>'March 2019'!I11/'March 2019'!$BX$11</f>
        <v>0</v>
      </c>
      <c r="K21" s="158">
        <f>'March 2019'!J11/'March 2019'!$BX$11</f>
        <v>0</v>
      </c>
      <c r="L21" s="6">
        <f>'March 2019'!K11/'March 2019'!$BX$11</f>
        <v>0</v>
      </c>
      <c r="M21" s="6">
        <f>'March 2019'!L11/'March 2019'!$BX$11</f>
        <v>0</v>
      </c>
      <c r="N21" s="6">
        <f>'March 2019'!M11/'March 2019'!$BX$11</f>
        <v>0</v>
      </c>
      <c r="O21" s="6">
        <f>'March 2019'!N11/'March 2019'!$BX$11</f>
        <v>0</v>
      </c>
      <c r="P21" s="6">
        <f>'March 2019'!O11/'March 2019'!$BX$11</f>
        <v>0</v>
      </c>
      <c r="Q21" s="6">
        <f>'March 2019'!P11/'March 2019'!$BX$11</f>
        <v>0</v>
      </c>
      <c r="R21" s="6">
        <f>'March 2019'!Q11/'March 2019'!$BX$11</f>
        <v>0</v>
      </c>
      <c r="S21" s="6">
        <f>'March 2019'!R11/'March 2019'!$BX$11</f>
        <v>0</v>
      </c>
      <c r="T21" s="6">
        <f>'March 2019'!S12/'March 2019'!$BX$11</f>
        <v>0</v>
      </c>
      <c r="U21" s="6">
        <f>'March 2019'!T11/'March 2019'!$BX$11</f>
        <v>265486.72566371685</v>
      </c>
      <c r="V21" s="6">
        <f>'March 2019'!U11/'March 2019'!$BX$11</f>
        <v>0</v>
      </c>
      <c r="W21" s="162">
        <f>'March 2019'!V11/'March 2019'!$BX$11</f>
        <v>0</v>
      </c>
      <c r="X21" s="162">
        <f>'March 2019'!W11/'March 2019'!$BX$11</f>
        <v>0</v>
      </c>
      <c r="Y21" s="339">
        <f>'March 2019'!X11/'March 2019'!$BX$11</f>
        <v>0</v>
      </c>
      <c r="Z21" s="6">
        <f>'March 2019'!AA11/'March 2019'!$BX$11</f>
        <v>0</v>
      </c>
      <c r="AA21" s="6">
        <f>'March 2019'!AB11/'March 2019'!$BX$11</f>
        <v>0</v>
      </c>
      <c r="AB21" s="6">
        <f>'March 2019'!AE11/'March 2019'!$BX$11</f>
        <v>0</v>
      </c>
      <c r="AC21" s="6">
        <f>'March 2019'!AF11/'March 2019'!$BX$11</f>
        <v>0</v>
      </c>
      <c r="AD21" s="6">
        <f>'March 2019'!AG11/'March 2019'!$BX$11</f>
        <v>0</v>
      </c>
      <c r="AE21" s="6">
        <f>'March 2019'!AI11/'March 2019'!$BX$11</f>
        <v>0</v>
      </c>
      <c r="AF21" s="6">
        <f>'March 2019'!AJ11/'March 2019'!$BX$11</f>
        <v>0</v>
      </c>
      <c r="AG21" s="6">
        <f>'March 2019'!AK11/'March 2019'!$BX$11</f>
        <v>0</v>
      </c>
      <c r="AH21" s="6">
        <f>'March 2019'!AM11/'March 2019'!$BX$11</f>
        <v>0</v>
      </c>
      <c r="AI21" s="288">
        <f>'March 2019'!AN11/'March 2019'!$BX$11</f>
        <v>0</v>
      </c>
      <c r="AJ21" s="6">
        <f>'March 2019'!AO11/'March 2019'!$BX$11</f>
        <v>0</v>
      </c>
      <c r="AK21" s="6">
        <f>'March 2019'!AP11/'March 2019'!$BX$11</f>
        <v>0</v>
      </c>
      <c r="AL21" s="162">
        <f>'March 2019'!AQ11/'March 2019'!$BX$11</f>
        <v>530973.45132743369</v>
      </c>
      <c r="AM21" s="162">
        <f>'March 2019'!AR11/'March 2019'!$BX$11</f>
        <v>0</v>
      </c>
      <c r="AN21" s="162">
        <f>'March 2019'!AS11/'March 2019'!$BX$11</f>
        <v>0</v>
      </c>
      <c r="AO21" s="162">
        <f>'March 2019'!AT11/'March 2019'!$BX$11</f>
        <v>0</v>
      </c>
      <c r="AP21" s="162">
        <f>'March 2019'!AV11/'March 2019'!$BX$11</f>
        <v>0</v>
      </c>
      <c r="AQ21" s="162">
        <f>'March 2019'!AW11/'March 2019'!$BX$11</f>
        <v>0</v>
      </c>
      <c r="AR21" s="342">
        <f>'March 2019'!AZ11/'March 2019'!$BX$11</f>
        <v>0</v>
      </c>
      <c r="AS21" s="342">
        <f>'March 2019'!BA11/'March 2019'!$BX$11</f>
        <v>0</v>
      </c>
      <c r="AT21" s="25">
        <f>'March 2019'!BB11/'March 2019'!$BX$11</f>
        <v>0</v>
      </c>
      <c r="AU21" s="6">
        <f>'March 2019'!BC11/'March 2019'!$BX$11</f>
        <v>442477.87610619474</v>
      </c>
      <c r="AV21" s="25" t="e">
        <f>'March 2019'!#REF!/'March 2019'!$BX$11</f>
        <v>#REF!</v>
      </c>
      <c r="AW21" s="6">
        <f>'March 2019'!BE11/'March 2019'!$BX$11</f>
        <v>0</v>
      </c>
      <c r="AX21" s="6" t="e">
        <f>'March 2019'!#REF!/'March 2019'!$BX$11</f>
        <v>#REF!</v>
      </c>
      <c r="AY21" s="162">
        <f>'March 2019'!BF11/'March 2019'!$BX$11</f>
        <v>0</v>
      </c>
      <c r="AZ21" s="162">
        <f>'March 2019'!BG11/'March 2019'!$BX$11</f>
        <v>0</v>
      </c>
      <c r="BA21" s="6">
        <f>'March 2019'!BH11/'March 2019'!$BX$11</f>
        <v>707964.60176991159</v>
      </c>
      <c r="BB21" s="159">
        <f>'March 2019'!BI11/'March 2019'!$BX$11</f>
        <v>0</v>
      </c>
      <c r="BC21" s="159">
        <f>'March 2019'!BL11/'March 2019'!$BX$11</f>
        <v>0</v>
      </c>
      <c r="BD21" s="6">
        <f>'March 2019'!BM11/'March 2019'!$BX$11</f>
        <v>0</v>
      </c>
      <c r="BE21" s="159">
        <f>'March 2019'!BN11/'March 2019'!$BX$11</f>
        <v>0</v>
      </c>
      <c r="BF21" s="159">
        <f>'March 2019'!BO11/'March 2019'!$BX$11</f>
        <v>0</v>
      </c>
      <c r="BG21" s="196">
        <f>'March 2019'!BP11/'March 2019'!$BX$11</f>
        <v>0</v>
      </c>
      <c r="BH21" s="159">
        <f>'March 2019'!BQ11/'March 2019'!$BX$11</f>
        <v>0</v>
      </c>
      <c r="BI21" s="196">
        <f>'March 2019'!BR11/'March 2019'!$BX$11</f>
        <v>0</v>
      </c>
      <c r="BJ21" s="11" t="e">
        <f t="shared" si="13"/>
        <v>#REF!</v>
      </c>
      <c r="BK21" s="11">
        <f>Summary!C13</f>
        <v>3500000</v>
      </c>
      <c r="BL21" s="106" t="e">
        <f t="shared" si="14"/>
        <v>#REF!</v>
      </c>
      <c r="BM21" s="153" t="e">
        <f>BJ21='March 2019'!#REF!</f>
        <v>#REF!</v>
      </c>
    </row>
    <row r="22" spans="1:65">
      <c r="A22" s="80" t="s">
        <v>44</v>
      </c>
      <c r="B22" s="348" t="e">
        <f t="shared" si="10"/>
        <v>#REF!</v>
      </c>
      <c r="C22" s="423"/>
      <c r="D22" s="455">
        <f t="shared" si="15"/>
        <v>15929203.539823011</v>
      </c>
      <c r="E22" s="48">
        <f t="shared" si="11"/>
        <v>18000000</v>
      </c>
      <c r="F22" s="138" t="e">
        <f t="shared" si="12"/>
        <v>#REF!</v>
      </c>
      <c r="G22" s="93" t="s">
        <v>44</v>
      </c>
      <c r="H22" s="158">
        <f>'March 2019'!G12/'March 2019'!$BX$12</f>
        <v>0</v>
      </c>
      <c r="I22" s="158">
        <f>'March 2019'!H12/'March 2019'!$BX$12</f>
        <v>353982.3008849558</v>
      </c>
      <c r="J22" s="158">
        <f>'March 2019'!I12/'March 2019'!$BX$12</f>
        <v>0</v>
      </c>
      <c r="K22" s="158">
        <f>'March 2019'!J12/'March 2019'!$BX$12</f>
        <v>0</v>
      </c>
      <c r="L22" s="6">
        <f>'March 2019'!K12/'March 2019'!$BX$12</f>
        <v>0</v>
      </c>
      <c r="M22" s="6">
        <f>'March 2019'!L12/'March 2019'!$BX$12</f>
        <v>0</v>
      </c>
      <c r="N22" s="6">
        <f>'March 2019'!M12/'March 2019'!$BX$12</f>
        <v>0</v>
      </c>
      <c r="O22" s="6">
        <f>'March 2019'!N12/'March 2019'!$BX$12</f>
        <v>0</v>
      </c>
      <c r="P22" s="6">
        <f>'March 2019'!O12/'March 2019'!$BX$12</f>
        <v>0</v>
      </c>
      <c r="Q22" s="6">
        <f>'March 2019'!P12/'March 2019'!$BX$12</f>
        <v>0</v>
      </c>
      <c r="R22" s="6">
        <f>'March 2019'!Q12/'March 2019'!$BX$12</f>
        <v>619469.02654867258</v>
      </c>
      <c r="S22" s="6">
        <f>'March 2019'!R12/'March 2019'!$BX$12</f>
        <v>442477.87610619474</v>
      </c>
      <c r="T22" s="6" t="e">
        <f>'March 2019'!#REF!/'March 2019'!$BX$12</f>
        <v>#REF!</v>
      </c>
      <c r="U22" s="6">
        <f>'March 2019'!T12/'March 2019'!$BX$12</f>
        <v>884955.75221238949</v>
      </c>
      <c r="V22" s="6">
        <f>'March 2019'!U12/'March 2019'!$BX$12</f>
        <v>0</v>
      </c>
      <c r="W22" s="162">
        <f>'March 2019'!V12/'March 2019'!$BX$12</f>
        <v>0</v>
      </c>
      <c r="X22" s="162">
        <f>'March 2019'!W12/'March 2019'!$BX$12</f>
        <v>0</v>
      </c>
      <c r="Y22" s="339">
        <f>'March 2019'!X12/'March 2019'!$BX$12</f>
        <v>265486.72566371685</v>
      </c>
      <c r="Z22" s="339">
        <f>'March 2019'!AA12/'March 2019'!$BX$12</f>
        <v>0</v>
      </c>
      <c r="AA22" s="6">
        <f>'March 2019'!AB12/'March 2019'!$BX$12</f>
        <v>0</v>
      </c>
      <c r="AB22" s="6">
        <f>'March 2019'!AE12/'March 2019'!$BX$12</f>
        <v>0</v>
      </c>
      <c r="AC22" s="6">
        <f>'March 2019'!AF12/'March 2019'!$BX$12</f>
        <v>0</v>
      </c>
      <c r="AD22" s="288">
        <f>'March 2019'!AG12/'March 2019'!$BX$12</f>
        <v>353982.3008849558</v>
      </c>
      <c r="AE22" s="6">
        <f>'March 2019'!AI12/'March 2019'!$BX$12</f>
        <v>0</v>
      </c>
      <c r="AF22" s="6">
        <f>'March 2019'!AJ12/'March 2019'!$BX$12</f>
        <v>0</v>
      </c>
      <c r="AG22" s="6">
        <f>'March 2019'!AK12/'March 2019'!$BX$12</f>
        <v>0</v>
      </c>
      <c r="AH22" s="6">
        <f>'March 2019'!AM12/'March 2019'!$BX$12</f>
        <v>0</v>
      </c>
      <c r="AI22" s="288">
        <f>'March 2019'!AN12/'March 2019'!$BX$12</f>
        <v>0</v>
      </c>
      <c r="AJ22" s="288">
        <f>'March 2019'!AO12/'March 2019'!$BX$12</f>
        <v>0</v>
      </c>
      <c r="AK22" s="6">
        <f>'March 2019'!AP12/'March 2019'!$BX$12</f>
        <v>0</v>
      </c>
      <c r="AL22" s="162">
        <f>'March 2019'!AQ12/'March 2019'!$BX$12</f>
        <v>1327433.6283185843</v>
      </c>
      <c r="AM22" s="162">
        <f>'March 2019'!AR12/'March 2019'!$BX$12</f>
        <v>0</v>
      </c>
      <c r="AN22" s="162">
        <f>'March 2019'!AS12/'March 2019'!$BX$12</f>
        <v>707964.60176991159</v>
      </c>
      <c r="AO22" s="162">
        <f>'March 2019'!AT12/'March 2019'!$BX$12</f>
        <v>0</v>
      </c>
      <c r="AP22" s="162">
        <f>'March 2019'!AV12/'March 2019'!$BX$12</f>
        <v>0</v>
      </c>
      <c r="AQ22" s="162">
        <f>'March 2019'!AW12/'March 2019'!$BX$12</f>
        <v>0</v>
      </c>
      <c r="AR22" s="342">
        <f>'March 2019'!AZ12/'March 2019'!$BX$12</f>
        <v>442477.87610619474</v>
      </c>
      <c r="AS22" s="342">
        <f>'March 2019'!BA12/'March 2019'!$BX$12</f>
        <v>530973.45132743369</v>
      </c>
      <c r="AT22" s="25">
        <f>'March 2019'!BB12/'March 2019'!$BX$12</f>
        <v>1769911.504424779</v>
      </c>
      <c r="AU22" s="6">
        <f>'March 2019'!BC12/'March 2019'!$BX$12</f>
        <v>1238938.0530973452</v>
      </c>
      <c r="AV22" s="25" t="e">
        <f>'March 2019'!#REF!/'March 2019'!$BX$12</f>
        <v>#REF!</v>
      </c>
      <c r="AW22" s="6">
        <f>'March 2019'!BE12/'March 2019'!$BX$12</f>
        <v>619469.02654867258</v>
      </c>
      <c r="AX22" s="341" t="e">
        <f>'March 2019'!#REF!/'March 2019'!$BX$12</f>
        <v>#REF!</v>
      </c>
      <c r="AY22" s="162">
        <f>'March 2019'!BF12/'March 2019'!$BX$12</f>
        <v>884955.75221238949</v>
      </c>
      <c r="AZ22" s="162">
        <f>'March 2019'!BG12/'March 2019'!$BX$12</f>
        <v>265486.72566371685</v>
      </c>
      <c r="BA22" s="6">
        <f>'March 2019'!BH12/'March 2019'!$BX$12</f>
        <v>1769911.504424779</v>
      </c>
      <c r="BB22" s="159">
        <f>'March 2019'!BI12/'March 2019'!$BX$12</f>
        <v>0</v>
      </c>
      <c r="BC22" s="159">
        <f>'March 2019'!BL12/'March 2019'!$BX$12</f>
        <v>0</v>
      </c>
      <c r="BD22" s="6">
        <f>'March 2019'!BM12/'March 2019'!$BX$12</f>
        <v>884955.75221238949</v>
      </c>
      <c r="BE22" s="159">
        <f>'March 2019'!BN12/'March 2019'!$BX$12</f>
        <v>0</v>
      </c>
      <c r="BF22" s="159">
        <f>'March 2019'!BO12/'March 2019'!$BX$12</f>
        <v>619469.02654867258</v>
      </c>
      <c r="BG22" s="159">
        <f>'March 2019'!BP12/'March 2019'!$BX$12</f>
        <v>0</v>
      </c>
      <c r="BH22" s="159">
        <f>'March 2019'!BQ12/'March 2019'!$BX$12</f>
        <v>0</v>
      </c>
      <c r="BI22" s="159">
        <f>'March 2019'!BR12/'March 2019'!$BX$12</f>
        <v>0</v>
      </c>
      <c r="BJ22" s="11" t="e">
        <f t="shared" si="13"/>
        <v>#REF!</v>
      </c>
      <c r="BK22" s="11">
        <f>Summary!C14</f>
        <v>18000000</v>
      </c>
      <c r="BL22" s="106" t="e">
        <f t="shared" si="14"/>
        <v>#REF!</v>
      </c>
      <c r="BM22" s="153" t="e">
        <f>BJ22='March 2019'!#REF!</f>
        <v>#REF!</v>
      </c>
    </row>
    <row r="23" spans="1:65">
      <c r="A23" s="80" t="s">
        <v>45</v>
      </c>
      <c r="B23" s="334" t="e">
        <f t="shared" si="10"/>
        <v>#REF!</v>
      </c>
      <c r="C23" s="423"/>
      <c r="D23" s="455">
        <f t="shared" si="15"/>
        <v>7964601.7699115053</v>
      </c>
      <c r="E23" s="48">
        <f t="shared" si="11"/>
        <v>9000000</v>
      </c>
      <c r="F23" s="138" t="e">
        <f t="shared" si="12"/>
        <v>#REF!</v>
      </c>
      <c r="G23" s="93" t="s">
        <v>45</v>
      </c>
      <c r="H23" s="158">
        <f>'March 2019'!G13/'March 2019'!$BX$13</f>
        <v>0</v>
      </c>
      <c r="I23" s="158">
        <f>'March 2019'!H13/'March 2019'!$BX$13</f>
        <v>0</v>
      </c>
      <c r="J23" s="158">
        <f>'March 2019'!I13/'March 2019'!$BX$13</f>
        <v>0</v>
      </c>
      <c r="K23" s="158">
        <f>'March 2019'!J13/'March 2019'!$BX$13</f>
        <v>0</v>
      </c>
      <c r="L23" s="6">
        <f>'March 2019'!K13/'March 2019'!$BX$13</f>
        <v>0</v>
      </c>
      <c r="M23" s="6">
        <f>'March 2019'!L13/'March 2019'!$BX$13</f>
        <v>442477.87610619474</v>
      </c>
      <c r="N23" s="6">
        <f>'March 2019'!M13/'March 2019'!$BX$13</f>
        <v>0</v>
      </c>
      <c r="O23" s="6">
        <f>'March 2019'!N13/'March 2019'!$BX$13</f>
        <v>0</v>
      </c>
      <c r="P23" s="6">
        <f>'March 2019'!O13/'March 2019'!$BX$13</f>
        <v>0</v>
      </c>
      <c r="Q23" s="6">
        <f>'March 2019'!P13/'March 2019'!$BX$13</f>
        <v>0</v>
      </c>
      <c r="R23" s="6">
        <f>'March 2019'!Q13/'March 2019'!$BX$13</f>
        <v>495575.2212389381</v>
      </c>
      <c r="S23" s="361">
        <f>'March 2019'!R13/'March 2019'!$BX$13</f>
        <v>265486.72566371685</v>
      </c>
      <c r="T23" s="6">
        <f>'March 2019'!S13/'March 2019'!$BX$13</f>
        <v>0</v>
      </c>
      <c r="U23" s="6">
        <f>'March 2019'!T13/'March 2019'!$BX$13</f>
        <v>0</v>
      </c>
      <c r="V23" s="6">
        <f>'March 2019'!U13/'March 2019'!$BX$13</f>
        <v>0</v>
      </c>
      <c r="W23" s="162">
        <f>'March 2019'!V13/'March 2019'!$BX$13</f>
        <v>0</v>
      </c>
      <c r="X23" s="162">
        <f>'March 2019'!W13/'March 2019'!$BX$13</f>
        <v>0</v>
      </c>
      <c r="Y23" s="339">
        <f>'March 2019'!X13/'March 2019'!$BX$13</f>
        <v>0</v>
      </c>
      <c r="Z23" s="339">
        <f>'March 2019'!AA13/'March 2019'!$BX$13</f>
        <v>309734.51327433629</v>
      </c>
      <c r="AA23" s="6">
        <f>'March 2019'!AB13/'March 2019'!$BX$13</f>
        <v>0</v>
      </c>
      <c r="AB23" s="6">
        <f>'March 2019'!AE13/'March 2019'!$BX$13</f>
        <v>0</v>
      </c>
      <c r="AC23" s="6">
        <f>'March 2019'!AF13/'March 2019'!$BX$13</f>
        <v>0</v>
      </c>
      <c r="AD23" s="6">
        <f>'March 2019'!AG13/'March 2019'!$BX$13</f>
        <v>88495.575221238949</v>
      </c>
      <c r="AE23" s="6">
        <f>'March 2019'!AI13/'March 2019'!$BX$13</f>
        <v>0</v>
      </c>
      <c r="AF23" s="6">
        <f>'March 2019'!AJ13/'March 2019'!$BX$13</f>
        <v>442477.87610619474</v>
      </c>
      <c r="AG23" s="6">
        <f>'March 2019'!AK13/'March 2019'!$BX$13</f>
        <v>0</v>
      </c>
      <c r="AH23" s="6">
        <f>'March 2019'!AM13/'March 2019'!$BX$13</f>
        <v>0</v>
      </c>
      <c r="AI23" s="288">
        <f>'March 2019'!AN13/'March 2019'!$BX$13</f>
        <v>0</v>
      </c>
      <c r="AJ23" s="6">
        <f>'March 2019'!AO13/'March 2019'!$BX$13</f>
        <v>0</v>
      </c>
      <c r="AK23" s="6">
        <f>'March 2019'!AP13/'March 2019'!$BX$13</f>
        <v>0</v>
      </c>
      <c r="AL23" s="162">
        <f>'March 2019'!AQ13/'March 2019'!$BX$13</f>
        <v>1052057.522123894</v>
      </c>
      <c r="AM23" s="162">
        <f>'March 2019'!AR13/'March 2019'!$BX$13</f>
        <v>0</v>
      </c>
      <c r="AN23" s="162">
        <f>'March 2019'!AS13/'March 2019'!$BX$13</f>
        <v>442477.87610619474</v>
      </c>
      <c r="AO23" s="162">
        <f>'March 2019'!AT13/'March 2019'!$BX$13</f>
        <v>0</v>
      </c>
      <c r="AP23" s="162">
        <f>'March 2019'!AV13/'March 2019'!$BX$13</f>
        <v>0</v>
      </c>
      <c r="AQ23" s="340">
        <f>'March 2019'!AW13/'March 2019'!$BX$13</f>
        <v>0</v>
      </c>
      <c r="AR23" s="342">
        <f>'March 2019'!AZ13/'March 2019'!$BX$13</f>
        <v>0</v>
      </c>
      <c r="AS23" s="342">
        <f>'March 2019'!BA13/'March 2019'!$BX$13</f>
        <v>530973.45132743369</v>
      </c>
      <c r="AT23" s="464">
        <f>'March 2019'!BB13/'March 2019'!$BX$13</f>
        <v>884955.75221238949</v>
      </c>
      <c r="AU23" s="6">
        <f>'March 2019'!BC13/'March 2019'!$BX$13</f>
        <v>0</v>
      </c>
      <c r="AV23" s="25" t="e">
        <f>'March 2019'!#REF!/'March 2019'!$BX$13</f>
        <v>#REF!</v>
      </c>
      <c r="AW23" s="6">
        <f>'March 2019'!BE13/'March 2019'!$BX$13</f>
        <v>0</v>
      </c>
      <c r="AX23" s="341" t="e">
        <f>'March 2019'!#REF!/'March 2019'!$BX$13</f>
        <v>#REF!</v>
      </c>
      <c r="AY23" s="162">
        <f>'March 2019'!BF13/'March 2019'!$BX$13</f>
        <v>619469.02654867258</v>
      </c>
      <c r="AZ23" s="162">
        <f>'March 2019'!BG13/'March 2019'!$BX$13</f>
        <v>0</v>
      </c>
      <c r="BA23" s="6">
        <f>'March 2019'!BH13/'March 2019'!$BX$13</f>
        <v>530973.45132743369</v>
      </c>
      <c r="BB23" s="159">
        <f>'March 2019'!BI13/'March 2019'!$BX$13</f>
        <v>0</v>
      </c>
      <c r="BC23" s="159">
        <f>'March 2019'!BL13/'March 2019'!$BX$13</f>
        <v>0</v>
      </c>
      <c r="BD23" s="6">
        <f>'March 2019'!BM13/'March 2019'!$BX$13</f>
        <v>176991.1504424779</v>
      </c>
      <c r="BE23" s="159">
        <f>'March 2019'!BN13/'March 2019'!$BX$13</f>
        <v>0</v>
      </c>
      <c r="BF23" s="159">
        <f>'March 2019'!BO13/'March 2019'!$BX$13</f>
        <v>442477.87610619474</v>
      </c>
      <c r="BG23" s="159">
        <f>'March 2019'!BP13/'March 2019'!$BX$13</f>
        <v>0</v>
      </c>
      <c r="BH23" s="159">
        <f>'March 2019'!BQ13/'March 2019'!$BX$13</f>
        <v>0</v>
      </c>
      <c r="BI23" s="159">
        <f>'March 2019'!BR13/'March 2019'!$BX$13</f>
        <v>0</v>
      </c>
      <c r="BJ23" s="11" t="e">
        <f t="shared" si="13"/>
        <v>#REF!</v>
      </c>
      <c r="BK23" s="11">
        <f>Summary!C15</f>
        <v>9000000</v>
      </c>
      <c r="BL23" s="106" t="e">
        <f t="shared" si="14"/>
        <v>#REF!</v>
      </c>
      <c r="BM23" s="153" t="e">
        <f>BJ23='March 2019'!#REF!</f>
        <v>#REF!</v>
      </c>
    </row>
    <row r="24" spans="1:6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'March 2019'!G14/'March 2019'!$BX$14</f>
        <v>0</v>
      </c>
      <c r="I24" s="158">
        <f>'March 2019'!H14/'March 2019'!$BX$14</f>
        <v>353982.3008849558</v>
      </c>
      <c r="J24" s="158">
        <f>'March 2019'!I14/'March 2019'!$BX$14</f>
        <v>0</v>
      </c>
      <c r="K24" s="158">
        <f>'March 2019'!J14/'March 2019'!$BX$14</f>
        <v>0</v>
      </c>
      <c r="L24" s="6">
        <f>'March 2019'!K14/'March 2019'!$BX$14</f>
        <v>0</v>
      </c>
      <c r="M24" s="6">
        <f>'March 2019'!L14/'March 2019'!$BX$14</f>
        <v>353982.3008849558</v>
      </c>
      <c r="N24" s="6">
        <f>'March 2019'!M14/'March 2019'!$BX$14</f>
        <v>0</v>
      </c>
      <c r="O24" s="6">
        <f>'March 2019'!N14/'March 2019'!$BX$14</f>
        <v>0</v>
      </c>
      <c r="P24" s="6">
        <f>'March 2019'!O14/'March 2019'!$BX$14</f>
        <v>0</v>
      </c>
      <c r="Q24" s="6">
        <f>'March 2019'!P14/'March 2019'!$BX$14</f>
        <v>0</v>
      </c>
      <c r="R24" s="6">
        <f>'March 2019'!Q14/'March 2019'!$BX$14</f>
        <v>442477.87610619474</v>
      </c>
      <c r="S24" s="6">
        <f>'March 2019'!R14/'March 2019'!$BX$14</f>
        <v>265486.72566371685</v>
      </c>
      <c r="T24" s="162">
        <f>'March 2019'!S14/'March 2019'!$BX$14</f>
        <v>0</v>
      </c>
      <c r="U24" s="162">
        <f>'March 2019'!T14/'March 2019'!$BX$14</f>
        <v>442477.87610619474</v>
      </c>
      <c r="V24" s="6">
        <f>'March 2019'!U14/'March 2019'!$BX$14</f>
        <v>0</v>
      </c>
      <c r="W24" s="162">
        <f>'March 2019'!V14/'March 2019'!$BX$14</f>
        <v>0</v>
      </c>
      <c r="X24" s="162">
        <f>'March 2019'!W14/'March 2019'!$BX$14</f>
        <v>0</v>
      </c>
      <c r="Y24" s="339">
        <f>'March 2019'!X14/'March 2019'!$BX$14</f>
        <v>265486.72566371685</v>
      </c>
      <c r="Z24" s="162">
        <f>'March 2019'!AA14/'March 2019'!$BX$14</f>
        <v>265486.72566371685</v>
      </c>
      <c r="AA24" s="162">
        <f>'March 2019'!AB14/'March 2019'!$BX$14</f>
        <v>0</v>
      </c>
      <c r="AB24" s="6">
        <f>'March 2019'!AE14/'March 2019'!$BX$14</f>
        <v>0</v>
      </c>
      <c r="AC24" s="6">
        <f>'March 2019'!AF14/'March 2019'!$BX$14</f>
        <v>0</v>
      </c>
      <c r="AD24" s="288">
        <f>'March 2019'!AG14/'March 2019'!$BX$14</f>
        <v>309734.51327433629</v>
      </c>
      <c r="AE24" s="162">
        <f>'March 2019'!AI14/'March 2019'!$BX$14</f>
        <v>0</v>
      </c>
      <c r="AF24" s="288">
        <f>'March 2019'!AJ14/'March 2019'!$BX$14</f>
        <v>265486.72566371685</v>
      </c>
      <c r="AG24" s="162">
        <f>'March 2019'!AK14/'March 2019'!$BX$14</f>
        <v>0</v>
      </c>
      <c r="AH24" s="162">
        <f>'March 2019'!AM14/'March 2019'!$BX$14</f>
        <v>176991.1504424779</v>
      </c>
      <c r="AI24" s="288">
        <f>'March 2019'!AN14/'March 2019'!$BX$14</f>
        <v>0</v>
      </c>
      <c r="AJ24" s="6">
        <f>'March 2019'!AO14/'March 2019'!$BX$14</f>
        <v>0</v>
      </c>
      <c r="AK24" s="467">
        <f>'March 2019'!AP14/'March 2019'!$BX$14</f>
        <v>0</v>
      </c>
      <c r="AL24" s="162">
        <f>'March 2019'!AQ14/'March 2019'!$BX$14</f>
        <v>1327433.6283185843</v>
      </c>
      <c r="AM24" s="162">
        <f>'March 2019'!AR14/'March 2019'!$BX$14</f>
        <v>0</v>
      </c>
      <c r="AN24" s="162">
        <f>'March 2019'!AS14/'March 2019'!$BX$14</f>
        <v>442477.87610619474</v>
      </c>
      <c r="AO24" s="162">
        <f>'March 2019'!AT14/'March 2019'!$BX$14</f>
        <v>176991.1504424779</v>
      </c>
      <c r="AP24" s="162">
        <f>'March 2019'!AV14/'March 2019'!$BX$14</f>
        <v>0</v>
      </c>
      <c r="AQ24" s="162">
        <f>'March 2019'!AW14/'March 2019'!$BX$14</f>
        <v>0</v>
      </c>
      <c r="AR24" s="343">
        <f>'March 2019'!AZ14/'March 2019'!$BX$14</f>
        <v>309734.51327433629</v>
      </c>
      <c r="AS24" s="343">
        <f>'March 2019'!BA14/'March 2019'!$BX$14</f>
        <v>530973.45132743369</v>
      </c>
      <c r="AT24" s="464">
        <f>'March 2019'!BB14/'March 2019'!$BX$14</f>
        <v>707964.60176991159</v>
      </c>
      <c r="AU24" s="6">
        <f>'March 2019'!BC14/'March 2019'!$BX$14</f>
        <v>707964.60176991159</v>
      </c>
      <c r="AV24" s="464" t="e">
        <f>'March 2019'!#REF!/'March 2019'!$BX$14</f>
        <v>#REF!</v>
      </c>
      <c r="AW24" s="6">
        <f>'March 2019'!BE14/'March 2019'!$BX$14</f>
        <v>796460.17699115048</v>
      </c>
      <c r="AX24" s="6" t="e">
        <f>'March 2019'!#REF!/'March 2019'!$BX$14</f>
        <v>#REF!</v>
      </c>
      <c r="AY24" s="28">
        <f>'March 2019'!BF14/'March 2019'!$BX$14</f>
        <v>353982.3008849558</v>
      </c>
      <c r="AZ24" s="162">
        <f>'March 2019'!BG14/'March 2019'!$BX$14</f>
        <v>265486.72566371685</v>
      </c>
      <c r="BA24" s="6">
        <f>'March 2019'!BH14/'March 2019'!$BX$14</f>
        <v>973451.32743362838</v>
      </c>
      <c r="BB24" s="159">
        <f>'March 2019'!BI14/'March 2019'!$BX$14</f>
        <v>0</v>
      </c>
      <c r="BC24" s="159">
        <f>'March 2019'!BL14/'March 2019'!$BX$14</f>
        <v>0</v>
      </c>
      <c r="BD24" s="162">
        <f>'March 2019'!BM14/'March 2019'!$BX$14</f>
        <v>353982.3008849558</v>
      </c>
      <c r="BE24" s="159">
        <f>'March 2019'!BN14/'March 2019'!$BX$14</f>
        <v>0</v>
      </c>
      <c r="BF24" s="159">
        <f>'March 2019'!BO14/'March 2019'!$BX$14</f>
        <v>0</v>
      </c>
      <c r="BG24" s="159">
        <f>'March 2019'!BP14/'March 2019'!$BX$14</f>
        <v>0</v>
      </c>
      <c r="BH24" s="159">
        <f>'March 2019'!BQ14/'March 2019'!$BX$14</f>
        <v>0</v>
      </c>
      <c r="BI24" s="159">
        <f>'March 2019'!BR14/'March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BJ24='March 2019'!#REF!</f>
        <v>#REF!</v>
      </c>
    </row>
    <row r="25" spans="1:6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'March 2019'!#REF!/'March 2019'!#REF!</f>
        <v>#REF!</v>
      </c>
      <c r="I25" s="158" t="e">
        <f>'March 2019'!#REF!/'March 2019'!#REF!</f>
        <v>#REF!</v>
      </c>
      <c r="J25" s="158" t="e">
        <f>'March 2019'!#REF!/'March 2019'!#REF!</f>
        <v>#REF!</v>
      </c>
      <c r="K25" s="158" t="e">
        <f>'March 2019'!#REF!/'March 2019'!#REF!</f>
        <v>#REF!</v>
      </c>
      <c r="L25" s="6" t="e">
        <f>'March 2019'!#REF!/'March 2019'!#REF!</f>
        <v>#REF!</v>
      </c>
      <c r="M25" s="6" t="e">
        <f>'March 2019'!#REF!/'March 2019'!#REF!</f>
        <v>#REF!</v>
      </c>
      <c r="N25" s="6" t="e">
        <f>'March 2019'!#REF!/'March 2019'!#REF!</f>
        <v>#REF!</v>
      </c>
      <c r="O25" s="6" t="e">
        <f>'March 2019'!#REF!/'March 2019'!#REF!</f>
        <v>#REF!</v>
      </c>
      <c r="P25" s="6" t="e">
        <f>'March 2019'!#REF!/'March 2019'!#REF!</f>
        <v>#REF!</v>
      </c>
      <c r="Q25" s="6" t="e">
        <f>'March 2019'!#REF!/'March 2019'!#REF!</f>
        <v>#REF!</v>
      </c>
      <c r="R25" s="6" t="e">
        <f>'March 2019'!#REF!/'March 2019'!#REF!</f>
        <v>#REF!</v>
      </c>
      <c r="S25" s="6" t="e">
        <f>'March 2019'!#REF!/'March 2019'!#REF!</f>
        <v>#REF!</v>
      </c>
      <c r="T25" s="344" t="e">
        <f>'March 2019'!#REF!/'March 2019'!#REF!</f>
        <v>#REF!</v>
      </c>
      <c r="U25" s="344" t="e">
        <f>'March 2019'!#REF!/'March 2019'!#REF!</f>
        <v>#REF!</v>
      </c>
      <c r="V25" s="6" t="e">
        <f>'March 2019'!#REF!/'March 2019'!#REF!</f>
        <v>#REF!</v>
      </c>
      <c r="W25" s="162" t="e">
        <f>'March 2019'!#REF!/'March 2019'!#REF!</f>
        <v>#REF!</v>
      </c>
      <c r="X25" s="162" t="e">
        <f>'March 2019'!#REF!/'March 2019'!#REF!</f>
        <v>#REF!</v>
      </c>
      <c r="Y25" s="339" t="e">
        <f>'March 2019'!#REF!/'March 2019'!#REF!</f>
        <v>#REF!</v>
      </c>
      <c r="Z25" s="339" t="e">
        <f>'March 2019'!#REF!/'March 2019'!#REF!</f>
        <v>#REF!</v>
      </c>
      <c r="AA25" s="6" t="e">
        <f>'March 2019'!#REF!/'March 2019'!#REF!</f>
        <v>#REF!</v>
      </c>
      <c r="AB25" s="6" t="e">
        <f>'March 2019'!#REF!/'March 2019'!#REF!</f>
        <v>#REF!</v>
      </c>
      <c r="AC25" s="6" t="e">
        <f>'March 2019'!#REF!/'March 2019'!#REF!</f>
        <v>#REF!</v>
      </c>
      <c r="AD25" s="6" t="e">
        <f>'March 2019'!#REF!/'March 2019'!#REF!</f>
        <v>#REF!</v>
      </c>
      <c r="AE25" s="6" t="e">
        <f>'March 2019'!#REF!/'March 2019'!#REF!</f>
        <v>#REF!</v>
      </c>
      <c r="AF25" s="162" t="e">
        <f>'March 2019'!#REF!/'March 2019'!#REF!</f>
        <v>#REF!</v>
      </c>
      <c r="AG25" s="6" t="e">
        <f>'March 2019'!#REF!/'March 2019'!#REF!</f>
        <v>#REF!</v>
      </c>
      <c r="AH25" s="6" t="e">
        <f>'March 2019'!#REF!/'March 2019'!#REF!</f>
        <v>#REF!</v>
      </c>
      <c r="AI25" s="288" t="e">
        <f>'March 2019'!#REF!/'March 2019'!#REF!</f>
        <v>#REF!</v>
      </c>
      <c r="AJ25" s="6" t="e">
        <f>'March 2019'!#REF!/'March 2019'!#REF!</f>
        <v>#REF!</v>
      </c>
      <c r="AK25" s="6" t="e">
        <f>'March 2019'!#REF!/'March 2019'!#REF!</f>
        <v>#REF!</v>
      </c>
      <c r="AL25" s="162" t="e">
        <f>'March 2019'!#REF!/'March 2019'!#REF!</f>
        <v>#REF!</v>
      </c>
      <c r="AM25" s="162" t="e">
        <f>'March 2019'!#REF!/'March 2019'!#REF!</f>
        <v>#REF!</v>
      </c>
      <c r="AN25" s="162" t="e">
        <f>'March 2019'!#REF!/'March 2019'!#REF!</f>
        <v>#REF!</v>
      </c>
      <c r="AO25" s="162" t="e">
        <f>'March 2019'!#REF!/'March 2019'!#REF!</f>
        <v>#REF!</v>
      </c>
      <c r="AP25" s="162" t="e">
        <f>'March 2019'!#REF!/'March 2019'!#REF!</f>
        <v>#REF!</v>
      </c>
      <c r="AQ25" s="162" t="e">
        <f>'March 2019'!#REF!/'March 2019'!#REF!</f>
        <v>#REF!</v>
      </c>
      <c r="AR25" s="342" t="e">
        <f>'March 2019'!#REF!/'March 2019'!#REF!</f>
        <v>#REF!</v>
      </c>
      <c r="AS25" s="342" t="e">
        <f>'March 2019'!#REF!/'March 2019'!#REF!</f>
        <v>#REF!</v>
      </c>
      <c r="AT25" s="25" t="e">
        <f>'March 2019'!#REF!/'March 2019'!#REF!</f>
        <v>#REF!</v>
      </c>
      <c r="AU25" s="245" t="e">
        <f>'March 2019'!#REF!/'March 2019'!#REF!</f>
        <v>#REF!</v>
      </c>
      <c r="AV25" s="25" t="e">
        <f>'March 2019'!#REF!/'March 2019'!#REF!</f>
        <v>#REF!</v>
      </c>
      <c r="AW25" s="6" t="e">
        <f>'March 2019'!#REF!/'March 2019'!#REF!</f>
        <v>#REF!</v>
      </c>
      <c r="AX25" s="341" t="e">
        <f>'March 2019'!#REF!/'March 2019'!#REF!</f>
        <v>#REF!</v>
      </c>
      <c r="AY25" s="162" t="e">
        <f>'March 2019'!#REF!/'March 2019'!#REF!</f>
        <v>#REF!</v>
      </c>
      <c r="AZ25" s="162" t="e">
        <f>'March 2019'!#REF!/'March 2019'!#REF!</f>
        <v>#REF!</v>
      </c>
      <c r="BA25" s="6" t="e">
        <f>'March 2019'!#REF!/'March 2019'!#REF!</f>
        <v>#REF!</v>
      </c>
      <c r="BB25" s="159" t="e">
        <f>'March 2019'!#REF!/'March 2019'!#REF!</f>
        <v>#REF!</v>
      </c>
      <c r="BC25" s="159" t="e">
        <f>'March 2019'!#REF!/'March 2019'!#REF!</f>
        <v>#REF!</v>
      </c>
      <c r="BD25" s="162" t="e">
        <f>'March 2019'!#REF!/'March 2019'!#REF!</f>
        <v>#REF!</v>
      </c>
      <c r="BE25" s="159" t="e">
        <f>'March 2019'!#REF!/'March 2019'!#REF!</f>
        <v>#REF!</v>
      </c>
      <c r="BF25" s="159" t="e">
        <f>'March 2019'!#REF!/'March 2019'!#REF!</f>
        <v>#REF!</v>
      </c>
      <c r="BG25" s="159" t="e">
        <f>'March 2019'!#REF!/'March 2019'!#REF!</f>
        <v>#REF!</v>
      </c>
      <c r="BH25" s="159" t="e">
        <f>'March 2019'!#REF!/'March 2019'!#REF!</f>
        <v>#REF!</v>
      </c>
      <c r="BI25" s="159" t="e">
        <f>'March 2019'!#REF!/'March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BJ25='March 2019'!#REF!</f>
        <v>#REF!</v>
      </c>
    </row>
    <row r="26" spans="1:65">
      <c r="A26" s="80" t="s">
        <v>46</v>
      </c>
      <c r="B26" s="334" t="e">
        <f t="shared" si="10"/>
        <v>#REF!</v>
      </c>
      <c r="C26" s="423"/>
      <c r="D26" s="469">
        <f>E26/1.16</f>
        <v>5172413.793103449</v>
      </c>
      <c r="E26" s="48">
        <f t="shared" si="11"/>
        <v>6000000</v>
      </c>
      <c r="F26" s="138" t="e">
        <f t="shared" si="12"/>
        <v>#REF!</v>
      </c>
      <c r="G26" s="93" t="s">
        <v>46</v>
      </c>
      <c r="H26" s="158">
        <f>'March 2019'!G15/'March 2019'!$BX$15</f>
        <v>0</v>
      </c>
      <c r="I26" s="158">
        <f>'March 2019'!H15/'March 2019'!$BX$15</f>
        <v>0</v>
      </c>
      <c r="J26" s="158">
        <f>'March 2019'!I15/'March 2019'!$BX$15</f>
        <v>0</v>
      </c>
      <c r="K26" s="158">
        <f>'March 2019'!J15/'March 2019'!$BX$15</f>
        <v>0</v>
      </c>
      <c r="L26" s="6">
        <f>'March 2019'!K15/'March 2019'!$BX$15</f>
        <v>0</v>
      </c>
      <c r="M26" s="6">
        <f>'March 2019'!L15/'March 2019'!$BX$15</f>
        <v>0</v>
      </c>
      <c r="N26" s="6">
        <f>'March 2019'!M15/'March 2019'!$BX$15</f>
        <v>0</v>
      </c>
      <c r="O26" s="6">
        <f>'March 2019'!N15/'March 2019'!$BX$15</f>
        <v>0</v>
      </c>
      <c r="P26" s="6">
        <f>'March 2019'!O15/'March 2019'!$BX$15</f>
        <v>0</v>
      </c>
      <c r="Q26" s="6">
        <f>'March 2019'!P15/'March 2019'!$BX$15</f>
        <v>0</v>
      </c>
      <c r="R26" s="6">
        <f>'March 2019'!Q15/'March 2019'!$BX$15</f>
        <v>0</v>
      </c>
      <c r="S26" s="6">
        <f>'March 2019'!R15/'March 2019'!$BX$15</f>
        <v>0</v>
      </c>
      <c r="T26" s="6">
        <f>'March 2019'!S15/'March 2019'!$BX$15</f>
        <v>0</v>
      </c>
      <c r="U26" s="344">
        <f>'March 2019'!T15/'March 2019'!$BX$15</f>
        <v>495689.65517241386</v>
      </c>
      <c r="V26" s="6">
        <f>'March 2019'!U15/'March 2019'!$BX$15</f>
        <v>0</v>
      </c>
      <c r="W26" s="162">
        <f>'March 2019'!V15/'March 2019'!$BX$15</f>
        <v>0</v>
      </c>
      <c r="X26" s="162">
        <f>'March 2019'!W15/'March 2019'!$BX$15</f>
        <v>0</v>
      </c>
      <c r="Y26" s="339">
        <f>'March 2019'!X15/'March 2019'!$BX$15</f>
        <v>0</v>
      </c>
      <c r="Z26" s="6">
        <f>'March 2019'!AA15/'March 2019'!$BX$15</f>
        <v>0</v>
      </c>
      <c r="AA26" s="6">
        <f>'March 2019'!AB15/'March 2019'!$BX$15</f>
        <v>0</v>
      </c>
      <c r="AB26" s="6">
        <f>'March 2019'!AE15/'March 2019'!$BX$15</f>
        <v>0</v>
      </c>
      <c r="AC26" s="6">
        <f>'March 2019'!AF15/'March 2019'!$BX$15</f>
        <v>0</v>
      </c>
      <c r="AD26" s="288">
        <f>'March 2019'!AG15/'March 2019'!$BX$15</f>
        <v>0</v>
      </c>
      <c r="AE26" s="6">
        <f>'March 2019'!AI15/'March 2019'!$BX$15</f>
        <v>0</v>
      </c>
      <c r="AF26" s="6">
        <f>'March 2019'!AJ15/'March 2019'!$BX$15</f>
        <v>0</v>
      </c>
      <c r="AG26" s="6">
        <f>'March 2019'!AK15/'March 2019'!$BX$15</f>
        <v>0</v>
      </c>
      <c r="AH26" s="6">
        <f>'March 2019'!AM15/'March 2019'!$BX$15</f>
        <v>0</v>
      </c>
      <c r="AI26" s="288">
        <f>'March 2019'!AN15/'March 2019'!$BX$15</f>
        <v>0</v>
      </c>
      <c r="AJ26" s="6">
        <f>'March 2019'!AO15/'March 2019'!$BX$15</f>
        <v>0</v>
      </c>
      <c r="AK26" s="467">
        <f>'March 2019'!AP15/'March 2019'!$BX$15</f>
        <v>0</v>
      </c>
      <c r="AL26" s="162">
        <f>'March 2019'!AQ15/'March 2019'!$BX$15</f>
        <v>0</v>
      </c>
      <c r="AM26" s="162">
        <f>'March 2019'!AR15/'March 2019'!$BX$15</f>
        <v>0</v>
      </c>
      <c r="AN26" s="162">
        <f>'March 2019'!AS15/'March 2019'!$BX$15</f>
        <v>517241.37931034487</v>
      </c>
      <c r="AO26" s="162">
        <f>'March 2019'!AT15/'March 2019'!$BX$15</f>
        <v>0</v>
      </c>
      <c r="AP26" s="162">
        <f>'March 2019'!AV15/'March 2019'!$BX$15</f>
        <v>0</v>
      </c>
      <c r="AQ26" s="162">
        <f>'March 2019'!AW15/'March 2019'!$BX$15</f>
        <v>0</v>
      </c>
      <c r="AR26" s="341">
        <f>'March 2019'!AZ15/'March 2019'!$BX$15</f>
        <v>0</v>
      </c>
      <c r="AS26" s="341">
        <f>'March 2019'!BA15/'March 2019'!$BX$15</f>
        <v>0</v>
      </c>
      <c r="AT26" s="464">
        <f>'March 2019'!BB15/'March 2019'!$BX$15</f>
        <v>689655.17241379316</v>
      </c>
      <c r="AU26" s="6">
        <f>'March 2019'!BC15/'March 2019'!$BX$15</f>
        <v>862068.96551724139</v>
      </c>
      <c r="AV26" s="464" t="e">
        <f>'March 2019'!#REF!/'March 2019'!$BX$15</f>
        <v>#REF!</v>
      </c>
      <c r="AW26" s="6">
        <f>'March 2019'!BE15/'March 2019'!$BX$15</f>
        <v>0</v>
      </c>
      <c r="AX26" s="341" t="e">
        <f>'March 2019'!#REF!/'March 2019'!$BX$15</f>
        <v>#REF!</v>
      </c>
      <c r="AY26" s="6">
        <f>'March 2019'!BF15/'March 2019'!$BX$15</f>
        <v>0</v>
      </c>
      <c r="AZ26" s="6">
        <f>'March 2019'!BG15/'March 2019'!$BX$15</f>
        <v>0</v>
      </c>
      <c r="BA26" s="6">
        <f>'March 2019'!BH15/'March 2019'!$BX$15</f>
        <v>862068.96551724139</v>
      </c>
      <c r="BB26" s="158">
        <f>'March 2019'!BI15/'March 2019'!$BX$15</f>
        <v>0</v>
      </c>
      <c r="BC26" s="159">
        <f>'March 2019'!BL15/'March 2019'!$BX$15</f>
        <v>0</v>
      </c>
      <c r="BD26" s="6">
        <f>'March 2019'!BM15/'March 2019'!$BX$15</f>
        <v>0</v>
      </c>
      <c r="BE26" s="159">
        <f>'March 2019'!BN15/'March 2019'!$BX$15</f>
        <v>0</v>
      </c>
      <c r="BF26" s="363">
        <f>'March 2019'!BO15/'March 2019'!$BX$15</f>
        <v>603448.27586206899</v>
      </c>
      <c r="BG26" s="159">
        <f>'March 2019'!BP15/'March 2019'!$BX$15</f>
        <v>0</v>
      </c>
      <c r="BH26" s="159">
        <f>'March 2019'!BQ15/'March 2019'!$BX$15</f>
        <v>0</v>
      </c>
      <c r="BI26" s="159">
        <f>'March 2019'!BR15/'March 2019'!$BX$15</f>
        <v>0</v>
      </c>
      <c r="BJ26" s="11" t="e">
        <f t="shared" si="13"/>
        <v>#REF!</v>
      </c>
      <c r="BK26" s="11">
        <f>Summary!C17</f>
        <v>6000000</v>
      </c>
      <c r="BL26" s="109" t="e">
        <f t="shared" si="14"/>
        <v>#REF!</v>
      </c>
      <c r="BM26" s="153" t="e">
        <f>BJ26='March 2019'!#REF!</f>
        <v>#REF!</v>
      </c>
    </row>
    <row r="27" spans="1:65">
      <c r="A27" s="80" t="s">
        <v>47</v>
      </c>
      <c r="B27" s="334" t="e">
        <f t="shared" si="10"/>
        <v>#REF!</v>
      </c>
      <c r="C27" s="423"/>
      <c r="D27" s="469">
        <f>E27/1.16</f>
        <v>27586206.896551725</v>
      </c>
      <c r="E27" s="48">
        <f t="shared" si="11"/>
        <v>32000000</v>
      </c>
      <c r="F27" s="138" t="e">
        <f t="shared" si="12"/>
        <v>#REF!</v>
      </c>
      <c r="G27" s="93" t="s">
        <v>47</v>
      </c>
      <c r="H27" s="158">
        <f>'March 2019'!G16/'March 2019'!$BX$16</f>
        <v>0</v>
      </c>
      <c r="I27" s="158">
        <f>'March 2019'!H16/'March 2019'!$BX$16</f>
        <v>991379.31034482771</v>
      </c>
      <c r="J27" s="158">
        <f>'March 2019'!I16/'March 2019'!$BX$16</f>
        <v>0</v>
      </c>
      <c r="K27" s="158">
        <f>'March 2019'!J16/'March 2019'!$BX$16</f>
        <v>0</v>
      </c>
      <c r="L27" s="6">
        <f>'March 2019'!K16/'March 2019'!$BX$16</f>
        <v>0</v>
      </c>
      <c r="M27" s="6">
        <f>'March 2019'!L16/'March 2019'!$BX$16</f>
        <v>862068.96551724139</v>
      </c>
      <c r="N27" s="6">
        <f>'March 2019'!M16/'March 2019'!$BX$16</f>
        <v>0</v>
      </c>
      <c r="O27" s="6">
        <f>'March 2019'!N16/'March 2019'!$BX$16</f>
        <v>0</v>
      </c>
      <c r="P27" s="6">
        <f>'March 2019'!O16/'March 2019'!$BX$16</f>
        <v>0</v>
      </c>
      <c r="Q27" s="6">
        <f>'March 2019'!P16/'March 2019'!$BX$16</f>
        <v>0</v>
      </c>
      <c r="R27" s="6">
        <f>'March 2019'!Q16/'March 2019'!$BX$16</f>
        <v>1293103.4482758623</v>
      </c>
      <c r="S27" s="6">
        <f>'March 2019'!R16/'March 2019'!$BX$16</f>
        <v>603448.27586206899</v>
      </c>
      <c r="T27" s="6">
        <f>'March 2019'!S16/'March 2019'!$BX$16</f>
        <v>0</v>
      </c>
      <c r="U27" s="6">
        <f>'March 2019'!T16/'March 2019'!$BX$16</f>
        <v>1379310.3448275863</v>
      </c>
      <c r="V27" s="6">
        <f>'March 2019'!U16/'March 2019'!$BX$16</f>
        <v>0</v>
      </c>
      <c r="W27" s="162">
        <f>'March 2019'!V16/'March 2019'!$BX$16</f>
        <v>0</v>
      </c>
      <c r="X27" s="162">
        <f>'March 2019'!W16/'March 2019'!$BX$16</f>
        <v>0</v>
      </c>
      <c r="Y27" s="339">
        <f>'March 2019'!X16/'March 2019'!$BX$16</f>
        <v>431034.4827586207</v>
      </c>
      <c r="Z27" s="339">
        <f>'March 2019'!AA16/'March 2019'!$BX$16</f>
        <v>689655.17241379316</v>
      </c>
      <c r="AA27" s="6">
        <f>'March 2019'!AB16/'March 2019'!$BX$16</f>
        <v>0</v>
      </c>
      <c r="AB27" s="6">
        <f>'March 2019'!AE16/'March 2019'!$BX$16</f>
        <v>0</v>
      </c>
      <c r="AC27" s="6">
        <f>'March 2019'!AF16/'March 2019'!$BX$16</f>
        <v>0</v>
      </c>
      <c r="AD27" s="288">
        <f>'March 2019'!AG16/'March 2019'!$BX$16</f>
        <v>862068.96551724139</v>
      </c>
      <c r="AE27" s="6">
        <f>'March 2019'!AI16/'March 2019'!$BX$16</f>
        <v>0</v>
      </c>
      <c r="AF27" s="6">
        <f>'March 2019'!AJ16/'March 2019'!$BX$16</f>
        <v>948275.86206896557</v>
      </c>
      <c r="AG27" s="6">
        <f>'March 2019'!AK16/'March 2019'!$BX$16</f>
        <v>0</v>
      </c>
      <c r="AH27" s="6">
        <f>'March 2019'!AM16/'March 2019'!$BX$16</f>
        <v>344827.58620689658</v>
      </c>
      <c r="AI27" s="288">
        <f>'March 2019'!AN16/'March 2019'!$BX$16</f>
        <v>560344.82758620696</v>
      </c>
      <c r="AJ27" s="288">
        <f>'March 2019'!AO16/'March 2019'!$BX$16</f>
        <v>0</v>
      </c>
      <c r="AK27" s="467">
        <f>'March 2019'!AP16/'March 2019'!$BX$16</f>
        <v>0</v>
      </c>
      <c r="AL27" s="162">
        <f>'March 2019'!AQ16/'March 2019'!$BX$16</f>
        <v>1465517.2413793104</v>
      </c>
      <c r="AM27" s="162">
        <f>'March 2019'!AR16/'March 2019'!$BX$16</f>
        <v>0</v>
      </c>
      <c r="AN27" s="162">
        <f>'March 2019'!AS16/'March 2019'!$BX$16</f>
        <v>1034482.7586206897</v>
      </c>
      <c r="AO27" s="162">
        <f>'March 2019'!AT16/'March 2019'!$BX$16</f>
        <v>344827.58620689658</v>
      </c>
      <c r="AP27" s="162">
        <f>'March 2019'!AV16/'March 2019'!$BX$16</f>
        <v>0</v>
      </c>
      <c r="AQ27" s="162">
        <f>'March 2019'!AW16/'March 2019'!$BX$16</f>
        <v>0</v>
      </c>
      <c r="AR27" s="343">
        <f>'March 2019'!AZ16/'March 2019'!$BX$16</f>
        <v>646551.72413793113</v>
      </c>
      <c r="AS27" s="343">
        <f>'March 2019'!BA16/'March 2019'!$BX$16</f>
        <v>862068.96551724139</v>
      </c>
      <c r="AT27" s="464">
        <f>'March 2019'!BB16/'March 2019'!$BX$16</f>
        <v>2068965.5172413795</v>
      </c>
      <c r="AU27" s="6">
        <f>'March 2019'!BC16/'March 2019'!$BX$16</f>
        <v>1724137.9310344828</v>
      </c>
      <c r="AV27" s="464" t="e">
        <f>'March 2019'!#REF!/'March 2019'!$BX$16</f>
        <v>#REF!</v>
      </c>
      <c r="AW27" s="6">
        <f>'March 2019'!BE16/'March 2019'!$BX$16</f>
        <v>1379310.3448275863</v>
      </c>
      <c r="AX27" s="341" t="e">
        <f>'March 2019'!#REF!/'March 2019'!$BX$16</f>
        <v>#REF!</v>
      </c>
      <c r="AY27" s="162">
        <f>'March 2019'!BF16/'March 2019'!$BX$16</f>
        <v>1379310.3448275863</v>
      </c>
      <c r="AZ27" s="6">
        <f>'March 2019'!BG16/'March 2019'!$BX$16</f>
        <v>344827.58620689658</v>
      </c>
      <c r="BA27" s="6">
        <f>'March 2019'!BH16/'March 2019'!$BX$16</f>
        <v>1724137.9310344828</v>
      </c>
      <c r="BB27" s="159">
        <f>'March 2019'!BI16/'March 2019'!$BX$16</f>
        <v>0</v>
      </c>
      <c r="BC27" s="159">
        <f>'March 2019'!BL16/'March 2019'!$BX$16</f>
        <v>431034.4827586207</v>
      </c>
      <c r="BD27" s="6">
        <f>'March 2019'!BM16/'March 2019'!$BX$16</f>
        <v>862068.96551724139</v>
      </c>
      <c r="BE27" s="159">
        <f>'March 2019'!BN16/'March 2019'!$BX$16</f>
        <v>0</v>
      </c>
      <c r="BF27" s="159">
        <f>'March 2019'!BO16/'March 2019'!$BX$16</f>
        <v>689655.17241379316</v>
      </c>
      <c r="BG27" s="159">
        <f>'March 2019'!BP16/'March 2019'!$BX$16</f>
        <v>0</v>
      </c>
      <c r="BH27" s="159">
        <f>'March 2019'!BQ16/'March 2019'!$BX$16</f>
        <v>0</v>
      </c>
      <c r="BI27" s="159">
        <f>'March 2019'!BR16/'March 2019'!$BX$16</f>
        <v>0</v>
      </c>
      <c r="BJ27" s="11" t="e">
        <f t="shared" si="13"/>
        <v>#REF!</v>
      </c>
      <c r="BK27" s="11">
        <f>Summary!C18</f>
        <v>32000000</v>
      </c>
      <c r="BL27" s="109" t="e">
        <f t="shared" si="14"/>
        <v>#REF!</v>
      </c>
      <c r="BM27" s="153" t="e">
        <f>BJ27='March 2019'!#REF!</f>
        <v>#REF!</v>
      </c>
    </row>
    <row r="28" spans="1:6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17699115.044247787</v>
      </c>
      <c r="E28" s="48">
        <f t="shared" si="11"/>
        <v>20000000</v>
      </c>
      <c r="F28" s="138" t="e">
        <f t="shared" si="12"/>
        <v>#REF!</v>
      </c>
      <c r="G28" s="93" t="s">
        <v>48</v>
      </c>
      <c r="H28" s="158">
        <f>'March 2019'!G17/'March 2019'!$BX$17</f>
        <v>0</v>
      </c>
      <c r="I28" s="158">
        <f>'March 2019'!H17/'March 2019'!$BX$17</f>
        <v>884955.75221238949</v>
      </c>
      <c r="J28" s="158">
        <f>'March 2019'!I17/'March 2019'!$BX$17</f>
        <v>0</v>
      </c>
      <c r="K28" s="158">
        <f>'March 2019'!J17/'March 2019'!$BX$17</f>
        <v>0</v>
      </c>
      <c r="L28" s="6">
        <f>'March 2019'!K17/'March 2019'!$BX$17</f>
        <v>0</v>
      </c>
      <c r="M28" s="6">
        <f>'March 2019'!L17/'March 2019'!$BX$17</f>
        <v>0</v>
      </c>
      <c r="N28" s="6">
        <f>'March 2019'!M17/'March 2019'!$BX$17</f>
        <v>0</v>
      </c>
      <c r="O28" s="6">
        <f>'March 2019'!N17/'March 2019'!$BX$17</f>
        <v>0</v>
      </c>
      <c r="P28" s="6">
        <f>'March 2019'!O17/'March 2019'!$BX$17</f>
        <v>0</v>
      </c>
      <c r="Q28" s="6">
        <f>'March 2019'!P17/'March 2019'!$BX$17</f>
        <v>0</v>
      </c>
      <c r="R28" s="6">
        <f>'March 2019'!Q17/'March 2019'!$BX$17</f>
        <v>707964.60176991159</v>
      </c>
      <c r="S28" s="6">
        <f>'March 2019'!R17/'March 2019'!$BX$17</f>
        <v>530973.45132743369</v>
      </c>
      <c r="T28" s="344">
        <f>'March 2019'!S17/'March 2019'!$BX$17</f>
        <v>0</v>
      </c>
      <c r="U28" s="344">
        <f>'March 2019'!T17/'March 2019'!$BX$17</f>
        <v>752212.38938053104</v>
      </c>
      <c r="V28" s="6">
        <f>'March 2019'!U17/'March 2019'!$BX$17</f>
        <v>0</v>
      </c>
      <c r="W28" s="162">
        <f>'March 2019'!V17/'March 2019'!$BX$17</f>
        <v>0</v>
      </c>
      <c r="X28" s="162">
        <f>'March 2019'!W17/'March 2019'!$BX$17</f>
        <v>0</v>
      </c>
      <c r="Y28" s="339">
        <f>'March 2019'!X17/'March 2019'!$BX$17</f>
        <v>0</v>
      </c>
      <c r="Z28" s="339">
        <f>'March 2019'!AA17/'March 2019'!$BX$17</f>
        <v>530973.45132743369</v>
      </c>
      <c r="AA28" s="6">
        <f>'March 2019'!AB17/'March 2019'!$BX$17</f>
        <v>0</v>
      </c>
      <c r="AB28" s="6">
        <f>'March 2019'!AE17/'March 2019'!$BX$17</f>
        <v>0</v>
      </c>
      <c r="AC28" s="6">
        <f>'March 2019'!AF17/'March 2019'!$BX$17</f>
        <v>0</v>
      </c>
      <c r="AD28" s="288">
        <f>'March 2019'!AG17/'March 2019'!$BX$17</f>
        <v>353982.3008849558</v>
      </c>
      <c r="AE28" s="6">
        <f>'March 2019'!AI17/'March 2019'!$BX$17</f>
        <v>0</v>
      </c>
      <c r="AF28" s="6">
        <f>'March 2019'!AJ17/'March 2019'!$BX$17</f>
        <v>530973.45132743369</v>
      </c>
      <c r="AG28" s="6">
        <f>'March 2019'!AK17/'March 2019'!$BX$17</f>
        <v>0</v>
      </c>
      <c r="AH28" s="6">
        <f>'March 2019'!AM17/'March 2019'!$BX$17</f>
        <v>0</v>
      </c>
      <c r="AI28" s="288">
        <f>'March 2019'!AN17/'March 2019'!$BX$17</f>
        <v>265486.72566371685</v>
      </c>
      <c r="AJ28" s="288">
        <f>'March 2019'!AO17/'March 2019'!$BX$17</f>
        <v>0</v>
      </c>
      <c r="AK28" s="467">
        <f>'March 2019'!AP17/'March 2019'!$BX$17</f>
        <v>0</v>
      </c>
      <c r="AL28" s="162">
        <f>'March 2019'!AQ17/'March 2019'!$BX$17</f>
        <v>1504424.7787610621</v>
      </c>
      <c r="AM28" s="162">
        <f>'March 2019'!AR17/'March 2019'!$BX$17</f>
        <v>0</v>
      </c>
      <c r="AN28" s="162">
        <f>'March 2019'!AS17/'March 2019'!$BX$17</f>
        <v>884955.75221238949</v>
      </c>
      <c r="AO28" s="162">
        <f>'March 2019'!AT17/'March 2019'!$BX$17</f>
        <v>353982.3008849558</v>
      </c>
      <c r="AP28" s="162">
        <f>'March 2019'!AV17/'March 2019'!$BX$17</f>
        <v>0</v>
      </c>
      <c r="AQ28" s="162">
        <f>'March 2019'!AW17/'March 2019'!$BX$17</f>
        <v>0</v>
      </c>
      <c r="AR28" s="343">
        <f>'March 2019'!AZ17/'March 2019'!$BX$17</f>
        <v>707964.60176991159</v>
      </c>
      <c r="AS28" s="343">
        <f>'March 2019'!BA17/'March 2019'!$BX$17</f>
        <v>884955.75221238949</v>
      </c>
      <c r="AT28" s="464">
        <f>'March 2019'!BB17/'March 2019'!$BX$17</f>
        <v>1769911.504424779</v>
      </c>
      <c r="AU28" s="6">
        <f>'March 2019'!BC17/'March 2019'!$BX$17</f>
        <v>575221.23893805314</v>
      </c>
      <c r="AV28" s="464" t="e">
        <f>'March 2019'!#REF!/'March 2019'!$BX$17</f>
        <v>#REF!</v>
      </c>
      <c r="AW28" s="6">
        <f>'March 2019'!BE17/'March 2019'!$BX$17</f>
        <v>796460.17699115048</v>
      </c>
      <c r="AX28" s="341" t="e">
        <f>'March 2019'!#REF!/'March 2019'!$BX$17</f>
        <v>#REF!</v>
      </c>
      <c r="AY28" s="162">
        <f>'March 2019'!BF17/'March 2019'!$BX$17</f>
        <v>884955.75221238949</v>
      </c>
      <c r="AZ28" s="6">
        <f>'March 2019'!BG17/'March 2019'!$BX$17</f>
        <v>265486.72566371685</v>
      </c>
      <c r="BA28" s="6">
        <f>'March 2019'!BH17/'March 2019'!$BX$17</f>
        <v>1504424.7787610621</v>
      </c>
      <c r="BB28" s="159">
        <f>'March 2019'!BI17/'March 2019'!$BX$17</f>
        <v>0</v>
      </c>
      <c r="BC28" s="158">
        <f>'March 2019'!BL17/'March 2019'!$BX$17</f>
        <v>442477.87610619474</v>
      </c>
      <c r="BD28" s="6">
        <f>'March 2019'!BM17/'March 2019'!$BX$17</f>
        <v>707964.60176991159</v>
      </c>
      <c r="BE28" s="159">
        <f>'March 2019'!BN17/'March 2019'!$BX$17</f>
        <v>0</v>
      </c>
      <c r="BF28" s="159">
        <f>'March 2019'!BO17/'March 2019'!$BX$17</f>
        <v>530973.45132743369</v>
      </c>
      <c r="BG28" s="159">
        <f>'March 2019'!BP17/'March 2019'!$BX$17</f>
        <v>0</v>
      </c>
      <c r="BH28" s="159">
        <f>'March 2019'!BQ17/'March 2019'!$BX$17</f>
        <v>0</v>
      </c>
      <c r="BI28" s="159">
        <f>'March 2019'!BR17/'March 2019'!$BX$17</f>
        <v>0</v>
      </c>
      <c r="BJ28" s="11" t="e">
        <f t="shared" si="13"/>
        <v>#REF!</v>
      </c>
      <c r="BK28" s="11">
        <f>Summary!C19</f>
        <v>20000000</v>
      </c>
      <c r="BL28" s="109" t="e">
        <f t="shared" si="14"/>
        <v>#REF!</v>
      </c>
      <c r="BM28" s="153" t="e">
        <f>BJ28='March 2019'!#REF!</f>
        <v>#REF!</v>
      </c>
    </row>
    <row r="29" spans="1:6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'March 2019'!G18/'March 2019'!$BX$18</f>
        <v>0</v>
      </c>
      <c r="I29" s="158">
        <f>'March 2019'!H18/'March 2019'!$BX$18</f>
        <v>0</v>
      </c>
      <c r="J29" s="158">
        <f>'March 2019'!I18/'March 2019'!$BX$18</f>
        <v>0</v>
      </c>
      <c r="K29" s="158">
        <f>'March 2019'!J18/'March 2019'!$BX$18</f>
        <v>0</v>
      </c>
      <c r="L29" s="6">
        <f>'March 2019'!K18/'March 2019'!$BX$18</f>
        <v>0</v>
      </c>
      <c r="M29" s="6">
        <f>'March 2019'!L18/'March 2019'!$BX$18</f>
        <v>0</v>
      </c>
      <c r="N29" s="6">
        <f>'March 2019'!M18/'March 2019'!$BX$18</f>
        <v>0</v>
      </c>
      <c r="O29" s="6">
        <f>'March 2019'!N18/'March 2019'!$BX$18</f>
        <v>0</v>
      </c>
      <c r="P29" s="6">
        <f>'March 2019'!O18/'March 2019'!$BX$18</f>
        <v>0</v>
      </c>
      <c r="Q29" s="6">
        <f>'March 2019'!P18/'March 2019'!$BX$18</f>
        <v>0</v>
      </c>
      <c r="R29" s="6">
        <f>'March 2019'!Q18/'March 2019'!$BX$18</f>
        <v>0</v>
      </c>
      <c r="S29" s="6">
        <f>'March 2019'!R18/'March 2019'!$BX$18</f>
        <v>0</v>
      </c>
      <c r="T29" s="344">
        <f>'March 2019'!S18/'March 2019'!$BX$18</f>
        <v>0</v>
      </c>
      <c r="U29" s="6">
        <f>'March 2019'!T18/'March 2019'!$BX$18</f>
        <v>0</v>
      </c>
      <c r="V29" s="6">
        <f>'March 2019'!U18/'March 2019'!$BX$18</f>
        <v>0</v>
      </c>
      <c r="W29" s="162">
        <f>'March 2019'!V18/'March 2019'!$BX$18</f>
        <v>0</v>
      </c>
      <c r="X29" s="162">
        <f>'March 2019'!W18/'March 2019'!$BX$18</f>
        <v>0</v>
      </c>
      <c r="Y29" s="339">
        <f>'March 2019'!X18/'March 2019'!$BX$18</f>
        <v>0</v>
      </c>
      <c r="Z29" s="339">
        <f>'March 2019'!AA18/'March 2019'!$BX$18</f>
        <v>0</v>
      </c>
      <c r="AA29" s="6">
        <f>'March 2019'!AB18/'March 2019'!$BX$18</f>
        <v>0</v>
      </c>
      <c r="AB29" s="6">
        <f>'March 2019'!AE18/'March 2019'!$BX$18</f>
        <v>0</v>
      </c>
      <c r="AC29" s="162">
        <f>'March 2019'!AF18/'March 2019'!$BX$18</f>
        <v>0</v>
      </c>
      <c r="AD29" s="162">
        <f>'March 2019'!AG18/'March 2019'!$BX$18</f>
        <v>0</v>
      </c>
      <c r="AE29" s="162">
        <f>'March 2019'!AI18/'March 2019'!$BX$18</f>
        <v>0</v>
      </c>
      <c r="AF29" s="6">
        <f>'March 2019'!AJ18/'March 2019'!$BX$18</f>
        <v>0</v>
      </c>
      <c r="AG29" s="6">
        <f>'March 2019'!AK18/'March 2019'!$BX$18</f>
        <v>0</v>
      </c>
      <c r="AH29" s="6">
        <f>'March 2019'!AM18/'March 2019'!$BX$18</f>
        <v>0</v>
      </c>
      <c r="AI29" s="288">
        <f>'March 2019'!AN18/'March 2019'!$BX$18</f>
        <v>0</v>
      </c>
      <c r="AJ29" s="6">
        <f>'March 2019'!AO18/'March 2019'!$BX$18</f>
        <v>0</v>
      </c>
      <c r="AK29" s="6">
        <f>'March 2019'!AP18/'March 2019'!$BX$18</f>
        <v>0</v>
      </c>
      <c r="AL29" s="162">
        <f>'March 2019'!AQ18/'March 2019'!$BX$18</f>
        <v>0</v>
      </c>
      <c r="AM29" s="162">
        <f>'March 2019'!AR18/'March 2019'!$BX$18</f>
        <v>0</v>
      </c>
      <c r="AN29" s="162">
        <f>'March 2019'!AS18/'March 2019'!$BX$18</f>
        <v>0</v>
      </c>
      <c r="AO29" s="162">
        <f>'March 2019'!AT18/'March 2019'!$BX$18</f>
        <v>0</v>
      </c>
      <c r="AP29" s="162">
        <f>'March 2019'!AV18/'March 2019'!$BX$18</f>
        <v>0</v>
      </c>
      <c r="AQ29" s="162">
        <f>'March 2019'!AW18/'March 2019'!$BX$18</f>
        <v>0</v>
      </c>
      <c r="AR29" s="342">
        <f>'March 2019'!AZ18/'March 2019'!$BX$18</f>
        <v>0</v>
      </c>
      <c r="AS29" s="342">
        <f>'March 2019'!BA18/'March 2019'!$BX$18</f>
        <v>0</v>
      </c>
      <c r="AT29" s="464">
        <f>'March 2019'!BB18/'March 2019'!$BX$18</f>
        <v>0</v>
      </c>
      <c r="AU29" s="452">
        <f>'March 2019'!BC18/'March 2019'!$BX$18</f>
        <v>0</v>
      </c>
      <c r="AV29" s="464" t="e">
        <f>'March 2019'!#REF!/'March 2019'!$BX$18</f>
        <v>#REF!</v>
      </c>
      <c r="AW29" s="6">
        <f>'March 2019'!BE18/'March 2019'!$BX$18</f>
        <v>0</v>
      </c>
      <c r="AX29" s="341" t="e">
        <f>'March 2019'!#REF!/'March 2019'!$BX$18</f>
        <v>#REF!</v>
      </c>
      <c r="AY29" s="162">
        <f>'March 2019'!BF18/'March 2019'!$BX$18</f>
        <v>0</v>
      </c>
      <c r="AZ29" s="162">
        <f>'March 2019'!BG18/'March 2019'!$BX$18</f>
        <v>0</v>
      </c>
      <c r="BA29" s="6">
        <f>'March 2019'!BH18/'March 2019'!$BX$18</f>
        <v>0</v>
      </c>
      <c r="BB29" s="159">
        <f>'March 2019'!BI18/'March 2019'!$BX$18</f>
        <v>0</v>
      </c>
      <c r="BC29" s="153">
        <f>'March 2019'!BL18/'March 2019'!$BX$18</f>
        <v>0</v>
      </c>
      <c r="BD29" s="162">
        <f>'March 2019'!BM18/'March 2019'!$BX$18</f>
        <v>0</v>
      </c>
      <c r="BE29" s="159">
        <f>'March 2019'!BN18/'March 2019'!$BX$18</f>
        <v>0</v>
      </c>
      <c r="BF29" s="159">
        <f>'March 2019'!BO18/'March 2019'!$BX$18</f>
        <v>0</v>
      </c>
      <c r="BG29" s="159">
        <f>'March 2019'!BP18/'March 2019'!$BX$18</f>
        <v>0</v>
      </c>
      <c r="BH29" s="159">
        <f>'March 2019'!BQ18/'March 2019'!$BX$18</f>
        <v>0</v>
      </c>
      <c r="BI29" s="159">
        <f>'March 2019'!BR18/'March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BJ29='March 2019'!#REF!</f>
        <v>#REF!</v>
      </c>
    </row>
    <row r="30" spans="1:65">
      <c r="A30" s="80" t="s">
        <v>183</v>
      </c>
      <c r="B30" s="334" t="e">
        <f t="shared" si="10"/>
        <v>#REF!</v>
      </c>
      <c r="C30" s="423"/>
      <c r="D30" s="455">
        <f t="shared" si="16"/>
        <v>13274336.283185842</v>
      </c>
      <c r="E30" s="48">
        <f>BK30</f>
        <v>15000000</v>
      </c>
      <c r="F30" s="138" t="e">
        <f t="shared" si="12"/>
        <v>#REF!</v>
      </c>
      <c r="G30" s="93" t="s">
        <v>183</v>
      </c>
      <c r="H30" s="158">
        <f>'March 2019'!G19/'March 2019'!$BX$19</f>
        <v>0</v>
      </c>
      <c r="I30" s="162">
        <f>'March 2019'!H19/'March 2019'!$BX$19</f>
        <v>0</v>
      </c>
      <c r="J30" s="159">
        <f>'March 2019'!I19/'March 2019'!$BX$19</f>
        <v>0</v>
      </c>
      <c r="K30" s="159">
        <f>'March 2019'!J19/'March 2019'!$BX$19</f>
        <v>0</v>
      </c>
      <c r="L30" s="6">
        <f>'March 2019'!K19/'March 2019'!$BX$19</f>
        <v>0</v>
      </c>
      <c r="M30" s="162">
        <f>'March 2019'!L19/'March 2019'!$BX$19</f>
        <v>575221.23893805314</v>
      </c>
      <c r="N30" s="162">
        <f>'March 2019'!M19/'March 2019'!$BX$19</f>
        <v>0</v>
      </c>
      <c r="O30" s="162">
        <f>'March 2019'!N19/'March 2019'!$BX$19</f>
        <v>0</v>
      </c>
      <c r="P30" s="162">
        <f>'March 2019'!O19/'March 2019'!$BX$19</f>
        <v>0</v>
      </c>
      <c r="Q30" s="162">
        <f>'March 2019'!P19/'March 2019'!$BX$19</f>
        <v>0</v>
      </c>
      <c r="R30" s="162">
        <f>'March 2019'!Q19/'March 2019'!$BX$19</f>
        <v>575221.23893805314</v>
      </c>
      <c r="S30" s="6">
        <f>'March 2019'!R19/'March 2019'!$BX$19</f>
        <v>0</v>
      </c>
      <c r="T30" s="344">
        <f>'March 2019'!S19/'March 2019'!$BX$19</f>
        <v>0</v>
      </c>
      <c r="U30" s="344">
        <f>'March 2019'!T19/'March 2019'!$BX$19</f>
        <v>530973.45132743369</v>
      </c>
      <c r="V30" s="162">
        <f>'March 2019'!U19/'March 2019'!$BX$19</f>
        <v>0</v>
      </c>
      <c r="W30" s="162">
        <f>'March 2019'!V19/'March 2019'!$BX$19</f>
        <v>0</v>
      </c>
      <c r="X30" s="162">
        <f>'March 2019'!W19/'March 2019'!$BX$19</f>
        <v>0</v>
      </c>
      <c r="Y30" s="339">
        <f>'March 2019'!X19/'March 2019'!$BX$19</f>
        <v>0</v>
      </c>
      <c r="Z30" s="339">
        <f>'March 2019'!AA19/'March 2019'!$BX$19</f>
        <v>442477.87610619474</v>
      </c>
      <c r="AA30" s="6">
        <f>'March 2019'!AB19/'March 2019'!$BX$19</f>
        <v>0</v>
      </c>
      <c r="AB30" s="6">
        <f>'March 2019'!AE19/'March 2019'!$BX$19</f>
        <v>0</v>
      </c>
      <c r="AC30" s="162">
        <f>'March 2019'!AF19/'March 2019'!$BX$19</f>
        <v>0</v>
      </c>
      <c r="AD30" s="288">
        <f>'March 2019'!AG19/'March 2019'!$BX$19</f>
        <v>353982.3008849558</v>
      </c>
      <c r="AE30" s="162">
        <f>'March 2019'!AI19/'March 2019'!$BX$19</f>
        <v>0</v>
      </c>
      <c r="AF30" s="6">
        <f>'March 2019'!AJ19/'March 2019'!$BX$19</f>
        <v>530973.45132743369</v>
      </c>
      <c r="AG30" s="6">
        <f>'March 2019'!AK19/'March 2019'!$BX$19</f>
        <v>0</v>
      </c>
      <c r="AH30" s="6">
        <f>'March 2019'!AM19/'March 2019'!$BX$19</f>
        <v>0</v>
      </c>
      <c r="AI30" s="288">
        <f>'March 2019'!AN19/'March 2019'!$BX$19</f>
        <v>442477.87610619474</v>
      </c>
      <c r="AJ30" s="6">
        <f>'March 2019'!AO19/'March 2019'!$BX$19</f>
        <v>0</v>
      </c>
      <c r="AK30" s="467">
        <f>'March 2019'!AP19/'March 2019'!$BX$19</f>
        <v>0</v>
      </c>
      <c r="AL30" s="162">
        <f>'March 2019'!AQ19/'March 2019'!$BX$19</f>
        <v>1307469.0265486727</v>
      </c>
      <c r="AM30" s="162">
        <f>'March 2019'!AR19/'March 2019'!$BX$19</f>
        <v>0</v>
      </c>
      <c r="AN30" s="162">
        <f>'March 2019'!AS19/'March 2019'!$BX$19</f>
        <v>530973.45132743369</v>
      </c>
      <c r="AO30" s="162">
        <f>'March 2019'!AT19/'March 2019'!$BX$19</f>
        <v>0</v>
      </c>
      <c r="AP30" s="162">
        <f>'March 2019'!AV19/'March 2019'!$BX$19</f>
        <v>0</v>
      </c>
      <c r="AQ30" s="162">
        <f>'March 2019'!AW19/'March 2019'!$BX$19</f>
        <v>0</v>
      </c>
      <c r="AR30" s="346">
        <f>'March 2019'!AZ19/'March 2019'!$BX$19</f>
        <v>0</v>
      </c>
      <c r="AS30" s="346">
        <f>'March 2019'!BA19/'March 2019'!$BX$19</f>
        <v>707964.60176991159</v>
      </c>
      <c r="AT30" s="464">
        <f>'March 2019'!BB19/'March 2019'!$BX$19</f>
        <v>1592920.353982301</v>
      </c>
      <c r="AU30" s="6">
        <f>'March 2019'!BC19/'March 2019'!$BX$19</f>
        <v>884955.75221238949</v>
      </c>
      <c r="AV30" s="464" t="e">
        <f>'March 2019'!#REF!/'March 2019'!$BX$19</f>
        <v>#REF!</v>
      </c>
      <c r="AW30" s="6">
        <f>'March 2019'!BE19/'March 2019'!$BX$19</f>
        <v>796460.17699115048</v>
      </c>
      <c r="AX30" s="6" t="e">
        <f>'March 2019'!#REF!/'March 2019'!$BX$19</f>
        <v>#REF!</v>
      </c>
      <c r="AY30" s="162">
        <f>'March 2019'!BF19/'March 2019'!$BX$19</f>
        <v>884955.75221238949</v>
      </c>
      <c r="AZ30" s="162">
        <f>'March 2019'!BG19/'March 2019'!$BX$19</f>
        <v>0</v>
      </c>
      <c r="BA30" s="6">
        <f>'March 2019'!BH19/'March 2019'!$BX$19</f>
        <v>707964.60176991159</v>
      </c>
      <c r="BB30" s="159">
        <f>'March 2019'!BI19/'March 2019'!$BX$19</f>
        <v>0</v>
      </c>
      <c r="BC30" s="159">
        <f>'March 2019'!BL19/'March 2019'!$BX$19</f>
        <v>0</v>
      </c>
      <c r="BD30" s="162">
        <f>'March 2019'!BM19/'March 2019'!$BX$19</f>
        <v>0</v>
      </c>
      <c r="BE30" s="159">
        <f>'March 2019'!BN19/'March 2019'!$BX$19</f>
        <v>0</v>
      </c>
      <c r="BF30" s="159">
        <f>'March 2019'!BO19/'March 2019'!$BX$19</f>
        <v>442477.87610619474</v>
      </c>
      <c r="BG30" s="159">
        <f>'March 2019'!BP19/'March 2019'!$BX$19</f>
        <v>0</v>
      </c>
      <c r="BH30" s="159">
        <f>'March 2019'!BQ19/'March 2019'!$BX$19</f>
        <v>0</v>
      </c>
      <c r="BI30" s="159">
        <f>'March 2019'!BR19/'March 2019'!$BX$19</f>
        <v>0</v>
      </c>
      <c r="BJ30" s="11" t="e">
        <f t="shared" si="13"/>
        <v>#REF!</v>
      </c>
      <c r="BK30" s="11">
        <f>Summary!C21</f>
        <v>15000000</v>
      </c>
      <c r="BL30" s="109" t="e">
        <f t="shared" si="14"/>
        <v>#REF!</v>
      </c>
      <c r="BM30" s="153" t="e">
        <f>BJ30='March 2019'!#REF!</f>
        <v>#REF!</v>
      </c>
    </row>
    <row r="31" spans="1:65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'March 2019'!G22/'March 2019'!$BX$22</f>
        <v>0</v>
      </c>
      <c r="I31" s="158">
        <f>'March 2019'!H22/'March 2019'!$BX$22</f>
        <v>265486.72566371685</v>
      </c>
      <c r="J31" s="158">
        <f>'March 2019'!I22/'March 2019'!$BX$22</f>
        <v>0</v>
      </c>
      <c r="K31" s="158">
        <f>'March 2019'!J22/'March 2019'!$BX$22</f>
        <v>0</v>
      </c>
      <c r="L31" s="6">
        <f>'March 2019'!K22/'March 2019'!$BX$22</f>
        <v>0</v>
      </c>
      <c r="M31" s="6">
        <f>'March 2019'!L22/'March 2019'!$BX$22</f>
        <v>309734.51327433629</v>
      </c>
      <c r="N31" s="6">
        <f>'March 2019'!M22/'March 2019'!$BX$22</f>
        <v>0</v>
      </c>
      <c r="O31" s="6">
        <f>'March 2019'!N22/'March 2019'!$BX$22</f>
        <v>0</v>
      </c>
      <c r="P31" s="6">
        <f>'March 2019'!O22/'March 2019'!$BX$22</f>
        <v>0</v>
      </c>
      <c r="Q31" s="6">
        <f>'March 2019'!P22/'March 2019'!$BX$22</f>
        <v>0</v>
      </c>
      <c r="R31" s="6">
        <f>'March 2019'!Q22/'March 2019'!$BX$22</f>
        <v>0</v>
      </c>
      <c r="S31" s="6">
        <f>'March 2019'!R22/'March 2019'!$BX$22</f>
        <v>0</v>
      </c>
      <c r="T31" s="6">
        <f>'March 2019'!S22/'March 2019'!$BX$22</f>
        <v>0</v>
      </c>
      <c r="U31" s="6">
        <f>'March 2019'!T22/'March 2019'!$BX$22</f>
        <v>176991.1504424779</v>
      </c>
      <c r="V31" s="6">
        <f>'March 2019'!U22/'March 2019'!$BX$22</f>
        <v>0</v>
      </c>
      <c r="W31" s="162">
        <f>'March 2019'!V22/'March 2019'!$BX$22</f>
        <v>0</v>
      </c>
      <c r="X31" s="162">
        <f>'March 2019'!W22/'March 2019'!$BX$22</f>
        <v>0</v>
      </c>
      <c r="Y31" s="6">
        <f>'March 2019'!X22/'March 2019'!$BX$22</f>
        <v>176991.1504424779</v>
      </c>
      <c r="Z31" s="6">
        <f>'March 2019'!AA22/'March 2019'!$BX$22</f>
        <v>265486.72566371685</v>
      </c>
      <c r="AA31" s="6">
        <f>'March 2019'!AB22/'March 2019'!$BX$22</f>
        <v>0</v>
      </c>
      <c r="AB31" s="6">
        <f>'March 2019'!AE22/'March 2019'!$BX$22</f>
        <v>0</v>
      </c>
      <c r="AC31" s="6">
        <f>'March 2019'!AF22/'March 2019'!$BX$22</f>
        <v>0</v>
      </c>
      <c r="AD31" s="6">
        <f>'March 2019'!AG22/'March 2019'!$BX$22</f>
        <v>0</v>
      </c>
      <c r="AE31" s="6">
        <f>'March 2019'!AI22/'March 2019'!$BX$22</f>
        <v>0</v>
      </c>
      <c r="AF31" s="6">
        <f>'March 2019'!AJ22/'March 2019'!$BX$22</f>
        <v>176991.1504424779</v>
      </c>
      <c r="AG31" s="6">
        <f>'March 2019'!AK22/'March 2019'!$BX$22</f>
        <v>0</v>
      </c>
      <c r="AH31" s="6">
        <f>'March 2019'!AM22/'March 2019'!$BX$22</f>
        <v>0</v>
      </c>
      <c r="AI31" s="288">
        <f>'March 2019'!AN22/'March 2019'!$BX$22</f>
        <v>0</v>
      </c>
      <c r="AJ31" s="6">
        <f>'March 2019'!AO22/'March 2019'!$BX$22</f>
        <v>0</v>
      </c>
      <c r="AK31" s="6">
        <f>'March 2019'!AP22/'March 2019'!$BX$22</f>
        <v>0</v>
      </c>
      <c r="AL31" s="162">
        <f>'March 2019'!AQ22/'March 2019'!$BX$22</f>
        <v>619469.02654867258</v>
      </c>
      <c r="AM31" s="162">
        <f>'March 2019'!AR22/'March 2019'!$BX$22</f>
        <v>0</v>
      </c>
      <c r="AN31" s="162">
        <f>'March 2019'!AS22/'March 2019'!$BX$22</f>
        <v>265486.72566371685</v>
      </c>
      <c r="AO31" s="162">
        <f>'March 2019'!AT22/'March 2019'!$BX$22</f>
        <v>0</v>
      </c>
      <c r="AP31" s="162">
        <f>'March 2019'!AV22/'March 2019'!$BX$22</f>
        <v>0</v>
      </c>
      <c r="AQ31" s="6">
        <f>'March 2019'!AW22/'March 2019'!$BX$22</f>
        <v>0</v>
      </c>
      <c r="AR31" s="342">
        <f>'March 2019'!AZ22/'March 2019'!$BX$22</f>
        <v>176991.1504424779</v>
      </c>
      <c r="AS31" s="342">
        <f>'March 2019'!BA22/'March 2019'!$BX$22</f>
        <v>309734.51327433629</v>
      </c>
      <c r="AT31" s="25">
        <f>'March 2019'!BB22/'March 2019'!$BX$22</f>
        <v>442477.87610619474</v>
      </c>
      <c r="AU31" s="450">
        <f>'March 2019'!BC22/'March 2019'!$BX$22</f>
        <v>442477.87610619474</v>
      </c>
      <c r="AV31" s="25" t="e">
        <f>'March 2019'!#REF!/'March 2019'!$BX$22</f>
        <v>#REF!</v>
      </c>
      <c r="AW31" s="162">
        <f>'March 2019'!BE22/'March 2019'!$BX$22</f>
        <v>398230.08849557524</v>
      </c>
      <c r="AX31" s="162" t="e">
        <f>'March 2019'!#REF!/'March 2019'!$BX$22</f>
        <v>#REF!</v>
      </c>
      <c r="AY31" s="162">
        <f>'March 2019'!BF22/'March 2019'!$BX$22</f>
        <v>0</v>
      </c>
      <c r="AZ31" s="162">
        <f>'March 2019'!BG22/'March 2019'!$BX$22</f>
        <v>0</v>
      </c>
      <c r="BA31" s="6">
        <f>'March 2019'!BH22/'March 2019'!$BX$22</f>
        <v>353982.3008849558</v>
      </c>
      <c r="BB31" s="159">
        <f>'March 2019'!BI22/'March 2019'!$BX$22</f>
        <v>0</v>
      </c>
      <c r="BC31" s="159">
        <f>'March 2019'!BL22/'March 2019'!$BX$22</f>
        <v>0</v>
      </c>
      <c r="BD31" s="159">
        <f>'March 2019'!BM22/'March 2019'!$BX$22</f>
        <v>0</v>
      </c>
      <c r="BE31" s="159">
        <f>'March 2019'!BN22/'March 2019'!$BX$22</f>
        <v>0</v>
      </c>
      <c r="BF31" s="159">
        <f>'March 2019'!BO22/'March 2019'!$BX$22</f>
        <v>0</v>
      </c>
      <c r="BG31" s="159">
        <f>'March 2019'!BP22/'March 2019'!$BX$22</f>
        <v>0</v>
      </c>
      <c r="BH31" s="159">
        <f>'March 2019'!BQ22/'March 2019'!$BX$22</f>
        <v>0</v>
      </c>
      <c r="BI31" s="159">
        <f>'March 2019'!BR22/'March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BJ31='March 2019'!#REF!</f>
        <v>#REF!</v>
      </c>
    </row>
    <row r="32" spans="1:65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'March 2019'!G25/'March 2019'!$BX$25</f>
        <v>0</v>
      </c>
      <c r="I34" s="158">
        <f>'March 2019'!H25/'March 2019'!$BX$25</f>
        <v>0</v>
      </c>
      <c r="J34" s="158">
        <f>'March 2019'!I25/'March 2019'!$BX$25</f>
        <v>0</v>
      </c>
      <c r="K34" s="158">
        <f>'March 2019'!J25/'March 2019'!$BX$25</f>
        <v>0</v>
      </c>
      <c r="L34" s="158">
        <f>'March 2019'!K25/'March 2019'!$BX$25</f>
        <v>0</v>
      </c>
      <c r="M34" s="158">
        <f>'March 2019'!L25/'March 2019'!$BX$25</f>
        <v>0</v>
      </c>
      <c r="N34" s="158">
        <f>'March 2019'!M25/'March 2019'!$BX$25</f>
        <v>0</v>
      </c>
      <c r="O34" s="158">
        <f>'March 2019'!N25/'March 2019'!$BX$25</f>
        <v>0</v>
      </c>
      <c r="P34" s="158">
        <f>'March 2019'!O25/'March 2019'!$BX$25</f>
        <v>0</v>
      </c>
      <c r="Q34" s="158">
        <f>'March 2019'!P25/'March 2019'!$BX$25</f>
        <v>0</v>
      </c>
      <c r="R34" s="158">
        <f>'March 2019'!Q25/'March 2019'!$BX$25</f>
        <v>0</v>
      </c>
      <c r="S34" s="158">
        <f>'March 2019'!R25/'March 2019'!$BX$25</f>
        <v>0</v>
      </c>
      <c r="T34" s="158">
        <f>'March 2019'!S25/'March 2019'!$BX$25</f>
        <v>0</v>
      </c>
      <c r="U34" s="158">
        <f>'March 2019'!T25/'March 2019'!$BX$25</f>
        <v>0</v>
      </c>
      <c r="V34" s="158">
        <f>'March 2019'!U25/'March 2019'!$BX$25</f>
        <v>0</v>
      </c>
      <c r="W34" s="159">
        <f>'March 2019'!V25/'March 2019'!$BX$25</f>
        <v>0</v>
      </c>
      <c r="X34" s="159">
        <f>'March 2019'!W25/'March 2019'!$BX$25</f>
        <v>0</v>
      </c>
      <c r="Y34" s="244">
        <f>'March 2019'!X25/'March 2019'!$BX$25</f>
        <v>0</v>
      </c>
      <c r="Z34" s="158">
        <f>'March 2019'!AA25/'March 2019'!$BX$25</f>
        <v>0</v>
      </c>
      <c r="AA34" s="158">
        <f>'March 2019'!AB25/'March 2019'!$BX$25</f>
        <v>0</v>
      </c>
      <c r="AB34" s="161">
        <f>'March 2019'!AE25/'March 2019'!$BX$25</f>
        <v>0</v>
      </c>
      <c r="AC34" s="161">
        <f>'March 2019'!AF25/'March 2019'!$BX$25</f>
        <v>0</v>
      </c>
      <c r="AD34" s="161">
        <f>'March 2019'!AG25/'March 2019'!$BX$25</f>
        <v>0</v>
      </c>
      <c r="AE34" s="161">
        <f>'March 2019'!AI25/'March 2019'!$BX$25</f>
        <v>0</v>
      </c>
      <c r="AF34" s="288">
        <f>'March 2019'!AJ25/'March 2019'!$BX$25</f>
        <v>0</v>
      </c>
      <c r="AG34" s="158">
        <f>'March 2019'!AK25/'March 2019'!$BX$25</f>
        <v>0</v>
      </c>
      <c r="AH34" s="158">
        <f>'March 2019'!AM25/'March 2019'!$BX$25</f>
        <v>0</v>
      </c>
      <c r="AI34" s="288">
        <f>'March 2019'!AN25/'March 2019'!$BX$25</f>
        <v>0</v>
      </c>
      <c r="AJ34" s="288">
        <f>'March 2019'!AO25/'March 2019'!$BX$25</f>
        <v>0</v>
      </c>
      <c r="AK34" s="158">
        <f>'March 2019'!AP25/'March 2019'!$BX$25</f>
        <v>0</v>
      </c>
      <c r="AL34" s="159">
        <f>'March 2019'!AQ25/'March 2019'!$BX$25</f>
        <v>88495.575221238949</v>
      </c>
      <c r="AM34" s="159">
        <f>'March 2019'!AR25/'March 2019'!$BX$25</f>
        <v>0</v>
      </c>
      <c r="AN34" s="159">
        <f>'March 2019'!AS25/'March 2019'!$BX$25</f>
        <v>0</v>
      </c>
      <c r="AO34" s="159">
        <f>'March 2019'!AT25/'March 2019'!$BX$25</f>
        <v>0</v>
      </c>
      <c r="AP34" s="159">
        <f>'March 2019'!AV25/'March 2019'!$BX$25</f>
        <v>0</v>
      </c>
      <c r="AQ34" s="58">
        <f>'March 2019'!AW25/'March 2019'!$BX$25</f>
        <v>0</v>
      </c>
      <c r="AR34" s="194">
        <f>'March 2019'!AZ25/'March 2019'!$BX$25</f>
        <v>0</v>
      </c>
      <c r="AS34" s="71">
        <f>'March 2019'!BA25/'March 2019'!$BX$25</f>
        <v>0</v>
      </c>
      <c r="AT34" s="161">
        <f>'March 2019'!BB25/'March 2019'!$BX$25</f>
        <v>0</v>
      </c>
      <c r="AU34" s="450">
        <f>'March 2019'!BC25/'March 2019'!$BX$25</f>
        <v>0</v>
      </c>
      <c r="AV34" s="161" t="e">
        <f>'March 2019'!#REF!/'March 2019'!$BX$25</f>
        <v>#REF!</v>
      </c>
      <c r="AW34" s="159">
        <f>'March 2019'!BE25/'March 2019'!$BX$25</f>
        <v>0</v>
      </c>
      <c r="AX34" s="194" t="e">
        <f>'March 2019'!#REF!/'March 2019'!$BX$25</f>
        <v>#REF!</v>
      </c>
      <c r="AY34" s="159">
        <f>'March 2019'!BF25/'March 2019'!$BX$25</f>
        <v>0</v>
      </c>
      <c r="AZ34" s="159">
        <f>'March 2019'!BG25/'March 2019'!$BX$25</f>
        <v>0</v>
      </c>
      <c r="BA34" s="158">
        <f>'March 2019'!BH25/'March 2019'!$BX$25</f>
        <v>0</v>
      </c>
      <c r="BB34" s="159">
        <f>'March 2019'!BI25/'March 2019'!$BX$25</f>
        <v>0</v>
      </c>
      <c r="BC34" s="159">
        <f>'March 2019'!BL25/'March 2019'!$BX$25</f>
        <v>0</v>
      </c>
      <c r="BD34" s="159">
        <f>'March 2019'!BM25/'March 2019'!$BX$25</f>
        <v>0</v>
      </c>
      <c r="BE34" s="159">
        <f>'March 2019'!BN25/'March 2019'!$BX$25</f>
        <v>0</v>
      </c>
      <c r="BF34" s="159">
        <f>'March 2019'!BO25/'March 2019'!$BX$25</f>
        <v>0</v>
      </c>
      <c r="BG34" s="159">
        <f>'March 2019'!BP25/'March 2019'!$BX$25</f>
        <v>0</v>
      </c>
      <c r="BH34" s="159">
        <f>'March 2019'!BQ25/'March 2019'!$BX$25</f>
        <v>0</v>
      </c>
      <c r="BI34" s="159">
        <f>'March 2019'!BR25/'March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BJ34='March 2019'!#REF!</f>
        <v>#REF!</v>
      </c>
    </row>
    <row r="35" spans="1:65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'March 2019'!G26/'March 2019'!$BX$26</f>
        <v>0</v>
      </c>
      <c r="I35" s="158">
        <f>'March 2019'!H26/'March 2019'!$BX$26</f>
        <v>0</v>
      </c>
      <c r="J35" s="158">
        <f>'March 2019'!I26/'March 2019'!$BX$26</f>
        <v>0</v>
      </c>
      <c r="K35" s="158">
        <f>'March 2019'!J26/'March 2019'!$BX$26</f>
        <v>0</v>
      </c>
      <c r="L35" s="158">
        <f>'March 2019'!K26/'March 2019'!$BX$26</f>
        <v>0</v>
      </c>
      <c r="M35" s="158">
        <f>'March 2019'!L26/'March 2019'!$BX$26</f>
        <v>0</v>
      </c>
      <c r="N35" s="158">
        <f>'March 2019'!M26/'March 2019'!$BX$26</f>
        <v>0</v>
      </c>
      <c r="O35" s="158">
        <f>'March 2019'!N26/'March 2019'!$BX$26</f>
        <v>0</v>
      </c>
      <c r="P35" s="158">
        <f>'March 2019'!O26/'March 2019'!$BX$26</f>
        <v>0</v>
      </c>
      <c r="Q35" s="158">
        <f>'March 2019'!P26/'March 2019'!$BX$26</f>
        <v>0</v>
      </c>
      <c r="R35" s="158">
        <f>'March 2019'!Q26/'March 2019'!$BX$26</f>
        <v>0</v>
      </c>
      <c r="S35" s="158">
        <f>'March 2019'!R26/'March 2019'!$BX$26</f>
        <v>0</v>
      </c>
      <c r="T35" s="158">
        <f>'March 2019'!S26/'March 2019'!$BX$26</f>
        <v>0</v>
      </c>
      <c r="U35" s="158">
        <f>'March 2019'!T26/'March 2019'!$BX$26</f>
        <v>0</v>
      </c>
      <c r="V35" s="158">
        <f>'March 2019'!U26/'March 2019'!$BX$26</f>
        <v>0</v>
      </c>
      <c r="W35" s="159">
        <f>'March 2019'!V26/'March 2019'!$BX$26</f>
        <v>0</v>
      </c>
      <c r="X35" s="159">
        <f>'March 2019'!W26/'March 2019'!$BX$26</f>
        <v>0</v>
      </c>
      <c r="Y35" s="158">
        <f>'March 2019'!X26/'March 2019'!$BX$26</f>
        <v>0</v>
      </c>
      <c r="Z35" s="158">
        <f>'March 2019'!AA26/'March 2019'!$BX$26</f>
        <v>0</v>
      </c>
      <c r="AA35" s="158">
        <f>'March 2019'!AB26/'March 2019'!$BX$26</f>
        <v>0</v>
      </c>
      <c r="AB35" s="173">
        <f>'March 2019'!AE26/'March 2019'!$BX$26</f>
        <v>0</v>
      </c>
      <c r="AC35" s="173">
        <f>'March 2019'!AF26/'March 2019'!$BX$26</f>
        <v>0</v>
      </c>
      <c r="AD35" s="173">
        <f>'March 2019'!AG26/'March 2019'!$BX$26</f>
        <v>0</v>
      </c>
      <c r="AE35" s="173">
        <f>'March 2019'!AI26/'March 2019'!$BX$26</f>
        <v>0</v>
      </c>
      <c r="AF35" s="158">
        <f>'March 2019'!AJ26/'March 2019'!$BX$26</f>
        <v>0</v>
      </c>
      <c r="AG35" s="158">
        <f>'March 2019'!AK26/'March 2019'!$BX$26</f>
        <v>0</v>
      </c>
      <c r="AH35" s="158">
        <f>'March 2019'!AM26/'March 2019'!$BX$26</f>
        <v>0</v>
      </c>
      <c r="AI35" s="288">
        <f>'March 2019'!AN26/'March 2019'!$BX$26</f>
        <v>0</v>
      </c>
      <c r="AJ35" s="158">
        <f>'March 2019'!AO26/'March 2019'!$BX$26</f>
        <v>0</v>
      </c>
      <c r="AK35" s="158">
        <f>'March 2019'!AP26/'March 2019'!$BX$26</f>
        <v>0</v>
      </c>
      <c r="AL35" s="159">
        <f>'March 2019'!AQ26/'March 2019'!$BX$26</f>
        <v>0</v>
      </c>
      <c r="AM35" s="159">
        <f>'March 2019'!AR26/'March 2019'!$BX$26</f>
        <v>0</v>
      </c>
      <c r="AN35" s="159">
        <f>'March 2019'!AS26/'March 2019'!$BX$26</f>
        <v>0</v>
      </c>
      <c r="AO35" s="159">
        <f>'March 2019'!AT26/'March 2019'!$BX$26</f>
        <v>0</v>
      </c>
      <c r="AP35" s="159">
        <f>'March 2019'!AV26/'March 2019'!$BX$26</f>
        <v>0</v>
      </c>
      <c r="AQ35" s="58">
        <f>'March 2019'!AW26/'March 2019'!$BX$26</f>
        <v>0</v>
      </c>
      <c r="AR35" s="159">
        <f>'March 2019'!AZ26/'March 2019'!$BX$26</f>
        <v>0</v>
      </c>
      <c r="AS35" s="60">
        <f>'March 2019'!BA26/'March 2019'!$BX$26</f>
        <v>0</v>
      </c>
      <c r="AT35" s="161">
        <f>'March 2019'!BB26/'March 2019'!$BX$26</f>
        <v>0</v>
      </c>
      <c r="AU35" s="450">
        <f>'March 2019'!BC26/'March 2019'!$BX$26</f>
        <v>0</v>
      </c>
      <c r="AV35" s="161" t="e">
        <f>'March 2019'!#REF!/'March 2019'!$BX$26</f>
        <v>#REF!</v>
      </c>
      <c r="AW35" s="159">
        <f>'March 2019'!BE26/'March 2019'!$BX$26</f>
        <v>0</v>
      </c>
      <c r="AX35" s="159" t="e">
        <f>'March 2019'!#REF!/'March 2019'!$BX$26</f>
        <v>#REF!</v>
      </c>
      <c r="AY35" s="159">
        <f>'March 2019'!BF26/'March 2019'!$BX$26</f>
        <v>0</v>
      </c>
      <c r="AZ35" s="159">
        <f>'March 2019'!BG26/'March 2019'!$BX$26</f>
        <v>0</v>
      </c>
      <c r="BA35" s="158">
        <f>'March 2019'!BH26/'March 2019'!$BX$26</f>
        <v>0</v>
      </c>
      <c r="BB35" s="159">
        <f>'March 2019'!BI26/'March 2019'!$BX$26</f>
        <v>0</v>
      </c>
      <c r="BC35" s="13">
        <f>'March 2019'!BL26/'March 2019'!$BX$26</f>
        <v>0</v>
      </c>
      <c r="BD35" s="13">
        <f>'March 2019'!BM26/'March 2019'!$BX$26</f>
        <v>0</v>
      </c>
      <c r="BE35" s="159">
        <f>'March 2019'!BN26/'March 2019'!$BX$26</f>
        <v>0</v>
      </c>
      <c r="BF35" s="159">
        <f>'March 2019'!BO26/'March 2019'!$BX$26</f>
        <v>0</v>
      </c>
      <c r="BG35" s="159">
        <f>'March 2019'!BP26/'March 2019'!$BX$26</f>
        <v>0</v>
      </c>
      <c r="BH35" s="159">
        <f>'March 2019'!BQ26/'March 2019'!$BX$26</f>
        <v>0</v>
      </c>
      <c r="BI35" s="159">
        <f>'March 2019'!BR26/'March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BJ35='March 2019'!#REF!</f>
        <v>#REF!</v>
      </c>
    </row>
    <row r="36" spans="1:6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619469.02654867258</v>
      </c>
      <c r="E36" s="48">
        <f t="shared" si="24"/>
        <v>700000</v>
      </c>
      <c r="F36" s="138" t="e">
        <f t="shared" si="25"/>
        <v>#REF!</v>
      </c>
      <c r="G36" s="93" t="s">
        <v>54</v>
      </c>
      <c r="H36" s="158">
        <f>'March 2019'!G27/'March 2019'!$BX$27</f>
        <v>0</v>
      </c>
      <c r="I36" s="158">
        <f>'March 2019'!H27/'March 2019'!$BX$27</f>
        <v>86206.896551724145</v>
      </c>
      <c r="J36" s="158">
        <f>'March 2019'!I27/'March 2019'!$BX$27</f>
        <v>0</v>
      </c>
      <c r="K36" s="158">
        <f>'March 2019'!J27/'March 2019'!$BX$27</f>
        <v>0</v>
      </c>
      <c r="L36" s="158">
        <f>'March 2019'!K27/'March 2019'!$BX$27</f>
        <v>0</v>
      </c>
      <c r="M36" s="158">
        <f>'March 2019'!L27/'March 2019'!$BX$27</f>
        <v>86206.896551724145</v>
      </c>
      <c r="N36" s="158">
        <f>'March 2019'!M27/'March 2019'!$BX$27</f>
        <v>0</v>
      </c>
      <c r="O36" s="158">
        <f>'March 2019'!N27/'March 2019'!$BX$27</f>
        <v>0</v>
      </c>
      <c r="P36" s="158">
        <f>'March 2019'!O27/'March 2019'!$BX$27</f>
        <v>0</v>
      </c>
      <c r="Q36" s="158">
        <f>'March 2019'!P27/'March 2019'!$BX$27</f>
        <v>0</v>
      </c>
      <c r="R36" s="158">
        <f>'March 2019'!Q27/'March 2019'!$BX$27</f>
        <v>86206.896551724145</v>
      </c>
      <c r="S36" s="158">
        <f>'March 2019'!R27/'March 2019'!$BX$27</f>
        <v>0</v>
      </c>
      <c r="T36" s="158">
        <f>'March 2019'!S27/'March 2019'!$BX$27</f>
        <v>0</v>
      </c>
      <c r="U36" s="338">
        <f>'March 2019'!T27/'March 2019'!$BX$27</f>
        <v>86206.896551724145</v>
      </c>
      <c r="V36" s="158">
        <f>'March 2019'!U27/'March 2019'!$BX$27</f>
        <v>0</v>
      </c>
      <c r="W36" s="159">
        <f>'March 2019'!V27/'March 2019'!$BX$27</f>
        <v>0</v>
      </c>
      <c r="X36" s="159">
        <f>'March 2019'!W27/'March 2019'!$BX$27</f>
        <v>0</v>
      </c>
      <c r="Y36" s="158">
        <f>'March 2019'!X27/'March 2019'!$BX$27</f>
        <v>0</v>
      </c>
      <c r="Z36" s="158">
        <f>'March 2019'!AA27/'March 2019'!$BX$27</f>
        <v>0</v>
      </c>
      <c r="AA36" s="158">
        <f>'March 2019'!AB27/'March 2019'!$BX$27</f>
        <v>0</v>
      </c>
      <c r="AB36" s="161">
        <f>'March 2019'!AE27/'March 2019'!$BX$27</f>
        <v>0</v>
      </c>
      <c r="AC36" s="161">
        <f>'March 2019'!AF27/'March 2019'!$BX$27</f>
        <v>0</v>
      </c>
      <c r="AD36" s="23">
        <f>'March 2019'!AG27/'March 2019'!$BX$27</f>
        <v>0</v>
      </c>
      <c r="AE36" s="23">
        <f>'March 2019'!AI27/'March 2019'!$BX$27</f>
        <v>0</v>
      </c>
      <c r="AF36" s="22">
        <f>'March 2019'!AJ27/'March 2019'!$BX$27</f>
        <v>0</v>
      </c>
      <c r="AG36" s="158">
        <f>'March 2019'!AK27/'March 2019'!$BX$27</f>
        <v>0</v>
      </c>
      <c r="AH36" s="158">
        <f>'March 2019'!AM27/'March 2019'!$BX$27</f>
        <v>0</v>
      </c>
      <c r="AI36" s="288">
        <f>'March 2019'!AN27/'March 2019'!$BX$27</f>
        <v>0</v>
      </c>
      <c r="AJ36" s="158">
        <f>'March 2019'!AO27/'March 2019'!$BX$27</f>
        <v>0</v>
      </c>
      <c r="AK36" s="467">
        <f>'March 2019'!AP27/'March 2019'!$BX$27</f>
        <v>0</v>
      </c>
      <c r="AL36" s="159">
        <f>'March 2019'!AQ27/'March 2019'!$BX$27</f>
        <v>86206.896551724145</v>
      </c>
      <c r="AM36" s="159">
        <f>'March 2019'!AR27/'March 2019'!$BX$27</f>
        <v>0</v>
      </c>
      <c r="AN36" s="159">
        <f>'March 2019'!AS27/'March 2019'!$BX$27</f>
        <v>0</v>
      </c>
      <c r="AO36" s="159">
        <f>'March 2019'!AT27/'March 2019'!$BX$27</f>
        <v>0</v>
      </c>
      <c r="AP36" s="159">
        <f>'March 2019'!AV27/'March 2019'!$BX$27</f>
        <v>0</v>
      </c>
      <c r="AQ36" s="64">
        <f>'March 2019'!AW27/'March 2019'!$BX$27</f>
        <v>0</v>
      </c>
      <c r="AR36" s="194">
        <f>'March 2019'!AZ27/'March 2019'!$BX$27</f>
        <v>0</v>
      </c>
      <c r="AS36" s="71">
        <f>'March 2019'!BA27/'March 2019'!$BX$27</f>
        <v>86206.896551724145</v>
      </c>
      <c r="AT36" s="465">
        <f>'March 2019'!BB27/'March 2019'!$BX$27</f>
        <v>0</v>
      </c>
      <c r="AU36" s="453">
        <f>'March 2019'!BC27/'March 2019'!$BX$27</f>
        <v>129310.34482758622</v>
      </c>
      <c r="AV36" s="465" t="e">
        <f>'March 2019'!#REF!/'March 2019'!$BX$27</f>
        <v>#REF!</v>
      </c>
      <c r="AW36" s="159">
        <f>'March 2019'!BE27/'March 2019'!$BX$27</f>
        <v>0</v>
      </c>
      <c r="AX36" s="194" t="e">
        <f>'March 2019'!#REF!/'March 2019'!$BX$27</f>
        <v>#REF!</v>
      </c>
      <c r="AY36" s="159">
        <f>'March 2019'!BF27/'March 2019'!$BX$27</f>
        <v>0</v>
      </c>
      <c r="AZ36" s="159">
        <f>'March 2019'!BG27/'March 2019'!$BX$27</f>
        <v>0</v>
      </c>
      <c r="BA36" s="158">
        <f>'March 2019'!BH27/'March 2019'!$BX$27</f>
        <v>0</v>
      </c>
      <c r="BB36" s="159">
        <f>'March 2019'!BI27/'March 2019'!$BX$27</f>
        <v>0</v>
      </c>
      <c r="BC36" s="159">
        <f>'March 2019'!BL27/'March 2019'!$BX$27</f>
        <v>0</v>
      </c>
      <c r="BD36" s="159">
        <f>'March 2019'!BM27/'March 2019'!$BX$27</f>
        <v>0</v>
      </c>
      <c r="BE36" s="159">
        <f>'March 2019'!BN27/'March 2019'!$BX$27</f>
        <v>0</v>
      </c>
      <c r="BF36" s="159">
        <f>'March 2019'!BO27/'March 2019'!$BX$27</f>
        <v>0</v>
      </c>
      <c r="BG36" s="159">
        <f>'March 2019'!BP27/'March 2019'!$BX$27</f>
        <v>0</v>
      </c>
      <c r="BH36" s="159">
        <f>'March 2019'!BQ27/'March 2019'!$BX$27</f>
        <v>0</v>
      </c>
      <c r="BI36" s="159">
        <f>'March 2019'!BR27/'March 2019'!$BX$27</f>
        <v>0</v>
      </c>
      <c r="BJ36" s="11" t="e">
        <f t="shared" si="26"/>
        <v>#REF!</v>
      </c>
      <c r="BK36" s="11">
        <f>Summary!C29</f>
        <v>700000</v>
      </c>
      <c r="BL36" s="109" t="e">
        <f>BK36-BJ36</f>
        <v>#REF!</v>
      </c>
      <c r="BM36" s="153" t="e">
        <f>BJ36='March 2019'!#REF!</f>
        <v>#REF!</v>
      </c>
    </row>
    <row r="37" spans="1:6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'March 2019'!G28/'March 2019'!$BX$28</f>
        <v>0</v>
      </c>
      <c r="I37" s="158">
        <f>'March 2019'!H28/'March 2019'!$BX$28</f>
        <v>0</v>
      </c>
      <c r="J37" s="158">
        <f>'March 2019'!I28/'March 2019'!$BX$28</f>
        <v>0</v>
      </c>
      <c r="K37" s="158">
        <f>'March 2019'!J28/'March 2019'!$BX$28</f>
        <v>0</v>
      </c>
      <c r="L37" s="158">
        <f>'March 2019'!K28/'March 2019'!$BX$28</f>
        <v>0</v>
      </c>
      <c r="M37" s="158">
        <f>'March 2019'!L28/'March 2019'!$BX$28</f>
        <v>0</v>
      </c>
      <c r="N37" s="158">
        <f>'March 2019'!M28/'March 2019'!$BX$28</f>
        <v>0</v>
      </c>
      <c r="O37" s="158">
        <f>'March 2019'!N28/'March 2019'!$BX$28</f>
        <v>0</v>
      </c>
      <c r="P37" s="158">
        <f>'March 2019'!O28/'March 2019'!$BX$28</f>
        <v>0</v>
      </c>
      <c r="Q37" s="158">
        <f>'March 2019'!P28/'March 2019'!$BX$28</f>
        <v>0</v>
      </c>
      <c r="R37" s="158">
        <f>'March 2019'!Q28/'March 2019'!$BX$28</f>
        <v>0</v>
      </c>
      <c r="S37" s="158">
        <f>'March 2019'!R28/'March 2019'!$BX$28</f>
        <v>86206.896551724145</v>
      </c>
      <c r="T37" s="158">
        <f>'March 2019'!S28/'March 2019'!$BX$28</f>
        <v>0</v>
      </c>
      <c r="U37" s="158">
        <f>'March 2019'!T28/'March 2019'!$BX$28</f>
        <v>0</v>
      </c>
      <c r="V37" s="158">
        <f>'March 2019'!U28/'March 2019'!$BX$28</f>
        <v>0</v>
      </c>
      <c r="W37" s="159">
        <f>'March 2019'!V28/'March 2019'!$BX$28</f>
        <v>0</v>
      </c>
      <c r="X37" s="159">
        <f>'March 2019'!W28/'March 2019'!$BX$28</f>
        <v>0</v>
      </c>
      <c r="Y37" s="244">
        <f>'March 2019'!X28/'March 2019'!$BX$28</f>
        <v>0</v>
      </c>
      <c r="Z37" s="159">
        <f>'March 2019'!AA28/'March 2019'!$BX$28</f>
        <v>0</v>
      </c>
      <c r="AA37" s="159">
        <f>'March 2019'!AB28/'March 2019'!$BX$28</f>
        <v>0</v>
      </c>
      <c r="AB37" s="161">
        <f>'March 2019'!AE28/'March 2019'!$BX$28</f>
        <v>0</v>
      </c>
      <c r="AC37" s="158">
        <f>'March 2019'!AF28/'March 2019'!$BX$28</f>
        <v>0</v>
      </c>
      <c r="AD37" s="161">
        <f>'March 2019'!AG28/'March 2019'!$BX$28</f>
        <v>0</v>
      </c>
      <c r="AE37" s="161">
        <f>'March 2019'!AI28/'March 2019'!$BX$28</f>
        <v>0</v>
      </c>
      <c r="AF37" s="22">
        <f>'March 2019'!AJ28/'March 2019'!$BX$28</f>
        <v>0</v>
      </c>
      <c r="AG37" s="158">
        <f>'March 2019'!AK28/'March 2019'!$BX$28</f>
        <v>0</v>
      </c>
      <c r="AH37" s="158">
        <f>'March 2019'!AM28/'March 2019'!$BX$28</f>
        <v>0</v>
      </c>
      <c r="AI37" s="288">
        <f>'March 2019'!AN28/'March 2019'!$BX$28</f>
        <v>0</v>
      </c>
      <c r="AJ37" s="158">
        <f>'March 2019'!AO28/'March 2019'!$BX$28</f>
        <v>0</v>
      </c>
      <c r="AK37" s="158">
        <f>'March 2019'!AP28/'March 2019'!$BX$28</f>
        <v>0</v>
      </c>
      <c r="AL37" s="159">
        <f>'March 2019'!AQ28/'March 2019'!$BX$28</f>
        <v>86206.896551724145</v>
      </c>
      <c r="AM37" s="159">
        <f>'March 2019'!AR28/'March 2019'!$BX$28</f>
        <v>0</v>
      </c>
      <c r="AN37" s="159">
        <f>'March 2019'!AS28/'March 2019'!$BX$28</f>
        <v>86206.896551724145</v>
      </c>
      <c r="AO37" s="159">
        <f>'March 2019'!AT28/'March 2019'!$BX$28</f>
        <v>0</v>
      </c>
      <c r="AP37" s="159">
        <f>'March 2019'!AV28/'March 2019'!$BX$28</f>
        <v>0</v>
      </c>
      <c r="AQ37" s="58">
        <f>'March 2019'!AW28/'March 2019'!$BX$28</f>
        <v>0</v>
      </c>
      <c r="AR37" s="194">
        <f>'March 2019'!AZ28/'March 2019'!$BX$28</f>
        <v>0</v>
      </c>
      <c r="AS37" s="71">
        <f>'March 2019'!BA28/'March 2019'!$BX$28</f>
        <v>0</v>
      </c>
      <c r="AT37" s="465">
        <f>'March 2019'!BB28/'March 2019'!$BX$28</f>
        <v>0</v>
      </c>
      <c r="AU37" s="453">
        <f>'March 2019'!BC28/'March 2019'!$BX$28</f>
        <v>0</v>
      </c>
      <c r="AV37" s="465" t="e">
        <f>'March 2019'!#REF!/'March 2019'!$BX$28</f>
        <v>#REF!</v>
      </c>
      <c r="AW37" s="159">
        <f>'March 2019'!BE28/'March 2019'!$BX$28</f>
        <v>86206.896551724145</v>
      </c>
      <c r="AX37" s="64" t="e">
        <f>'March 2019'!#REF!/'March 2019'!$BX$28</f>
        <v>#REF!</v>
      </c>
      <c r="AY37" s="159">
        <f>'March 2019'!BF28/'March 2019'!$BX$28</f>
        <v>0</v>
      </c>
      <c r="AZ37" s="159">
        <f>'March 2019'!BG28/'March 2019'!$BX$28</f>
        <v>86206.896551724145</v>
      </c>
      <c r="BA37" s="158">
        <f>'March 2019'!BH28/'March 2019'!$BX$28</f>
        <v>86206.896551724145</v>
      </c>
      <c r="BB37" s="159">
        <f>'March 2019'!BI28/'March 2019'!$BX$28</f>
        <v>0</v>
      </c>
      <c r="BC37" s="159">
        <f>'March 2019'!BL28/'March 2019'!$BX$28</f>
        <v>0</v>
      </c>
      <c r="BD37" s="159">
        <f>'March 2019'!BM28/'March 2019'!$BX$28</f>
        <v>0</v>
      </c>
      <c r="BE37" s="159">
        <f>'March 2019'!BN28/'March 2019'!$BX$28</f>
        <v>0</v>
      </c>
      <c r="BF37" s="159">
        <f>'March 2019'!BO28/'March 2019'!$BX$28</f>
        <v>0</v>
      </c>
      <c r="BG37" s="159">
        <f>'March 2019'!BP28/'March 2019'!$BX$28</f>
        <v>0</v>
      </c>
      <c r="BH37" s="159">
        <f>'March 2019'!BQ28/'March 2019'!$BX$28</f>
        <v>0</v>
      </c>
      <c r="BI37" s="159">
        <f>'March 2019'!BR28/'March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BJ37='March 2019'!#REF!</f>
        <v>#REF!</v>
      </c>
    </row>
    <row r="38" spans="1:65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'March 2019'!G29/'March 2019'!$BX$29</f>
        <v>0</v>
      </c>
      <c r="I38" s="158">
        <f>'March 2019'!H29/'March 2019'!$BX$29</f>
        <v>0</v>
      </c>
      <c r="J38" s="158">
        <f>'March 2019'!I29/'March 2019'!$BX$29</f>
        <v>0</v>
      </c>
      <c r="K38" s="158">
        <f>'March 2019'!J29/'March 2019'!$BX$29</f>
        <v>0</v>
      </c>
      <c r="L38" s="158">
        <f>'March 2019'!K29/'March 2019'!$BX$29</f>
        <v>0</v>
      </c>
      <c r="M38" s="158">
        <f>'March 2019'!L29/'March 2019'!$BX$29</f>
        <v>0</v>
      </c>
      <c r="N38" s="158">
        <f>'March 2019'!M29/'March 2019'!$BX$29</f>
        <v>0</v>
      </c>
      <c r="O38" s="158">
        <f>'March 2019'!N29/'March 2019'!$BX$29</f>
        <v>0</v>
      </c>
      <c r="P38" s="158">
        <f>'March 2019'!O29/'March 2019'!$BX$29</f>
        <v>0</v>
      </c>
      <c r="Q38" s="158">
        <f>'March 2019'!P29/'March 2019'!$BX$29</f>
        <v>0</v>
      </c>
      <c r="R38" s="158">
        <f>'March 2019'!Q29/'March 2019'!$BX$29</f>
        <v>0</v>
      </c>
      <c r="S38" s="158">
        <f>'March 2019'!R29/'March 2019'!$BX$29</f>
        <v>0</v>
      </c>
      <c r="T38" s="158">
        <f>'March 2019'!S29/'March 2019'!$BX$29</f>
        <v>0</v>
      </c>
      <c r="U38" s="158">
        <f>'March 2019'!T29/'March 2019'!$BX$29</f>
        <v>0</v>
      </c>
      <c r="V38" s="158">
        <f>'March 2019'!U29/'March 2019'!$BX$29</f>
        <v>0</v>
      </c>
      <c r="W38" s="159">
        <f>'March 2019'!V29/'March 2019'!$BX$29</f>
        <v>0</v>
      </c>
      <c r="X38" s="159">
        <f>'March 2019'!W29/'March 2019'!$BX$29</f>
        <v>0</v>
      </c>
      <c r="Y38" s="330">
        <f>'March 2019'!X29/'March 2019'!$BX$29</f>
        <v>0</v>
      </c>
      <c r="Z38" s="158">
        <f>'March 2019'!AA29/'March 2019'!$BX$29</f>
        <v>0</v>
      </c>
      <c r="AA38" s="158">
        <f>'March 2019'!AB29/'March 2019'!$BX$29</f>
        <v>0</v>
      </c>
      <c r="AB38" s="161">
        <f>'March 2019'!AE29/'March 2019'!$BX$29</f>
        <v>0</v>
      </c>
      <c r="AC38" s="161">
        <f>'March 2019'!AF29/'March 2019'!$BX$29</f>
        <v>0</v>
      </c>
      <c r="AD38" s="161">
        <f>'March 2019'!AG29/'March 2019'!$BX$29</f>
        <v>0</v>
      </c>
      <c r="AE38" s="161">
        <f>'March 2019'!AI29/'March 2019'!$BX$29</f>
        <v>0</v>
      </c>
      <c r="AF38" s="22">
        <f>'March 2019'!AJ29/'March 2019'!$BX$29</f>
        <v>0</v>
      </c>
      <c r="AG38" s="158">
        <f>'March 2019'!AK29/'March 2019'!$BX$29</f>
        <v>0</v>
      </c>
      <c r="AH38" s="158">
        <f>'March 2019'!AM29/'March 2019'!$BX$29</f>
        <v>0</v>
      </c>
      <c r="AI38" s="288">
        <f>'March 2019'!AN29/'March 2019'!$BX$29</f>
        <v>0</v>
      </c>
      <c r="AJ38" s="158">
        <f>'March 2019'!AO29/'March 2019'!$BX$29</f>
        <v>0</v>
      </c>
      <c r="AK38" s="158">
        <f>'March 2019'!AP29/'March 2019'!$BX$29</f>
        <v>0</v>
      </c>
      <c r="AL38" s="159">
        <f>'March 2019'!AQ29/'March 2019'!$BX$29</f>
        <v>0</v>
      </c>
      <c r="AM38" s="159">
        <f>'March 2019'!AR29/'March 2019'!$BX$29</f>
        <v>0</v>
      </c>
      <c r="AN38" s="159">
        <f>'March 2019'!AS29/'March 2019'!$BX$29</f>
        <v>0</v>
      </c>
      <c r="AO38" s="159">
        <f>'March 2019'!AT29/'March 2019'!$BX$29</f>
        <v>0</v>
      </c>
      <c r="AP38" s="159">
        <f>'March 2019'!AV29/'March 2019'!$BX$29</f>
        <v>0</v>
      </c>
      <c r="AQ38" s="58">
        <f>'March 2019'!AW29/'March 2019'!$BX$29</f>
        <v>0</v>
      </c>
      <c r="AR38" s="159">
        <f>'March 2019'!AZ29/'March 2019'!$BX$29</f>
        <v>0</v>
      </c>
      <c r="AS38" s="60">
        <f>'March 2019'!BA29/'March 2019'!$BX$29</f>
        <v>0</v>
      </c>
      <c r="AT38" s="161">
        <f>'March 2019'!BB29/'March 2019'!$BX$29</f>
        <v>0</v>
      </c>
      <c r="AU38" s="450">
        <f>'March 2019'!BC29/'March 2019'!$BX$29</f>
        <v>0</v>
      </c>
      <c r="AV38" s="161" t="e">
        <f>'March 2019'!#REF!/'March 2019'!$BX$29</f>
        <v>#REF!</v>
      </c>
      <c r="AW38" s="159">
        <f>'March 2019'!BE29/'March 2019'!$BX$29</f>
        <v>0</v>
      </c>
      <c r="AX38" s="159" t="e">
        <f>'March 2019'!#REF!/'March 2019'!$BX$29</f>
        <v>#REF!</v>
      </c>
      <c r="AY38" s="159">
        <f>'March 2019'!BF29/'March 2019'!$BX$29</f>
        <v>0</v>
      </c>
      <c r="AZ38" s="159">
        <f>'March 2019'!BG29/'March 2019'!$BX$29</f>
        <v>0</v>
      </c>
      <c r="BA38" s="158">
        <f>'March 2019'!BH29/'March 2019'!$BX$29</f>
        <v>0</v>
      </c>
      <c r="BB38" s="159">
        <f>'March 2019'!BI29/'March 2019'!$BX$29</f>
        <v>0</v>
      </c>
      <c r="BC38" s="159">
        <f>'March 2019'!BL29/'March 2019'!$BX$29</f>
        <v>0</v>
      </c>
      <c r="BD38" s="159">
        <f>'March 2019'!BM29/'March 2019'!$BX$29</f>
        <v>0</v>
      </c>
      <c r="BE38" s="159">
        <f>'March 2019'!BN29/'March 2019'!$BX$29</f>
        <v>0</v>
      </c>
      <c r="BF38" s="159">
        <f>'March 2019'!BO29/'March 2019'!$BX$29</f>
        <v>0</v>
      </c>
      <c r="BG38" s="159">
        <f>'March 2019'!BP29/'March 2019'!$BX$29</f>
        <v>0</v>
      </c>
      <c r="BH38" s="159">
        <f>'March 2019'!BQ29/'March 2019'!$BX$29</f>
        <v>0</v>
      </c>
      <c r="BI38" s="159">
        <f>'March 2019'!BR29/'March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BJ38='March 2019'!#REF!</f>
        <v>#REF!</v>
      </c>
    </row>
    <row r="39" spans="1:6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'March 2019'!G30/'March 2019'!$BX$30</f>
        <v>0</v>
      </c>
      <c r="I39" s="158">
        <f>'March 2019'!H30/'March 2019'!$BX$30</f>
        <v>0</v>
      </c>
      <c r="J39" s="158">
        <f>'March 2019'!I30/'March 2019'!$BX$30</f>
        <v>0</v>
      </c>
      <c r="K39" s="158">
        <f>'March 2019'!J30/'March 2019'!$BX$30</f>
        <v>0</v>
      </c>
      <c r="L39" s="158">
        <f>'March 2019'!K30/'March 2019'!$BX$30</f>
        <v>0</v>
      </c>
      <c r="M39" s="158">
        <f>'March 2019'!L30/'March 2019'!$BX$30</f>
        <v>0</v>
      </c>
      <c r="N39" s="158">
        <f>'March 2019'!M30/'March 2019'!$BX$30</f>
        <v>0</v>
      </c>
      <c r="O39" s="158">
        <f>'March 2019'!N30/'March 2019'!$BX$30</f>
        <v>0</v>
      </c>
      <c r="P39" s="158">
        <f>'March 2019'!O30/'March 2019'!$BX$30</f>
        <v>0</v>
      </c>
      <c r="Q39" s="158">
        <f>'March 2019'!P30/'March 2019'!$BX$30</f>
        <v>0</v>
      </c>
      <c r="R39" s="158">
        <f>'March 2019'!Q30/'March 2019'!$BX$30</f>
        <v>0</v>
      </c>
      <c r="S39" s="158">
        <f>'March 2019'!R30/'March 2019'!$BX$30</f>
        <v>0</v>
      </c>
      <c r="T39" s="158">
        <f>'March 2019'!S30/'March 2019'!$BX$30</f>
        <v>0</v>
      </c>
      <c r="U39" s="158">
        <f>'March 2019'!T30/'March 2019'!$BX$30</f>
        <v>0</v>
      </c>
      <c r="V39" s="158">
        <f>'March 2019'!U30/'March 2019'!$BX$30</f>
        <v>0</v>
      </c>
      <c r="W39" s="159">
        <f>'March 2019'!V30/'March 2019'!$BX$30</f>
        <v>0</v>
      </c>
      <c r="X39" s="159">
        <f>'March 2019'!W30/'March 2019'!$BX$30</f>
        <v>0</v>
      </c>
      <c r="Y39" s="158">
        <f>'March 2019'!X30/'March 2019'!$BX$30</f>
        <v>0</v>
      </c>
      <c r="Z39" s="158">
        <f>'March 2019'!AA30/'March 2019'!$BX$30</f>
        <v>0</v>
      </c>
      <c r="AA39" s="158">
        <f>'March 2019'!AB30/'March 2019'!$BX$30</f>
        <v>0</v>
      </c>
      <c r="AB39" s="173">
        <f>'March 2019'!AE30/'March 2019'!$BX$30</f>
        <v>0</v>
      </c>
      <c r="AC39" s="173">
        <f>'March 2019'!AF30/'March 2019'!$BX$30</f>
        <v>0</v>
      </c>
      <c r="AD39" s="173">
        <f>'March 2019'!AG30/'March 2019'!$BX$30</f>
        <v>0</v>
      </c>
      <c r="AE39" s="173">
        <f>'March 2019'!AI30/'March 2019'!$BX$30</f>
        <v>0</v>
      </c>
      <c r="AF39" s="158">
        <f>'March 2019'!AJ30/'March 2019'!$BX$30</f>
        <v>0</v>
      </c>
      <c r="AG39" s="158">
        <f>'March 2019'!AK30/'March 2019'!$BX$30</f>
        <v>0</v>
      </c>
      <c r="AH39" s="158">
        <f>'March 2019'!AM30/'March 2019'!$BX$30</f>
        <v>0</v>
      </c>
      <c r="AI39" s="288">
        <f>'March 2019'!AN30/'March 2019'!$BX$30</f>
        <v>0</v>
      </c>
      <c r="AJ39" s="158">
        <f>'March 2019'!AO30/'March 2019'!$BX$30</f>
        <v>0</v>
      </c>
      <c r="AK39" s="158">
        <f>'March 2019'!AP30/'March 2019'!$BX$30</f>
        <v>0</v>
      </c>
      <c r="AL39" s="159">
        <f>'March 2019'!AQ30/'March 2019'!$BX$30</f>
        <v>0</v>
      </c>
      <c r="AM39" s="159">
        <f>'March 2019'!AR30/'March 2019'!$BX$30</f>
        <v>0</v>
      </c>
      <c r="AN39" s="159">
        <f>'March 2019'!AS30/'March 2019'!$BX$30</f>
        <v>0</v>
      </c>
      <c r="AO39" s="159">
        <f>'March 2019'!AT30/'March 2019'!$BX$30</f>
        <v>0</v>
      </c>
      <c r="AP39" s="159">
        <f>'March 2019'!AV30/'March 2019'!$BX$30</f>
        <v>0</v>
      </c>
      <c r="AQ39" s="64">
        <f>'March 2019'!AW30/'March 2019'!$BX$30</f>
        <v>0</v>
      </c>
      <c r="AR39" s="159">
        <f>'March 2019'!AZ30/'March 2019'!$BX$30</f>
        <v>0</v>
      </c>
      <c r="AS39" s="60">
        <f>'March 2019'!BA30/'March 2019'!$BX$30</f>
        <v>0</v>
      </c>
      <c r="AT39" s="161">
        <f>'March 2019'!BB30/'March 2019'!$BX$30</f>
        <v>0</v>
      </c>
      <c r="AU39" s="450">
        <f>'March 2019'!BC30/'March 2019'!$BX$30</f>
        <v>0</v>
      </c>
      <c r="AV39" s="161" t="e">
        <f>'March 2019'!#REF!/'March 2019'!$BX$30</f>
        <v>#REF!</v>
      </c>
      <c r="AW39" s="159">
        <f>'March 2019'!BE30/'March 2019'!$BX$30</f>
        <v>0</v>
      </c>
      <c r="AX39" s="159" t="e">
        <f>'March 2019'!#REF!/'March 2019'!$BX$30</f>
        <v>#REF!</v>
      </c>
      <c r="AY39" s="159">
        <f>'March 2019'!BF30/'March 2019'!$BX$30</f>
        <v>0</v>
      </c>
      <c r="AZ39" s="159">
        <f>'March 2019'!BG30/'March 2019'!$BX$30</f>
        <v>0</v>
      </c>
      <c r="BA39" s="158">
        <f>'March 2019'!BH30/'March 2019'!$BX$30</f>
        <v>86206.896551724145</v>
      </c>
      <c r="BB39" s="159">
        <f>'March 2019'!BI30/'March 2019'!$BX$30</f>
        <v>0</v>
      </c>
      <c r="BC39" s="13">
        <f>'March 2019'!BL30/'March 2019'!$BX$30</f>
        <v>0</v>
      </c>
      <c r="BD39" s="13">
        <f>'March 2019'!BM30/'March 2019'!$BX$30</f>
        <v>0</v>
      </c>
      <c r="BE39" s="159">
        <f>'March 2019'!BN30/'March 2019'!$BX$30</f>
        <v>0</v>
      </c>
      <c r="BF39" s="159">
        <f>'March 2019'!BO30/'March 2019'!$BX$30</f>
        <v>0</v>
      </c>
      <c r="BG39" s="159">
        <f>'March 2019'!BP30/'March 2019'!$BX$30</f>
        <v>0</v>
      </c>
      <c r="BH39" s="159">
        <f>'March 2019'!BQ30/'March 2019'!$BX$30</f>
        <v>0</v>
      </c>
      <c r="BI39" s="159">
        <f>'March 2019'!BR30/'March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BJ39='March 2019'!#REF!</f>
        <v>#REF!</v>
      </c>
    </row>
    <row r="40" spans="1:65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BJ40='March 2019'!#REF!</f>
        <v>#REF!</v>
      </c>
    </row>
    <row r="41" spans="1:65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'March 2019'!G32/'March 2019'!$BX$32</f>
        <v>0</v>
      </c>
      <c r="I41" s="158">
        <f>'March 2019'!H32/'March 2019'!$BX$32</f>
        <v>0</v>
      </c>
      <c r="J41" s="158">
        <f>'March 2019'!I32/'March 2019'!$BX$32</f>
        <v>0</v>
      </c>
      <c r="K41" s="158">
        <f>'March 2019'!J32/'March 2019'!$BX$32</f>
        <v>0</v>
      </c>
      <c r="L41" s="158">
        <f>'March 2019'!K32/'March 2019'!$BX$32</f>
        <v>0</v>
      </c>
      <c r="M41" s="158">
        <f>'March 2019'!L32/'March 2019'!$BX$32</f>
        <v>0</v>
      </c>
      <c r="N41" s="158">
        <f>'March 2019'!M32/'March 2019'!$BX$32</f>
        <v>0</v>
      </c>
      <c r="O41" s="158">
        <f>'March 2019'!N32/'March 2019'!$BX$32</f>
        <v>0</v>
      </c>
      <c r="P41" s="158">
        <f>'March 2019'!O32/'March 2019'!$BX$32</f>
        <v>0</v>
      </c>
      <c r="Q41" s="158">
        <f>'March 2019'!P32/'March 2019'!$BX$32</f>
        <v>0</v>
      </c>
      <c r="R41" s="158">
        <f>'March 2019'!Q32/'March 2019'!$BX$32</f>
        <v>0</v>
      </c>
      <c r="S41" s="158">
        <f>'March 2019'!R32/'March 2019'!$BX$32</f>
        <v>0</v>
      </c>
      <c r="T41" s="158">
        <f>'March 2019'!S32/'March 2019'!$BX$32</f>
        <v>0</v>
      </c>
      <c r="U41" s="158">
        <f>'March 2019'!T32/'March 2019'!$BX$32</f>
        <v>0</v>
      </c>
      <c r="V41" s="158">
        <f>'March 2019'!U32/'March 2019'!$BX$32</f>
        <v>0</v>
      </c>
      <c r="W41" s="159">
        <f>'March 2019'!V32/'March 2019'!$BX$32</f>
        <v>0</v>
      </c>
      <c r="X41" s="159">
        <f>'March 2019'!W32/'March 2019'!$BX$32</f>
        <v>0</v>
      </c>
      <c r="Y41" s="158">
        <f>'March 2019'!X32/'March 2019'!$BX$32</f>
        <v>0</v>
      </c>
      <c r="Z41" s="158">
        <f>'March 2019'!AA32/'March 2019'!$BX$32</f>
        <v>0</v>
      </c>
      <c r="AA41" s="158">
        <f>'March 2019'!AB32/'March 2019'!$BX$32</f>
        <v>0</v>
      </c>
      <c r="AB41" s="158">
        <f>'March 2019'!AE32/'March 2019'!$BX$32</f>
        <v>0</v>
      </c>
      <c r="AC41" s="158">
        <f>'March 2019'!AF32/'March 2019'!$BX$32</f>
        <v>0</v>
      </c>
      <c r="AD41" s="158">
        <f>'March 2019'!AG32/'March 2019'!$BX$32</f>
        <v>0</v>
      </c>
      <c r="AE41" s="158">
        <f>'March 2019'!AI32/'March 2019'!$BX$32</f>
        <v>0</v>
      </c>
      <c r="AF41" s="158">
        <f>'March 2019'!AJ32/'March 2019'!$BX$32</f>
        <v>0</v>
      </c>
      <c r="AG41" s="158">
        <f>'March 2019'!AK32/'March 2019'!$BX$32</f>
        <v>0</v>
      </c>
      <c r="AH41" s="158">
        <f>'March 2019'!AM32/'March 2019'!$BX$32</f>
        <v>0</v>
      </c>
      <c r="AI41" s="288">
        <f>'March 2019'!AN32/'March 2019'!$BX$32</f>
        <v>0</v>
      </c>
      <c r="AJ41" s="158">
        <f>'March 2019'!AO32/'March 2019'!$BX$32</f>
        <v>0</v>
      </c>
      <c r="AK41" s="158">
        <f>'March 2019'!AP32/'March 2019'!$BX$32</f>
        <v>0</v>
      </c>
      <c r="AL41" s="159">
        <f>'March 2019'!AQ32/'March 2019'!$BX$32</f>
        <v>0</v>
      </c>
      <c r="AM41" s="159">
        <f>'March 2019'!AR32/'March 2019'!$BX$32</f>
        <v>0</v>
      </c>
      <c r="AN41" s="159">
        <f>'March 2019'!AS32/'March 2019'!$BX$32</f>
        <v>0</v>
      </c>
      <c r="AO41" s="159">
        <f>'March 2019'!AT32/'March 2019'!$BX$32</f>
        <v>0</v>
      </c>
      <c r="AP41" s="159">
        <f>'March 2019'!AV32/'March 2019'!$BX$32</f>
        <v>0</v>
      </c>
      <c r="AQ41" s="58">
        <f>'March 2019'!AW32/'March 2019'!$BX$32</f>
        <v>0</v>
      </c>
      <c r="AR41" s="158">
        <f>'March 2019'!AZ32/'March 2019'!$BX$32</f>
        <v>0</v>
      </c>
      <c r="AS41" s="58">
        <f>'March 2019'!BA32/'March 2019'!$BX$32</f>
        <v>0</v>
      </c>
      <c r="AT41" s="161">
        <f>'March 2019'!BB32/'March 2019'!$BX$32</f>
        <v>0</v>
      </c>
      <c r="AU41" s="245">
        <f>'March 2019'!BC32/'March 2019'!$BX$32</f>
        <v>0</v>
      </c>
      <c r="AV41" s="161" t="e">
        <f>'March 2019'!#REF!/'March 2019'!$BX$32</f>
        <v>#REF!</v>
      </c>
      <c r="AW41" s="159">
        <f>'March 2019'!BE32/'March 2019'!$BX$32</f>
        <v>0</v>
      </c>
      <c r="AX41" s="159" t="e">
        <f>'March 2019'!#REF!/'March 2019'!$BX$32</f>
        <v>#REF!</v>
      </c>
      <c r="AY41" s="159">
        <f>'March 2019'!BF32/'March 2019'!$BX$32</f>
        <v>0</v>
      </c>
      <c r="AZ41" s="159">
        <f>'March 2019'!BG32/'March 2019'!$BX$32</f>
        <v>0</v>
      </c>
      <c r="BA41" s="158">
        <f>'March 2019'!BH32/'March 2019'!$BX$32</f>
        <v>0</v>
      </c>
      <c r="BB41" s="159">
        <f>'March 2019'!BI32/'March 2019'!$BX$32</f>
        <v>0</v>
      </c>
      <c r="BC41" s="159">
        <f>'March 2019'!BL32/'March 2019'!$BX$32</f>
        <v>0</v>
      </c>
      <c r="BD41" s="159">
        <f>'March 2019'!BM32/'March 2019'!$BX$32</f>
        <v>0</v>
      </c>
      <c r="BE41" s="159">
        <f>'March 2019'!BN32/'March 2019'!$BX$32</f>
        <v>0</v>
      </c>
      <c r="BF41" s="159">
        <f>'March 2019'!BO32/'March 2019'!$BX$32</f>
        <v>0</v>
      </c>
      <c r="BG41" s="159">
        <f>'March 2019'!BP32/'March 2019'!$BX$32</f>
        <v>0</v>
      </c>
      <c r="BH41" s="159">
        <f>'March 2019'!BQ32/'March 2019'!$BX$32</f>
        <v>0</v>
      </c>
      <c r="BI41" s="159">
        <f>'March 2019'!BR32/'March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BJ41='March 2019'!#REF!</f>
        <v>#REF!</v>
      </c>
    </row>
    <row r="42" spans="1:65">
      <c r="A42" s="77" t="s">
        <v>12</v>
      </c>
      <c r="B42" s="430" t="e">
        <f>SUM(B34:B41)</f>
        <v>#REF!</v>
      </c>
      <c r="C42" s="168"/>
      <c r="D42" s="168">
        <f>SUM(D34:D41)</f>
        <v>619469.02654867258</v>
      </c>
      <c r="E42" s="148">
        <f>SUM(E34:E41)</f>
        <v>700000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86206.896551724145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86206.896551724145</v>
      </c>
      <c r="T42" s="168">
        <f t="shared" si="29"/>
        <v>0</v>
      </c>
      <c r="U42" s="168">
        <f t="shared" si="29"/>
        <v>86206.896551724145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0</v>
      </c>
      <c r="Z42" s="168">
        <f t="shared" si="29"/>
        <v>0</v>
      </c>
      <c r="AA42" s="168">
        <f t="shared" si="29"/>
        <v>0</v>
      </c>
      <c r="AB42" s="168">
        <f t="shared" si="29"/>
        <v>0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260909.36832468724</v>
      </c>
      <c r="AM42" s="168">
        <f t="shared" si="29"/>
        <v>0</v>
      </c>
      <c r="AN42" s="168">
        <f t="shared" si="29"/>
        <v>86206.896551724145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86206.896551724145</v>
      </c>
      <c r="AT42" s="168">
        <f t="shared" si="29"/>
        <v>0</v>
      </c>
      <c r="AU42" s="168">
        <f t="shared" si="29"/>
        <v>129310.34482758622</v>
      </c>
      <c r="AV42" s="66" t="e">
        <f t="shared" si="29"/>
        <v>#REF!</v>
      </c>
      <c r="AW42" s="168">
        <f t="shared" si="29"/>
        <v>86206.896551724145</v>
      </c>
      <c r="AX42" s="66" t="e">
        <f t="shared" si="29"/>
        <v>#REF!</v>
      </c>
      <c r="AY42" s="168">
        <f t="shared" si="29"/>
        <v>0</v>
      </c>
      <c r="AZ42" s="168">
        <f t="shared" si="29"/>
        <v>86206.896551724145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700000</v>
      </c>
      <c r="BL42" s="113" t="e">
        <f>SUM(BL34:BL41)</f>
        <v>#REF!</v>
      </c>
    </row>
    <row r="43" spans="1:65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10619469.026548674</v>
      </c>
      <c r="E44" s="48">
        <f t="shared" ref="E44:E66" si="34">BK44</f>
        <v>12000000</v>
      </c>
      <c r="F44" s="138" t="e">
        <f t="shared" ref="F44:F66" si="35">E44-B44</f>
        <v>#REF!</v>
      </c>
      <c r="G44" s="93" t="s">
        <v>61</v>
      </c>
      <c r="H44" s="158">
        <f>'March 2019'!G35/'March 2019'!$BX$35</f>
        <v>0</v>
      </c>
      <c r="I44" s="162">
        <f>'March 2019'!H35/'March 2019'!$BX$35</f>
        <v>530973.45132743369</v>
      </c>
      <c r="J44" s="162">
        <f>'March 2019'!I35/'March 2019'!$BX$35</f>
        <v>0</v>
      </c>
      <c r="K44" s="6">
        <f>'March 2019'!J35/'March 2019'!$BX$35</f>
        <v>0</v>
      </c>
      <c r="L44" s="162">
        <f>'March 2019'!K35/'March 2019'!$BX$35</f>
        <v>0</v>
      </c>
      <c r="M44" s="162">
        <f>'March 2019'!L35/'March 2019'!$BX$35</f>
        <v>0</v>
      </c>
      <c r="N44" s="162">
        <f>'March 2019'!M35/'March 2019'!$BX$35</f>
        <v>0</v>
      </c>
      <c r="O44" s="162">
        <f>'March 2019'!N35/'March 2019'!$BX$35</f>
        <v>0</v>
      </c>
      <c r="P44" s="162">
        <f>'March 2019'!O35/'March 2019'!$BX$35</f>
        <v>0</v>
      </c>
      <c r="Q44" s="162">
        <f>'March 2019'!P35/'March 2019'!$BX$35</f>
        <v>0</v>
      </c>
      <c r="R44" s="162">
        <f>'March 2019'!Q35/'March 2019'!$BX$35</f>
        <v>442477.87610619474</v>
      </c>
      <c r="S44" s="162">
        <f>'March 2019'!R35/'March 2019'!$BX$35</f>
        <v>619469.02654867258</v>
      </c>
      <c r="T44" s="344">
        <f>'March 2019'!S35/'March 2019'!$BX$35</f>
        <v>0</v>
      </c>
      <c r="U44" s="344">
        <f>'March 2019'!T35/'March 2019'!$BX$35</f>
        <v>0</v>
      </c>
      <c r="V44" s="162">
        <f>'March 2019'!U35/'March 2019'!$BX$35</f>
        <v>0</v>
      </c>
      <c r="W44" s="162">
        <f>'March 2019'!V35/'March 2019'!$BX$35</f>
        <v>0</v>
      </c>
      <c r="X44" s="162">
        <f>'March 2019'!W35/'March 2019'!$BX$35</f>
        <v>0</v>
      </c>
      <c r="Y44" s="339">
        <f>'March 2019'!X35/'March 2019'!$BX$35</f>
        <v>0</v>
      </c>
      <c r="Z44" s="162">
        <f>'March 2019'!AA35/'March 2019'!$BX$35</f>
        <v>796460.17699115048</v>
      </c>
      <c r="AA44" s="162">
        <f>'March 2019'!AB35/'March 2019'!$BX$35</f>
        <v>0</v>
      </c>
      <c r="AB44" s="162">
        <f>'March 2019'!AE35/'March 2019'!$BX$35</f>
        <v>0</v>
      </c>
      <c r="AC44" s="162">
        <f>'March 2019'!AF35/'March 2019'!$BX$35</f>
        <v>0</v>
      </c>
      <c r="AD44" s="162">
        <f>'March 2019'!AG35/'March 2019'!$BX$35</f>
        <v>0</v>
      </c>
      <c r="AE44" s="162">
        <f>'March 2019'!AI35/'March 2019'!$BX$35</f>
        <v>0</v>
      </c>
      <c r="AF44" s="288">
        <f>'March 2019'!AJ35/'March 2019'!$BX$35</f>
        <v>707964.60176991159</v>
      </c>
      <c r="AG44" s="162">
        <f>'March 2019'!AK35/'March 2019'!$BX$35</f>
        <v>0</v>
      </c>
      <c r="AH44" s="162">
        <f>'March 2019'!AM35/'March 2019'!$BX$35</f>
        <v>0</v>
      </c>
      <c r="AI44" s="288">
        <f>'March 2019'!AN35/'March 2019'!$BX$35</f>
        <v>0</v>
      </c>
      <c r="AJ44" s="288">
        <f>'March 2019'!AO35/'March 2019'!$BX$35</f>
        <v>0</v>
      </c>
      <c r="AK44" s="162">
        <f>'March 2019'!AP35/'March 2019'!$BX$35</f>
        <v>0</v>
      </c>
      <c r="AL44" s="162">
        <f>'March 2019'!AQ35/'March 2019'!$BX$35</f>
        <v>1150442.4778761063</v>
      </c>
      <c r="AM44" s="162">
        <f>'March 2019'!AR35/'March 2019'!$BX$35</f>
        <v>0</v>
      </c>
      <c r="AN44" s="6">
        <f>'March 2019'!AS35/'March 2019'!$BX$35</f>
        <v>884955.75221238949</v>
      </c>
      <c r="AO44" s="162">
        <f>'March 2019'!AT35/'March 2019'!$BX$35</f>
        <v>0</v>
      </c>
      <c r="AP44" s="162">
        <f>'March 2019'!AV35/'March 2019'!$BX$35</f>
        <v>0</v>
      </c>
      <c r="AQ44" s="162">
        <f>'March 2019'!AW35/'March 2019'!$BX$35</f>
        <v>0</v>
      </c>
      <c r="AR44" s="162">
        <f>'March 2019'!AZ35/'March 2019'!$BX$35</f>
        <v>707964.60176991159</v>
      </c>
      <c r="AS44" s="162">
        <f>'March 2019'!BA35/'March 2019'!$BX$35</f>
        <v>884955.75221238949</v>
      </c>
      <c r="AT44" s="25">
        <f>'March 2019'!BB35/'March 2019'!$BX$35</f>
        <v>884955.75221238949</v>
      </c>
      <c r="AU44" s="6">
        <f>'March 2019'!BC35/'March 2019'!$BX$35</f>
        <v>884955.75221238949</v>
      </c>
      <c r="AV44" s="25" t="e">
        <f>'March 2019'!#REF!/'March 2019'!$BX$35</f>
        <v>#REF!</v>
      </c>
      <c r="AW44" s="162">
        <f>'March 2019'!BE35/'March 2019'!$BX$35</f>
        <v>0</v>
      </c>
      <c r="AX44" s="162" t="e">
        <f>'March 2019'!#REF!/'March 2019'!$BX$35</f>
        <v>#REF!</v>
      </c>
      <c r="AY44" s="162">
        <f>'March 2019'!BF35/'March 2019'!$BX$35</f>
        <v>796460.17699115048</v>
      </c>
      <c r="AZ44" s="162">
        <f>'March 2019'!BG35/'March 2019'!$BX$35</f>
        <v>0</v>
      </c>
      <c r="BA44" s="6">
        <f>'March 2019'!BH35/'March 2019'!$BX$35</f>
        <v>0</v>
      </c>
      <c r="BB44" s="158">
        <f>'March 2019'!BI35/'March 2019'!$BX$35</f>
        <v>0</v>
      </c>
      <c r="BC44" s="159">
        <f>'March 2019'!BL35/'March 2019'!$BX$35</f>
        <v>0</v>
      </c>
      <c r="BD44" s="159">
        <f>'March 2019'!BM35/'March 2019'!$BX$35</f>
        <v>0</v>
      </c>
      <c r="BE44" s="159">
        <f>'March 2019'!BN35/'March 2019'!$BX$35</f>
        <v>0</v>
      </c>
      <c r="BF44" s="159">
        <f>'March 2019'!BO35/'March 2019'!$BX$35</f>
        <v>0</v>
      </c>
      <c r="BG44" s="159">
        <f>'March 2019'!BP35/'March 2019'!$BX$35</f>
        <v>0</v>
      </c>
      <c r="BH44" s="159">
        <f>'March 2019'!BQ35/'March 2019'!$BX$35</f>
        <v>0</v>
      </c>
      <c r="BI44" s="159">
        <f>'March 2019'!BR35/'March 2019'!$BX$35</f>
        <v>0</v>
      </c>
      <c r="BJ44" s="11" t="e">
        <f t="shared" ref="BJ44:BJ66" si="36">SUM(H44:BI44)</f>
        <v>#REF!</v>
      </c>
      <c r="BK44" s="11">
        <f>Summary!C37</f>
        <v>12000000</v>
      </c>
      <c r="BL44" s="114" t="e">
        <f t="shared" ref="BL44:BL66" si="37">BK44-BJ44</f>
        <v>#REF!</v>
      </c>
      <c r="BM44" s="153" t="e">
        <f>BJ44='March 2019'!#REF!</f>
        <v>#REF!</v>
      </c>
    </row>
    <row r="45" spans="1:65">
      <c r="A45" s="80" t="s">
        <v>62</v>
      </c>
      <c r="B45" s="425" t="e">
        <f t="shared" si="32"/>
        <v>#REF!</v>
      </c>
      <c r="C45" s="428"/>
      <c r="D45" s="455">
        <f t="shared" si="33"/>
        <v>19469026.548672568</v>
      </c>
      <c r="E45" s="48">
        <f t="shared" si="34"/>
        <v>22000000</v>
      </c>
      <c r="F45" s="138" t="e">
        <f t="shared" si="35"/>
        <v>#REF!</v>
      </c>
      <c r="G45" s="93" t="s">
        <v>62</v>
      </c>
      <c r="H45" s="158">
        <f>'March 2019'!G36/'March 2019'!$BX$36</f>
        <v>0</v>
      </c>
      <c r="I45" s="345">
        <f>'March 2019'!H36/'March 2019'!$BX$36</f>
        <v>689655.17241379316</v>
      </c>
      <c r="J45" s="162">
        <f>'March 2019'!I36/'March 2019'!$BX$36</f>
        <v>0</v>
      </c>
      <c r="K45" s="6">
        <f>'March 2019'!J36/'March 2019'!$BX$36</f>
        <v>0</v>
      </c>
      <c r="L45" s="162">
        <f>'March 2019'!K36/'March 2019'!$BX$36</f>
        <v>0</v>
      </c>
      <c r="M45" s="162">
        <f>'March 2019'!L36/'March 2019'!$BX$36</f>
        <v>689655.17241379316</v>
      </c>
      <c r="N45" s="162">
        <f>'March 2019'!M36/'March 2019'!$BX$36</f>
        <v>0</v>
      </c>
      <c r="O45" s="162">
        <f>'March 2019'!N36/'March 2019'!$BX$36</f>
        <v>0</v>
      </c>
      <c r="P45" s="162">
        <f>'March 2019'!O36/'March 2019'!$BX$36</f>
        <v>0</v>
      </c>
      <c r="Q45" s="162">
        <f>'March 2019'!P36/'March 2019'!$BX$36</f>
        <v>0</v>
      </c>
      <c r="R45" s="162">
        <f>'March 2019'!Q36/'March 2019'!$BX$36</f>
        <v>810344.82758620696</v>
      </c>
      <c r="S45" s="162">
        <f>'March 2019'!R36/'March 2019'!$BX$36</f>
        <v>603448.27586206899</v>
      </c>
      <c r="T45" s="6">
        <f>'March 2019'!S36/'March 2019'!$BX$36</f>
        <v>0</v>
      </c>
      <c r="U45" s="6">
        <f>'March 2019'!T36/'March 2019'!$BX$36</f>
        <v>862068.96551724139</v>
      </c>
      <c r="V45" s="162">
        <f>'March 2019'!U36/'March 2019'!$BX$36</f>
        <v>0</v>
      </c>
      <c r="W45" s="162">
        <f>'March 2019'!V36/'March 2019'!$BX$36</f>
        <v>0</v>
      </c>
      <c r="X45" s="162">
        <f>'March 2019'!W36/'March 2019'!$BX$36</f>
        <v>0</v>
      </c>
      <c r="Y45" s="339">
        <f>'March 2019'!X36/'March 2019'!$BX$36</f>
        <v>603448.27586206899</v>
      </c>
      <c r="Z45" s="162">
        <f>'March 2019'!AA36/'March 2019'!$BX$36</f>
        <v>0</v>
      </c>
      <c r="AA45" s="162">
        <f>'March 2019'!AB36/'March 2019'!$BX$36</f>
        <v>0</v>
      </c>
      <c r="AB45" s="162">
        <f>'March 2019'!AE36/'March 2019'!$BX$36</f>
        <v>0</v>
      </c>
      <c r="AC45" s="162">
        <f>'March 2019'!AF36/'March 2019'!$BX$36</f>
        <v>0</v>
      </c>
      <c r="AD45" s="288">
        <f>'March 2019'!AG36/'March 2019'!$BX$36</f>
        <v>474137.93103448278</v>
      </c>
      <c r="AE45" s="162">
        <f>'March 2019'!AI36/'March 2019'!$BX$36</f>
        <v>0</v>
      </c>
      <c r="AF45" s="288">
        <f>'March 2019'!AJ36/'March 2019'!$BX$36</f>
        <v>344827.58620689658</v>
      </c>
      <c r="AG45" s="364">
        <f>'March 2019'!AK36/'March 2019'!$BX$36</f>
        <v>0</v>
      </c>
      <c r="AH45" s="162">
        <f>'March 2019'!AM36/'March 2019'!$BX$36</f>
        <v>344827.58620689658</v>
      </c>
      <c r="AI45" s="288">
        <f>'March 2019'!AN36/'March 2019'!$BX$36</f>
        <v>517241.37931034487</v>
      </c>
      <c r="AJ45" s="288">
        <f>'March 2019'!AO36/'March 2019'!$BX$36</f>
        <v>0</v>
      </c>
      <c r="AK45" s="467">
        <f>'March 2019'!AP36/'March 2019'!$BX$36</f>
        <v>0</v>
      </c>
      <c r="AL45" s="162">
        <f>'March 2019'!AQ36/'March 2019'!$BX$36</f>
        <v>1293103.4482758623</v>
      </c>
      <c r="AM45" s="162">
        <f>'March 2019'!AR36/'March 2019'!$BX$36</f>
        <v>0</v>
      </c>
      <c r="AN45" s="6">
        <f>'March 2019'!AS36/'March 2019'!$BX$36</f>
        <v>862068.96551724139</v>
      </c>
      <c r="AO45" s="162">
        <f>'March 2019'!AT36/'March 2019'!$BX$36</f>
        <v>344827.58620689658</v>
      </c>
      <c r="AP45" s="162">
        <f>'March 2019'!AV36/'March 2019'!$BX$36</f>
        <v>0</v>
      </c>
      <c r="AQ45" s="162">
        <f>'March 2019'!AW36/'March 2019'!$BX$36</f>
        <v>0</v>
      </c>
      <c r="AR45" s="162">
        <f>'March 2019'!AZ36/'March 2019'!$BX$36</f>
        <v>560344.82758620696</v>
      </c>
      <c r="AS45" s="345">
        <f>'March 2019'!BA36/'March 2019'!$BX$36</f>
        <v>517241.37931034487</v>
      </c>
      <c r="AT45" s="25">
        <f>'March 2019'!BB36/'March 2019'!$BX$36</f>
        <v>1034482.7586206897</v>
      </c>
      <c r="AU45" s="6">
        <f>'March 2019'!BC36/'March 2019'!$BX$36</f>
        <v>1034482.7586206897</v>
      </c>
      <c r="AV45" s="25" t="e">
        <f>'March 2019'!#REF!/'March 2019'!$BX$36</f>
        <v>#REF!</v>
      </c>
      <c r="AW45" s="162">
        <f>'March 2019'!BE36/'March 2019'!$BX$36</f>
        <v>862068.96551724139</v>
      </c>
      <c r="AX45" s="162" t="e">
        <f>'March 2019'!#REF!/'March 2019'!$BX$36</f>
        <v>#REF!</v>
      </c>
      <c r="AY45" s="162">
        <f>'March 2019'!BF36/'March 2019'!$BX$36</f>
        <v>862068.96551724139</v>
      </c>
      <c r="AZ45" s="162">
        <f>'March 2019'!BG36/'March 2019'!$BX$36</f>
        <v>0</v>
      </c>
      <c r="BA45" s="6">
        <f>'March 2019'!BH36/'March 2019'!$BX$36</f>
        <v>862068.96551724139</v>
      </c>
      <c r="BB45" s="159">
        <f>'March 2019'!BI36/'March 2019'!$BX$36</f>
        <v>0</v>
      </c>
      <c r="BC45" s="159">
        <f>'March 2019'!BL36/'March 2019'!$BX$36</f>
        <v>0</v>
      </c>
      <c r="BD45" s="345">
        <f>'March 2019'!BM36/'March 2019'!$BX$36</f>
        <v>517241.37931034487</v>
      </c>
      <c r="BE45" s="159">
        <f>'March 2019'!BN36/'March 2019'!$BX$36</f>
        <v>0</v>
      </c>
      <c r="BF45" s="159">
        <f>'March 2019'!BO36/'March 2019'!$BX$36</f>
        <v>0</v>
      </c>
      <c r="BG45" s="159">
        <f>'March 2019'!BP36/'March 2019'!$BX$36</f>
        <v>0</v>
      </c>
      <c r="BH45" s="159">
        <f>'March 2019'!BQ36/'March 2019'!$BX$36</f>
        <v>0</v>
      </c>
      <c r="BI45" s="159">
        <f>'March 2019'!BR36/'March 2019'!$BX$36</f>
        <v>0</v>
      </c>
      <c r="BJ45" s="11" t="e">
        <f t="shared" si="36"/>
        <v>#REF!</v>
      </c>
      <c r="BK45" s="11">
        <f>Summary!C38</f>
        <v>22000000</v>
      </c>
      <c r="BL45" s="114" t="e">
        <f t="shared" si="37"/>
        <v>#REF!</v>
      </c>
      <c r="BM45" s="153" t="e">
        <f>BJ45='March 2019'!#REF!</f>
        <v>#REF!</v>
      </c>
    </row>
    <row r="46" spans="1:65">
      <c r="A46" s="80" t="s">
        <v>63</v>
      </c>
      <c r="B46" s="425" t="e">
        <f t="shared" si="32"/>
        <v>#REF!</v>
      </c>
      <c r="C46" s="428"/>
      <c r="D46" s="458">
        <f>E46/1.16</f>
        <v>0</v>
      </c>
      <c r="E46" s="48">
        <f t="shared" si="34"/>
        <v>0</v>
      </c>
      <c r="F46" s="138" t="e">
        <f t="shared" si="35"/>
        <v>#REF!</v>
      </c>
      <c r="G46" s="93" t="s">
        <v>63</v>
      </c>
      <c r="H46" s="158">
        <f>'March 2019'!G37/'March 2019'!$BX$37</f>
        <v>0</v>
      </c>
      <c r="I46" s="162">
        <f>'March 2019'!H37/'March 2019'!$BX$37</f>
        <v>0</v>
      </c>
      <c r="J46" s="162">
        <f>'March 2019'!I37/'March 2019'!$BX$37</f>
        <v>0</v>
      </c>
      <c r="K46" s="347">
        <f>'March 2019'!J37/'March 2019'!$BX$37</f>
        <v>0</v>
      </c>
      <c r="L46" s="162">
        <f>'March 2019'!K37/'March 2019'!$BX$37</f>
        <v>0</v>
      </c>
      <c r="M46" s="162">
        <f>'March 2019'!L37/'March 2019'!$BX$37</f>
        <v>0</v>
      </c>
      <c r="N46" s="162">
        <f>'March 2019'!M37/'March 2019'!$BX$37</f>
        <v>0</v>
      </c>
      <c r="O46" s="162">
        <f>'March 2019'!N37/'March 2019'!$BX$37</f>
        <v>0</v>
      </c>
      <c r="P46" s="162">
        <f>'March 2019'!O37/'March 2019'!$BX$37</f>
        <v>0</v>
      </c>
      <c r="Q46" s="162">
        <f>'March 2019'!P37/'March 2019'!$BX$37</f>
        <v>0</v>
      </c>
      <c r="R46" s="162">
        <f>'March 2019'!Q37/'March 2019'!$BX$37</f>
        <v>0</v>
      </c>
      <c r="S46" s="162">
        <f>'March 2019'!R37/'March 2019'!$BX$37</f>
        <v>0</v>
      </c>
      <c r="T46" s="347">
        <f>'March 2019'!S37/'March 2019'!$BX$37</f>
        <v>0</v>
      </c>
      <c r="U46" s="6">
        <f>'March 2019'!T37/'March 2019'!$BX$37</f>
        <v>0</v>
      </c>
      <c r="V46" s="162">
        <f>'March 2019'!U37/'March 2019'!$BX$37</f>
        <v>0</v>
      </c>
      <c r="W46" s="162">
        <f>'March 2019'!V37/'March 2019'!$BX$37</f>
        <v>0</v>
      </c>
      <c r="X46" s="162">
        <f>'March 2019'!W37/'March 2019'!$BX$37</f>
        <v>0</v>
      </c>
      <c r="Y46" s="339">
        <f>'March 2019'!X37/'March 2019'!$BX$37</f>
        <v>0</v>
      </c>
      <c r="Z46" s="162">
        <f>'March 2019'!AA37/'March 2019'!$BX$37</f>
        <v>0</v>
      </c>
      <c r="AA46" s="162">
        <f>'March 2019'!AB37/'March 2019'!$BX$37</f>
        <v>0</v>
      </c>
      <c r="AB46" s="162">
        <f>'March 2019'!AE37/'March 2019'!$BX$37</f>
        <v>0</v>
      </c>
      <c r="AC46" s="162">
        <f>'March 2019'!AF37/'March 2019'!$BX$37</f>
        <v>0</v>
      </c>
      <c r="AD46" s="345">
        <f>'March 2019'!AG37/'March 2019'!$BX$37</f>
        <v>0</v>
      </c>
      <c r="AE46" s="345">
        <f>'March 2019'!AI37/'March 2019'!$BX$37</f>
        <v>0</v>
      </c>
      <c r="AF46" s="345">
        <f>'March 2019'!AJ37/'March 2019'!$BX$37</f>
        <v>0</v>
      </c>
      <c r="AG46" s="162">
        <f>'March 2019'!AK37/'March 2019'!$BX$37</f>
        <v>0</v>
      </c>
      <c r="AH46" s="162">
        <f>'March 2019'!AM37/'March 2019'!$BX$37</f>
        <v>0</v>
      </c>
      <c r="AI46" s="474">
        <f>'March 2019'!AN37/'March 2019'!$BX$37</f>
        <v>0</v>
      </c>
      <c r="AJ46" s="162">
        <f>'March 2019'!AO37/'March 2019'!$BX$37</f>
        <v>0</v>
      </c>
      <c r="AK46" s="162">
        <f>'March 2019'!AP37/'March 2019'!$BX$37</f>
        <v>0</v>
      </c>
      <c r="AL46" s="345">
        <f>'March 2019'!AQ37/'March 2019'!$BX$37</f>
        <v>0</v>
      </c>
      <c r="AM46" s="162">
        <f>'March 2019'!AR37/'March 2019'!$BX$37</f>
        <v>0</v>
      </c>
      <c r="AN46" s="347">
        <f>'March 2019'!AS37/'March 2019'!$BX$37</f>
        <v>0</v>
      </c>
      <c r="AO46" s="162">
        <f>'March 2019'!AT37/'March 2019'!$BX$37</f>
        <v>0</v>
      </c>
      <c r="AP46" s="345">
        <f>'March 2019'!AV37/'March 2019'!$BX$37</f>
        <v>0</v>
      </c>
      <c r="AQ46" s="162">
        <f>'March 2019'!AW37/'March 2019'!$BX$37</f>
        <v>0</v>
      </c>
      <c r="AR46" s="345">
        <f>'March 2019'!AZ37/'March 2019'!$BX$37</f>
        <v>0</v>
      </c>
      <c r="AS46" s="162">
        <f>'March 2019'!BA37/'March 2019'!$BX$37</f>
        <v>0</v>
      </c>
      <c r="AT46" s="25">
        <f>'March 2019'!BB37/'March 2019'!$BX$37</f>
        <v>0</v>
      </c>
      <c r="AU46" s="454">
        <f>'March 2019'!BC37/'March 2019'!$BX$37</f>
        <v>0</v>
      </c>
      <c r="AV46" s="26" t="e">
        <f>'March 2019'!#REF!/'March 2019'!$BX$37</f>
        <v>#REF!</v>
      </c>
      <c r="AW46" s="162">
        <f>'March 2019'!BE37/'March 2019'!$BX$37</f>
        <v>0</v>
      </c>
      <c r="AX46" s="162" t="e">
        <f>'March 2019'!#REF!/'March 2019'!$BX$37</f>
        <v>#REF!</v>
      </c>
      <c r="AY46" s="345">
        <f>'March 2019'!BF37/'March 2019'!$BX$37</f>
        <v>0</v>
      </c>
      <c r="AZ46" s="162">
        <f>'March 2019'!BG37/'March 2019'!$BX$37</f>
        <v>0</v>
      </c>
      <c r="BA46" s="6">
        <f>'March 2019'!BH37/'March 2019'!$BX$37</f>
        <v>0</v>
      </c>
      <c r="BB46" s="159">
        <f>'March 2019'!BI37/'March 2019'!$BX$37</f>
        <v>0</v>
      </c>
      <c r="BC46" s="159">
        <f>'March 2019'!BL37/'March 2019'!$BX$37</f>
        <v>0</v>
      </c>
      <c r="BD46" s="162">
        <f>'March 2019'!BM37/'March 2019'!$BX$37</f>
        <v>0</v>
      </c>
      <c r="BE46" s="159">
        <f>'March 2019'!BN37/'March 2019'!$BX$37</f>
        <v>0</v>
      </c>
      <c r="BF46" s="159">
        <f>'March 2019'!BO37/'March 2019'!$BX$37</f>
        <v>0</v>
      </c>
      <c r="BG46" s="159">
        <f>'March 2019'!BP37/'March 2019'!$BX$37</f>
        <v>0</v>
      </c>
      <c r="BH46" s="159">
        <f>'March 2019'!BQ37/'March 2019'!$BX$37</f>
        <v>0</v>
      </c>
      <c r="BI46" s="159">
        <f>'March 2019'!BR37/'March 2019'!$BX$37</f>
        <v>0</v>
      </c>
      <c r="BJ46" s="11" t="e">
        <f t="shared" si="36"/>
        <v>#REF!</v>
      </c>
      <c r="BK46" s="11">
        <f>Summary!C39</f>
        <v>0</v>
      </c>
      <c r="BL46" s="109" t="e">
        <f t="shared" si="37"/>
        <v>#REF!</v>
      </c>
      <c r="BM46" s="153" t="e">
        <f>BJ46='March 2019'!#REF!</f>
        <v>#REF!</v>
      </c>
    </row>
    <row r="47" spans="1:65">
      <c r="A47" s="80" t="s">
        <v>64</v>
      </c>
      <c r="B47" s="105" t="e">
        <f t="shared" si="32"/>
        <v>#REF!</v>
      </c>
      <c r="C47" s="423"/>
      <c r="D47" s="455">
        <f t="shared" si="33"/>
        <v>4159292.0353982304</v>
      </c>
      <c r="E47" s="48">
        <f t="shared" si="34"/>
        <v>4700000</v>
      </c>
      <c r="F47" s="138" t="e">
        <f t="shared" si="35"/>
        <v>#REF!</v>
      </c>
      <c r="G47" s="93" t="s">
        <v>64</v>
      </c>
      <c r="H47" s="158">
        <f>'March 2019'!G38/'March 2019'!$BX$38</f>
        <v>0</v>
      </c>
      <c r="I47" s="162">
        <f>'March 2019'!H38/'March 2019'!$BX$38</f>
        <v>0</v>
      </c>
      <c r="J47" s="162">
        <f>'March 2019'!I38/'March 2019'!$BX$38</f>
        <v>0</v>
      </c>
      <c r="K47" s="6">
        <f>'March 2019'!J38/'March 2019'!$BX$38</f>
        <v>0</v>
      </c>
      <c r="L47" s="162">
        <f>'March 2019'!K38/'March 2019'!$BX$38</f>
        <v>0</v>
      </c>
      <c r="M47" s="162">
        <f>'March 2019'!L38/'March 2019'!$BX$38</f>
        <v>0</v>
      </c>
      <c r="N47" s="162">
        <f>'March 2019'!M38/'March 2019'!$BX$38</f>
        <v>0</v>
      </c>
      <c r="O47" s="162">
        <f>'March 2019'!N38/'March 2019'!$BX$38</f>
        <v>0</v>
      </c>
      <c r="P47" s="162">
        <f>'March 2019'!O38/'March 2019'!$BX$38</f>
        <v>0</v>
      </c>
      <c r="Q47" s="162">
        <f>'March 2019'!P38/'March 2019'!$BX$38</f>
        <v>0</v>
      </c>
      <c r="R47" s="162">
        <f>'March 2019'!Q38/'March 2019'!$BX$38</f>
        <v>0</v>
      </c>
      <c r="S47" s="364">
        <f>'March 2019'!R38/'March 2019'!$BX$38</f>
        <v>0</v>
      </c>
      <c r="T47" s="365">
        <f>'March 2019'!S38/'March 2019'!$BX$38</f>
        <v>0</v>
      </c>
      <c r="U47" s="349">
        <f>'March 2019'!T38/'March 2019'!$BX$38</f>
        <v>0</v>
      </c>
      <c r="V47" s="162">
        <f>'March 2019'!U38/'March 2019'!$BX$38</f>
        <v>0</v>
      </c>
      <c r="W47" s="162">
        <f>'March 2019'!V38/'March 2019'!$BX$38</f>
        <v>0</v>
      </c>
      <c r="X47" s="162">
        <f>'March 2019'!W38/'March 2019'!$BX$38</f>
        <v>0</v>
      </c>
      <c r="Y47" s="339">
        <f>'March 2019'!X38/'March 2019'!$BX$38</f>
        <v>0</v>
      </c>
      <c r="Z47" s="162">
        <f>'March 2019'!AA38/'March 2019'!$BX$38</f>
        <v>0</v>
      </c>
      <c r="AA47" s="162">
        <f>'March 2019'!AB38/'March 2019'!$BX$38</f>
        <v>0</v>
      </c>
      <c r="AB47" s="162">
        <f>'March 2019'!AE38/'March 2019'!$BX$38</f>
        <v>0</v>
      </c>
      <c r="AC47" s="162">
        <f>'March 2019'!AF38/'March 2019'!$BX$38</f>
        <v>0</v>
      </c>
      <c r="AD47" s="288">
        <f>'March 2019'!AG38/'March 2019'!$BX$38</f>
        <v>0</v>
      </c>
      <c r="AE47" s="162">
        <f>'March 2019'!AI38/'March 2019'!$BX$38</f>
        <v>0</v>
      </c>
      <c r="AF47" s="288">
        <f>'March 2019'!AJ38/'March 2019'!$BX$38</f>
        <v>0</v>
      </c>
      <c r="AG47" s="162">
        <f>'March 2019'!AK38/'March 2019'!$BX$38</f>
        <v>0</v>
      </c>
      <c r="AH47" s="162">
        <f>'March 2019'!AM38/'March 2019'!$BX$38</f>
        <v>0</v>
      </c>
      <c r="AI47" s="288">
        <f>'March 2019'!AN38/'March 2019'!$BX$38</f>
        <v>0</v>
      </c>
      <c r="AJ47" s="288">
        <f>'March 2019'!AO38/'March 2019'!$BX$38</f>
        <v>0</v>
      </c>
      <c r="AK47" s="467">
        <f>'March 2019'!AP38/'March 2019'!$BX$38</f>
        <v>0</v>
      </c>
      <c r="AL47" s="162">
        <f>'March 2019'!AQ38/'March 2019'!$BX$38</f>
        <v>40707.964601769912</v>
      </c>
      <c r="AM47" s="162">
        <f>'March 2019'!AR38/'March 2019'!$BX$38</f>
        <v>0</v>
      </c>
      <c r="AN47" s="6">
        <f>'March 2019'!AS38/'March 2019'!$BX$38</f>
        <v>0</v>
      </c>
      <c r="AO47" s="162">
        <f>'March 2019'!AT38/'March 2019'!$BX$38</f>
        <v>0</v>
      </c>
      <c r="AP47" s="162">
        <f>'March 2019'!AV38/'March 2019'!$BX$38</f>
        <v>0</v>
      </c>
      <c r="AQ47" s="162">
        <f>'March 2019'!AW38/'March 2019'!$BX$38</f>
        <v>0</v>
      </c>
      <c r="AR47" s="162">
        <f>'March 2019'!AZ38/'March 2019'!$BX$38</f>
        <v>0</v>
      </c>
      <c r="AS47" s="345">
        <f>'March 2019'!BA38/'March 2019'!$BX$38</f>
        <v>0</v>
      </c>
      <c r="AT47" s="25">
        <f>'March 2019'!BB38/'March 2019'!$BX$38</f>
        <v>0</v>
      </c>
      <c r="AU47" s="450">
        <f>'March 2019'!BC38/'March 2019'!$BX$38</f>
        <v>0</v>
      </c>
      <c r="AV47" s="25" t="e">
        <f>'March 2019'!#REF!/'March 2019'!$BX$38</f>
        <v>#REF!</v>
      </c>
      <c r="AW47" s="162">
        <f>'March 2019'!BE38/'March 2019'!$BX$38</f>
        <v>44247.787610619474</v>
      </c>
      <c r="AX47" s="162" t="e">
        <f>'March 2019'!#REF!/'March 2019'!$BX$38</f>
        <v>#REF!</v>
      </c>
      <c r="AY47" s="162">
        <f>'March 2019'!BF38/'March 2019'!$BX$38</f>
        <v>0</v>
      </c>
      <c r="AZ47" s="162">
        <f>'March 2019'!BG38/'March 2019'!$BX$38</f>
        <v>0</v>
      </c>
      <c r="BA47" s="347">
        <f>'March 2019'!BH38/'March 2019'!$BX$38</f>
        <v>0</v>
      </c>
      <c r="BB47" s="159">
        <f>'March 2019'!BI38/'March 2019'!$BX$38</f>
        <v>0</v>
      </c>
      <c r="BC47" s="159">
        <f>'March 2019'!BL38/'March 2019'!$BX$38</f>
        <v>0</v>
      </c>
      <c r="BD47" s="162">
        <f>'March 2019'!BM38/'March 2019'!$BX$38</f>
        <v>0</v>
      </c>
      <c r="BE47" s="159">
        <f>'March 2019'!BN38/'March 2019'!$BX$38</f>
        <v>0</v>
      </c>
      <c r="BF47" s="159">
        <f>'March 2019'!BO38/'March 2019'!$BX$38</f>
        <v>0</v>
      </c>
      <c r="BG47" s="159">
        <f>'March 2019'!BP38/'March 2019'!$BX$38</f>
        <v>0</v>
      </c>
      <c r="BH47" s="159">
        <f>'March 2019'!BQ38/'March 2019'!$BX$38</f>
        <v>0</v>
      </c>
      <c r="BI47" s="159">
        <f>'March 2019'!BR38/'March 2019'!$BX$38</f>
        <v>0</v>
      </c>
      <c r="BJ47" s="11" t="e">
        <f t="shared" si="36"/>
        <v>#REF!</v>
      </c>
      <c r="BK47" s="11">
        <f>Summary!C40</f>
        <v>4700000</v>
      </c>
      <c r="BL47" s="109" t="e">
        <f t="shared" si="37"/>
        <v>#REF!</v>
      </c>
      <c r="BM47" s="153" t="e">
        <f>BJ47='March 2019'!#REF!</f>
        <v>#REF!</v>
      </c>
    </row>
    <row r="48" spans="1:65">
      <c r="A48" s="80" t="s">
        <v>65</v>
      </c>
      <c r="B48" s="105" t="e">
        <f t="shared" si="32"/>
        <v>#REF!</v>
      </c>
      <c r="C48" s="423"/>
      <c r="D48" s="458">
        <f>E48/1.16</f>
        <v>3448275.8620689656</v>
      </c>
      <c r="E48" s="48">
        <f t="shared" si="34"/>
        <v>4000000</v>
      </c>
      <c r="F48" s="138" t="e">
        <f t="shared" si="35"/>
        <v>#REF!</v>
      </c>
      <c r="G48" s="93" t="s">
        <v>65</v>
      </c>
      <c r="H48" s="158">
        <f>'March 2019'!G39/'March 2019'!$BX$39</f>
        <v>0</v>
      </c>
      <c r="I48" s="162">
        <f>'March 2019'!H39/'March 2019'!$BX$39</f>
        <v>0</v>
      </c>
      <c r="J48" s="345">
        <f>'March 2019'!I39/'March 2019'!$BX$39</f>
        <v>0</v>
      </c>
      <c r="K48" s="347">
        <f>'March 2019'!J39/'March 2019'!$BX$39</f>
        <v>0</v>
      </c>
      <c r="L48" s="162">
        <f>'March 2019'!K39/'March 2019'!$BX$39</f>
        <v>0</v>
      </c>
      <c r="M48" s="162">
        <f>'March 2019'!L39/'March 2019'!$BX$39</f>
        <v>344827.58620689658</v>
      </c>
      <c r="N48" s="162">
        <f>'March 2019'!M39/'March 2019'!$BX$39</f>
        <v>0</v>
      </c>
      <c r="O48" s="345">
        <f>'March 2019'!N39/'March 2019'!$BX$39</f>
        <v>0</v>
      </c>
      <c r="P48" s="345">
        <f>'March 2019'!O39/'March 2019'!$BX$39</f>
        <v>0</v>
      </c>
      <c r="Q48" s="345">
        <f>'March 2019'!P39/'March 2019'!$BX$39</f>
        <v>0</v>
      </c>
      <c r="R48" s="345">
        <f>'March 2019'!Q39/'March 2019'!$BX$39</f>
        <v>0</v>
      </c>
      <c r="S48" s="162">
        <f>'March 2019'!R39/'March 2019'!$BX$39</f>
        <v>0</v>
      </c>
      <c r="T48" s="462">
        <f>'March 2019'!S39/'March 2019'!$BX$39</f>
        <v>0</v>
      </c>
      <c r="U48" s="350">
        <f>'March 2019'!T39/'March 2019'!$BX$39</f>
        <v>0</v>
      </c>
      <c r="V48" s="162">
        <f>'March 2019'!U39/'March 2019'!$BX$39</f>
        <v>0</v>
      </c>
      <c r="W48" s="162">
        <f>'March 2019'!V39/'March 2019'!$BX$39</f>
        <v>0</v>
      </c>
      <c r="X48" s="162">
        <f>'March 2019'!W39/'March 2019'!$BX$39</f>
        <v>0</v>
      </c>
      <c r="Y48" s="339">
        <f>'March 2019'!X39/'March 2019'!$BX$39</f>
        <v>0</v>
      </c>
      <c r="Z48" s="162">
        <f>'March 2019'!AA39/'March 2019'!$BX$39</f>
        <v>0</v>
      </c>
      <c r="AA48" s="162">
        <f>'March 2019'!AB39/'March 2019'!$BX$39</f>
        <v>0</v>
      </c>
      <c r="AB48" s="162">
        <f>'March 2019'!AE39/'March 2019'!$BX$39</f>
        <v>0</v>
      </c>
      <c r="AC48" s="162">
        <f>'March 2019'!AF39/'March 2019'!$BX$39</f>
        <v>0</v>
      </c>
      <c r="AD48" s="162">
        <f>'March 2019'!AG39/'March 2019'!$BX$39</f>
        <v>0</v>
      </c>
      <c r="AE48" s="162">
        <f>'March 2019'!AI39/'March 2019'!$BX$39</f>
        <v>0</v>
      </c>
      <c r="AF48" s="162">
        <f>'March 2019'!AJ39/'March 2019'!$BX$39</f>
        <v>258620.68965517243</v>
      </c>
      <c r="AG48" s="162">
        <f>'March 2019'!AK39/'March 2019'!$BX$39</f>
        <v>0</v>
      </c>
      <c r="AH48" s="162">
        <f>'March 2019'!AM39/'March 2019'!$BX$39</f>
        <v>0</v>
      </c>
      <c r="AI48" s="288">
        <f>'March 2019'!AN39/'March 2019'!$BX$39</f>
        <v>258620.68965517243</v>
      </c>
      <c r="AJ48" s="162">
        <f>'March 2019'!AO39/'March 2019'!$BX$39</f>
        <v>0</v>
      </c>
      <c r="AK48" s="162">
        <f>'March 2019'!AP39/'March 2019'!$BX$39</f>
        <v>0</v>
      </c>
      <c r="AL48" s="162">
        <f>'March 2019'!AQ39/'March 2019'!$BX$39</f>
        <v>603448.27586206899</v>
      </c>
      <c r="AM48" s="162">
        <f>'March 2019'!AR39/'March 2019'!$BX$39</f>
        <v>0</v>
      </c>
      <c r="AN48" s="6">
        <f>'March 2019'!AS39/'March 2019'!$BX$39</f>
        <v>0</v>
      </c>
      <c r="AO48" s="162">
        <f>'March 2019'!AT39/'March 2019'!$BX$39</f>
        <v>172413.79310344829</v>
      </c>
      <c r="AP48" s="162">
        <f>'March 2019'!AV39/'March 2019'!$BX$39</f>
        <v>0</v>
      </c>
      <c r="AQ48" s="162">
        <f>'March 2019'!AW39/'March 2019'!$BX$39</f>
        <v>0</v>
      </c>
      <c r="AR48" s="162">
        <f>'March 2019'!AZ39/'March 2019'!$BX$39</f>
        <v>0</v>
      </c>
      <c r="AS48" s="162">
        <f>'March 2019'!BA39/'March 2019'!$BX$39</f>
        <v>258620.68965517243</v>
      </c>
      <c r="AT48" s="25">
        <f>'March 2019'!BB39/'March 2019'!$BX$39</f>
        <v>344827.58620689658</v>
      </c>
      <c r="AU48" s="6">
        <f>'March 2019'!BC39/'March 2019'!$BX$39</f>
        <v>431034.4827586207</v>
      </c>
      <c r="AV48" s="25" t="e">
        <f>'March 2019'!#REF!/'March 2019'!$BX$39</f>
        <v>#REF!</v>
      </c>
      <c r="AW48" s="162">
        <f>'March 2019'!BE39/'March 2019'!$BX$39</f>
        <v>344827.58620689658</v>
      </c>
      <c r="AX48" s="162" t="e">
        <f>'March 2019'!#REF!/'March 2019'!$BX$39</f>
        <v>#REF!</v>
      </c>
      <c r="AY48" s="162">
        <f>'March 2019'!BF39/'March 2019'!$BX$39</f>
        <v>0</v>
      </c>
      <c r="AZ48" s="162">
        <f>'March 2019'!BG39/'March 2019'!$BX$39</f>
        <v>0</v>
      </c>
      <c r="BA48" s="347">
        <f>'March 2019'!BH39/'March 2019'!$BX$39</f>
        <v>0</v>
      </c>
      <c r="BB48" s="159">
        <f>'March 2019'!BI39/'March 2019'!$BX$39</f>
        <v>0</v>
      </c>
      <c r="BC48" s="159">
        <f>'March 2019'!BL39/'March 2019'!$BX$39</f>
        <v>0</v>
      </c>
      <c r="BD48" s="162">
        <f>'March 2019'!BM39/'March 2019'!$BX$39</f>
        <v>431034.4827586207</v>
      </c>
      <c r="BE48" s="159">
        <f>'March 2019'!BN39/'March 2019'!$BX$39</f>
        <v>0</v>
      </c>
      <c r="BF48" s="206">
        <f>'March 2019'!BO39/'March 2019'!$BX$39</f>
        <v>0</v>
      </c>
      <c r="BG48" s="159">
        <f>'March 2019'!BP39/'March 2019'!$BX$39</f>
        <v>0</v>
      </c>
      <c r="BH48" s="159">
        <f>'March 2019'!BQ39/'March 2019'!$BX$39</f>
        <v>0</v>
      </c>
      <c r="BI48" s="159">
        <f>'March 2019'!BR39/'March 2019'!$BX$39</f>
        <v>0</v>
      </c>
      <c r="BJ48" s="11" t="e">
        <f t="shared" si="36"/>
        <v>#REF!</v>
      </c>
      <c r="BK48" s="11">
        <f>Summary!C41</f>
        <v>4000000</v>
      </c>
      <c r="BL48" s="109" t="e">
        <f t="shared" si="37"/>
        <v>#REF!</v>
      </c>
      <c r="BM48" s="153" t="e">
        <f>BJ48='March 2019'!#REF!</f>
        <v>#REF!</v>
      </c>
    </row>
    <row r="49" spans="1:65">
      <c r="A49" s="80" t="s">
        <v>66</v>
      </c>
      <c r="B49" s="105" t="e">
        <f t="shared" si="32"/>
        <v>#REF!</v>
      </c>
      <c r="C49" s="423"/>
      <c r="D49" s="455">
        <f t="shared" si="33"/>
        <v>6194690.2654867265</v>
      </c>
      <c r="E49" s="48">
        <f t="shared" si="34"/>
        <v>7000000</v>
      </c>
      <c r="F49" s="138" t="e">
        <f t="shared" si="35"/>
        <v>#REF!</v>
      </c>
      <c r="G49" s="93" t="s">
        <v>66</v>
      </c>
      <c r="H49" s="158">
        <f>'March 2019'!G40/'March 2019'!$BX$40</f>
        <v>0</v>
      </c>
      <c r="I49" s="341">
        <f>'March 2019'!H42/'March 2019'!$BX$40</f>
        <v>442477.87610619474</v>
      </c>
      <c r="J49" s="341">
        <f>'March 2019'!I40/'March 2019'!$BX$40</f>
        <v>0</v>
      </c>
      <c r="K49" s="341">
        <f>'March 2019'!J40/'March 2019'!$BX$40</f>
        <v>0</v>
      </c>
      <c r="L49" s="341">
        <f>'March 2019'!K40/'March 2019'!$BX$40</f>
        <v>0</v>
      </c>
      <c r="M49" s="341">
        <f>'March 2019'!L40/'March 2019'!$BX$40</f>
        <v>0</v>
      </c>
      <c r="N49" s="341">
        <f>'March 2019'!M40/'March 2019'!$BX$40</f>
        <v>0</v>
      </c>
      <c r="O49" s="162">
        <f>'March 2019'!N40/'March 2019'!$BX$40</f>
        <v>0</v>
      </c>
      <c r="P49" s="341">
        <f>'March 2019'!O40/'March 2019'!$BX$40</f>
        <v>0</v>
      </c>
      <c r="Q49" s="341">
        <f>'March 2019'!P40/'March 2019'!$BX$40</f>
        <v>0</v>
      </c>
      <c r="R49" s="341">
        <f>'March 2019'!Q40/'March 2019'!$BX$40</f>
        <v>442477.87610619474</v>
      </c>
      <c r="S49" s="341">
        <f>'March 2019'!R40/'March 2019'!$BX$40</f>
        <v>0</v>
      </c>
      <c r="T49" s="349">
        <f>'March 2019'!S40/'March 2019'!$BX$40</f>
        <v>0</v>
      </c>
      <c r="U49" s="349">
        <f>'March 2019'!T40/'March 2019'!$BX$40</f>
        <v>486725.66371681419</v>
      </c>
      <c r="V49" s="341">
        <f>'March 2019'!U40/'March 2019'!$BX$40</f>
        <v>0</v>
      </c>
      <c r="W49" s="162">
        <f>'March 2019'!V40/'March 2019'!$BX$40</f>
        <v>0</v>
      </c>
      <c r="X49" s="162">
        <f>'March 2019'!W40/'March 2019'!$BX$40</f>
        <v>0</v>
      </c>
      <c r="Y49" s="339">
        <f>'March 2019'!X40/'March 2019'!$BX$40</f>
        <v>0</v>
      </c>
      <c r="Z49" s="162">
        <f>'March 2019'!AA40/'March 2019'!$BX$40</f>
        <v>0</v>
      </c>
      <c r="AA49" s="162">
        <f>'March 2019'!AB40/'March 2019'!$BX$40</f>
        <v>0</v>
      </c>
      <c r="AB49" s="162">
        <f>'March 2019'!AE40/'March 2019'!$BX$40</f>
        <v>0</v>
      </c>
      <c r="AC49" s="162">
        <f>'March 2019'!AF40/'March 2019'!$BX$40</f>
        <v>0</v>
      </c>
      <c r="AD49" s="288">
        <f>'March 2019'!AG40/'March 2019'!$BX$40</f>
        <v>353982.3008849558</v>
      </c>
      <c r="AE49" s="162">
        <f>'March 2019'!AI40/'March 2019'!$BX$40</f>
        <v>0</v>
      </c>
      <c r="AF49" s="288">
        <f>'March 2019'!AJ40/'March 2019'!$BX$40</f>
        <v>0</v>
      </c>
      <c r="AG49" s="162">
        <f>'March 2019'!AK40/'March 2019'!$BX$40</f>
        <v>0</v>
      </c>
      <c r="AH49" s="162">
        <f>'March 2019'!AM40/'March 2019'!$BX$40</f>
        <v>0</v>
      </c>
      <c r="AI49" s="288">
        <f>'March 2019'!AN40/'March 2019'!$BX$40</f>
        <v>265486.72566371685</v>
      </c>
      <c r="AJ49" s="162">
        <f>'March 2019'!AO40/'March 2019'!$BX$40</f>
        <v>0</v>
      </c>
      <c r="AK49" s="162">
        <f>'March 2019'!AP40/'March 2019'!$BX$40</f>
        <v>0</v>
      </c>
      <c r="AL49" s="162">
        <f>'March 2019'!AQ40/'March 2019'!$BX$40</f>
        <v>738274.33628318587</v>
      </c>
      <c r="AM49" s="162">
        <f>'March 2019'!AR40/'March 2019'!$BX$40</f>
        <v>0</v>
      </c>
      <c r="AN49" s="158">
        <f>'March 2019'!AS40/'March 2019'!$BX$40</f>
        <v>0</v>
      </c>
      <c r="AO49" s="162">
        <f>'March 2019'!AT40/'March 2019'!$BX$40</f>
        <v>0</v>
      </c>
      <c r="AP49" s="162">
        <f>'March 2019'!AV40/'March 2019'!$BX$40</f>
        <v>0</v>
      </c>
      <c r="AQ49" s="162">
        <f>'March 2019'!AW40/'March 2019'!$BX$40</f>
        <v>0</v>
      </c>
      <c r="AR49" s="366">
        <f>'March 2019'!AZ40/'March 2019'!$BX$40</f>
        <v>0</v>
      </c>
      <c r="AS49" s="366">
        <f>'March 2019'!BA40/'March 2019'!$BX$40</f>
        <v>0</v>
      </c>
      <c r="AT49" s="466">
        <f>'March 2019'!BB40/'March 2019'!$BX$40</f>
        <v>384292.03539823013</v>
      </c>
      <c r="AU49" s="6">
        <f>'March 2019'!BC40/'March 2019'!$BX$40</f>
        <v>442477.87610619474</v>
      </c>
      <c r="AV49" s="25" t="e">
        <f>'March 2019'!#REF!/'March 2019'!$BX$40</f>
        <v>#REF!</v>
      </c>
      <c r="AW49" s="162">
        <f>'March 2019'!BE40/'March 2019'!$BX$40</f>
        <v>530973.45132743369</v>
      </c>
      <c r="AX49" s="162" t="e">
        <f>'March 2019'!#REF!/'March 2019'!$BX$40</f>
        <v>#REF!</v>
      </c>
      <c r="AY49" s="162">
        <f>'March 2019'!BF40/'March 2019'!$BX$40</f>
        <v>353982.3008849558</v>
      </c>
      <c r="AZ49" s="472">
        <f>'March 2019'!BG40/'March 2019'!$BX$40</f>
        <v>0</v>
      </c>
      <c r="BA49" s="6">
        <f>'March 2019'!BH40/'March 2019'!$BX$40</f>
        <v>414601.76991150447</v>
      </c>
      <c r="BB49" s="158">
        <f>'March 2019'!BI40/'March 2019'!$BX$40</f>
        <v>0</v>
      </c>
      <c r="BC49" s="159">
        <f>'March 2019'!BL40/'March 2019'!$BX$40</f>
        <v>0</v>
      </c>
      <c r="BD49" s="162">
        <f>'March 2019'!BM40/'March 2019'!$BX$40</f>
        <v>353982.3008849558</v>
      </c>
      <c r="BE49" s="159">
        <f>'March 2019'!BN40/'March 2019'!$BX$40</f>
        <v>0</v>
      </c>
      <c r="BF49" s="159">
        <f>'March 2019'!BO40/'March 2019'!$BX$40</f>
        <v>0</v>
      </c>
      <c r="BG49" s="159">
        <f>'March 2019'!BP40/'March 2019'!$BX$40</f>
        <v>0</v>
      </c>
      <c r="BH49" s="159">
        <f>'March 2019'!BQ40/'March 2019'!$BX$40</f>
        <v>0</v>
      </c>
      <c r="BI49" s="159">
        <f>'March 2019'!BR40/'March 2019'!$BX$40</f>
        <v>0</v>
      </c>
      <c r="BJ49" s="11" t="e">
        <f t="shared" si="36"/>
        <v>#REF!</v>
      </c>
      <c r="BK49" s="11">
        <f>Summary!C42</f>
        <v>7000000</v>
      </c>
      <c r="BL49" s="109" t="e">
        <f t="shared" si="37"/>
        <v>#REF!</v>
      </c>
      <c r="BM49" s="153" t="e">
        <f>BJ49='March 2019'!#REF!</f>
        <v>#REF!</v>
      </c>
    </row>
    <row r="50" spans="1:65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'March 2019'!G41/'March 2019'!$BX$41</f>
        <v>0</v>
      </c>
      <c r="I50" s="162">
        <f>'March 2019'!H41/'March 2019'!$BX$41</f>
        <v>0</v>
      </c>
      <c r="J50" s="162">
        <f>'March 2019'!I41/'March 2019'!$BX$41</f>
        <v>0</v>
      </c>
      <c r="K50" s="6">
        <f>'March 2019'!J41/'March 2019'!$BX$41</f>
        <v>0</v>
      </c>
      <c r="L50" s="162">
        <f>'March 2019'!K41/'March 2019'!$BX$41</f>
        <v>0</v>
      </c>
      <c r="M50" s="162">
        <f>'March 2019'!L41/'March 2019'!$BX$41</f>
        <v>0</v>
      </c>
      <c r="N50" s="162">
        <f>'March 2019'!M41/'March 2019'!$BX$41</f>
        <v>0</v>
      </c>
      <c r="O50" s="162">
        <f>'March 2019'!N41/'March 2019'!$BX$41</f>
        <v>0</v>
      </c>
      <c r="P50" s="162">
        <f>'March 2019'!O41/'March 2019'!$BX$41</f>
        <v>0</v>
      </c>
      <c r="Q50" s="162">
        <f>'March 2019'!P41/'March 2019'!$BX$41</f>
        <v>0</v>
      </c>
      <c r="R50" s="162">
        <f>'March 2019'!Q41/'March 2019'!$BX$41</f>
        <v>0</v>
      </c>
      <c r="S50" s="162">
        <f>'March 2019'!R41/'March 2019'!$BX$41</f>
        <v>0</v>
      </c>
      <c r="T50" s="6">
        <f>'March 2019'!S41/'March 2019'!$BX$41</f>
        <v>0</v>
      </c>
      <c r="U50" s="6">
        <f>'March 2019'!T41/'March 2019'!$BX$41</f>
        <v>0</v>
      </c>
      <c r="V50" s="162">
        <f>'March 2019'!U41/'March 2019'!$BX$41</f>
        <v>0</v>
      </c>
      <c r="W50" s="162">
        <f>'March 2019'!V41/'March 2019'!$BX$41</f>
        <v>0</v>
      </c>
      <c r="X50" s="162">
        <f>'March 2019'!W41/'March 2019'!$BX$41</f>
        <v>0</v>
      </c>
      <c r="Y50" s="162">
        <f>'March 2019'!X41/'March 2019'!$BX$41</f>
        <v>0</v>
      </c>
      <c r="Z50" s="162">
        <f>'March 2019'!AA41/'March 2019'!$BX$41</f>
        <v>0</v>
      </c>
      <c r="AA50" s="162">
        <f>'March 2019'!AB41/'March 2019'!$BX$41</f>
        <v>0</v>
      </c>
      <c r="AB50" s="162">
        <f>'March 2019'!AE41/'March 2019'!$BX$41</f>
        <v>0</v>
      </c>
      <c r="AC50" s="162">
        <f>'March 2019'!AF41/'March 2019'!$BX$41</f>
        <v>0</v>
      </c>
      <c r="AD50" s="162">
        <f>'March 2019'!AG41/'March 2019'!$BX$41</f>
        <v>0</v>
      </c>
      <c r="AE50" s="162">
        <f>'March 2019'!AI41/'March 2019'!$BX$41</f>
        <v>0</v>
      </c>
      <c r="AF50" s="162">
        <f>'March 2019'!AJ41/'March 2019'!$BX$41</f>
        <v>0</v>
      </c>
      <c r="AG50" s="162">
        <f>'March 2019'!AK41/'March 2019'!$BX$41</f>
        <v>0</v>
      </c>
      <c r="AH50" s="162">
        <f>'March 2019'!AM41/'March 2019'!$BX$41</f>
        <v>0</v>
      </c>
      <c r="AI50" s="288">
        <f>'March 2019'!AN41/'March 2019'!$BX$41</f>
        <v>0</v>
      </c>
      <c r="AJ50" s="162">
        <f>'March 2019'!AO41/'March 2019'!$BX$41</f>
        <v>0</v>
      </c>
      <c r="AK50" s="162">
        <f>'March 2019'!AP41/'March 2019'!$BX$41</f>
        <v>0</v>
      </c>
      <c r="AL50" s="162">
        <f>'March 2019'!AQ41/'March 2019'!$BX$41</f>
        <v>0</v>
      </c>
      <c r="AM50" s="162">
        <f>'March 2019'!AR41/'March 2019'!$BX$41</f>
        <v>0</v>
      </c>
      <c r="AN50" s="6">
        <f>'March 2019'!AS41/'March 2019'!$BX$41</f>
        <v>0</v>
      </c>
      <c r="AO50" s="162">
        <f>'March 2019'!AT41/'March 2019'!$BX$41</f>
        <v>0</v>
      </c>
      <c r="AP50" s="162">
        <f>'March 2019'!AV41/'March 2019'!$BX$41</f>
        <v>0</v>
      </c>
      <c r="AQ50" s="162">
        <f>'March 2019'!AW41/'March 2019'!$BX$41</f>
        <v>0</v>
      </c>
      <c r="AR50" s="162">
        <f>'March 2019'!AZ41/'March 2019'!$BX$41</f>
        <v>0</v>
      </c>
      <c r="AS50" s="162">
        <f>'March 2019'!BA41/'March 2019'!$BX$41</f>
        <v>0</v>
      </c>
      <c r="AT50" s="25">
        <f>'March 2019'!BB41/'March 2019'!$BX$41</f>
        <v>0</v>
      </c>
      <c r="AU50" s="450">
        <f>'March 2019'!BC41/'March 2019'!$BX$41</f>
        <v>0</v>
      </c>
      <c r="AV50" s="25" t="e">
        <f>'March 2019'!#REF!/'March 2019'!$BX$41</f>
        <v>#REF!</v>
      </c>
      <c r="AW50" s="162">
        <f>'March 2019'!BE41/'March 2019'!$BX$41</f>
        <v>0</v>
      </c>
      <c r="AX50" s="162" t="e">
        <f>'March 2019'!#REF!/'March 2019'!$BX$41</f>
        <v>#REF!</v>
      </c>
      <c r="AY50" s="162">
        <f>'March 2019'!BF41/'March 2019'!$BX$41</f>
        <v>0</v>
      </c>
      <c r="AZ50" s="162">
        <f>'March 2019'!BG41/'March 2019'!$BX$41</f>
        <v>0</v>
      </c>
      <c r="BA50" s="6">
        <f>'March 2019'!BH41/'March 2019'!$BX$41</f>
        <v>0</v>
      </c>
      <c r="BB50" s="159">
        <f>'March 2019'!BI41/'March 2019'!$BX$41</f>
        <v>0</v>
      </c>
      <c r="BC50" s="159">
        <f>'March 2019'!BL41/'March 2019'!$BX$41</f>
        <v>0</v>
      </c>
      <c r="BD50" s="162">
        <f>'March 2019'!BM41/'March 2019'!$BX$41</f>
        <v>0</v>
      </c>
      <c r="BE50" s="159">
        <f>'March 2019'!BN41/'March 2019'!$BX$41</f>
        <v>0</v>
      </c>
      <c r="BF50" s="159">
        <f>'March 2019'!BO41/'March 2019'!$BX$41</f>
        <v>0</v>
      </c>
      <c r="BG50" s="159">
        <f>'March 2019'!BP41/'March 2019'!$BX$41</f>
        <v>0</v>
      </c>
      <c r="BH50" s="159">
        <f>'March 2019'!BQ41/'March 2019'!$BX$41</f>
        <v>0</v>
      </c>
      <c r="BI50" s="159">
        <f>'March 2019'!BR41/'March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BJ50='March 2019'!#REF!</f>
        <v>#REF!</v>
      </c>
    </row>
    <row r="51" spans="1:6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'March 2019'!G42/'March 2019'!$BX$42</f>
        <v>0</v>
      </c>
      <c r="I51" s="162" t="e">
        <f>'March 2019'!#REF!/'March 2019'!$BX$42</f>
        <v>#REF!</v>
      </c>
      <c r="J51" s="162">
        <f>'March 2019'!I42/'March 2019'!$BX$42</f>
        <v>0</v>
      </c>
      <c r="K51" s="347">
        <f>'March 2019'!J42/'March 2019'!$BX$42</f>
        <v>0</v>
      </c>
      <c r="L51" s="341">
        <f>'March 2019'!K42/'March 2019'!$BX$42</f>
        <v>0</v>
      </c>
      <c r="M51" s="341">
        <f>'March 2019'!L42/'March 2019'!$BX$42</f>
        <v>353982.3008849558</v>
      </c>
      <c r="N51" s="162">
        <f>'March 2019'!M42/'March 2019'!$BX$42</f>
        <v>0</v>
      </c>
      <c r="O51" s="162">
        <f>'March 2019'!N42/'March 2019'!$BX$42</f>
        <v>0</v>
      </c>
      <c r="P51" s="162">
        <f>'March 2019'!O42/'March 2019'!$BX$42</f>
        <v>0</v>
      </c>
      <c r="Q51" s="162">
        <f>'March 2019'!P42/'March 2019'!$BX$42</f>
        <v>0</v>
      </c>
      <c r="R51" s="162">
        <f>'March 2019'!Q42/'March 2019'!$BX$42</f>
        <v>0</v>
      </c>
      <c r="S51" s="162">
        <f>'March 2019'!R42/'March 2019'!$BX$42</f>
        <v>353982.3008849558</v>
      </c>
      <c r="T51" s="365">
        <f>'March 2019'!S42/'March 2019'!$BX$42</f>
        <v>0</v>
      </c>
      <c r="U51" s="349">
        <f>'March 2019'!T42/'March 2019'!$BX$42</f>
        <v>530973.45132743369</v>
      </c>
      <c r="V51" s="162">
        <f>'March 2019'!U42/'March 2019'!$BX$42</f>
        <v>0</v>
      </c>
      <c r="W51" s="162">
        <f>'March 2019'!V42/'March 2019'!$BX$42</f>
        <v>0</v>
      </c>
      <c r="X51" s="162">
        <f>'March 2019'!W42/'March 2019'!$BX$42</f>
        <v>0</v>
      </c>
      <c r="Y51" s="339">
        <f>'March 2019'!X42/'March 2019'!$BX$42</f>
        <v>309734.51327433629</v>
      </c>
      <c r="Z51" s="162">
        <f>'March 2019'!AA42/'March 2019'!$BX$42</f>
        <v>398230.08849557524</v>
      </c>
      <c r="AA51" s="162">
        <f>'March 2019'!AB42/'March 2019'!$BX$42</f>
        <v>0</v>
      </c>
      <c r="AB51" s="162">
        <f>'March 2019'!AE42/'March 2019'!$BX$42</f>
        <v>0</v>
      </c>
      <c r="AC51" s="162">
        <f>'March 2019'!AF42/'March 2019'!$BX$42</f>
        <v>0</v>
      </c>
      <c r="AD51" s="288">
        <f>'March 2019'!AG42/'March 2019'!$BX$42</f>
        <v>0</v>
      </c>
      <c r="AE51" s="162">
        <f>'March 2019'!AI42/'March 2019'!$BX$42</f>
        <v>0</v>
      </c>
      <c r="AF51" s="288">
        <f>'March 2019'!AJ42/'March 2019'!$BX$42</f>
        <v>0</v>
      </c>
      <c r="AG51" s="162">
        <f>'March 2019'!AK42/'March 2019'!$BX$42</f>
        <v>0</v>
      </c>
      <c r="AH51" s="162">
        <f>'March 2019'!AM42/'March 2019'!$BX$42</f>
        <v>0</v>
      </c>
      <c r="AI51" s="288">
        <f>'March 2019'!AN42/'March 2019'!$BX$42</f>
        <v>0</v>
      </c>
      <c r="AJ51" s="162">
        <f>'March 2019'!AO42/'March 2019'!$BX$42</f>
        <v>0</v>
      </c>
      <c r="AK51" s="467">
        <f>'March 2019'!AP42/'March 2019'!$BX$42</f>
        <v>0</v>
      </c>
      <c r="AL51" s="162">
        <f>'March 2019'!AQ42/'March 2019'!$BX$42</f>
        <v>1061946.9026548674</v>
      </c>
      <c r="AM51" s="162">
        <f>'March 2019'!AR42/'March 2019'!$BX$42</f>
        <v>0</v>
      </c>
      <c r="AN51" s="158">
        <f>'March 2019'!AS42/'March 2019'!$BX$42</f>
        <v>0</v>
      </c>
      <c r="AO51" s="162">
        <f>'March 2019'!AT42/'March 2019'!$BX$42</f>
        <v>0</v>
      </c>
      <c r="AP51" s="162">
        <f>'March 2019'!AV42/'March 2019'!$BX$42</f>
        <v>0</v>
      </c>
      <c r="AQ51" s="162">
        <f>'March 2019'!AW42/'March 2019'!$BX$42</f>
        <v>0</v>
      </c>
      <c r="AR51" s="366">
        <f>'March 2019'!AZ42/'March 2019'!$BX$42</f>
        <v>309734.51327433629</v>
      </c>
      <c r="AS51" s="366">
        <f>'March 2019'!BA42/'March 2019'!$BX$42</f>
        <v>353982.3008849558</v>
      </c>
      <c r="AT51" s="25">
        <f>'March 2019'!BB42/'March 2019'!$BX$42</f>
        <v>884955.75221238949</v>
      </c>
      <c r="AU51" s="6">
        <f>'March 2019'!BC42/'March 2019'!$BX$42</f>
        <v>619469.02654867258</v>
      </c>
      <c r="AV51" s="25" t="e">
        <f>'March 2019'!#REF!/'March 2019'!$BX$42</f>
        <v>#REF!</v>
      </c>
      <c r="AW51" s="162">
        <f>'March 2019'!BE42/'March 2019'!$BX$42</f>
        <v>530973.45132743369</v>
      </c>
      <c r="AX51" s="162" t="e">
        <f>'March 2019'!#REF!/'March 2019'!$BX$42</f>
        <v>#REF!</v>
      </c>
      <c r="AY51" s="162">
        <f>'March 2019'!BF42/'March 2019'!$BX$42</f>
        <v>442477.87610619474</v>
      </c>
      <c r="AZ51" s="162">
        <f>'March 2019'!BG42/'March 2019'!$BX$42</f>
        <v>0</v>
      </c>
      <c r="BA51" s="6">
        <f>'March 2019'!BH42/'March 2019'!$BX$42</f>
        <v>884955.75221238949</v>
      </c>
      <c r="BB51" s="159">
        <f>'March 2019'!BI42/'March 2019'!$BX$42</f>
        <v>0</v>
      </c>
      <c r="BC51" s="159">
        <f>'March 2019'!BL42/'March 2019'!$BX$42</f>
        <v>0</v>
      </c>
      <c r="BD51" s="162">
        <f>'March 2019'!BM42/'March 2019'!$BX$42</f>
        <v>0</v>
      </c>
      <c r="BE51" s="159">
        <f>'March 2019'!BN42/'March 2019'!$BX$42</f>
        <v>0</v>
      </c>
      <c r="BF51" s="159">
        <f>'March 2019'!BO42/'March 2019'!$BX$42</f>
        <v>0</v>
      </c>
      <c r="BG51" s="159">
        <f>'March 2019'!BP42/'March 2019'!$BX$42</f>
        <v>0</v>
      </c>
      <c r="BH51" s="159">
        <f>'March 2019'!BQ42/'March 2019'!$BX$42</f>
        <v>0</v>
      </c>
      <c r="BI51" s="159">
        <f>'March 2019'!BR42/'March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BJ51='March 2019'!#REF!</f>
        <v>#REF!</v>
      </c>
    </row>
    <row r="52" spans="1:65">
      <c r="A52" s="80" t="s">
        <v>69</v>
      </c>
      <c r="B52" s="105" t="e">
        <f t="shared" si="32"/>
        <v>#REF!</v>
      </c>
      <c r="C52" s="423"/>
      <c r="D52" s="455">
        <f t="shared" si="33"/>
        <v>5752212.3893805314</v>
      </c>
      <c r="E52" s="48">
        <f t="shared" si="34"/>
        <v>6500000</v>
      </c>
      <c r="F52" s="138" t="e">
        <f t="shared" si="35"/>
        <v>#REF!</v>
      </c>
      <c r="G52" s="93" t="s">
        <v>69</v>
      </c>
      <c r="H52" s="158">
        <f>'March 2019'!G43/'March 2019'!$BX$43</f>
        <v>0</v>
      </c>
      <c r="I52" s="162">
        <f>'March 2019'!H43/'March 2019'!$BX$43</f>
        <v>0</v>
      </c>
      <c r="J52" s="345">
        <f>'March 2019'!I43/'March 2019'!$BX$43</f>
        <v>0</v>
      </c>
      <c r="K52" s="347">
        <f>'March 2019'!J43/'March 2019'!$BX$43</f>
        <v>0</v>
      </c>
      <c r="L52" s="162">
        <f>'March 2019'!K43/'March 2019'!$BX$43</f>
        <v>0</v>
      </c>
      <c r="M52" s="162">
        <f>'March 2019'!L43/'March 2019'!$BX$43</f>
        <v>0</v>
      </c>
      <c r="N52" s="345">
        <f>'March 2019'!M43/'March 2019'!$BX$43</f>
        <v>0</v>
      </c>
      <c r="O52" s="162">
        <f>'March 2019'!N43/'March 2019'!$BX$43</f>
        <v>0</v>
      </c>
      <c r="P52" s="162">
        <f>'March 2019'!O43/'March 2019'!$BX$43</f>
        <v>0</v>
      </c>
      <c r="Q52" s="345">
        <f>'March 2019'!P43/'March 2019'!$BX$43</f>
        <v>0</v>
      </c>
      <c r="R52" s="345">
        <f>'March 2019'!Q43/'March 2019'!$BX$43</f>
        <v>0</v>
      </c>
      <c r="S52" s="345">
        <f>'March 2019'!R43/'March 2019'!$BX$43</f>
        <v>0</v>
      </c>
      <c r="T52" s="347">
        <f>'March 2019'!S43/'March 2019'!$BX$43</f>
        <v>0</v>
      </c>
      <c r="U52" s="347">
        <f>'March 2019'!T43/'March 2019'!$BX$43</f>
        <v>0</v>
      </c>
      <c r="V52" s="162">
        <f>'March 2019'!U43/'March 2019'!$BX$43</f>
        <v>0</v>
      </c>
      <c r="W52" s="162">
        <f>'March 2019'!V43/'March 2019'!$BX$43</f>
        <v>0</v>
      </c>
      <c r="X52" s="162">
        <f>'March 2019'!W43/'March 2019'!$BX$43</f>
        <v>0</v>
      </c>
      <c r="Y52" s="339">
        <f>'March 2019'!X43/'March 2019'!$BX$43</f>
        <v>0</v>
      </c>
      <c r="Z52" s="162">
        <f>'March 2019'!AA43/'March 2019'!$BX$43</f>
        <v>0</v>
      </c>
      <c r="AA52" s="162">
        <f>'March 2019'!AB43/'March 2019'!$BX$43</f>
        <v>0</v>
      </c>
      <c r="AB52" s="162">
        <f>'March 2019'!AE43/'March 2019'!$BX$43</f>
        <v>0</v>
      </c>
      <c r="AC52" s="162">
        <f>'March 2019'!AF43/'March 2019'!$BX$43</f>
        <v>0</v>
      </c>
      <c r="AD52" s="162">
        <f>'March 2019'!AG43/'March 2019'!$BX$43</f>
        <v>0</v>
      </c>
      <c r="AE52" s="162">
        <f>'March 2019'!AI43/'March 2019'!$BX$43</f>
        <v>0</v>
      </c>
      <c r="AF52" s="162">
        <f>'March 2019'!AJ43/'March 2019'!$BX$43</f>
        <v>0</v>
      </c>
      <c r="AG52" s="162">
        <f>'March 2019'!AK43/'March 2019'!$BX$43</f>
        <v>0</v>
      </c>
      <c r="AH52" s="162">
        <f>'March 2019'!AM43/'March 2019'!$BX$43</f>
        <v>0</v>
      </c>
      <c r="AI52" s="288">
        <f>'March 2019'!AN43/'March 2019'!$BX$43</f>
        <v>0</v>
      </c>
      <c r="AJ52" s="162">
        <f>'March 2019'!AO43/'March 2019'!$BX$43</f>
        <v>0</v>
      </c>
      <c r="AK52" s="162">
        <f>'March 2019'!AP43/'March 2019'!$BX$43</f>
        <v>0</v>
      </c>
      <c r="AL52" s="162">
        <f>'March 2019'!AQ43/'March 2019'!$BX$43</f>
        <v>0</v>
      </c>
      <c r="AM52" s="162">
        <f>'March 2019'!AR43/'March 2019'!$BX$43</f>
        <v>0</v>
      </c>
      <c r="AN52" s="244">
        <f>'March 2019'!AS43/'March 2019'!$BX$43</f>
        <v>0</v>
      </c>
      <c r="AO52" s="162">
        <f>'March 2019'!AT43/'March 2019'!$BX$43</f>
        <v>0</v>
      </c>
      <c r="AP52" s="162">
        <f>'March 2019'!AV43/'March 2019'!$BX$43</f>
        <v>0</v>
      </c>
      <c r="AQ52" s="162">
        <f>'March 2019'!AW43/'March 2019'!$BX$43</f>
        <v>0</v>
      </c>
      <c r="AR52" s="162">
        <f>'March 2019'!AZ43/'March 2019'!$BX$43</f>
        <v>0</v>
      </c>
      <c r="AS52" s="162">
        <f>'March 2019'!BA43/'March 2019'!$BX$43</f>
        <v>0</v>
      </c>
      <c r="AT52" s="471">
        <f>'March 2019'!BB43/'March 2019'!$BX$43</f>
        <v>88495.575221238949</v>
      </c>
      <c r="AU52" s="207">
        <f>'March 2019'!BC43/'March 2019'!$BX$43</f>
        <v>707964.60176991159</v>
      </c>
      <c r="AV52" s="471" t="e">
        <f>'March 2019'!#REF!/'March 2019'!$BX$43</f>
        <v>#REF!</v>
      </c>
      <c r="AW52" s="345">
        <f>'March 2019'!BE43/'March 2019'!$BX$43</f>
        <v>442477.87610619474</v>
      </c>
      <c r="AX52" s="162" t="e">
        <f>'March 2019'!#REF!/'March 2019'!$BX$43</f>
        <v>#REF!</v>
      </c>
      <c r="AY52" s="162">
        <f>'March 2019'!BF43/'March 2019'!$BX$43</f>
        <v>0</v>
      </c>
      <c r="AZ52" s="162">
        <f>'March 2019'!BG43/'March 2019'!$BX$43</f>
        <v>0</v>
      </c>
      <c r="BA52" s="6">
        <f>'March 2019'!BH43/'March 2019'!$BX$43</f>
        <v>0</v>
      </c>
      <c r="BB52" s="158">
        <f>'March 2019'!BI43/'March 2019'!$BX$43</f>
        <v>0</v>
      </c>
      <c r="BC52" s="159">
        <f>'March 2019'!BL43/'March 2019'!$BX$43</f>
        <v>0</v>
      </c>
      <c r="BD52" s="162">
        <f>'March 2019'!BM43/'March 2019'!$BX$43</f>
        <v>0</v>
      </c>
      <c r="BE52" s="159">
        <f>'March 2019'!BN43/'March 2019'!$BX$43</f>
        <v>0</v>
      </c>
      <c r="BF52" s="159">
        <f>'March 2019'!BO43/'March 2019'!$BX$43</f>
        <v>0</v>
      </c>
      <c r="BG52" s="159">
        <f>'March 2019'!BP43/'March 2019'!$BX$43</f>
        <v>0</v>
      </c>
      <c r="BH52" s="159">
        <f>'March 2019'!BQ43/'March 2019'!$BX$43</f>
        <v>0</v>
      </c>
      <c r="BI52" s="159">
        <f>'March 2019'!BR43/'March 2019'!$BX$43</f>
        <v>0</v>
      </c>
      <c r="BJ52" s="11" t="e">
        <f t="shared" si="36"/>
        <v>#REF!</v>
      </c>
      <c r="BK52" s="11">
        <f>Summary!C45</f>
        <v>6500000</v>
      </c>
      <c r="BL52" s="109" t="e">
        <f t="shared" si="37"/>
        <v>#REF!</v>
      </c>
      <c r="BM52" s="153" t="e">
        <f>BJ52='March 2019'!#REF!</f>
        <v>#REF!</v>
      </c>
    </row>
    <row r="53" spans="1:65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'March 2019'!#REF!/'March 2019'!#REF!</f>
        <v>#REF!</v>
      </c>
      <c r="I53" s="162" t="e">
        <f>'March 2019'!#REF!/'March 2019'!#REF!</f>
        <v>#REF!</v>
      </c>
      <c r="J53" s="162" t="e">
        <f>'March 2019'!#REF!/'March 2019'!#REF!</f>
        <v>#REF!</v>
      </c>
      <c r="K53" s="6" t="e">
        <f>'March 2019'!#REF!/'March 2019'!#REF!</f>
        <v>#REF!</v>
      </c>
      <c r="L53" s="162" t="e">
        <f>'March 2019'!#REF!/'March 2019'!#REF!</f>
        <v>#REF!</v>
      </c>
      <c r="M53" s="162" t="e">
        <f>'March 2019'!#REF!/'March 2019'!#REF!</f>
        <v>#REF!</v>
      </c>
      <c r="N53" s="162" t="e">
        <f>'March 2019'!#REF!/'March 2019'!#REF!</f>
        <v>#REF!</v>
      </c>
      <c r="O53" s="162" t="e">
        <f>'March 2019'!#REF!/'March 2019'!#REF!</f>
        <v>#REF!</v>
      </c>
      <c r="P53" s="162" t="e">
        <f>'March 2019'!#REF!/'March 2019'!#REF!</f>
        <v>#REF!</v>
      </c>
      <c r="Q53" s="162" t="e">
        <f>'March 2019'!#REF!/'March 2019'!#REF!</f>
        <v>#REF!</v>
      </c>
      <c r="R53" s="162" t="e">
        <f>'March 2019'!#REF!/'March 2019'!#REF!</f>
        <v>#REF!</v>
      </c>
      <c r="S53" s="162" t="e">
        <f>'March 2019'!#REF!/'March 2019'!#REF!</f>
        <v>#REF!</v>
      </c>
      <c r="T53" s="6" t="e">
        <f>'March 2019'!#REF!/'March 2019'!#REF!</f>
        <v>#REF!</v>
      </c>
      <c r="U53" s="6" t="e">
        <f>'March 2019'!#REF!/'March 2019'!#REF!</f>
        <v>#REF!</v>
      </c>
      <c r="V53" s="162" t="e">
        <f>'March 2019'!#REF!/'March 2019'!#REF!</f>
        <v>#REF!</v>
      </c>
      <c r="W53" s="162" t="e">
        <f>'March 2019'!#REF!/'March 2019'!#REF!</f>
        <v>#REF!</v>
      </c>
      <c r="X53" s="162" t="e">
        <f>'March 2019'!#REF!/'March 2019'!#REF!</f>
        <v>#REF!</v>
      </c>
      <c r="Y53" s="162" t="e">
        <f>'March 2019'!#REF!/'March 2019'!#REF!</f>
        <v>#REF!</v>
      </c>
      <c r="Z53" s="162" t="e">
        <f>'March 2019'!#REF!/'March 2019'!#REF!</f>
        <v>#REF!</v>
      </c>
      <c r="AA53" s="162" t="e">
        <f>'March 2019'!#REF!/'March 2019'!#REF!</f>
        <v>#REF!</v>
      </c>
      <c r="AB53" s="162" t="e">
        <f>'March 2019'!#REF!/'March 2019'!#REF!</f>
        <v>#REF!</v>
      </c>
      <c r="AC53" s="162" t="e">
        <f>'March 2019'!#REF!/'March 2019'!#REF!</f>
        <v>#REF!</v>
      </c>
      <c r="AD53" s="162" t="e">
        <f>'March 2019'!#REF!/'March 2019'!#REF!</f>
        <v>#REF!</v>
      </c>
      <c r="AE53" s="162" t="e">
        <f>'March 2019'!#REF!/'March 2019'!#REF!</f>
        <v>#REF!</v>
      </c>
      <c r="AF53" s="162" t="e">
        <f>'March 2019'!#REF!/'March 2019'!#REF!</f>
        <v>#REF!</v>
      </c>
      <c r="AG53" s="162" t="e">
        <f>'March 2019'!#REF!/'March 2019'!#REF!</f>
        <v>#REF!</v>
      </c>
      <c r="AH53" s="162" t="e">
        <f>'March 2019'!#REF!/'March 2019'!#REF!</f>
        <v>#REF!</v>
      </c>
      <c r="AI53" s="288" t="e">
        <f>'March 2019'!#REF!/'March 2019'!#REF!</f>
        <v>#REF!</v>
      </c>
      <c r="AJ53" s="162" t="e">
        <f>'March 2019'!#REF!/'March 2019'!#REF!</f>
        <v>#REF!</v>
      </c>
      <c r="AK53" s="162" t="e">
        <f>'March 2019'!#REF!/'March 2019'!#REF!</f>
        <v>#REF!</v>
      </c>
      <c r="AL53" s="162" t="e">
        <f>'March 2019'!#REF!/'March 2019'!#REF!</f>
        <v>#REF!</v>
      </c>
      <c r="AM53" s="162" t="e">
        <f>'March 2019'!#REF!/'March 2019'!#REF!</f>
        <v>#REF!</v>
      </c>
      <c r="AN53" s="6" t="e">
        <f>'March 2019'!#REF!/'March 2019'!#REF!</f>
        <v>#REF!</v>
      </c>
      <c r="AO53" s="162" t="e">
        <f>'March 2019'!#REF!/'March 2019'!#REF!</f>
        <v>#REF!</v>
      </c>
      <c r="AP53" s="162" t="e">
        <f>'March 2019'!#REF!/'March 2019'!#REF!</f>
        <v>#REF!</v>
      </c>
      <c r="AQ53" s="162" t="e">
        <f>'March 2019'!#REF!/'March 2019'!#REF!</f>
        <v>#REF!</v>
      </c>
      <c r="AR53" s="162" t="e">
        <f>'March 2019'!#REF!/'March 2019'!#REF!</f>
        <v>#REF!</v>
      </c>
      <c r="AS53" s="162" t="e">
        <f>'March 2019'!#REF!/'March 2019'!#REF!</f>
        <v>#REF!</v>
      </c>
      <c r="AT53" s="25" t="e">
        <f>'March 2019'!#REF!/'March 2019'!#REF!</f>
        <v>#REF!</v>
      </c>
      <c r="AU53" s="450" t="e">
        <f>'March 2019'!#REF!/'March 2019'!#REF!</f>
        <v>#REF!</v>
      </c>
      <c r="AV53" s="25" t="e">
        <f>'March 2019'!#REF!/'March 2019'!#REF!</f>
        <v>#REF!</v>
      </c>
      <c r="AW53" s="162" t="e">
        <f>'March 2019'!#REF!/'March 2019'!#REF!</f>
        <v>#REF!</v>
      </c>
      <c r="AX53" s="162" t="e">
        <f>'March 2019'!#REF!/'March 2019'!#REF!</f>
        <v>#REF!</v>
      </c>
      <c r="AY53" s="162" t="e">
        <f>'March 2019'!#REF!/'March 2019'!#REF!</f>
        <v>#REF!</v>
      </c>
      <c r="AZ53" s="162" t="e">
        <f>'March 2019'!#REF!/'March 2019'!#REF!</f>
        <v>#REF!</v>
      </c>
      <c r="BA53" s="6" t="e">
        <f>'March 2019'!#REF!/'March 2019'!#REF!</f>
        <v>#REF!</v>
      </c>
      <c r="BB53" s="159" t="e">
        <f>'March 2019'!#REF!/'March 2019'!#REF!</f>
        <v>#REF!</v>
      </c>
      <c r="BC53" s="159" t="e">
        <f>'March 2019'!#REF!/'March 2019'!#REF!</f>
        <v>#REF!</v>
      </c>
      <c r="BD53" s="162" t="e">
        <f>'March 2019'!#REF!/'March 2019'!#REF!</f>
        <v>#REF!</v>
      </c>
      <c r="BE53" s="159" t="e">
        <f>'March 2019'!#REF!/'March 2019'!#REF!</f>
        <v>#REF!</v>
      </c>
      <c r="BF53" s="159" t="e">
        <f>'March 2019'!#REF!/'March 2019'!#REF!</f>
        <v>#REF!</v>
      </c>
      <c r="BG53" s="159" t="e">
        <f>'March 2019'!#REF!/'March 2019'!#REF!</f>
        <v>#REF!</v>
      </c>
      <c r="BH53" s="159" t="e">
        <f>'March 2019'!#REF!/'March 2019'!#REF!</f>
        <v>#REF!</v>
      </c>
      <c r="BI53" s="159" t="e">
        <f>'March 2019'!#REF!/'March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BJ53='March 2019'!#REF!</f>
        <v>#REF!</v>
      </c>
    </row>
    <row r="54" spans="1:65">
      <c r="A54" s="80" t="s">
        <v>71</v>
      </c>
      <c r="B54" s="105" t="e">
        <f t="shared" si="32"/>
        <v>#REF!</v>
      </c>
      <c r="C54" s="423"/>
      <c r="D54" s="455">
        <f t="shared" si="33"/>
        <v>8849557.5221238937</v>
      </c>
      <c r="E54" s="48">
        <f t="shared" si="34"/>
        <v>10000000</v>
      </c>
      <c r="F54" s="138" t="e">
        <f t="shared" si="35"/>
        <v>#REF!</v>
      </c>
      <c r="G54" s="93" t="s">
        <v>71</v>
      </c>
      <c r="H54" s="158">
        <f>'March 2019'!G44/'March 2019'!$BX$44</f>
        <v>0</v>
      </c>
      <c r="I54" s="162">
        <f>'March 2019'!H44/'March 2019'!$BX$44</f>
        <v>0</v>
      </c>
      <c r="J54" s="162">
        <f>'March 2019'!I44/'March 2019'!$BX$44</f>
        <v>0</v>
      </c>
      <c r="K54" s="341">
        <f>'March 2019'!J44/'March 2019'!$BX$44</f>
        <v>0</v>
      </c>
      <c r="L54" s="341">
        <f>'March 2019'!K44/'March 2019'!$BX$44</f>
        <v>0</v>
      </c>
      <c r="M54" s="162">
        <f>'March 2019'!L44/'March 2019'!$BX$44</f>
        <v>442477.87610619474</v>
      </c>
      <c r="N54" s="162">
        <f>'March 2019'!M44/'March 2019'!$BX$44</f>
        <v>0</v>
      </c>
      <c r="O54" s="345">
        <f>'March 2019'!N44/'March 2019'!$BX$44</f>
        <v>0</v>
      </c>
      <c r="P54" s="162">
        <f>'March 2019'!O44/'March 2019'!$BX$44</f>
        <v>0</v>
      </c>
      <c r="Q54" s="162">
        <f>'March 2019'!P44/'March 2019'!$BX$44</f>
        <v>0</v>
      </c>
      <c r="R54" s="162">
        <f>'March 2019'!Q44/'March 2019'!$BX$44</f>
        <v>353982.3008849558</v>
      </c>
      <c r="S54" s="162">
        <f>'March 2019'!R44/'March 2019'!$BX$44</f>
        <v>0</v>
      </c>
      <c r="T54" s="475">
        <f>'March 2019'!S44/'March 2019'!$BX$44</f>
        <v>0</v>
      </c>
      <c r="U54" s="349">
        <f>'March 2019'!T44/'March 2019'!$BX$44</f>
        <v>0</v>
      </c>
      <c r="V54" s="162">
        <f>'March 2019'!U44/'March 2019'!$BX$44</f>
        <v>0</v>
      </c>
      <c r="W54" s="162">
        <f>'March 2019'!V44/'March 2019'!$BX$44</f>
        <v>0</v>
      </c>
      <c r="X54" s="162">
        <f>'March 2019'!W44/'March 2019'!$BX$44</f>
        <v>0</v>
      </c>
      <c r="Y54" s="339">
        <f>'March 2019'!X44/'March 2019'!$BX$44</f>
        <v>309734.51327433629</v>
      </c>
      <c r="Z54" s="162">
        <f>'March 2019'!AA44/'March 2019'!$BX$44</f>
        <v>353982.3008849558</v>
      </c>
      <c r="AA54" s="162">
        <f>'March 2019'!AB44/'March 2019'!$BX$44</f>
        <v>0</v>
      </c>
      <c r="AB54" s="162">
        <f>'March 2019'!AE44/'March 2019'!$BX$44</f>
        <v>0</v>
      </c>
      <c r="AC54" s="162">
        <f>'March 2019'!AF44/'March 2019'!$BX$44</f>
        <v>0</v>
      </c>
      <c r="AD54" s="162">
        <f>'March 2019'!AG44/'March 2019'!$BX$44</f>
        <v>442477.87610619474</v>
      </c>
      <c r="AE54" s="162">
        <f>'March 2019'!AI44/'March 2019'!$BX$44</f>
        <v>0</v>
      </c>
      <c r="AF54" s="162">
        <f>'March 2019'!AJ44/'March 2019'!$BX$44</f>
        <v>0</v>
      </c>
      <c r="AG54" s="162">
        <f>'March 2019'!AK44/'March 2019'!$BX$44</f>
        <v>0</v>
      </c>
      <c r="AH54" s="162">
        <f>'March 2019'!AM44/'March 2019'!$BX$44</f>
        <v>0</v>
      </c>
      <c r="AI54" s="288">
        <f>'March 2019'!AN44/'March 2019'!$BX$44</f>
        <v>265486.72566371685</v>
      </c>
      <c r="AJ54" s="162">
        <f>'March 2019'!AO44/'March 2019'!$BX$44</f>
        <v>0</v>
      </c>
      <c r="AK54" s="162">
        <f>'March 2019'!AP44/'March 2019'!$BX$44</f>
        <v>0</v>
      </c>
      <c r="AL54" s="162">
        <f>'March 2019'!AQ44/'March 2019'!$BX$44</f>
        <v>633185.84070796461</v>
      </c>
      <c r="AM54" s="345">
        <f>'March 2019'!AR44/'March 2019'!$BX$44</f>
        <v>0</v>
      </c>
      <c r="AN54" s="158">
        <f>'March 2019'!AS44/'March 2019'!$BX$44</f>
        <v>0</v>
      </c>
      <c r="AO54" s="162">
        <f>'March 2019'!AT44/'March 2019'!$BX$44</f>
        <v>265486.72566371685</v>
      </c>
      <c r="AP54" s="162">
        <f>'March 2019'!AV44/'March 2019'!$BX$44</f>
        <v>0</v>
      </c>
      <c r="AQ54" s="162">
        <f>'March 2019'!AW44/'March 2019'!$BX$44</f>
        <v>0</v>
      </c>
      <c r="AR54" s="162">
        <f>'March 2019'!AZ44/'March 2019'!$BX$44</f>
        <v>0</v>
      </c>
      <c r="AS54" s="162">
        <f>'March 2019'!BA44/'March 2019'!$BX$44</f>
        <v>0</v>
      </c>
      <c r="AT54" s="466">
        <f>'March 2019'!BB44/'March 2019'!$BX$44</f>
        <v>884955.75221238949</v>
      </c>
      <c r="AU54" s="6">
        <f>'March 2019'!BC44/'March 2019'!$BX$44</f>
        <v>619469.02654867258</v>
      </c>
      <c r="AV54" s="25" t="e">
        <f>'March 2019'!#REF!/'March 2019'!$BX$44</f>
        <v>#REF!</v>
      </c>
      <c r="AW54" s="162">
        <f>'March 2019'!BE44/'March 2019'!$BX$44</f>
        <v>0</v>
      </c>
      <c r="AX54" s="162" t="e">
        <f>'March 2019'!#REF!/'March 2019'!$BX$44</f>
        <v>#REF!</v>
      </c>
      <c r="AY54" s="162">
        <f>'March 2019'!BF44/'March 2019'!$BX$44</f>
        <v>884955.75221238949</v>
      </c>
      <c r="AZ54" s="162">
        <f>'March 2019'!BG44/'March 2019'!$BX$44</f>
        <v>0</v>
      </c>
      <c r="BA54" s="473">
        <f>'March 2019'!BH44/'March 2019'!$BX$44</f>
        <v>685840.70796460181</v>
      </c>
      <c r="BB54" s="159">
        <f>'March 2019'!BI44/'March 2019'!$BX$44</f>
        <v>0</v>
      </c>
      <c r="BC54" s="159">
        <f>'March 2019'!BL44/'March 2019'!$BX$44</f>
        <v>0</v>
      </c>
      <c r="BD54" s="345">
        <f>'March 2019'!BM44/'March 2019'!$BX$44</f>
        <v>353982.3008849558</v>
      </c>
      <c r="BE54" s="159">
        <f>'March 2019'!BN44/'March 2019'!$BX$44</f>
        <v>0</v>
      </c>
      <c r="BF54" s="159">
        <f>'March 2019'!BO44/'March 2019'!$BX$44</f>
        <v>0</v>
      </c>
      <c r="BG54" s="159">
        <f>'March 2019'!BP44/'March 2019'!$BX$44</f>
        <v>0</v>
      </c>
      <c r="BH54" s="159">
        <f>'March 2019'!BQ44/'March 2019'!$BX$44</f>
        <v>0</v>
      </c>
      <c r="BI54" s="159">
        <f>'March 2019'!BR44/'March 2019'!$BX$44</f>
        <v>0</v>
      </c>
      <c r="BJ54" s="11" t="e">
        <f t="shared" si="36"/>
        <v>#REF!</v>
      </c>
      <c r="BK54" s="11">
        <f>Summary!C46</f>
        <v>10000000</v>
      </c>
      <c r="BL54" s="109" t="e">
        <f t="shared" si="37"/>
        <v>#REF!</v>
      </c>
      <c r="BM54" s="153" t="e">
        <f>BJ54='March 2019'!#REF!</f>
        <v>#REF!</v>
      </c>
    </row>
    <row r="55" spans="1:65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BJ55='March 2019'!#REF!</f>
        <v>#REF!</v>
      </c>
    </row>
    <row r="56" spans="1:65">
      <c r="A56" s="80" t="s">
        <v>37</v>
      </c>
      <c r="B56" s="105" t="e">
        <f t="shared" si="32"/>
        <v>#REF!</v>
      </c>
      <c r="C56" s="423"/>
      <c r="D56" s="455">
        <f t="shared" si="33"/>
        <v>1769911.504424779</v>
      </c>
      <c r="E56" s="48">
        <f t="shared" si="34"/>
        <v>2000000</v>
      </c>
      <c r="F56" s="138" t="e">
        <f t="shared" si="35"/>
        <v>#REF!</v>
      </c>
      <c r="G56" s="80" t="s">
        <v>37</v>
      </c>
      <c r="H56" s="158">
        <f>'March 2019'!G45/'March 2019'!$BX$45</f>
        <v>0</v>
      </c>
      <c r="I56" s="162">
        <f>'March 2019'!H45/'March 2019'!$BX$45</f>
        <v>0</v>
      </c>
      <c r="J56" s="162">
        <f>'March 2019'!I45/'March 2019'!$BX$45</f>
        <v>0</v>
      </c>
      <c r="K56" s="6">
        <f>'March 2019'!J45/'March 2019'!$BX$45</f>
        <v>0</v>
      </c>
      <c r="L56" s="162">
        <f>'March 2019'!K45/'March 2019'!$BX$45</f>
        <v>0</v>
      </c>
      <c r="M56" s="162">
        <f>'March 2019'!L45/'March 2019'!$BX$45</f>
        <v>0</v>
      </c>
      <c r="N56" s="162">
        <f>'March 2019'!M45/'March 2019'!$BX$45</f>
        <v>0</v>
      </c>
      <c r="O56" s="162">
        <f>'March 2019'!N45/'March 2019'!$BX$45</f>
        <v>0</v>
      </c>
      <c r="P56" s="162">
        <f>'March 2019'!O45/'March 2019'!$BX$45</f>
        <v>0</v>
      </c>
      <c r="Q56" s="162">
        <f>'March 2019'!P45/'March 2019'!$BX$45</f>
        <v>0</v>
      </c>
      <c r="R56" s="162">
        <f>'March 2019'!Q45/'March 2019'!$BX$45</f>
        <v>0</v>
      </c>
      <c r="S56" s="162">
        <f>'March 2019'!R45/'March 2019'!$BX$45</f>
        <v>0</v>
      </c>
      <c r="T56" s="344">
        <f>'March 2019'!S45/'March 2019'!$BX$45</f>
        <v>0</v>
      </c>
      <c r="U56" s="344">
        <f>'March 2019'!T45/'March 2019'!$BX$45</f>
        <v>0</v>
      </c>
      <c r="V56" s="162">
        <f>'March 2019'!U45/'March 2019'!$BX$45</f>
        <v>0</v>
      </c>
      <c r="W56" s="162">
        <f>'March 2019'!V45/'March 2019'!$BX$45</f>
        <v>0</v>
      </c>
      <c r="X56" s="162">
        <f>'March 2019'!W45/'March 2019'!$BX$45</f>
        <v>0</v>
      </c>
      <c r="Y56" s="162">
        <f>'March 2019'!X45/'March 2019'!$BX$45</f>
        <v>0</v>
      </c>
      <c r="Z56" s="162">
        <f>'March 2019'!AA45/'March 2019'!$BX$45</f>
        <v>0</v>
      </c>
      <c r="AA56" s="162">
        <f>'March 2019'!AB45/'March 2019'!$BX$45</f>
        <v>0</v>
      </c>
      <c r="AB56" s="162">
        <f>'March 2019'!AE45/'March 2019'!$BX$45</f>
        <v>0</v>
      </c>
      <c r="AC56" s="162">
        <f>'March 2019'!AF45/'March 2019'!$BX$45</f>
        <v>0</v>
      </c>
      <c r="AD56" s="162">
        <f>'March 2019'!AG45/'March 2019'!$BX$45</f>
        <v>0</v>
      </c>
      <c r="AE56" s="162">
        <f>'March 2019'!AI45/'March 2019'!$BX$45</f>
        <v>0</v>
      </c>
      <c r="AF56" s="162">
        <f>'March 2019'!AJ45/'March 2019'!$BX$45</f>
        <v>0</v>
      </c>
      <c r="AG56" s="162">
        <f>'March 2019'!AK45/'March 2019'!$BX$45</f>
        <v>0</v>
      </c>
      <c r="AH56" s="162">
        <f>'March 2019'!AM45/'March 2019'!$BX$45</f>
        <v>0</v>
      </c>
      <c r="AI56" s="288">
        <f>'March 2019'!AN45/'March 2019'!$BX$45</f>
        <v>0</v>
      </c>
      <c r="AJ56" s="162">
        <f>'March 2019'!AO45/'March 2019'!$BX$45</f>
        <v>0</v>
      </c>
      <c r="AK56" s="162">
        <f>'March 2019'!AP45/'March 2019'!$BX$45</f>
        <v>0</v>
      </c>
      <c r="AL56" s="162">
        <f>'March 2019'!AQ45/'March 2019'!$BX$45</f>
        <v>0</v>
      </c>
      <c r="AM56" s="162">
        <f>'March 2019'!AR45/'March 2019'!$BX$45</f>
        <v>0</v>
      </c>
      <c r="AN56" s="6">
        <f>'March 2019'!AS45/'March 2019'!$BX$45</f>
        <v>0</v>
      </c>
      <c r="AO56" s="162">
        <f>'March 2019'!AT45/'March 2019'!$BX$45</f>
        <v>0</v>
      </c>
      <c r="AP56" s="162">
        <f>'March 2019'!AV45/'March 2019'!$BX$45</f>
        <v>0</v>
      </c>
      <c r="AQ56" s="162">
        <f>'March 2019'!AW45/'March 2019'!$BX$45</f>
        <v>0</v>
      </c>
      <c r="AR56" s="162">
        <f>'March 2019'!AZ45/'March 2019'!$BX$45</f>
        <v>0</v>
      </c>
      <c r="AS56" s="162">
        <f>'March 2019'!BA45/'March 2019'!$BX$45</f>
        <v>0</v>
      </c>
      <c r="AT56" s="25">
        <f>'March 2019'!BB45/'March 2019'!$BX$45</f>
        <v>0</v>
      </c>
      <c r="AU56" s="450">
        <f>'March 2019'!BC45/'March 2019'!$BX$45</f>
        <v>0</v>
      </c>
      <c r="AV56" s="25" t="e">
        <f>'March 2019'!#REF!/'March 2019'!$BX$45</f>
        <v>#REF!</v>
      </c>
      <c r="AW56" s="162">
        <f>'March 2019'!BE45/'March 2019'!$BX$45</f>
        <v>0</v>
      </c>
      <c r="AX56" s="162" t="e">
        <f>'March 2019'!#REF!/'March 2019'!$BX$45</f>
        <v>#REF!</v>
      </c>
      <c r="AY56" s="162">
        <f>'March 2019'!BF45/'March 2019'!$BX$45</f>
        <v>0</v>
      </c>
      <c r="AZ56" s="162">
        <f>'March 2019'!BG45/'March 2019'!$BX$45</f>
        <v>0</v>
      </c>
      <c r="BA56" s="6">
        <f>'March 2019'!BH45/'March 2019'!$BX$45</f>
        <v>0</v>
      </c>
      <c r="BB56" s="159">
        <f>'March 2019'!BI45/'March 2019'!$BX$45</f>
        <v>0</v>
      </c>
      <c r="BC56" s="159">
        <f>'March 2019'!BL45/'March 2019'!$BX$45</f>
        <v>0</v>
      </c>
      <c r="BD56" s="345">
        <f>'March 2019'!BM45/'March 2019'!$BX$45</f>
        <v>0</v>
      </c>
      <c r="BE56" s="159">
        <f>'March 2019'!BN45/'March 2019'!$BX$45</f>
        <v>0</v>
      </c>
      <c r="BF56" s="159">
        <f>'March 2019'!BO45/'March 2019'!$BX$45</f>
        <v>0</v>
      </c>
      <c r="BG56" s="159">
        <f>'March 2019'!BP45/'March 2019'!$BX$45</f>
        <v>0</v>
      </c>
      <c r="BH56" s="159">
        <f>'March 2019'!BQ45/'March 2019'!$BX$45</f>
        <v>0</v>
      </c>
      <c r="BI56" s="159">
        <f>'March 2019'!BR45/'March 2019'!$BX$45</f>
        <v>0</v>
      </c>
      <c r="BJ56" s="11" t="e">
        <f t="shared" si="36"/>
        <v>#REF!</v>
      </c>
      <c r="BK56" s="11">
        <f>Summary!C47</f>
        <v>2000000</v>
      </c>
      <c r="BL56" s="109" t="e">
        <f t="shared" si="37"/>
        <v>#REF!</v>
      </c>
      <c r="BM56" s="153" t="e">
        <f>BJ56='March 2019'!#REF!</f>
        <v>#REF!</v>
      </c>
    </row>
    <row r="57" spans="1:65">
      <c r="A57" s="80" t="s">
        <v>74</v>
      </c>
      <c r="B57" s="105" t="e">
        <f t="shared" si="32"/>
        <v>#REF!</v>
      </c>
      <c r="C57" s="423"/>
      <c r="D57" s="455">
        <f t="shared" si="33"/>
        <v>10619469.026548674</v>
      </c>
      <c r="E57" s="48">
        <f t="shared" si="34"/>
        <v>12000000</v>
      </c>
      <c r="F57" s="138" t="e">
        <f t="shared" si="35"/>
        <v>#REF!</v>
      </c>
      <c r="G57" s="93" t="s">
        <v>74</v>
      </c>
      <c r="H57" s="158">
        <f>'March 2019'!G46/'March 2019'!$BX$46</f>
        <v>0</v>
      </c>
      <c r="I57" s="162">
        <f>'March 2019'!H46/'March 2019'!$BX$46</f>
        <v>265486.72566371685</v>
      </c>
      <c r="J57" s="162">
        <f>'March 2019'!J46/'March 2019'!$BX$46</f>
        <v>0</v>
      </c>
      <c r="K57" s="162" t="e">
        <f>'March 2019'!#REF!/'March 2019'!$BX$46</f>
        <v>#REF!</v>
      </c>
      <c r="L57" s="341">
        <f>'March 2019'!K46/'March 2019'!$BX$46</f>
        <v>0</v>
      </c>
      <c r="M57" s="341">
        <f>'March 2019'!L46/'March 2019'!$BX$46</f>
        <v>486725.66371681419</v>
      </c>
      <c r="N57" s="162">
        <f>'March 2019'!M46/'March 2019'!$BX$46</f>
        <v>0</v>
      </c>
      <c r="O57" s="162">
        <f>'March 2019'!N46/'March 2019'!$BX$46</f>
        <v>0</v>
      </c>
      <c r="P57" s="162">
        <f>'March 2019'!O46/'March 2019'!$BX$46</f>
        <v>0</v>
      </c>
      <c r="Q57" s="162">
        <f>'March 2019'!P46/'March 2019'!$BX$46</f>
        <v>0</v>
      </c>
      <c r="R57" s="162">
        <f>'March 2019'!Q46/'March 2019'!$BX$46</f>
        <v>309734.51327433629</v>
      </c>
      <c r="S57" s="345">
        <f>'March 2019'!R46/'March 2019'!$BX$46</f>
        <v>0</v>
      </c>
      <c r="T57" s="349">
        <f>'March 2019'!S46/'March 2019'!$BX$46</f>
        <v>0</v>
      </c>
      <c r="U57" s="349">
        <f>'March 2019'!T46/'March 2019'!$BX$46</f>
        <v>140940.37610619474</v>
      </c>
      <c r="V57" s="162">
        <f>'March 2019'!U46/'March 2019'!$BX$46</f>
        <v>0</v>
      </c>
      <c r="W57" s="162">
        <f>'March 2019'!V46/'March 2019'!$BX$46</f>
        <v>0</v>
      </c>
      <c r="X57" s="162">
        <f>'March 2019'!W46/'March 2019'!$BX$46</f>
        <v>0</v>
      </c>
      <c r="Y57" s="339">
        <f>'March 2019'!X46/'March 2019'!$BX$46</f>
        <v>442477.87610619474</v>
      </c>
      <c r="Z57" s="162">
        <f>'March 2019'!AA46/'March 2019'!$BX$46</f>
        <v>353982.3008849558</v>
      </c>
      <c r="AA57" s="162">
        <f>'March 2019'!AB46/'March 2019'!$BX$46</f>
        <v>0</v>
      </c>
      <c r="AB57" s="162">
        <f>'March 2019'!AE46/'March 2019'!$BX$46</f>
        <v>0</v>
      </c>
      <c r="AC57" s="162">
        <f>'March 2019'!AF46/'March 2019'!$BX$46</f>
        <v>0</v>
      </c>
      <c r="AD57" s="162">
        <f>'March 2019'!AG46/'March 2019'!$BX$46</f>
        <v>353982.3008849558</v>
      </c>
      <c r="AE57" s="162">
        <f>'March 2019'!AI46/'March 2019'!$BX$46</f>
        <v>0</v>
      </c>
      <c r="AF57" s="162">
        <f>'March 2019'!AJ46/'March 2019'!$BX$46</f>
        <v>0</v>
      </c>
      <c r="AG57" s="162">
        <f>'March 2019'!AK46/'March 2019'!$BX$46</f>
        <v>0</v>
      </c>
      <c r="AH57" s="162">
        <f>'March 2019'!AM46/'March 2019'!$BX$46</f>
        <v>265486.72566371685</v>
      </c>
      <c r="AI57" s="288">
        <f>'March 2019'!AN46/'March 2019'!$BX$46</f>
        <v>0</v>
      </c>
      <c r="AJ57" s="162">
        <f>'March 2019'!AO46/'March 2019'!$BX$46</f>
        <v>0</v>
      </c>
      <c r="AK57" s="162">
        <f>'March 2019'!AP46/'March 2019'!$BX$46</f>
        <v>0</v>
      </c>
      <c r="AL57" s="162">
        <f>'March 2019'!AQ46/'March 2019'!$BX$46</f>
        <v>747893.25221238949</v>
      </c>
      <c r="AM57" s="162">
        <f>'March 2019'!AR46/'March 2019'!$BX$46</f>
        <v>0</v>
      </c>
      <c r="AN57" s="6">
        <f>'March 2019'!AS46/'March 2019'!$BX$46</f>
        <v>353982.3008849558</v>
      </c>
      <c r="AO57" s="162">
        <f>'March 2019'!AT46/'March 2019'!$BX$46</f>
        <v>0</v>
      </c>
      <c r="AP57" s="162">
        <f>'March 2019'!AV46/'March 2019'!$BX$46</f>
        <v>0</v>
      </c>
      <c r="AQ57" s="162">
        <f>'March 2019'!AW46/'March 2019'!$BX$46</f>
        <v>0</v>
      </c>
      <c r="AR57" s="366">
        <f>'March 2019'!AZ46/'March 2019'!$BX$46</f>
        <v>0</v>
      </c>
      <c r="AS57" s="366">
        <f>'March 2019'!BA46/'March 2019'!$BX$46</f>
        <v>309734.51327433629</v>
      </c>
      <c r="AT57" s="26">
        <f>'March 2019'!BB46/'March 2019'!$BX$46</f>
        <v>884955.75221238949</v>
      </c>
      <c r="AU57" s="450">
        <f>'March 2019'!BC46/'March 2019'!$BX$46</f>
        <v>884955.75221238949</v>
      </c>
      <c r="AV57" s="25" t="e">
        <f>'March 2019'!#REF!/'March 2019'!$BX$46</f>
        <v>#REF!</v>
      </c>
      <c r="AW57" s="162">
        <f>'March 2019'!BE46/'March 2019'!$BX$46</f>
        <v>796460.17699115048</v>
      </c>
      <c r="AX57" s="162" t="e">
        <f>'March 2019'!#REF!/'March 2019'!$BX$46</f>
        <v>#REF!</v>
      </c>
      <c r="AY57" s="162">
        <f>'March 2019'!BF46/'March 2019'!$BX$46</f>
        <v>442477.87610619474</v>
      </c>
      <c r="AZ57" s="345">
        <f>'March 2019'!BG46/'March 2019'!$BX$46</f>
        <v>0</v>
      </c>
      <c r="BA57" s="347">
        <f>'March 2019'!BH46/'March 2019'!$BX$46</f>
        <v>876317.47787610628</v>
      </c>
      <c r="BB57" s="207">
        <f>'March 2019'!BI46/'March 2019'!$BX$46</f>
        <v>0</v>
      </c>
      <c r="BC57" s="159">
        <f>'March 2019'!BL46/'March 2019'!$BX$46</f>
        <v>0</v>
      </c>
      <c r="BD57" s="162">
        <f>'March 2019'!BM46/'March 2019'!$BX$46</f>
        <v>305415.37610619474</v>
      </c>
      <c r="BE57" s="159">
        <f>'March 2019'!BN46/'March 2019'!$BX$46</f>
        <v>0</v>
      </c>
      <c r="BF57" s="159">
        <f>'March 2019'!BO46/'March 2019'!$BX$46</f>
        <v>0</v>
      </c>
      <c r="BG57" s="159">
        <f>'March 2019'!BP46/'March 2019'!$BX$46</f>
        <v>0</v>
      </c>
      <c r="BH57" s="159">
        <f>'March 2019'!BQ46/'March 2019'!$BX$46</f>
        <v>0</v>
      </c>
      <c r="BI57" s="159">
        <f>'March 2019'!BR46/'March 2019'!$BX$46</f>
        <v>0</v>
      </c>
      <c r="BJ57" s="11" t="e">
        <f t="shared" si="36"/>
        <v>#REF!</v>
      </c>
      <c r="BK57" s="11">
        <f>Summary!C48</f>
        <v>12000000</v>
      </c>
      <c r="BL57" s="109" t="e">
        <f t="shared" si="37"/>
        <v>#REF!</v>
      </c>
      <c r="BM57" s="153" t="e">
        <f>BJ57='March 2019'!#REF!</f>
        <v>#REF!</v>
      </c>
    </row>
    <row r="58" spans="1:65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2155172.4137931038</v>
      </c>
      <c r="E58" s="48">
        <f t="shared" si="34"/>
        <v>2500000</v>
      </c>
      <c r="F58" s="138" t="e">
        <f t="shared" si="35"/>
        <v>#REF!</v>
      </c>
      <c r="G58" s="93" t="s">
        <v>75</v>
      </c>
      <c r="H58" s="158">
        <f>'March 2019'!G47/'March 2019'!$BX$47</f>
        <v>0</v>
      </c>
      <c r="I58" s="162">
        <f>'March 2019'!H47/'March 2019'!$BX$47</f>
        <v>172413.79310344829</v>
      </c>
      <c r="J58" s="162">
        <f>'March 2019'!I47/'March 2019'!$BX$47</f>
        <v>0</v>
      </c>
      <c r="K58" s="162">
        <f>'March 2019'!J47/'March 2019'!$BX$47</f>
        <v>0</v>
      </c>
      <c r="L58" s="162">
        <f>'March 2019'!K47/'March 2019'!$BX$47</f>
        <v>0</v>
      </c>
      <c r="M58" s="162">
        <f>'March 2019'!L47/'March 2019'!$BX$47</f>
        <v>0</v>
      </c>
      <c r="N58" s="162">
        <f>'March 2019'!M47/'March 2019'!$BX$47</f>
        <v>0</v>
      </c>
      <c r="O58" s="162">
        <f>'March 2019'!N47/'March 2019'!$BX$47</f>
        <v>0</v>
      </c>
      <c r="P58" s="162">
        <f>'March 2019'!O47/'March 2019'!$BX$47</f>
        <v>0</v>
      </c>
      <c r="Q58" s="162">
        <f>'March 2019'!P47/'March 2019'!$BX$47</f>
        <v>0</v>
      </c>
      <c r="R58" s="162">
        <f>'March 2019'!Q47/'March 2019'!$BX$47</f>
        <v>0</v>
      </c>
      <c r="S58" s="162">
        <f>'March 2019'!R47/'March 2019'!$BX$47</f>
        <v>0</v>
      </c>
      <c r="T58" s="349">
        <f>'March 2019'!S47/'March 2019'!$BX$47</f>
        <v>0</v>
      </c>
      <c r="U58" s="349">
        <f>'March 2019'!T47/'March 2019'!$BX$47</f>
        <v>0</v>
      </c>
      <c r="V58" s="162">
        <f>'March 2019'!U47/'March 2019'!$BX$47</f>
        <v>0</v>
      </c>
      <c r="W58" s="162">
        <f>'March 2019'!V47/'March 2019'!$BX$47</f>
        <v>0</v>
      </c>
      <c r="X58" s="162">
        <f>'March 2019'!W47/'March 2019'!$BX$47</f>
        <v>0</v>
      </c>
      <c r="Y58" s="476">
        <f>'March 2019'!X47/'March 2019'!$BX$47</f>
        <v>0</v>
      </c>
      <c r="Z58" s="162">
        <f>'March 2019'!AA47/'March 2019'!$BX$47</f>
        <v>431034.4827586207</v>
      </c>
      <c r="AA58" s="162">
        <f>'March 2019'!AB47/'March 2019'!$BX$47</f>
        <v>0</v>
      </c>
      <c r="AB58" s="162">
        <f>'March 2019'!AE47/'March 2019'!$BX$47</f>
        <v>0</v>
      </c>
      <c r="AC58" s="162">
        <f>'March 2019'!AF47/'March 2019'!$BX$47</f>
        <v>0</v>
      </c>
      <c r="AD58" s="162">
        <f>'March 2019'!AG47/'March 2019'!$BX$47</f>
        <v>0</v>
      </c>
      <c r="AE58" s="162">
        <f>'March 2019'!AI47/'March 2019'!$BX$47</f>
        <v>0</v>
      </c>
      <c r="AF58" s="162">
        <f>'March 2019'!AJ47/'March 2019'!$BX$47</f>
        <v>172413.79310344829</v>
      </c>
      <c r="AG58" s="345">
        <f>'March 2019'!AK47/'March 2019'!$BX$47</f>
        <v>0</v>
      </c>
      <c r="AH58" s="345">
        <f>'March 2019'!AM47/'March 2019'!$BX$47</f>
        <v>0</v>
      </c>
      <c r="AI58" s="288">
        <f>'March 2019'!AN47/'March 2019'!$BX$47</f>
        <v>0</v>
      </c>
      <c r="AJ58" s="162">
        <f>'March 2019'!AO47/'March 2019'!$BX$47</f>
        <v>0</v>
      </c>
      <c r="AK58" s="162">
        <f>'March 2019'!AP47/'March 2019'!$BX$47</f>
        <v>0</v>
      </c>
      <c r="AL58" s="162">
        <f>'March 2019'!AQ47/'March 2019'!$BX$47</f>
        <v>258620.68965517243</v>
      </c>
      <c r="AM58" s="162">
        <f>'March 2019'!AR47/'March 2019'!$BX$47</f>
        <v>0</v>
      </c>
      <c r="AN58" s="6">
        <f>'March 2019'!AS47/'March 2019'!$BX$47</f>
        <v>0</v>
      </c>
      <c r="AO58" s="162">
        <f>'March 2019'!AT47/'March 2019'!$BX$47</f>
        <v>172413.79310344829</v>
      </c>
      <c r="AP58" s="162">
        <f>'March 2019'!AV47/'March 2019'!$BX$47</f>
        <v>0</v>
      </c>
      <c r="AQ58" s="162">
        <f>'March 2019'!AW47/'March 2019'!$BX$47</f>
        <v>0</v>
      </c>
      <c r="AR58" s="162">
        <f>'March 2019'!AZ47/'March 2019'!$BX$47</f>
        <v>0</v>
      </c>
      <c r="AS58" s="162">
        <f>'March 2019'!BA47/'March 2019'!$BX$47</f>
        <v>0</v>
      </c>
      <c r="AT58" s="26">
        <f>'March 2019'!BB47/'March 2019'!$BX$47</f>
        <v>172413.79310344829</v>
      </c>
      <c r="AU58" s="450">
        <f>'March 2019'!BC47/'March 2019'!$BX$47</f>
        <v>0</v>
      </c>
      <c r="AV58" s="25" t="e">
        <f>'March 2019'!#REF!/'March 2019'!$BX$47</f>
        <v>#REF!</v>
      </c>
      <c r="AW58" s="162">
        <f>'March 2019'!BE47/'March 2019'!$BX$47</f>
        <v>258620.68965517243</v>
      </c>
      <c r="AX58" s="162" t="e">
        <f>'March 2019'!#REF!/'March 2019'!$BX$47</f>
        <v>#REF!</v>
      </c>
      <c r="AY58" s="162">
        <f>'March 2019'!BF47/'March 2019'!$BX$47</f>
        <v>0</v>
      </c>
      <c r="AZ58" s="162">
        <f>'March 2019'!BG47/'March 2019'!$BX$47</f>
        <v>0</v>
      </c>
      <c r="BA58" s="6">
        <f>'March 2019'!BH47/'March 2019'!$BX$47</f>
        <v>344827.58620689658</v>
      </c>
      <c r="BB58" s="159">
        <f>'March 2019'!BI47/'March 2019'!$BX$47</f>
        <v>0</v>
      </c>
      <c r="BC58" s="159">
        <f>'March 2019'!BL47/'March 2019'!$BX$47</f>
        <v>0</v>
      </c>
      <c r="BD58" s="159">
        <f>'March 2019'!BM47/'March 2019'!$BX$47</f>
        <v>0</v>
      </c>
      <c r="BE58" s="159">
        <f>'March 2019'!BN47/'March 2019'!$BX$47</f>
        <v>0</v>
      </c>
      <c r="BF58" s="159">
        <f>'March 2019'!BO47/'March 2019'!$BX$47</f>
        <v>0</v>
      </c>
      <c r="BG58" s="159">
        <f>'March 2019'!BP47/'March 2019'!$BX$47</f>
        <v>0</v>
      </c>
      <c r="BH58" s="159">
        <f>'March 2019'!BQ47/'March 2019'!$BX$47</f>
        <v>0</v>
      </c>
      <c r="BI58" s="159">
        <f>'March 2019'!BR47/'March 2019'!$BX$47</f>
        <v>0</v>
      </c>
      <c r="BJ58" s="11" t="e">
        <f t="shared" si="36"/>
        <v>#REF!</v>
      </c>
      <c r="BK58" s="11">
        <f>Summary!C49</f>
        <v>2500000</v>
      </c>
      <c r="BL58" s="109" t="e">
        <f t="shared" si="37"/>
        <v>#REF!</v>
      </c>
      <c r="BM58" s="153" t="e">
        <f>BJ58='March 2019'!#REF!</f>
        <v>#REF!</v>
      </c>
    </row>
    <row r="59" spans="1:65">
      <c r="A59" s="80" t="s">
        <v>76</v>
      </c>
      <c r="B59" s="105">
        <f t="shared" si="32"/>
        <v>0</v>
      </c>
      <c r="C59" s="423"/>
      <c r="D59" s="458">
        <f t="shared" si="38"/>
        <v>86206.896551724145</v>
      </c>
      <c r="E59" s="48">
        <f t="shared" si="34"/>
        <v>100000</v>
      </c>
      <c r="F59" s="138">
        <f t="shared" si="35"/>
        <v>100000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100000</v>
      </c>
      <c r="BL59" s="109">
        <f t="shared" si="37"/>
        <v>100000</v>
      </c>
      <c r="BM59" s="153" t="e">
        <f>BJ59='March 2019'!#REF!</f>
        <v>#REF!</v>
      </c>
    </row>
    <row r="60" spans="1:65">
      <c r="A60" s="80" t="s">
        <v>320</v>
      </c>
      <c r="B60" s="105">
        <f t="shared" si="32"/>
        <v>0</v>
      </c>
      <c r="C60" s="423"/>
      <c r="D60" s="458">
        <f t="shared" si="38"/>
        <v>86206.896551724145</v>
      </c>
      <c r="E60" s="48">
        <f t="shared" si="34"/>
        <v>100000</v>
      </c>
      <c r="F60" s="138">
        <f t="shared" si="35"/>
        <v>100000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100000</v>
      </c>
      <c r="BL60" s="109">
        <f t="shared" si="37"/>
        <v>100000</v>
      </c>
      <c r="BM60" s="153" t="e">
        <f>BJ60='March 2019'!#REF!</f>
        <v>#REF!</v>
      </c>
    </row>
    <row r="61" spans="1:65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BJ61='March 2019'!#REF!</f>
        <v>#REF!</v>
      </c>
    </row>
    <row r="62" spans="1:65">
      <c r="A62" s="80" t="s">
        <v>216</v>
      </c>
      <c r="B62" s="105" t="e">
        <f t="shared" si="32"/>
        <v>#REF!</v>
      </c>
      <c r="C62" s="423"/>
      <c r="D62" s="458">
        <f t="shared" si="38"/>
        <v>0</v>
      </c>
      <c r="E62" s="48">
        <f t="shared" si="34"/>
        <v>0</v>
      </c>
      <c r="F62" s="138" t="e">
        <f t="shared" si="35"/>
        <v>#REF!</v>
      </c>
      <c r="G62" s="80" t="s">
        <v>216</v>
      </c>
      <c r="H62" s="158">
        <f>'March 2019'!G52/'March 2019'!$BX$52</f>
        <v>0</v>
      </c>
      <c r="I62" s="162">
        <f>'March 2019'!H52/'March 2019'!$BX$52</f>
        <v>0</v>
      </c>
      <c r="J62" s="162">
        <f>'March 2019'!I52/'March 2019'!$BX$52</f>
        <v>0</v>
      </c>
      <c r="K62" s="162">
        <f>'March 2019'!J52/'March 2019'!$BX$52</f>
        <v>0</v>
      </c>
      <c r="L62" s="162">
        <f>'March 2019'!K52/'March 2019'!$BX$52</f>
        <v>0</v>
      </c>
      <c r="M62" s="162">
        <f>'March 2019'!L52/'March 2019'!$BX$52</f>
        <v>0</v>
      </c>
      <c r="N62" s="162">
        <f>'March 2019'!M52/'March 2019'!$BX$52</f>
        <v>0</v>
      </c>
      <c r="O62" s="162">
        <f>'March 2019'!N52/'March 2019'!$BX$52</f>
        <v>0</v>
      </c>
      <c r="P62" s="162">
        <f>'March 2019'!O52/'March 2019'!$BX$52</f>
        <v>0</v>
      </c>
      <c r="Q62" s="162">
        <f>'March 2019'!P52/'March 2019'!$BX$52</f>
        <v>0</v>
      </c>
      <c r="R62" s="162">
        <f>'March 2019'!Q52/'March 2019'!$BX$52</f>
        <v>0</v>
      </c>
      <c r="S62" s="162">
        <f>'March 2019'!R52/'March 2019'!$BX$52</f>
        <v>0</v>
      </c>
      <c r="T62" s="6">
        <f>'March 2019'!S52/'March 2019'!$BX$52</f>
        <v>0</v>
      </c>
      <c r="U62" s="6">
        <f>'March 2019'!T52/'March 2019'!$BX$52</f>
        <v>0</v>
      </c>
      <c r="V62" s="162">
        <f>'March 2019'!U52/'March 2019'!$BX$52</f>
        <v>0</v>
      </c>
      <c r="W62" s="162">
        <f>'March 2019'!V52/'March 2019'!$BX$52</f>
        <v>0</v>
      </c>
      <c r="X62" s="162">
        <f>'March 2019'!W52/'March 2019'!$BX$52</f>
        <v>0</v>
      </c>
      <c r="Y62" s="162">
        <f>'March 2019'!X52/'March 2019'!$BX$52</f>
        <v>0</v>
      </c>
      <c r="Z62" s="162">
        <f>'March 2019'!AA52/'March 2019'!$BX$52</f>
        <v>0</v>
      </c>
      <c r="AA62" s="162">
        <f>'March 2019'!AB52/'March 2019'!$BX$52</f>
        <v>0</v>
      </c>
      <c r="AB62" s="162">
        <f>'March 2019'!AE52/'March 2019'!$BX$52</f>
        <v>0</v>
      </c>
      <c r="AC62" s="162">
        <f>'March 2019'!AF52/'March 2019'!$BX$52</f>
        <v>0</v>
      </c>
      <c r="AD62" s="162">
        <f>'March 2019'!AG52/'March 2019'!$BX$52</f>
        <v>0</v>
      </c>
      <c r="AE62" s="162">
        <f>'March 2019'!AI52/'March 2019'!$BX$52</f>
        <v>0</v>
      </c>
      <c r="AF62" s="162">
        <f>'March 2019'!AJ52/'March 2019'!$BX$52</f>
        <v>0</v>
      </c>
      <c r="AG62" s="162">
        <f>'March 2019'!AK52/'March 2019'!$BX$52</f>
        <v>0</v>
      </c>
      <c r="AH62" s="162">
        <f>'March 2019'!AM52/'March 2019'!$BX$52</f>
        <v>0</v>
      </c>
      <c r="AI62" s="288">
        <f>'March 2019'!AN52/'March 2019'!$BX$52</f>
        <v>0</v>
      </c>
      <c r="AJ62" s="162">
        <f>'March 2019'!AO52/'March 2019'!$BX$52</f>
        <v>0</v>
      </c>
      <c r="AK62" s="162">
        <f>'March 2019'!AP52/'March 2019'!$BX$52</f>
        <v>0</v>
      </c>
      <c r="AL62" s="162">
        <f>'March 2019'!AQ52/'March 2019'!$BX$52</f>
        <v>0</v>
      </c>
      <c r="AM62" s="162">
        <f>'March 2019'!AR52/'March 2019'!$BX$52</f>
        <v>0</v>
      </c>
      <c r="AN62" s="6">
        <f>'March 2019'!AS52/'March 2019'!$BX$52</f>
        <v>0</v>
      </c>
      <c r="AO62" s="162">
        <f>'March 2019'!AT52/'March 2019'!$BX$52</f>
        <v>0</v>
      </c>
      <c r="AP62" s="162">
        <f>'March 2019'!AV52/'March 2019'!$BX$52</f>
        <v>0</v>
      </c>
      <c r="AQ62" s="162">
        <f>'March 2019'!AW52/'March 2019'!$BX$52</f>
        <v>0</v>
      </c>
      <c r="AR62" s="162">
        <f>'March 2019'!AZ52/'March 2019'!$BX$52</f>
        <v>0</v>
      </c>
      <c r="AS62" s="162">
        <f>'March 2019'!BA52/'March 2019'!$BX$52</f>
        <v>0</v>
      </c>
      <c r="AT62" s="25">
        <f>'March 2019'!BB52/'March 2019'!$BX$52</f>
        <v>0</v>
      </c>
      <c r="AU62" s="450">
        <f>'March 2019'!BC52/'March 2019'!$BX$52</f>
        <v>0</v>
      </c>
      <c r="AV62" s="25" t="e">
        <f>'March 2019'!#REF!/'March 2019'!$BX$52</f>
        <v>#REF!</v>
      </c>
      <c r="AW62" s="162">
        <f>'March 2019'!BE52/'March 2019'!$BX$52</f>
        <v>0</v>
      </c>
      <c r="AX62" s="162" t="e">
        <f>'March 2019'!#REF!/'March 2019'!$BX$52</f>
        <v>#REF!</v>
      </c>
      <c r="AY62" s="162">
        <f>'March 2019'!BF52/'March 2019'!$BX$52</f>
        <v>0</v>
      </c>
      <c r="AZ62" s="162">
        <f>'March 2019'!BG52/'March 2019'!$BX$52</f>
        <v>0</v>
      </c>
      <c r="BA62" s="6">
        <f>'March 2019'!BH52/'March 2019'!$BX$52</f>
        <v>0</v>
      </c>
      <c r="BB62" s="159">
        <f>'March 2019'!BI52/'March 2019'!$BX$52</f>
        <v>0</v>
      </c>
      <c r="BC62" s="159">
        <f>'March 2019'!BL52/'March 2019'!$BX$52</f>
        <v>0</v>
      </c>
      <c r="BD62" s="159">
        <f>'March 2019'!BM52/'March 2019'!$BX$52</f>
        <v>0</v>
      </c>
      <c r="BE62" s="159">
        <f>'March 2019'!BN52/'March 2019'!$BX$52</f>
        <v>0</v>
      </c>
      <c r="BF62" s="159">
        <f>'March 2019'!BO52/'March 2019'!$BX$52</f>
        <v>0</v>
      </c>
      <c r="BG62" s="159">
        <f>'March 2019'!BP52/'March 2019'!$BX$52</f>
        <v>0</v>
      </c>
      <c r="BH62" s="159">
        <f>'March 2019'!BQ52/'March 2019'!$BX$52</f>
        <v>0</v>
      </c>
      <c r="BI62" s="159">
        <f>'March 2019'!BR52/'March 2019'!$BX$52</f>
        <v>0</v>
      </c>
      <c r="BJ62" s="11" t="e">
        <f t="shared" si="36"/>
        <v>#REF!</v>
      </c>
      <c r="BK62" s="11">
        <f>Summary!C54</f>
        <v>0</v>
      </c>
      <c r="BL62" s="109" t="e">
        <f t="shared" si="37"/>
        <v>#REF!</v>
      </c>
      <c r="BM62" s="153" t="e">
        <f>BJ62='March 2019'!#REF!</f>
        <v>#REF!</v>
      </c>
    </row>
    <row r="63" spans="1:65">
      <c r="A63" s="80" t="s">
        <v>78</v>
      </c>
      <c r="B63" s="105" t="e">
        <f t="shared" si="32"/>
        <v>#REF!</v>
      </c>
      <c r="C63" s="423"/>
      <c r="D63" s="458">
        <f t="shared" si="38"/>
        <v>431034.4827586207</v>
      </c>
      <c r="E63" s="48">
        <f t="shared" si="34"/>
        <v>500000</v>
      </c>
      <c r="F63" s="138" t="e">
        <f t="shared" si="35"/>
        <v>#REF!</v>
      </c>
      <c r="G63" s="93" t="s">
        <v>78</v>
      </c>
      <c r="H63" s="158">
        <f>'March 2019'!G53/'March 2019'!$BX$53</f>
        <v>0</v>
      </c>
      <c r="I63" s="162">
        <f>'March 2019'!H53/'March 2019'!$BX$53</f>
        <v>0</v>
      </c>
      <c r="J63" s="162">
        <f>'March 2019'!I53/'March 2019'!$BX$53</f>
        <v>0</v>
      </c>
      <c r="K63" s="162">
        <f>'March 2019'!J53/'March 2019'!$BX$53</f>
        <v>0</v>
      </c>
      <c r="L63" s="345">
        <f>'March 2019'!K53/'March 2019'!$BX$53</f>
        <v>0</v>
      </c>
      <c r="M63" s="162">
        <f>'March 2019'!L53/'March 2019'!$BX$53</f>
        <v>0</v>
      </c>
      <c r="N63" s="162">
        <f>'March 2019'!M53/'March 2019'!$BX$53</f>
        <v>0</v>
      </c>
      <c r="O63" s="162">
        <f>'March 2019'!N53/'March 2019'!$BX$53</f>
        <v>0</v>
      </c>
      <c r="P63" s="162">
        <f>'March 2019'!O53/'March 2019'!$BX$53</f>
        <v>0</v>
      </c>
      <c r="Q63" s="162">
        <f>'March 2019'!P53/'March 2019'!$BX$53</f>
        <v>0</v>
      </c>
      <c r="R63" s="162">
        <f>'March 2019'!Q53/'March 2019'!$BX$53</f>
        <v>0</v>
      </c>
      <c r="S63" s="162">
        <f>'March 2019'!R53/'March 2019'!$BX$53</f>
        <v>0</v>
      </c>
      <c r="T63" s="6">
        <f>'March 2019'!S53/'March 2019'!$BX$53</f>
        <v>0</v>
      </c>
      <c r="U63" s="6">
        <f>'March 2019'!T53/'March 2019'!$BX$53</f>
        <v>0</v>
      </c>
      <c r="V63" s="162">
        <f>'March 2019'!U53/'March 2019'!$BX$53</f>
        <v>0</v>
      </c>
      <c r="W63" s="162">
        <f>'March 2019'!V53/'March 2019'!$BX$53</f>
        <v>0</v>
      </c>
      <c r="X63" s="162">
        <f>'March 2019'!W53/'March 2019'!$BX$53</f>
        <v>0</v>
      </c>
      <c r="Y63" s="351">
        <f>'March 2019'!X53/'March 2019'!$BX$53</f>
        <v>0</v>
      </c>
      <c r="Z63" s="162">
        <f>'March 2019'!AA53/'March 2019'!$BX$53</f>
        <v>0</v>
      </c>
      <c r="AA63" s="162">
        <f>'March 2019'!AB53/'March 2019'!$BX$53</f>
        <v>0</v>
      </c>
      <c r="AB63" s="162">
        <f>'March 2019'!AE53/'March 2019'!$BX$53</f>
        <v>0</v>
      </c>
      <c r="AC63" s="162">
        <f>'March 2019'!AF53/'March 2019'!$BX$53</f>
        <v>0</v>
      </c>
      <c r="AD63" s="162">
        <f>'March 2019'!AG53/'March 2019'!$BX$53</f>
        <v>0</v>
      </c>
      <c r="AE63" s="162">
        <f>'March 2019'!AI53/'March 2019'!$BX$53</f>
        <v>0</v>
      </c>
      <c r="AF63" s="162">
        <f>'March 2019'!AJ53/'March 2019'!$BX$53</f>
        <v>0</v>
      </c>
      <c r="AG63" s="162">
        <f>'March 2019'!AK53/'March 2019'!$BX$53</f>
        <v>0</v>
      </c>
      <c r="AH63" s="162">
        <f>'March 2019'!AM53/'March 2019'!$BX$53</f>
        <v>0</v>
      </c>
      <c r="AI63" s="288">
        <f>'March 2019'!AN53/'March 2019'!$BX$53</f>
        <v>0</v>
      </c>
      <c r="AJ63" s="162">
        <f>'March 2019'!AO53/'March 2019'!$BX$53</f>
        <v>0</v>
      </c>
      <c r="AK63" s="162">
        <f>'March 2019'!AP53/'March 2019'!$BX$53</f>
        <v>0</v>
      </c>
      <c r="AL63" s="162">
        <f>'March 2019'!AQ53/'March 2019'!$BX$53</f>
        <v>172413.79310344829</v>
      </c>
      <c r="AM63" s="162">
        <f>'March 2019'!AR53/'March 2019'!$BX$53</f>
        <v>0</v>
      </c>
      <c r="AN63" s="6">
        <f>'March 2019'!AS53/'March 2019'!$BX$53</f>
        <v>0</v>
      </c>
      <c r="AO63" s="345">
        <f>'March 2019'!AT53/'March 2019'!$BX$53</f>
        <v>0</v>
      </c>
      <c r="AP63" s="162">
        <f>'March 2019'!AV53/'March 2019'!$BX$53</f>
        <v>0</v>
      </c>
      <c r="AQ63" s="162">
        <f>'March 2019'!AW53/'March 2019'!$BX$53</f>
        <v>0</v>
      </c>
      <c r="AR63" s="162">
        <f>'March 2019'!AZ53/'March 2019'!$BX$53</f>
        <v>0</v>
      </c>
      <c r="AS63" s="162">
        <f>'March 2019'!BA53/'March 2019'!$BX$53</f>
        <v>0</v>
      </c>
      <c r="AT63" s="161">
        <f>'March 2019'!BB53/'March 2019'!$BX$53</f>
        <v>172413.79310344829</v>
      </c>
      <c r="AU63" s="451">
        <f>'March 2019'!BC53/'March 2019'!$BX$53</f>
        <v>0</v>
      </c>
      <c r="AV63" s="466" t="e">
        <f>'March 2019'!#REF!/'March 2019'!$BX$53</f>
        <v>#REF!</v>
      </c>
      <c r="AW63" s="162">
        <f>'March 2019'!BE53/'March 2019'!$BX$53</f>
        <v>0</v>
      </c>
      <c r="AX63" s="162" t="e">
        <f>'March 2019'!#REF!/'March 2019'!$BX$53</f>
        <v>#REF!</v>
      </c>
      <c r="AY63" s="162">
        <f>'March 2019'!BF53/'March 2019'!$BX$53</f>
        <v>0</v>
      </c>
      <c r="AZ63" s="162">
        <f>'March 2019'!BG53/'March 2019'!$BX$53</f>
        <v>0</v>
      </c>
      <c r="BA63" s="6">
        <f>'March 2019'!BH53/'March 2019'!$BX$53</f>
        <v>258620.68965517243</v>
      </c>
      <c r="BB63" s="159">
        <f>'March 2019'!BI53/'March 2019'!$BX$53</f>
        <v>0</v>
      </c>
      <c r="BC63" s="159">
        <f>'March 2019'!BL53/'March 2019'!$BX$53</f>
        <v>0</v>
      </c>
      <c r="BD63" s="159">
        <f>'March 2019'!BM53/'March 2019'!$BX$53</f>
        <v>258620.68965517243</v>
      </c>
      <c r="BE63" s="159">
        <f>'March 2019'!BN53/'March 2019'!$BX$53</f>
        <v>0</v>
      </c>
      <c r="BF63" s="159">
        <f>'March 2019'!BO53/'March 2019'!$BX$53</f>
        <v>0</v>
      </c>
      <c r="BG63" s="159">
        <f>'March 2019'!BP53/'March 2019'!$BX$53</f>
        <v>0</v>
      </c>
      <c r="BH63" s="159">
        <f>'March 2019'!BQ53/'March 2019'!$BX$53</f>
        <v>0</v>
      </c>
      <c r="BI63" s="159">
        <f>'March 2019'!BR53/'March 2019'!$BX$53</f>
        <v>0</v>
      </c>
      <c r="BJ63" s="11" t="e">
        <f t="shared" si="36"/>
        <v>#REF!</v>
      </c>
      <c r="BK63" s="11">
        <f>Summary!C55</f>
        <v>500000</v>
      </c>
      <c r="BL63" s="109" t="e">
        <f t="shared" si="37"/>
        <v>#REF!</v>
      </c>
      <c r="BM63" s="153" t="e">
        <f>BJ63='March 2019'!#REF!</f>
        <v>#REF!</v>
      </c>
    </row>
    <row r="64" spans="1:65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'March 2019'!G54/'March 2019'!$BX$54</f>
        <v>0</v>
      </c>
      <c r="I64" s="162">
        <f>'March 2019'!H54/'March 2019'!$BX$54</f>
        <v>0</v>
      </c>
      <c r="J64" s="162">
        <f>'March 2019'!I54/'March 2019'!$BX$54</f>
        <v>0</v>
      </c>
      <c r="K64" s="162">
        <f>'March 2019'!J54/'March 2019'!$BX$54</f>
        <v>0</v>
      </c>
      <c r="L64" s="162">
        <f>'March 2019'!K54/'March 2019'!$BX$54</f>
        <v>0</v>
      </c>
      <c r="M64" s="162">
        <f>'March 2019'!L54/'March 2019'!$BX$54</f>
        <v>0</v>
      </c>
      <c r="N64" s="162">
        <f>'March 2019'!M54/'March 2019'!$BX$54</f>
        <v>0</v>
      </c>
      <c r="O64" s="162">
        <f>'March 2019'!N54/'March 2019'!$BX$54</f>
        <v>0</v>
      </c>
      <c r="P64" s="162">
        <f>'March 2019'!O54/'March 2019'!$BX$54</f>
        <v>0</v>
      </c>
      <c r="Q64" s="162">
        <f>'March 2019'!P54/'March 2019'!$BX$54</f>
        <v>0</v>
      </c>
      <c r="R64" s="162">
        <f>'March 2019'!Q54/'March 2019'!$BX$54</f>
        <v>0</v>
      </c>
      <c r="S64" s="162">
        <f>'March 2019'!R54/'March 2019'!$BX$54</f>
        <v>0</v>
      </c>
      <c r="T64" s="6">
        <f>'March 2019'!S54/'March 2019'!$BX$54</f>
        <v>0</v>
      </c>
      <c r="U64" s="6">
        <f>'March 2019'!T54/'March 2019'!$BX$54</f>
        <v>0</v>
      </c>
      <c r="V64" s="162">
        <f>'March 2019'!U54/'March 2019'!$BX$54</f>
        <v>0</v>
      </c>
      <c r="W64" s="162">
        <f>'March 2019'!V54/'March 2019'!$BX$54</f>
        <v>0</v>
      </c>
      <c r="X64" s="162">
        <f>'March 2019'!W54/'March 2019'!$BX$54</f>
        <v>0</v>
      </c>
      <c r="Y64" s="162">
        <f>'March 2019'!X54/'March 2019'!$BX$54</f>
        <v>0</v>
      </c>
      <c r="Z64" s="162">
        <f>'March 2019'!AA54/'March 2019'!$BX$54</f>
        <v>0</v>
      </c>
      <c r="AA64" s="162">
        <f>'March 2019'!AB54/'March 2019'!$BX$54</f>
        <v>0</v>
      </c>
      <c r="AB64" s="162">
        <f>'March 2019'!AE54/'March 2019'!$BX$54</f>
        <v>0</v>
      </c>
      <c r="AC64" s="162">
        <f>'March 2019'!AF54/'March 2019'!$BX$54</f>
        <v>0</v>
      </c>
      <c r="AD64" s="162">
        <f>'March 2019'!AG54/'March 2019'!$BX$54</f>
        <v>0</v>
      </c>
      <c r="AE64" s="162">
        <f>'March 2019'!AI54/'March 2019'!$BX$54</f>
        <v>0</v>
      </c>
      <c r="AF64" s="162">
        <f>'March 2019'!AJ54/'March 2019'!$BX$54</f>
        <v>0</v>
      </c>
      <c r="AG64" s="162">
        <f>'March 2019'!AK54/'March 2019'!$BX$54</f>
        <v>0</v>
      </c>
      <c r="AH64" s="162">
        <f>'March 2019'!AM54/'March 2019'!$BX$54</f>
        <v>0</v>
      </c>
      <c r="AI64" s="288">
        <f>'March 2019'!AN54/'March 2019'!$BX$54</f>
        <v>0</v>
      </c>
      <c r="AJ64" s="162">
        <f>'March 2019'!AO54/'March 2019'!$BX$54</f>
        <v>0</v>
      </c>
      <c r="AK64" s="162">
        <f>'March 2019'!AP54/'March 2019'!$BX$54</f>
        <v>0</v>
      </c>
      <c r="AL64" s="162">
        <f>'March 2019'!AQ54/'March 2019'!$BX$54</f>
        <v>0</v>
      </c>
      <c r="AM64" s="162">
        <f>'March 2019'!AR54/'March 2019'!$BX$54</f>
        <v>0</v>
      </c>
      <c r="AN64" s="6">
        <f>'March 2019'!AS54/'March 2019'!$BX$54</f>
        <v>0</v>
      </c>
      <c r="AO64" s="162">
        <f>'March 2019'!AT54/'March 2019'!$BX$54</f>
        <v>0</v>
      </c>
      <c r="AP64" s="162">
        <f>'March 2019'!AV54/'March 2019'!$BX$54</f>
        <v>0</v>
      </c>
      <c r="AQ64" s="162">
        <f>'March 2019'!AW54/'March 2019'!$BX$54</f>
        <v>0</v>
      </c>
      <c r="AR64" s="162">
        <f>'March 2019'!AZ54/'March 2019'!$BX$54</f>
        <v>0</v>
      </c>
      <c r="AS64" s="162">
        <f>'March 2019'!BA54/'March 2019'!$BX$54</f>
        <v>0</v>
      </c>
      <c r="AT64" s="25">
        <f>'March 2019'!BB54/'March 2019'!$BX$54</f>
        <v>0</v>
      </c>
      <c r="AU64" s="450">
        <f>'March 2019'!BC54/'March 2019'!$BX$54</f>
        <v>0</v>
      </c>
      <c r="AV64" s="25" t="e">
        <f>'March 2019'!#REF!/'March 2019'!$BX$54</f>
        <v>#REF!</v>
      </c>
      <c r="AW64" s="162">
        <f>'March 2019'!BE54/'March 2019'!$BX$54</f>
        <v>0</v>
      </c>
      <c r="AX64" s="162" t="e">
        <f>'March 2019'!#REF!/'March 2019'!$BX$54</f>
        <v>#REF!</v>
      </c>
      <c r="AY64" s="162">
        <f>'March 2019'!BF54/'March 2019'!$BX$54</f>
        <v>0</v>
      </c>
      <c r="AZ64" s="162">
        <f>'March 2019'!BG54/'March 2019'!$BX$54</f>
        <v>0</v>
      </c>
      <c r="BA64" s="6">
        <f>'March 2019'!BH54/'March 2019'!$BX$54</f>
        <v>88495.575221238949</v>
      </c>
      <c r="BB64" s="159">
        <f>'March 2019'!BI54/'March 2019'!$BX$54</f>
        <v>0</v>
      </c>
      <c r="BC64" s="159">
        <f>'March 2019'!BL54/'March 2019'!$BX$54</f>
        <v>0</v>
      </c>
      <c r="BD64" s="159">
        <f>'March 2019'!BM54/'March 2019'!$BX$54</f>
        <v>0</v>
      </c>
      <c r="BE64" s="159">
        <f>'March 2019'!BN54/'March 2019'!$BX$54</f>
        <v>0</v>
      </c>
      <c r="BF64" s="159">
        <f>'March 2019'!BO54/'March 2019'!$BX$54</f>
        <v>0</v>
      </c>
      <c r="BG64" s="159">
        <f>'March 2019'!BP54/'March 2019'!$BX$54</f>
        <v>0</v>
      </c>
      <c r="BH64" s="159">
        <f>'March 2019'!BQ54/'March 2019'!$BX$54</f>
        <v>0</v>
      </c>
      <c r="BI64" s="159">
        <f>'March 2019'!BR54/'March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BJ64='March 2019'!#REF!</f>
        <v>#REF!</v>
      </c>
    </row>
    <row r="65" spans="1:65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'March 2019'!G55/'March 2019'!$BX$55</f>
        <v>0</v>
      </c>
      <c r="I65" s="162">
        <f>'March 2019'!H55/'March 2019'!$BX$55</f>
        <v>0</v>
      </c>
      <c r="J65" s="162">
        <f>'March 2019'!I55/'March 2019'!$BX$55</f>
        <v>0</v>
      </c>
      <c r="K65" s="162">
        <f>'March 2019'!J55/'March 2019'!$BX$55</f>
        <v>0</v>
      </c>
      <c r="L65" s="162">
        <f>'March 2019'!K55/'March 2019'!$BX$55</f>
        <v>0</v>
      </c>
      <c r="M65" s="162">
        <f>'March 2019'!L55/'March 2019'!$BX$55</f>
        <v>0</v>
      </c>
      <c r="N65" s="162">
        <f>'March 2019'!M55/'March 2019'!$BX$55</f>
        <v>0</v>
      </c>
      <c r="O65" s="162">
        <f>'March 2019'!N55/'March 2019'!$BX$55</f>
        <v>0</v>
      </c>
      <c r="P65" s="162">
        <f>'March 2019'!O55/'March 2019'!$BX$55</f>
        <v>0</v>
      </c>
      <c r="Q65" s="162">
        <f>'March 2019'!P55/'March 2019'!$BX$55</f>
        <v>0</v>
      </c>
      <c r="R65" s="162">
        <f>'March 2019'!Q55/'March 2019'!$BX$55</f>
        <v>0</v>
      </c>
      <c r="S65" s="162">
        <f>'March 2019'!R55/'March 2019'!$BX$55</f>
        <v>0</v>
      </c>
      <c r="T65" s="6">
        <f>'March 2019'!S55/'March 2019'!$BX$55</f>
        <v>0</v>
      </c>
      <c r="U65" s="6">
        <f>'March 2019'!T55/'March 2019'!$BX$55</f>
        <v>0</v>
      </c>
      <c r="V65" s="162">
        <f>'March 2019'!U55/'March 2019'!$BX$55</f>
        <v>0</v>
      </c>
      <c r="W65" s="162">
        <f>'March 2019'!V55/'March 2019'!$BX$55</f>
        <v>0</v>
      </c>
      <c r="X65" s="162">
        <f>'March 2019'!W55/'March 2019'!$BX$55</f>
        <v>0</v>
      </c>
      <c r="Y65" s="162">
        <f>'March 2019'!X55/'March 2019'!$BX$55</f>
        <v>0</v>
      </c>
      <c r="Z65" s="162">
        <f>'March 2019'!AA55/'March 2019'!$BX$55</f>
        <v>0</v>
      </c>
      <c r="AA65" s="162">
        <f>'March 2019'!AB55/'March 2019'!$BX$55</f>
        <v>0</v>
      </c>
      <c r="AB65" s="162">
        <f>'March 2019'!AE55/'March 2019'!$BX$55</f>
        <v>0</v>
      </c>
      <c r="AC65" s="162">
        <f>'March 2019'!AF55/'March 2019'!$BX$55</f>
        <v>0</v>
      </c>
      <c r="AD65" s="162">
        <f>'March 2019'!AG55/'March 2019'!$BX$55</f>
        <v>0</v>
      </c>
      <c r="AE65" s="162">
        <f>'March 2019'!AI55/'March 2019'!$BX$55</f>
        <v>0</v>
      </c>
      <c r="AF65" s="162">
        <f>'March 2019'!AJ55/'March 2019'!$BX$55</f>
        <v>0</v>
      </c>
      <c r="AG65" s="162">
        <f>'March 2019'!AK55/'March 2019'!$BX$55</f>
        <v>0</v>
      </c>
      <c r="AH65" s="162">
        <f>'March 2019'!AM55/'March 2019'!$BX$55</f>
        <v>0</v>
      </c>
      <c r="AI65" s="288">
        <f>'March 2019'!AN55/'March 2019'!$BX$55</f>
        <v>0</v>
      </c>
      <c r="AJ65" s="162">
        <f>'March 2019'!AO55/'March 2019'!$BX$55</f>
        <v>0</v>
      </c>
      <c r="AK65" s="162">
        <f>'March 2019'!AP55/'March 2019'!$BX$55</f>
        <v>0</v>
      </c>
      <c r="AL65" s="162">
        <f>'March 2019'!AQ55/'March 2019'!$BX$55</f>
        <v>0</v>
      </c>
      <c r="AM65" s="162">
        <f>'March 2019'!AR55/'March 2019'!$BX$55</f>
        <v>0</v>
      </c>
      <c r="AN65" s="6">
        <f>'March 2019'!AS55/'March 2019'!$BX$55</f>
        <v>0</v>
      </c>
      <c r="AO65" s="162">
        <f>'March 2019'!AT55/'March 2019'!$BX$55</f>
        <v>0</v>
      </c>
      <c r="AP65" s="162">
        <f>'March 2019'!AV55/'March 2019'!$BX$55</f>
        <v>0</v>
      </c>
      <c r="AQ65" s="162">
        <f>'March 2019'!AW55/'March 2019'!$BX$55</f>
        <v>0</v>
      </c>
      <c r="AR65" s="162">
        <f>'March 2019'!AZ55/'March 2019'!$BX$55</f>
        <v>0</v>
      </c>
      <c r="AS65" s="162">
        <f>'March 2019'!BA55/'March 2019'!$BX$55</f>
        <v>0</v>
      </c>
      <c r="AT65" s="25">
        <f>'March 2019'!BB55/'March 2019'!$BX$55</f>
        <v>0</v>
      </c>
      <c r="AU65" s="450">
        <f>'March 2019'!BC55/'March 2019'!$BX$55</f>
        <v>0</v>
      </c>
      <c r="AV65" s="26" t="e">
        <f>'March 2019'!#REF!/'March 2019'!$BX$55</f>
        <v>#REF!</v>
      </c>
      <c r="AW65" s="162">
        <f>'March 2019'!BE55/'March 2019'!$BX$55</f>
        <v>0</v>
      </c>
      <c r="AX65" s="162" t="e">
        <f>'March 2019'!#REF!/'March 2019'!$BX$55</f>
        <v>#REF!</v>
      </c>
      <c r="AY65" s="162">
        <f>'March 2019'!BF55/'March 2019'!$BX$55</f>
        <v>0</v>
      </c>
      <c r="AZ65" s="345">
        <f>'March 2019'!BG55/'March 2019'!$BX$55</f>
        <v>0</v>
      </c>
      <c r="BA65" s="6">
        <f>'March 2019'!BH55/'March 2019'!$BX$55</f>
        <v>0</v>
      </c>
      <c r="BB65" s="159">
        <f>'March 2019'!BI55/'March 2019'!$BX$55</f>
        <v>0</v>
      </c>
      <c r="BC65" s="159">
        <f>'March 2019'!BL55/'March 2019'!$BX$55</f>
        <v>0</v>
      </c>
      <c r="BD65" s="159">
        <f>'March 2019'!BM55/'March 2019'!$BX$55</f>
        <v>0</v>
      </c>
      <c r="BE65" s="159">
        <f>'March 2019'!BN55/'March 2019'!$BX$55</f>
        <v>0</v>
      </c>
      <c r="BF65" s="159">
        <f>'March 2019'!BO55/'March 2019'!$BX$55</f>
        <v>0</v>
      </c>
      <c r="BG65" s="159">
        <f>'March 2019'!BP55/'March 2019'!$BX$55</f>
        <v>0</v>
      </c>
      <c r="BH65" s="159">
        <f>'March 2019'!BQ55/'March 2019'!$BX$55</f>
        <v>0</v>
      </c>
      <c r="BI65" s="159">
        <f>'March 2019'!BR55/'March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BJ65='March 2019'!#REF!</f>
        <v>#REF!</v>
      </c>
    </row>
    <row r="66" spans="1:65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'March 2019'!G57/'March 2019'!$BX$57</f>
        <v>0</v>
      </c>
      <c r="I66" s="162">
        <f>'March 2019'!H57/'March 2019'!$BX$57</f>
        <v>0</v>
      </c>
      <c r="J66" s="162">
        <f>'March 2019'!I57/'March 2019'!$BX$57</f>
        <v>0</v>
      </c>
      <c r="K66" s="162">
        <f>'March 2019'!J57/'March 2019'!$BX$57</f>
        <v>0</v>
      </c>
      <c r="L66" s="162">
        <f>'March 2019'!K57/'March 2019'!$BX$57</f>
        <v>0</v>
      </c>
      <c r="M66" s="162">
        <f>'March 2019'!L57/'March 2019'!$BX$57</f>
        <v>0</v>
      </c>
      <c r="N66" s="162">
        <f>'March 2019'!M57/'March 2019'!$BX$57</f>
        <v>0</v>
      </c>
      <c r="O66" s="162">
        <f>'March 2019'!N57/'March 2019'!$BX$57</f>
        <v>0</v>
      </c>
      <c r="P66" s="162">
        <f>'March 2019'!O57/'March 2019'!$BX$57</f>
        <v>0</v>
      </c>
      <c r="Q66" s="162">
        <f>'March 2019'!P57/'March 2019'!$BX$57</f>
        <v>0</v>
      </c>
      <c r="R66" s="162">
        <f>'March 2019'!Q57/'March 2019'!$BX$57</f>
        <v>0</v>
      </c>
      <c r="S66" s="162">
        <f>'March 2019'!R57/'March 2019'!$BX$57</f>
        <v>0</v>
      </c>
      <c r="T66" s="6">
        <f>'March 2019'!S57/'March 2019'!$BX$57</f>
        <v>0</v>
      </c>
      <c r="U66" s="6">
        <f>'March 2019'!T57/'March 2019'!$BX$57</f>
        <v>0</v>
      </c>
      <c r="V66" s="162">
        <f>'March 2019'!U57/'March 2019'!$BX$57</f>
        <v>0</v>
      </c>
      <c r="W66" s="162">
        <f>'March 2019'!V57/'March 2019'!$BX$57</f>
        <v>0</v>
      </c>
      <c r="X66" s="162">
        <f>'March 2019'!W57/'March 2019'!$BX$57</f>
        <v>0</v>
      </c>
      <c r="Y66" s="162">
        <f>'March 2019'!X57/'March 2019'!$BX$57</f>
        <v>0</v>
      </c>
      <c r="Z66" s="162">
        <f>'March 2019'!AA57/'March 2019'!$BX$57</f>
        <v>0</v>
      </c>
      <c r="AA66" s="162">
        <f>'March 2019'!AB57/'March 2019'!$BX$57</f>
        <v>0</v>
      </c>
      <c r="AB66" s="162">
        <f>'March 2019'!AE57/'March 2019'!$BX$57</f>
        <v>0</v>
      </c>
      <c r="AC66" s="162">
        <f>'March 2019'!AF57/'March 2019'!$BX$57</f>
        <v>0</v>
      </c>
      <c r="AD66" s="162">
        <f>'March 2019'!AG57/'March 2019'!$BX$57</f>
        <v>0</v>
      </c>
      <c r="AE66" s="162">
        <f>'March 2019'!AI57/'March 2019'!$BX$57</f>
        <v>0</v>
      </c>
      <c r="AF66" s="162">
        <f>'March 2019'!AJ57/'March 2019'!$BX$57</f>
        <v>0</v>
      </c>
      <c r="AG66" s="162">
        <f>'March 2019'!AK57/'March 2019'!$BX$57</f>
        <v>0</v>
      </c>
      <c r="AH66" s="162">
        <f>'March 2019'!AM57/'March 2019'!$BX$57</f>
        <v>0</v>
      </c>
      <c r="AI66" s="288">
        <f>'March 2019'!AN57/'March 2019'!$BX$57</f>
        <v>0</v>
      </c>
      <c r="AJ66" s="162">
        <f>'March 2019'!AO57/'March 2019'!$BX$57</f>
        <v>0</v>
      </c>
      <c r="AK66" s="467">
        <f>'March 2019'!AP57/'March 2019'!$BX$57</f>
        <v>0</v>
      </c>
      <c r="AL66" s="162">
        <f>'March 2019'!AQ57/'March 2019'!$BX$57</f>
        <v>0</v>
      </c>
      <c r="AM66" s="162">
        <f>'March 2019'!AR57/'March 2019'!$BX$57</f>
        <v>0</v>
      </c>
      <c r="AN66" s="6">
        <f>'March 2019'!AS57/'March 2019'!$BX$57</f>
        <v>0</v>
      </c>
      <c r="AO66" s="162">
        <f>'March 2019'!AT57/'March 2019'!$BX$57</f>
        <v>0</v>
      </c>
      <c r="AP66" s="162">
        <f>'March 2019'!AV57/'March 2019'!$BX$57</f>
        <v>0</v>
      </c>
      <c r="AQ66" s="162">
        <f>'March 2019'!AW57/'March 2019'!$BX$57</f>
        <v>0</v>
      </c>
      <c r="AR66" s="162">
        <f>'March 2019'!AZ57/'March 2019'!$BX$57</f>
        <v>0</v>
      </c>
      <c r="AS66" s="162">
        <f>'March 2019'!BA57/'March 2019'!$BX$57</f>
        <v>0</v>
      </c>
      <c r="AT66" s="25">
        <f>'March 2019'!BB57/'March 2019'!$BX$57</f>
        <v>0</v>
      </c>
      <c r="AU66" s="450">
        <f>'March 2019'!BC57/'March 2019'!$BX$57</f>
        <v>0</v>
      </c>
      <c r="AV66" s="25" t="e">
        <f>'March 2019'!#REF!/'March 2019'!$BX$57</f>
        <v>#REF!</v>
      </c>
      <c r="AW66" s="162">
        <f>'March 2019'!BE57/'March 2019'!$BX$57</f>
        <v>0</v>
      </c>
      <c r="AX66" s="162" t="e">
        <f>'March 2019'!#REF!/'March 2019'!$BX$57</f>
        <v>#REF!</v>
      </c>
      <c r="AY66" s="162">
        <f>'March 2019'!BF57/'March 2019'!$BX$57</f>
        <v>0</v>
      </c>
      <c r="AZ66" s="162">
        <f>'March 2019'!BG57/'March 2019'!$BX$57</f>
        <v>0</v>
      </c>
      <c r="BA66" s="6">
        <f>'March 2019'!BH57/'March 2019'!$BX$57</f>
        <v>0</v>
      </c>
      <c r="BB66" s="159">
        <f>'March 2019'!BI57/'March 2019'!$BX$57</f>
        <v>0</v>
      </c>
      <c r="BC66" s="159">
        <f>'March 2019'!BL57/'March 2019'!$BX$57</f>
        <v>0</v>
      </c>
      <c r="BD66" s="159">
        <f>'March 2019'!BM57/'March 2019'!$BX$57</f>
        <v>86206.896551724145</v>
      </c>
      <c r="BE66" s="159">
        <f>'March 2019'!BN57/'March 2019'!$BX$57</f>
        <v>0</v>
      </c>
      <c r="BF66" s="159">
        <f>'March 2019'!BO57/'March 2019'!$BX$57</f>
        <v>0</v>
      </c>
      <c r="BG66" s="159">
        <f>'March 2019'!BP57/'March 2019'!$BX$57</f>
        <v>0</v>
      </c>
      <c r="BH66" s="159">
        <f>'March 2019'!BQ57/'March 2019'!$BX$57</f>
        <v>0</v>
      </c>
      <c r="BI66" s="159">
        <f>'March 2019'!BR57/'March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BJ66='March 2019'!#REF!</f>
        <v>#REF!</v>
      </c>
    </row>
    <row r="67" spans="1:65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221238.93805309737</v>
      </c>
      <c r="E69" s="48">
        <f t="shared" ref="E69:E85" si="45">BK69</f>
        <v>250000</v>
      </c>
      <c r="F69" s="138" t="e">
        <f>E69-B69</f>
        <v>#REF!</v>
      </c>
      <c r="G69" s="93" t="s">
        <v>82</v>
      </c>
      <c r="H69" s="158">
        <f>'March 2019'!G60/'March 2019'!$BX$60</f>
        <v>0</v>
      </c>
      <c r="I69" s="6">
        <f>'March 2019'!H60/'March 2019'!$BX$60</f>
        <v>0</v>
      </c>
      <c r="J69" s="6">
        <f>'March 2019'!I60/'March 2019'!$BX$60</f>
        <v>0</v>
      </c>
      <c r="K69" s="6">
        <f>'March 2019'!J60/'March 2019'!$BX$60</f>
        <v>0</v>
      </c>
      <c r="L69" s="6">
        <f>'March 2019'!K60/'March 2019'!$BX$60</f>
        <v>0</v>
      </c>
      <c r="M69" s="6">
        <f>'March 2019'!L60/'March 2019'!$BX$60</f>
        <v>0</v>
      </c>
      <c r="N69" s="6">
        <f>'March 2019'!M60/'March 2019'!$BX$60</f>
        <v>0</v>
      </c>
      <c r="O69" s="6">
        <f>'March 2019'!N60/'March 2019'!$BX$60</f>
        <v>0</v>
      </c>
      <c r="P69" s="6">
        <f>'March 2019'!O60/'March 2019'!$BX$60</f>
        <v>0</v>
      </c>
      <c r="Q69" s="6">
        <f>'March 2019'!P60/'March 2019'!$BX$60</f>
        <v>0</v>
      </c>
      <c r="R69" s="6">
        <f>'March 2019'!Q60/'March 2019'!$BX$60</f>
        <v>0</v>
      </c>
      <c r="S69" s="6">
        <f>'March 2019'!R60/'March 2019'!$BX$60</f>
        <v>0</v>
      </c>
      <c r="T69" s="6">
        <f>'March 2019'!S60/'March 2019'!$BX$60</f>
        <v>0</v>
      </c>
      <c r="U69" s="6">
        <f>'March 2019'!T60/'March 2019'!$BX$60</f>
        <v>0</v>
      </c>
      <c r="V69" s="6">
        <f>'March 2019'!U60/'March 2019'!$BX$60</f>
        <v>0</v>
      </c>
      <c r="W69" s="162">
        <f>'March 2019'!V60/'March 2019'!$BX$60</f>
        <v>0</v>
      </c>
      <c r="X69" s="162">
        <f>'March 2019'!W60/'March 2019'!$BX$60</f>
        <v>0</v>
      </c>
      <c r="Y69" s="6">
        <f>'March 2019'!X60/'March 2019'!$BX$60</f>
        <v>0</v>
      </c>
      <c r="Z69" s="6">
        <f>'March 2019'!AA60/'March 2019'!$BX$60</f>
        <v>0</v>
      </c>
      <c r="AA69" s="6">
        <f>'March 2019'!AB60/'March 2019'!$BX$60</f>
        <v>0</v>
      </c>
      <c r="AB69" s="25">
        <f>'March 2019'!AE60/'March 2019'!$BX$60</f>
        <v>0</v>
      </c>
      <c r="AC69" s="25">
        <f>'March 2019'!AF60/'March 2019'!$BX$60</f>
        <v>0</v>
      </c>
      <c r="AD69" s="25">
        <f>'March 2019'!AG60/'March 2019'!$BX$60</f>
        <v>0</v>
      </c>
      <c r="AE69" s="25">
        <f>'March 2019'!AI60/'March 2019'!$BX$60</f>
        <v>0</v>
      </c>
      <c r="AF69" s="352">
        <f>'March 2019'!AJ60/'March 2019'!$BX$60</f>
        <v>0</v>
      </c>
      <c r="AG69" s="6">
        <f>'March 2019'!AK60/'March 2019'!$BX$60</f>
        <v>0</v>
      </c>
      <c r="AH69" s="6">
        <f>'March 2019'!AM60/'March 2019'!$BX$60</f>
        <v>0</v>
      </c>
      <c r="AI69" s="6">
        <f>'March 2019'!AN60/'March 2019'!$BX$60</f>
        <v>0</v>
      </c>
      <c r="AJ69" s="6">
        <f>'March 2019'!AO60/'March 2019'!$BX$60</f>
        <v>0</v>
      </c>
      <c r="AK69" s="6">
        <f>'March 2019'!AP60/'March 2019'!$BX$60</f>
        <v>0</v>
      </c>
      <c r="AL69" s="162">
        <f>'March 2019'!AQ60/'March 2019'!$BX$60</f>
        <v>0</v>
      </c>
      <c r="AM69" s="162">
        <f>'March 2019'!AR60/'March 2019'!$BX$60</f>
        <v>0</v>
      </c>
      <c r="AN69" s="162">
        <f>'March 2019'!AS60/'March 2019'!$BX$60</f>
        <v>0</v>
      </c>
      <c r="AO69" s="162">
        <f>'March 2019'!AT60/'March 2019'!$BX$60</f>
        <v>0</v>
      </c>
      <c r="AP69" s="162">
        <f>'March 2019'!AV60/'March 2019'!$BX$60</f>
        <v>0</v>
      </c>
      <c r="AQ69" s="353">
        <f>'March 2019'!AW60/'March 2019'!$BX$60</f>
        <v>0</v>
      </c>
      <c r="AR69" s="354">
        <f>'March 2019'!AZ60/'March 2019'!$BX$60</f>
        <v>0</v>
      </c>
      <c r="AS69" s="354">
        <f>'March 2019'!BA60/'March 2019'!$BX$60</f>
        <v>0</v>
      </c>
      <c r="AT69" s="6">
        <f>'March 2019'!BB60/'March 2019'!$BX$60</f>
        <v>0</v>
      </c>
      <c r="AU69" s="162">
        <f>'March 2019'!BC60/'March 2019'!$BX$60</f>
        <v>0</v>
      </c>
      <c r="AV69" s="25" t="e">
        <f>'March 2019'!#REF!/'March 2019'!$BX$60</f>
        <v>#REF!</v>
      </c>
      <c r="AW69" s="162">
        <f>'March 2019'!BE60/'March 2019'!$BX$60</f>
        <v>0</v>
      </c>
      <c r="AX69" s="162" t="e">
        <f>'March 2019'!#REF!/'March 2019'!$BX$60</f>
        <v>#REF!</v>
      </c>
      <c r="AY69" s="162">
        <f>'March 2019'!BF60/'March 2019'!$BX$60</f>
        <v>0</v>
      </c>
      <c r="AZ69" s="162">
        <f>'March 2019'!BG60/'March 2019'!$BX$60</f>
        <v>0</v>
      </c>
      <c r="BA69" s="6">
        <f>'March 2019'!BH60/'March 2019'!$BX$60</f>
        <v>0</v>
      </c>
      <c r="BB69" s="158">
        <f>'March 2019'!BI60/'March 2019'!$BX$60</f>
        <v>0</v>
      </c>
      <c r="BC69" s="159">
        <f>'March 2019'!BL60/'March 2019'!$BX$60</f>
        <v>0</v>
      </c>
      <c r="BD69" s="162">
        <f>'March 2019'!BM60/'March 2019'!$BX$60</f>
        <v>0</v>
      </c>
      <c r="BE69" s="159">
        <f>'March 2019'!BN60/'March 2019'!$BX$60</f>
        <v>0</v>
      </c>
      <c r="BF69" s="159">
        <f>'March 2019'!BO60/'March 2019'!$BX$60</f>
        <v>0</v>
      </c>
      <c r="BG69" s="159">
        <f>'March 2019'!BP60/'March 2019'!$BX$60</f>
        <v>0</v>
      </c>
      <c r="BH69" s="159">
        <f>'March 2019'!BQ60/'March 2019'!$BX$60</f>
        <v>0</v>
      </c>
      <c r="BI69" s="159">
        <f>'March 2019'!BR60/'March 2019'!$BX$60</f>
        <v>0</v>
      </c>
      <c r="BJ69" s="11" t="e">
        <f t="shared" ref="BJ69:BJ85" si="46">SUM(H69:BI69)</f>
        <v>#REF!</v>
      </c>
      <c r="BK69" s="11">
        <f>Summary!C62</f>
        <v>250000</v>
      </c>
      <c r="BL69" s="114" t="e">
        <f>BK69-BJ69</f>
        <v>#REF!</v>
      </c>
      <c r="BM69" s="153" t="e">
        <f>BJ69='March 2019'!#REF!</f>
        <v>#REF!</v>
      </c>
    </row>
    <row r="70" spans="1:65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BJ70='March 2019'!#REF!</f>
        <v>#REF!</v>
      </c>
    </row>
    <row r="71" spans="1:65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'March 2019'!G62/'March 2019'!$BX$62</f>
        <v>0</v>
      </c>
      <c r="I71" s="6">
        <f>'March 2019'!H62/'March 2019'!$BX$62</f>
        <v>0</v>
      </c>
      <c r="J71" s="6">
        <f>'March 2019'!I62/'March 2019'!$BX$62</f>
        <v>0</v>
      </c>
      <c r="K71" s="6">
        <f>'March 2019'!J62/'March 2019'!$BX$62</f>
        <v>0</v>
      </c>
      <c r="L71" s="6">
        <f>'March 2019'!K62/'March 2019'!$BX$62</f>
        <v>0</v>
      </c>
      <c r="M71" s="6">
        <f>'March 2019'!L62/'March 2019'!$BX$62</f>
        <v>0</v>
      </c>
      <c r="N71" s="6">
        <f>'March 2019'!M62/'March 2019'!$BX$62</f>
        <v>0</v>
      </c>
      <c r="O71" s="6">
        <f>'March 2019'!N62/'March 2019'!$BX$62</f>
        <v>0</v>
      </c>
      <c r="P71" s="6">
        <f>'March 2019'!O62/'March 2019'!$BX$62</f>
        <v>0</v>
      </c>
      <c r="Q71" s="6">
        <f>'March 2019'!P62/'March 2019'!$BX$62</f>
        <v>0</v>
      </c>
      <c r="R71" s="6">
        <f>'March 2019'!Q62/'March 2019'!$BX$62</f>
        <v>0</v>
      </c>
      <c r="S71" s="6">
        <f>'March 2019'!R62/'March 2019'!$BX$62</f>
        <v>0</v>
      </c>
      <c r="T71" s="6">
        <f>'March 2019'!S62/'March 2019'!$BX$62</f>
        <v>0</v>
      </c>
      <c r="U71" s="6">
        <f>'March 2019'!T62/'March 2019'!$BX$62</f>
        <v>0</v>
      </c>
      <c r="V71" s="6">
        <f>'March 2019'!U62/'March 2019'!$BX$62</f>
        <v>0</v>
      </c>
      <c r="W71" s="162">
        <f>'March 2019'!V62/'March 2019'!$BX$62</f>
        <v>0</v>
      </c>
      <c r="X71" s="162">
        <f>'March 2019'!W62/'March 2019'!$BX$62</f>
        <v>0</v>
      </c>
      <c r="Y71" s="6">
        <f>'March 2019'!X62/'March 2019'!$BX$62</f>
        <v>0</v>
      </c>
      <c r="Z71" s="6">
        <f>'March 2019'!AA62/'March 2019'!$BX$62</f>
        <v>0</v>
      </c>
      <c r="AA71" s="6">
        <f>'March 2019'!AB62/'March 2019'!$BX$62</f>
        <v>0</v>
      </c>
      <c r="AB71" s="339">
        <f>'March 2019'!AE62/'March 2019'!$BX$62</f>
        <v>0</v>
      </c>
      <c r="AC71" s="339">
        <f>'March 2019'!AF62/'March 2019'!$BX$62</f>
        <v>0</v>
      </c>
      <c r="AD71" s="339">
        <f>'March 2019'!AG62/'March 2019'!$BX$62</f>
        <v>0</v>
      </c>
      <c r="AE71" s="339">
        <f>'March 2019'!AI62/'March 2019'!$BX$62</f>
        <v>0</v>
      </c>
      <c r="AF71" s="6">
        <f>'March 2019'!AJ62/'March 2019'!$BX$62</f>
        <v>0</v>
      </c>
      <c r="AG71" s="6">
        <f>'March 2019'!AK62/'March 2019'!$BX$62</f>
        <v>0</v>
      </c>
      <c r="AH71" s="6">
        <f>'March 2019'!AM62/'March 2019'!$BX$62</f>
        <v>0</v>
      </c>
      <c r="AI71" s="6">
        <f>'March 2019'!AN62/'March 2019'!$BX$62</f>
        <v>0</v>
      </c>
      <c r="AJ71" s="6">
        <f>'March 2019'!AO62/'March 2019'!$BX$62</f>
        <v>0</v>
      </c>
      <c r="AK71" s="6">
        <f>'March 2019'!AP62/'March 2019'!$BX$62</f>
        <v>0</v>
      </c>
      <c r="AL71" s="162">
        <f>'March 2019'!AQ62/'March 2019'!$BX$62</f>
        <v>0</v>
      </c>
      <c r="AM71" s="162">
        <f>'March 2019'!AR62/'March 2019'!$BX$62</f>
        <v>0</v>
      </c>
      <c r="AN71" s="162">
        <f>'March 2019'!AS62/'March 2019'!$BX$62</f>
        <v>0</v>
      </c>
      <c r="AO71" s="162">
        <f>'March 2019'!AT62/'March 2019'!$BX$62</f>
        <v>0</v>
      </c>
      <c r="AP71" s="162">
        <f>'March 2019'!AV62/'March 2019'!$BX$62</f>
        <v>0</v>
      </c>
      <c r="AQ71" s="353">
        <f>'March 2019'!AW62/'March 2019'!$BX$62</f>
        <v>0</v>
      </c>
      <c r="AR71" s="162">
        <f>'March 2019'!AZ62/'March 2019'!$BX$62</f>
        <v>0</v>
      </c>
      <c r="AS71" s="355">
        <f>'March 2019'!BA62/'March 2019'!$BX$62</f>
        <v>0</v>
      </c>
      <c r="AT71" s="6">
        <f>'March 2019'!BB62/'March 2019'!$BX$62</f>
        <v>0</v>
      </c>
      <c r="AU71" s="162">
        <f>'March 2019'!BC62/'March 2019'!$BX$62</f>
        <v>0</v>
      </c>
      <c r="AV71" s="25" t="e">
        <f>'March 2019'!#REF!/'March 2019'!$BX$62</f>
        <v>#REF!</v>
      </c>
      <c r="AW71" s="162">
        <f>'March 2019'!BE62/'March 2019'!$BX$62</f>
        <v>0</v>
      </c>
      <c r="AX71" s="162" t="e">
        <f>'March 2019'!#REF!/'March 2019'!$BX$62</f>
        <v>#REF!</v>
      </c>
      <c r="AY71" s="162">
        <f>'March 2019'!BF62/'March 2019'!$BX$62</f>
        <v>0</v>
      </c>
      <c r="AZ71" s="162">
        <f>'March 2019'!BG62/'March 2019'!$BX$62</f>
        <v>0</v>
      </c>
      <c r="BA71" s="6">
        <f>'March 2019'!BH62/'March 2019'!$BX$62</f>
        <v>0</v>
      </c>
      <c r="BB71" s="159">
        <f>'March 2019'!BI62/'March 2019'!$BX$62</f>
        <v>0</v>
      </c>
      <c r="BC71" s="13">
        <f>'March 2019'!BL62/'March 2019'!$BX$62</f>
        <v>0</v>
      </c>
      <c r="BD71" s="162">
        <f>'March 2019'!BM62/'March 2019'!$BX$62</f>
        <v>0</v>
      </c>
      <c r="BE71" s="159">
        <f>'March 2019'!BN62/'March 2019'!$BX$62</f>
        <v>0</v>
      </c>
      <c r="BF71" s="159">
        <f>'March 2019'!BO62/'March 2019'!$BX$62</f>
        <v>0</v>
      </c>
      <c r="BG71" s="159">
        <f>'March 2019'!BP62/'March 2019'!$BX$62</f>
        <v>0</v>
      </c>
      <c r="BH71" s="159">
        <f>'March 2019'!BQ62/'March 2019'!$BX$62</f>
        <v>0</v>
      </c>
      <c r="BI71" s="159">
        <f>'March 2019'!BR62/'March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BJ71='March 2019'!#REF!</f>
        <v>#REF!</v>
      </c>
    </row>
    <row r="72" spans="1:65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'March 2019'!G63/'March 2019'!$BX$63</f>
        <v>0</v>
      </c>
      <c r="I72" s="162">
        <f>'March 2019'!H63/'March 2019'!$BX$63</f>
        <v>0</v>
      </c>
      <c r="J72" s="162">
        <f>'March 2019'!I63/'March 2019'!$BX$63</f>
        <v>0</v>
      </c>
      <c r="K72" s="162">
        <f>'March 2019'!J63/'March 2019'!$BX$63</f>
        <v>0</v>
      </c>
      <c r="L72" s="162">
        <f>'March 2019'!K63/'March 2019'!$BX$63</f>
        <v>0</v>
      </c>
      <c r="M72" s="162">
        <f>'March 2019'!L63/'March 2019'!$BX$63</f>
        <v>0</v>
      </c>
      <c r="N72" s="162">
        <f>'March 2019'!M63/'March 2019'!$BX$63</f>
        <v>0</v>
      </c>
      <c r="O72" s="162">
        <f>'March 2019'!N63/'March 2019'!$BX$63</f>
        <v>0</v>
      </c>
      <c r="P72" s="162">
        <f>'March 2019'!O63/'March 2019'!$BX$63</f>
        <v>0</v>
      </c>
      <c r="Q72" s="162">
        <f>'March 2019'!P63/'March 2019'!$BX$63</f>
        <v>0</v>
      </c>
      <c r="R72" s="6">
        <f>'March 2019'!Q63/'March 2019'!$BX$63</f>
        <v>0</v>
      </c>
      <c r="S72" s="162">
        <f>'March 2019'!R63/'March 2019'!$BX$63</f>
        <v>0</v>
      </c>
      <c r="T72" s="6">
        <f>'March 2019'!S63/'March 2019'!$BX$63</f>
        <v>0</v>
      </c>
      <c r="U72" s="6">
        <f>'March 2019'!T63/'March 2019'!$BX$63</f>
        <v>0</v>
      </c>
      <c r="V72" s="162">
        <f>'March 2019'!U63/'March 2019'!$BX$63</f>
        <v>0</v>
      </c>
      <c r="W72" s="162">
        <f>'March 2019'!V63/'March 2019'!$BX$63</f>
        <v>0</v>
      </c>
      <c r="X72" s="162">
        <f>'March 2019'!W63/'March 2019'!$BX$63</f>
        <v>0</v>
      </c>
      <c r="Y72" s="6">
        <f>'March 2019'!X63/'March 2019'!$BX$63</f>
        <v>0</v>
      </c>
      <c r="Z72" s="162">
        <f>'March 2019'!AA63/'March 2019'!$BX$63</f>
        <v>0</v>
      </c>
      <c r="AA72" s="162">
        <f>'March 2019'!AB63/'March 2019'!$BX$63</f>
        <v>0</v>
      </c>
      <c r="AB72" s="162">
        <f>'March 2019'!AE63/'March 2019'!$BX$63</f>
        <v>0</v>
      </c>
      <c r="AC72" s="162">
        <f>'March 2019'!AF63/'March 2019'!$BX$63</f>
        <v>0</v>
      </c>
      <c r="AD72" s="162">
        <f>'March 2019'!AG63/'March 2019'!$BX$63</f>
        <v>0</v>
      </c>
      <c r="AE72" s="162">
        <f>'March 2019'!AI63/'March 2019'!$BX$63</f>
        <v>0</v>
      </c>
      <c r="AF72" s="6">
        <f>'March 2019'!AJ63/'March 2019'!$BX$63</f>
        <v>0</v>
      </c>
      <c r="AG72" s="6">
        <f>'March 2019'!AK63/'March 2019'!$BX$63</f>
        <v>0</v>
      </c>
      <c r="AH72" s="6">
        <f>'March 2019'!AM63/'March 2019'!$BX$63</f>
        <v>0</v>
      </c>
      <c r="AI72" s="6">
        <f>'March 2019'!AN63/'March 2019'!$BX$63</f>
        <v>0</v>
      </c>
      <c r="AJ72" s="6">
        <f>'March 2019'!AO63/'March 2019'!$BX$63</f>
        <v>0</v>
      </c>
      <c r="AK72" s="6">
        <f>'March 2019'!AP63/'March 2019'!$BX$63</f>
        <v>0</v>
      </c>
      <c r="AL72" s="162">
        <f>'March 2019'!AQ63/'March 2019'!$BX$63</f>
        <v>0</v>
      </c>
      <c r="AM72" s="162">
        <f>'March 2019'!AR63/'March 2019'!$BX$63</f>
        <v>0</v>
      </c>
      <c r="AN72" s="162">
        <f>'March 2019'!AS63/'March 2019'!$BX$63</f>
        <v>0</v>
      </c>
      <c r="AO72" s="162">
        <f>'March 2019'!AT63/'March 2019'!$BX$63</f>
        <v>0</v>
      </c>
      <c r="AP72" s="162">
        <f>'March 2019'!AV63/'March 2019'!$BX$63</f>
        <v>0</v>
      </c>
      <c r="AQ72" s="355">
        <f>'March 2019'!AW63/'March 2019'!$BX$63</f>
        <v>0</v>
      </c>
      <c r="AR72" s="162">
        <f>'March 2019'!AZ63/'March 2019'!$BX$63</f>
        <v>0</v>
      </c>
      <c r="AS72" s="355">
        <f>'March 2019'!BA63/'March 2019'!$BX$63</f>
        <v>0</v>
      </c>
      <c r="AT72" s="6">
        <f>'March 2019'!BB63/'March 2019'!$BX$63</f>
        <v>0</v>
      </c>
      <c r="AU72" s="162">
        <f>'March 2019'!BC63/'March 2019'!$BX$63</f>
        <v>0</v>
      </c>
      <c r="AV72" s="25" t="e">
        <f>'March 2019'!#REF!/'March 2019'!$BX$63</f>
        <v>#REF!</v>
      </c>
      <c r="AW72" s="162">
        <f>'March 2019'!BE63/'March 2019'!$BX$63</f>
        <v>0</v>
      </c>
      <c r="AX72" s="162" t="e">
        <f>'March 2019'!#REF!/'March 2019'!$BX$63</f>
        <v>#REF!</v>
      </c>
      <c r="AY72" s="162">
        <f>'March 2019'!BF63/'March 2019'!$BX$63</f>
        <v>0</v>
      </c>
      <c r="AZ72" s="162">
        <f>'March 2019'!BG63/'March 2019'!$BX$63</f>
        <v>0</v>
      </c>
      <c r="BA72" s="6">
        <f>'March 2019'!BH63/'March 2019'!$BX$63</f>
        <v>0</v>
      </c>
      <c r="BB72" s="159">
        <f>'March 2019'!BI63/'March 2019'!$BX$63</f>
        <v>0</v>
      </c>
      <c r="BC72" s="159">
        <f>'March 2019'!BL63/'March 2019'!$BX$63</f>
        <v>0</v>
      </c>
      <c r="BD72" s="162">
        <f>'March 2019'!BM63/'March 2019'!$BX$63</f>
        <v>0</v>
      </c>
      <c r="BE72" s="159">
        <f>'March 2019'!BN63/'March 2019'!$BX$63</f>
        <v>0</v>
      </c>
      <c r="BF72" s="159">
        <f>'March 2019'!BO63/'March 2019'!$BX$63</f>
        <v>0</v>
      </c>
      <c r="BG72" s="159">
        <f>'March 2019'!BP63/'March 2019'!$BX$63</f>
        <v>0</v>
      </c>
      <c r="BH72" s="159">
        <f>'March 2019'!BQ63/'March 2019'!$BX$63</f>
        <v>0</v>
      </c>
      <c r="BI72" s="159">
        <f>'March 2019'!BR63/'March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BJ72='March 2019'!#REF!</f>
        <v>#REF!</v>
      </c>
    </row>
    <row r="73" spans="1:65">
      <c r="A73" s="80" t="s">
        <v>85</v>
      </c>
      <c r="B73" s="105" t="e">
        <f t="shared" si="43"/>
        <v>#REF!</v>
      </c>
      <c r="C73" s="423"/>
      <c r="D73" s="455">
        <f t="shared" si="44"/>
        <v>619469.02654867258</v>
      </c>
      <c r="E73" s="48">
        <f t="shared" si="45"/>
        <v>700000</v>
      </c>
      <c r="F73" s="138" t="e">
        <f t="shared" si="47"/>
        <v>#REF!</v>
      </c>
      <c r="G73" s="93" t="s">
        <v>85</v>
      </c>
      <c r="H73" s="158">
        <f>'March 2019'!G64/'March 2019'!$BX$64</f>
        <v>0</v>
      </c>
      <c r="I73" s="6">
        <f>'March 2019'!H64/'March 2019'!$BX$64</f>
        <v>0</v>
      </c>
      <c r="J73" s="6">
        <f>'March 2019'!I64/'March 2019'!$BX$64</f>
        <v>0</v>
      </c>
      <c r="K73" s="6">
        <f>'March 2019'!J64/'March 2019'!$BX$64</f>
        <v>0</v>
      </c>
      <c r="L73" s="6">
        <f>'March 2019'!K64/'March 2019'!$BX$64</f>
        <v>0</v>
      </c>
      <c r="M73" s="6">
        <f>'March 2019'!L64/'March 2019'!$BX$64</f>
        <v>0</v>
      </c>
      <c r="N73" s="6">
        <f>'March 2019'!M64/'March 2019'!$BX$64</f>
        <v>0</v>
      </c>
      <c r="O73" s="6">
        <f>'March 2019'!N64/'March 2019'!$BX$64</f>
        <v>0</v>
      </c>
      <c r="P73" s="6">
        <f>'March 2019'!O64/'March 2019'!$BX$64</f>
        <v>0</v>
      </c>
      <c r="Q73" s="6">
        <f>'March 2019'!P64/'March 2019'!$BX$64</f>
        <v>0</v>
      </c>
      <c r="R73" s="6">
        <f>'March 2019'!Q64/'March 2019'!$BX$64</f>
        <v>44247.787610619474</v>
      </c>
      <c r="S73" s="6">
        <f>'March 2019'!R64/'March 2019'!$BX$64</f>
        <v>0</v>
      </c>
      <c r="T73" s="6">
        <f>'March 2019'!S64/'March 2019'!$BX$64</f>
        <v>0</v>
      </c>
      <c r="U73" s="6">
        <f>'March 2019'!T64/'March 2019'!$BX$64</f>
        <v>88495.575221238949</v>
      </c>
      <c r="V73" s="6">
        <f>'March 2019'!U64/'March 2019'!$BX$64</f>
        <v>0</v>
      </c>
      <c r="W73" s="162">
        <f>'March 2019'!V64/'March 2019'!$BX$64</f>
        <v>0</v>
      </c>
      <c r="X73" s="162">
        <f>'March 2019'!W64/'March 2019'!$BX$64</f>
        <v>0</v>
      </c>
      <c r="Y73" s="6">
        <f>'March 2019'!X64/'March 2019'!$BX$64</f>
        <v>0</v>
      </c>
      <c r="Z73" s="6">
        <f>'March 2019'!AA64/'March 2019'!$BX$64</f>
        <v>0</v>
      </c>
      <c r="AA73" s="6">
        <f>'March 2019'!AB64/'March 2019'!$BX$64</f>
        <v>0</v>
      </c>
      <c r="AB73" s="6">
        <f>'March 2019'!AE64/'March 2019'!$BX$64</f>
        <v>0</v>
      </c>
      <c r="AC73" s="6">
        <f>'March 2019'!AF64/'March 2019'!$BX$64</f>
        <v>0</v>
      </c>
      <c r="AD73" s="6">
        <f>'March 2019'!AG64/'March 2019'!$BX$64</f>
        <v>0</v>
      </c>
      <c r="AE73" s="6">
        <f>'March 2019'!AI64/'March 2019'!$BX$64</f>
        <v>0</v>
      </c>
      <c r="AF73" s="6">
        <f>'March 2019'!AJ64/'March 2019'!$BX$64</f>
        <v>0</v>
      </c>
      <c r="AG73" s="6">
        <f>'March 2019'!AK64/'March 2019'!$BX$64</f>
        <v>0</v>
      </c>
      <c r="AH73" s="6">
        <f>'March 2019'!AM64/'March 2019'!$BX$64</f>
        <v>88495.575221238949</v>
      </c>
      <c r="AI73" s="6">
        <f>'March 2019'!AN64/'March 2019'!$BX$64</f>
        <v>0</v>
      </c>
      <c r="AJ73" s="6">
        <f>'March 2019'!AO64/'March 2019'!$BX$64</f>
        <v>0</v>
      </c>
      <c r="AK73" s="6">
        <f>'March 2019'!AP64/'March 2019'!$BX$64</f>
        <v>0</v>
      </c>
      <c r="AL73" s="162">
        <f>'March 2019'!AQ64/'March 2019'!$BX$64</f>
        <v>0</v>
      </c>
      <c r="AM73" s="162">
        <f>'March 2019'!AR64/'March 2019'!$BX$64</f>
        <v>0</v>
      </c>
      <c r="AN73" s="162">
        <f>'March 2019'!AS64/'March 2019'!$BX$64</f>
        <v>0</v>
      </c>
      <c r="AO73" s="162">
        <f>'March 2019'!AT64/'March 2019'!$BX$64</f>
        <v>0</v>
      </c>
      <c r="AP73" s="162">
        <f>'March 2019'!AV64/'March 2019'!$BX$64</f>
        <v>0</v>
      </c>
      <c r="AQ73" s="353">
        <f>'March 2019'!AW64/'March 2019'!$BX$64</f>
        <v>0</v>
      </c>
      <c r="AR73" s="479">
        <f>'March 2019'!AZ64/'March 2019'!$BX$64</f>
        <v>0</v>
      </c>
      <c r="AS73" s="356">
        <f>'March 2019'!BA64/'March 2019'!$BX$64</f>
        <v>0</v>
      </c>
      <c r="AT73" s="6">
        <f>'March 2019'!BB64/'March 2019'!$BX$64</f>
        <v>0</v>
      </c>
      <c r="AU73" s="6">
        <f>'March 2019'!BC64/'March 2019'!$BX$64</f>
        <v>0</v>
      </c>
      <c r="AV73" s="25" t="e">
        <f>'March 2019'!#REF!/'March 2019'!$BX$64</f>
        <v>#REF!</v>
      </c>
      <c r="AW73" s="167">
        <f>'March 2019'!BE64/'March 2019'!$BX$64</f>
        <v>88495.575221238949</v>
      </c>
      <c r="AX73" s="162" t="e">
        <f>'March 2019'!#REF!/'March 2019'!$BX$64</f>
        <v>#REF!</v>
      </c>
      <c r="AY73" s="162">
        <f>'March 2019'!BF64/'March 2019'!$BX$64</f>
        <v>0</v>
      </c>
      <c r="AZ73" s="162">
        <f>'March 2019'!BG64/'March 2019'!$BX$64</f>
        <v>0</v>
      </c>
      <c r="BA73" s="6">
        <f>'March 2019'!BH64/'March 2019'!$BX$64</f>
        <v>176991.1504424779</v>
      </c>
      <c r="BB73" s="159">
        <f>'March 2019'!BI64/'March 2019'!$BX$64</f>
        <v>0</v>
      </c>
      <c r="BC73" s="159">
        <f>'March 2019'!BL64/'March 2019'!$BX$64</f>
        <v>0</v>
      </c>
      <c r="BD73" s="162">
        <f>'March 2019'!BM64/'March 2019'!$BX$64</f>
        <v>0</v>
      </c>
      <c r="BE73" s="159">
        <f>'March 2019'!BN64/'March 2019'!$BX$64</f>
        <v>0</v>
      </c>
      <c r="BF73" s="159">
        <f>'March 2019'!BO64/'March 2019'!$BX$64</f>
        <v>0</v>
      </c>
      <c r="BG73" s="159">
        <f>'March 2019'!BP64/'March 2019'!$BX$64</f>
        <v>0</v>
      </c>
      <c r="BH73" s="159">
        <f>'March 2019'!BQ64/'March 2019'!$BX$64</f>
        <v>0</v>
      </c>
      <c r="BI73" s="159">
        <f>'March 2019'!BR64/'March 2019'!$BX$64</f>
        <v>0</v>
      </c>
      <c r="BJ73" s="11" t="e">
        <f t="shared" si="46"/>
        <v>#REF!</v>
      </c>
      <c r="BK73" s="11">
        <f>Summary!C66</f>
        <v>700000</v>
      </c>
      <c r="BL73" s="114" t="e">
        <f t="shared" si="48"/>
        <v>#REF!</v>
      </c>
      <c r="BM73" s="153" t="e">
        <f>BJ73='March 2019'!#REF!</f>
        <v>#REF!</v>
      </c>
    </row>
    <row r="74" spans="1:65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BJ74='March 2019'!#REF!</f>
        <v>#REF!</v>
      </c>
    </row>
    <row r="75" spans="1:65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BJ75='March 2019'!#REF!</f>
        <v>#REF!</v>
      </c>
    </row>
    <row r="76" spans="1:6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'March 2019'!G67/'March 2019'!$BX$67</f>
        <v>0</v>
      </c>
      <c r="I76" s="6">
        <f>'March 2019'!H67/'March 2019'!$BX$67</f>
        <v>0</v>
      </c>
      <c r="J76" s="6">
        <f>'March 2019'!I67/'March 2019'!$BX$67</f>
        <v>0</v>
      </c>
      <c r="K76" s="6">
        <f>'March 2019'!J67/'March 2019'!$BX$67</f>
        <v>0</v>
      </c>
      <c r="L76" s="6">
        <f>'March 2019'!K67/'March 2019'!$BX$67</f>
        <v>0</v>
      </c>
      <c r="M76" s="6">
        <f>'March 2019'!L67/'March 2019'!$BX$67</f>
        <v>0</v>
      </c>
      <c r="N76" s="6">
        <f>'March 2019'!M67/'March 2019'!$BX$67</f>
        <v>0</v>
      </c>
      <c r="O76" s="6">
        <f>'March 2019'!N67/'March 2019'!$BX$67</f>
        <v>0</v>
      </c>
      <c r="P76" s="6">
        <f>'March 2019'!O67/'March 2019'!$BX$67</f>
        <v>0</v>
      </c>
      <c r="Q76" s="6">
        <f>'March 2019'!P67/'March 2019'!$BX$67</f>
        <v>0</v>
      </c>
      <c r="R76" s="6">
        <f>'March 2019'!Q67/'March 2019'!$BX$67</f>
        <v>44247.787610619474</v>
      </c>
      <c r="S76" s="6">
        <f>'March 2019'!R67/'March 2019'!$BX$67</f>
        <v>0</v>
      </c>
      <c r="T76" s="6">
        <f>'March 2019'!S67/'March 2019'!$BX$67</f>
        <v>0</v>
      </c>
      <c r="U76" s="349">
        <f>'March 2019'!T67/'March 2019'!$BX$67</f>
        <v>154867.25663716815</v>
      </c>
      <c r="V76" s="6">
        <f>'March 2019'!U67/'March 2019'!$BX$67</f>
        <v>0</v>
      </c>
      <c r="W76" s="162">
        <f>'March 2019'!V67/'March 2019'!$BX$67</f>
        <v>0</v>
      </c>
      <c r="X76" s="162">
        <f>'March 2019'!W67/'March 2019'!$BX$67</f>
        <v>0</v>
      </c>
      <c r="Y76" s="6">
        <f>'March 2019'!X67/'March 2019'!$BX$67</f>
        <v>0</v>
      </c>
      <c r="Z76" s="6">
        <f>'March 2019'!AA67/'March 2019'!$BX$67</f>
        <v>0</v>
      </c>
      <c r="AA76" s="6">
        <f>'March 2019'!AB67/'March 2019'!$BX$67</f>
        <v>0</v>
      </c>
      <c r="AB76" s="339">
        <f>'March 2019'!AE67/'March 2019'!$BX$67</f>
        <v>0</v>
      </c>
      <c r="AC76" s="339">
        <f>'March 2019'!AF67/'March 2019'!$BX$67</f>
        <v>0</v>
      </c>
      <c r="AD76" s="339">
        <f>'March 2019'!AG67/'March 2019'!$BX$67</f>
        <v>0</v>
      </c>
      <c r="AE76" s="339">
        <f>'March 2019'!AI67/'March 2019'!$BX$67</f>
        <v>0</v>
      </c>
      <c r="AF76" s="6">
        <f>'March 2019'!AJ67/'March 2019'!$BX$67</f>
        <v>0</v>
      </c>
      <c r="AG76" s="6">
        <f>'March 2019'!AK67/'March 2019'!$BX$67</f>
        <v>0</v>
      </c>
      <c r="AH76" s="6">
        <f>'March 2019'!AM67/'March 2019'!$BX$67</f>
        <v>176991.1504424779</v>
      </c>
      <c r="AI76" s="6">
        <f>'March 2019'!AN67/'March 2019'!$BX$67</f>
        <v>0</v>
      </c>
      <c r="AJ76" s="6">
        <f>'March 2019'!AO67/'March 2019'!$BX$67</f>
        <v>0</v>
      </c>
      <c r="AK76" s="6">
        <f>'March 2019'!AP67/'March 2019'!$BX$67</f>
        <v>0</v>
      </c>
      <c r="AL76" s="162">
        <f>'March 2019'!AQ67/'March 2019'!$BX$67</f>
        <v>0</v>
      </c>
      <c r="AM76" s="162">
        <f>'March 2019'!AR67/'March 2019'!$BX$67</f>
        <v>0</v>
      </c>
      <c r="AN76" s="162">
        <f>'March 2019'!AS67/'March 2019'!$BX$67</f>
        <v>0</v>
      </c>
      <c r="AO76" s="162">
        <f>'March 2019'!AT67/'March 2019'!$BX$67</f>
        <v>0</v>
      </c>
      <c r="AP76" s="162">
        <f>'March 2019'!AV67/'March 2019'!$BX$67</f>
        <v>0</v>
      </c>
      <c r="AQ76" s="353">
        <f>'March 2019'!AW67/'March 2019'!$BX$67</f>
        <v>0</v>
      </c>
      <c r="AR76" s="341">
        <f>'March 2019'!AZ67/'March 2019'!$BX$67</f>
        <v>0</v>
      </c>
      <c r="AS76" s="341">
        <f>'March 2019'!BA67/'March 2019'!$BX$67</f>
        <v>0</v>
      </c>
      <c r="AT76" s="6">
        <f>'March 2019'!BB67/'March 2019'!$BX$67</f>
        <v>0</v>
      </c>
      <c r="AU76" s="342">
        <f>'March 2019'!BC67/'March 2019'!$BX$67</f>
        <v>0</v>
      </c>
      <c r="AV76" s="25" t="e">
        <f>'March 2019'!#REF!/'March 2019'!$BX$67</f>
        <v>#REF!</v>
      </c>
      <c r="AW76" s="162">
        <f>'March 2019'!BE67/'March 2019'!$BX$67</f>
        <v>353982.3008849558</v>
      </c>
      <c r="AX76" s="162" t="e">
        <f>'March 2019'!#REF!/'March 2019'!$BX$67</f>
        <v>#REF!</v>
      </c>
      <c r="AY76" s="162">
        <f>'March 2019'!BF67/'March 2019'!$BX$67</f>
        <v>0</v>
      </c>
      <c r="AZ76" s="162">
        <f>'March 2019'!BG67/'March 2019'!$BX$67</f>
        <v>0</v>
      </c>
      <c r="BA76" s="6">
        <f>'March 2019'!BH67/'March 2019'!$BX$67</f>
        <v>176991.1504424779</v>
      </c>
      <c r="BB76" s="158">
        <f>'March 2019'!BI67/'March 2019'!$BX$67</f>
        <v>0</v>
      </c>
      <c r="BC76" s="13">
        <f>'March 2019'!BL67/'March 2019'!$BX$67</f>
        <v>0</v>
      </c>
      <c r="BD76" s="162">
        <f>'March 2019'!BM67/'March 2019'!$BX$67</f>
        <v>0</v>
      </c>
      <c r="BE76" s="159">
        <f>'March 2019'!BN67/'March 2019'!$BX$67</f>
        <v>0</v>
      </c>
      <c r="BF76" s="159">
        <f>'March 2019'!BO67/'March 2019'!$BX$67</f>
        <v>0</v>
      </c>
      <c r="BG76" s="159">
        <f>'March 2019'!BP67/'March 2019'!$BX$67</f>
        <v>0</v>
      </c>
      <c r="BH76" s="159">
        <f>'March 2019'!BQ67/'March 2019'!$BX$67</f>
        <v>0</v>
      </c>
      <c r="BI76" s="159">
        <f>'March 2019'!BR67/'March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BJ76='March 2019'!#REF!</f>
        <v>#REF!</v>
      </c>
    </row>
    <row r="77" spans="1:65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'March 2019'!G68/'March 2019'!$BX$68</f>
        <v>0</v>
      </c>
      <c r="I77" s="162">
        <f>'March 2019'!H68/'March 2019'!$BX$68</f>
        <v>0</v>
      </c>
      <c r="J77" s="162">
        <f>'March 2019'!I68/'March 2019'!$BX$68</f>
        <v>0</v>
      </c>
      <c r="K77" s="162">
        <f>'March 2019'!J68/'March 2019'!$BX$68</f>
        <v>0</v>
      </c>
      <c r="L77" s="162">
        <f>'March 2019'!K68/'March 2019'!$BX$68</f>
        <v>0</v>
      </c>
      <c r="M77" s="162">
        <f>'March 2019'!L68/'March 2019'!$BX$68</f>
        <v>0</v>
      </c>
      <c r="N77" s="162">
        <f>'March 2019'!M68/'March 2019'!$BX$68</f>
        <v>0</v>
      </c>
      <c r="O77" s="162">
        <f>'March 2019'!N68/'March 2019'!$BX$68</f>
        <v>0</v>
      </c>
      <c r="P77" s="162">
        <f>'March 2019'!O68/'March 2019'!$BX$68</f>
        <v>0</v>
      </c>
      <c r="Q77" s="162">
        <f>'March 2019'!P68/'March 2019'!$BX$68</f>
        <v>0</v>
      </c>
      <c r="R77" s="6">
        <f>'March 2019'!Q68/'March 2019'!$BX$68</f>
        <v>0</v>
      </c>
      <c r="S77" s="162">
        <f>'March 2019'!R68/'March 2019'!$BX$68</f>
        <v>0</v>
      </c>
      <c r="T77" s="6">
        <f>'March 2019'!S68/'March 2019'!$BX$68</f>
        <v>0</v>
      </c>
      <c r="U77" s="6">
        <f>'March 2019'!T68/'March 2019'!$BX$68</f>
        <v>0</v>
      </c>
      <c r="V77" s="162">
        <f>'March 2019'!U68/'March 2019'!$BX$68</f>
        <v>0</v>
      </c>
      <c r="W77" s="162">
        <f>'March 2019'!V68/'March 2019'!$BX$68</f>
        <v>0</v>
      </c>
      <c r="X77" s="162">
        <f>'March 2019'!W68/'March 2019'!$BX$68</f>
        <v>0</v>
      </c>
      <c r="Y77" s="6">
        <f>'March 2019'!X68/'March 2019'!$BX$68</f>
        <v>0</v>
      </c>
      <c r="Z77" s="162">
        <f>'March 2019'!AA68/'March 2019'!$BX$68</f>
        <v>0</v>
      </c>
      <c r="AA77" s="162">
        <f>'March 2019'!AB68/'March 2019'!$BX$68</f>
        <v>0</v>
      </c>
      <c r="AB77" s="162">
        <f>'March 2019'!AE68/'March 2019'!$BX$68</f>
        <v>0</v>
      </c>
      <c r="AC77" s="162">
        <f>'March 2019'!AF68/'March 2019'!$BX$68</f>
        <v>0</v>
      </c>
      <c r="AD77" s="162">
        <f>'March 2019'!AG68/'March 2019'!$BX$68</f>
        <v>0</v>
      </c>
      <c r="AE77" s="162">
        <f>'March 2019'!AI68/'March 2019'!$BX$68</f>
        <v>0</v>
      </c>
      <c r="AF77" s="6">
        <f>'March 2019'!AJ68/'March 2019'!$BX$68</f>
        <v>0</v>
      </c>
      <c r="AG77" s="6">
        <f>'March 2019'!AK68/'March 2019'!$BX$68</f>
        <v>0</v>
      </c>
      <c r="AH77" s="6">
        <f>'March 2019'!AM68/'March 2019'!$BX$68</f>
        <v>0</v>
      </c>
      <c r="AI77" s="6">
        <f>'March 2019'!AN68/'March 2019'!$BX$68</f>
        <v>0</v>
      </c>
      <c r="AJ77" s="6">
        <f>'March 2019'!AO68/'March 2019'!$BX$68</f>
        <v>0</v>
      </c>
      <c r="AK77" s="6">
        <f>'March 2019'!AP68/'March 2019'!$BX$68</f>
        <v>0</v>
      </c>
      <c r="AL77" s="162">
        <f>'March 2019'!AQ68/'March 2019'!$BX$68</f>
        <v>0</v>
      </c>
      <c r="AM77" s="162">
        <f>'March 2019'!AR68/'March 2019'!$BX$68</f>
        <v>0</v>
      </c>
      <c r="AN77" s="162">
        <f>'March 2019'!AS68/'March 2019'!$BX$68</f>
        <v>0</v>
      </c>
      <c r="AO77" s="162">
        <f>'March 2019'!AT68/'March 2019'!$BX$68</f>
        <v>0</v>
      </c>
      <c r="AP77" s="162">
        <f>'March 2019'!AV68/'March 2019'!$BX$68</f>
        <v>0</v>
      </c>
      <c r="AQ77" s="355">
        <f>'March 2019'!AW68/'March 2019'!$BX$68</f>
        <v>0</v>
      </c>
      <c r="AR77" s="162">
        <f>'March 2019'!AZ68/'March 2019'!$BX$68</f>
        <v>0</v>
      </c>
      <c r="AS77" s="355">
        <f>'March 2019'!BA68/'March 2019'!$BX$68</f>
        <v>0</v>
      </c>
      <c r="AT77" s="6">
        <f>'March 2019'!BB68/'March 2019'!$BX$68</f>
        <v>0</v>
      </c>
      <c r="AU77" s="162">
        <f>'March 2019'!BC68/'March 2019'!$BX$68</f>
        <v>0</v>
      </c>
      <c r="AV77" s="25" t="e">
        <f>'March 2019'!#REF!/'March 2019'!$BX$68</f>
        <v>#REF!</v>
      </c>
      <c r="AW77" s="162">
        <f>'March 2019'!BE68/'March 2019'!$BX$68</f>
        <v>0</v>
      </c>
      <c r="AX77" s="162" t="e">
        <f>'March 2019'!#REF!/'March 2019'!$BX$68</f>
        <v>#REF!</v>
      </c>
      <c r="AY77" s="162">
        <f>'March 2019'!BF68/'March 2019'!$BX$68</f>
        <v>0</v>
      </c>
      <c r="AZ77" s="162">
        <f>'March 2019'!BG68/'March 2019'!$BX$68</f>
        <v>0</v>
      </c>
      <c r="BA77" s="6">
        <f>'March 2019'!BH68/'March 2019'!$BX$68</f>
        <v>0</v>
      </c>
      <c r="BB77" s="159">
        <f>'March 2019'!BI68/'March 2019'!$BX$68</f>
        <v>0</v>
      </c>
      <c r="BC77" s="159">
        <f>'March 2019'!BL68/'March 2019'!$BX$68</f>
        <v>0</v>
      </c>
      <c r="BD77" s="159">
        <f>'March 2019'!BM68/'March 2019'!$BX$68</f>
        <v>0</v>
      </c>
      <c r="BE77" s="159">
        <f>'March 2019'!BN68/'March 2019'!$BX$68</f>
        <v>0</v>
      </c>
      <c r="BF77" s="159">
        <f>'March 2019'!BO68/'March 2019'!$BX$68</f>
        <v>0</v>
      </c>
      <c r="BG77" s="159">
        <f>'March 2019'!BP68/'March 2019'!$BX$68</f>
        <v>0</v>
      </c>
      <c r="BH77" s="159">
        <f>'March 2019'!BQ68/'March 2019'!$BX$68</f>
        <v>0</v>
      </c>
      <c r="BI77" s="159">
        <f>'March 2019'!BR68/'March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BJ77='March 2019'!#REF!</f>
        <v>#REF!</v>
      </c>
    </row>
    <row r="78" spans="1:65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'March 2019'!G69/'March 2019'!$BX$69</f>
        <v>0</v>
      </c>
      <c r="I78" s="6">
        <f>'March 2019'!H69/'March 2019'!$BX$69</f>
        <v>0</v>
      </c>
      <c r="J78" s="6">
        <f>'March 2019'!I69/'March 2019'!$BX$69</f>
        <v>0</v>
      </c>
      <c r="K78" s="6">
        <f>'March 2019'!J69/'March 2019'!$BX$69</f>
        <v>0</v>
      </c>
      <c r="L78" s="6">
        <f>'March 2019'!K69/'March 2019'!$BX$69</f>
        <v>0</v>
      </c>
      <c r="M78" s="6">
        <f>'March 2019'!L69/'March 2019'!$BX$69</f>
        <v>0</v>
      </c>
      <c r="N78" s="6">
        <f>'March 2019'!M69/'March 2019'!$BX$69</f>
        <v>0</v>
      </c>
      <c r="O78" s="6">
        <f>'March 2019'!N69/'March 2019'!$BX$69</f>
        <v>0</v>
      </c>
      <c r="P78" s="6">
        <f>'March 2019'!O69/'March 2019'!$BX$69</f>
        <v>0</v>
      </c>
      <c r="Q78" s="6">
        <f>'March 2019'!P69/'March 2019'!$BX$69</f>
        <v>0</v>
      </c>
      <c r="R78" s="6">
        <f>'March 2019'!Q69/'March 2019'!$BX$69</f>
        <v>44247.787610619474</v>
      </c>
      <c r="S78" s="6">
        <f>'March 2019'!R69/'March 2019'!$BX$69</f>
        <v>0</v>
      </c>
      <c r="T78" s="6">
        <f>'March 2019'!S69/'March 2019'!$BX$69</f>
        <v>0</v>
      </c>
      <c r="U78" s="6">
        <f>'March 2019'!T69/'March 2019'!$BX$69</f>
        <v>88495.575221238949</v>
      </c>
      <c r="V78" s="6">
        <f>'March 2019'!U69/'March 2019'!$BX$69</f>
        <v>0</v>
      </c>
      <c r="W78" s="162">
        <f>'March 2019'!V69/'March 2019'!$BX$69</f>
        <v>0</v>
      </c>
      <c r="X78" s="162">
        <f>'March 2019'!W69/'March 2019'!$BX$69</f>
        <v>0</v>
      </c>
      <c r="Y78" s="6">
        <f>'March 2019'!X69/'March 2019'!$BX$69</f>
        <v>44247.787610619474</v>
      </c>
      <c r="Z78" s="6">
        <f>'March 2019'!AA69/'March 2019'!$BX$69</f>
        <v>0</v>
      </c>
      <c r="AA78" s="6">
        <f>'March 2019'!AB69/'March 2019'!$BX$69</f>
        <v>0</v>
      </c>
      <c r="AB78" s="339">
        <f>'March 2019'!AE69/'March 2019'!$BX$69</f>
        <v>0</v>
      </c>
      <c r="AC78" s="6">
        <f>'March 2019'!AF69/'March 2019'!$BX$69</f>
        <v>0</v>
      </c>
      <c r="AD78" s="6">
        <f>'March 2019'!AG69/'March 2019'!$BX$69</f>
        <v>0</v>
      </c>
      <c r="AE78" s="6">
        <f>'March 2019'!AI69/'March 2019'!$BX$69</f>
        <v>0</v>
      </c>
      <c r="AF78" s="6">
        <f>'March 2019'!AJ69/'March 2019'!$BX$69</f>
        <v>0</v>
      </c>
      <c r="AG78" s="6">
        <f>'March 2019'!AK69/'March 2019'!$BX$69</f>
        <v>0</v>
      </c>
      <c r="AH78" s="6">
        <f>'March 2019'!AM69/'March 2019'!$BX$69</f>
        <v>88495.575221238949</v>
      </c>
      <c r="AI78" s="6">
        <f>'March 2019'!AN69/'March 2019'!$BX$69</f>
        <v>0</v>
      </c>
      <c r="AJ78" s="6">
        <f>'March 2019'!AO69/'March 2019'!$BX$69</f>
        <v>0</v>
      </c>
      <c r="AK78" s="6">
        <f>'March 2019'!AP69/'March 2019'!$BX$69</f>
        <v>0</v>
      </c>
      <c r="AL78" s="162">
        <f>'March 2019'!AQ69/'March 2019'!$BX$69</f>
        <v>0</v>
      </c>
      <c r="AM78" s="162">
        <f>'March 2019'!AR69/'March 2019'!$BX$69</f>
        <v>0</v>
      </c>
      <c r="AN78" s="162">
        <f>'March 2019'!AS69/'March 2019'!$BX$69</f>
        <v>0</v>
      </c>
      <c r="AO78" s="162">
        <f>'March 2019'!AT69/'March 2019'!$BX$69</f>
        <v>0</v>
      </c>
      <c r="AP78" s="162">
        <f>'March 2019'!AV69/'March 2019'!$BX$69</f>
        <v>0</v>
      </c>
      <c r="AQ78" s="353">
        <f>'March 2019'!AW69/'March 2019'!$BX$69</f>
        <v>0</v>
      </c>
      <c r="AR78" s="6">
        <f>'March 2019'!AZ69/'March 2019'!$BX$69</f>
        <v>0</v>
      </c>
      <c r="AS78" s="353">
        <f>'March 2019'!BA69/'March 2019'!$BX$69</f>
        <v>0</v>
      </c>
      <c r="AT78" s="6">
        <f>'March 2019'!BB69/'March 2019'!$BX$69</f>
        <v>0</v>
      </c>
      <c r="AU78" s="6">
        <f>'March 2019'!BC69/'March 2019'!$BX$69</f>
        <v>0</v>
      </c>
      <c r="AV78" s="25" t="e">
        <f>'March 2019'!#REF!/'March 2019'!$BX$69</f>
        <v>#REF!</v>
      </c>
      <c r="AW78" s="162">
        <f>'March 2019'!BE69/'March 2019'!$BX$69</f>
        <v>88495.575221238949</v>
      </c>
      <c r="AX78" s="162" t="e">
        <f>'March 2019'!#REF!/'March 2019'!$BX$69</f>
        <v>#REF!</v>
      </c>
      <c r="AY78" s="162">
        <f>'March 2019'!BF69/'March 2019'!$BX$69</f>
        <v>0</v>
      </c>
      <c r="AZ78" s="162">
        <f>'March 2019'!BG69/'March 2019'!$BX$69</f>
        <v>0</v>
      </c>
      <c r="BA78" s="6">
        <f>'March 2019'!BH69/'March 2019'!$BX$69</f>
        <v>176991.1504424779</v>
      </c>
      <c r="BB78" s="159">
        <f>'March 2019'!BI69/'March 2019'!$BX$69</f>
        <v>0</v>
      </c>
      <c r="BC78" s="159">
        <f>'March 2019'!BL69/'March 2019'!$BX$69</f>
        <v>0</v>
      </c>
      <c r="BD78" s="159">
        <f>'March 2019'!BM69/'March 2019'!$BX$69</f>
        <v>0</v>
      </c>
      <c r="BE78" s="159">
        <f>'March 2019'!BN69/'March 2019'!$BX$69</f>
        <v>0</v>
      </c>
      <c r="BF78" s="159">
        <f>'March 2019'!BO69/'March 2019'!$BX$69</f>
        <v>0</v>
      </c>
      <c r="BG78" s="159">
        <f>'March 2019'!BP69/'March 2019'!$BX$69</f>
        <v>0</v>
      </c>
      <c r="BH78" s="159">
        <f>'March 2019'!BQ69/'March 2019'!$BX$69</f>
        <v>0</v>
      </c>
      <c r="BI78" s="159">
        <f>'March 2019'!BR69/'March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BJ78='March 2019'!#REF!</f>
        <v>#REF!</v>
      </c>
    </row>
    <row r="79" spans="1:65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'March 2019'!G70/'March 2019'!$BX$70</f>
        <v>0</v>
      </c>
      <c r="I79" s="6">
        <f>'March 2019'!H70/'March 2019'!$BX$70</f>
        <v>0</v>
      </c>
      <c r="J79" s="6">
        <f>'March 2019'!I70/'March 2019'!$BX$70</f>
        <v>0</v>
      </c>
      <c r="K79" s="6">
        <f>'March 2019'!J70/'March 2019'!$BX$70</f>
        <v>0</v>
      </c>
      <c r="L79" s="6">
        <f>'March 2019'!K70/'March 2019'!$BX$70</f>
        <v>0</v>
      </c>
      <c r="M79" s="6">
        <f>'March 2019'!L70/'March 2019'!$BX$70</f>
        <v>0</v>
      </c>
      <c r="N79" s="6">
        <f>'March 2019'!M70/'March 2019'!$BX$70</f>
        <v>0</v>
      </c>
      <c r="O79" s="6">
        <f>'March 2019'!N70/'March 2019'!$BX$70</f>
        <v>0</v>
      </c>
      <c r="P79" s="6">
        <f>'March 2019'!O70/'March 2019'!$BX$70</f>
        <v>0</v>
      </c>
      <c r="Q79" s="6">
        <f>'March 2019'!P70/'March 2019'!$BX$70</f>
        <v>0</v>
      </c>
      <c r="R79" s="349">
        <f>'March 2019'!Q70/'March 2019'!$BX$70</f>
        <v>0</v>
      </c>
      <c r="S79" s="6">
        <f>'March 2019'!R70/'March 2019'!$BX$70</f>
        <v>0</v>
      </c>
      <c r="T79" s="349">
        <f>'March 2019'!S70/'March 2019'!$BX$70</f>
        <v>0</v>
      </c>
      <c r="U79" s="349">
        <f>'March 2019'!T70/'March 2019'!$BX$70</f>
        <v>0</v>
      </c>
      <c r="V79" s="6">
        <f>'March 2019'!U70/'March 2019'!$BX$70</f>
        <v>0</v>
      </c>
      <c r="W79" s="162">
        <f>'March 2019'!V70/'March 2019'!$BX$70</f>
        <v>0</v>
      </c>
      <c r="X79" s="162">
        <f>'March 2019'!W70/'March 2019'!$BX$70</f>
        <v>0</v>
      </c>
      <c r="Y79" s="6">
        <f>'March 2019'!X70/'March 2019'!$BX$70</f>
        <v>0</v>
      </c>
      <c r="Z79" s="6">
        <f>'March 2019'!AA70/'March 2019'!$BX$70</f>
        <v>0</v>
      </c>
      <c r="AA79" s="6">
        <f>'March 2019'!AB70/'March 2019'!$BX$70</f>
        <v>0</v>
      </c>
      <c r="AB79" s="25">
        <f>'March 2019'!AE70/'March 2019'!$BX$70</f>
        <v>0</v>
      </c>
      <c r="AC79" s="25">
        <f>'March 2019'!AF70/'March 2019'!$BX$70</f>
        <v>0</v>
      </c>
      <c r="AD79" s="25">
        <f>'March 2019'!AG70/'March 2019'!$BX$70</f>
        <v>0</v>
      </c>
      <c r="AE79" s="25">
        <f>'March 2019'!AI70/'March 2019'!$BX$70</f>
        <v>0</v>
      </c>
      <c r="AF79" s="352">
        <f>'March 2019'!AJ70/'March 2019'!$BX$70</f>
        <v>0</v>
      </c>
      <c r="AG79" s="6">
        <f>'March 2019'!AK70/'March 2019'!$BX$70</f>
        <v>0</v>
      </c>
      <c r="AH79" s="6">
        <f>'March 2019'!AM70/'March 2019'!$BX$70</f>
        <v>0</v>
      </c>
      <c r="AI79" s="6">
        <f>'March 2019'!AN70/'March 2019'!$BX$70</f>
        <v>0</v>
      </c>
      <c r="AJ79" s="6">
        <f>'March 2019'!AO70/'March 2019'!$BX$70</f>
        <v>0</v>
      </c>
      <c r="AK79" s="6">
        <f>'March 2019'!AP70/'March 2019'!$BX$70</f>
        <v>0</v>
      </c>
      <c r="AL79" s="162">
        <f>'March 2019'!AQ70/'March 2019'!$BX$70</f>
        <v>0</v>
      </c>
      <c r="AM79" s="162">
        <f>'March 2019'!AR70/'March 2019'!$BX$70</f>
        <v>0</v>
      </c>
      <c r="AN79" s="162">
        <f>'March 2019'!AS70/'March 2019'!$BX$70</f>
        <v>0</v>
      </c>
      <c r="AO79" s="162">
        <f>'March 2019'!AT70/'March 2019'!$BX$70</f>
        <v>0</v>
      </c>
      <c r="AP79" s="162">
        <f>'March 2019'!AV70/'March 2019'!$BX$70</f>
        <v>0</v>
      </c>
      <c r="AQ79" s="353">
        <f>'March 2019'!AW70/'March 2019'!$BX$70</f>
        <v>0</v>
      </c>
      <c r="AR79" s="162">
        <f>'March 2019'!AZ70/'March 2019'!$BX$70</f>
        <v>0</v>
      </c>
      <c r="AS79" s="355">
        <f>'March 2019'!BA70/'March 2019'!$BX$70</f>
        <v>0</v>
      </c>
      <c r="AT79" s="6">
        <f>'March 2019'!BB70/'March 2019'!$BX$70</f>
        <v>0</v>
      </c>
      <c r="AU79" s="162">
        <f>'March 2019'!BC70/'March 2019'!$BX$70</f>
        <v>0</v>
      </c>
      <c r="AV79" s="25" t="e">
        <f>'March 2019'!#REF!/'March 2019'!$BX$70</f>
        <v>#REF!</v>
      </c>
      <c r="AW79" s="162">
        <f>'March 2019'!BE70/'March 2019'!$BX$70</f>
        <v>0</v>
      </c>
      <c r="AX79" s="162" t="e">
        <f>'March 2019'!#REF!/'March 2019'!$BX$70</f>
        <v>#REF!</v>
      </c>
      <c r="AY79" s="162">
        <f>'March 2019'!BF70/'March 2019'!$BX$70</f>
        <v>0</v>
      </c>
      <c r="AZ79" s="162">
        <f>'March 2019'!BG70/'March 2019'!$BX$70</f>
        <v>0</v>
      </c>
      <c r="BA79" s="6">
        <f>'March 2019'!BH70/'March 2019'!$BX$70</f>
        <v>0</v>
      </c>
      <c r="BB79" s="159">
        <f>'March 2019'!BI70/'March 2019'!$BX$70</f>
        <v>0</v>
      </c>
      <c r="BC79" s="159">
        <f>'March 2019'!BL70/'March 2019'!$BX$70</f>
        <v>0</v>
      </c>
      <c r="BD79" s="159">
        <f>'March 2019'!BM70/'March 2019'!$BX$70</f>
        <v>0</v>
      </c>
      <c r="BE79" s="159">
        <f>'March 2019'!BN70/'March 2019'!$BX$70</f>
        <v>0</v>
      </c>
      <c r="BF79" s="159">
        <f>'March 2019'!BO70/'March 2019'!$BX$70</f>
        <v>0</v>
      </c>
      <c r="BG79" s="159">
        <f>'March 2019'!BP70/'March 2019'!$BX$70</f>
        <v>0</v>
      </c>
      <c r="BH79" s="159">
        <f>'March 2019'!BQ70/'March 2019'!$BX$70</f>
        <v>0</v>
      </c>
      <c r="BI79" s="159">
        <f>'March 2019'!BR70/'March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BJ79='March 2019'!#REF!</f>
        <v>#REF!</v>
      </c>
    </row>
    <row r="80" spans="1:65">
      <c r="A80" s="82" t="s">
        <v>91</v>
      </c>
      <c r="B80" s="105" t="e">
        <f t="shared" si="43"/>
        <v>#REF!</v>
      </c>
      <c r="C80" s="423"/>
      <c r="D80" s="455">
        <f t="shared" si="49"/>
        <v>0</v>
      </c>
      <c r="E80" s="48">
        <f t="shared" si="45"/>
        <v>0</v>
      </c>
      <c r="F80" s="138" t="e">
        <f t="shared" si="47"/>
        <v>#REF!</v>
      </c>
      <c r="G80" s="93" t="s">
        <v>91</v>
      </c>
      <c r="H80" s="158">
        <f>'March 2019'!G71/'March 2019'!$BX$71</f>
        <v>0</v>
      </c>
      <c r="I80" s="6">
        <f>'March 2019'!H71/'March 2019'!$BX$71</f>
        <v>0</v>
      </c>
      <c r="J80" s="6">
        <f>'March 2019'!I71/'March 2019'!$BX$71</f>
        <v>0</v>
      </c>
      <c r="K80" s="6">
        <f>'March 2019'!J71/'March 2019'!$BX$71</f>
        <v>0</v>
      </c>
      <c r="L80" s="6">
        <f>'March 2019'!K71/'March 2019'!$BX$71</f>
        <v>0</v>
      </c>
      <c r="M80" s="6">
        <f>'March 2019'!L71/'March 2019'!$BX$71</f>
        <v>0</v>
      </c>
      <c r="N80" s="6">
        <f>'March 2019'!M71/'March 2019'!$BX$71</f>
        <v>0</v>
      </c>
      <c r="O80" s="6">
        <f>'March 2019'!N71/'March 2019'!$BX$71</f>
        <v>0</v>
      </c>
      <c r="P80" s="6">
        <f>'March 2019'!O71/'March 2019'!$BX$71</f>
        <v>0</v>
      </c>
      <c r="Q80" s="6">
        <f>'March 2019'!P71/'March 2019'!$BX$71</f>
        <v>0</v>
      </c>
      <c r="R80" s="6">
        <f>'March 2019'!Q71/'March 2019'!$BX$71</f>
        <v>0</v>
      </c>
      <c r="S80" s="6">
        <f>'March 2019'!R71/'March 2019'!$BX$71</f>
        <v>0</v>
      </c>
      <c r="T80" s="6">
        <f>'March 2019'!S71/'March 2019'!$BX$71</f>
        <v>0</v>
      </c>
      <c r="U80" s="6">
        <f>'March 2019'!T71/'March 2019'!$BX$71</f>
        <v>0</v>
      </c>
      <c r="V80" s="6">
        <f>'March 2019'!U71/'March 2019'!$BX$71</f>
        <v>0</v>
      </c>
      <c r="W80" s="162">
        <f>'March 2019'!V71/'March 2019'!$BX$71</f>
        <v>0</v>
      </c>
      <c r="X80" s="162">
        <f>'March 2019'!W71/'March 2019'!$BX$71</f>
        <v>0</v>
      </c>
      <c r="Y80" s="6">
        <f>'March 2019'!X71/'March 2019'!$BX$71</f>
        <v>0</v>
      </c>
      <c r="Z80" s="6">
        <f>'March 2019'!AA71/'March 2019'!$BX$71</f>
        <v>0</v>
      </c>
      <c r="AA80" s="6">
        <f>'March 2019'!AB71/'March 2019'!$BX$71</f>
        <v>0</v>
      </c>
      <c r="AB80" s="339">
        <f>'March 2019'!AE71/'March 2019'!$BX$71</f>
        <v>0</v>
      </c>
      <c r="AC80" s="339">
        <f>'March 2019'!AF71/'March 2019'!$BX$71</f>
        <v>0</v>
      </c>
      <c r="AD80" s="339">
        <f>'March 2019'!AG71/'March 2019'!$BX$71</f>
        <v>0</v>
      </c>
      <c r="AE80" s="339">
        <f>'March 2019'!AI71/'March 2019'!$BX$71</f>
        <v>0</v>
      </c>
      <c r="AF80" s="6">
        <f>'March 2019'!AJ71/'March 2019'!$BX$71</f>
        <v>0</v>
      </c>
      <c r="AG80" s="6">
        <f>'March 2019'!AK71/'March 2019'!$BX$71</f>
        <v>0</v>
      </c>
      <c r="AH80" s="6">
        <f>'March 2019'!AM71/'March 2019'!$BX$71</f>
        <v>0</v>
      </c>
      <c r="AI80" s="6">
        <f>'March 2019'!AN71/'March 2019'!$BX$71</f>
        <v>0</v>
      </c>
      <c r="AJ80" s="6">
        <f>'March 2019'!AO71/'March 2019'!$BX$71</f>
        <v>0</v>
      </c>
      <c r="AK80" s="6">
        <f>'March 2019'!AP71/'March 2019'!$BX$71</f>
        <v>0</v>
      </c>
      <c r="AL80" s="162">
        <f>'March 2019'!AQ71/'March 2019'!$BX$71</f>
        <v>0</v>
      </c>
      <c r="AM80" s="162">
        <f>'March 2019'!AR71/'March 2019'!$BX$71</f>
        <v>0</v>
      </c>
      <c r="AN80" s="162">
        <f>'March 2019'!AS71/'March 2019'!$BX$71</f>
        <v>0</v>
      </c>
      <c r="AO80" s="162">
        <f>'March 2019'!AT71/'March 2019'!$BX$71</f>
        <v>0</v>
      </c>
      <c r="AP80" s="162">
        <f>'March 2019'!AV71/'March 2019'!$BX$71</f>
        <v>0</v>
      </c>
      <c r="AQ80" s="353">
        <f>'March 2019'!AW71/'March 2019'!$BX$71</f>
        <v>0</v>
      </c>
      <c r="AR80" s="162">
        <f>'March 2019'!AZ71/'March 2019'!$BX$71</f>
        <v>0</v>
      </c>
      <c r="AS80" s="355">
        <f>'March 2019'!BA71/'March 2019'!$BX$71</f>
        <v>0</v>
      </c>
      <c r="AT80" s="6">
        <f>'March 2019'!BB71/'March 2019'!$BX$71</f>
        <v>0</v>
      </c>
      <c r="AU80" s="162">
        <f>'March 2019'!BC71/'March 2019'!$BX$71</f>
        <v>0</v>
      </c>
      <c r="AV80" s="25" t="e">
        <f>'March 2019'!#REF!/'March 2019'!$BX$71</f>
        <v>#REF!</v>
      </c>
      <c r="AW80" s="162">
        <f>'March 2019'!BE71/'March 2019'!$BX$71</f>
        <v>0</v>
      </c>
      <c r="AX80" s="162" t="e">
        <f>'March 2019'!#REF!/'March 2019'!$BX$71</f>
        <v>#REF!</v>
      </c>
      <c r="AY80" s="162">
        <f>'March 2019'!BF71/'March 2019'!$BX$71</f>
        <v>0</v>
      </c>
      <c r="AZ80" s="162">
        <f>'March 2019'!BG71/'March 2019'!$BX$71</f>
        <v>0</v>
      </c>
      <c r="BA80" s="6">
        <f>'March 2019'!BH71/'March 2019'!$BX$71</f>
        <v>0</v>
      </c>
      <c r="BB80" s="159">
        <f>'March 2019'!BI71/'March 2019'!$BX$71</f>
        <v>0</v>
      </c>
      <c r="BC80" s="13">
        <f>'March 2019'!BL71/'March 2019'!$BX$71</f>
        <v>0</v>
      </c>
      <c r="BD80" s="13">
        <f>'March 2019'!BM71/'March 2019'!$BX$71</f>
        <v>0</v>
      </c>
      <c r="BE80" s="159">
        <f>'March 2019'!BN71/'March 2019'!$BX$71</f>
        <v>0</v>
      </c>
      <c r="BF80" s="159">
        <f>'March 2019'!BO71/'March 2019'!$BX$71</f>
        <v>0</v>
      </c>
      <c r="BG80" s="159">
        <f>'March 2019'!BP71/'March 2019'!$BX$71</f>
        <v>0</v>
      </c>
      <c r="BH80" s="159">
        <f>'March 2019'!BQ71/'March 2019'!$BX$71</f>
        <v>0</v>
      </c>
      <c r="BI80" s="159">
        <f>'March 2019'!BR71/'March 2019'!$BX$71</f>
        <v>0</v>
      </c>
      <c r="BJ80" s="11" t="e">
        <f t="shared" si="46"/>
        <v>#REF!</v>
      </c>
      <c r="BK80" s="11">
        <f>Summary!C73</f>
        <v>0</v>
      </c>
      <c r="BL80" s="114" t="e">
        <f t="shared" si="48"/>
        <v>#REF!</v>
      </c>
      <c r="BM80" s="153" t="e">
        <f>BJ80='March 2019'!#REF!</f>
        <v>#REF!</v>
      </c>
    </row>
    <row r="81" spans="1:65">
      <c r="A81" s="82" t="s">
        <v>92</v>
      </c>
      <c r="B81" s="105" t="e">
        <f t="shared" si="43"/>
        <v>#REF!</v>
      </c>
      <c r="C81" s="423"/>
      <c r="D81" s="455">
        <f t="shared" si="49"/>
        <v>442477.87610619474</v>
      </c>
      <c r="E81" s="48">
        <f t="shared" si="45"/>
        <v>500000</v>
      </c>
      <c r="F81" s="138" t="e">
        <f t="shared" si="47"/>
        <v>#REF!</v>
      </c>
      <c r="G81" s="93" t="s">
        <v>92</v>
      </c>
      <c r="H81" s="158">
        <f>'March 2019'!G72/'March 2019'!$BX$72</f>
        <v>0</v>
      </c>
      <c r="I81" s="6">
        <f>'March 2019'!H72/'March 2019'!$BX$72</f>
        <v>0</v>
      </c>
      <c r="J81" s="6">
        <f>'March 2019'!I72/'March 2019'!$BX$72</f>
        <v>0</v>
      </c>
      <c r="K81" s="6">
        <f>'March 2019'!J72/'March 2019'!$BX$72</f>
        <v>0</v>
      </c>
      <c r="L81" s="6">
        <f>'March 2019'!K72/'March 2019'!$BX$72</f>
        <v>0</v>
      </c>
      <c r="M81" s="6">
        <f>'March 2019'!L72/'March 2019'!$BX$72</f>
        <v>0</v>
      </c>
      <c r="N81" s="6">
        <f>'March 2019'!M72/'March 2019'!$BX$72</f>
        <v>0</v>
      </c>
      <c r="O81" s="6">
        <f>'March 2019'!N72/'March 2019'!$BX$72</f>
        <v>0</v>
      </c>
      <c r="P81" s="6">
        <f>'March 2019'!O72/'March 2019'!$BX$72</f>
        <v>0</v>
      </c>
      <c r="Q81" s="6">
        <f>'March 2019'!P72/'March 2019'!$BX$72</f>
        <v>0</v>
      </c>
      <c r="R81" s="349">
        <f>'March 2019'!Q72/'March 2019'!$BX$72</f>
        <v>44247.787610619474</v>
      </c>
      <c r="S81" s="6">
        <f>'March 2019'!R72/'March 2019'!$BX$72</f>
        <v>0</v>
      </c>
      <c r="T81" s="349">
        <f>'March 2019'!S72/'March 2019'!$BX$72</f>
        <v>0</v>
      </c>
      <c r="U81" s="349">
        <f>'March 2019'!T72/'March 2019'!$BX$72</f>
        <v>88495.575221238949</v>
      </c>
      <c r="V81" s="6">
        <f>'March 2019'!U72/'March 2019'!$BX$72</f>
        <v>0</v>
      </c>
      <c r="W81" s="162">
        <f>'March 2019'!V72/'March 2019'!$BX$72</f>
        <v>0</v>
      </c>
      <c r="X81" s="162">
        <f>'March 2019'!W72/'March 2019'!$BX$72</f>
        <v>0</v>
      </c>
      <c r="Y81" s="6">
        <f>'March 2019'!X72/'March 2019'!$BX$72</f>
        <v>44247.787610619474</v>
      </c>
      <c r="Z81" s="6">
        <f>'March 2019'!AA72/'March 2019'!$BX$72</f>
        <v>0</v>
      </c>
      <c r="AA81" s="6">
        <f>'March 2019'!AB72/'March 2019'!$BX$72</f>
        <v>0</v>
      </c>
      <c r="AB81" s="25">
        <f>'March 2019'!AE72/'March 2019'!$BX$72</f>
        <v>0</v>
      </c>
      <c r="AC81" s="25">
        <f>'March 2019'!AF72/'March 2019'!$BX$72</f>
        <v>0</v>
      </c>
      <c r="AD81" s="25">
        <f>'March 2019'!AG72/'March 2019'!$BX$72</f>
        <v>0</v>
      </c>
      <c r="AE81" s="25">
        <f>'March 2019'!AI72/'March 2019'!$BX$72</f>
        <v>0</v>
      </c>
      <c r="AF81" s="352">
        <f>'March 2019'!AJ72/'March 2019'!$BX$72</f>
        <v>0</v>
      </c>
      <c r="AG81" s="6">
        <f>'March 2019'!AK72/'March 2019'!$BX$72</f>
        <v>0</v>
      </c>
      <c r="AH81" s="6">
        <f>'March 2019'!AM72/'March 2019'!$BX$72</f>
        <v>88495.575221238949</v>
      </c>
      <c r="AI81" s="6">
        <f>'March 2019'!AN72/'March 2019'!$BX$72</f>
        <v>0</v>
      </c>
      <c r="AJ81" s="6">
        <f>'March 2019'!AO72/'March 2019'!$BX$72</f>
        <v>0</v>
      </c>
      <c r="AK81" s="6">
        <f>'March 2019'!AP72/'March 2019'!$BX$72</f>
        <v>0</v>
      </c>
      <c r="AL81" s="162">
        <f>'March 2019'!AQ72/'March 2019'!$BX$72</f>
        <v>0</v>
      </c>
      <c r="AM81" s="162">
        <f>'March 2019'!AR72/'March 2019'!$BX$72</f>
        <v>0</v>
      </c>
      <c r="AN81" s="162">
        <f>'March 2019'!AS72/'March 2019'!$BX$72</f>
        <v>0</v>
      </c>
      <c r="AO81" s="162">
        <f>'March 2019'!AT72/'March 2019'!$BX$72</f>
        <v>0</v>
      </c>
      <c r="AP81" s="162">
        <f>'March 2019'!AV72/'March 2019'!$BX$72</f>
        <v>0</v>
      </c>
      <c r="AQ81" s="353">
        <f>'March 2019'!AW72/'March 2019'!$BX$72</f>
        <v>0</v>
      </c>
      <c r="AR81" s="162">
        <f>'March 2019'!AZ72/'March 2019'!$BX$72</f>
        <v>0</v>
      </c>
      <c r="AS81" s="355">
        <f>'March 2019'!BA72/'March 2019'!$BX$72</f>
        <v>0</v>
      </c>
      <c r="AT81" s="6">
        <f>'March 2019'!BB72/'March 2019'!$BX$72</f>
        <v>0</v>
      </c>
      <c r="AU81" s="162">
        <f>'March 2019'!BC72/'March 2019'!$BX$72</f>
        <v>0</v>
      </c>
      <c r="AV81" s="25" t="e">
        <f>'March 2019'!#REF!/'March 2019'!$BX$72</f>
        <v>#REF!</v>
      </c>
      <c r="AW81" s="162">
        <f>'March 2019'!BE72/'March 2019'!$BX$72</f>
        <v>0</v>
      </c>
      <c r="AX81" s="162" t="e">
        <f>'March 2019'!#REF!/'March 2019'!$BX$72</f>
        <v>#REF!</v>
      </c>
      <c r="AY81" s="162">
        <f>'March 2019'!BF72/'March 2019'!$BX$72</f>
        <v>0</v>
      </c>
      <c r="AZ81" s="162">
        <f>'March 2019'!BG72/'March 2019'!$BX$72</f>
        <v>0</v>
      </c>
      <c r="BA81" s="6">
        <f>'March 2019'!BH72/'March 2019'!$BX$72</f>
        <v>176991.1504424779</v>
      </c>
      <c r="BB81" s="159">
        <f>'March 2019'!BI72/'March 2019'!$BX$72</f>
        <v>0</v>
      </c>
      <c r="BC81" s="159">
        <f>'March 2019'!BL72/'March 2019'!$BX$72</f>
        <v>0</v>
      </c>
      <c r="BD81" s="159">
        <f>'March 2019'!BM72/'March 2019'!$BX$72</f>
        <v>0</v>
      </c>
      <c r="BE81" s="159">
        <f>'March 2019'!BN72/'March 2019'!$BX$72</f>
        <v>0</v>
      </c>
      <c r="BF81" s="159">
        <f>'March 2019'!BO72/'March 2019'!$BX$72</f>
        <v>0</v>
      </c>
      <c r="BG81" s="159">
        <f>'March 2019'!BP72/'March 2019'!$BX$72</f>
        <v>0</v>
      </c>
      <c r="BH81" s="159">
        <f>'March 2019'!BQ72/'March 2019'!$BX$72</f>
        <v>0</v>
      </c>
      <c r="BI81" s="159">
        <f>'March 2019'!BR72/'March 2019'!$BX$72</f>
        <v>0</v>
      </c>
      <c r="BJ81" s="11" t="e">
        <f t="shared" si="46"/>
        <v>#REF!</v>
      </c>
      <c r="BK81" s="11">
        <f>Summary!C74</f>
        <v>500000</v>
      </c>
      <c r="BL81" s="114" t="e">
        <f t="shared" si="48"/>
        <v>#REF!</v>
      </c>
      <c r="BM81" s="153" t="e">
        <f>BJ81='March 2019'!#REF!</f>
        <v>#REF!</v>
      </c>
    </row>
    <row r="82" spans="1:65">
      <c r="A82" s="79" t="s">
        <v>93</v>
      </c>
      <c r="B82" s="105">
        <f t="shared" si="43"/>
        <v>0</v>
      </c>
      <c r="C82" s="423"/>
      <c r="D82" s="455">
        <f t="shared" si="49"/>
        <v>176991.1504424779</v>
      </c>
      <c r="E82" s="48">
        <f t="shared" si="45"/>
        <v>200000</v>
      </c>
      <c r="F82" s="138">
        <f t="shared" si="47"/>
        <v>200000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200000</v>
      </c>
      <c r="BL82" s="115">
        <f t="shared" si="48"/>
        <v>200000</v>
      </c>
      <c r="BM82" s="153" t="e">
        <f>BJ82='March 2019'!#REF!</f>
        <v>#REF!</v>
      </c>
    </row>
    <row r="83" spans="1:65">
      <c r="A83" s="80" t="s">
        <v>94</v>
      </c>
      <c r="B83" s="425" t="e">
        <f t="shared" si="43"/>
        <v>#REF!</v>
      </c>
      <c r="C83" s="428"/>
      <c r="D83" s="455">
        <f t="shared" si="49"/>
        <v>0</v>
      </c>
      <c r="E83" s="48">
        <f t="shared" si="45"/>
        <v>0</v>
      </c>
      <c r="F83" s="138" t="e">
        <f t="shared" si="47"/>
        <v>#REF!</v>
      </c>
      <c r="G83" s="93" t="s">
        <v>94</v>
      </c>
      <c r="H83" s="158">
        <f>'March 2019'!G74/'March 2019'!$BX$74</f>
        <v>0</v>
      </c>
      <c r="I83" s="6">
        <f>'March 2019'!H74/'March 2019'!$BX$74</f>
        <v>0</v>
      </c>
      <c r="J83" s="6">
        <f>'March 2019'!I74/'March 2019'!$BX$74</f>
        <v>0</v>
      </c>
      <c r="K83" s="6">
        <f>'March 2019'!J74/'March 2019'!$BX$74</f>
        <v>0</v>
      </c>
      <c r="L83" s="6">
        <f>'March 2019'!K74/'March 2019'!$BX$74</f>
        <v>0</v>
      </c>
      <c r="M83" s="6">
        <f>'March 2019'!L74/'March 2019'!$BX$74</f>
        <v>0</v>
      </c>
      <c r="N83" s="6">
        <f>'March 2019'!M74/'March 2019'!$BX$74</f>
        <v>0</v>
      </c>
      <c r="O83" s="6">
        <f>'March 2019'!N74/'March 2019'!$BX$74</f>
        <v>0</v>
      </c>
      <c r="P83" s="6">
        <f>'March 2019'!O74/'March 2019'!$BX$74</f>
        <v>0</v>
      </c>
      <c r="Q83" s="6">
        <f>'March 2019'!P74/'March 2019'!$BX$74</f>
        <v>0</v>
      </c>
      <c r="R83" s="6">
        <f>'March 2019'!Q74/'March 2019'!$BX$74</f>
        <v>0</v>
      </c>
      <c r="S83" s="6">
        <f>'March 2019'!R74/'March 2019'!$BX$74</f>
        <v>0</v>
      </c>
      <c r="T83" s="6">
        <f>'March 2019'!S74/'March 2019'!$BX$74</f>
        <v>0</v>
      </c>
      <c r="U83" s="6">
        <f>'March 2019'!T74/'March 2019'!$BX$74</f>
        <v>0</v>
      </c>
      <c r="V83" s="6">
        <f>'March 2019'!U74/'March 2019'!$BX$74</f>
        <v>0</v>
      </c>
      <c r="W83" s="162">
        <f>'March 2019'!V74/'March 2019'!$BX$74</f>
        <v>0</v>
      </c>
      <c r="X83" s="162">
        <f>'March 2019'!W74/'March 2019'!$BX$74</f>
        <v>0</v>
      </c>
      <c r="Y83" s="6">
        <f>'March 2019'!X74/'March 2019'!$BX$74</f>
        <v>0</v>
      </c>
      <c r="Z83" s="6">
        <f>'March 2019'!AA74/'March 2019'!$BX$74</f>
        <v>0</v>
      </c>
      <c r="AA83" s="6">
        <f>'March 2019'!AB74/'March 2019'!$BX$74</f>
        <v>0</v>
      </c>
      <c r="AB83" s="339">
        <f>'March 2019'!AE74/'March 2019'!$BX$74</f>
        <v>0</v>
      </c>
      <c r="AC83" s="339">
        <f>'March 2019'!AF74/'March 2019'!$BX$74</f>
        <v>0</v>
      </c>
      <c r="AD83" s="339">
        <f>'March 2019'!AG74/'March 2019'!$BX$74</f>
        <v>0</v>
      </c>
      <c r="AE83" s="339">
        <f>'March 2019'!AI74/'March 2019'!$BX$74</f>
        <v>0</v>
      </c>
      <c r="AF83" s="6">
        <f>'March 2019'!AJ74/'March 2019'!$BX$74</f>
        <v>0</v>
      </c>
      <c r="AG83" s="6">
        <f>'March 2019'!AK74/'March 2019'!$BX$74</f>
        <v>0</v>
      </c>
      <c r="AH83" s="6">
        <f>'March 2019'!AM74/'March 2019'!$BX$74</f>
        <v>0</v>
      </c>
      <c r="AI83" s="6">
        <f>'March 2019'!AN74/'March 2019'!$BX$74</f>
        <v>0</v>
      </c>
      <c r="AJ83" s="6">
        <f>'March 2019'!AO74/'March 2019'!$BX$74</f>
        <v>0</v>
      </c>
      <c r="AK83" s="6">
        <f>'March 2019'!AP74/'March 2019'!$BX$74</f>
        <v>0</v>
      </c>
      <c r="AL83" s="162">
        <f>'March 2019'!AQ74/'March 2019'!$BX$74</f>
        <v>0</v>
      </c>
      <c r="AM83" s="162">
        <f>'March 2019'!AR74/'March 2019'!$BX$74</f>
        <v>0</v>
      </c>
      <c r="AN83" s="162">
        <f>'March 2019'!AS74/'March 2019'!$BX$74</f>
        <v>0</v>
      </c>
      <c r="AO83" s="162">
        <f>'March 2019'!AT74/'March 2019'!$BX$74</f>
        <v>0</v>
      </c>
      <c r="AP83" s="162">
        <f>'March 2019'!AV74/'March 2019'!$BX$74</f>
        <v>0</v>
      </c>
      <c r="AQ83" s="353">
        <f>'March 2019'!AW74/'March 2019'!$BX$74</f>
        <v>0</v>
      </c>
      <c r="AR83" s="162">
        <f>'March 2019'!AZ74/'March 2019'!$BX$74</f>
        <v>0</v>
      </c>
      <c r="AS83" s="355">
        <f>'March 2019'!BA74/'March 2019'!$BX$74</f>
        <v>0</v>
      </c>
      <c r="AT83" s="6">
        <f>'March 2019'!BB74/'March 2019'!$BX$74</f>
        <v>0</v>
      </c>
      <c r="AU83" s="162">
        <f>'March 2019'!BC74/'March 2019'!$BX$74</f>
        <v>0</v>
      </c>
      <c r="AV83" s="25" t="e">
        <f>'March 2019'!#REF!/'March 2019'!$BX$74</f>
        <v>#REF!</v>
      </c>
      <c r="AW83" s="162">
        <f>'March 2019'!BE74/'March 2019'!$BX$74</f>
        <v>0</v>
      </c>
      <c r="AX83" s="162" t="e">
        <f>'March 2019'!#REF!/'March 2019'!$BX$74</f>
        <v>#REF!</v>
      </c>
      <c r="AY83" s="162">
        <f>'March 2019'!BF74/'March 2019'!$BX$74</f>
        <v>0</v>
      </c>
      <c r="AZ83" s="162">
        <f>'March 2019'!BG74/'March 2019'!$BX$74</f>
        <v>0</v>
      </c>
      <c r="BA83" s="6">
        <f>'March 2019'!BH74/'March 2019'!$BX$74</f>
        <v>0</v>
      </c>
      <c r="BB83" s="159">
        <f>'March 2019'!BI74/'March 2019'!$BX$74</f>
        <v>0</v>
      </c>
      <c r="BC83" s="13">
        <f>'March 2019'!BL74/'March 2019'!$BX$74</f>
        <v>0</v>
      </c>
      <c r="BD83" s="13">
        <f>'March 2019'!BM74/'March 2019'!$BX$74</f>
        <v>0</v>
      </c>
      <c r="BE83" s="159">
        <f>'March 2019'!BN74/'March 2019'!$BX$74</f>
        <v>0</v>
      </c>
      <c r="BF83" s="159">
        <f>'March 2019'!BO74/'March 2019'!$BX$74</f>
        <v>0</v>
      </c>
      <c r="BG83" s="159">
        <f>'March 2019'!BP74/'March 2019'!$BX$74</f>
        <v>0</v>
      </c>
      <c r="BH83" s="159">
        <f>'March 2019'!BQ74/'March 2019'!$BX$74</f>
        <v>0</v>
      </c>
      <c r="BI83" s="159">
        <f>'March 2019'!BR74/'March 2019'!$BX$74</f>
        <v>0</v>
      </c>
      <c r="BJ83" s="11" t="e">
        <f t="shared" si="46"/>
        <v>#REF!</v>
      </c>
      <c r="BK83" s="11">
        <f>Summary!C76</f>
        <v>0</v>
      </c>
      <c r="BL83" s="114" t="e">
        <f t="shared" si="48"/>
        <v>#REF!</v>
      </c>
      <c r="BM83" s="153" t="e">
        <f>BJ83='March 2019'!#REF!</f>
        <v>#REF!</v>
      </c>
    </row>
    <row r="84" spans="1:65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'March 2019'!G75/'March 2019'!$BX$75</f>
        <v>0</v>
      </c>
      <c r="I84" s="162">
        <f>'March 2019'!H75/'March 2019'!$BX$75</f>
        <v>0</v>
      </c>
      <c r="J84" s="162">
        <f>'March 2019'!I75/'March 2019'!$BX$75</f>
        <v>0</v>
      </c>
      <c r="K84" s="162">
        <f>'March 2019'!J75/'March 2019'!$BX$75</f>
        <v>0</v>
      </c>
      <c r="L84" s="162">
        <f>'March 2019'!K75/'March 2019'!$BX$75</f>
        <v>0</v>
      </c>
      <c r="M84" s="162">
        <f>'March 2019'!L75/'March 2019'!$BX$75</f>
        <v>0</v>
      </c>
      <c r="N84" s="162">
        <f>'March 2019'!M75/'March 2019'!$BX$75</f>
        <v>0</v>
      </c>
      <c r="O84" s="162">
        <f>'March 2019'!N75/'March 2019'!$BX$75</f>
        <v>0</v>
      </c>
      <c r="P84" s="162">
        <f>'March 2019'!O75/'March 2019'!$BX$75</f>
        <v>0</v>
      </c>
      <c r="Q84" s="6">
        <f>'March 2019'!P75/'March 2019'!$BX$75</f>
        <v>0</v>
      </c>
      <c r="R84" s="6">
        <f>'March 2019'!Q75/'March 2019'!$BX$75</f>
        <v>0</v>
      </c>
      <c r="S84" s="162">
        <f>'March 2019'!R75/'March 2019'!$BX$75</f>
        <v>0</v>
      </c>
      <c r="T84" s="6">
        <f>'March 2019'!S75/'March 2019'!$BX$75</f>
        <v>0</v>
      </c>
      <c r="U84" s="6">
        <f>'March 2019'!T75/'March 2019'!$BX$75</f>
        <v>0</v>
      </c>
      <c r="V84" s="6">
        <f>'March 2019'!U75/'March 2019'!$BX$75</f>
        <v>0</v>
      </c>
      <c r="W84" s="162">
        <f>'March 2019'!V75/'March 2019'!$BX$75</f>
        <v>0</v>
      </c>
      <c r="X84" s="162">
        <f>'March 2019'!W75/'March 2019'!$BX$75</f>
        <v>0</v>
      </c>
      <c r="Y84" s="6">
        <f>'March 2019'!X75/'March 2019'!$BX$75</f>
        <v>0</v>
      </c>
      <c r="Z84" s="162">
        <f>'March 2019'!AA75/'March 2019'!$BX$75</f>
        <v>0</v>
      </c>
      <c r="AA84" s="162">
        <f>'March 2019'!AB75/'March 2019'!$BX$75</f>
        <v>0</v>
      </c>
      <c r="AB84" s="162">
        <f>'March 2019'!AE75/'March 2019'!$BX$75</f>
        <v>0</v>
      </c>
      <c r="AC84" s="162">
        <f>'March 2019'!AF75/'March 2019'!$BX$75</f>
        <v>0</v>
      </c>
      <c r="AD84" s="162">
        <f>'March 2019'!AG75/'March 2019'!$BX$75</f>
        <v>0</v>
      </c>
      <c r="AE84" s="162">
        <f>'March 2019'!AI75/'March 2019'!$BX$75</f>
        <v>0</v>
      </c>
      <c r="AF84" s="6">
        <f>'March 2019'!AJ75/'March 2019'!$BX$75</f>
        <v>0</v>
      </c>
      <c r="AG84" s="6">
        <f>'March 2019'!AK75/'March 2019'!$BX$75</f>
        <v>0</v>
      </c>
      <c r="AH84" s="6">
        <f>'March 2019'!AM75/'March 2019'!$BX$75</f>
        <v>0</v>
      </c>
      <c r="AI84" s="6">
        <f>'March 2019'!AN75/'March 2019'!$BX$75</f>
        <v>0</v>
      </c>
      <c r="AJ84" s="6">
        <f>'March 2019'!AO75/'March 2019'!$BX$75</f>
        <v>0</v>
      </c>
      <c r="AK84" s="6">
        <f>'March 2019'!AP75/'March 2019'!$BX$75</f>
        <v>0</v>
      </c>
      <c r="AL84" s="162">
        <f>'March 2019'!AQ75/'March 2019'!$BX$75</f>
        <v>0</v>
      </c>
      <c r="AM84" s="162">
        <f>'March 2019'!AR75/'March 2019'!$BX$75</f>
        <v>0</v>
      </c>
      <c r="AN84" s="162">
        <f>'March 2019'!AS75/'March 2019'!$BX$75</f>
        <v>0</v>
      </c>
      <c r="AO84" s="162">
        <f>'March 2019'!AT75/'March 2019'!$BX$75</f>
        <v>0</v>
      </c>
      <c r="AP84" s="162">
        <f>'March 2019'!AV75/'March 2019'!$BX$75</f>
        <v>0</v>
      </c>
      <c r="AQ84" s="355">
        <f>'March 2019'!AW75/'March 2019'!$BX$75</f>
        <v>0</v>
      </c>
      <c r="AR84" s="162">
        <f>'March 2019'!AZ75/'March 2019'!$BX$75</f>
        <v>0</v>
      </c>
      <c r="AS84" s="355">
        <f>'March 2019'!BA75/'March 2019'!$BX$75</f>
        <v>0</v>
      </c>
      <c r="AT84" s="6">
        <f>'March 2019'!BB75/'March 2019'!$BX$75</f>
        <v>0</v>
      </c>
      <c r="AU84" s="162">
        <f>'March 2019'!BC75/'March 2019'!$BX$75</f>
        <v>0</v>
      </c>
      <c r="AV84" s="25" t="e">
        <f>'March 2019'!#REF!/'March 2019'!$BX$75</f>
        <v>#REF!</v>
      </c>
      <c r="AW84" s="162">
        <f>'March 2019'!BE75/'March 2019'!$BX$75</f>
        <v>0</v>
      </c>
      <c r="AX84" s="162" t="e">
        <f>'March 2019'!#REF!/'March 2019'!$BX$75</f>
        <v>#REF!</v>
      </c>
      <c r="AY84" s="162">
        <f>'March 2019'!BF75/'March 2019'!$BX$75</f>
        <v>0</v>
      </c>
      <c r="AZ84" s="162">
        <f>'March 2019'!BG75/'March 2019'!$BX$75</f>
        <v>0</v>
      </c>
      <c r="BA84" s="6">
        <f>'March 2019'!BH75/'March 2019'!$BX$75</f>
        <v>0</v>
      </c>
      <c r="BB84" s="159">
        <f>'March 2019'!BI75/'March 2019'!$BX$75</f>
        <v>0</v>
      </c>
      <c r="BC84" s="159">
        <f>'March 2019'!BL75/'March 2019'!$BX$75</f>
        <v>0</v>
      </c>
      <c r="BD84" s="159">
        <f>'March 2019'!BM75/'March 2019'!$BX$75</f>
        <v>0</v>
      </c>
      <c r="BE84" s="159">
        <f>'March 2019'!BN75/'March 2019'!$BX$75</f>
        <v>0</v>
      </c>
      <c r="BF84" s="159">
        <f>'March 2019'!BO75/'March 2019'!$BX$75</f>
        <v>0</v>
      </c>
      <c r="BG84" s="159">
        <f>'March 2019'!BP75/'March 2019'!$BX$75</f>
        <v>0</v>
      </c>
      <c r="BH84" s="159">
        <f>'March 2019'!BQ75/'March 2019'!$BX$75</f>
        <v>0</v>
      </c>
      <c r="BI84" s="159">
        <f>'March 2019'!BR75/'March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BJ84='March 2019'!#REF!</f>
        <v>#REF!</v>
      </c>
    </row>
    <row r="85" spans="1:65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'March 2019'!G77/'March 2019'!$BX$77</f>
        <v>0</v>
      </c>
      <c r="I85" s="6">
        <f>'March 2019'!H77/'March 2019'!$BX$77</f>
        <v>0</v>
      </c>
      <c r="J85" s="6">
        <f>'March 2019'!I77/'March 2019'!$BX$77</f>
        <v>0</v>
      </c>
      <c r="K85" s="6">
        <f>'March 2019'!J77/'March 2019'!$BX$77</f>
        <v>0</v>
      </c>
      <c r="L85" s="6">
        <f>'March 2019'!K77/'March 2019'!$BX$77</f>
        <v>0</v>
      </c>
      <c r="M85" s="6">
        <f>'March 2019'!L77/'March 2019'!$BX$77</f>
        <v>0</v>
      </c>
      <c r="N85" s="6">
        <f>'March 2019'!M77/'March 2019'!$BX$77</f>
        <v>0</v>
      </c>
      <c r="O85" s="6">
        <f>'March 2019'!N77/'March 2019'!$BX$77</f>
        <v>0</v>
      </c>
      <c r="P85" s="6">
        <f>'March 2019'!O77/'March 2019'!$BX$77</f>
        <v>0</v>
      </c>
      <c r="Q85" s="6">
        <f>'March 2019'!P77/'March 2019'!$BX$77</f>
        <v>0</v>
      </c>
      <c r="R85" s="6">
        <f>'March 2019'!Q77/'March 2019'!$BX$77</f>
        <v>0</v>
      </c>
      <c r="S85" s="6">
        <f>'March 2019'!R77/'March 2019'!$BX$77</f>
        <v>0</v>
      </c>
      <c r="T85" s="6">
        <f>'March 2019'!S77/'March 2019'!$BX$77</f>
        <v>0</v>
      </c>
      <c r="U85" s="6">
        <f>'March 2019'!T77/'March 2019'!$BX$77</f>
        <v>0</v>
      </c>
      <c r="V85" s="6">
        <f>'March 2019'!U77/'March 2019'!$BX$77</f>
        <v>0</v>
      </c>
      <c r="W85" s="162">
        <f>'March 2019'!V77/'March 2019'!$BX$77</f>
        <v>0</v>
      </c>
      <c r="X85" s="162">
        <f>'March 2019'!W77/'March 2019'!$BX$77</f>
        <v>0</v>
      </c>
      <c r="Y85" s="6">
        <f>'March 2019'!X77/'March 2019'!$BX$77</f>
        <v>0</v>
      </c>
      <c r="Z85" s="6">
        <f>'March 2019'!AA77/'March 2019'!$BX$77</f>
        <v>0</v>
      </c>
      <c r="AA85" s="6">
        <f>'March 2019'!AB77/'March 2019'!$BX$77</f>
        <v>0</v>
      </c>
      <c r="AB85" s="6">
        <f>'March 2019'!AE77/'March 2019'!$BX$77</f>
        <v>0</v>
      </c>
      <c r="AC85" s="6">
        <f>'March 2019'!AF77/'March 2019'!$BX$77</f>
        <v>0</v>
      </c>
      <c r="AD85" s="6">
        <f>'March 2019'!AG77/'March 2019'!$BX$77</f>
        <v>0</v>
      </c>
      <c r="AE85" s="6">
        <f>'March 2019'!AI77/'March 2019'!$BX$77</f>
        <v>0</v>
      </c>
      <c r="AF85" s="6">
        <f>'March 2019'!AJ77/'March 2019'!$BX$77</f>
        <v>0</v>
      </c>
      <c r="AG85" s="6">
        <f>'March 2019'!AK77/'March 2019'!$BX$77</f>
        <v>0</v>
      </c>
      <c r="AH85" s="6">
        <f>'March 2019'!AM77/'March 2019'!$BX$77</f>
        <v>0</v>
      </c>
      <c r="AI85" s="6">
        <f>'March 2019'!AN77/'March 2019'!$BX$77</f>
        <v>0</v>
      </c>
      <c r="AJ85" s="6">
        <f>'March 2019'!AO77/'March 2019'!$BX$77</f>
        <v>0</v>
      </c>
      <c r="AK85" s="6">
        <f>'March 2019'!AP77/'March 2019'!$BX$77</f>
        <v>0</v>
      </c>
      <c r="AL85" s="162">
        <f>'March 2019'!AQ77/'March 2019'!$BX$77</f>
        <v>0</v>
      </c>
      <c r="AM85" s="162">
        <f>'March 2019'!AR77/'March 2019'!$BX$77</f>
        <v>0</v>
      </c>
      <c r="AN85" s="162">
        <f>'March 2019'!AS77/'March 2019'!$BX$77</f>
        <v>0</v>
      </c>
      <c r="AO85" s="162">
        <f>'March 2019'!AT77/'March 2019'!$BX$77</f>
        <v>0</v>
      </c>
      <c r="AP85" s="162">
        <f>'March 2019'!AV77/'March 2019'!$BX$77</f>
        <v>0</v>
      </c>
      <c r="AQ85" s="353">
        <f>'March 2019'!AW77/'March 2019'!$BX$77</f>
        <v>0</v>
      </c>
      <c r="AR85" s="6">
        <f>'March 2019'!AZ77/'March 2019'!$BX$77</f>
        <v>0</v>
      </c>
      <c r="AS85" s="353">
        <f>'March 2019'!BA77/'March 2019'!$BX$77</f>
        <v>0</v>
      </c>
      <c r="AT85" s="6">
        <f>'March 2019'!BB77/'March 2019'!$BX$77</f>
        <v>0</v>
      </c>
      <c r="AU85" s="6">
        <f>'March 2019'!BC77/'March 2019'!$BX$77</f>
        <v>0</v>
      </c>
      <c r="AV85" s="25" t="e">
        <f>'March 2019'!#REF!/'March 2019'!$BX$77</f>
        <v>#REF!</v>
      </c>
      <c r="AW85" s="162">
        <f>'March 2019'!BE77/'March 2019'!$BX$77</f>
        <v>0</v>
      </c>
      <c r="AX85" s="162" t="e">
        <f>'March 2019'!#REF!/'March 2019'!$BX$77</f>
        <v>#REF!</v>
      </c>
      <c r="AY85" s="162">
        <f>'March 2019'!BF77/'March 2019'!$BX$77</f>
        <v>0</v>
      </c>
      <c r="AZ85" s="162">
        <f>'March 2019'!BG77/'March 2019'!$BX$77</f>
        <v>0</v>
      </c>
      <c r="BA85" s="6">
        <f>'March 2019'!BH77/'March 2019'!$BX$77</f>
        <v>0</v>
      </c>
      <c r="BB85" s="159">
        <f>'March 2019'!BI77/'March 2019'!$BX$77</f>
        <v>0</v>
      </c>
      <c r="BC85" s="159">
        <f>'March 2019'!BL77/'March 2019'!$BX$77</f>
        <v>0</v>
      </c>
      <c r="BD85" s="159">
        <f>'March 2019'!BM77/'March 2019'!$BX$77</f>
        <v>0</v>
      </c>
      <c r="BE85" s="159">
        <f>'March 2019'!BN77/'March 2019'!$BX$77</f>
        <v>0</v>
      </c>
      <c r="BF85" s="159">
        <f>'March 2019'!BO77/'March 2019'!$BX$77</f>
        <v>0</v>
      </c>
      <c r="BG85" s="159">
        <f>'March 2019'!BP77/'March 2019'!$BX$77</f>
        <v>0</v>
      </c>
      <c r="BH85" s="159">
        <f>'March 2019'!BQ77/'March 2019'!$BX$77</f>
        <v>0</v>
      </c>
      <c r="BI85" s="159">
        <f>'March 2019'!BR77/'March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BJ85='March 2019'!#REF!</f>
        <v>#REF!</v>
      </c>
    </row>
    <row r="86" spans="1:65">
      <c r="A86" s="77" t="s">
        <v>12</v>
      </c>
      <c r="B86" s="313" t="e">
        <f>SUM(B69:B85)</f>
        <v>#REF!</v>
      </c>
      <c r="C86" s="165"/>
      <c r="D86" s="165">
        <f>SUM(D69:D85)</f>
        <v>2764723.8327738787</v>
      </c>
      <c r="E86" s="145">
        <f>SUM(E69:E85)</f>
        <v>3150000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176991.1504424779</v>
      </c>
      <c r="S86" s="165">
        <f t="shared" si="51"/>
        <v>0</v>
      </c>
      <c r="T86" s="165">
        <f t="shared" si="51"/>
        <v>0</v>
      </c>
      <c r="U86" s="165">
        <f t="shared" si="51"/>
        <v>420353.98230088496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88495.575221238949</v>
      </c>
      <c r="Z86" s="165">
        <f t="shared" si="51"/>
        <v>0</v>
      </c>
      <c r="AA86" s="165">
        <f t="shared" si="51"/>
        <v>0</v>
      </c>
      <c r="AB86" s="165">
        <f t="shared" si="51"/>
        <v>0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442477.87610619474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530973.45132743369</v>
      </c>
      <c r="AX86" s="62" t="e">
        <f t="shared" si="51"/>
        <v>#REF!</v>
      </c>
      <c r="AY86" s="165">
        <f t="shared" si="51"/>
        <v>0</v>
      </c>
      <c r="AZ86" s="165">
        <f t="shared" si="51"/>
        <v>0</v>
      </c>
      <c r="BA86" s="165">
        <f t="shared" si="51"/>
        <v>707964.60176991159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3150000</v>
      </c>
      <c r="BL86" s="108" t="e">
        <f>SUM(BL69:BL85)</f>
        <v>#REF!</v>
      </c>
    </row>
    <row r="87" spans="1:65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BJ88='March 2019'!#REF!</f>
        <v>#REF!</v>
      </c>
    </row>
    <row r="89" spans="1:65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BJ89='March 2019'!#REF!</f>
        <v>#REF!</v>
      </c>
    </row>
    <row r="90" spans="1:65">
      <c r="A90" s="80" t="s">
        <v>100</v>
      </c>
      <c r="B90" s="425" t="e">
        <f>BJ90</f>
        <v>#REF!</v>
      </c>
      <c r="C90" s="428"/>
      <c r="D90" s="455">
        <f>E90/1.13</f>
        <v>2212389.3805309734</v>
      </c>
      <c r="E90" s="48">
        <f>BK90</f>
        <v>2500000</v>
      </c>
      <c r="F90" s="138" t="e">
        <f>E90-B90</f>
        <v>#REF!</v>
      </c>
      <c r="G90" s="93" t="s">
        <v>100</v>
      </c>
      <c r="H90" s="158">
        <f>'March 2019'!G81/'March 2019'!$BX$81</f>
        <v>0</v>
      </c>
      <c r="I90" s="6">
        <f>'March 2019'!H81/'March 2019'!$BX$81</f>
        <v>265486.72566371685</v>
      </c>
      <c r="J90" s="6">
        <f>'March 2019'!I81/'March 2019'!$BX$81</f>
        <v>0</v>
      </c>
      <c r="K90" s="6">
        <f>'March 2019'!J81/'March 2019'!$BX$81</f>
        <v>0</v>
      </c>
      <c r="L90" s="6">
        <f>'March 2019'!K81/'March 2019'!$BX$81</f>
        <v>0</v>
      </c>
      <c r="M90" s="6">
        <f>'March 2019'!L81/'March 2019'!$BX$81</f>
        <v>265486.72566371685</v>
      </c>
      <c r="N90" s="6">
        <f>'March 2019'!M81/'March 2019'!$BX$81</f>
        <v>0</v>
      </c>
      <c r="O90" s="6">
        <f>'March 2019'!N81/'March 2019'!$BX$81</f>
        <v>0</v>
      </c>
      <c r="P90" s="6">
        <f>'March 2019'!O81/'March 2019'!$BX$81</f>
        <v>0</v>
      </c>
      <c r="Q90" s="6">
        <f>'March 2019'!P81/'March 2019'!$BX$81</f>
        <v>0</v>
      </c>
      <c r="R90" s="6">
        <f>'March 2019'!Q81/'March 2019'!$BX$81</f>
        <v>0</v>
      </c>
      <c r="S90" s="6">
        <f>'March 2019'!R81/'March 2019'!$BX$81</f>
        <v>0</v>
      </c>
      <c r="T90" s="349">
        <f>'March 2019'!S81/'March 2019'!$BX$81</f>
        <v>0</v>
      </c>
      <c r="U90" s="349">
        <f>'March 2019'!T81/'March 2019'!$BX$81</f>
        <v>0</v>
      </c>
      <c r="V90" s="6">
        <f>'March 2019'!U81/'March 2019'!$BX$81</f>
        <v>0</v>
      </c>
      <c r="W90" s="162">
        <f>'March 2019'!V81/'March 2019'!$BX$81</f>
        <v>0</v>
      </c>
      <c r="X90" s="162">
        <f>'March 2019'!W81/'March 2019'!$BX$81</f>
        <v>0</v>
      </c>
      <c r="Y90" s="6">
        <f>'March 2019'!X81/'March 2019'!$BX$81</f>
        <v>0</v>
      </c>
      <c r="Z90" s="6">
        <f>'March 2019'!AA81/'March 2019'!$BX$81</f>
        <v>88495.575221238949</v>
      </c>
      <c r="AA90" s="6">
        <f>'March 2019'!AB81/'March 2019'!$BX$81</f>
        <v>0</v>
      </c>
      <c r="AB90" s="339">
        <f>'March 2019'!AE81/'March 2019'!$BX$81</f>
        <v>0</v>
      </c>
      <c r="AC90" s="339">
        <f>'March 2019'!AF81/'March 2019'!$BX$81</f>
        <v>0</v>
      </c>
      <c r="AD90" s="339">
        <f>'March 2019'!AG81/'March 2019'!$BX$81</f>
        <v>0</v>
      </c>
      <c r="AE90" s="339">
        <f>'March 2019'!AI81/'March 2019'!$BX$81</f>
        <v>0</v>
      </c>
      <c r="AF90" s="6">
        <f>'March 2019'!AJ81/'March 2019'!$BX$81</f>
        <v>0</v>
      </c>
      <c r="AG90" s="6">
        <f>'March 2019'!AK81/'March 2019'!$BX$81</f>
        <v>0</v>
      </c>
      <c r="AH90" s="6">
        <f>'March 2019'!AM81/'March 2019'!$BX$81</f>
        <v>0</v>
      </c>
      <c r="AI90" s="6">
        <f>'March 2019'!AN81/'March 2019'!$BX$81</f>
        <v>0</v>
      </c>
      <c r="AJ90" s="6">
        <f>'March 2019'!AO81/'March 2019'!$BX$81</f>
        <v>0</v>
      </c>
      <c r="AK90" s="6">
        <f>'March 2019'!AP81/'March 2019'!$BX$81</f>
        <v>0</v>
      </c>
      <c r="AL90" s="162">
        <f>'March 2019'!AQ81/'March 2019'!$BX$81</f>
        <v>353982.3008849558</v>
      </c>
      <c r="AM90" s="162">
        <f>'March 2019'!AR81/'March 2019'!$BX$81</f>
        <v>0</v>
      </c>
      <c r="AN90" s="162">
        <f>'March 2019'!AS81/'March 2019'!$BX$81</f>
        <v>0</v>
      </c>
      <c r="AO90" s="162">
        <f>'March 2019'!AT81/'March 2019'!$BX$81</f>
        <v>88495.575221238949</v>
      </c>
      <c r="AP90" s="162">
        <f>'March 2019'!AV81/'March 2019'!$BX$81</f>
        <v>0</v>
      </c>
      <c r="AQ90" s="353">
        <f>'March 2019'!AW81/'March 2019'!$BX$81</f>
        <v>0</v>
      </c>
      <c r="AR90" s="342">
        <f>'March 2019'!AZ81/'March 2019'!$BX$81</f>
        <v>0</v>
      </c>
      <c r="AS90" s="357">
        <f>'March 2019'!BA81/'March 2019'!$BX$81</f>
        <v>88495.575221238949</v>
      </c>
      <c r="AT90" s="344">
        <f>'March 2019'!BB81/'March 2019'!$BX$81</f>
        <v>132743.36283185842</v>
      </c>
      <c r="AU90" s="342">
        <f>'March 2019'!BC81/'March 2019'!$BX$81</f>
        <v>132743.36283185842</v>
      </c>
      <c r="AV90" s="344" t="e">
        <f>'March 2019'!#REF!/'March 2019'!$BX$81</f>
        <v>#REF!</v>
      </c>
      <c r="AW90" s="162">
        <f>'March 2019'!BE81/'March 2019'!$BX$81</f>
        <v>0</v>
      </c>
      <c r="AX90" s="341" t="e">
        <f>'March 2019'!#REF!/'March 2019'!$BX$81</f>
        <v>#REF!</v>
      </c>
      <c r="AY90" s="162">
        <f>'March 2019'!BF81/'March 2019'!$BX$81</f>
        <v>132743.36283185842</v>
      </c>
      <c r="AZ90" s="162">
        <f>'March 2019'!BG81/'March 2019'!$BX$81</f>
        <v>0</v>
      </c>
      <c r="BA90" s="6">
        <f>'March 2019'!BH81/'March 2019'!$BX$81</f>
        <v>265486.72566371685</v>
      </c>
      <c r="BB90" s="158">
        <f>'March 2019'!BI81/'March 2019'!$BX$81</f>
        <v>0</v>
      </c>
      <c r="BC90" s="158">
        <f>'March 2019'!BL81/'March 2019'!$BX$81</f>
        <v>0</v>
      </c>
      <c r="BD90" s="158">
        <f>'March 2019'!BM81/'March 2019'!$BX$81</f>
        <v>265486.72566371685</v>
      </c>
      <c r="BE90" s="159">
        <f>'March 2019'!BN81/'March 2019'!$BX$81</f>
        <v>0</v>
      </c>
      <c r="BF90" s="55">
        <f>'March 2019'!BO81/'March 2019'!$BX$81</f>
        <v>176991.1504424779</v>
      </c>
      <c r="BG90" s="159">
        <f>'March 2019'!BP81/'March 2019'!$BX$81</f>
        <v>0</v>
      </c>
      <c r="BH90" s="159">
        <f>'March 2019'!BQ81/'March 2019'!$BX$81</f>
        <v>0</v>
      </c>
      <c r="BI90" s="159">
        <f>'March 2019'!BR81/'March 2019'!$BX$81</f>
        <v>0</v>
      </c>
      <c r="BJ90" s="11" t="e">
        <f>SUM(H90:BI90)</f>
        <v>#REF!</v>
      </c>
      <c r="BK90" s="11">
        <f>Summary!C83</f>
        <v>2500000</v>
      </c>
      <c r="BL90" s="114" t="e">
        <f>BK90-BJ90</f>
        <v>#REF!</v>
      </c>
      <c r="BM90" s="153" t="e">
        <f>BJ90='March 2019'!#REF!</f>
        <v>#REF!</v>
      </c>
    </row>
    <row r="91" spans="1:65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BJ91='March 2019'!#REF!</f>
        <v>#REF!</v>
      </c>
    </row>
    <row r="92" spans="1:65">
      <c r="A92" s="80" t="s">
        <v>102</v>
      </c>
      <c r="B92" s="425" t="e">
        <f>BJ92</f>
        <v>#REF!</v>
      </c>
      <c r="C92" s="428"/>
      <c r="D92" s="455">
        <f>E92/1.13</f>
        <v>3097345.1327433633</v>
      </c>
      <c r="E92" s="48">
        <f>BK92</f>
        <v>3500000</v>
      </c>
      <c r="F92" s="138" t="e">
        <f>E92-B92</f>
        <v>#REF!</v>
      </c>
      <c r="G92" s="93" t="s">
        <v>102</v>
      </c>
      <c r="H92" s="158">
        <f>'March 2019'!G82/'March 2019'!$BX$82</f>
        <v>0</v>
      </c>
      <c r="I92" s="6">
        <f>'March 2019'!H82/'March 2019'!$BX$82</f>
        <v>265486.72566371685</v>
      </c>
      <c r="J92" s="6">
        <f>'March 2019'!I82/'March 2019'!$BX$82</f>
        <v>0</v>
      </c>
      <c r="K92" s="6">
        <f>'March 2019'!J82/'March 2019'!$BX$82</f>
        <v>0</v>
      </c>
      <c r="L92" s="6">
        <f>'March 2019'!K82/'March 2019'!$BX$82</f>
        <v>0</v>
      </c>
      <c r="M92" s="6">
        <f>'March 2019'!L82/'March 2019'!$BX$82</f>
        <v>265486.72566371685</v>
      </c>
      <c r="N92" s="6">
        <f>'March 2019'!M82/'March 2019'!$BX$82</f>
        <v>0</v>
      </c>
      <c r="O92" s="6">
        <f>'March 2019'!N82/'March 2019'!$BX$82</f>
        <v>0</v>
      </c>
      <c r="P92" s="6">
        <f>'March 2019'!O82/'March 2019'!$BX$82</f>
        <v>0</v>
      </c>
      <c r="Q92" s="6">
        <f>'March 2019'!P82/'March 2019'!$BX$82</f>
        <v>0</v>
      </c>
      <c r="R92" s="6">
        <f>'March 2019'!Q82/'March 2019'!$BX$82</f>
        <v>132743.36283185842</v>
      </c>
      <c r="S92" s="6">
        <f>'March 2019'!R82/'March 2019'!$BX$82</f>
        <v>88495.575221238949</v>
      </c>
      <c r="T92" s="349">
        <f>'March 2019'!S82/'March 2019'!$BX$82</f>
        <v>0</v>
      </c>
      <c r="U92" s="349">
        <f>'March 2019'!T82/'March 2019'!$BX$82</f>
        <v>132743.36283185842</v>
      </c>
      <c r="V92" s="6">
        <f>'March 2019'!U82/'March 2019'!$BX$82</f>
        <v>0</v>
      </c>
      <c r="W92" s="162">
        <f>'March 2019'!V82/'March 2019'!$BX$82</f>
        <v>0</v>
      </c>
      <c r="X92" s="162">
        <f>'March 2019'!W82/'March 2019'!$BX$82</f>
        <v>0</v>
      </c>
      <c r="Y92" s="351">
        <f>'March 2019'!X82/'March 2019'!$BX$82</f>
        <v>88495.575221238949</v>
      </c>
      <c r="Z92" s="6">
        <f>'March 2019'!AA82/'March 2019'!$BX$82</f>
        <v>0</v>
      </c>
      <c r="AA92" s="6">
        <f>'March 2019'!AB82/'March 2019'!$BX$82</f>
        <v>0</v>
      </c>
      <c r="AB92" s="6">
        <f>'March 2019'!AE82/'March 2019'!$BX$82</f>
        <v>0</v>
      </c>
      <c r="AC92" s="6">
        <f>'March 2019'!AF82/'March 2019'!$BX$82</f>
        <v>0</v>
      </c>
      <c r="AD92" s="6">
        <f>'March 2019'!AG82/'March 2019'!$BX$82</f>
        <v>0</v>
      </c>
      <c r="AE92" s="6">
        <f>'March 2019'!AI82/'March 2019'!$BX$82</f>
        <v>0</v>
      </c>
      <c r="AF92" s="6">
        <f>'March 2019'!AJ82/'March 2019'!$BX$82</f>
        <v>0</v>
      </c>
      <c r="AG92" s="6">
        <f>'March 2019'!AK82/'March 2019'!$BX$82</f>
        <v>0</v>
      </c>
      <c r="AH92" s="6">
        <f>'March 2019'!AM82/'March 2019'!$BX$82</f>
        <v>0</v>
      </c>
      <c r="AI92" s="6">
        <f>'March 2019'!AN82/'March 2019'!$BX$82</f>
        <v>0</v>
      </c>
      <c r="AJ92" s="6">
        <f>'March 2019'!AO82/'March 2019'!$BX$82</f>
        <v>0</v>
      </c>
      <c r="AK92" s="6">
        <f>'March 2019'!AP82/'March 2019'!$BX$82</f>
        <v>0</v>
      </c>
      <c r="AL92" s="162">
        <f>'March 2019'!AQ82/'March 2019'!$BX$82</f>
        <v>442477.87610619474</v>
      </c>
      <c r="AM92" s="162">
        <f>'March 2019'!AR82/'March 2019'!$BX$82</f>
        <v>0</v>
      </c>
      <c r="AN92" s="162">
        <f>'March 2019'!AS82/'March 2019'!$BX$82</f>
        <v>88495.575221238949</v>
      </c>
      <c r="AO92" s="162">
        <f>'March 2019'!AT82/'March 2019'!$BX$82</f>
        <v>0</v>
      </c>
      <c r="AP92" s="162">
        <f>'March 2019'!AV82/'March 2019'!$BX$82</f>
        <v>0</v>
      </c>
      <c r="AQ92" s="354">
        <f>'March 2019'!AW82/'March 2019'!$BX$82</f>
        <v>0</v>
      </c>
      <c r="AR92" s="162">
        <f>'March 2019'!AZ82/'March 2019'!$BX$82</f>
        <v>88495.575221238949</v>
      </c>
      <c r="AS92" s="162">
        <f>'March 2019'!BA82/'March 2019'!$BX$82</f>
        <v>0</v>
      </c>
      <c r="AT92" s="344">
        <f>'March 2019'!BB82/'March 2019'!$BX$82</f>
        <v>132743.36283185842</v>
      </c>
      <c r="AU92" s="342">
        <f>'March 2019'!BC82/'March 2019'!$BX$82</f>
        <v>132743.36283185842</v>
      </c>
      <c r="AV92" s="344" t="e">
        <f>'March 2019'!#REF!/'March 2019'!$BX$82</f>
        <v>#REF!</v>
      </c>
      <c r="AW92" s="162">
        <f>'March 2019'!BE82/'March 2019'!$BX$82</f>
        <v>0</v>
      </c>
      <c r="AX92" s="357" t="e">
        <f>'March 2019'!#REF!/'March 2019'!$BX$82</f>
        <v>#REF!</v>
      </c>
      <c r="AY92" s="162">
        <f>'March 2019'!BF82/'March 2019'!$BX$82</f>
        <v>132743.36283185842</v>
      </c>
      <c r="AZ92" s="162">
        <f>'March 2019'!BG82/'March 2019'!$BX$82</f>
        <v>0</v>
      </c>
      <c r="BA92" s="6">
        <f>'March 2019'!BH82/'March 2019'!$BX$82</f>
        <v>442477.87610619474</v>
      </c>
      <c r="BB92" s="159">
        <f>'March 2019'!BI82/'March 2019'!$BX$82</f>
        <v>0</v>
      </c>
      <c r="BC92" s="159">
        <f>'March 2019'!BL82/'March 2019'!$BX$82</f>
        <v>0</v>
      </c>
      <c r="BD92" s="159">
        <f>'March 2019'!BM82/'March 2019'!$BX$82</f>
        <v>265486.72566371685</v>
      </c>
      <c r="BE92" s="159">
        <f>'March 2019'!BN82/'March 2019'!$BX$82</f>
        <v>0</v>
      </c>
      <c r="BF92" s="159">
        <f>'March 2019'!BO82/'March 2019'!$BX$82</f>
        <v>265486.72566371685</v>
      </c>
      <c r="BG92" s="159">
        <f>'March 2019'!BP82/'March 2019'!$BX$82</f>
        <v>0</v>
      </c>
      <c r="BH92" s="159">
        <f>'March 2019'!BQ82/'March 2019'!$BX$82</f>
        <v>0</v>
      </c>
      <c r="BI92" s="159">
        <f>'March 2019'!BR82/'March 2019'!$BX$82</f>
        <v>0</v>
      </c>
      <c r="BJ92" s="11" t="e">
        <f>SUM(H92:BI92)</f>
        <v>#REF!</v>
      </c>
      <c r="BK92" s="11">
        <f>Summary!C84</f>
        <v>3500000</v>
      </c>
      <c r="BL92" s="106" t="e">
        <f>BK92-BJ92</f>
        <v>#REF!</v>
      </c>
      <c r="BM92" s="153" t="e">
        <f>BJ92='March 2019'!#REF!</f>
        <v>#REF!</v>
      </c>
    </row>
    <row r="93" spans="1:65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530973.45132743369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132743.36283185842</v>
      </c>
      <c r="S93" s="165">
        <f t="shared" si="55"/>
        <v>88495.575221238949</v>
      </c>
      <c r="T93" s="165">
        <f t="shared" si="55"/>
        <v>0</v>
      </c>
      <c r="U93" s="165">
        <f t="shared" si="55"/>
        <v>132743.36283185842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0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796460.17699115048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265486.72566371685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265486.72566371685</v>
      </c>
      <c r="AZ93" s="165">
        <f t="shared" si="55"/>
        <v>0</v>
      </c>
      <c r="BA93" s="165">
        <f t="shared" si="55"/>
        <v>707964.60176991159</v>
      </c>
      <c r="BB93" s="165">
        <f t="shared" si="55"/>
        <v>0</v>
      </c>
      <c r="BC93" s="165">
        <f t="shared" si="55"/>
        <v>0</v>
      </c>
      <c r="BD93" s="165">
        <f t="shared" si="55"/>
        <v>530973.45132743369</v>
      </c>
      <c r="BE93" s="165">
        <f t="shared" si="55"/>
        <v>0</v>
      </c>
      <c r="BF93" s="165">
        <f t="shared" si="55"/>
        <v>442477.87610619474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>
      <c r="A95" s="80" t="s">
        <v>104</v>
      </c>
      <c r="B95" s="425" t="e">
        <f>BJ95</f>
        <v>#REF!</v>
      </c>
      <c r="C95" s="428"/>
      <c r="D95" s="455">
        <f t="shared" ref="D95:D97" si="58">E95/1.13</f>
        <v>1327433.6283185843</v>
      </c>
      <c r="E95" s="48">
        <f>BK95</f>
        <v>1500000</v>
      </c>
      <c r="F95" s="138" t="e">
        <f>E95-B95</f>
        <v>#REF!</v>
      </c>
      <c r="G95" s="93" t="s">
        <v>104</v>
      </c>
      <c r="H95" s="158">
        <f>'March 2019'!G85/'March 2019'!$BX$85</f>
        <v>0</v>
      </c>
      <c r="I95" s="158">
        <f>'March 2019'!H85/'March 2019'!$BX$85</f>
        <v>0</v>
      </c>
      <c r="J95" s="158">
        <f>'March 2019'!I85/'March 2019'!$BX$85</f>
        <v>0</v>
      </c>
      <c r="K95" s="158">
        <f>'March 2019'!J85/'March 2019'!$BX$85</f>
        <v>0</v>
      </c>
      <c r="L95" s="158">
        <f>'March 2019'!K85/'March 2019'!$BX$85</f>
        <v>0</v>
      </c>
      <c r="M95" s="158">
        <f>'March 2019'!L85/'March 2019'!$BX$85</f>
        <v>0</v>
      </c>
      <c r="N95" s="158">
        <f>'March 2019'!M85/'March 2019'!$BX$85</f>
        <v>0</v>
      </c>
      <c r="O95" s="158">
        <f>'March 2019'!N85/'March 2019'!$BX$85</f>
        <v>0</v>
      </c>
      <c r="P95" s="158">
        <f>'March 2019'!O85/'March 2019'!$BX$85</f>
        <v>0</v>
      </c>
      <c r="Q95" s="158">
        <f>'March 2019'!P85/'March 2019'!$BX$85</f>
        <v>0</v>
      </c>
      <c r="R95" s="158">
        <f>'March 2019'!Q85/'March 2019'!$BX$85</f>
        <v>0</v>
      </c>
      <c r="S95" s="158">
        <f>'March 2019'!R85/'March 2019'!$BX$85</f>
        <v>0</v>
      </c>
      <c r="T95" s="158">
        <f>'March 2019'!S85/'March 2019'!$BX$85</f>
        <v>0</v>
      </c>
      <c r="U95" s="158">
        <f>'March 2019'!T85/'March 2019'!$BX$85</f>
        <v>0</v>
      </c>
      <c r="V95" s="158">
        <f>'March 2019'!U85/'March 2019'!$BX$85</f>
        <v>0</v>
      </c>
      <c r="W95" s="159">
        <f>'March 2019'!V85/'March 2019'!$BX$85</f>
        <v>0</v>
      </c>
      <c r="X95" s="159">
        <f>'March 2019'!W85/'March 2019'!$BX$85</f>
        <v>0</v>
      </c>
      <c r="Y95" s="158">
        <f>'March 2019'!X85/'March 2019'!$BX$85</f>
        <v>0</v>
      </c>
      <c r="Z95" s="158">
        <f>'March 2019'!AA85/'March 2019'!$BX$85</f>
        <v>0</v>
      </c>
      <c r="AA95" s="158">
        <f>'March 2019'!AB85/'March 2019'!$BX$85</f>
        <v>0</v>
      </c>
      <c r="AB95" s="158">
        <f>'March 2019'!AE85/'March 2019'!$BX$85</f>
        <v>0</v>
      </c>
      <c r="AC95" s="158">
        <f>'March 2019'!AF85/'March 2019'!$BX$85</f>
        <v>0</v>
      </c>
      <c r="AD95" s="158">
        <f>'March 2019'!AG85/'March 2019'!$BX$85</f>
        <v>0</v>
      </c>
      <c r="AE95" s="158">
        <f>'March 2019'!AI85/'March 2019'!$BX$85</f>
        <v>0</v>
      </c>
      <c r="AF95" s="288">
        <f>'March 2019'!AJ85/'March 2019'!$BX$85</f>
        <v>353982.3008849558</v>
      </c>
      <c r="AG95" s="158">
        <f>'March 2019'!AK85/'March 2019'!$BX$85</f>
        <v>0</v>
      </c>
      <c r="AH95" s="158">
        <f>'March 2019'!AM85/'March 2019'!$BX$85</f>
        <v>0</v>
      </c>
      <c r="AI95" s="158">
        <f>'March 2019'!AN85/'March 2019'!$BX$85</f>
        <v>265486.72566371685</v>
      </c>
      <c r="AJ95" s="158">
        <f>'March 2019'!AO85/'March 2019'!$BX$85</f>
        <v>0</v>
      </c>
      <c r="AK95" s="467">
        <f>'March 2019'!AP85/'March 2019'!$BX$85</f>
        <v>0</v>
      </c>
      <c r="AL95" s="159">
        <f>'March 2019'!AQ85/'March 2019'!$BX$85</f>
        <v>442477.87610619474</v>
      </c>
      <c r="AM95" s="159">
        <f>'March 2019'!AR85/'March 2019'!$BX$85</f>
        <v>0</v>
      </c>
      <c r="AN95" s="159">
        <f>'March 2019'!AS85/'March 2019'!$BX$85</f>
        <v>0</v>
      </c>
      <c r="AO95" s="159">
        <f>'March 2019'!AT85/'March 2019'!$BX$85</f>
        <v>0</v>
      </c>
      <c r="AP95" s="159">
        <f>'March 2019'!AV85/'March 2019'!$BX$85</f>
        <v>0</v>
      </c>
      <c r="AQ95" s="158">
        <f>'March 2019'!AW85/'March 2019'!$BX$85</f>
        <v>0</v>
      </c>
      <c r="AR95" s="59">
        <f>'March 2019'!AZ85/'March 2019'!$BX$85</f>
        <v>0</v>
      </c>
      <c r="AS95" s="59">
        <f>'March 2019'!BA85/'March 2019'!$BX$85</f>
        <v>0</v>
      </c>
      <c r="AT95" s="158">
        <f>'March 2019'!BB85/'March 2019'!$BX$85</f>
        <v>0</v>
      </c>
      <c r="AU95" s="64">
        <f>'March 2019'!BC85/'March 2019'!$BX$85</f>
        <v>0</v>
      </c>
      <c r="AV95" s="60" t="e">
        <f>'March 2019'!#REF!/'March 2019'!$BX$85</f>
        <v>#REF!</v>
      </c>
      <c r="AW95" s="159">
        <f>'March 2019'!BE85/'March 2019'!$BX$85</f>
        <v>88495.575221238949</v>
      </c>
      <c r="AX95" s="60" t="e">
        <f>'March 2019'!#REF!/'March 2019'!$BX$85</f>
        <v>#REF!</v>
      </c>
      <c r="AY95" s="159">
        <f>'March 2019'!BF85/'March 2019'!$BX$85</f>
        <v>0</v>
      </c>
      <c r="AZ95" s="159">
        <f>'March 2019'!BG85/'March 2019'!$BX$85</f>
        <v>0</v>
      </c>
      <c r="BA95" s="158">
        <f>'March 2019'!BH85/'March 2019'!$BX$85</f>
        <v>265486.72566371685</v>
      </c>
      <c r="BB95" s="159">
        <f>'March 2019'!BI85/'March 2019'!$BX$85</f>
        <v>0</v>
      </c>
      <c r="BC95" s="159">
        <f>'March 2019'!BL85/'March 2019'!$BX$85</f>
        <v>0</v>
      </c>
      <c r="BD95" s="159">
        <f>'March 2019'!BM85/'March 2019'!$BX$85</f>
        <v>0</v>
      </c>
      <c r="BE95" s="159">
        <f>'March 2019'!BN85/'March 2019'!$BX$85</f>
        <v>0</v>
      </c>
      <c r="BF95" s="159">
        <f>'March 2019'!BO85/'March 2019'!$BX$85</f>
        <v>0</v>
      </c>
      <c r="BG95" s="159">
        <f>'March 2019'!BP85/'March 2019'!$BX$85</f>
        <v>0</v>
      </c>
      <c r="BH95" s="159">
        <f>'March 2019'!BQ85/'March 2019'!$BX$85</f>
        <v>0</v>
      </c>
      <c r="BI95" s="159">
        <f>'March 2019'!BR85/'March 2019'!$BX$85</f>
        <v>0</v>
      </c>
      <c r="BJ95" s="11" t="e">
        <f>SUM(H95:BI95)</f>
        <v>#REF!</v>
      </c>
      <c r="BK95" s="11">
        <f>Summary!C87</f>
        <v>1500000</v>
      </c>
      <c r="BL95" s="114" t="e">
        <f>BK95-BJ95</f>
        <v>#REF!</v>
      </c>
      <c r="BM95" s="153" t="e">
        <f>BJ95='March 2019'!#REF!</f>
        <v>#REF!</v>
      </c>
    </row>
    <row r="96" spans="1:65">
      <c r="A96" s="80" t="s">
        <v>300</v>
      </c>
      <c r="B96" s="425">
        <f>BJ96</f>
        <v>0</v>
      </c>
      <c r="C96" s="428"/>
      <c r="D96" s="455">
        <f t="shared" si="58"/>
        <v>398230.08849557524</v>
      </c>
      <c r="E96" s="48">
        <f>BK96</f>
        <v>450000</v>
      </c>
      <c r="F96" s="138">
        <f>E96-B96</f>
        <v>450000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450000</v>
      </c>
      <c r="BL96" s="114"/>
    </row>
    <row r="97" spans="1:65">
      <c r="A97" s="80" t="s">
        <v>105</v>
      </c>
      <c r="B97" s="425" t="e">
        <f>BJ97</f>
        <v>#REF!</v>
      </c>
      <c r="C97" s="428"/>
      <c r="D97" s="455">
        <f t="shared" si="58"/>
        <v>0</v>
      </c>
      <c r="E97" s="48">
        <f>BK97</f>
        <v>0</v>
      </c>
      <c r="F97" s="138" t="e">
        <f>E97-B97</f>
        <v>#REF!</v>
      </c>
      <c r="G97" s="93" t="s">
        <v>105</v>
      </c>
      <c r="H97" s="158">
        <f>'March 2019'!G89/'March 2019'!$BX$89</f>
        <v>0</v>
      </c>
      <c r="I97" s="158">
        <f>'March 2019'!H89/'March 2019'!$BX$89</f>
        <v>0</v>
      </c>
      <c r="J97" s="158">
        <f>'March 2019'!I89/'March 2019'!$BX$89</f>
        <v>0</v>
      </c>
      <c r="K97" s="158">
        <f>'March 2019'!J89/'March 2019'!$BX$89</f>
        <v>0</v>
      </c>
      <c r="L97" s="158">
        <f>'March 2019'!K89/'March 2019'!$BX$89</f>
        <v>0</v>
      </c>
      <c r="M97" s="158">
        <f>'March 2019'!L89/'March 2019'!$BX$89</f>
        <v>0</v>
      </c>
      <c r="N97" s="158">
        <f>'March 2019'!M89/'March 2019'!$BX$89</f>
        <v>0</v>
      </c>
      <c r="O97" s="158">
        <f>'March 2019'!N89/'March 2019'!$BX$89</f>
        <v>0</v>
      </c>
      <c r="P97" s="158">
        <f>'March 2019'!O89/'March 2019'!$BX$89</f>
        <v>0</v>
      </c>
      <c r="Q97" s="158">
        <f>'March 2019'!P89/'March 2019'!$BX$89</f>
        <v>0</v>
      </c>
      <c r="R97" s="158">
        <f>'March 2019'!Q89/'March 2019'!$BX$89</f>
        <v>0</v>
      </c>
      <c r="S97" s="158">
        <f>'March 2019'!R89/'March 2019'!$BX$89</f>
        <v>0</v>
      </c>
      <c r="T97" s="337" t="e">
        <f>'March 2019'!#REF!/'March 2019'!$BX$89</f>
        <v>#REF!</v>
      </c>
      <c r="U97" s="337">
        <f>'March 2019'!T89/'March 2019'!$BX$89</f>
        <v>0</v>
      </c>
      <c r="V97" s="158">
        <f>'March 2019'!U89/'March 2019'!$BX$89</f>
        <v>0</v>
      </c>
      <c r="W97" s="159">
        <f>'March 2019'!V89/'March 2019'!$BX$89</f>
        <v>0</v>
      </c>
      <c r="X97" s="159">
        <f>'March 2019'!W89/'March 2019'!$BX$89</f>
        <v>0</v>
      </c>
      <c r="Y97" s="158">
        <f>'March 2019'!X89/'March 2019'!$BX$89</f>
        <v>0</v>
      </c>
      <c r="Z97" s="158">
        <f>'March 2019'!AA89/'March 2019'!$BX$89</f>
        <v>0</v>
      </c>
      <c r="AA97" s="158">
        <f>'March 2019'!AB89/'March 2019'!$BX$89</f>
        <v>0</v>
      </c>
      <c r="AB97" s="158">
        <f>'March 2019'!AE89/'March 2019'!$BX$89</f>
        <v>0</v>
      </c>
      <c r="AC97" s="158">
        <f>'March 2019'!AF89/'March 2019'!$BX$89</f>
        <v>0</v>
      </c>
      <c r="AD97" s="158">
        <f>'March 2019'!AG89/'March 2019'!$BX$89</f>
        <v>0</v>
      </c>
      <c r="AE97" s="158">
        <f>'March 2019'!AI89/'March 2019'!$BX$89</f>
        <v>0</v>
      </c>
      <c r="AF97" s="158">
        <f>'March 2019'!AJ89/'March 2019'!$BX$89</f>
        <v>0</v>
      </c>
      <c r="AG97" s="158">
        <f>'March 2019'!AK89/'March 2019'!$BX$89</f>
        <v>0</v>
      </c>
      <c r="AH97" s="158">
        <f>'March 2019'!AM89/'March 2019'!$BX$89</f>
        <v>0</v>
      </c>
      <c r="AI97" s="158">
        <f>'March 2019'!AN89/'March 2019'!$BX$89</f>
        <v>0</v>
      </c>
      <c r="AJ97" s="158">
        <f>'March 2019'!AO89/'March 2019'!$BX$89</f>
        <v>0</v>
      </c>
      <c r="AK97" s="158">
        <f>'March 2019'!AP89/'March 2019'!$BX$89</f>
        <v>0</v>
      </c>
      <c r="AL97" s="159">
        <f>'March 2019'!AQ89/'March 2019'!$BX$89</f>
        <v>0</v>
      </c>
      <c r="AM97" s="159">
        <f>'March 2019'!AR89/'March 2019'!$BX$89</f>
        <v>0</v>
      </c>
      <c r="AN97" s="159">
        <f>'March 2019'!AS89/'March 2019'!$BX$89</f>
        <v>0</v>
      </c>
      <c r="AO97" s="159">
        <f>'March 2019'!AT89/'March 2019'!$BX$89</f>
        <v>0</v>
      </c>
      <c r="AP97" s="159">
        <f>'March 2019'!AV89/'March 2019'!$BX$89</f>
        <v>0</v>
      </c>
      <c r="AQ97" s="158">
        <f>'March 2019'!AW89/'March 2019'!$BX$89</f>
        <v>0</v>
      </c>
      <c r="AR97" s="158">
        <f>'March 2019'!AZ89/'March 2019'!$BX$89</f>
        <v>0</v>
      </c>
      <c r="AS97" s="58">
        <f>'March 2019'!BA89/'March 2019'!$BX$89</f>
        <v>0</v>
      </c>
      <c r="AT97" s="158">
        <f>'March 2019'!BB89/'March 2019'!$BX$89</f>
        <v>0</v>
      </c>
      <c r="AU97" s="159">
        <f>'March 2019'!BC89/'March 2019'!$BX$89</f>
        <v>0</v>
      </c>
      <c r="AV97" s="60" t="e">
        <f>'March 2019'!#REF!/'March 2019'!$BX$89</f>
        <v>#REF!</v>
      </c>
      <c r="AW97" s="159">
        <f>'March 2019'!BE89/'March 2019'!$BX$89</f>
        <v>0</v>
      </c>
      <c r="AX97" s="60" t="e">
        <f>'March 2019'!#REF!/'March 2019'!$BX$89</f>
        <v>#REF!</v>
      </c>
      <c r="AY97" s="159">
        <f>'March 2019'!BF89/'March 2019'!$BX$89</f>
        <v>0</v>
      </c>
      <c r="AZ97" s="159">
        <f>'March 2019'!BG89/'March 2019'!$BX$89</f>
        <v>0</v>
      </c>
      <c r="BA97" s="158">
        <f>'March 2019'!BH89/'March 2019'!$BX$89</f>
        <v>0</v>
      </c>
      <c r="BB97" s="159">
        <f>'March 2019'!BI89/'March 2019'!$BX$89</f>
        <v>0</v>
      </c>
      <c r="BC97" s="159">
        <f>'March 2019'!BL89/'March 2019'!$BX$89</f>
        <v>0</v>
      </c>
      <c r="BD97" s="159">
        <f>'March 2019'!BM89/'March 2019'!$BX$89</f>
        <v>0</v>
      </c>
      <c r="BE97" s="159">
        <f>'March 2019'!BN89/'March 2019'!$BX$89</f>
        <v>0</v>
      </c>
      <c r="BF97" s="159">
        <f>'March 2019'!BO89/'March 2019'!$BX$89</f>
        <v>0</v>
      </c>
      <c r="BG97" s="159">
        <f>'March 2019'!BP89/'March 2019'!$BX$89</f>
        <v>0</v>
      </c>
      <c r="BH97" s="159">
        <f>'March 2019'!BQ89/'March 2019'!$BX$89</f>
        <v>0</v>
      </c>
      <c r="BI97" s="159">
        <f>'March 2019'!BR89/'March 2019'!$BX$89</f>
        <v>0</v>
      </c>
      <c r="BJ97" s="11" t="e">
        <f>SUM(H97:BI97)</f>
        <v>#REF!</v>
      </c>
      <c r="BK97" s="11">
        <f>Summary!C91</f>
        <v>0</v>
      </c>
      <c r="BL97" s="114" t="e">
        <f>BK97-BJ97</f>
        <v>#REF!</v>
      </c>
      <c r="BM97" s="153" t="e">
        <f>BJ97='March 2019'!#REF!</f>
        <v>#REF!</v>
      </c>
    </row>
    <row r="98" spans="1:65">
      <c r="A98" s="77" t="s">
        <v>12</v>
      </c>
      <c r="B98" s="313" t="e">
        <f>SUM(B95:B97)</f>
        <v>#REF!</v>
      </c>
      <c r="C98" s="165"/>
      <c r="D98" s="165">
        <f>SUM(D95:D97)</f>
        <v>1725663.7168141594</v>
      </c>
      <c r="E98" s="145">
        <f>SUM(E95:E97)</f>
        <v>1950000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0</v>
      </c>
      <c r="AE98" s="165">
        <f t="shared" si="60"/>
        <v>0</v>
      </c>
      <c r="AF98" s="165">
        <f t="shared" si="60"/>
        <v>353982.3008849558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442477.87610619474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265486.72566371685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1950000</v>
      </c>
      <c r="BL98" s="108" t="e">
        <f t="shared" si="61"/>
        <v>#REF!</v>
      </c>
    </row>
    <row r="99" spans="1:65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>
      <c r="A101" s="79" t="s">
        <v>108</v>
      </c>
      <c r="B101" s="425" t="e">
        <f>BJ101</f>
        <v>#REF!</v>
      </c>
      <c r="C101" s="428"/>
      <c r="D101" s="455">
        <f>E101/1.13</f>
        <v>884955.75221238949</v>
      </c>
      <c r="E101" s="48">
        <f>BK101</f>
        <v>1000000</v>
      </c>
      <c r="F101" s="138" t="e">
        <f>E101-B101</f>
        <v>#REF!</v>
      </c>
      <c r="G101" s="92" t="s">
        <v>108</v>
      </c>
      <c r="H101" s="158">
        <f>'March 2019'!G92/'March 2019'!$BX$92</f>
        <v>0</v>
      </c>
      <c r="I101" s="158">
        <f>'March 2019'!H92/'March 2019'!$BX$92</f>
        <v>0</v>
      </c>
      <c r="J101" s="158">
        <f>'March 2019'!I92/'March 2019'!$BX$92</f>
        <v>0</v>
      </c>
      <c r="K101" s="158">
        <f>'March 2019'!J92/'March 2019'!$BX$92</f>
        <v>0</v>
      </c>
      <c r="L101" s="158">
        <f>'March 2019'!K92/'March 2019'!$BX$92</f>
        <v>0</v>
      </c>
      <c r="M101" s="158">
        <f>'March 2019'!L92/'March 2019'!$BX$92</f>
        <v>0</v>
      </c>
      <c r="N101" s="158">
        <f>'March 2019'!M92/'March 2019'!$BX$92</f>
        <v>0</v>
      </c>
      <c r="O101" s="158">
        <f>'March 2019'!N92/'March 2019'!$BX$92</f>
        <v>0</v>
      </c>
      <c r="P101" s="158">
        <f>'March 2019'!O92/'March 2019'!$BX$92</f>
        <v>0</v>
      </c>
      <c r="Q101" s="158">
        <f>'March 2019'!P92/'March 2019'!$BX$92</f>
        <v>0</v>
      </c>
      <c r="R101" s="158">
        <f>'March 2019'!Q92/'March 2019'!$BX$92</f>
        <v>0</v>
      </c>
      <c r="S101" s="158">
        <f>'March 2019'!R92/'March 2019'!$BX$92</f>
        <v>0</v>
      </c>
      <c r="T101" s="158">
        <f>'March 2019'!S92/'March 2019'!$BX$92</f>
        <v>0</v>
      </c>
      <c r="U101" s="158">
        <f>'March 2019'!T92/'March 2019'!$BX$92</f>
        <v>0</v>
      </c>
      <c r="V101" s="158">
        <f>'March 2019'!U92/'March 2019'!$BX$92</f>
        <v>0</v>
      </c>
      <c r="W101" s="159">
        <f>'March 2019'!V92/'March 2019'!$BX$92</f>
        <v>0</v>
      </c>
      <c r="X101" s="159">
        <f>'March 2019'!W92/'March 2019'!$BX$92</f>
        <v>0</v>
      </c>
      <c r="Y101" s="158">
        <f>'March 2019'!X92/'March 2019'!$BX$92</f>
        <v>0</v>
      </c>
      <c r="Z101" s="158">
        <f>'March 2019'!AA92/'March 2019'!$BX$92</f>
        <v>0</v>
      </c>
      <c r="AA101" s="158">
        <f>'March 2019'!AB92/'March 2019'!$BX$92</f>
        <v>0</v>
      </c>
      <c r="AB101" s="161">
        <f>'March 2019'!AE92/'March 2019'!$BX$92</f>
        <v>0</v>
      </c>
      <c r="AC101" s="158">
        <f>'March 2019'!AF92/'March 2019'!$BX$92</f>
        <v>0</v>
      </c>
      <c r="AD101" s="288">
        <f>'March 2019'!AG92/'March 2019'!$BX$92</f>
        <v>265486.72566371685</v>
      </c>
      <c r="AE101" s="158">
        <f>'March 2019'!AI92/'March 2019'!$BX$92</f>
        <v>0</v>
      </c>
      <c r="AF101" s="288">
        <f>'March 2019'!AJ92/'March 2019'!$BX$92</f>
        <v>265486.72566371685</v>
      </c>
      <c r="AG101" s="158">
        <f>'March 2019'!AK92/'March 2019'!$BX$92</f>
        <v>0</v>
      </c>
      <c r="AH101" s="158">
        <f>'March 2019'!AM92/'March 2019'!$BX$92</f>
        <v>0</v>
      </c>
      <c r="AI101" s="158">
        <f>'March 2019'!AN92/'March 2019'!$BX$92</f>
        <v>0</v>
      </c>
      <c r="AJ101" s="288">
        <f>'March 2019'!AO92/'March 2019'!$BX$92</f>
        <v>0</v>
      </c>
      <c r="AK101" s="467">
        <f>'March 2019'!AP92/'March 2019'!$BX$92</f>
        <v>0</v>
      </c>
      <c r="AL101" s="159">
        <f>'March 2019'!AQ92/'March 2019'!$BX$92</f>
        <v>265486.72566371685</v>
      </c>
      <c r="AM101" s="136">
        <f>'March 2019'!AR92/'March 2019'!$BX$92</f>
        <v>0</v>
      </c>
      <c r="AN101" s="159">
        <f>'March 2019'!AS92/'March 2019'!$BX$92</f>
        <v>0</v>
      </c>
      <c r="AO101" s="159">
        <f>'March 2019'!AT92/'March 2019'!$BX$92</f>
        <v>0</v>
      </c>
      <c r="AP101" s="159">
        <f>'March 2019'!AV92/'March 2019'!$BX$92</f>
        <v>0</v>
      </c>
      <c r="AQ101" s="58">
        <f>'March 2019'!AW92/'March 2019'!$BX$92</f>
        <v>0</v>
      </c>
      <c r="AR101" s="158">
        <f>'March 2019'!AZ92/'March 2019'!$BX$92</f>
        <v>0</v>
      </c>
      <c r="AS101" s="58">
        <f>'March 2019'!BA92/'March 2019'!$BX$92</f>
        <v>0</v>
      </c>
      <c r="AT101" s="158">
        <f>'March 2019'!BB92/'March 2019'!$BX$92</f>
        <v>0</v>
      </c>
      <c r="AU101" s="159">
        <f>'March 2019'!BC92/'March 2019'!$BX$92</f>
        <v>0</v>
      </c>
      <c r="AV101" s="60" t="e">
        <f>'March 2019'!#REF!/'March 2019'!$BX$92</f>
        <v>#REF!</v>
      </c>
      <c r="AW101" s="159">
        <f>'March 2019'!BE92/'March 2019'!$BX$92</f>
        <v>0</v>
      </c>
      <c r="AX101" s="71" t="e">
        <f>'March 2019'!#REF!/'March 2019'!$BX$92</f>
        <v>#REF!</v>
      </c>
      <c r="AY101" s="159">
        <f>'March 2019'!BF92/'March 2019'!$BX$92</f>
        <v>0</v>
      </c>
      <c r="AZ101" s="159">
        <f>'March 2019'!BG92/'March 2019'!$BX$92</f>
        <v>0</v>
      </c>
      <c r="BA101" s="159">
        <f>'March 2019'!BH92/'March 2019'!$BX$92</f>
        <v>353982.3008849558</v>
      </c>
      <c r="BB101" s="159">
        <f>'March 2019'!BI92/'March 2019'!$BX$92</f>
        <v>0</v>
      </c>
      <c r="BC101" s="159">
        <f>'March 2019'!BL92/'March 2019'!$BX$92</f>
        <v>0</v>
      </c>
      <c r="BD101" s="159">
        <f>'March 2019'!BM92/'March 2019'!$BX$92</f>
        <v>0</v>
      </c>
      <c r="BE101" s="159">
        <f>'March 2019'!BN92/'March 2019'!$BX$92</f>
        <v>0</v>
      </c>
      <c r="BF101" s="159">
        <f>'March 2019'!BO92/'March 2019'!$BX$92</f>
        <v>0</v>
      </c>
      <c r="BG101" s="159">
        <f>'March 2019'!BP92/'March 2019'!$BX$92</f>
        <v>0</v>
      </c>
      <c r="BH101" s="159">
        <f>'March 2019'!BQ92/'March 2019'!$BX$92</f>
        <v>0</v>
      </c>
      <c r="BI101" s="159">
        <f>'March 2019'!BR92/'March 2019'!$BX$92</f>
        <v>0</v>
      </c>
      <c r="BJ101" s="11" t="e">
        <f>SUM(H101:BI101)</f>
        <v>#REF!</v>
      </c>
      <c r="BK101" s="11">
        <f>Summary!C94</f>
        <v>1000000</v>
      </c>
      <c r="BL101" s="114" t="e">
        <f>BK101-BJ101</f>
        <v>#REF!</v>
      </c>
      <c r="BM101" s="153" t="e">
        <f>BJ101='March 2019'!#REF!</f>
        <v>#REF!</v>
      </c>
    </row>
    <row r="102" spans="1:65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>
      <c r="A103" s="77" t="s">
        <v>12</v>
      </c>
      <c r="B103" s="313" t="e">
        <f>SUM(B100:B102)</f>
        <v>#REF!</v>
      </c>
      <c r="C103" s="165"/>
      <c r="D103" s="165">
        <f>SUM(D100:D102)</f>
        <v>884955.75221238949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265486.72566371685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265486.72566371685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353982.3008849558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'March 2019'!G95/'March 2019'!$BX$95</f>
        <v>0</v>
      </c>
      <c r="I105" s="158">
        <f>'March 2019'!H95/'March 2019'!$BX$95</f>
        <v>0</v>
      </c>
      <c r="J105" s="158">
        <f>'March 2019'!I95/'March 2019'!$BX$95</f>
        <v>0</v>
      </c>
      <c r="K105" s="158">
        <f>'March 2019'!J95/'March 2019'!$BX$95</f>
        <v>0</v>
      </c>
      <c r="L105" s="158">
        <f>'March 2019'!K95/'March 2019'!$BX$95</f>
        <v>0</v>
      </c>
      <c r="M105" s="158">
        <f>'March 2019'!L95/'March 2019'!$BX$95</f>
        <v>0</v>
      </c>
      <c r="N105" s="158">
        <f>'March 2019'!M95/'March 2019'!$BX$95</f>
        <v>0</v>
      </c>
      <c r="O105" s="158">
        <f>'March 2019'!N95/'March 2019'!$BX$95</f>
        <v>0</v>
      </c>
      <c r="P105" s="158">
        <f>'March 2019'!O95/'March 2019'!$BX$95</f>
        <v>0</v>
      </c>
      <c r="Q105" s="158">
        <f>'March 2019'!P95/'March 2019'!$BX$95</f>
        <v>0</v>
      </c>
      <c r="R105" s="158">
        <f>'March 2019'!Q95/'March 2019'!$BX$95</f>
        <v>0</v>
      </c>
      <c r="S105" s="158">
        <f>'March 2019'!R95/'March 2019'!$BX$95</f>
        <v>0</v>
      </c>
      <c r="T105" s="158">
        <f>'March 2019'!S95/'March 2019'!$BX$95</f>
        <v>0</v>
      </c>
      <c r="U105" s="158">
        <f>'March 2019'!T95/'March 2019'!$BX$95</f>
        <v>0</v>
      </c>
      <c r="V105" s="158">
        <f>'March 2019'!U95/'March 2019'!$BX$95</f>
        <v>0</v>
      </c>
      <c r="W105" s="159">
        <f>'March 2019'!V95/'March 2019'!$BX$95</f>
        <v>0</v>
      </c>
      <c r="X105" s="159">
        <f>'March 2019'!W95/'March 2019'!$BX$95</f>
        <v>0</v>
      </c>
      <c r="Y105" s="158">
        <f>'March 2019'!X95/'March 2019'!$BX$95</f>
        <v>0</v>
      </c>
      <c r="Z105" s="158">
        <f>'March 2019'!AA95/'March 2019'!$BX$95</f>
        <v>0</v>
      </c>
      <c r="AA105" s="158">
        <f>'March 2019'!AB95/'March 2019'!$BX$95</f>
        <v>0</v>
      </c>
      <c r="AB105" s="158">
        <f>'March 2019'!AE95/'March 2019'!$BX$95</f>
        <v>0</v>
      </c>
      <c r="AC105" s="158">
        <f>'March 2019'!AF95/'March 2019'!$BX$95</f>
        <v>0</v>
      </c>
      <c r="AD105" s="158">
        <f>'March 2019'!AG95/'March 2019'!$BX$95</f>
        <v>0</v>
      </c>
      <c r="AE105" s="158">
        <f>'March 2019'!AI95/'March 2019'!$BX$95</f>
        <v>0</v>
      </c>
      <c r="AF105" s="158">
        <f>'March 2019'!AJ95/'March 2019'!$BX$95</f>
        <v>0</v>
      </c>
      <c r="AG105" s="158">
        <f>'March 2019'!AK95/'March 2019'!$BX$95</f>
        <v>0</v>
      </c>
      <c r="AH105" s="158">
        <f>'March 2019'!AM95/'March 2019'!$BX$95</f>
        <v>0</v>
      </c>
      <c r="AI105" s="158">
        <f>'March 2019'!AN95/'March 2019'!$BX$95</f>
        <v>0</v>
      </c>
      <c r="AJ105" s="158">
        <f>'March 2019'!AO95/'March 2019'!$BX$95</f>
        <v>0</v>
      </c>
      <c r="AK105" s="158">
        <f>'March 2019'!AP95/'March 2019'!$BX$95</f>
        <v>0</v>
      </c>
      <c r="AL105" s="159">
        <f>'March 2019'!AQ95/'March 2019'!$BX$95</f>
        <v>0</v>
      </c>
      <c r="AM105" s="159">
        <f>'March 2019'!AR95/'March 2019'!$BX$95</f>
        <v>0</v>
      </c>
      <c r="AN105" s="159">
        <f>'March 2019'!AS95/'March 2019'!$BX$95</f>
        <v>0</v>
      </c>
      <c r="AO105" s="159">
        <f>'March 2019'!AT95/'March 2019'!$BX$95</f>
        <v>0</v>
      </c>
      <c r="AP105" s="159">
        <f>'March 2019'!AV95/'March 2019'!$BX$95</f>
        <v>0</v>
      </c>
      <c r="AQ105" s="59">
        <f>'March 2019'!AW95/'March 2019'!$BX$95</f>
        <v>0</v>
      </c>
      <c r="AR105" s="158">
        <f>'March 2019'!AZ95/'March 2019'!$BX$95</f>
        <v>0</v>
      </c>
      <c r="AS105" s="58">
        <f>'March 2019'!BA95/'March 2019'!$BX$95</f>
        <v>0</v>
      </c>
      <c r="AT105" s="161">
        <f>'March 2019'!BB95/'March 2019'!$BX$95</f>
        <v>0</v>
      </c>
      <c r="AU105" s="159">
        <f>'March 2019'!BC95/'March 2019'!$BX$95</f>
        <v>0</v>
      </c>
      <c r="AV105" s="60" t="e">
        <f>'March 2019'!#REF!/'March 2019'!$BX$95</f>
        <v>#REF!</v>
      </c>
      <c r="AW105" s="159">
        <f>'March 2019'!BE95/'March 2019'!$BX$95</f>
        <v>0</v>
      </c>
      <c r="AX105" s="60" t="e">
        <f>'March 2019'!#REF!/'March 2019'!$BX$95</f>
        <v>#REF!</v>
      </c>
      <c r="AY105" s="159">
        <f>'March 2019'!BF95/'March 2019'!$BX$95</f>
        <v>0</v>
      </c>
      <c r="AZ105" s="159">
        <f>'March 2019'!BG95/'March 2019'!$BX$95</f>
        <v>0</v>
      </c>
      <c r="BA105" s="159">
        <f>'March 2019'!BH95/'March 2019'!$BX$95</f>
        <v>0</v>
      </c>
      <c r="BB105" s="159">
        <f>'March 2019'!BI95/'March 2019'!$BX$95</f>
        <v>0</v>
      </c>
      <c r="BC105" s="159">
        <f>'March 2019'!BL95/'March 2019'!$BX$95</f>
        <v>0</v>
      </c>
      <c r="BD105" s="159">
        <f>'March 2019'!BM95/'March 2019'!$BX$95</f>
        <v>0</v>
      </c>
      <c r="BE105" s="159">
        <f>'March 2019'!BN95/'March 2019'!$BX$95</f>
        <v>0</v>
      </c>
      <c r="BF105" s="159">
        <f>'March 2019'!BO95/'March 2019'!$BX$95</f>
        <v>0</v>
      </c>
      <c r="BG105" s="159">
        <f>'March 2019'!BP95/'March 2019'!$BX$95</f>
        <v>0</v>
      </c>
      <c r="BH105" s="159">
        <f>'March 2019'!BQ95/'March 2019'!$BX$95</f>
        <v>0</v>
      </c>
      <c r="BI105" s="159">
        <f>'March 2019'!BR95/'March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BJ105='March 2019'!#REF!</f>
        <v>#REF!</v>
      </c>
    </row>
    <row r="106" spans="1:65">
      <c r="A106" s="80" t="s">
        <v>112</v>
      </c>
      <c r="B106" s="425" t="e">
        <f>BJ106</f>
        <v>#REF!</v>
      </c>
      <c r="C106" s="428"/>
      <c r="D106" s="455">
        <f>E106/1.13</f>
        <v>1327433.6283185843</v>
      </c>
      <c r="E106" s="48">
        <f>BK106</f>
        <v>1500000</v>
      </c>
      <c r="F106" s="138" t="e">
        <f>E106-B106</f>
        <v>#REF!</v>
      </c>
      <c r="G106" s="93" t="s">
        <v>112</v>
      </c>
      <c r="H106" s="158">
        <f>'March 2019'!G96/'March 2019'!$BX$96</f>
        <v>0</v>
      </c>
      <c r="I106" s="158">
        <f>'March 2019'!H96/'March 2019'!$BX$96</f>
        <v>0</v>
      </c>
      <c r="J106" s="158">
        <f>'March 2019'!I96/'March 2019'!$BX$96</f>
        <v>0</v>
      </c>
      <c r="K106" s="158">
        <f>'March 2019'!J96/'March 2019'!$BX$96</f>
        <v>0</v>
      </c>
      <c r="L106" s="158">
        <f>'March 2019'!K96/'March 2019'!$BX$96</f>
        <v>0</v>
      </c>
      <c r="M106" s="158">
        <f>'March 2019'!L96/'March 2019'!$BX$96</f>
        <v>0</v>
      </c>
      <c r="N106" s="158">
        <f>'March 2019'!M96/'March 2019'!$BX$96</f>
        <v>0</v>
      </c>
      <c r="O106" s="158">
        <f>'March 2019'!N96/'March 2019'!$BX$96</f>
        <v>0</v>
      </c>
      <c r="P106" s="158">
        <f>'March 2019'!O96/'March 2019'!$BX$96</f>
        <v>0</v>
      </c>
      <c r="Q106" s="158">
        <f>'March 2019'!P96/'March 2019'!$BX$96</f>
        <v>0</v>
      </c>
      <c r="R106" s="158">
        <f>'March 2019'!Q96/'March 2019'!$BX$96</f>
        <v>0</v>
      </c>
      <c r="S106" s="158">
        <f>'March 2019'!R96/'March 2019'!$BX$96</f>
        <v>0</v>
      </c>
      <c r="T106" s="337">
        <f>'March 2019'!S96/'March 2019'!$BX$96</f>
        <v>0</v>
      </c>
      <c r="U106" s="337">
        <f>'March 2019'!T96/'March 2019'!$BX$96</f>
        <v>0</v>
      </c>
      <c r="V106" s="158">
        <f>'March 2019'!U96/'March 2019'!$BX$96</f>
        <v>0</v>
      </c>
      <c r="W106" s="159">
        <f>'March 2019'!V96/'March 2019'!$BX$96</f>
        <v>0</v>
      </c>
      <c r="X106" s="159">
        <f>'March 2019'!W96/'March 2019'!$BX$96</f>
        <v>0</v>
      </c>
      <c r="Y106" s="244">
        <f>'March 2019'!X96/'March 2019'!$BX$96</f>
        <v>0</v>
      </c>
      <c r="Z106" s="288">
        <f>'March 2019'!AA96/'March 2019'!$BX$96</f>
        <v>0</v>
      </c>
      <c r="AA106" s="158">
        <f>'March 2019'!AB96/'March 2019'!$BX$96</f>
        <v>0</v>
      </c>
      <c r="AB106" s="158">
        <f>'March 2019'!AE96/'March 2019'!$BX$96</f>
        <v>0</v>
      </c>
      <c r="AC106" s="158">
        <f>'March 2019'!AF96/'March 2019'!$BX$96</f>
        <v>0</v>
      </c>
      <c r="AD106" s="158">
        <f>'March 2019'!AG96/'March 2019'!$BX$96</f>
        <v>0</v>
      </c>
      <c r="AE106" s="158">
        <f>'March 2019'!AI96/'March 2019'!$BX$96</f>
        <v>0</v>
      </c>
      <c r="AF106" s="288">
        <f>'March 2019'!AJ96/'March 2019'!$BX$96</f>
        <v>0</v>
      </c>
      <c r="AG106" s="158">
        <f>'March 2019'!AK96/'March 2019'!$BX$96</f>
        <v>0</v>
      </c>
      <c r="AH106" s="158">
        <f>'March 2019'!AM96/'March 2019'!$BX$96</f>
        <v>0</v>
      </c>
      <c r="AI106" s="158">
        <f>'March 2019'!AN96/'March 2019'!$BX$96</f>
        <v>0</v>
      </c>
      <c r="AJ106" s="164">
        <f>'March 2019'!AO96/'March 2019'!$BX$96</f>
        <v>0</v>
      </c>
      <c r="AK106" s="467">
        <f>'March 2019'!AP96/'March 2019'!$BX$96</f>
        <v>0</v>
      </c>
      <c r="AL106" s="159">
        <f>'March 2019'!AQ96/'March 2019'!$BX$96</f>
        <v>0</v>
      </c>
      <c r="AM106" s="159">
        <f>'March 2019'!AR96/'March 2019'!$BX$96</f>
        <v>0</v>
      </c>
      <c r="AN106" s="159">
        <f>'March 2019'!AS96/'March 2019'!$BX$96</f>
        <v>0</v>
      </c>
      <c r="AO106" s="283">
        <f>'March 2019'!AT96/'March 2019'!$BX$96</f>
        <v>88495.575221238949</v>
      </c>
      <c r="AP106" s="159">
        <f>'March 2019'!AV96/'March 2019'!$BX$96</f>
        <v>0</v>
      </c>
      <c r="AQ106" s="64">
        <f>'March 2019'!AW96/'March 2019'!$BX$96</f>
        <v>0</v>
      </c>
      <c r="AR106" s="366">
        <f>'March 2019'!AZ96/'March 2019'!$BX$96</f>
        <v>88495.575221238949</v>
      </c>
      <c r="AS106" s="366">
        <f>'March 2019'!BA96/'March 2019'!$BX$96</f>
        <v>176991.1504424779</v>
      </c>
      <c r="AT106" s="161">
        <f>'March 2019'!BB96/'March 2019'!$BX$96</f>
        <v>0</v>
      </c>
      <c r="AU106" s="159">
        <f>'March 2019'!BC96/'March 2019'!$BX$96</f>
        <v>442477.87610619474</v>
      </c>
      <c r="AV106" s="60" t="e">
        <f>'March 2019'!#REF!/'March 2019'!$BX$96</f>
        <v>#REF!</v>
      </c>
      <c r="AW106" s="159">
        <f>'March 2019'!BE96/'March 2019'!$BX$96</f>
        <v>0</v>
      </c>
      <c r="AX106" s="60" t="e">
        <f>'March 2019'!#REF!/'March 2019'!$BX$96</f>
        <v>#REF!</v>
      </c>
      <c r="AY106" s="159">
        <f>'March 2019'!BF96/'March 2019'!$BX$96</f>
        <v>0</v>
      </c>
      <c r="AZ106" s="159">
        <f>'March 2019'!BG96/'March 2019'!$BX$96</f>
        <v>0</v>
      </c>
      <c r="BA106" s="159">
        <f>'March 2019'!BH96/'March 2019'!$BX$96</f>
        <v>0</v>
      </c>
      <c r="BB106" s="159">
        <f>'March 2019'!BI96/'March 2019'!$BX$96</f>
        <v>0</v>
      </c>
      <c r="BC106" s="159">
        <f>'March 2019'!BL96/'March 2019'!$BX$96</f>
        <v>0</v>
      </c>
      <c r="BD106" s="159">
        <f>'March 2019'!BM96/'March 2019'!$BX$96</f>
        <v>0</v>
      </c>
      <c r="BE106" s="159">
        <f>'March 2019'!BN96/'March 2019'!$BX$96</f>
        <v>0</v>
      </c>
      <c r="BF106" s="159">
        <f>'March 2019'!BO96/'March 2019'!$BX$96</f>
        <v>0</v>
      </c>
      <c r="BG106" s="159">
        <f>'March 2019'!BP96/'March 2019'!$BX$96</f>
        <v>0</v>
      </c>
      <c r="BH106" s="159">
        <f>'March 2019'!BQ96/'March 2019'!$BX$96</f>
        <v>0</v>
      </c>
      <c r="BI106" s="159">
        <f>'March 2019'!BR96/'March 2019'!$BX$96</f>
        <v>0</v>
      </c>
      <c r="BJ106" s="11" t="e">
        <f>SUM(H106:BI106)</f>
        <v>#REF!</v>
      </c>
      <c r="BK106" s="11">
        <f>Summary!C98</f>
        <v>1500000</v>
      </c>
      <c r="BL106" s="114" t="e">
        <f>BK106-BJ106</f>
        <v>#REF!</v>
      </c>
      <c r="BM106" s="153" t="e">
        <f>BJ106='March 2019'!#REF!</f>
        <v>#REF!</v>
      </c>
    </row>
    <row r="107" spans="1:65">
      <c r="A107" s="77" t="s">
        <v>12</v>
      </c>
      <c r="B107" s="313" t="e">
        <f>SUM(B105:B106)</f>
        <v>#REF!</v>
      </c>
      <c r="C107" s="165"/>
      <c r="D107" s="165">
        <f>SUM(D105:D106)</f>
        <v>1327433.6283185843</v>
      </c>
      <c r="E107" s="145">
        <f>SUM(E105:E106)</f>
        <v>1500000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88495.575221238949</v>
      </c>
      <c r="AP107" s="165">
        <f t="shared" si="70"/>
        <v>0</v>
      </c>
      <c r="AQ107" s="165">
        <f t="shared" si="70"/>
        <v>0</v>
      </c>
      <c r="AR107" s="165">
        <f t="shared" si="70"/>
        <v>88495.575221238949</v>
      </c>
      <c r="AS107" s="165">
        <f t="shared" si="70"/>
        <v>176991.1504424779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1500000</v>
      </c>
      <c r="BL107" s="108" t="e">
        <f t="shared" si="71"/>
        <v>#REF!</v>
      </c>
    </row>
    <row r="108" spans="1:65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1AA6B84-95C5-43AE-BF0A-16AA751CD028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796875" defaultRowHeight="14.5"/>
  <cols>
    <col min="1" max="1" width="21.54296875" style="153" bestFit="1" customWidth="1"/>
    <col min="2" max="2" width="12.54296875" style="153" bestFit="1" customWidth="1"/>
    <col min="3" max="3" width="15.7265625" style="153" bestFit="1" customWidth="1"/>
    <col min="4" max="4" width="14.81640625" style="153" bestFit="1" customWidth="1"/>
    <col min="5" max="5" width="15.7265625" style="153" bestFit="1" customWidth="1"/>
    <col min="6" max="6" width="15.453125" style="153" bestFit="1" customWidth="1"/>
    <col min="7" max="7" width="23" style="153" bestFit="1" customWidth="1"/>
    <col min="8" max="8" width="16.453125" style="153" bestFit="1" customWidth="1"/>
    <col min="9" max="9" width="11.54296875" style="153" bestFit="1" customWidth="1"/>
    <col min="10" max="10" width="13.1796875" style="153" bestFit="1" customWidth="1"/>
    <col min="11" max="11" width="13.453125" style="153" bestFit="1" customWidth="1"/>
    <col min="12" max="13" width="11.54296875" style="153" bestFit="1" customWidth="1"/>
    <col min="14" max="14" width="23.81640625" style="153" bestFit="1" customWidth="1"/>
    <col min="15" max="16" width="17.26953125" style="153" bestFit="1" customWidth="1"/>
    <col min="17" max="18" width="14.453125" style="153" bestFit="1" customWidth="1"/>
    <col min="19" max="19" width="16.81640625" style="153" bestFit="1" customWidth="1"/>
    <col min="20" max="22" width="13.453125" style="153" bestFit="1" customWidth="1"/>
    <col min="23" max="23" width="17.81640625" style="153" bestFit="1" customWidth="1"/>
    <col min="24" max="24" width="14.26953125" style="153" bestFit="1" customWidth="1"/>
    <col min="25" max="25" width="13.1796875" style="153" bestFit="1" customWidth="1"/>
    <col min="26" max="26" width="13.1796875" style="153" customWidth="1"/>
    <col min="27" max="27" width="19.26953125" style="153" bestFit="1" customWidth="1"/>
    <col min="28" max="29" width="13.1796875" style="153" bestFit="1" customWidth="1"/>
    <col min="30" max="30" width="14.81640625" style="153" bestFit="1" customWidth="1"/>
    <col min="31" max="31" width="12" style="153" bestFit="1" customWidth="1"/>
    <col min="32" max="32" width="13.1796875" style="153" bestFit="1" customWidth="1"/>
    <col min="33" max="33" width="12" style="153" bestFit="1" customWidth="1"/>
    <col min="34" max="34" width="11.26953125" style="153" bestFit="1" customWidth="1"/>
    <col min="35" max="35" width="10.54296875" style="153" bestFit="1" customWidth="1"/>
    <col min="36" max="36" width="15.7265625" style="153" bestFit="1" customWidth="1"/>
    <col min="37" max="37" width="19.26953125" style="153" bestFit="1" customWidth="1"/>
    <col min="38" max="43" width="9.1796875" style="153"/>
    <col min="44" max="44" width="13.1796875" style="153" bestFit="1" customWidth="1"/>
    <col min="45" max="45" width="14.54296875" style="153" bestFit="1" customWidth="1"/>
    <col min="46" max="46" width="24.26953125" style="153" bestFit="1" customWidth="1"/>
    <col min="47" max="47" width="26" style="153" bestFit="1" customWidth="1"/>
    <col min="48" max="48" width="16.26953125" style="153" bestFit="1" customWidth="1"/>
    <col min="49" max="50" width="12" style="153" bestFit="1" customWidth="1"/>
    <col min="51" max="51" width="31.1796875" style="153" bestFit="1" customWidth="1"/>
    <col min="52" max="16384" width="9.1796875" style="153"/>
  </cols>
  <sheetData>
    <row r="1" spans="1:51">
      <c r="A1" s="275"/>
      <c r="B1" s="275"/>
      <c r="C1" s="275"/>
      <c r="D1" s="275"/>
      <c r="E1" s="275"/>
      <c r="F1" s="275"/>
      <c r="G1" s="275"/>
      <c r="H1" s="508">
        <f>H6/1000000</f>
        <v>8.2036924015868191</v>
      </c>
      <c r="I1" s="508">
        <f t="shared" ref="I1:AJ1" si="0">I6/1000000</f>
        <v>9.5163259078425391</v>
      </c>
      <c r="J1" s="508">
        <f t="shared" si="0"/>
        <v>17.573237717424476</v>
      </c>
      <c r="K1" s="508">
        <f t="shared" si="0"/>
        <v>8.7580103753433036</v>
      </c>
      <c r="L1" s="508">
        <f t="shared" si="0"/>
        <v>13.161046689044859</v>
      </c>
      <c r="M1" s="508">
        <f t="shared" si="0"/>
        <v>10.565913945682029</v>
      </c>
      <c r="N1" s="508">
        <f t="shared" si="0"/>
        <v>4.3332316142813552</v>
      </c>
      <c r="O1" s="508">
        <f t="shared" si="0"/>
        <v>23.489472078120233</v>
      </c>
      <c r="P1" s="508">
        <f t="shared" si="0"/>
        <v>7.0212847116264889</v>
      </c>
      <c r="Q1" s="508">
        <f t="shared" si="0"/>
        <v>20.441714983216361</v>
      </c>
      <c r="R1" s="508">
        <f t="shared" si="0"/>
        <v>5.8276624961855354</v>
      </c>
      <c r="S1" s="508">
        <f t="shared" si="0"/>
        <v>12.215440952090328</v>
      </c>
      <c r="T1" s="508">
        <f t="shared" si="0"/>
        <v>17.570949038754961</v>
      </c>
      <c r="U1" s="508">
        <f t="shared" si="0"/>
        <v>26.354134879462929</v>
      </c>
      <c r="V1" s="508">
        <f t="shared" si="0"/>
        <v>11.458651205370769</v>
      </c>
      <c r="W1" s="508">
        <f t="shared" si="0"/>
        <v>17.574382056759234</v>
      </c>
      <c r="X1" s="508">
        <f t="shared" si="0"/>
        <v>13.200411962160512</v>
      </c>
      <c r="Y1" s="508">
        <f t="shared" si="0"/>
        <v>30.746872139151666</v>
      </c>
      <c r="Z1" s="508">
        <f t="shared" si="0"/>
        <v>8.7786084833689362</v>
      </c>
      <c r="AA1" s="508">
        <f t="shared" si="0"/>
        <v>30.60726274031126</v>
      </c>
      <c r="AB1" s="508">
        <f t="shared" si="0"/>
        <v>18.42157461092463</v>
      </c>
      <c r="AC1" s="508">
        <f t="shared" si="0"/>
        <v>10.97726579188282</v>
      </c>
      <c r="AD1" s="508">
        <f t="shared" si="0"/>
        <v>19.327128471162652</v>
      </c>
      <c r="AE1" s="508">
        <f t="shared" si="0"/>
        <v>14.024259993896859</v>
      </c>
      <c r="AF1" s="508">
        <f t="shared" si="0"/>
        <v>54.38320109856577</v>
      </c>
      <c r="AG1" s="508">
        <f t="shared" si="0"/>
        <v>4.4133353677143736</v>
      </c>
      <c r="AH1" s="508">
        <f t="shared" si="0"/>
        <v>13.149603295697286</v>
      </c>
      <c r="AI1" s="508">
        <f t="shared" si="0"/>
        <v>7.9073848031736365</v>
      </c>
      <c r="AJ1" s="508">
        <f t="shared" si="0"/>
        <v>508.55465640830039</v>
      </c>
      <c r="AK1" s="508"/>
      <c r="AR1" s="508">
        <f t="shared" ref="AR1:AY1" si="1">AR6/1000000</f>
        <v>8.1719550045773595</v>
      </c>
      <c r="AS1" s="508">
        <f t="shared" si="1"/>
        <v>13.255111382361918</v>
      </c>
      <c r="AT1" s="508">
        <f t="shared" si="1"/>
        <v>7.7960024412572473</v>
      </c>
      <c r="AU1" s="508">
        <f t="shared" si="1"/>
        <v>11.62419896246567</v>
      </c>
      <c r="AV1" s="508">
        <f t="shared" si="1"/>
        <v>7.0498931949954242</v>
      </c>
      <c r="AW1" s="508">
        <f t="shared" si="1"/>
        <v>10.057979859627709</v>
      </c>
      <c r="AX1" s="508">
        <f t="shared" si="1"/>
        <v>13.159250076289288</v>
      </c>
      <c r="AY1" s="508">
        <f t="shared" si="1"/>
        <v>6.2168141592920358</v>
      </c>
    </row>
    <row r="2" spans="1:51" ht="15" thickBot="1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" thickBot="1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" thickBot="1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" thickBot="1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" thickBot="1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" thickBot="1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" thickBot="1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9" t="s">
        <v>27</v>
      </c>
      <c r="I10" s="510" t="s">
        <v>28</v>
      </c>
      <c r="J10" s="510" t="s">
        <v>357</v>
      </c>
      <c r="K10" s="510" t="s">
        <v>220</v>
      </c>
      <c r="L10" s="510" t="s">
        <v>251</v>
      </c>
      <c r="M10" s="510" t="s">
        <v>30</v>
      </c>
      <c r="N10" s="511" t="s">
        <v>318</v>
      </c>
      <c r="O10" s="511" t="s">
        <v>345</v>
      </c>
      <c r="P10" s="510" t="s">
        <v>177</v>
      </c>
      <c r="Q10" s="511" t="s">
        <v>205</v>
      </c>
      <c r="R10" s="512" t="s">
        <v>14</v>
      </c>
      <c r="S10" s="511" t="s">
        <v>322</v>
      </c>
      <c r="T10" s="510" t="s">
        <v>315</v>
      </c>
      <c r="U10" s="513" t="s">
        <v>316</v>
      </c>
      <c r="V10" s="510" t="s">
        <v>19</v>
      </c>
      <c r="W10" s="511" t="s">
        <v>305</v>
      </c>
      <c r="X10" s="511" t="s">
        <v>354</v>
      </c>
      <c r="Y10" s="511" t="s">
        <v>20</v>
      </c>
      <c r="Z10" s="511" t="s">
        <v>410</v>
      </c>
      <c r="AA10" s="510" t="s">
        <v>347</v>
      </c>
      <c r="AB10" s="511" t="s">
        <v>246</v>
      </c>
      <c r="AC10" s="511" t="s">
        <v>352</v>
      </c>
      <c r="AD10" s="510" t="s">
        <v>223</v>
      </c>
      <c r="AE10" s="510" t="s">
        <v>214</v>
      </c>
      <c r="AF10" s="510" t="s">
        <v>21</v>
      </c>
      <c r="AG10" s="510" t="s">
        <v>23</v>
      </c>
      <c r="AH10" s="411" t="s">
        <v>24</v>
      </c>
      <c r="AI10" s="411" t="s">
        <v>26</v>
      </c>
      <c r="AJ10" s="397" t="s">
        <v>12</v>
      </c>
      <c r="AK10" s="386"/>
      <c r="AR10" s="514" t="s">
        <v>250</v>
      </c>
      <c r="AS10" s="514" t="s">
        <v>189</v>
      </c>
      <c r="AT10" s="514" t="s">
        <v>356</v>
      </c>
      <c r="AU10" s="514" t="s">
        <v>349</v>
      </c>
      <c r="AV10" s="514" t="s">
        <v>355</v>
      </c>
      <c r="AW10" s="514" t="s">
        <v>16</v>
      </c>
      <c r="AX10" s="515" t="s">
        <v>219</v>
      </c>
      <c r="AY10" s="515" t="s">
        <v>351</v>
      </c>
    </row>
    <row r="11" spans="1:51" ht="15" thickBot="1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5" thickBot="1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" thickBot="1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5.5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" thickBot="1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5" thickBot="1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5" thickBot="1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" thickBot="1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5" thickBot="1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5" thickBot="1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5" thickBot="1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5" thickBot="1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5" thickBot="1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5" thickBot="1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5" thickBot="1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5" thickBot="1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5" thickBot="1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5" thickBot="1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5.5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" thickBot="1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5" thickBot="1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" thickBot="1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5" thickBot="1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5" thickBot="1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" thickBot="1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" thickBot="1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5.5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" thickBot="1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5" thickBot="1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" thickBot="1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" thickBot="1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" thickBot="1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" thickBot="1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5" thickBot="1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" thickBot="1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5" thickBot="1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" thickBot="1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" thickBot="1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5" thickBot="1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5" thickBot="1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5" thickBot="1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" thickBot="1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" thickBot="1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" thickBot="1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" thickBot="1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" thickBot="1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5.5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" thickBot="1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5" thickBot="1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" thickBot="1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" thickBot="1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5" thickBot="1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" thickBot="1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" thickBot="1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" thickBot="1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" thickBot="1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" thickBot="1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" thickBot="1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5.5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" thickBot="1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5" thickBot="1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5" thickBot="1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5.5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" thickBot="1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5" thickBot="1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" thickBot="1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5.5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" thickBot="1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5" thickBot="1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5.5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" thickBot="1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" thickBot="1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" thickBot="1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6" thickBot="1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" thickBot="1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1AA6B84-95C5-43AE-BF0A-16AA751CD028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5"/>
  <cols>
    <col min="4" max="4" width="12.453125" bestFit="1" customWidth="1"/>
  </cols>
  <sheetData>
    <row r="3" spans="4:6">
      <c r="E3" t="s">
        <v>333</v>
      </c>
    </row>
    <row r="4" spans="4:6">
      <c r="D4" t="s">
        <v>332</v>
      </c>
      <c r="E4" t="s">
        <v>334</v>
      </c>
    </row>
    <row r="5" spans="4:6">
      <c r="E5" s="153" t="s">
        <v>336</v>
      </c>
    </row>
    <row r="6" spans="4:6">
      <c r="D6" t="s">
        <v>335</v>
      </c>
      <c r="E6">
        <v>190</v>
      </c>
      <c r="F6">
        <f>E6/4</f>
        <v>47.5</v>
      </c>
    </row>
    <row r="7" spans="4:6" s="153" customFormat="1">
      <c r="D7" s="153" t="s">
        <v>337</v>
      </c>
      <c r="E7" s="153">
        <v>30</v>
      </c>
    </row>
  </sheetData>
  <customSheetViews>
    <customSheetView guid="{F1AA6B84-95C5-43AE-BF0A-16AA751CD028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T5" sqref="AT5"/>
    </sheetView>
  </sheetViews>
  <sheetFormatPr defaultColWidth="9.1796875" defaultRowHeight="14.5"/>
  <cols>
    <col min="1" max="1" width="27" style="153" customWidth="1"/>
    <col min="2" max="2" width="16.26953125" style="153" customWidth="1"/>
    <col min="3" max="3" width="19.81640625" style="153" customWidth="1"/>
    <col min="4" max="4" width="15.453125" style="153" customWidth="1"/>
    <col min="5" max="5" width="13.453125" style="139" customWidth="1"/>
    <col min="6" max="6" width="24.81640625" style="153" bestFit="1" customWidth="1"/>
    <col min="7" max="7" width="17.54296875" style="153" bestFit="1" customWidth="1"/>
    <col min="8" max="8" width="18.7265625" style="153" customWidth="1"/>
    <col min="9" max="10" width="17.54296875" style="153" customWidth="1"/>
    <col min="11" max="11" width="14.81640625" style="153" customWidth="1"/>
    <col min="12" max="12" width="13.453125" style="153" customWidth="1"/>
    <col min="13" max="13" width="13.7265625" style="153" bestFit="1" customWidth="1"/>
    <col min="14" max="14" width="14.81640625" style="153" bestFit="1" customWidth="1"/>
    <col min="15" max="15" width="15.1796875" style="153" bestFit="1" customWidth="1"/>
    <col min="16" max="16" width="19.81640625" style="153" customWidth="1"/>
    <col min="17" max="17" width="14.81640625" style="153" customWidth="1"/>
    <col min="18" max="18" width="18.453125" style="153" bestFit="1" customWidth="1"/>
    <col min="19" max="19" width="15.1796875" style="153" customWidth="1"/>
    <col min="20" max="20" width="16.26953125" style="153" customWidth="1"/>
    <col min="21" max="21" width="10.81640625" style="153" customWidth="1"/>
    <col min="22" max="23" width="14.1796875" style="153" customWidth="1"/>
    <col min="24" max="24" width="15.453125" style="153" customWidth="1"/>
    <col min="25" max="25" width="23.7265625" style="153" customWidth="1"/>
    <col min="26" max="26" width="32" style="153" customWidth="1"/>
    <col min="27" max="27" width="51.1796875" style="153" customWidth="1"/>
    <col min="28" max="28" width="19" style="153" customWidth="1"/>
    <col min="29" max="29" width="20" style="153" customWidth="1"/>
    <col min="30" max="31" width="15.453125" style="153" customWidth="1"/>
    <col min="32" max="32" width="16.26953125" style="153" bestFit="1" customWidth="1"/>
    <col min="33" max="33" width="13.453125" style="153" customWidth="1"/>
    <col min="34" max="34" width="22" style="153" customWidth="1"/>
    <col min="35" max="35" width="12.54296875" style="153" customWidth="1"/>
    <col min="36" max="36" width="17" style="153" customWidth="1"/>
    <col min="37" max="37" width="13.7265625" style="153" customWidth="1"/>
    <col min="38" max="38" width="12.54296875" style="153" customWidth="1"/>
    <col min="39" max="39" width="16.54296875" style="153" customWidth="1"/>
    <col min="40" max="40" width="10.81640625" style="153" customWidth="1"/>
    <col min="41" max="41" width="9" style="153" customWidth="1"/>
    <col min="42" max="42" width="16.54296875" style="153" customWidth="1"/>
    <col min="43" max="43" width="11.81640625" style="153" customWidth="1"/>
    <col min="44" max="44" width="12.7265625" style="153" customWidth="1"/>
    <col min="45" max="45" width="19.1796875" style="153" customWidth="1"/>
    <col min="46" max="46" width="14.7265625" style="153" customWidth="1"/>
    <col min="47" max="47" width="15.453125" style="153" customWidth="1"/>
    <col min="48" max="48" width="13" style="153" customWidth="1"/>
    <col min="49" max="49" width="13" style="153" bestFit="1" customWidth="1"/>
    <col min="50" max="50" width="16.54296875" style="153" customWidth="1"/>
    <col min="51" max="51" width="10.81640625" style="153" customWidth="1"/>
    <col min="52" max="52" width="12.7265625" style="153" customWidth="1"/>
    <col min="53" max="53" width="17.54296875" style="153" customWidth="1"/>
    <col min="54" max="54" width="15.1796875" style="153" bestFit="1" customWidth="1"/>
    <col min="55" max="55" width="29" style="153" bestFit="1" customWidth="1"/>
    <col min="56" max="56" width="15.1796875" style="153" bestFit="1" customWidth="1"/>
    <col min="57" max="57" width="15" style="153" bestFit="1" customWidth="1"/>
    <col min="58" max="16384" width="9.1796875" style="153"/>
  </cols>
  <sheetData>
    <row r="1" spans="1:57" s="31" customFormat="1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" thickBot="1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" thickBot="1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" thickBot="1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" thickBot="1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1AA6B84-95C5-43AE-BF0A-16AA751CD028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3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4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5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8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9"/>
    </customSheetView>
    <customSheetView guid="{5F8EC55F-6BE6-42EB-BDA6-7DA9ACE0C263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4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0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22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3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93" sqref="A93:XFD93"/>
    </sheetView>
  </sheetViews>
  <sheetFormatPr defaultColWidth="9.1796875" defaultRowHeight="14.5"/>
  <cols>
    <col min="1" max="1" width="24.81640625" style="153" bestFit="1" customWidth="1"/>
    <col min="2" max="2" width="17.54296875" style="153" bestFit="1" customWidth="1"/>
    <col min="3" max="3" width="19.81640625" style="153" bestFit="1" customWidth="1"/>
    <col min="4" max="4" width="18" style="153" customWidth="1"/>
    <col min="5" max="5" width="15.1796875" style="139" customWidth="1"/>
    <col min="6" max="6" width="24.81640625" style="153" customWidth="1"/>
    <col min="7" max="7" width="22.26953125" style="153" customWidth="1"/>
    <col min="8" max="8" width="18.7265625" style="153" customWidth="1"/>
    <col min="9" max="10" width="17.54296875" style="153" customWidth="1"/>
    <col min="11" max="11" width="14.81640625" style="153" customWidth="1"/>
    <col min="12" max="12" width="13.453125" style="153" customWidth="1"/>
    <col min="13" max="13" width="13.7265625" style="153" bestFit="1" customWidth="1"/>
    <col min="14" max="14" width="14.81640625" style="153" bestFit="1" customWidth="1"/>
    <col min="15" max="15" width="15.1796875" style="153" bestFit="1" customWidth="1"/>
    <col min="16" max="16" width="19.81640625" style="153" customWidth="1"/>
    <col min="17" max="17" width="14.81640625" style="153" customWidth="1"/>
    <col min="18" max="18" width="18.453125" style="153" bestFit="1" customWidth="1"/>
    <col min="19" max="19" width="15.1796875" style="153" customWidth="1"/>
    <col min="20" max="20" width="16.26953125" style="153" customWidth="1"/>
    <col min="21" max="21" width="10.81640625" style="153" customWidth="1"/>
    <col min="22" max="23" width="14.1796875" style="153" customWidth="1"/>
    <col min="24" max="24" width="15.453125" style="153" customWidth="1"/>
    <col min="25" max="26" width="13.7265625" style="153" customWidth="1"/>
    <col min="27" max="27" width="32.54296875" style="153" customWidth="1"/>
    <col min="28" max="28" width="19" style="153" customWidth="1"/>
    <col min="29" max="29" width="20" style="153" customWidth="1"/>
    <col min="30" max="31" width="15.453125" style="153" customWidth="1"/>
    <col min="32" max="32" width="16.26953125" style="153" bestFit="1" customWidth="1"/>
    <col min="33" max="33" width="13.453125" style="153" customWidth="1"/>
    <col min="34" max="34" width="22" style="153" customWidth="1"/>
    <col min="35" max="35" width="12.54296875" style="153" customWidth="1"/>
    <col min="36" max="36" width="17" style="153" customWidth="1"/>
    <col min="37" max="37" width="13.7265625" style="153" customWidth="1"/>
    <col min="38" max="38" width="12.54296875" style="153" customWidth="1"/>
    <col min="39" max="39" width="16.54296875" style="153" customWidth="1"/>
    <col min="40" max="40" width="10.81640625" style="153" customWidth="1"/>
    <col min="41" max="41" width="9" style="153" customWidth="1"/>
    <col min="42" max="42" width="16.54296875" style="153" customWidth="1"/>
    <col min="43" max="43" width="11.81640625" style="153" customWidth="1"/>
    <col min="44" max="44" width="12.7265625" style="153" customWidth="1"/>
    <col min="45" max="45" width="19.1796875" style="153" customWidth="1"/>
    <col min="46" max="46" width="14.7265625" style="153" customWidth="1"/>
    <col min="47" max="47" width="15.453125" style="153" customWidth="1"/>
    <col min="48" max="48" width="13" style="153" customWidth="1"/>
    <col min="49" max="49" width="13" style="153" bestFit="1" customWidth="1"/>
    <col min="50" max="50" width="16.54296875" style="153" customWidth="1"/>
    <col min="51" max="51" width="10.81640625" style="153" customWidth="1"/>
    <col min="52" max="52" width="12.7265625" style="153" customWidth="1"/>
    <col min="53" max="53" width="17.54296875" style="153" customWidth="1"/>
    <col min="54" max="54" width="15.1796875" style="153" bestFit="1" customWidth="1"/>
    <col min="55" max="55" width="29" style="153" bestFit="1" customWidth="1"/>
    <col min="56" max="56" width="15.1796875" style="153" bestFit="1" customWidth="1"/>
    <col min="57" max="57" width="15" style="153" bestFit="1" customWidth="1"/>
    <col min="58" max="16384" width="9.1796875" style="153"/>
  </cols>
  <sheetData>
    <row r="1" spans="1:57" s="31" customFormat="1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" thickBot="1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" thickBot="1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" thickBot="1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IFERROR(INDEX('March 2019'!$G$2:$BR$159,MATCH('Planning Ngrps'!$A11,'March 2019'!$A$2:$A$161,0),MATCH(G$9,'March 2019'!$G$1:$BR$1,0))/INDEX('Planning CPRP'!$G$10:$BA$168,MATCH('Planning Ngrps'!$A11,'Planning CPRP'!$A$10:$A$170,0),MATCH('Planning Ngrps'!G$9,'Planning CPRP'!$G$9:$BA$9,0)),"")</f>
        <v/>
      </c>
      <c r="H11" s="158" t="str">
        <f>IFERROR(INDEX('March 2019'!$G$2:$BR$159,MATCH('Planning Ngrps'!$A11,'March 2019'!$A$2:$A$161,0),MATCH(H$9,'March 2019'!$G$1:$BR$1,0))/INDEX('Planning CPRP'!$G$10:$BA$168,MATCH('Planning Ngrps'!$A11,'Planning CPRP'!$A$10:$A$170,0),MATCH('Planning Ngrps'!H$9,'Planning CPRP'!$G$9:$BA$9,0)),"")</f>
        <v/>
      </c>
      <c r="I11" s="158" t="str">
        <f>IFERROR(INDEX('March 2019'!$G$2:$BR$159,MATCH('Planning Ngrps'!$A11,'March 2019'!$A$2:$A$161,0),MATCH(I$9,'March 2019'!$G$1:$BR$1,0))/INDEX('Planning CPRP'!$G$10:$BA$168,MATCH('Planning Ngrps'!$A11,'Planning CPRP'!$A$10:$A$170,0),MATCH('Planning Ngrps'!I$9,'Planning CPRP'!$G$9:$BA$9,0)),"")</f>
        <v/>
      </c>
      <c r="J11" s="158" t="str">
        <f>IFERROR(INDEX('March 2019'!$G$2:$BR$159,MATCH('Planning Ngrps'!$A11,'March 2019'!$A$2:$A$161,0),MATCH(J$9,'March 2019'!$G$1:$BR$1,0))/INDEX('Planning CPRP'!$G$10:$BA$168,MATCH('Planning Ngrps'!$A11,'Planning CPRP'!$A$10:$A$170,0),MATCH('Planning Ngrps'!J$9,'Planning CPRP'!$G$9:$BA$9,0)),"")</f>
        <v/>
      </c>
      <c r="K11" s="158" t="str">
        <f>IFERROR(INDEX('March 2019'!$G$2:$BR$159,MATCH('Planning Ngrps'!$A11,'March 2019'!$A$2:$A$161,0),MATCH(K$9,'March 2019'!$G$1:$BR$1,0))/INDEX('Planning CPRP'!$G$10:$BA$168,MATCH('Planning Ngrps'!$A11,'Planning CPRP'!$A$10:$A$170,0),MATCH('Planning Ngrps'!K$9,'Planning CPRP'!$G$9:$BA$9,0)),"")</f>
        <v/>
      </c>
      <c r="L11" s="158" t="str">
        <f>IFERROR(INDEX('March 2019'!$G$2:$BR$159,MATCH('Planning Ngrps'!$A11,'March 2019'!$A$2:$A$161,0),MATCH(L$9,'March 2019'!$G$1:$BR$1,0))/INDEX('Planning CPRP'!$G$10:$BA$168,MATCH('Planning Ngrps'!$A11,'Planning CPRP'!$A$10:$A$170,0),MATCH('Planning Ngrps'!L$9,'Planning CPRP'!$G$9:$BA$9,0)),"")</f>
        <v/>
      </c>
      <c r="M11" s="158" t="str">
        <f>IFERROR(INDEX('March 2019'!$G$2:$BR$159,MATCH('Planning Ngrps'!$A11,'March 2019'!$A$2:$A$161,0),MATCH(M$9,'March 2019'!$G$1:$BR$1,0))/INDEX('Planning CPRP'!$G$10:$BA$168,MATCH('Planning Ngrps'!$A11,'Planning CPRP'!$A$10:$A$170,0),MATCH('Planning Ngrps'!M$9,'Planning CPRP'!$G$9:$BA$9,0)),"")</f>
        <v/>
      </c>
      <c r="N11" s="158" t="str">
        <f>IFERROR(INDEX('March 2019'!$G$2:$BR$159,MATCH('Planning Ngrps'!$A11,'March 2019'!$A$2:$A$161,0),MATCH(N$9,'March 2019'!$G$1:$BR$1,0))/INDEX('Planning CPRP'!$G$10:$BA$168,MATCH('Planning Ngrps'!$A11,'Planning CPRP'!$A$10:$A$170,0),MATCH('Planning Ngrps'!N$9,'Planning CPRP'!$G$9:$BA$9,0)),"")</f>
        <v/>
      </c>
      <c r="O11" s="158" t="str">
        <f>IFERROR(INDEX('March 2019'!$G$2:$BR$159,MATCH('Planning Ngrps'!$A11,'March 2019'!$A$2:$A$161,0),MATCH(O$9,'March 2019'!$G$1:$BR$1,0))/INDEX('Planning CPRP'!$G$10:$BA$168,MATCH('Planning Ngrps'!$A11,'Planning CPRP'!$A$10:$A$170,0),MATCH('Planning Ngrps'!O$9,'Planning CPRP'!$G$9:$BA$9,0)),"")</f>
        <v/>
      </c>
      <c r="P11" s="158" t="str">
        <f>IFERROR(INDEX('March 2019'!$G$2:$BR$159,MATCH('Planning Ngrps'!$A11,'March 2019'!$A$2:$A$161,0),MATCH(P$9,'March 2019'!$G$1:$BR$1,0))/INDEX('Planning CPRP'!$G$10:$BA$168,MATCH('Planning Ngrps'!$A11,'Planning CPRP'!$A$10:$A$170,0),MATCH('Planning Ngrps'!P$9,'Planning CPRP'!$G$9:$BA$9,0)),"")</f>
        <v/>
      </c>
      <c r="Q11" s="158" t="str">
        <f>IFERROR(INDEX('March 2019'!$G$2:$BR$159,MATCH('Planning Ngrps'!$A11,'March 2019'!$A$2:$A$161,0),MATCH(Q$9,'March 2019'!$G$1:$BR$1,0))/INDEX('Planning CPRP'!$G$10:$BA$168,MATCH('Planning Ngrps'!$A11,'Planning CPRP'!$A$10:$A$170,0),MATCH('Planning Ngrps'!Q$9,'Planning CPRP'!$G$9:$BA$9,0)),"")</f>
        <v/>
      </c>
      <c r="R11" s="158" t="str">
        <f>IFERROR(INDEX('March 2019'!$G$2:$BR$159,MATCH('Planning Ngrps'!$A11,'March 2019'!$A$2:$A$161,0),MATCH(R$9,'March 2019'!$G$1:$BR$1,0))/INDEX('Planning CPRP'!$G$10:$BA$168,MATCH('Planning Ngrps'!$A11,'Planning CPRP'!$A$10:$A$170,0),MATCH('Planning Ngrps'!R$9,'Planning CPRP'!$G$9:$BA$9,0)),"")</f>
        <v/>
      </c>
      <c r="S11" s="158" t="str">
        <f>IFERROR(INDEX('March 2019'!$G$2:$BR$159,MATCH('Planning Ngrps'!$A11,'March 2019'!$A$2:$A$161,0),MATCH(S$9,'March 2019'!$G$1:$BR$1,0))/INDEX('Planning CPRP'!$G$10:$BA$168,MATCH('Planning Ngrps'!$A11,'Planning CPRP'!$A$10:$A$170,0),MATCH('Planning Ngrps'!S$9,'Planning CPRP'!$G$9:$BA$9,0)),"")</f>
        <v/>
      </c>
      <c r="T11" s="158" t="str">
        <f>IFERROR(INDEX('March 2019'!$G$2:$BR$159,MATCH('Planning Ngrps'!$A11,'March 2019'!$A$2:$A$161,0),MATCH(T$9,'March 2019'!$G$1:$BR$1,0))/INDEX('Planning CPRP'!$G$10:$BA$168,MATCH('Planning Ngrps'!$A11,'Planning CPRP'!$A$10:$A$170,0),MATCH('Planning Ngrps'!T$9,'Planning CPRP'!$G$9:$BA$9,0)),"")</f>
        <v/>
      </c>
      <c r="U11" s="158" t="str">
        <f>IFERROR(INDEX('March 2019'!$G$2:$BR$159,MATCH('Planning Ngrps'!$A11,'March 2019'!$A$2:$A$161,0),MATCH(U$9,'March 2019'!$G$1:$BR$1,0))/INDEX('Planning CPRP'!$G$10:$BA$168,MATCH('Planning Ngrps'!$A11,'Planning CPRP'!$A$10:$A$170,0),MATCH('Planning Ngrps'!U$9,'Planning CPRP'!$G$9:$BA$9,0)),"")</f>
        <v/>
      </c>
      <c r="V11" s="158" t="str">
        <f>IFERROR(INDEX('March 2019'!$G$2:$BR$159,MATCH('Planning Ngrps'!$A11,'March 2019'!$A$2:$A$161,0),MATCH(V$9,'March 2019'!$G$1:$BR$1,0))/INDEX('Planning CPRP'!$G$10:$BA$168,MATCH('Planning Ngrps'!$A11,'Planning CPRP'!$A$10:$A$170,0),MATCH('Planning Ngrps'!V$9,'Planning CPRP'!$G$9:$BA$9,0)),"")</f>
        <v/>
      </c>
      <c r="W11" s="158" t="str">
        <f>IFERROR(INDEX('March 2019'!$G$2:$BR$159,MATCH('Planning Ngrps'!$A11,'March 2019'!$A$2:$A$161,0),MATCH(W$9,'March 2019'!$G$1:$BR$1,0))/INDEX('Planning CPRP'!$G$10:$BA$168,MATCH('Planning Ngrps'!$A11,'Planning CPRP'!$A$10:$A$170,0),MATCH('Planning Ngrps'!W$9,'Planning CPRP'!$G$9:$BA$9,0)),"")</f>
        <v/>
      </c>
      <c r="X11" s="158" t="str">
        <f>IFERROR(INDEX('March 2019'!$G$2:$BR$159,MATCH('Planning Ngrps'!$A11,'March 2019'!$A$2:$A$161,0),MATCH(X$9,'March 2019'!$G$1:$BR$1,0))/INDEX('Planning CPRP'!$G$10:$BA$168,MATCH('Planning Ngrps'!$A11,'Planning CPRP'!$A$10:$A$170,0),MATCH('Planning Ngrps'!X$9,'Planning CPRP'!$G$9:$BA$9,0)),"")</f>
        <v/>
      </c>
      <c r="Y11" s="158" t="str">
        <f>IFERROR(INDEX('March 2019'!$G$2:$BR$159,MATCH('Planning Ngrps'!$A11,'March 2019'!$A$2:$A$161,0),MATCH(Y$9,'March 2019'!$G$1:$BR$1,0))/INDEX('Planning CPRP'!$G$10:$BA$168,MATCH('Planning Ngrps'!$A11,'Planning CPRP'!$A$10:$A$170,0),MATCH('Planning Ngrps'!Y$9,'Planning CPRP'!$G$9:$BA$9,0)),"")</f>
        <v/>
      </c>
      <c r="Z11" s="158" t="str">
        <f>IFERROR(INDEX('March 2019'!$G$2:$BR$159,MATCH('Planning Ngrps'!$A11,'March 2019'!$A$2:$A$161,0),MATCH(Z$9,'March 2019'!$G$1:$BR$1,0))/INDEX('Planning CPRP'!$G$10:$BA$168,MATCH('Planning Ngrps'!$A11,'Planning CPRP'!$A$10:$A$170,0),MATCH('Planning Ngrps'!Z$9,'Planning CPRP'!$G$9:$BA$9,0)),"")</f>
        <v/>
      </c>
      <c r="AA11" s="158" t="str">
        <f>IFERROR(INDEX('March 2019'!$G$2:$BR$159,MATCH('Planning Ngrps'!$A11,'March 2019'!$A$2:$A$161,0),MATCH(AA$9,'March 2019'!$G$1:$BR$1,0))/INDEX('Planning CPRP'!$G$10:$BA$168,MATCH('Planning Ngrps'!$A11,'Planning CPRP'!$A$10:$A$170,0),MATCH('Planning Ngrps'!AA$9,'Planning CPRP'!$G$9:$BA$9,0)),"")</f>
        <v/>
      </c>
      <c r="AB11" s="158" t="str">
        <f>IFERROR(INDEX('March 2019'!$G$2:$BR$159,MATCH('Planning Ngrps'!$A11,'March 2019'!$A$2:$A$161,0),MATCH(AB$9,'March 2019'!$G$1:$BR$1,0))/INDEX('Planning CPRP'!$G$10:$BA$168,MATCH('Planning Ngrps'!$A11,'Planning CPRP'!$A$10:$A$170,0),MATCH('Planning Ngrps'!AB$9,'Planning CPRP'!$G$9:$BA$9,0)),"")</f>
        <v/>
      </c>
      <c r="AC11" s="158" t="str">
        <f>IFERROR(INDEX('March 2019'!$G$2:$BR$159,MATCH('Planning Ngrps'!$A11,'March 2019'!$A$2:$A$161,0),MATCH(AC$9,'March 2019'!$G$1:$BR$1,0))/INDEX('Planning CPRP'!$G$10:$BA$168,MATCH('Planning Ngrps'!$A11,'Planning CPRP'!$A$10:$A$170,0),MATCH('Planning Ngrps'!AC$9,'Planning CPRP'!$G$9:$BA$9,0)),"")</f>
        <v/>
      </c>
      <c r="AD11" s="158" t="str">
        <f>IFERROR(INDEX('March 2019'!$G$2:$BR$159,MATCH('Planning Ngrps'!$A11,'March 2019'!$A$2:$A$161,0),MATCH(AD$9,'March 2019'!$G$1:$BR$1,0))/INDEX('Planning CPRP'!$G$10:$BA$168,MATCH('Planning Ngrps'!$A11,'Planning CPRP'!$A$10:$A$170,0),MATCH('Planning Ngrps'!AD$9,'Planning CPRP'!$G$9:$BA$9,0)),"")</f>
        <v/>
      </c>
      <c r="AE11" s="158" t="str">
        <f>IFERROR(INDEX('March 2019'!$G$2:$BR$159,MATCH('Planning Ngrps'!$A11,'March 2019'!$A$2:$A$161,0),MATCH(AE$9,'March 2019'!$G$1:$BR$1,0))/INDEX('Planning CPRP'!$G$10:$BA$168,MATCH('Planning Ngrps'!$A11,'Planning CPRP'!$A$10:$A$170,0),MATCH('Planning Ngrps'!AE$9,'Planning CPRP'!$G$9:$BA$9,0)),"")</f>
        <v/>
      </c>
      <c r="AF11" s="158" t="str">
        <f>IFERROR(INDEX('March 2019'!$G$2:$BR$159,MATCH('Planning Ngrps'!$A11,'March 2019'!$A$2:$A$161,0),MATCH(AF$9,'March 2019'!$G$1:$BR$1,0))/INDEX('Planning CPRP'!$G$10:$BA$168,MATCH('Planning Ngrps'!$A11,'Planning CPRP'!$A$10:$A$170,0),MATCH('Planning Ngrps'!AF$9,'Planning CPRP'!$G$9:$BA$9,0)),"")</f>
        <v/>
      </c>
      <c r="AG11" s="158" t="str">
        <f>IFERROR(INDEX('March 2019'!$G$2:$BR$159,MATCH('Planning Ngrps'!$A11,'March 2019'!$A$2:$A$161,0),MATCH(AG$9,'March 2019'!$G$1:$BR$1,0))/INDEX('Planning CPRP'!$G$10:$BA$168,MATCH('Planning Ngrps'!$A11,'Planning CPRP'!$A$10:$A$170,0),MATCH('Planning Ngrps'!AG$9,'Planning CPRP'!$G$9:$BA$9,0)),"")</f>
        <v/>
      </c>
      <c r="AH11" s="158" t="str">
        <f>IFERROR(INDEX('March 2019'!$G$2:$BR$159,MATCH('Planning Ngrps'!$A11,'March 2019'!$A$2:$A$161,0),MATCH(AH$9,'March 2019'!$G$1:$BR$1,0))/INDEX('Planning CPRP'!$G$10:$BA$168,MATCH('Planning Ngrps'!$A11,'Planning CPRP'!$A$10:$A$170,0),MATCH('Planning Ngrps'!AH$9,'Planning CPRP'!$G$9:$BA$9,0)),"")</f>
        <v/>
      </c>
      <c r="AI11" s="158" t="str">
        <f>IFERROR(INDEX('March 2019'!$G$2:$BR$159,MATCH('Planning Ngrps'!$A11,'March 2019'!$A$2:$A$161,0),MATCH(AI$9,'March 2019'!$G$1:$BR$1,0))/INDEX('Planning CPRP'!$G$10:$BA$168,MATCH('Planning Ngrps'!$A11,'Planning CPRP'!$A$10:$A$170,0),MATCH('Planning Ngrps'!AI$9,'Planning CPRP'!$G$9:$BA$9,0)),"")</f>
        <v/>
      </c>
      <c r="AJ11" s="158" t="str">
        <f>IFERROR(INDEX('March 2019'!$G$2:$BR$159,MATCH('Planning Ngrps'!$A11,'March 2019'!$A$2:$A$161,0),MATCH(AJ$9,'March 2019'!$G$1:$BR$1,0))/INDEX('Planning CPRP'!$G$10:$BA$168,MATCH('Planning Ngrps'!$A11,'Planning CPRP'!$A$10:$A$170,0),MATCH('Planning Ngrps'!AJ$9,'Planning CPRP'!$G$9:$BA$9,0)),"")</f>
        <v/>
      </c>
      <c r="AK11" s="158" t="str">
        <f>IFERROR(INDEX('March 2019'!$G$2:$BR$159,MATCH('Planning Ngrps'!$A11,'March 2019'!$A$2:$A$161,0),MATCH(AK$9,'March 2019'!$G$1:$BR$1,0))/INDEX('Planning CPRP'!$G$10:$BA$168,MATCH('Planning Ngrps'!$A11,'Planning CPRP'!$A$10:$A$170,0),MATCH('Planning Ngrps'!AK$9,'Planning CPRP'!$G$9:$BA$9,0)),"")</f>
        <v/>
      </c>
      <c r="AL11" s="158" t="str">
        <f>IFERROR(INDEX('March 2019'!$G$2:$BR$159,MATCH('Planning Ngrps'!$A11,'March 2019'!$A$2:$A$161,0),MATCH(AL$9,'March 2019'!$G$1:$BR$1,0))/INDEX('Planning CPRP'!$G$10:$BA$168,MATCH('Planning Ngrps'!$A11,'Planning CPRP'!$A$10:$A$170,0),MATCH('Planning Ngrps'!AL$9,'Planning CPRP'!$G$9:$BA$9,0)),"")</f>
        <v/>
      </c>
      <c r="AM11" s="158" t="str">
        <f>IFERROR(INDEX('March 2019'!$G$2:$BR$159,MATCH('Planning Ngrps'!$A11,'March 2019'!$A$2:$A$161,0),MATCH(AM$9,'March 2019'!$G$1:$BR$1,0))/INDEX('Planning CPRP'!$G$10:$BA$168,MATCH('Planning Ngrps'!$A11,'Planning CPRP'!$A$10:$A$170,0),MATCH('Planning Ngrps'!AM$9,'Planning CPRP'!$G$9:$BA$9,0)),"")</f>
        <v/>
      </c>
      <c r="AN11" s="158" t="str">
        <f>IFERROR(INDEX('March 2019'!$G$2:$BR$159,MATCH('Planning Ngrps'!$A11,'March 2019'!$A$2:$A$161,0),MATCH(AN$9,'March 2019'!$G$1:$BR$1,0))/INDEX('Planning CPRP'!$G$10:$BA$168,MATCH('Planning Ngrps'!$A11,'Planning CPRP'!$A$10:$A$170,0),MATCH('Planning Ngrps'!AN$9,'Planning CPRP'!$G$9:$BA$9,0)),"")</f>
        <v/>
      </c>
      <c r="AO11" s="158" t="str">
        <f>IFERROR(INDEX('March 2019'!$G$2:$BR$159,MATCH('Planning Ngrps'!$A11,'March 2019'!$A$2:$A$161,0),MATCH(AO$9,'March 2019'!$G$1:$BR$1,0))/INDEX('Planning CPRP'!$G$10:$BA$168,MATCH('Planning Ngrps'!$A11,'Planning CPRP'!$A$10:$A$170,0),MATCH('Planning Ngrps'!AO$9,'Planning CPRP'!$G$9:$BA$9,0)),"")</f>
        <v/>
      </c>
      <c r="AP11" s="158" t="str">
        <f>IFERROR(INDEX('March 2019'!$G$2:$BR$159,MATCH('Planning Ngrps'!$A11,'March 2019'!$A$2:$A$161,0),MATCH(AP$9,'March 2019'!$G$1:$BR$1,0))/INDEX('Planning CPRP'!$G$10:$BA$168,MATCH('Planning Ngrps'!$A11,'Planning CPRP'!$A$10:$A$170,0),MATCH('Planning Ngrps'!AP$9,'Planning CPRP'!$G$9:$BA$9,0)),"")</f>
        <v/>
      </c>
      <c r="AQ11" s="158" t="str">
        <f>IFERROR(INDEX('March 2019'!$G$2:$BR$159,MATCH('Planning Ngrps'!$A11,'March 2019'!$A$2:$A$161,0),MATCH(AQ$9,'March 2019'!$G$1:$BR$1,0))/INDEX('Planning CPRP'!$G$10:$BA$168,MATCH('Planning Ngrps'!$A11,'Planning CPRP'!$A$10:$A$170,0),MATCH('Planning Ngrps'!AQ$9,'Planning CPRP'!$G$9:$BA$9,0)),"")</f>
        <v/>
      </c>
      <c r="AR11" s="158" t="str">
        <f>IFERROR(INDEX('March 2019'!$G$2:$BR$159,MATCH('Planning Ngrps'!$A11,'March 2019'!$A$2:$A$161,0),MATCH(AR$9,'March 2019'!$G$1:$BR$1,0))/INDEX('Planning CPRP'!$G$10:$BA$168,MATCH('Planning Ngrps'!$A11,'Planning CPRP'!$A$10:$A$170,0),MATCH('Planning Ngrps'!AR$9,'Planning CPRP'!$G$9:$BA$9,0)),"")</f>
        <v/>
      </c>
      <c r="AS11" s="158" t="str">
        <f>IFERROR(INDEX('March 2019'!$G$2:$BR$159,MATCH('Planning Ngrps'!$A11,'March 2019'!$A$2:$A$161,0),MATCH(AS$9,'March 2019'!$G$1:$BR$1,0))/INDEX('Planning CPRP'!$G$10:$BA$168,MATCH('Planning Ngrps'!$A11,'Planning CPRP'!$A$10:$A$170,0),MATCH('Planning Ngrps'!AS$9,'Planning CPRP'!$G$9:$BA$9,0)),"")</f>
        <v/>
      </c>
      <c r="AT11" s="158" t="str">
        <f>IFERROR(INDEX('March 2019'!$G$2:$BR$159,MATCH('Planning Ngrps'!$A11,'March 2019'!$A$2:$A$161,0),MATCH(AT$9,'March 2019'!$G$1:$BR$1,0))/INDEX('Planning CPRP'!$G$10:$BA$168,MATCH('Planning Ngrps'!$A11,'Planning CPRP'!$A$10:$A$170,0),MATCH('Planning Ngrps'!AT$9,'Planning CPRP'!$G$9:$BA$9,0)),"")</f>
        <v/>
      </c>
      <c r="AU11" s="158" t="str">
        <f>IFERROR(INDEX('March 2019'!$G$2:$BR$159,MATCH('Planning Ngrps'!$A11,'March 2019'!$A$2:$A$161,0),MATCH(AU$9,'March 2019'!$G$1:$BR$1,0))/INDEX('Planning CPRP'!$G$10:$BA$168,MATCH('Planning Ngrps'!$A11,'Planning CPRP'!$A$10:$A$170,0),MATCH('Planning Ngrps'!AU$9,'Planning CPRP'!$G$9:$BA$9,0)),"")</f>
        <v/>
      </c>
      <c r="AV11" s="158" t="str">
        <f>IFERROR(INDEX('March 2019'!$G$2:$BR$159,MATCH('Planning Ngrps'!$A11,'March 2019'!$A$2:$A$161,0),MATCH(AV$9,'March 2019'!$G$1:$BR$1,0))/INDEX('Planning CPRP'!$G$10:$BA$168,MATCH('Planning Ngrps'!$A11,'Planning CPRP'!$A$10:$A$170,0),MATCH('Planning Ngrps'!AV$9,'Planning CPRP'!$G$9:$BA$9,0)),"")</f>
        <v/>
      </c>
      <c r="AW11" s="158" t="str">
        <f>IFERROR(INDEX('March 2019'!$G$2:$BR$159,MATCH('Planning Ngrps'!$A11,'March 2019'!$A$2:$A$161,0),MATCH(AW$9,'March 2019'!$G$1:$BR$1,0))/INDEX('Planning CPRP'!$G$10:$BA$168,MATCH('Planning Ngrps'!$A11,'Planning CPRP'!$A$10:$A$170,0),MATCH('Planning Ngrps'!AW$9,'Planning CPRP'!$G$9:$BA$9,0)),"")</f>
        <v/>
      </c>
      <c r="AX11" s="158" t="str">
        <f>IFERROR(INDEX('March 2019'!$G$2:$BR$159,MATCH('Planning Ngrps'!$A11,'March 2019'!$A$2:$A$161,0),MATCH(AX$9,'March 2019'!$G$1:$BR$1,0))/INDEX('Planning CPRP'!$G$10:$BA$168,MATCH('Planning Ngrps'!$A11,'Planning CPRP'!$A$10:$A$170,0),MATCH('Planning Ngrps'!AX$9,'Planning CPRP'!$G$9:$BA$9,0)),"")</f>
        <v/>
      </c>
      <c r="AY11" s="158" t="str">
        <f>IFERROR(INDEX('March 2019'!$G$2:$BR$159,MATCH('Planning Ngrps'!$A11,'March 2019'!$A$2:$A$161,0),MATCH(AY$9,'March 2019'!$G$1:$BR$1,0))/INDEX('Planning CPRP'!$G$10:$BA$168,MATCH('Planning Ngrps'!$A11,'Planning CPRP'!$A$10:$A$170,0),MATCH('Planning Ngrps'!AY$9,'Planning CPRP'!$G$9:$BA$9,0)),"")</f>
        <v/>
      </c>
      <c r="AZ11" s="158" t="str">
        <f>IFERROR(INDEX('March 2019'!$G$2:$BR$159,MATCH('Planning Ngrps'!$A11,'March 2019'!$A$2:$A$161,0),MATCH(AZ$9,'March 2019'!$G$1:$BR$1,0))/INDEX('Planning CPRP'!$G$10:$BA$168,MATCH('Planning Ngrps'!$A11,'Planning CPRP'!$A$10:$A$170,0),MATCH('Planning Ngrps'!AZ$9,'Planning CPRP'!$G$9:$BA$9,0)),"")</f>
        <v/>
      </c>
      <c r="BA11" s="158" t="str">
        <f>IFERROR(INDEX('March 2019'!$G$2:$BR$159,MATCH('Planning Ngrps'!$A11,'March 2019'!$A$2:$A$161,0),MATCH(BA$9,'March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IFERROR(INDEX('March 2019'!$G$2:$BR$159,MATCH('Planning Ngrps'!$A12,'March 2019'!$A$2:$A$161,0),MATCH(G$9,'March 2019'!$G$1:$BR$1,0))/INDEX('Planning CPRP'!$G$10:$BA$168,MATCH('Planning Ngrps'!$A12,'Planning CPRP'!$A$10:$A$170,0),MATCH('Planning Ngrps'!G$9,'Planning CPRP'!$G$9:$BA$9,0)),"")</f>
        <v/>
      </c>
      <c r="H12" s="158" t="str">
        <f>IFERROR(INDEX('March 2019'!$G$2:$BR$159,MATCH('Planning Ngrps'!$A12,'March 2019'!$A$2:$A$161,0),MATCH(H$9,'March 2019'!$G$1:$BR$1,0))/INDEX('Planning CPRP'!$G$10:$BA$168,MATCH('Planning Ngrps'!$A12,'Planning CPRP'!$A$10:$A$170,0),MATCH('Planning Ngrps'!H$9,'Planning CPRP'!$G$9:$BA$9,0)),"")</f>
        <v/>
      </c>
      <c r="I12" s="158" t="str">
        <f>IFERROR(INDEX('March 2019'!$G$2:$BR$159,MATCH('Planning Ngrps'!$A12,'March 2019'!$A$2:$A$161,0),MATCH(I$9,'March 2019'!$G$1:$BR$1,0))/INDEX('Planning CPRP'!$G$10:$BA$168,MATCH('Planning Ngrps'!$A12,'Planning CPRP'!$A$10:$A$170,0),MATCH('Planning Ngrps'!I$9,'Planning CPRP'!$G$9:$BA$9,0)),"")</f>
        <v/>
      </c>
      <c r="J12" s="158" t="str">
        <f>IFERROR(INDEX('March 2019'!$G$2:$BR$159,MATCH('Planning Ngrps'!$A12,'March 2019'!$A$2:$A$161,0),MATCH(J$9,'March 2019'!$G$1:$BR$1,0))/INDEX('Planning CPRP'!$G$10:$BA$168,MATCH('Planning Ngrps'!$A12,'Planning CPRP'!$A$10:$A$170,0),MATCH('Planning Ngrps'!J$9,'Planning CPRP'!$G$9:$BA$9,0)),"")</f>
        <v/>
      </c>
      <c r="K12" s="158" t="str">
        <f>IFERROR(INDEX('March 2019'!$G$2:$BR$159,MATCH('Planning Ngrps'!$A12,'March 2019'!$A$2:$A$161,0),MATCH(K$9,'March 2019'!$G$1:$BR$1,0))/INDEX('Planning CPRP'!$G$10:$BA$168,MATCH('Planning Ngrps'!$A12,'Planning CPRP'!$A$10:$A$170,0),MATCH('Planning Ngrps'!K$9,'Planning CPRP'!$G$9:$BA$9,0)),"")</f>
        <v/>
      </c>
      <c r="L12" s="158" t="str">
        <f>IFERROR(INDEX('March 2019'!$G$2:$BR$159,MATCH('Planning Ngrps'!$A12,'March 2019'!$A$2:$A$161,0),MATCH(L$9,'March 2019'!$G$1:$BR$1,0))/INDEX('Planning CPRP'!$G$10:$BA$168,MATCH('Planning Ngrps'!$A12,'Planning CPRP'!$A$10:$A$170,0),MATCH('Planning Ngrps'!L$9,'Planning CPRP'!$G$9:$BA$9,0)),"")</f>
        <v/>
      </c>
      <c r="M12" s="158" t="str">
        <f>IFERROR(INDEX('March 2019'!$G$2:$BR$159,MATCH('Planning Ngrps'!$A12,'March 2019'!$A$2:$A$161,0),MATCH(M$9,'March 2019'!$G$1:$BR$1,0))/INDEX('Planning CPRP'!$G$10:$BA$168,MATCH('Planning Ngrps'!$A12,'Planning CPRP'!$A$10:$A$170,0),MATCH('Planning Ngrps'!M$9,'Planning CPRP'!$G$9:$BA$9,0)),"")</f>
        <v/>
      </c>
      <c r="N12" s="158" t="str">
        <f>IFERROR(INDEX('March 2019'!$G$2:$BR$159,MATCH('Planning Ngrps'!$A12,'March 2019'!$A$2:$A$161,0),MATCH(N$9,'March 2019'!$G$1:$BR$1,0))/INDEX('Planning CPRP'!$G$10:$BA$168,MATCH('Planning Ngrps'!$A12,'Planning CPRP'!$A$10:$A$170,0),MATCH('Planning Ngrps'!N$9,'Planning CPRP'!$G$9:$BA$9,0)),"")</f>
        <v/>
      </c>
      <c r="O12" s="158" t="str">
        <f>IFERROR(INDEX('March 2019'!$G$2:$BR$159,MATCH('Planning Ngrps'!$A12,'March 2019'!$A$2:$A$161,0),MATCH(O$9,'March 2019'!$G$1:$BR$1,0))/INDEX('Planning CPRP'!$G$10:$BA$168,MATCH('Planning Ngrps'!$A12,'Planning CPRP'!$A$10:$A$170,0),MATCH('Planning Ngrps'!O$9,'Planning CPRP'!$G$9:$BA$9,0)),"")</f>
        <v/>
      </c>
      <c r="P12" s="158" t="str">
        <f>IFERROR(INDEX('March 2019'!$G$2:$BR$159,MATCH('Planning Ngrps'!$A12,'March 2019'!$A$2:$A$161,0),MATCH(P$9,'March 2019'!$G$1:$BR$1,0))/INDEX('Planning CPRP'!$G$10:$BA$168,MATCH('Planning Ngrps'!$A12,'Planning CPRP'!$A$10:$A$170,0),MATCH('Planning Ngrps'!P$9,'Planning CPRP'!$G$9:$BA$9,0)),"")</f>
        <v/>
      </c>
      <c r="Q12" s="158" t="str">
        <f>IFERROR(INDEX('March 2019'!$G$2:$BR$159,MATCH('Planning Ngrps'!$A12,'March 2019'!$A$2:$A$161,0),MATCH(Q$9,'March 2019'!$G$1:$BR$1,0))/INDEX('Planning CPRP'!$G$10:$BA$168,MATCH('Planning Ngrps'!$A12,'Planning CPRP'!$A$10:$A$170,0),MATCH('Planning Ngrps'!Q$9,'Planning CPRP'!$G$9:$BA$9,0)),"")</f>
        <v/>
      </c>
      <c r="R12" s="158" t="str">
        <f>IFERROR(INDEX('March 2019'!$G$2:$BR$159,MATCH('Planning Ngrps'!$A12,'March 2019'!$A$2:$A$161,0),MATCH(R$9,'March 2019'!$G$1:$BR$1,0))/INDEX('Planning CPRP'!$G$10:$BA$168,MATCH('Planning Ngrps'!$A12,'Planning CPRP'!$A$10:$A$170,0),MATCH('Planning Ngrps'!R$9,'Planning CPRP'!$G$9:$BA$9,0)),"")</f>
        <v/>
      </c>
      <c r="S12" s="158" t="str">
        <f>IFERROR(INDEX('March 2019'!$G$2:$BR$159,MATCH('Planning Ngrps'!$A12,'March 2019'!$A$2:$A$161,0),MATCH(S$9,'March 2019'!$G$1:$BR$1,0))/INDEX('Planning CPRP'!$G$10:$BA$168,MATCH('Planning Ngrps'!$A12,'Planning CPRP'!$A$10:$A$170,0),MATCH('Planning Ngrps'!S$9,'Planning CPRP'!$G$9:$BA$9,0)),"")</f>
        <v/>
      </c>
      <c r="T12" s="158" t="str">
        <f>IFERROR(INDEX('March 2019'!$G$2:$BR$159,MATCH('Planning Ngrps'!$A12,'March 2019'!$A$2:$A$161,0),MATCH(T$9,'March 2019'!$G$1:$BR$1,0))/INDEX('Planning CPRP'!$G$10:$BA$168,MATCH('Planning Ngrps'!$A12,'Planning CPRP'!$A$10:$A$170,0),MATCH('Planning Ngrps'!T$9,'Planning CPRP'!$G$9:$BA$9,0)),"")</f>
        <v/>
      </c>
      <c r="U12" s="158" t="str">
        <f>IFERROR(INDEX('March 2019'!$G$2:$BR$159,MATCH('Planning Ngrps'!$A12,'March 2019'!$A$2:$A$161,0),MATCH(U$9,'March 2019'!$G$1:$BR$1,0))/INDEX('Planning CPRP'!$G$10:$BA$168,MATCH('Planning Ngrps'!$A12,'Planning CPRP'!$A$10:$A$170,0),MATCH('Planning Ngrps'!U$9,'Planning CPRP'!$G$9:$BA$9,0)),"")</f>
        <v/>
      </c>
      <c r="V12" s="158" t="str">
        <f>IFERROR(INDEX('March 2019'!$G$2:$BR$159,MATCH('Planning Ngrps'!$A12,'March 2019'!$A$2:$A$161,0),MATCH(V$9,'March 2019'!$G$1:$BR$1,0))/INDEX('Planning CPRP'!$G$10:$BA$168,MATCH('Planning Ngrps'!$A12,'Planning CPRP'!$A$10:$A$170,0),MATCH('Planning Ngrps'!V$9,'Planning CPRP'!$G$9:$BA$9,0)),"")</f>
        <v/>
      </c>
      <c r="W12" s="158" t="str">
        <f>IFERROR(INDEX('March 2019'!$G$2:$BR$159,MATCH('Planning Ngrps'!$A12,'March 2019'!$A$2:$A$161,0),MATCH(W$9,'March 2019'!$G$1:$BR$1,0))/INDEX('Planning CPRP'!$G$10:$BA$168,MATCH('Planning Ngrps'!$A12,'Planning CPRP'!$A$10:$A$170,0),MATCH('Planning Ngrps'!W$9,'Planning CPRP'!$G$9:$BA$9,0)),"")</f>
        <v/>
      </c>
      <c r="X12" s="158" t="str">
        <f>IFERROR(INDEX('March 2019'!$G$2:$BR$159,MATCH('Planning Ngrps'!$A12,'March 2019'!$A$2:$A$161,0),MATCH(X$9,'March 2019'!$G$1:$BR$1,0))/INDEX('Planning CPRP'!$G$10:$BA$168,MATCH('Planning Ngrps'!$A12,'Planning CPRP'!$A$10:$A$170,0),MATCH('Planning Ngrps'!X$9,'Planning CPRP'!$G$9:$BA$9,0)),"")</f>
        <v/>
      </c>
      <c r="Y12" s="158" t="str">
        <f>IFERROR(INDEX('March 2019'!$G$2:$BR$159,MATCH('Planning Ngrps'!$A12,'March 2019'!$A$2:$A$161,0),MATCH(Y$9,'March 2019'!$G$1:$BR$1,0))/INDEX('Planning CPRP'!$G$10:$BA$168,MATCH('Planning Ngrps'!$A12,'Planning CPRP'!$A$10:$A$170,0),MATCH('Planning Ngrps'!Y$9,'Planning CPRP'!$G$9:$BA$9,0)),"")</f>
        <v/>
      </c>
      <c r="Z12" s="158" t="str">
        <f>IFERROR(INDEX('March 2019'!$G$2:$BR$159,MATCH('Planning Ngrps'!$A12,'March 2019'!$A$2:$A$161,0),MATCH(Z$9,'March 2019'!$G$1:$BR$1,0))/INDEX('Planning CPRP'!$G$10:$BA$168,MATCH('Planning Ngrps'!$A12,'Planning CPRP'!$A$10:$A$170,0),MATCH('Planning Ngrps'!Z$9,'Planning CPRP'!$G$9:$BA$9,0)),"")</f>
        <v/>
      </c>
      <c r="AA12" s="158" t="str">
        <f>IFERROR(INDEX('March 2019'!$G$2:$BR$159,MATCH('Planning Ngrps'!$A12,'March 2019'!$A$2:$A$161,0),MATCH(AA$9,'March 2019'!$G$1:$BR$1,0))/INDEX('Planning CPRP'!$G$10:$BA$168,MATCH('Planning Ngrps'!$A12,'Planning CPRP'!$A$10:$A$170,0),MATCH('Planning Ngrps'!AA$9,'Planning CPRP'!$G$9:$BA$9,0)),"")</f>
        <v/>
      </c>
      <c r="AB12" s="158" t="str">
        <f>IFERROR(INDEX('March 2019'!$G$2:$BR$159,MATCH('Planning Ngrps'!$A12,'March 2019'!$A$2:$A$161,0),MATCH(AB$9,'March 2019'!$G$1:$BR$1,0))/INDEX('Planning CPRP'!$G$10:$BA$168,MATCH('Planning Ngrps'!$A12,'Planning CPRP'!$A$10:$A$170,0),MATCH('Planning Ngrps'!AB$9,'Planning CPRP'!$G$9:$BA$9,0)),"")</f>
        <v/>
      </c>
      <c r="AC12" s="158" t="str">
        <f>IFERROR(INDEX('March 2019'!$G$2:$BR$159,MATCH('Planning Ngrps'!$A12,'March 2019'!$A$2:$A$161,0),MATCH(AC$9,'March 2019'!$G$1:$BR$1,0))/INDEX('Planning CPRP'!$G$10:$BA$168,MATCH('Planning Ngrps'!$A12,'Planning CPRP'!$A$10:$A$170,0),MATCH('Planning Ngrps'!AC$9,'Planning CPRP'!$G$9:$BA$9,0)),"")</f>
        <v/>
      </c>
      <c r="AD12" s="158" t="str">
        <f>IFERROR(INDEX('March 2019'!$G$2:$BR$159,MATCH('Planning Ngrps'!$A12,'March 2019'!$A$2:$A$161,0),MATCH(AD$9,'March 2019'!$G$1:$BR$1,0))/INDEX('Planning CPRP'!$G$10:$BA$168,MATCH('Planning Ngrps'!$A12,'Planning CPRP'!$A$10:$A$170,0),MATCH('Planning Ngrps'!AD$9,'Planning CPRP'!$G$9:$BA$9,0)),"")</f>
        <v/>
      </c>
      <c r="AE12" s="158" t="str">
        <f>IFERROR(INDEX('March 2019'!$G$2:$BR$159,MATCH('Planning Ngrps'!$A12,'March 2019'!$A$2:$A$161,0),MATCH(AE$9,'March 2019'!$G$1:$BR$1,0))/INDEX('Planning CPRP'!$G$10:$BA$168,MATCH('Planning Ngrps'!$A12,'Planning CPRP'!$A$10:$A$170,0),MATCH('Planning Ngrps'!AE$9,'Planning CPRP'!$G$9:$BA$9,0)),"")</f>
        <v/>
      </c>
      <c r="AF12" s="158" t="str">
        <f>IFERROR(INDEX('March 2019'!$G$2:$BR$159,MATCH('Planning Ngrps'!$A12,'March 2019'!$A$2:$A$161,0),MATCH(AF$9,'March 2019'!$G$1:$BR$1,0))/INDEX('Planning CPRP'!$G$10:$BA$168,MATCH('Planning Ngrps'!$A12,'Planning CPRP'!$A$10:$A$170,0),MATCH('Planning Ngrps'!AF$9,'Planning CPRP'!$G$9:$BA$9,0)),"")</f>
        <v/>
      </c>
      <c r="AG12" s="158" t="str">
        <f>IFERROR(INDEX('March 2019'!$G$2:$BR$159,MATCH('Planning Ngrps'!$A12,'March 2019'!$A$2:$A$161,0),MATCH(AG$9,'March 2019'!$G$1:$BR$1,0))/INDEX('Planning CPRP'!$G$10:$BA$168,MATCH('Planning Ngrps'!$A12,'Planning CPRP'!$A$10:$A$170,0),MATCH('Planning Ngrps'!AG$9,'Planning CPRP'!$G$9:$BA$9,0)),"")</f>
        <v/>
      </c>
      <c r="AH12" s="158" t="str">
        <f>IFERROR(INDEX('March 2019'!$G$2:$BR$159,MATCH('Planning Ngrps'!$A12,'March 2019'!$A$2:$A$161,0),MATCH(AH$9,'March 2019'!$G$1:$BR$1,0))/INDEX('Planning CPRP'!$G$10:$BA$168,MATCH('Planning Ngrps'!$A12,'Planning CPRP'!$A$10:$A$170,0),MATCH('Planning Ngrps'!AH$9,'Planning CPRP'!$G$9:$BA$9,0)),"")</f>
        <v/>
      </c>
      <c r="AI12" s="158" t="str">
        <f>IFERROR(INDEX('March 2019'!$G$2:$BR$159,MATCH('Planning Ngrps'!$A12,'March 2019'!$A$2:$A$161,0),MATCH(AI$9,'March 2019'!$G$1:$BR$1,0))/INDEX('Planning CPRP'!$G$10:$BA$168,MATCH('Planning Ngrps'!$A12,'Planning CPRP'!$A$10:$A$170,0),MATCH('Planning Ngrps'!AI$9,'Planning CPRP'!$G$9:$BA$9,0)),"")</f>
        <v/>
      </c>
      <c r="AJ12" s="158" t="str">
        <f>IFERROR(INDEX('March 2019'!$G$2:$BR$159,MATCH('Planning Ngrps'!$A12,'March 2019'!$A$2:$A$161,0),MATCH(AJ$9,'March 2019'!$G$1:$BR$1,0))/INDEX('Planning CPRP'!$G$10:$BA$168,MATCH('Planning Ngrps'!$A12,'Planning CPRP'!$A$10:$A$170,0),MATCH('Planning Ngrps'!AJ$9,'Planning CPRP'!$G$9:$BA$9,0)),"")</f>
        <v/>
      </c>
      <c r="AK12" s="158" t="str">
        <f>IFERROR(INDEX('March 2019'!$G$2:$BR$159,MATCH('Planning Ngrps'!$A12,'March 2019'!$A$2:$A$161,0),MATCH(AK$9,'March 2019'!$G$1:$BR$1,0))/INDEX('Planning CPRP'!$G$10:$BA$168,MATCH('Planning Ngrps'!$A12,'Planning CPRP'!$A$10:$A$170,0),MATCH('Planning Ngrps'!AK$9,'Planning CPRP'!$G$9:$BA$9,0)),"")</f>
        <v/>
      </c>
      <c r="AL12" s="158" t="str">
        <f>IFERROR(INDEX('March 2019'!$G$2:$BR$159,MATCH('Planning Ngrps'!$A12,'March 2019'!$A$2:$A$161,0),MATCH(AL$9,'March 2019'!$G$1:$BR$1,0))/INDEX('Planning CPRP'!$G$10:$BA$168,MATCH('Planning Ngrps'!$A12,'Planning CPRP'!$A$10:$A$170,0),MATCH('Planning Ngrps'!AL$9,'Planning CPRP'!$G$9:$BA$9,0)),"")</f>
        <v/>
      </c>
      <c r="AM12" s="158" t="str">
        <f>IFERROR(INDEX('March 2019'!$G$2:$BR$159,MATCH('Planning Ngrps'!$A12,'March 2019'!$A$2:$A$161,0),MATCH(AM$9,'March 2019'!$G$1:$BR$1,0))/INDEX('Planning CPRP'!$G$10:$BA$168,MATCH('Planning Ngrps'!$A12,'Planning CPRP'!$A$10:$A$170,0),MATCH('Planning Ngrps'!AM$9,'Planning CPRP'!$G$9:$BA$9,0)),"")</f>
        <v/>
      </c>
      <c r="AN12" s="158" t="str">
        <f>IFERROR(INDEX('March 2019'!$G$2:$BR$159,MATCH('Planning Ngrps'!$A12,'March 2019'!$A$2:$A$161,0),MATCH(AN$9,'March 2019'!$G$1:$BR$1,0))/INDEX('Planning CPRP'!$G$10:$BA$168,MATCH('Planning Ngrps'!$A12,'Planning CPRP'!$A$10:$A$170,0),MATCH('Planning Ngrps'!AN$9,'Planning CPRP'!$G$9:$BA$9,0)),"")</f>
        <v/>
      </c>
      <c r="AO12" s="158" t="str">
        <f>IFERROR(INDEX('March 2019'!$G$2:$BR$159,MATCH('Planning Ngrps'!$A12,'March 2019'!$A$2:$A$161,0),MATCH(AO$9,'March 2019'!$G$1:$BR$1,0))/INDEX('Planning CPRP'!$G$10:$BA$168,MATCH('Planning Ngrps'!$A12,'Planning CPRP'!$A$10:$A$170,0),MATCH('Planning Ngrps'!AO$9,'Planning CPRP'!$G$9:$BA$9,0)),"")</f>
        <v/>
      </c>
      <c r="AP12" s="158" t="str">
        <f>IFERROR(INDEX('March 2019'!$G$2:$BR$159,MATCH('Planning Ngrps'!$A12,'March 2019'!$A$2:$A$161,0),MATCH(AP$9,'March 2019'!$G$1:$BR$1,0))/INDEX('Planning CPRP'!$G$10:$BA$168,MATCH('Planning Ngrps'!$A12,'Planning CPRP'!$A$10:$A$170,0),MATCH('Planning Ngrps'!AP$9,'Planning CPRP'!$G$9:$BA$9,0)),"")</f>
        <v/>
      </c>
      <c r="AQ12" s="158" t="str">
        <f>IFERROR(INDEX('March 2019'!$G$2:$BR$159,MATCH('Planning Ngrps'!$A12,'March 2019'!$A$2:$A$161,0),MATCH(AQ$9,'March 2019'!$G$1:$BR$1,0))/INDEX('Planning CPRP'!$G$10:$BA$168,MATCH('Planning Ngrps'!$A12,'Planning CPRP'!$A$10:$A$170,0),MATCH('Planning Ngrps'!AQ$9,'Planning CPRP'!$G$9:$BA$9,0)),"")</f>
        <v/>
      </c>
      <c r="AR12" s="158" t="str">
        <f>IFERROR(INDEX('March 2019'!$G$2:$BR$159,MATCH('Planning Ngrps'!$A12,'March 2019'!$A$2:$A$161,0),MATCH(AR$9,'March 2019'!$G$1:$BR$1,0))/INDEX('Planning CPRP'!$G$10:$BA$168,MATCH('Planning Ngrps'!$A12,'Planning CPRP'!$A$10:$A$170,0),MATCH('Planning Ngrps'!AR$9,'Planning CPRP'!$G$9:$BA$9,0)),"")</f>
        <v/>
      </c>
      <c r="AS12" s="158" t="str">
        <f>IFERROR(INDEX('March 2019'!$G$2:$BR$159,MATCH('Planning Ngrps'!$A12,'March 2019'!$A$2:$A$161,0),MATCH(AS$9,'March 2019'!$G$1:$BR$1,0))/INDEX('Planning CPRP'!$G$10:$BA$168,MATCH('Planning Ngrps'!$A12,'Planning CPRP'!$A$10:$A$170,0),MATCH('Planning Ngrps'!AS$9,'Planning CPRP'!$G$9:$BA$9,0)),"")</f>
        <v/>
      </c>
      <c r="AT12" s="158" t="str">
        <f>IFERROR(INDEX('March 2019'!$G$2:$BR$159,MATCH('Planning Ngrps'!$A12,'March 2019'!$A$2:$A$161,0),MATCH(AT$9,'March 2019'!$G$1:$BR$1,0))/INDEX('Planning CPRP'!$G$10:$BA$168,MATCH('Planning Ngrps'!$A12,'Planning CPRP'!$A$10:$A$170,0),MATCH('Planning Ngrps'!AT$9,'Planning CPRP'!$G$9:$BA$9,0)),"")</f>
        <v/>
      </c>
      <c r="AU12" s="158" t="str">
        <f>IFERROR(INDEX('March 2019'!$G$2:$BR$159,MATCH('Planning Ngrps'!$A12,'March 2019'!$A$2:$A$161,0),MATCH(AU$9,'March 2019'!$G$1:$BR$1,0))/INDEX('Planning CPRP'!$G$10:$BA$168,MATCH('Planning Ngrps'!$A12,'Planning CPRP'!$A$10:$A$170,0),MATCH('Planning Ngrps'!AU$9,'Planning CPRP'!$G$9:$BA$9,0)),"")</f>
        <v/>
      </c>
      <c r="AV12" s="158" t="str">
        <f>IFERROR(INDEX('March 2019'!$G$2:$BR$159,MATCH('Planning Ngrps'!$A12,'March 2019'!$A$2:$A$161,0),MATCH(AV$9,'March 2019'!$G$1:$BR$1,0))/INDEX('Planning CPRP'!$G$10:$BA$168,MATCH('Planning Ngrps'!$A12,'Planning CPRP'!$A$10:$A$170,0),MATCH('Planning Ngrps'!AV$9,'Planning CPRP'!$G$9:$BA$9,0)),"")</f>
        <v/>
      </c>
      <c r="AW12" s="158" t="str">
        <f>IFERROR(INDEX('March 2019'!$G$2:$BR$159,MATCH('Planning Ngrps'!$A12,'March 2019'!$A$2:$A$161,0),MATCH(AW$9,'March 2019'!$G$1:$BR$1,0))/INDEX('Planning CPRP'!$G$10:$BA$168,MATCH('Planning Ngrps'!$A12,'Planning CPRP'!$A$10:$A$170,0),MATCH('Planning Ngrps'!AW$9,'Planning CPRP'!$G$9:$BA$9,0)),"")</f>
        <v/>
      </c>
      <c r="AX12" s="158" t="str">
        <f>IFERROR(INDEX('March 2019'!$G$2:$BR$159,MATCH('Planning Ngrps'!$A12,'March 2019'!$A$2:$A$161,0),MATCH(AX$9,'March 2019'!$G$1:$BR$1,0))/INDEX('Planning CPRP'!$G$10:$BA$168,MATCH('Planning Ngrps'!$A12,'Planning CPRP'!$A$10:$A$170,0),MATCH('Planning Ngrps'!AX$9,'Planning CPRP'!$G$9:$BA$9,0)),"")</f>
        <v/>
      </c>
      <c r="AY12" s="158" t="str">
        <f>IFERROR(INDEX('March 2019'!$G$2:$BR$159,MATCH('Planning Ngrps'!$A12,'March 2019'!$A$2:$A$161,0),MATCH(AY$9,'March 2019'!$G$1:$BR$1,0))/INDEX('Planning CPRP'!$G$10:$BA$168,MATCH('Planning Ngrps'!$A12,'Planning CPRP'!$A$10:$A$170,0),MATCH('Planning Ngrps'!AY$9,'Planning CPRP'!$G$9:$BA$9,0)),"")</f>
        <v/>
      </c>
      <c r="AZ12" s="158" t="str">
        <f>IFERROR(INDEX('March 2019'!$G$2:$BR$159,MATCH('Planning Ngrps'!$A12,'March 2019'!$A$2:$A$161,0),MATCH(AZ$9,'March 2019'!$G$1:$BR$1,0))/INDEX('Planning CPRP'!$G$10:$BA$168,MATCH('Planning Ngrps'!$A12,'Planning CPRP'!$A$10:$A$170,0),MATCH('Planning Ngrps'!AZ$9,'Planning CPRP'!$G$9:$BA$9,0)),"")</f>
        <v/>
      </c>
      <c r="BA12" s="158" t="str">
        <f>IFERROR(INDEX('March 2019'!$G$2:$BR$159,MATCH('Planning Ngrps'!$A12,'March 2019'!$A$2:$A$161,0),MATCH(BA$9,'March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IFERROR(INDEX('March 2019'!$G$2:$BR$159,MATCH('Planning Ngrps'!$A13,'March 2019'!$A$2:$A$161,0),MATCH(G$9,'March 2019'!$G$1:$BR$1,0))/INDEX('Planning CPRP'!$G$10:$BA$168,MATCH('Planning Ngrps'!$A13,'Planning CPRP'!$A$10:$A$170,0),MATCH('Planning Ngrps'!G$9,'Planning CPRP'!$G$9:$BA$9,0)),"")</f>
        <v/>
      </c>
      <c r="H13" s="158" t="str">
        <f>IFERROR(INDEX('March 2019'!$G$2:$BR$159,MATCH('Planning Ngrps'!$A13,'March 2019'!$A$2:$A$161,0),MATCH(H$9,'March 2019'!$G$1:$BR$1,0))/INDEX('Planning CPRP'!$G$10:$BA$168,MATCH('Planning Ngrps'!$A13,'Planning CPRP'!$A$10:$A$170,0),MATCH('Planning Ngrps'!H$9,'Planning CPRP'!$G$9:$BA$9,0)),"")</f>
        <v/>
      </c>
      <c r="I13" s="158" t="str">
        <f>IFERROR(INDEX('March 2019'!$G$2:$BR$159,MATCH('Planning Ngrps'!$A13,'March 2019'!$A$2:$A$161,0),MATCH(I$9,'March 2019'!$G$1:$BR$1,0))/INDEX('Planning CPRP'!$G$10:$BA$168,MATCH('Planning Ngrps'!$A13,'Planning CPRP'!$A$10:$A$170,0),MATCH('Planning Ngrps'!I$9,'Planning CPRP'!$G$9:$BA$9,0)),"")</f>
        <v/>
      </c>
      <c r="J13" s="158" t="str">
        <f>IFERROR(INDEX('March 2019'!$G$2:$BR$159,MATCH('Planning Ngrps'!$A13,'March 2019'!$A$2:$A$161,0),MATCH(J$9,'March 2019'!$G$1:$BR$1,0))/INDEX('Planning CPRP'!$G$10:$BA$168,MATCH('Planning Ngrps'!$A13,'Planning CPRP'!$A$10:$A$170,0),MATCH('Planning Ngrps'!J$9,'Planning CPRP'!$G$9:$BA$9,0)),"")</f>
        <v/>
      </c>
      <c r="K13" s="158" t="str">
        <f>IFERROR(INDEX('March 2019'!$G$2:$BR$159,MATCH('Planning Ngrps'!$A13,'March 2019'!$A$2:$A$161,0),MATCH(K$9,'March 2019'!$G$1:$BR$1,0))/INDEX('Planning CPRP'!$G$10:$BA$168,MATCH('Planning Ngrps'!$A13,'Planning CPRP'!$A$10:$A$170,0),MATCH('Planning Ngrps'!K$9,'Planning CPRP'!$G$9:$BA$9,0)),"")</f>
        <v/>
      </c>
      <c r="L13" s="158" t="str">
        <f>IFERROR(INDEX('March 2019'!$G$2:$BR$159,MATCH('Planning Ngrps'!$A13,'March 2019'!$A$2:$A$161,0),MATCH(L$9,'March 2019'!$G$1:$BR$1,0))/INDEX('Planning CPRP'!$G$10:$BA$168,MATCH('Planning Ngrps'!$A13,'Planning CPRP'!$A$10:$A$170,0),MATCH('Planning Ngrps'!L$9,'Planning CPRP'!$G$9:$BA$9,0)),"")</f>
        <v/>
      </c>
      <c r="M13" s="158" t="str">
        <f>IFERROR(INDEX('March 2019'!$G$2:$BR$159,MATCH('Planning Ngrps'!$A13,'March 2019'!$A$2:$A$161,0),MATCH(M$9,'March 2019'!$G$1:$BR$1,0))/INDEX('Planning CPRP'!$G$10:$BA$168,MATCH('Planning Ngrps'!$A13,'Planning CPRP'!$A$10:$A$170,0),MATCH('Planning Ngrps'!M$9,'Planning CPRP'!$G$9:$BA$9,0)),"")</f>
        <v/>
      </c>
      <c r="N13" s="158" t="str">
        <f>IFERROR(INDEX('March 2019'!$G$2:$BR$159,MATCH('Planning Ngrps'!$A13,'March 2019'!$A$2:$A$161,0),MATCH(N$9,'March 2019'!$G$1:$BR$1,0))/INDEX('Planning CPRP'!$G$10:$BA$168,MATCH('Planning Ngrps'!$A13,'Planning CPRP'!$A$10:$A$170,0),MATCH('Planning Ngrps'!N$9,'Planning CPRP'!$G$9:$BA$9,0)),"")</f>
        <v/>
      </c>
      <c r="O13" s="158" t="str">
        <f>IFERROR(INDEX('March 2019'!$G$2:$BR$159,MATCH('Planning Ngrps'!$A13,'March 2019'!$A$2:$A$161,0),MATCH(O$9,'March 2019'!$G$1:$BR$1,0))/INDEX('Planning CPRP'!$G$10:$BA$168,MATCH('Planning Ngrps'!$A13,'Planning CPRP'!$A$10:$A$170,0),MATCH('Planning Ngrps'!O$9,'Planning CPRP'!$G$9:$BA$9,0)),"")</f>
        <v/>
      </c>
      <c r="P13" s="158" t="str">
        <f>IFERROR(INDEX('March 2019'!$G$2:$BR$159,MATCH('Planning Ngrps'!$A13,'March 2019'!$A$2:$A$161,0),MATCH(P$9,'March 2019'!$G$1:$BR$1,0))/INDEX('Planning CPRP'!$G$10:$BA$168,MATCH('Planning Ngrps'!$A13,'Planning CPRP'!$A$10:$A$170,0),MATCH('Planning Ngrps'!P$9,'Planning CPRP'!$G$9:$BA$9,0)),"")</f>
        <v/>
      </c>
      <c r="Q13" s="158" t="str">
        <f>IFERROR(INDEX('March 2019'!$G$2:$BR$159,MATCH('Planning Ngrps'!$A13,'March 2019'!$A$2:$A$161,0),MATCH(Q$9,'March 2019'!$G$1:$BR$1,0))/INDEX('Planning CPRP'!$G$10:$BA$168,MATCH('Planning Ngrps'!$A13,'Planning CPRP'!$A$10:$A$170,0),MATCH('Planning Ngrps'!Q$9,'Planning CPRP'!$G$9:$BA$9,0)),"")</f>
        <v/>
      </c>
      <c r="R13" s="158" t="str">
        <f>IFERROR(INDEX('March 2019'!$G$2:$BR$159,MATCH('Planning Ngrps'!$A13,'March 2019'!$A$2:$A$161,0),MATCH(R$9,'March 2019'!$G$1:$BR$1,0))/INDEX('Planning CPRP'!$G$10:$BA$168,MATCH('Planning Ngrps'!$A13,'Planning CPRP'!$A$10:$A$170,0),MATCH('Planning Ngrps'!R$9,'Planning CPRP'!$G$9:$BA$9,0)),"")</f>
        <v/>
      </c>
      <c r="S13" s="158" t="str">
        <f>IFERROR(INDEX('March 2019'!$G$2:$BR$159,MATCH('Planning Ngrps'!$A13,'March 2019'!$A$2:$A$161,0),MATCH(S$9,'March 2019'!$G$1:$BR$1,0))/INDEX('Planning CPRP'!$G$10:$BA$168,MATCH('Planning Ngrps'!$A13,'Planning CPRP'!$A$10:$A$170,0),MATCH('Planning Ngrps'!S$9,'Planning CPRP'!$G$9:$BA$9,0)),"")</f>
        <v/>
      </c>
      <c r="T13" s="158" t="str">
        <f>IFERROR(INDEX('March 2019'!$G$2:$BR$159,MATCH('Planning Ngrps'!$A13,'March 2019'!$A$2:$A$161,0),MATCH(T$9,'March 2019'!$G$1:$BR$1,0))/INDEX('Planning CPRP'!$G$10:$BA$168,MATCH('Planning Ngrps'!$A13,'Planning CPRP'!$A$10:$A$170,0),MATCH('Planning Ngrps'!T$9,'Planning CPRP'!$G$9:$BA$9,0)),"")</f>
        <v/>
      </c>
      <c r="U13" s="158" t="str">
        <f>IFERROR(INDEX('March 2019'!$G$2:$BR$159,MATCH('Planning Ngrps'!$A13,'March 2019'!$A$2:$A$161,0),MATCH(U$9,'March 2019'!$G$1:$BR$1,0))/INDEX('Planning CPRP'!$G$10:$BA$168,MATCH('Planning Ngrps'!$A13,'Planning CPRP'!$A$10:$A$170,0),MATCH('Planning Ngrps'!U$9,'Planning CPRP'!$G$9:$BA$9,0)),"")</f>
        <v/>
      </c>
      <c r="V13" s="158" t="str">
        <f>IFERROR(INDEX('March 2019'!$G$2:$BR$159,MATCH('Planning Ngrps'!$A13,'March 2019'!$A$2:$A$161,0),MATCH(V$9,'March 2019'!$G$1:$BR$1,0))/INDEX('Planning CPRP'!$G$10:$BA$168,MATCH('Planning Ngrps'!$A13,'Planning CPRP'!$A$10:$A$170,0),MATCH('Planning Ngrps'!V$9,'Planning CPRP'!$G$9:$BA$9,0)),"")</f>
        <v/>
      </c>
      <c r="W13" s="158" t="str">
        <f>IFERROR(INDEX('March 2019'!$G$2:$BR$159,MATCH('Planning Ngrps'!$A13,'March 2019'!$A$2:$A$161,0),MATCH(W$9,'March 2019'!$G$1:$BR$1,0))/INDEX('Planning CPRP'!$G$10:$BA$168,MATCH('Planning Ngrps'!$A13,'Planning CPRP'!$A$10:$A$170,0),MATCH('Planning Ngrps'!W$9,'Planning CPRP'!$G$9:$BA$9,0)),"")</f>
        <v/>
      </c>
      <c r="X13" s="158" t="str">
        <f>IFERROR(INDEX('March 2019'!$G$2:$BR$159,MATCH('Planning Ngrps'!$A13,'March 2019'!$A$2:$A$161,0),MATCH(X$9,'March 2019'!$G$1:$BR$1,0))/INDEX('Planning CPRP'!$G$10:$BA$168,MATCH('Planning Ngrps'!$A13,'Planning CPRP'!$A$10:$A$170,0),MATCH('Planning Ngrps'!X$9,'Planning CPRP'!$G$9:$BA$9,0)),"")</f>
        <v/>
      </c>
      <c r="Y13" s="158" t="str">
        <f>IFERROR(INDEX('March 2019'!$G$2:$BR$159,MATCH('Planning Ngrps'!$A13,'March 2019'!$A$2:$A$161,0),MATCH(Y$9,'March 2019'!$G$1:$BR$1,0))/INDEX('Planning CPRP'!$G$10:$BA$168,MATCH('Planning Ngrps'!$A13,'Planning CPRP'!$A$10:$A$170,0),MATCH('Planning Ngrps'!Y$9,'Planning CPRP'!$G$9:$BA$9,0)),"")</f>
        <v/>
      </c>
      <c r="Z13" s="158" t="str">
        <f>IFERROR(INDEX('March 2019'!$G$2:$BR$159,MATCH('Planning Ngrps'!$A13,'March 2019'!$A$2:$A$161,0),MATCH(Z$9,'March 2019'!$G$1:$BR$1,0))/INDEX('Planning CPRP'!$G$10:$BA$168,MATCH('Planning Ngrps'!$A13,'Planning CPRP'!$A$10:$A$170,0),MATCH('Planning Ngrps'!Z$9,'Planning CPRP'!$G$9:$BA$9,0)),"")</f>
        <v/>
      </c>
      <c r="AA13" s="158" t="str">
        <f>IFERROR(INDEX('March 2019'!$G$2:$BR$159,MATCH('Planning Ngrps'!$A13,'March 2019'!$A$2:$A$161,0),MATCH(AA$9,'March 2019'!$G$1:$BR$1,0))/INDEX('Planning CPRP'!$G$10:$BA$168,MATCH('Planning Ngrps'!$A13,'Planning CPRP'!$A$10:$A$170,0),MATCH('Planning Ngrps'!AA$9,'Planning CPRP'!$G$9:$BA$9,0)),"")</f>
        <v/>
      </c>
      <c r="AB13" s="158" t="str">
        <f>IFERROR(INDEX('March 2019'!$G$2:$BR$159,MATCH('Planning Ngrps'!$A13,'March 2019'!$A$2:$A$161,0),MATCH(AB$9,'March 2019'!$G$1:$BR$1,0))/INDEX('Planning CPRP'!$G$10:$BA$168,MATCH('Planning Ngrps'!$A13,'Planning CPRP'!$A$10:$A$170,0),MATCH('Planning Ngrps'!AB$9,'Planning CPRP'!$G$9:$BA$9,0)),"")</f>
        <v/>
      </c>
      <c r="AC13" s="158" t="str">
        <f>IFERROR(INDEX('March 2019'!$G$2:$BR$159,MATCH('Planning Ngrps'!$A13,'March 2019'!$A$2:$A$161,0),MATCH(AC$9,'March 2019'!$G$1:$BR$1,0))/INDEX('Planning CPRP'!$G$10:$BA$168,MATCH('Planning Ngrps'!$A13,'Planning CPRP'!$A$10:$A$170,0),MATCH('Planning Ngrps'!AC$9,'Planning CPRP'!$G$9:$BA$9,0)),"")</f>
        <v/>
      </c>
      <c r="AD13" s="158" t="str">
        <f>IFERROR(INDEX('March 2019'!$G$2:$BR$159,MATCH('Planning Ngrps'!$A13,'March 2019'!$A$2:$A$161,0),MATCH(AD$9,'March 2019'!$G$1:$BR$1,0))/INDEX('Planning CPRP'!$G$10:$BA$168,MATCH('Planning Ngrps'!$A13,'Planning CPRP'!$A$10:$A$170,0),MATCH('Planning Ngrps'!AD$9,'Planning CPRP'!$G$9:$BA$9,0)),"")</f>
        <v/>
      </c>
      <c r="AE13" s="158" t="str">
        <f>IFERROR(INDEX('March 2019'!$G$2:$BR$159,MATCH('Planning Ngrps'!$A13,'March 2019'!$A$2:$A$161,0),MATCH(AE$9,'March 2019'!$G$1:$BR$1,0))/INDEX('Planning CPRP'!$G$10:$BA$168,MATCH('Planning Ngrps'!$A13,'Planning CPRP'!$A$10:$A$170,0),MATCH('Planning Ngrps'!AE$9,'Planning CPRP'!$G$9:$BA$9,0)),"")</f>
        <v/>
      </c>
      <c r="AF13" s="158" t="str">
        <f>IFERROR(INDEX('March 2019'!$G$2:$BR$159,MATCH('Planning Ngrps'!$A13,'March 2019'!$A$2:$A$161,0),MATCH(AF$9,'March 2019'!$G$1:$BR$1,0))/INDEX('Planning CPRP'!$G$10:$BA$168,MATCH('Planning Ngrps'!$A13,'Planning CPRP'!$A$10:$A$170,0),MATCH('Planning Ngrps'!AF$9,'Planning CPRP'!$G$9:$BA$9,0)),"")</f>
        <v/>
      </c>
      <c r="AG13" s="158" t="str">
        <f>IFERROR(INDEX('March 2019'!$G$2:$BR$159,MATCH('Planning Ngrps'!$A13,'March 2019'!$A$2:$A$161,0),MATCH(AG$9,'March 2019'!$G$1:$BR$1,0))/INDEX('Planning CPRP'!$G$10:$BA$168,MATCH('Planning Ngrps'!$A13,'Planning CPRP'!$A$10:$A$170,0),MATCH('Planning Ngrps'!AG$9,'Planning CPRP'!$G$9:$BA$9,0)),"")</f>
        <v/>
      </c>
      <c r="AH13" s="158" t="str">
        <f>IFERROR(INDEX('March 2019'!$G$2:$BR$159,MATCH('Planning Ngrps'!$A13,'March 2019'!$A$2:$A$161,0),MATCH(AH$9,'March 2019'!$G$1:$BR$1,0))/INDEX('Planning CPRP'!$G$10:$BA$168,MATCH('Planning Ngrps'!$A13,'Planning CPRP'!$A$10:$A$170,0),MATCH('Planning Ngrps'!AH$9,'Planning CPRP'!$G$9:$BA$9,0)),"")</f>
        <v/>
      </c>
      <c r="AI13" s="158" t="str">
        <f>IFERROR(INDEX('March 2019'!$G$2:$BR$159,MATCH('Planning Ngrps'!$A13,'March 2019'!$A$2:$A$161,0),MATCH(AI$9,'March 2019'!$G$1:$BR$1,0))/INDEX('Planning CPRP'!$G$10:$BA$168,MATCH('Planning Ngrps'!$A13,'Planning CPRP'!$A$10:$A$170,0),MATCH('Planning Ngrps'!AI$9,'Planning CPRP'!$G$9:$BA$9,0)),"")</f>
        <v/>
      </c>
      <c r="AJ13" s="158" t="str">
        <f>IFERROR(INDEX('March 2019'!$G$2:$BR$159,MATCH('Planning Ngrps'!$A13,'March 2019'!$A$2:$A$161,0),MATCH(AJ$9,'March 2019'!$G$1:$BR$1,0))/INDEX('Planning CPRP'!$G$10:$BA$168,MATCH('Planning Ngrps'!$A13,'Planning CPRP'!$A$10:$A$170,0),MATCH('Planning Ngrps'!AJ$9,'Planning CPRP'!$G$9:$BA$9,0)),"")</f>
        <v/>
      </c>
      <c r="AK13" s="158" t="str">
        <f>IFERROR(INDEX('March 2019'!$G$2:$BR$159,MATCH('Planning Ngrps'!$A13,'March 2019'!$A$2:$A$161,0),MATCH(AK$9,'March 2019'!$G$1:$BR$1,0))/INDEX('Planning CPRP'!$G$10:$BA$168,MATCH('Planning Ngrps'!$A13,'Planning CPRP'!$A$10:$A$170,0),MATCH('Planning Ngrps'!AK$9,'Planning CPRP'!$G$9:$BA$9,0)),"")</f>
        <v/>
      </c>
      <c r="AL13" s="158" t="str">
        <f>IFERROR(INDEX('March 2019'!$G$2:$BR$159,MATCH('Planning Ngrps'!$A13,'March 2019'!$A$2:$A$161,0),MATCH(AL$9,'March 2019'!$G$1:$BR$1,0))/INDEX('Planning CPRP'!$G$10:$BA$168,MATCH('Planning Ngrps'!$A13,'Planning CPRP'!$A$10:$A$170,0),MATCH('Planning Ngrps'!AL$9,'Planning CPRP'!$G$9:$BA$9,0)),"")</f>
        <v/>
      </c>
      <c r="AM13" s="158" t="str">
        <f>IFERROR(INDEX('March 2019'!$G$2:$BR$159,MATCH('Planning Ngrps'!$A13,'March 2019'!$A$2:$A$161,0),MATCH(AM$9,'March 2019'!$G$1:$BR$1,0))/INDEX('Planning CPRP'!$G$10:$BA$168,MATCH('Planning Ngrps'!$A13,'Planning CPRP'!$A$10:$A$170,0),MATCH('Planning Ngrps'!AM$9,'Planning CPRP'!$G$9:$BA$9,0)),"")</f>
        <v/>
      </c>
      <c r="AN13" s="158" t="str">
        <f>IFERROR(INDEX('March 2019'!$G$2:$BR$159,MATCH('Planning Ngrps'!$A13,'March 2019'!$A$2:$A$161,0),MATCH(AN$9,'March 2019'!$G$1:$BR$1,0))/INDEX('Planning CPRP'!$G$10:$BA$168,MATCH('Planning Ngrps'!$A13,'Planning CPRP'!$A$10:$A$170,0),MATCH('Planning Ngrps'!AN$9,'Planning CPRP'!$G$9:$BA$9,0)),"")</f>
        <v/>
      </c>
      <c r="AO13" s="158" t="str">
        <f>IFERROR(INDEX('March 2019'!$G$2:$BR$159,MATCH('Planning Ngrps'!$A13,'March 2019'!$A$2:$A$161,0),MATCH(AO$9,'March 2019'!$G$1:$BR$1,0))/INDEX('Planning CPRP'!$G$10:$BA$168,MATCH('Planning Ngrps'!$A13,'Planning CPRP'!$A$10:$A$170,0),MATCH('Planning Ngrps'!AO$9,'Planning CPRP'!$G$9:$BA$9,0)),"")</f>
        <v/>
      </c>
      <c r="AP13" s="158" t="str">
        <f>IFERROR(INDEX('March 2019'!$G$2:$BR$159,MATCH('Planning Ngrps'!$A13,'March 2019'!$A$2:$A$161,0),MATCH(AP$9,'March 2019'!$G$1:$BR$1,0))/INDEX('Planning CPRP'!$G$10:$BA$168,MATCH('Planning Ngrps'!$A13,'Planning CPRP'!$A$10:$A$170,0),MATCH('Planning Ngrps'!AP$9,'Planning CPRP'!$G$9:$BA$9,0)),"")</f>
        <v/>
      </c>
      <c r="AQ13" s="158" t="str">
        <f>IFERROR(INDEX('March 2019'!$G$2:$BR$159,MATCH('Planning Ngrps'!$A13,'March 2019'!$A$2:$A$161,0),MATCH(AQ$9,'March 2019'!$G$1:$BR$1,0))/INDEX('Planning CPRP'!$G$10:$BA$168,MATCH('Planning Ngrps'!$A13,'Planning CPRP'!$A$10:$A$170,0),MATCH('Planning Ngrps'!AQ$9,'Planning CPRP'!$G$9:$BA$9,0)),"")</f>
        <v/>
      </c>
      <c r="AR13" s="158" t="str">
        <f>IFERROR(INDEX('March 2019'!$G$2:$BR$159,MATCH('Planning Ngrps'!$A13,'March 2019'!$A$2:$A$161,0),MATCH(AR$9,'March 2019'!$G$1:$BR$1,0))/INDEX('Planning CPRP'!$G$10:$BA$168,MATCH('Planning Ngrps'!$A13,'Planning CPRP'!$A$10:$A$170,0),MATCH('Planning Ngrps'!AR$9,'Planning CPRP'!$G$9:$BA$9,0)),"")</f>
        <v/>
      </c>
      <c r="AS13" s="158" t="str">
        <f>IFERROR(INDEX('March 2019'!$G$2:$BR$159,MATCH('Planning Ngrps'!$A13,'March 2019'!$A$2:$A$161,0),MATCH(AS$9,'March 2019'!$G$1:$BR$1,0))/INDEX('Planning CPRP'!$G$10:$BA$168,MATCH('Planning Ngrps'!$A13,'Planning CPRP'!$A$10:$A$170,0),MATCH('Planning Ngrps'!AS$9,'Planning CPRP'!$G$9:$BA$9,0)),"")</f>
        <v/>
      </c>
      <c r="AT13" s="158" t="str">
        <f>IFERROR(INDEX('March 2019'!$G$2:$BR$159,MATCH('Planning Ngrps'!$A13,'March 2019'!$A$2:$A$161,0),MATCH(AT$9,'March 2019'!$G$1:$BR$1,0))/INDEX('Planning CPRP'!$G$10:$BA$168,MATCH('Planning Ngrps'!$A13,'Planning CPRP'!$A$10:$A$170,0),MATCH('Planning Ngrps'!AT$9,'Planning CPRP'!$G$9:$BA$9,0)),"")</f>
        <v/>
      </c>
      <c r="AU13" s="158" t="str">
        <f>IFERROR(INDEX('March 2019'!$G$2:$BR$159,MATCH('Planning Ngrps'!$A13,'March 2019'!$A$2:$A$161,0),MATCH(AU$9,'March 2019'!$G$1:$BR$1,0))/INDEX('Planning CPRP'!$G$10:$BA$168,MATCH('Planning Ngrps'!$A13,'Planning CPRP'!$A$10:$A$170,0),MATCH('Planning Ngrps'!AU$9,'Planning CPRP'!$G$9:$BA$9,0)),"")</f>
        <v/>
      </c>
      <c r="AV13" s="158" t="str">
        <f>IFERROR(INDEX('March 2019'!$G$2:$BR$159,MATCH('Planning Ngrps'!$A13,'March 2019'!$A$2:$A$161,0),MATCH(AV$9,'March 2019'!$G$1:$BR$1,0))/INDEX('Planning CPRP'!$G$10:$BA$168,MATCH('Planning Ngrps'!$A13,'Planning CPRP'!$A$10:$A$170,0),MATCH('Planning Ngrps'!AV$9,'Planning CPRP'!$G$9:$BA$9,0)),"")</f>
        <v/>
      </c>
      <c r="AW13" s="158" t="str">
        <f>IFERROR(INDEX('March 2019'!$G$2:$BR$159,MATCH('Planning Ngrps'!$A13,'March 2019'!$A$2:$A$161,0),MATCH(AW$9,'March 2019'!$G$1:$BR$1,0))/INDEX('Planning CPRP'!$G$10:$BA$168,MATCH('Planning Ngrps'!$A13,'Planning CPRP'!$A$10:$A$170,0),MATCH('Planning Ngrps'!AW$9,'Planning CPRP'!$G$9:$BA$9,0)),"")</f>
        <v/>
      </c>
      <c r="AX13" s="158" t="str">
        <f>IFERROR(INDEX('March 2019'!$G$2:$BR$159,MATCH('Planning Ngrps'!$A13,'March 2019'!$A$2:$A$161,0),MATCH(AX$9,'March 2019'!$G$1:$BR$1,0))/INDEX('Planning CPRP'!$G$10:$BA$168,MATCH('Planning Ngrps'!$A13,'Planning CPRP'!$A$10:$A$170,0),MATCH('Planning Ngrps'!AX$9,'Planning CPRP'!$G$9:$BA$9,0)),"")</f>
        <v/>
      </c>
      <c r="AY13" s="158" t="str">
        <f>IFERROR(INDEX('March 2019'!$G$2:$BR$159,MATCH('Planning Ngrps'!$A13,'March 2019'!$A$2:$A$161,0),MATCH(AY$9,'March 2019'!$G$1:$BR$1,0))/INDEX('Planning CPRP'!$G$10:$BA$168,MATCH('Planning Ngrps'!$A13,'Planning CPRP'!$A$10:$A$170,0),MATCH('Planning Ngrps'!AY$9,'Planning CPRP'!$G$9:$BA$9,0)),"")</f>
        <v/>
      </c>
      <c r="AZ13" s="158" t="str">
        <f>IFERROR(INDEX('March 2019'!$G$2:$BR$159,MATCH('Planning Ngrps'!$A13,'March 2019'!$A$2:$A$161,0),MATCH(AZ$9,'March 2019'!$G$1:$BR$1,0))/INDEX('Planning CPRP'!$G$10:$BA$168,MATCH('Planning Ngrps'!$A13,'Planning CPRP'!$A$10:$A$170,0),MATCH('Planning Ngrps'!AZ$9,'Planning CPRP'!$G$9:$BA$9,0)),"")</f>
        <v/>
      </c>
      <c r="BA13" s="158" t="str">
        <f>IFERROR(INDEX('March 2019'!$G$2:$BR$159,MATCH('Planning Ngrps'!$A13,'March 2019'!$A$2:$A$161,0),MATCH(BA$9,'March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2019'!$G$2:$BR$159,MATCH('Planning Ngrps'!$A14,'March 2019'!$A$2:$A$161,0),MATCH(G$9,'March 2019'!$G$1:$BR$1,0))/INDEX('Planning CPRP'!$G$10:$BA$168,MATCH('Planning Ngrps'!$A14,'Planning CPRP'!$A$10:$A$170,0),MATCH('Planning Ngrps'!G$9,'Planning CPRP'!$G$9:$BA$9,0)),"")</f>
        <v/>
      </c>
      <c r="H14" s="158" t="str">
        <f>IFERROR(INDEX('March 2019'!$G$2:$BR$159,MATCH('Planning Ngrps'!$A14,'March 2019'!$A$2:$A$161,0),MATCH(H$9,'March 2019'!$G$1:$BR$1,0))/INDEX('Planning CPRP'!$G$10:$BA$168,MATCH('Planning Ngrps'!$A14,'Planning CPRP'!$A$10:$A$170,0),MATCH('Planning Ngrps'!H$9,'Planning CPRP'!$G$9:$BA$9,0)),"")</f>
        <v/>
      </c>
      <c r="I14" s="158" t="str">
        <f>IFERROR(INDEX('March 2019'!$G$2:$BR$159,MATCH('Planning Ngrps'!$A14,'March 2019'!$A$2:$A$161,0),MATCH(I$9,'March 2019'!$G$1:$BR$1,0))/INDEX('Planning CPRP'!$G$10:$BA$168,MATCH('Planning Ngrps'!$A14,'Planning CPRP'!$A$10:$A$170,0),MATCH('Planning Ngrps'!I$9,'Planning CPRP'!$G$9:$BA$9,0)),"")</f>
        <v/>
      </c>
      <c r="J14" s="158" t="str">
        <f>IFERROR(INDEX('March 2019'!$G$2:$BR$159,MATCH('Planning Ngrps'!$A14,'March 2019'!$A$2:$A$161,0),MATCH(J$9,'March 2019'!$G$1:$BR$1,0))/INDEX('Planning CPRP'!$G$10:$BA$168,MATCH('Planning Ngrps'!$A14,'Planning CPRP'!$A$10:$A$170,0),MATCH('Planning Ngrps'!J$9,'Planning CPRP'!$G$9:$BA$9,0)),"")</f>
        <v/>
      </c>
      <c r="K14" s="158" t="str">
        <f>IFERROR(INDEX('March 2019'!$G$2:$BR$159,MATCH('Planning Ngrps'!$A14,'March 2019'!$A$2:$A$161,0),MATCH(K$9,'March 2019'!$G$1:$BR$1,0))/INDEX('Planning CPRP'!$G$10:$BA$168,MATCH('Planning Ngrps'!$A14,'Planning CPRP'!$A$10:$A$170,0),MATCH('Planning Ngrps'!K$9,'Planning CPRP'!$G$9:$BA$9,0)),"")</f>
        <v/>
      </c>
      <c r="L14" s="158" t="str">
        <f>IFERROR(INDEX('March 2019'!$G$2:$BR$159,MATCH('Planning Ngrps'!$A14,'March 2019'!$A$2:$A$161,0),MATCH(L$9,'March 2019'!$G$1:$BR$1,0))/INDEX('Planning CPRP'!$G$10:$BA$168,MATCH('Planning Ngrps'!$A14,'Planning CPRP'!$A$10:$A$170,0),MATCH('Planning Ngrps'!L$9,'Planning CPRP'!$G$9:$BA$9,0)),"")</f>
        <v/>
      </c>
      <c r="M14" s="158" t="str">
        <f>IFERROR(INDEX('March 2019'!$G$2:$BR$159,MATCH('Planning Ngrps'!$A14,'March 2019'!$A$2:$A$161,0),MATCH(M$9,'March 2019'!$G$1:$BR$1,0))/INDEX('Planning CPRP'!$G$10:$BA$168,MATCH('Planning Ngrps'!$A14,'Planning CPRP'!$A$10:$A$170,0),MATCH('Planning Ngrps'!M$9,'Planning CPRP'!$G$9:$BA$9,0)),"")</f>
        <v/>
      </c>
      <c r="N14" s="158" t="str">
        <f>IFERROR(INDEX('March 2019'!$G$2:$BR$159,MATCH('Planning Ngrps'!$A14,'March 2019'!$A$2:$A$161,0),MATCH(N$9,'March 2019'!$G$1:$BR$1,0))/INDEX('Planning CPRP'!$G$10:$BA$168,MATCH('Planning Ngrps'!$A14,'Planning CPRP'!$A$10:$A$170,0),MATCH('Planning Ngrps'!N$9,'Planning CPRP'!$G$9:$BA$9,0)),"")</f>
        <v/>
      </c>
      <c r="O14" s="158" t="str">
        <f>IFERROR(INDEX('March 2019'!$G$2:$BR$159,MATCH('Planning Ngrps'!$A14,'March 2019'!$A$2:$A$161,0),MATCH(O$9,'March 2019'!$G$1:$BR$1,0))/INDEX('Planning CPRP'!$G$10:$BA$168,MATCH('Planning Ngrps'!$A14,'Planning CPRP'!$A$10:$A$170,0),MATCH('Planning Ngrps'!O$9,'Planning CPRP'!$G$9:$BA$9,0)),"")</f>
        <v/>
      </c>
      <c r="P14" s="158" t="str">
        <f>IFERROR(INDEX('March 2019'!$G$2:$BR$159,MATCH('Planning Ngrps'!$A14,'March 2019'!$A$2:$A$161,0),MATCH(P$9,'March 2019'!$G$1:$BR$1,0))/INDEX('Planning CPRP'!$G$10:$BA$168,MATCH('Planning Ngrps'!$A14,'Planning CPRP'!$A$10:$A$170,0),MATCH('Planning Ngrps'!P$9,'Planning CPRP'!$G$9:$BA$9,0)),"")</f>
        <v/>
      </c>
      <c r="Q14" s="158" t="str">
        <f>IFERROR(INDEX('March 2019'!$G$2:$BR$159,MATCH('Planning Ngrps'!$A14,'March 2019'!$A$2:$A$161,0),MATCH(Q$9,'March 2019'!$G$1:$BR$1,0))/INDEX('Planning CPRP'!$G$10:$BA$168,MATCH('Planning Ngrps'!$A14,'Planning CPRP'!$A$10:$A$170,0),MATCH('Planning Ngrps'!Q$9,'Planning CPRP'!$G$9:$BA$9,0)),"")</f>
        <v/>
      </c>
      <c r="R14" s="158" t="str">
        <f>IFERROR(INDEX('March 2019'!$G$2:$BR$159,MATCH('Planning Ngrps'!$A14,'March 2019'!$A$2:$A$161,0),MATCH(R$9,'March 2019'!$G$1:$BR$1,0))/INDEX('Planning CPRP'!$G$10:$BA$168,MATCH('Planning Ngrps'!$A14,'Planning CPRP'!$A$10:$A$170,0),MATCH('Planning Ngrps'!R$9,'Planning CPRP'!$G$9:$BA$9,0)),"")</f>
        <v/>
      </c>
      <c r="S14" s="158" t="str">
        <f>IFERROR(INDEX('March 2019'!$G$2:$BR$159,MATCH('Planning Ngrps'!$A14,'March 2019'!$A$2:$A$161,0),MATCH(S$9,'March 2019'!$G$1:$BR$1,0))/INDEX('Planning CPRP'!$G$10:$BA$168,MATCH('Planning Ngrps'!$A14,'Planning CPRP'!$A$10:$A$170,0),MATCH('Planning Ngrps'!S$9,'Planning CPRP'!$G$9:$BA$9,0)),"")</f>
        <v/>
      </c>
      <c r="T14" s="158" t="str">
        <f>IFERROR(INDEX('March 2019'!$G$2:$BR$159,MATCH('Planning Ngrps'!$A14,'March 2019'!$A$2:$A$161,0),MATCH(T$9,'March 2019'!$G$1:$BR$1,0))/INDEX('Planning CPRP'!$G$10:$BA$168,MATCH('Planning Ngrps'!$A14,'Planning CPRP'!$A$10:$A$170,0),MATCH('Planning Ngrps'!T$9,'Planning CPRP'!$G$9:$BA$9,0)),"")</f>
        <v/>
      </c>
      <c r="U14" s="158" t="str">
        <f>IFERROR(INDEX('March 2019'!$G$2:$BR$159,MATCH('Planning Ngrps'!$A14,'March 2019'!$A$2:$A$161,0),MATCH(U$9,'March 2019'!$G$1:$BR$1,0))/INDEX('Planning CPRP'!$G$10:$BA$168,MATCH('Planning Ngrps'!$A14,'Planning CPRP'!$A$10:$A$170,0),MATCH('Planning Ngrps'!U$9,'Planning CPRP'!$G$9:$BA$9,0)),"")</f>
        <v/>
      </c>
      <c r="V14" s="158" t="str">
        <f>IFERROR(INDEX('March 2019'!$G$2:$BR$159,MATCH('Planning Ngrps'!$A14,'March 2019'!$A$2:$A$161,0),MATCH(V$9,'March 2019'!$G$1:$BR$1,0))/INDEX('Planning CPRP'!$G$10:$BA$168,MATCH('Planning Ngrps'!$A14,'Planning CPRP'!$A$10:$A$170,0),MATCH('Planning Ngrps'!V$9,'Planning CPRP'!$G$9:$BA$9,0)),"")</f>
        <v/>
      </c>
      <c r="W14" s="158" t="str">
        <f>IFERROR(INDEX('March 2019'!$G$2:$BR$159,MATCH('Planning Ngrps'!$A14,'March 2019'!$A$2:$A$161,0),MATCH(W$9,'March 2019'!$G$1:$BR$1,0))/INDEX('Planning CPRP'!$G$10:$BA$168,MATCH('Planning Ngrps'!$A14,'Planning CPRP'!$A$10:$A$170,0),MATCH('Planning Ngrps'!W$9,'Planning CPRP'!$G$9:$BA$9,0)),"")</f>
        <v/>
      </c>
      <c r="X14" s="158" t="str">
        <f>IFERROR(INDEX('March 2019'!$G$2:$BR$159,MATCH('Planning Ngrps'!$A14,'March 2019'!$A$2:$A$161,0),MATCH(X$9,'March 2019'!$G$1:$BR$1,0))/INDEX('Planning CPRP'!$G$10:$BA$168,MATCH('Planning Ngrps'!$A14,'Planning CPRP'!$A$10:$A$170,0),MATCH('Planning Ngrps'!X$9,'Planning CPRP'!$G$9:$BA$9,0)),"")</f>
        <v/>
      </c>
      <c r="Y14" s="158" t="str">
        <f>IFERROR(INDEX('March 2019'!$G$2:$BR$159,MATCH('Planning Ngrps'!$A14,'March 2019'!$A$2:$A$161,0),MATCH(Y$9,'March 2019'!$G$1:$BR$1,0))/INDEX('Planning CPRP'!$G$10:$BA$168,MATCH('Planning Ngrps'!$A14,'Planning CPRP'!$A$10:$A$170,0),MATCH('Planning Ngrps'!Y$9,'Planning CPRP'!$G$9:$BA$9,0)),"")</f>
        <v/>
      </c>
      <c r="Z14" s="158" t="str">
        <f>IFERROR(INDEX('March 2019'!$G$2:$BR$159,MATCH('Planning Ngrps'!$A14,'March 2019'!$A$2:$A$161,0),MATCH(Z$9,'March 2019'!$G$1:$BR$1,0))/INDEX('Planning CPRP'!$G$10:$BA$168,MATCH('Planning Ngrps'!$A14,'Planning CPRP'!$A$10:$A$170,0),MATCH('Planning Ngrps'!Z$9,'Planning CPRP'!$G$9:$BA$9,0)),"")</f>
        <v/>
      </c>
      <c r="AA14" s="158" t="str">
        <f>IFERROR(INDEX('March 2019'!$G$2:$BR$159,MATCH('Planning Ngrps'!$A14,'March 2019'!$A$2:$A$161,0),MATCH(AA$9,'March 2019'!$G$1:$BR$1,0))/INDEX('Planning CPRP'!$G$10:$BA$168,MATCH('Planning Ngrps'!$A14,'Planning CPRP'!$A$10:$A$170,0),MATCH('Planning Ngrps'!AA$9,'Planning CPRP'!$G$9:$BA$9,0)),"")</f>
        <v/>
      </c>
      <c r="AB14" s="158" t="str">
        <f>IFERROR(INDEX('March 2019'!$G$2:$BR$159,MATCH('Planning Ngrps'!$A14,'March 2019'!$A$2:$A$161,0),MATCH(AB$9,'March 2019'!$G$1:$BR$1,0))/INDEX('Planning CPRP'!$G$10:$BA$168,MATCH('Planning Ngrps'!$A14,'Planning CPRP'!$A$10:$A$170,0),MATCH('Planning Ngrps'!AB$9,'Planning CPRP'!$G$9:$BA$9,0)),"")</f>
        <v/>
      </c>
      <c r="AC14" s="158" t="str">
        <f>IFERROR(INDEX('March 2019'!$G$2:$BR$159,MATCH('Planning Ngrps'!$A14,'March 2019'!$A$2:$A$161,0),MATCH(AC$9,'March 2019'!$G$1:$BR$1,0))/INDEX('Planning CPRP'!$G$10:$BA$168,MATCH('Planning Ngrps'!$A14,'Planning CPRP'!$A$10:$A$170,0),MATCH('Planning Ngrps'!AC$9,'Planning CPRP'!$G$9:$BA$9,0)),"")</f>
        <v/>
      </c>
      <c r="AD14" s="158" t="str">
        <f>IFERROR(INDEX('March 2019'!$G$2:$BR$159,MATCH('Planning Ngrps'!$A14,'March 2019'!$A$2:$A$161,0),MATCH(AD$9,'March 2019'!$G$1:$BR$1,0))/INDEX('Planning CPRP'!$G$10:$BA$168,MATCH('Planning Ngrps'!$A14,'Planning CPRP'!$A$10:$A$170,0),MATCH('Planning Ngrps'!AD$9,'Planning CPRP'!$G$9:$BA$9,0)),"")</f>
        <v/>
      </c>
      <c r="AE14" s="158" t="str">
        <f>IFERROR(INDEX('March 2019'!$G$2:$BR$159,MATCH('Planning Ngrps'!$A14,'March 2019'!$A$2:$A$161,0),MATCH(AE$9,'March 2019'!$G$1:$BR$1,0))/INDEX('Planning CPRP'!$G$10:$BA$168,MATCH('Planning Ngrps'!$A14,'Planning CPRP'!$A$10:$A$170,0),MATCH('Planning Ngrps'!AE$9,'Planning CPRP'!$G$9:$BA$9,0)),"")</f>
        <v/>
      </c>
      <c r="AF14" s="158" t="str">
        <f>IFERROR(INDEX('March 2019'!$G$2:$BR$159,MATCH('Planning Ngrps'!$A14,'March 2019'!$A$2:$A$161,0),MATCH(AF$9,'March 2019'!$G$1:$BR$1,0))/INDEX('Planning CPRP'!$G$10:$BA$168,MATCH('Planning Ngrps'!$A14,'Planning CPRP'!$A$10:$A$170,0),MATCH('Planning Ngrps'!AF$9,'Planning CPRP'!$G$9:$BA$9,0)),"")</f>
        <v/>
      </c>
      <c r="AG14" s="158" t="str">
        <f>IFERROR(INDEX('March 2019'!$G$2:$BR$159,MATCH('Planning Ngrps'!$A14,'March 2019'!$A$2:$A$161,0),MATCH(AG$9,'March 2019'!$G$1:$BR$1,0))/INDEX('Planning CPRP'!$G$10:$BA$168,MATCH('Planning Ngrps'!$A14,'Planning CPRP'!$A$10:$A$170,0),MATCH('Planning Ngrps'!AG$9,'Planning CPRP'!$G$9:$BA$9,0)),"")</f>
        <v/>
      </c>
      <c r="AH14" s="158" t="str">
        <f>IFERROR(INDEX('March 2019'!$G$2:$BR$159,MATCH('Planning Ngrps'!$A14,'March 2019'!$A$2:$A$161,0),MATCH(AH$9,'March 2019'!$G$1:$BR$1,0))/INDEX('Planning CPRP'!$G$10:$BA$168,MATCH('Planning Ngrps'!$A14,'Planning CPRP'!$A$10:$A$170,0),MATCH('Planning Ngrps'!AH$9,'Planning CPRP'!$G$9:$BA$9,0)),"")</f>
        <v/>
      </c>
      <c r="AI14" s="158" t="str">
        <f>IFERROR(INDEX('March 2019'!$G$2:$BR$159,MATCH('Planning Ngrps'!$A14,'March 2019'!$A$2:$A$161,0),MATCH(AI$9,'March 2019'!$G$1:$BR$1,0))/INDEX('Planning CPRP'!$G$10:$BA$168,MATCH('Planning Ngrps'!$A14,'Planning CPRP'!$A$10:$A$170,0),MATCH('Planning Ngrps'!AI$9,'Planning CPRP'!$G$9:$BA$9,0)),"")</f>
        <v/>
      </c>
      <c r="AJ14" s="158" t="str">
        <f>IFERROR(INDEX('March 2019'!$G$2:$BR$159,MATCH('Planning Ngrps'!$A14,'March 2019'!$A$2:$A$161,0),MATCH(AJ$9,'March 2019'!$G$1:$BR$1,0))/INDEX('Planning CPRP'!$G$10:$BA$168,MATCH('Planning Ngrps'!$A14,'Planning CPRP'!$A$10:$A$170,0),MATCH('Planning Ngrps'!AJ$9,'Planning CPRP'!$G$9:$BA$9,0)),"")</f>
        <v/>
      </c>
      <c r="AK14" s="158" t="str">
        <f>IFERROR(INDEX('March 2019'!$G$2:$BR$159,MATCH('Planning Ngrps'!$A14,'March 2019'!$A$2:$A$161,0),MATCH(AK$9,'March 2019'!$G$1:$BR$1,0))/INDEX('Planning CPRP'!$G$10:$BA$168,MATCH('Planning Ngrps'!$A14,'Planning CPRP'!$A$10:$A$170,0),MATCH('Planning Ngrps'!AK$9,'Planning CPRP'!$G$9:$BA$9,0)),"")</f>
        <v/>
      </c>
      <c r="AL14" s="158" t="str">
        <f>IFERROR(INDEX('March 2019'!$G$2:$BR$159,MATCH('Planning Ngrps'!$A14,'March 2019'!$A$2:$A$161,0),MATCH(AL$9,'March 2019'!$G$1:$BR$1,0))/INDEX('Planning CPRP'!$G$10:$BA$168,MATCH('Planning Ngrps'!$A14,'Planning CPRP'!$A$10:$A$170,0),MATCH('Planning Ngrps'!AL$9,'Planning CPRP'!$G$9:$BA$9,0)),"")</f>
        <v/>
      </c>
      <c r="AM14" s="158" t="str">
        <f>IFERROR(INDEX('March 2019'!$G$2:$BR$159,MATCH('Planning Ngrps'!$A14,'March 2019'!$A$2:$A$161,0),MATCH(AM$9,'March 2019'!$G$1:$BR$1,0))/INDEX('Planning CPRP'!$G$10:$BA$168,MATCH('Planning Ngrps'!$A14,'Planning CPRP'!$A$10:$A$170,0),MATCH('Planning Ngrps'!AM$9,'Planning CPRP'!$G$9:$BA$9,0)),"")</f>
        <v/>
      </c>
      <c r="AN14" s="158" t="str">
        <f>IFERROR(INDEX('March 2019'!$G$2:$BR$159,MATCH('Planning Ngrps'!$A14,'March 2019'!$A$2:$A$161,0),MATCH(AN$9,'March 2019'!$G$1:$BR$1,0))/INDEX('Planning CPRP'!$G$10:$BA$168,MATCH('Planning Ngrps'!$A14,'Planning CPRP'!$A$10:$A$170,0),MATCH('Planning Ngrps'!AN$9,'Planning CPRP'!$G$9:$BA$9,0)),"")</f>
        <v/>
      </c>
      <c r="AO14" s="158" t="str">
        <f>IFERROR(INDEX('March 2019'!$G$2:$BR$159,MATCH('Planning Ngrps'!$A14,'March 2019'!$A$2:$A$161,0),MATCH(AO$9,'March 2019'!$G$1:$BR$1,0))/INDEX('Planning CPRP'!$G$10:$BA$168,MATCH('Planning Ngrps'!$A14,'Planning CPRP'!$A$10:$A$170,0),MATCH('Planning Ngrps'!AO$9,'Planning CPRP'!$G$9:$BA$9,0)),"")</f>
        <v/>
      </c>
      <c r="AP14" s="158" t="str">
        <f>IFERROR(INDEX('March 2019'!$G$2:$BR$159,MATCH('Planning Ngrps'!$A14,'March 2019'!$A$2:$A$161,0),MATCH(AP$9,'March 2019'!$G$1:$BR$1,0))/INDEX('Planning CPRP'!$G$10:$BA$168,MATCH('Planning Ngrps'!$A14,'Planning CPRP'!$A$10:$A$170,0),MATCH('Planning Ngrps'!AP$9,'Planning CPRP'!$G$9:$BA$9,0)),"")</f>
        <v/>
      </c>
      <c r="AQ14" s="158" t="str">
        <f>IFERROR(INDEX('March 2019'!$G$2:$BR$159,MATCH('Planning Ngrps'!$A14,'March 2019'!$A$2:$A$161,0),MATCH(AQ$9,'March 2019'!$G$1:$BR$1,0))/INDEX('Planning CPRP'!$G$10:$BA$168,MATCH('Planning Ngrps'!$A14,'Planning CPRP'!$A$10:$A$170,0),MATCH('Planning Ngrps'!AQ$9,'Planning CPRP'!$G$9:$BA$9,0)),"")</f>
        <v/>
      </c>
      <c r="AR14" s="158" t="str">
        <f>IFERROR(INDEX('March 2019'!$G$2:$BR$159,MATCH('Planning Ngrps'!$A14,'March 2019'!$A$2:$A$161,0),MATCH(AR$9,'March 2019'!$G$1:$BR$1,0))/INDEX('Planning CPRP'!$G$10:$BA$168,MATCH('Planning Ngrps'!$A14,'Planning CPRP'!$A$10:$A$170,0),MATCH('Planning Ngrps'!AR$9,'Planning CPRP'!$G$9:$BA$9,0)),"")</f>
        <v/>
      </c>
      <c r="AS14" s="158" t="str">
        <f>IFERROR(INDEX('March 2019'!$G$2:$BR$159,MATCH('Planning Ngrps'!$A14,'March 2019'!$A$2:$A$161,0),MATCH(AS$9,'March 2019'!$G$1:$BR$1,0))/INDEX('Planning CPRP'!$G$10:$BA$168,MATCH('Planning Ngrps'!$A14,'Planning CPRP'!$A$10:$A$170,0),MATCH('Planning Ngrps'!AS$9,'Planning CPRP'!$G$9:$BA$9,0)),"")</f>
        <v/>
      </c>
      <c r="AT14" s="158" t="str">
        <f>IFERROR(INDEX('March 2019'!$G$2:$BR$159,MATCH('Planning Ngrps'!$A14,'March 2019'!$A$2:$A$161,0),MATCH(AT$9,'March 2019'!$G$1:$BR$1,0))/INDEX('Planning CPRP'!$G$10:$BA$168,MATCH('Planning Ngrps'!$A14,'Planning CPRP'!$A$10:$A$170,0),MATCH('Planning Ngrps'!AT$9,'Planning CPRP'!$G$9:$BA$9,0)),"")</f>
        <v/>
      </c>
      <c r="AU14" s="158" t="str">
        <f>IFERROR(INDEX('March 2019'!$G$2:$BR$159,MATCH('Planning Ngrps'!$A14,'March 2019'!$A$2:$A$161,0),MATCH(AU$9,'March 2019'!$G$1:$BR$1,0))/INDEX('Planning CPRP'!$G$10:$BA$168,MATCH('Planning Ngrps'!$A14,'Planning CPRP'!$A$10:$A$170,0),MATCH('Planning Ngrps'!AU$9,'Planning CPRP'!$G$9:$BA$9,0)),"")</f>
        <v/>
      </c>
      <c r="AV14" s="158" t="str">
        <f>IFERROR(INDEX('March 2019'!$G$2:$BR$159,MATCH('Planning Ngrps'!$A14,'March 2019'!$A$2:$A$161,0),MATCH(AV$9,'March 2019'!$G$1:$BR$1,0))/INDEX('Planning CPRP'!$G$10:$BA$168,MATCH('Planning Ngrps'!$A14,'Planning CPRP'!$A$10:$A$170,0),MATCH('Planning Ngrps'!AV$9,'Planning CPRP'!$G$9:$BA$9,0)),"")</f>
        <v/>
      </c>
      <c r="AW14" s="158" t="str">
        <f>IFERROR(INDEX('March 2019'!$G$2:$BR$159,MATCH('Planning Ngrps'!$A14,'March 2019'!$A$2:$A$161,0),MATCH(AW$9,'March 2019'!$G$1:$BR$1,0))/INDEX('Planning CPRP'!$G$10:$BA$168,MATCH('Planning Ngrps'!$A14,'Planning CPRP'!$A$10:$A$170,0),MATCH('Planning Ngrps'!AW$9,'Planning CPRP'!$G$9:$BA$9,0)),"")</f>
        <v/>
      </c>
      <c r="AX14" s="158" t="str">
        <f>IFERROR(INDEX('March 2019'!$G$2:$BR$159,MATCH('Planning Ngrps'!$A14,'March 2019'!$A$2:$A$161,0),MATCH(AX$9,'March 2019'!$G$1:$BR$1,0))/INDEX('Planning CPRP'!$G$10:$BA$168,MATCH('Planning Ngrps'!$A14,'Planning CPRP'!$A$10:$A$170,0),MATCH('Planning Ngrps'!AX$9,'Planning CPRP'!$G$9:$BA$9,0)),"")</f>
        <v/>
      </c>
      <c r="AY14" s="158" t="str">
        <f>IFERROR(INDEX('March 2019'!$G$2:$BR$159,MATCH('Planning Ngrps'!$A14,'March 2019'!$A$2:$A$161,0),MATCH(AY$9,'March 2019'!$G$1:$BR$1,0))/INDEX('Planning CPRP'!$G$10:$BA$168,MATCH('Planning Ngrps'!$A14,'Planning CPRP'!$A$10:$A$170,0),MATCH('Planning Ngrps'!AY$9,'Planning CPRP'!$G$9:$BA$9,0)),"")</f>
        <v/>
      </c>
      <c r="AZ14" s="158" t="str">
        <f>IFERROR(INDEX('March 2019'!$G$2:$BR$159,MATCH('Planning Ngrps'!$A14,'March 2019'!$A$2:$A$161,0),MATCH(AZ$9,'March 2019'!$G$1:$BR$1,0))/INDEX('Planning CPRP'!$G$10:$BA$168,MATCH('Planning Ngrps'!$A14,'Planning CPRP'!$A$10:$A$170,0),MATCH('Planning Ngrps'!AZ$9,'Planning CPRP'!$G$9:$BA$9,0)),"")</f>
        <v/>
      </c>
      <c r="BA14" s="158" t="str">
        <f>IFERROR(INDEX('March 2019'!$G$2:$BR$159,MATCH('Planning Ngrps'!$A14,'March 2019'!$A$2:$A$161,0),MATCH(BA$9,'March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IFERROR(INDEX('March 2019'!$G$2:$BR$159,MATCH('Planning Ngrps'!$A17,'March 2019'!$A$2:$A$161,0),MATCH(G$9,'March 2019'!$G$1:$BR$1,0))/INDEX('Planning CPRP'!$G$10:$BA$168,MATCH('Planning Ngrps'!$A17,'Planning CPRP'!$A$10:$A$170,0),MATCH('Planning Ngrps'!G$9,'Planning CPRP'!$G$9:$BA$9,0)),"")</f>
        <v/>
      </c>
      <c r="H17" s="158" t="str">
        <f>IFERROR(INDEX('March 2019'!$G$2:$BR$159,MATCH('Planning Ngrps'!$A17,'March 2019'!$A$2:$A$161,0),MATCH(H$9,'March 2019'!$G$1:$BR$1,0))/INDEX('Planning CPRP'!$G$10:$BA$168,MATCH('Planning Ngrps'!$A17,'Planning CPRP'!$A$10:$A$170,0),MATCH('Planning Ngrps'!H$9,'Planning CPRP'!$G$9:$BA$9,0)),"")</f>
        <v/>
      </c>
      <c r="I17" s="158" t="str">
        <f>IFERROR(INDEX('March 2019'!$G$2:$BR$159,MATCH('Planning Ngrps'!$A17,'March 2019'!$A$2:$A$161,0),MATCH(I$9,'March 2019'!$G$1:$BR$1,0))/INDEX('Planning CPRP'!$G$10:$BA$168,MATCH('Planning Ngrps'!$A17,'Planning CPRP'!$A$10:$A$170,0),MATCH('Planning Ngrps'!I$9,'Planning CPRP'!$G$9:$BA$9,0)),"")</f>
        <v/>
      </c>
      <c r="J17" s="158" t="str">
        <f>IFERROR(INDEX('March 2019'!$G$2:$BR$159,MATCH('Planning Ngrps'!$A17,'March 2019'!$A$2:$A$161,0),MATCH(J$9,'March 2019'!$G$1:$BR$1,0))/INDEX('Planning CPRP'!$G$10:$BA$168,MATCH('Planning Ngrps'!$A17,'Planning CPRP'!$A$10:$A$170,0),MATCH('Planning Ngrps'!J$9,'Planning CPRP'!$G$9:$BA$9,0)),"")</f>
        <v/>
      </c>
      <c r="K17" s="158" t="str">
        <f>IFERROR(INDEX('March 2019'!$G$2:$BR$159,MATCH('Planning Ngrps'!$A17,'March 2019'!$A$2:$A$161,0),MATCH(K$9,'March 2019'!$G$1:$BR$1,0))/INDEX('Planning CPRP'!$G$10:$BA$168,MATCH('Planning Ngrps'!$A17,'Planning CPRP'!$A$10:$A$170,0),MATCH('Planning Ngrps'!K$9,'Planning CPRP'!$G$9:$BA$9,0)),"")</f>
        <v/>
      </c>
      <c r="L17" s="158" t="str">
        <f>IFERROR(INDEX('March 2019'!$G$2:$BR$159,MATCH('Planning Ngrps'!$A17,'March 2019'!$A$2:$A$161,0),MATCH(L$9,'March 2019'!$G$1:$BR$1,0))/INDEX('Planning CPRP'!$G$10:$BA$168,MATCH('Planning Ngrps'!$A17,'Planning CPRP'!$A$10:$A$170,0),MATCH('Planning Ngrps'!L$9,'Planning CPRP'!$G$9:$BA$9,0)),"")</f>
        <v/>
      </c>
      <c r="M17" s="158" t="str">
        <f>IFERROR(INDEX('March 2019'!$G$2:$BR$159,MATCH('Planning Ngrps'!$A17,'March 2019'!$A$2:$A$161,0),MATCH(M$9,'March 2019'!$G$1:$BR$1,0))/INDEX('Planning CPRP'!$G$10:$BA$168,MATCH('Planning Ngrps'!$A17,'Planning CPRP'!$A$10:$A$170,0),MATCH('Planning Ngrps'!M$9,'Planning CPRP'!$G$9:$BA$9,0)),"")</f>
        <v/>
      </c>
      <c r="N17" s="158" t="str">
        <f>IFERROR(INDEX('March 2019'!$G$2:$BR$159,MATCH('Planning Ngrps'!$A17,'March 2019'!$A$2:$A$161,0),MATCH(N$9,'March 2019'!$G$1:$BR$1,0))/INDEX('Planning CPRP'!$G$10:$BA$168,MATCH('Planning Ngrps'!$A17,'Planning CPRP'!$A$10:$A$170,0),MATCH('Planning Ngrps'!N$9,'Planning CPRP'!$G$9:$BA$9,0)),"")</f>
        <v/>
      </c>
      <c r="O17" s="158" t="str">
        <f>IFERROR(INDEX('March 2019'!$G$2:$BR$159,MATCH('Planning Ngrps'!$A17,'March 2019'!$A$2:$A$161,0),MATCH(O$9,'March 2019'!$G$1:$BR$1,0))/INDEX('Planning CPRP'!$G$10:$BA$168,MATCH('Planning Ngrps'!$A17,'Planning CPRP'!$A$10:$A$170,0),MATCH('Planning Ngrps'!O$9,'Planning CPRP'!$G$9:$BA$9,0)),"")</f>
        <v/>
      </c>
      <c r="P17" s="158" t="str">
        <f>IFERROR(INDEX('March 2019'!$G$2:$BR$159,MATCH('Planning Ngrps'!$A17,'March 2019'!$A$2:$A$161,0),MATCH(P$9,'March 2019'!$G$1:$BR$1,0))/INDEX('Planning CPRP'!$G$10:$BA$168,MATCH('Planning Ngrps'!$A17,'Planning CPRP'!$A$10:$A$170,0),MATCH('Planning Ngrps'!P$9,'Planning CPRP'!$G$9:$BA$9,0)),"")</f>
        <v/>
      </c>
      <c r="Q17" s="158" t="str">
        <f>IFERROR(INDEX('March 2019'!$G$2:$BR$159,MATCH('Planning Ngrps'!$A17,'March 2019'!$A$2:$A$161,0),MATCH(Q$9,'March 2019'!$G$1:$BR$1,0))/INDEX('Planning CPRP'!$G$10:$BA$168,MATCH('Planning Ngrps'!$A17,'Planning CPRP'!$A$10:$A$170,0),MATCH('Planning Ngrps'!Q$9,'Planning CPRP'!$G$9:$BA$9,0)),"")</f>
        <v/>
      </c>
      <c r="R17" s="158" t="str">
        <f>IFERROR(INDEX('March 2019'!$G$2:$BR$159,MATCH('Planning Ngrps'!$A17,'March 2019'!$A$2:$A$161,0),MATCH(R$9,'March 2019'!$G$1:$BR$1,0))/INDEX('Planning CPRP'!$G$10:$BA$168,MATCH('Planning Ngrps'!$A17,'Planning CPRP'!$A$10:$A$170,0),MATCH('Planning Ngrps'!R$9,'Planning CPRP'!$G$9:$BA$9,0)),"")</f>
        <v/>
      </c>
      <c r="S17" s="158" t="str">
        <f>IFERROR(INDEX('March 2019'!$G$2:$BR$159,MATCH('Planning Ngrps'!$A17,'March 2019'!$A$2:$A$161,0),MATCH(S$9,'March 2019'!$G$1:$BR$1,0))/INDEX('Planning CPRP'!$G$10:$BA$168,MATCH('Planning Ngrps'!$A17,'Planning CPRP'!$A$10:$A$170,0),MATCH('Planning Ngrps'!S$9,'Planning CPRP'!$G$9:$BA$9,0)),"")</f>
        <v/>
      </c>
      <c r="T17" s="158" t="str">
        <f>IFERROR(INDEX('March 2019'!$G$2:$BR$159,MATCH('Planning Ngrps'!$A17,'March 2019'!$A$2:$A$161,0),MATCH(T$9,'March 2019'!$G$1:$BR$1,0))/INDEX('Planning CPRP'!$G$10:$BA$168,MATCH('Planning Ngrps'!$A17,'Planning CPRP'!$A$10:$A$170,0),MATCH('Planning Ngrps'!T$9,'Planning CPRP'!$G$9:$BA$9,0)),"")</f>
        <v/>
      </c>
      <c r="U17" s="158" t="str">
        <f>IFERROR(INDEX('March 2019'!$G$2:$BR$159,MATCH('Planning Ngrps'!$A17,'March 2019'!$A$2:$A$161,0),MATCH(U$9,'March 2019'!$G$1:$BR$1,0))/INDEX('Planning CPRP'!$G$10:$BA$168,MATCH('Planning Ngrps'!$A17,'Planning CPRP'!$A$10:$A$170,0),MATCH('Planning Ngrps'!U$9,'Planning CPRP'!$G$9:$BA$9,0)),"")</f>
        <v/>
      </c>
      <c r="V17" s="158" t="str">
        <f>IFERROR(INDEX('March 2019'!$G$2:$BR$159,MATCH('Planning Ngrps'!$A17,'March 2019'!$A$2:$A$161,0),MATCH(V$9,'March 2019'!$G$1:$BR$1,0))/INDEX('Planning CPRP'!$G$10:$BA$168,MATCH('Planning Ngrps'!$A17,'Planning CPRP'!$A$10:$A$170,0),MATCH('Planning Ngrps'!V$9,'Planning CPRP'!$G$9:$BA$9,0)),"")</f>
        <v/>
      </c>
      <c r="W17" s="158" t="str">
        <f>IFERROR(INDEX('March 2019'!$G$2:$BR$159,MATCH('Planning Ngrps'!$A17,'March 2019'!$A$2:$A$161,0),MATCH(W$9,'March 2019'!$G$1:$BR$1,0))/INDEX('Planning CPRP'!$G$10:$BA$168,MATCH('Planning Ngrps'!$A17,'Planning CPRP'!$A$10:$A$170,0),MATCH('Planning Ngrps'!W$9,'Planning CPRP'!$G$9:$BA$9,0)),"")</f>
        <v/>
      </c>
      <c r="X17" s="158" t="str">
        <f>IFERROR(INDEX('March 2019'!$G$2:$BR$159,MATCH('Planning Ngrps'!$A17,'March 2019'!$A$2:$A$161,0),MATCH(X$9,'March 2019'!$G$1:$BR$1,0))/INDEX('Planning CPRP'!$G$10:$BA$168,MATCH('Planning Ngrps'!$A17,'Planning CPRP'!$A$10:$A$170,0),MATCH('Planning Ngrps'!X$9,'Planning CPRP'!$G$9:$BA$9,0)),"")</f>
        <v/>
      </c>
      <c r="Y17" s="158" t="str">
        <f>IFERROR(INDEX('March 2019'!$G$2:$BR$159,MATCH('Planning Ngrps'!$A17,'March 2019'!$A$2:$A$161,0),MATCH(Y$9,'March 2019'!$G$1:$BR$1,0))/INDEX('Planning CPRP'!$G$10:$BA$168,MATCH('Planning Ngrps'!$A17,'Planning CPRP'!$A$10:$A$170,0),MATCH('Planning Ngrps'!Y$9,'Planning CPRP'!$G$9:$BA$9,0)),"")</f>
        <v/>
      </c>
      <c r="Z17" s="158" t="str">
        <f>IFERROR(INDEX('March 2019'!$G$2:$BR$159,MATCH('Planning Ngrps'!$A17,'March 2019'!$A$2:$A$161,0),MATCH(Z$9,'March 2019'!$G$1:$BR$1,0))/INDEX('Planning CPRP'!$G$10:$BA$168,MATCH('Planning Ngrps'!$A17,'Planning CPRP'!$A$10:$A$170,0),MATCH('Planning Ngrps'!Z$9,'Planning CPRP'!$G$9:$BA$9,0)),"")</f>
        <v/>
      </c>
      <c r="AA17" s="158" t="str">
        <f>IFERROR(INDEX('March 2019'!$G$2:$BR$159,MATCH('Planning Ngrps'!$A17,'March 2019'!$A$2:$A$161,0),MATCH(AA$9,'March 2019'!$G$1:$BR$1,0))/INDEX('Planning CPRP'!$G$10:$BA$168,MATCH('Planning Ngrps'!$A17,'Planning CPRP'!$A$10:$A$170,0),MATCH('Planning Ngrps'!AA$9,'Planning CPRP'!$G$9:$BA$9,0)),"")</f>
        <v/>
      </c>
      <c r="AB17" s="158" t="str">
        <f>IFERROR(INDEX('March 2019'!$G$2:$BR$159,MATCH('Planning Ngrps'!$A17,'March 2019'!$A$2:$A$161,0),MATCH(AB$9,'March 2019'!$G$1:$BR$1,0))/INDEX('Planning CPRP'!$G$10:$BA$168,MATCH('Planning Ngrps'!$A17,'Planning CPRP'!$A$10:$A$170,0),MATCH('Planning Ngrps'!AB$9,'Planning CPRP'!$G$9:$BA$9,0)),"")</f>
        <v/>
      </c>
      <c r="AC17" s="158" t="str">
        <f>IFERROR(INDEX('March 2019'!$G$2:$BR$159,MATCH('Planning Ngrps'!$A17,'March 2019'!$A$2:$A$161,0),MATCH(AC$9,'March 2019'!$G$1:$BR$1,0))/INDEX('Planning CPRP'!$G$10:$BA$168,MATCH('Planning Ngrps'!$A17,'Planning CPRP'!$A$10:$A$170,0),MATCH('Planning Ngrps'!AC$9,'Planning CPRP'!$G$9:$BA$9,0)),"")</f>
        <v/>
      </c>
      <c r="AD17" s="158" t="str">
        <f>IFERROR(INDEX('March 2019'!$G$2:$BR$159,MATCH('Planning Ngrps'!$A17,'March 2019'!$A$2:$A$161,0),MATCH(AD$9,'March 2019'!$G$1:$BR$1,0))/INDEX('Planning CPRP'!$G$10:$BA$168,MATCH('Planning Ngrps'!$A17,'Planning CPRP'!$A$10:$A$170,0),MATCH('Planning Ngrps'!AD$9,'Planning CPRP'!$G$9:$BA$9,0)),"")</f>
        <v/>
      </c>
      <c r="AE17" s="158" t="str">
        <f>IFERROR(INDEX('March 2019'!$G$2:$BR$159,MATCH('Planning Ngrps'!$A17,'March 2019'!$A$2:$A$161,0),MATCH(AE$9,'March 2019'!$G$1:$BR$1,0))/INDEX('Planning CPRP'!$G$10:$BA$168,MATCH('Planning Ngrps'!$A17,'Planning CPRP'!$A$10:$A$170,0),MATCH('Planning Ngrps'!AE$9,'Planning CPRP'!$G$9:$BA$9,0)),"")</f>
        <v/>
      </c>
      <c r="AF17" s="158" t="str">
        <f>IFERROR(INDEX('March 2019'!$G$2:$BR$159,MATCH('Planning Ngrps'!$A17,'March 2019'!$A$2:$A$161,0),MATCH(AF$9,'March 2019'!$G$1:$BR$1,0))/INDEX('Planning CPRP'!$G$10:$BA$168,MATCH('Planning Ngrps'!$A17,'Planning CPRP'!$A$10:$A$170,0),MATCH('Planning Ngrps'!AF$9,'Planning CPRP'!$G$9:$BA$9,0)),"")</f>
        <v/>
      </c>
      <c r="AG17" s="158" t="str">
        <f>IFERROR(INDEX('March 2019'!$G$2:$BR$159,MATCH('Planning Ngrps'!$A17,'March 2019'!$A$2:$A$161,0),MATCH(AG$9,'March 2019'!$G$1:$BR$1,0))/INDEX('Planning CPRP'!$G$10:$BA$168,MATCH('Planning Ngrps'!$A17,'Planning CPRP'!$A$10:$A$170,0),MATCH('Planning Ngrps'!AG$9,'Planning CPRP'!$G$9:$BA$9,0)),"")</f>
        <v/>
      </c>
      <c r="AH17" s="158" t="str">
        <f>IFERROR(INDEX('March 2019'!$G$2:$BR$159,MATCH('Planning Ngrps'!$A17,'March 2019'!$A$2:$A$161,0),MATCH(AH$9,'March 2019'!$G$1:$BR$1,0))/INDEX('Planning CPRP'!$G$10:$BA$168,MATCH('Planning Ngrps'!$A17,'Planning CPRP'!$A$10:$A$170,0),MATCH('Planning Ngrps'!AH$9,'Planning CPRP'!$G$9:$BA$9,0)),"")</f>
        <v/>
      </c>
      <c r="AI17" s="158" t="str">
        <f>IFERROR(INDEX('March 2019'!$G$2:$BR$159,MATCH('Planning Ngrps'!$A17,'March 2019'!$A$2:$A$161,0),MATCH(AI$9,'March 2019'!$G$1:$BR$1,0))/INDEX('Planning CPRP'!$G$10:$BA$168,MATCH('Planning Ngrps'!$A17,'Planning CPRP'!$A$10:$A$170,0),MATCH('Planning Ngrps'!AI$9,'Planning CPRP'!$G$9:$BA$9,0)),"")</f>
        <v/>
      </c>
      <c r="AJ17" s="158" t="str">
        <f>IFERROR(INDEX('March 2019'!$G$2:$BR$159,MATCH('Planning Ngrps'!$A17,'March 2019'!$A$2:$A$161,0),MATCH(AJ$9,'March 2019'!$G$1:$BR$1,0))/INDEX('Planning CPRP'!$G$10:$BA$168,MATCH('Planning Ngrps'!$A17,'Planning CPRP'!$A$10:$A$170,0),MATCH('Planning Ngrps'!AJ$9,'Planning CPRP'!$G$9:$BA$9,0)),"")</f>
        <v/>
      </c>
      <c r="AK17" s="158" t="str">
        <f>IFERROR(INDEX('March 2019'!$G$2:$BR$159,MATCH('Planning Ngrps'!$A17,'March 2019'!$A$2:$A$161,0),MATCH(AK$9,'March 2019'!$G$1:$BR$1,0))/INDEX('Planning CPRP'!$G$10:$BA$168,MATCH('Planning Ngrps'!$A17,'Planning CPRP'!$A$10:$A$170,0),MATCH('Planning Ngrps'!AK$9,'Planning CPRP'!$G$9:$BA$9,0)),"")</f>
        <v/>
      </c>
      <c r="AL17" s="158" t="str">
        <f>IFERROR(INDEX('March 2019'!$G$2:$BR$159,MATCH('Planning Ngrps'!$A17,'March 2019'!$A$2:$A$161,0),MATCH(AL$9,'March 2019'!$G$1:$BR$1,0))/INDEX('Planning CPRP'!$G$10:$BA$168,MATCH('Planning Ngrps'!$A17,'Planning CPRP'!$A$10:$A$170,0),MATCH('Planning Ngrps'!AL$9,'Planning CPRP'!$G$9:$BA$9,0)),"")</f>
        <v/>
      </c>
      <c r="AM17" s="158" t="str">
        <f>IFERROR(INDEX('March 2019'!$G$2:$BR$159,MATCH('Planning Ngrps'!$A17,'March 2019'!$A$2:$A$161,0),MATCH(AM$9,'March 2019'!$G$1:$BR$1,0))/INDEX('Planning CPRP'!$G$10:$BA$168,MATCH('Planning Ngrps'!$A17,'Planning CPRP'!$A$10:$A$170,0),MATCH('Planning Ngrps'!AM$9,'Planning CPRP'!$G$9:$BA$9,0)),"")</f>
        <v/>
      </c>
      <c r="AN17" s="158" t="str">
        <f>IFERROR(INDEX('March 2019'!$G$2:$BR$159,MATCH('Planning Ngrps'!$A17,'March 2019'!$A$2:$A$161,0),MATCH(AN$9,'March 2019'!$G$1:$BR$1,0))/INDEX('Planning CPRP'!$G$10:$BA$168,MATCH('Planning Ngrps'!$A17,'Planning CPRP'!$A$10:$A$170,0),MATCH('Planning Ngrps'!AN$9,'Planning CPRP'!$G$9:$BA$9,0)),"")</f>
        <v/>
      </c>
      <c r="AO17" s="158" t="str">
        <f>IFERROR(INDEX('March 2019'!$G$2:$BR$159,MATCH('Planning Ngrps'!$A17,'March 2019'!$A$2:$A$161,0),MATCH(AO$9,'March 2019'!$G$1:$BR$1,0))/INDEX('Planning CPRP'!$G$10:$BA$168,MATCH('Planning Ngrps'!$A17,'Planning CPRP'!$A$10:$A$170,0),MATCH('Planning Ngrps'!AO$9,'Planning CPRP'!$G$9:$BA$9,0)),"")</f>
        <v/>
      </c>
      <c r="AP17" s="158" t="str">
        <f>IFERROR(INDEX('March 2019'!$G$2:$BR$159,MATCH('Planning Ngrps'!$A17,'March 2019'!$A$2:$A$161,0),MATCH(AP$9,'March 2019'!$G$1:$BR$1,0))/INDEX('Planning CPRP'!$G$10:$BA$168,MATCH('Planning Ngrps'!$A17,'Planning CPRP'!$A$10:$A$170,0),MATCH('Planning Ngrps'!AP$9,'Planning CPRP'!$G$9:$BA$9,0)),"")</f>
        <v/>
      </c>
      <c r="AQ17" s="158" t="str">
        <f>IFERROR(INDEX('March 2019'!$G$2:$BR$159,MATCH('Planning Ngrps'!$A17,'March 2019'!$A$2:$A$161,0),MATCH(AQ$9,'March 2019'!$G$1:$BR$1,0))/INDEX('Planning CPRP'!$G$10:$BA$168,MATCH('Planning Ngrps'!$A17,'Planning CPRP'!$A$10:$A$170,0),MATCH('Planning Ngrps'!AQ$9,'Planning CPRP'!$G$9:$BA$9,0)),"")</f>
        <v/>
      </c>
      <c r="AR17" s="158" t="str">
        <f>IFERROR(INDEX('March 2019'!$G$2:$BR$159,MATCH('Planning Ngrps'!$A17,'March 2019'!$A$2:$A$161,0),MATCH(AR$9,'March 2019'!$G$1:$BR$1,0))/INDEX('Planning CPRP'!$G$10:$BA$168,MATCH('Planning Ngrps'!$A17,'Planning CPRP'!$A$10:$A$170,0),MATCH('Planning Ngrps'!AR$9,'Planning CPRP'!$G$9:$BA$9,0)),"")</f>
        <v/>
      </c>
      <c r="AS17" s="158" t="str">
        <f>IFERROR(INDEX('March 2019'!$G$2:$BR$159,MATCH('Planning Ngrps'!$A17,'March 2019'!$A$2:$A$161,0),MATCH(AS$9,'March 2019'!$G$1:$BR$1,0))/INDEX('Planning CPRP'!$G$10:$BA$168,MATCH('Planning Ngrps'!$A17,'Planning CPRP'!$A$10:$A$170,0),MATCH('Planning Ngrps'!AS$9,'Planning CPRP'!$G$9:$BA$9,0)),"")</f>
        <v/>
      </c>
      <c r="AT17" s="158" t="str">
        <f>IFERROR(INDEX('March 2019'!$G$2:$BR$159,MATCH('Planning Ngrps'!$A17,'March 2019'!$A$2:$A$161,0),MATCH(AT$9,'March 2019'!$G$1:$BR$1,0))/INDEX('Planning CPRP'!$G$10:$BA$168,MATCH('Planning Ngrps'!$A17,'Planning CPRP'!$A$10:$A$170,0),MATCH('Planning Ngrps'!AT$9,'Planning CPRP'!$G$9:$BA$9,0)),"")</f>
        <v/>
      </c>
      <c r="AU17" s="158" t="str">
        <f>IFERROR(INDEX('March 2019'!$G$2:$BR$159,MATCH('Planning Ngrps'!$A17,'March 2019'!$A$2:$A$161,0),MATCH(AU$9,'March 2019'!$G$1:$BR$1,0))/INDEX('Planning CPRP'!$G$10:$BA$168,MATCH('Planning Ngrps'!$A17,'Planning CPRP'!$A$10:$A$170,0),MATCH('Planning Ngrps'!AU$9,'Planning CPRP'!$G$9:$BA$9,0)),"")</f>
        <v/>
      </c>
      <c r="AV17" s="158" t="str">
        <f>IFERROR(INDEX('March 2019'!$G$2:$BR$159,MATCH('Planning Ngrps'!$A17,'March 2019'!$A$2:$A$161,0),MATCH(AV$9,'March 2019'!$G$1:$BR$1,0))/INDEX('Planning CPRP'!$G$10:$BA$168,MATCH('Planning Ngrps'!$A17,'Planning CPRP'!$A$10:$A$170,0),MATCH('Planning Ngrps'!AV$9,'Planning CPRP'!$G$9:$BA$9,0)),"")</f>
        <v/>
      </c>
      <c r="AW17" s="158" t="str">
        <f>IFERROR(INDEX('March 2019'!$G$2:$BR$159,MATCH('Planning Ngrps'!$A17,'March 2019'!$A$2:$A$161,0),MATCH(AW$9,'March 2019'!$G$1:$BR$1,0))/INDEX('Planning CPRP'!$G$10:$BA$168,MATCH('Planning Ngrps'!$A17,'Planning CPRP'!$A$10:$A$170,0),MATCH('Planning Ngrps'!AW$9,'Planning CPRP'!$G$9:$BA$9,0)),"")</f>
        <v/>
      </c>
      <c r="AX17" s="158" t="str">
        <f>IFERROR(INDEX('March 2019'!$G$2:$BR$159,MATCH('Planning Ngrps'!$A17,'March 2019'!$A$2:$A$161,0),MATCH(AX$9,'March 2019'!$G$1:$BR$1,0))/INDEX('Planning CPRP'!$G$10:$BA$168,MATCH('Planning Ngrps'!$A17,'Planning CPRP'!$A$10:$A$170,0),MATCH('Planning Ngrps'!AX$9,'Planning CPRP'!$G$9:$BA$9,0)),"")</f>
        <v/>
      </c>
      <c r="AY17" s="158" t="str">
        <f>IFERROR(INDEX('March 2019'!$G$2:$BR$159,MATCH('Planning Ngrps'!$A17,'March 2019'!$A$2:$A$161,0),MATCH(AY$9,'March 2019'!$G$1:$BR$1,0))/INDEX('Planning CPRP'!$G$10:$BA$168,MATCH('Planning Ngrps'!$A17,'Planning CPRP'!$A$10:$A$170,0),MATCH('Planning Ngrps'!AY$9,'Planning CPRP'!$G$9:$BA$9,0)),"")</f>
        <v/>
      </c>
      <c r="AZ17" s="158" t="str">
        <f>IFERROR(INDEX('March 2019'!$G$2:$BR$159,MATCH('Planning Ngrps'!$A17,'March 2019'!$A$2:$A$161,0),MATCH(AZ$9,'March 2019'!$G$1:$BR$1,0))/INDEX('Planning CPRP'!$G$10:$BA$168,MATCH('Planning Ngrps'!$A17,'Planning CPRP'!$A$10:$A$170,0),MATCH('Planning Ngrps'!AZ$9,'Planning CPRP'!$G$9:$BA$9,0)),"")</f>
        <v/>
      </c>
      <c r="BA17" s="158" t="str">
        <f>IFERROR(INDEX('March 2019'!$G$2:$BR$159,MATCH('Planning Ngrps'!$A17,'March 2019'!$A$2:$A$161,0),MATCH(BA$9,'March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IFERROR(INDEX('March 2019'!$G$2:$BR$159,MATCH('Planning Ngrps'!$A18,'March 2019'!$A$2:$A$161,0),MATCH(G$9,'March 2019'!$G$1:$BR$1,0))/INDEX('Planning CPRP'!$G$10:$BA$168,MATCH('Planning Ngrps'!$A18,'Planning CPRP'!$A$10:$A$170,0),MATCH('Planning Ngrps'!G$9,'Planning CPRP'!$G$9:$BA$9,0)),"")</f>
        <v/>
      </c>
      <c r="H18" s="158" t="str">
        <f>IFERROR(INDEX('March 2019'!$G$2:$BR$159,MATCH('Planning Ngrps'!$A18,'March 2019'!$A$2:$A$161,0),MATCH(H$9,'March 2019'!$G$1:$BR$1,0))/INDEX('Planning CPRP'!$G$10:$BA$168,MATCH('Planning Ngrps'!$A18,'Planning CPRP'!$A$10:$A$170,0),MATCH('Planning Ngrps'!H$9,'Planning CPRP'!$G$9:$BA$9,0)),"")</f>
        <v/>
      </c>
      <c r="I18" s="158" t="str">
        <f>IFERROR(INDEX('March 2019'!$G$2:$BR$159,MATCH('Planning Ngrps'!$A18,'March 2019'!$A$2:$A$161,0),MATCH(I$9,'March 2019'!$G$1:$BR$1,0))/INDEX('Planning CPRP'!$G$10:$BA$168,MATCH('Planning Ngrps'!$A18,'Planning CPRP'!$A$10:$A$170,0),MATCH('Planning Ngrps'!I$9,'Planning CPRP'!$G$9:$BA$9,0)),"")</f>
        <v/>
      </c>
      <c r="J18" s="158" t="str">
        <f>IFERROR(INDEX('March 2019'!$G$2:$BR$159,MATCH('Planning Ngrps'!$A18,'March 2019'!$A$2:$A$161,0),MATCH(J$9,'March 2019'!$G$1:$BR$1,0))/INDEX('Planning CPRP'!$G$10:$BA$168,MATCH('Planning Ngrps'!$A18,'Planning CPRP'!$A$10:$A$170,0),MATCH('Planning Ngrps'!J$9,'Planning CPRP'!$G$9:$BA$9,0)),"")</f>
        <v/>
      </c>
      <c r="K18" s="158" t="str">
        <f>IFERROR(INDEX('March 2019'!$G$2:$BR$159,MATCH('Planning Ngrps'!$A18,'March 2019'!$A$2:$A$161,0),MATCH(K$9,'March 2019'!$G$1:$BR$1,0))/INDEX('Planning CPRP'!$G$10:$BA$168,MATCH('Planning Ngrps'!$A18,'Planning CPRP'!$A$10:$A$170,0),MATCH('Planning Ngrps'!K$9,'Planning CPRP'!$G$9:$BA$9,0)),"")</f>
        <v/>
      </c>
      <c r="L18" s="158" t="str">
        <f>IFERROR(INDEX('March 2019'!$G$2:$BR$159,MATCH('Planning Ngrps'!$A18,'March 2019'!$A$2:$A$161,0),MATCH(L$9,'March 2019'!$G$1:$BR$1,0))/INDEX('Planning CPRP'!$G$10:$BA$168,MATCH('Planning Ngrps'!$A18,'Planning CPRP'!$A$10:$A$170,0),MATCH('Planning Ngrps'!L$9,'Planning CPRP'!$G$9:$BA$9,0)),"")</f>
        <v/>
      </c>
      <c r="M18" s="158" t="str">
        <f>IFERROR(INDEX('March 2019'!$G$2:$BR$159,MATCH('Planning Ngrps'!$A18,'March 2019'!$A$2:$A$161,0),MATCH(M$9,'March 2019'!$G$1:$BR$1,0))/INDEX('Planning CPRP'!$G$10:$BA$168,MATCH('Planning Ngrps'!$A18,'Planning CPRP'!$A$10:$A$170,0),MATCH('Planning Ngrps'!M$9,'Planning CPRP'!$G$9:$BA$9,0)),"")</f>
        <v/>
      </c>
      <c r="N18" s="158" t="str">
        <f>IFERROR(INDEX('March 2019'!$G$2:$BR$159,MATCH('Planning Ngrps'!$A18,'March 2019'!$A$2:$A$161,0),MATCH(N$9,'March 2019'!$G$1:$BR$1,0))/INDEX('Planning CPRP'!$G$10:$BA$168,MATCH('Planning Ngrps'!$A18,'Planning CPRP'!$A$10:$A$170,0),MATCH('Planning Ngrps'!N$9,'Planning CPRP'!$G$9:$BA$9,0)),"")</f>
        <v/>
      </c>
      <c r="O18" s="158" t="str">
        <f>IFERROR(INDEX('March 2019'!$G$2:$BR$159,MATCH('Planning Ngrps'!$A18,'March 2019'!$A$2:$A$161,0),MATCH(O$9,'March 2019'!$G$1:$BR$1,0))/INDEX('Planning CPRP'!$G$10:$BA$168,MATCH('Planning Ngrps'!$A18,'Planning CPRP'!$A$10:$A$170,0),MATCH('Planning Ngrps'!O$9,'Planning CPRP'!$G$9:$BA$9,0)),"")</f>
        <v/>
      </c>
      <c r="P18" s="158" t="str">
        <f>IFERROR(INDEX('March 2019'!$G$2:$BR$159,MATCH('Planning Ngrps'!$A18,'March 2019'!$A$2:$A$161,0),MATCH(P$9,'March 2019'!$G$1:$BR$1,0))/INDEX('Planning CPRP'!$G$10:$BA$168,MATCH('Planning Ngrps'!$A18,'Planning CPRP'!$A$10:$A$170,0),MATCH('Planning Ngrps'!P$9,'Planning CPRP'!$G$9:$BA$9,0)),"")</f>
        <v/>
      </c>
      <c r="Q18" s="158" t="str">
        <f>IFERROR(INDEX('March 2019'!$G$2:$BR$159,MATCH('Planning Ngrps'!$A18,'March 2019'!$A$2:$A$161,0),MATCH(Q$9,'March 2019'!$G$1:$BR$1,0))/INDEX('Planning CPRP'!$G$10:$BA$168,MATCH('Planning Ngrps'!$A18,'Planning CPRP'!$A$10:$A$170,0),MATCH('Planning Ngrps'!Q$9,'Planning CPRP'!$G$9:$BA$9,0)),"")</f>
        <v/>
      </c>
      <c r="R18" s="158" t="str">
        <f>IFERROR(INDEX('March 2019'!$G$2:$BR$159,MATCH('Planning Ngrps'!$A18,'March 2019'!$A$2:$A$161,0),MATCH(R$9,'March 2019'!$G$1:$BR$1,0))/INDEX('Planning CPRP'!$G$10:$BA$168,MATCH('Planning Ngrps'!$A18,'Planning CPRP'!$A$10:$A$170,0),MATCH('Planning Ngrps'!R$9,'Planning CPRP'!$G$9:$BA$9,0)),"")</f>
        <v/>
      </c>
      <c r="S18" s="158" t="str">
        <f>IFERROR(INDEX('March 2019'!$G$2:$BR$159,MATCH('Planning Ngrps'!$A18,'March 2019'!$A$2:$A$161,0),MATCH(S$9,'March 2019'!$G$1:$BR$1,0))/INDEX('Planning CPRP'!$G$10:$BA$168,MATCH('Planning Ngrps'!$A18,'Planning CPRP'!$A$10:$A$170,0),MATCH('Planning Ngrps'!S$9,'Planning CPRP'!$G$9:$BA$9,0)),"")</f>
        <v/>
      </c>
      <c r="T18" s="158" t="str">
        <f>IFERROR(INDEX('March 2019'!$G$2:$BR$159,MATCH('Planning Ngrps'!$A18,'March 2019'!$A$2:$A$161,0),MATCH(T$9,'March 2019'!$G$1:$BR$1,0))/INDEX('Planning CPRP'!$G$10:$BA$168,MATCH('Planning Ngrps'!$A18,'Planning CPRP'!$A$10:$A$170,0),MATCH('Planning Ngrps'!T$9,'Planning CPRP'!$G$9:$BA$9,0)),"")</f>
        <v/>
      </c>
      <c r="U18" s="158" t="str">
        <f>IFERROR(INDEX('March 2019'!$G$2:$BR$159,MATCH('Planning Ngrps'!$A18,'March 2019'!$A$2:$A$161,0),MATCH(U$9,'March 2019'!$G$1:$BR$1,0))/INDEX('Planning CPRP'!$G$10:$BA$168,MATCH('Planning Ngrps'!$A18,'Planning CPRP'!$A$10:$A$170,0),MATCH('Planning Ngrps'!U$9,'Planning CPRP'!$G$9:$BA$9,0)),"")</f>
        <v/>
      </c>
      <c r="V18" s="158" t="str">
        <f>IFERROR(INDEX('March 2019'!$G$2:$BR$159,MATCH('Planning Ngrps'!$A18,'March 2019'!$A$2:$A$161,0),MATCH(V$9,'March 2019'!$G$1:$BR$1,0))/INDEX('Planning CPRP'!$G$10:$BA$168,MATCH('Planning Ngrps'!$A18,'Planning CPRP'!$A$10:$A$170,0),MATCH('Planning Ngrps'!V$9,'Planning CPRP'!$G$9:$BA$9,0)),"")</f>
        <v/>
      </c>
      <c r="W18" s="158" t="str">
        <f>IFERROR(INDEX('March 2019'!$G$2:$BR$159,MATCH('Planning Ngrps'!$A18,'March 2019'!$A$2:$A$161,0),MATCH(W$9,'March 2019'!$G$1:$BR$1,0))/INDEX('Planning CPRP'!$G$10:$BA$168,MATCH('Planning Ngrps'!$A18,'Planning CPRP'!$A$10:$A$170,0),MATCH('Planning Ngrps'!W$9,'Planning CPRP'!$G$9:$BA$9,0)),"")</f>
        <v/>
      </c>
      <c r="X18" s="158" t="str">
        <f>IFERROR(INDEX('March 2019'!$G$2:$BR$159,MATCH('Planning Ngrps'!$A18,'March 2019'!$A$2:$A$161,0),MATCH(X$9,'March 2019'!$G$1:$BR$1,0))/INDEX('Planning CPRP'!$G$10:$BA$168,MATCH('Planning Ngrps'!$A18,'Planning CPRP'!$A$10:$A$170,0),MATCH('Planning Ngrps'!X$9,'Planning CPRP'!$G$9:$BA$9,0)),"")</f>
        <v/>
      </c>
      <c r="Y18" s="158" t="str">
        <f>IFERROR(INDEX('March 2019'!$G$2:$BR$159,MATCH('Planning Ngrps'!$A18,'March 2019'!$A$2:$A$161,0),MATCH(Y$9,'March 2019'!$G$1:$BR$1,0))/INDEX('Planning CPRP'!$G$10:$BA$168,MATCH('Planning Ngrps'!$A18,'Planning CPRP'!$A$10:$A$170,0),MATCH('Planning Ngrps'!Y$9,'Planning CPRP'!$G$9:$BA$9,0)),"")</f>
        <v/>
      </c>
      <c r="Z18" s="158" t="str">
        <f>IFERROR(INDEX('March 2019'!$G$2:$BR$159,MATCH('Planning Ngrps'!$A18,'March 2019'!$A$2:$A$161,0),MATCH(Z$9,'March 2019'!$G$1:$BR$1,0))/INDEX('Planning CPRP'!$G$10:$BA$168,MATCH('Planning Ngrps'!$A18,'Planning CPRP'!$A$10:$A$170,0),MATCH('Planning Ngrps'!Z$9,'Planning CPRP'!$G$9:$BA$9,0)),"")</f>
        <v/>
      </c>
      <c r="AA18" s="158" t="str">
        <f>IFERROR(INDEX('March 2019'!$G$2:$BR$159,MATCH('Planning Ngrps'!$A18,'March 2019'!$A$2:$A$161,0),MATCH(AA$9,'March 2019'!$G$1:$BR$1,0))/INDEX('Planning CPRP'!$G$10:$BA$168,MATCH('Planning Ngrps'!$A18,'Planning CPRP'!$A$10:$A$170,0),MATCH('Planning Ngrps'!AA$9,'Planning CPRP'!$G$9:$BA$9,0)),"")</f>
        <v/>
      </c>
      <c r="AB18" s="158" t="str">
        <f>IFERROR(INDEX('March 2019'!$G$2:$BR$159,MATCH('Planning Ngrps'!$A18,'March 2019'!$A$2:$A$161,0),MATCH(AB$9,'March 2019'!$G$1:$BR$1,0))/INDEX('Planning CPRP'!$G$10:$BA$168,MATCH('Planning Ngrps'!$A18,'Planning CPRP'!$A$10:$A$170,0),MATCH('Planning Ngrps'!AB$9,'Planning CPRP'!$G$9:$BA$9,0)),"")</f>
        <v/>
      </c>
      <c r="AC18" s="158" t="str">
        <f>IFERROR(INDEX('March 2019'!$G$2:$BR$159,MATCH('Planning Ngrps'!$A18,'March 2019'!$A$2:$A$161,0),MATCH(AC$9,'March 2019'!$G$1:$BR$1,0))/INDEX('Planning CPRP'!$G$10:$BA$168,MATCH('Planning Ngrps'!$A18,'Planning CPRP'!$A$10:$A$170,0),MATCH('Planning Ngrps'!AC$9,'Planning CPRP'!$G$9:$BA$9,0)),"")</f>
        <v/>
      </c>
      <c r="AD18" s="158" t="str">
        <f>IFERROR(INDEX('March 2019'!$G$2:$BR$159,MATCH('Planning Ngrps'!$A18,'March 2019'!$A$2:$A$161,0),MATCH(AD$9,'March 2019'!$G$1:$BR$1,0))/INDEX('Planning CPRP'!$G$10:$BA$168,MATCH('Planning Ngrps'!$A18,'Planning CPRP'!$A$10:$A$170,0),MATCH('Planning Ngrps'!AD$9,'Planning CPRP'!$G$9:$BA$9,0)),"")</f>
        <v/>
      </c>
      <c r="AE18" s="158" t="str">
        <f>IFERROR(INDEX('March 2019'!$G$2:$BR$159,MATCH('Planning Ngrps'!$A18,'March 2019'!$A$2:$A$161,0),MATCH(AE$9,'March 2019'!$G$1:$BR$1,0))/INDEX('Planning CPRP'!$G$10:$BA$168,MATCH('Planning Ngrps'!$A18,'Planning CPRP'!$A$10:$A$170,0),MATCH('Planning Ngrps'!AE$9,'Planning CPRP'!$G$9:$BA$9,0)),"")</f>
        <v/>
      </c>
      <c r="AF18" s="158" t="str">
        <f>IFERROR(INDEX('March 2019'!$G$2:$BR$159,MATCH('Planning Ngrps'!$A18,'March 2019'!$A$2:$A$161,0),MATCH(AF$9,'March 2019'!$G$1:$BR$1,0))/INDEX('Planning CPRP'!$G$10:$BA$168,MATCH('Planning Ngrps'!$A18,'Planning CPRP'!$A$10:$A$170,0),MATCH('Planning Ngrps'!AF$9,'Planning CPRP'!$G$9:$BA$9,0)),"")</f>
        <v/>
      </c>
      <c r="AG18" s="158" t="str">
        <f>IFERROR(INDEX('March 2019'!$G$2:$BR$159,MATCH('Planning Ngrps'!$A18,'March 2019'!$A$2:$A$161,0),MATCH(AG$9,'March 2019'!$G$1:$BR$1,0))/INDEX('Planning CPRP'!$G$10:$BA$168,MATCH('Planning Ngrps'!$A18,'Planning CPRP'!$A$10:$A$170,0),MATCH('Planning Ngrps'!AG$9,'Planning CPRP'!$G$9:$BA$9,0)),"")</f>
        <v/>
      </c>
      <c r="AH18" s="158" t="str">
        <f>IFERROR(INDEX('March 2019'!$G$2:$BR$159,MATCH('Planning Ngrps'!$A18,'March 2019'!$A$2:$A$161,0),MATCH(AH$9,'March 2019'!$G$1:$BR$1,0))/INDEX('Planning CPRP'!$G$10:$BA$168,MATCH('Planning Ngrps'!$A18,'Planning CPRP'!$A$10:$A$170,0),MATCH('Planning Ngrps'!AH$9,'Planning CPRP'!$G$9:$BA$9,0)),"")</f>
        <v/>
      </c>
      <c r="AI18" s="158" t="str">
        <f>IFERROR(INDEX('March 2019'!$G$2:$BR$159,MATCH('Planning Ngrps'!$A18,'March 2019'!$A$2:$A$161,0),MATCH(AI$9,'March 2019'!$G$1:$BR$1,0))/INDEX('Planning CPRP'!$G$10:$BA$168,MATCH('Planning Ngrps'!$A18,'Planning CPRP'!$A$10:$A$170,0),MATCH('Planning Ngrps'!AI$9,'Planning CPRP'!$G$9:$BA$9,0)),"")</f>
        <v/>
      </c>
      <c r="AJ18" s="158" t="str">
        <f>IFERROR(INDEX('March 2019'!$G$2:$BR$159,MATCH('Planning Ngrps'!$A18,'March 2019'!$A$2:$A$161,0),MATCH(AJ$9,'March 2019'!$G$1:$BR$1,0))/INDEX('Planning CPRP'!$G$10:$BA$168,MATCH('Planning Ngrps'!$A18,'Planning CPRP'!$A$10:$A$170,0),MATCH('Planning Ngrps'!AJ$9,'Planning CPRP'!$G$9:$BA$9,0)),"")</f>
        <v/>
      </c>
      <c r="AK18" s="158" t="str">
        <f>IFERROR(INDEX('March 2019'!$G$2:$BR$159,MATCH('Planning Ngrps'!$A18,'March 2019'!$A$2:$A$161,0),MATCH(AK$9,'March 2019'!$G$1:$BR$1,0))/INDEX('Planning CPRP'!$G$10:$BA$168,MATCH('Planning Ngrps'!$A18,'Planning CPRP'!$A$10:$A$170,0),MATCH('Planning Ngrps'!AK$9,'Planning CPRP'!$G$9:$BA$9,0)),"")</f>
        <v/>
      </c>
      <c r="AL18" s="158" t="str">
        <f>IFERROR(INDEX('March 2019'!$G$2:$BR$159,MATCH('Planning Ngrps'!$A18,'March 2019'!$A$2:$A$161,0),MATCH(AL$9,'March 2019'!$G$1:$BR$1,0))/INDEX('Planning CPRP'!$G$10:$BA$168,MATCH('Planning Ngrps'!$A18,'Planning CPRP'!$A$10:$A$170,0),MATCH('Planning Ngrps'!AL$9,'Planning CPRP'!$G$9:$BA$9,0)),"")</f>
        <v/>
      </c>
      <c r="AM18" s="158" t="str">
        <f>IFERROR(INDEX('March 2019'!$G$2:$BR$159,MATCH('Planning Ngrps'!$A18,'March 2019'!$A$2:$A$161,0),MATCH(AM$9,'March 2019'!$G$1:$BR$1,0))/INDEX('Planning CPRP'!$G$10:$BA$168,MATCH('Planning Ngrps'!$A18,'Planning CPRP'!$A$10:$A$170,0),MATCH('Planning Ngrps'!AM$9,'Planning CPRP'!$G$9:$BA$9,0)),"")</f>
        <v/>
      </c>
      <c r="AN18" s="158" t="str">
        <f>IFERROR(INDEX('March 2019'!$G$2:$BR$159,MATCH('Planning Ngrps'!$A18,'March 2019'!$A$2:$A$161,0),MATCH(AN$9,'March 2019'!$G$1:$BR$1,0))/INDEX('Planning CPRP'!$G$10:$BA$168,MATCH('Planning Ngrps'!$A18,'Planning CPRP'!$A$10:$A$170,0),MATCH('Planning Ngrps'!AN$9,'Planning CPRP'!$G$9:$BA$9,0)),"")</f>
        <v/>
      </c>
      <c r="AO18" s="158" t="str">
        <f>IFERROR(INDEX('March 2019'!$G$2:$BR$159,MATCH('Planning Ngrps'!$A18,'March 2019'!$A$2:$A$161,0),MATCH(AO$9,'March 2019'!$G$1:$BR$1,0))/INDEX('Planning CPRP'!$G$10:$BA$168,MATCH('Planning Ngrps'!$A18,'Planning CPRP'!$A$10:$A$170,0),MATCH('Planning Ngrps'!AO$9,'Planning CPRP'!$G$9:$BA$9,0)),"")</f>
        <v/>
      </c>
      <c r="AP18" s="158" t="str">
        <f>IFERROR(INDEX('March 2019'!$G$2:$BR$159,MATCH('Planning Ngrps'!$A18,'March 2019'!$A$2:$A$161,0),MATCH(AP$9,'March 2019'!$G$1:$BR$1,0))/INDEX('Planning CPRP'!$G$10:$BA$168,MATCH('Planning Ngrps'!$A18,'Planning CPRP'!$A$10:$A$170,0),MATCH('Planning Ngrps'!AP$9,'Planning CPRP'!$G$9:$BA$9,0)),"")</f>
        <v/>
      </c>
      <c r="AQ18" s="158" t="str">
        <f>IFERROR(INDEX('March 2019'!$G$2:$BR$159,MATCH('Planning Ngrps'!$A18,'March 2019'!$A$2:$A$161,0),MATCH(AQ$9,'March 2019'!$G$1:$BR$1,0))/INDEX('Planning CPRP'!$G$10:$BA$168,MATCH('Planning Ngrps'!$A18,'Planning CPRP'!$A$10:$A$170,0),MATCH('Planning Ngrps'!AQ$9,'Planning CPRP'!$G$9:$BA$9,0)),"")</f>
        <v/>
      </c>
      <c r="AR18" s="158" t="str">
        <f>IFERROR(INDEX('March 2019'!$G$2:$BR$159,MATCH('Planning Ngrps'!$A18,'March 2019'!$A$2:$A$161,0),MATCH(AR$9,'March 2019'!$G$1:$BR$1,0))/INDEX('Planning CPRP'!$G$10:$BA$168,MATCH('Planning Ngrps'!$A18,'Planning CPRP'!$A$10:$A$170,0),MATCH('Planning Ngrps'!AR$9,'Planning CPRP'!$G$9:$BA$9,0)),"")</f>
        <v/>
      </c>
      <c r="AS18" s="158" t="str">
        <f>IFERROR(INDEX('March 2019'!$G$2:$BR$159,MATCH('Planning Ngrps'!$A18,'March 2019'!$A$2:$A$161,0),MATCH(AS$9,'March 2019'!$G$1:$BR$1,0))/INDEX('Planning CPRP'!$G$10:$BA$168,MATCH('Planning Ngrps'!$A18,'Planning CPRP'!$A$10:$A$170,0),MATCH('Planning Ngrps'!AS$9,'Planning CPRP'!$G$9:$BA$9,0)),"")</f>
        <v/>
      </c>
      <c r="AT18" s="158" t="str">
        <f>IFERROR(INDEX('March 2019'!$G$2:$BR$159,MATCH('Planning Ngrps'!$A18,'March 2019'!$A$2:$A$161,0),MATCH(AT$9,'March 2019'!$G$1:$BR$1,0))/INDEX('Planning CPRP'!$G$10:$BA$168,MATCH('Planning Ngrps'!$A18,'Planning CPRP'!$A$10:$A$170,0),MATCH('Planning Ngrps'!AT$9,'Planning CPRP'!$G$9:$BA$9,0)),"")</f>
        <v/>
      </c>
      <c r="AU18" s="158" t="str">
        <f>IFERROR(INDEX('March 2019'!$G$2:$BR$159,MATCH('Planning Ngrps'!$A18,'March 2019'!$A$2:$A$161,0),MATCH(AU$9,'March 2019'!$G$1:$BR$1,0))/INDEX('Planning CPRP'!$G$10:$BA$168,MATCH('Planning Ngrps'!$A18,'Planning CPRP'!$A$10:$A$170,0),MATCH('Planning Ngrps'!AU$9,'Planning CPRP'!$G$9:$BA$9,0)),"")</f>
        <v/>
      </c>
      <c r="AV18" s="158" t="str">
        <f>IFERROR(INDEX('March 2019'!$G$2:$BR$159,MATCH('Planning Ngrps'!$A18,'March 2019'!$A$2:$A$161,0),MATCH(AV$9,'March 2019'!$G$1:$BR$1,0))/INDEX('Planning CPRP'!$G$10:$BA$168,MATCH('Planning Ngrps'!$A18,'Planning CPRP'!$A$10:$A$170,0),MATCH('Planning Ngrps'!AV$9,'Planning CPRP'!$G$9:$BA$9,0)),"")</f>
        <v/>
      </c>
      <c r="AW18" s="158" t="str">
        <f>IFERROR(INDEX('March 2019'!$G$2:$BR$159,MATCH('Planning Ngrps'!$A18,'March 2019'!$A$2:$A$161,0),MATCH(AW$9,'March 2019'!$G$1:$BR$1,0))/INDEX('Planning CPRP'!$G$10:$BA$168,MATCH('Planning Ngrps'!$A18,'Planning CPRP'!$A$10:$A$170,0),MATCH('Planning Ngrps'!AW$9,'Planning CPRP'!$G$9:$BA$9,0)),"")</f>
        <v/>
      </c>
      <c r="AX18" s="158" t="str">
        <f>IFERROR(INDEX('March 2019'!$G$2:$BR$159,MATCH('Planning Ngrps'!$A18,'March 2019'!$A$2:$A$161,0),MATCH(AX$9,'March 2019'!$G$1:$BR$1,0))/INDEX('Planning CPRP'!$G$10:$BA$168,MATCH('Planning Ngrps'!$A18,'Planning CPRP'!$A$10:$A$170,0),MATCH('Planning Ngrps'!AX$9,'Planning CPRP'!$G$9:$BA$9,0)),"")</f>
        <v/>
      </c>
      <c r="AY18" s="158" t="str">
        <f>IFERROR(INDEX('March 2019'!$G$2:$BR$159,MATCH('Planning Ngrps'!$A18,'March 2019'!$A$2:$A$161,0),MATCH(AY$9,'March 2019'!$G$1:$BR$1,0))/INDEX('Planning CPRP'!$G$10:$BA$168,MATCH('Planning Ngrps'!$A18,'Planning CPRP'!$A$10:$A$170,0),MATCH('Planning Ngrps'!AY$9,'Planning CPRP'!$G$9:$BA$9,0)),"")</f>
        <v/>
      </c>
      <c r="AZ18" s="158" t="str">
        <f>IFERROR(INDEX('March 2019'!$G$2:$BR$159,MATCH('Planning Ngrps'!$A18,'March 2019'!$A$2:$A$161,0),MATCH(AZ$9,'March 2019'!$G$1:$BR$1,0))/INDEX('Planning CPRP'!$G$10:$BA$168,MATCH('Planning Ngrps'!$A18,'Planning CPRP'!$A$10:$A$170,0),MATCH('Planning Ngrps'!AZ$9,'Planning CPRP'!$G$9:$BA$9,0)),"")</f>
        <v/>
      </c>
      <c r="BA18" s="158" t="str">
        <f>IFERROR(INDEX('March 2019'!$G$2:$BR$159,MATCH('Planning Ngrps'!$A18,'March 2019'!$A$2:$A$161,0),MATCH(BA$9,'March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IFERROR(INDEX('March 2019'!$G$2:$BR$159,MATCH('Planning Ngrps'!$A19,'March 2019'!$A$2:$A$161,0),MATCH(G$9,'March 2019'!$G$1:$BR$1,0))/INDEX('Planning CPRP'!$G$10:$BA$168,MATCH('Planning Ngrps'!$A19,'Planning CPRP'!$A$10:$A$170,0),MATCH('Planning Ngrps'!G$9,'Planning CPRP'!$G$9:$BA$9,0)),"")</f>
        <v/>
      </c>
      <c r="H19" s="158" t="str">
        <f>IFERROR(INDEX('March 2019'!$G$2:$BR$159,MATCH('Planning Ngrps'!$A19,'March 2019'!$A$2:$A$161,0),MATCH(H$9,'March 2019'!$G$1:$BR$1,0))/INDEX('Planning CPRP'!$G$10:$BA$168,MATCH('Planning Ngrps'!$A19,'Planning CPRP'!$A$10:$A$170,0),MATCH('Planning Ngrps'!H$9,'Planning CPRP'!$G$9:$BA$9,0)),"")</f>
        <v/>
      </c>
      <c r="I19" s="158" t="str">
        <f>IFERROR(INDEX('March 2019'!$G$2:$BR$159,MATCH('Planning Ngrps'!$A19,'March 2019'!$A$2:$A$161,0),MATCH(I$9,'March 2019'!$G$1:$BR$1,0))/INDEX('Planning CPRP'!$G$10:$BA$168,MATCH('Planning Ngrps'!$A19,'Planning CPRP'!$A$10:$A$170,0),MATCH('Planning Ngrps'!I$9,'Planning CPRP'!$G$9:$BA$9,0)),"")</f>
        <v/>
      </c>
      <c r="J19" s="158" t="str">
        <f>IFERROR(INDEX('March 2019'!$G$2:$BR$159,MATCH('Planning Ngrps'!$A19,'March 2019'!$A$2:$A$161,0),MATCH(J$9,'March 2019'!$G$1:$BR$1,0))/INDEX('Planning CPRP'!$G$10:$BA$168,MATCH('Planning Ngrps'!$A19,'Planning CPRP'!$A$10:$A$170,0),MATCH('Planning Ngrps'!J$9,'Planning CPRP'!$G$9:$BA$9,0)),"")</f>
        <v/>
      </c>
      <c r="K19" s="158" t="str">
        <f>IFERROR(INDEX('March 2019'!$G$2:$BR$159,MATCH('Planning Ngrps'!$A19,'March 2019'!$A$2:$A$161,0),MATCH(K$9,'March 2019'!$G$1:$BR$1,0))/INDEX('Planning CPRP'!$G$10:$BA$168,MATCH('Planning Ngrps'!$A19,'Planning CPRP'!$A$10:$A$170,0),MATCH('Planning Ngrps'!K$9,'Planning CPRP'!$G$9:$BA$9,0)),"")</f>
        <v/>
      </c>
      <c r="L19" s="158" t="str">
        <f>IFERROR(INDEX('March 2019'!$G$2:$BR$159,MATCH('Planning Ngrps'!$A19,'March 2019'!$A$2:$A$161,0),MATCH(L$9,'March 2019'!$G$1:$BR$1,0))/INDEX('Planning CPRP'!$G$10:$BA$168,MATCH('Planning Ngrps'!$A19,'Planning CPRP'!$A$10:$A$170,0),MATCH('Planning Ngrps'!L$9,'Planning CPRP'!$G$9:$BA$9,0)),"")</f>
        <v/>
      </c>
      <c r="M19" s="158" t="str">
        <f>IFERROR(INDEX('March 2019'!$G$2:$BR$159,MATCH('Planning Ngrps'!$A19,'March 2019'!$A$2:$A$161,0),MATCH(M$9,'March 2019'!$G$1:$BR$1,0))/INDEX('Planning CPRP'!$G$10:$BA$168,MATCH('Planning Ngrps'!$A19,'Planning CPRP'!$A$10:$A$170,0),MATCH('Planning Ngrps'!M$9,'Planning CPRP'!$G$9:$BA$9,0)),"")</f>
        <v/>
      </c>
      <c r="N19" s="158" t="str">
        <f>IFERROR(INDEX('March 2019'!$G$2:$BR$159,MATCH('Planning Ngrps'!$A19,'March 2019'!$A$2:$A$161,0),MATCH(N$9,'March 2019'!$G$1:$BR$1,0))/INDEX('Planning CPRP'!$G$10:$BA$168,MATCH('Planning Ngrps'!$A19,'Planning CPRP'!$A$10:$A$170,0),MATCH('Planning Ngrps'!N$9,'Planning CPRP'!$G$9:$BA$9,0)),"")</f>
        <v/>
      </c>
      <c r="O19" s="158" t="str">
        <f>IFERROR(INDEX('March 2019'!$G$2:$BR$159,MATCH('Planning Ngrps'!$A19,'March 2019'!$A$2:$A$161,0),MATCH(O$9,'March 2019'!$G$1:$BR$1,0))/INDEX('Planning CPRP'!$G$10:$BA$168,MATCH('Planning Ngrps'!$A19,'Planning CPRP'!$A$10:$A$170,0),MATCH('Planning Ngrps'!O$9,'Planning CPRP'!$G$9:$BA$9,0)),"")</f>
        <v/>
      </c>
      <c r="P19" s="158" t="str">
        <f>IFERROR(INDEX('March 2019'!$G$2:$BR$159,MATCH('Planning Ngrps'!$A19,'March 2019'!$A$2:$A$161,0),MATCH(P$9,'March 2019'!$G$1:$BR$1,0))/INDEX('Planning CPRP'!$G$10:$BA$168,MATCH('Planning Ngrps'!$A19,'Planning CPRP'!$A$10:$A$170,0),MATCH('Planning Ngrps'!P$9,'Planning CPRP'!$G$9:$BA$9,0)),"")</f>
        <v/>
      </c>
      <c r="Q19" s="158" t="str">
        <f>IFERROR(INDEX('March 2019'!$G$2:$BR$159,MATCH('Planning Ngrps'!$A19,'March 2019'!$A$2:$A$161,0),MATCH(Q$9,'March 2019'!$G$1:$BR$1,0))/INDEX('Planning CPRP'!$G$10:$BA$168,MATCH('Planning Ngrps'!$A19,'Planning CPRP'!$A$10:$A$170,0),MATCH('Planning Ngrps'!Q$9,'Planning CPRP'!$G$9:$BA$9,0)),"")</f>
        <v/>
      </c>
      <c r="R19" s="158" t="str">
        <f>IFERROR(INDEX('March 2019'!$G$2:$BR$159,MATCH('Planning Ngrps'!$A19,'March 2019'!$A$2:$A$161,0),MATCH(R$9,'March 2019'!$G$1:$BR$1,0))/INDEX('Planning CPRP'!$G$10:$BA$168,MATCH('Planning Ngrps'!$A19,'Planning CPRP'!$A$10:$A$170,0),MATCH('Planning Ngrps'!R$9,'Planning CPRP'!$G$9:$BA$9,0)),"")</f>
        <v/>
      </c>
      <c r="S19" s="158" t="str">
        <f>IFERROR(INDEX('March 2019'!$G$2:$BR$159,MATCH('Planning Ngrps'!$A19,'March 2019'!$A$2:$A$161,0),MATCH(S$9,'March 2019'!$G$1:$BR$1,0))/INDEX('Planning CPRP'!$G$10:$BA$168,MATCH('Planning Ngrps'!$A19,'Planning CPRP'!$A$10:$A$170,0),MATCH('Planning Ngrps'!S$9,'Planning CPRP'!$G$9:$BA$9,0)),"")</f>
        <v/>
      </c>
      <c r="T19" s="158" t="str">
        <f>IFERROR(INDEX('March 2019'!$G$2:$BR$159,MATCH('Planning Ngrps'!$A19,'March 2019'!$A$2:$A$161,0),MATCH(T$9,'March 2019'!$G$1:$BR$1,0))/INDEX('Planning CPRP'!$G$10:$BA$168,MATCH('Planning Ngrps'!$A19,'Planning CPRP'!$A$10:$A$170,0),MATCH('Planning Ngrps'!T$9,'Planning CPRP'!$G$9:$BA$9,0)),"")</f>
        <v/>
      </c>
      <c r="U19" s="158" t="str">
        <f>IFERROR(INDEX('March 2019'!$G$2:$BR$159,MATCH('Planning Ngrps'!$A19,'March 2019'!$A$2:$A$161,0),MATCH(U$9,'March 2019'!$G$1:$BR$1,0))/INDEX('Planning CPRP'!$G$10:$BA$168,MATCH('Planning Ngrps'!$A19,'Planning CPRP'!$A$10:$A$170,0),MATCH('Planning Ngrps'!U$9,'Planning CPRP'!$G$9:$BA$9,0)),"")</f>
        <v/>
      </c>
      <c r="V19" s="158" t="str">
        <f>IFERROR(INDEX('March 2019'!$G$2:$BR$159,MATCH('Planning Ngrps'!$A19,'March 2019'!$A$2:$A$161,0),MATCH(V$9,'March 2019'!$G$1:$BR$1,0))/INDEX('Planning CPRP'!$G$10:$BA$168,MATCH('Planning Ngrps'!$A19,'Planning CPRP'!$A$10:$A$170,0),MATCH('Planning Ngrps'!V$9,'Planning CPRP'!$G$9:$BA$9,0)),"")</f>
        <v/>
      </c>
      <c r="W19" s="158" t="str">
        <f>IFERROR(INDEX('March 2019'!$G$2:$BR$159,MATCH('Planning Ngrps'!$A19,'March 2019'!$A$2:$A$161,0),MATCH(W$9,'March 2019'!$G$1:$BR$1,0))/INDEX('Planning CPRP'!$G$10:$BA$168,MATCH('Planning Ngrps'!$A19,'Planning CPRP'!$A$10:$A$170,0),MATCH('Planning Ngrps'!W$9,'Planning CPRP'!$G$9:$BA$9,0)),"")</f>
        <v/>
      </c>
      <c r="X19" s="158" t="str">
        <f>IFERROR(INDEX('March 2019'!$G$2:$BR$159,MATCH('Planning Ngrps'!$A19,'March 2019'!$A$2:$A$161,0),MATCH(X$9,'March 2019'!$G$1:$BR$1,0))/INDEX('Planning CPRP'!$G$10:$BA$168,MATCH('Planning Ngrps'!$A19,'Planning CPRP'!$A$10:$A$170,0),MATCH('Planning Ngrps'!X$9,'Planning CPRP'!$G$9:$BA$9,0)),"")</f>
        <v/>
      </c>
      <c r="Y19" s="158" t="str">
        <f>IFERROR(INDEX('March 2019'!$G$2:$BR$159,MATCH('Planning Ngrps'!$A19,'March 2019'!$A$2:$A$161,0),MATCH(Y$9,'March 2019'!$G$1:$BR$1,0))/INDEX('Planning CPRP'!$G$10:$BA$168,MATCH('Planning Ngrps'!$A19,'Planning CPRP'!$A$10:$A$170,0),MATCH('Planning Ngrps'!Y$9,'Planning CPRP'!$G$9:$BA$9,0)),"")</f>
        <v/>
      </c>
      <c r="Z19" s="158" t="str">
        <f>IFERROR(INDEX('March 2019'!$G$2:$BR$159,MATCH('Planning Ngrps'!$A19,'March 2019'!$A$2:$A$161,0),MATCH(Z$9,'March 2019'!$G$1:$BR$1,0))/INDEX('Planning CPRP'!$G$10:$BA$168,MATCH('Planning Ngrps'!$A19,'Planning CPRP'!$A$10:$A$170,0),MATCH('Planning Ngrps'!Z$9,'Planning CPRP'!$G$9:$BA$9,0)),"")</f>
        <v/>
      </c>
      <c r="AA19" s="158" t="str">
        <f>IFERROR(INDEX('March 2019'!$G$2:$BR$159,MATCH('Planning Ngrps'!$A19,'March 2019'!$A$2:$A$161,0),MATCH(AA$9,'March 2019'!$G$1:$BR$1,0))/INDEX('Planning CPRP'!$G$10:$BA$168,MATCH('Planning Ngrps'!$A19,'Planning CPRP'!$A$10:$A$170,0),MATCH('Planning Ngrps'!AA$9,'Planning CPRP'!$G$9:$BA$9,0)),"")</f>
        <v/>
      </c>
      <c r="AB19" s="158" t="str">
        <f>IFERROR(INDEX('March 2019'!$G$2:$BR$159,MATCH('Planning Ngrps'!$A19,'March 2019'!$A$2:$A$161,0),MATCH(AB$9,'March 2019'!$G$1:$BR$1,0))/INDEX('Planning CPRP'!$G$10:$BA$168,MATCH('Planning Ngrps'!$A19,'Planning CPRP'!$A$10:$A$170,0),MATCH('Planning Ngrps'!AB$9,'Planning CPRP'!$G$9:$BA$9,0)),"")</f>
        <v/>
      </c>
      <c r="AC19" s="158" t="str">
        <f>IFERROR(INDEX('March 2019'!$G$2:$BR$159,MATCH('Planning Ngrps'!$A19,'March 2019'!$A$2:$A$161,0),MATCH(AC$9,'March 2019'!$G$1:$BR$1,0))/INDEX('Planning CPRP'!$G$10:$BA$168,MATCH('Planning Ngrps'!$A19,'Planning CPRP'!$A$10:$A$170,0),MATCH('Planning Ngrps'!AC$9,'Planning CPRP'!$G$9:$BA$9,0)),"")</f>
        <v/>
      </c>
      <c r="AD19" s="158" t="str">
        <f>IFERROR(INDEX('March 2019'!$G$2:$BR$159,MATCH('Planning Ngrps'!$A19,'March 2019'!$A$2:$A$161,0),MATCH(AD$9,'March 2019'!$G$1:$BR$1,0))/INDEX('Planning CPRP'!$G$10:$BA$168,MATCH('Planning Ngrps'!$A19,'Planning CPRP'!$A$10:$A$170,0),MATCH('Planning Ngrps'!AD$9,'Planning CPRP'!$G$9:$BA$9,0)),"")</f>
        <v/>
      </c>
      <c r="AE19" s="158" t="str">
        <f>IFERROR(INDEX('March 2019'!$G$2:$BR$159,MATCH('Planning Ngrps'!$A19,'March 2019'!$A$2:$A$161,0),MATCH(AE$9,'March 2019'!$G$1:$BR$1,0))/INDEX('Planning CPRP'!$G$10:$BA$168,MATCH('Planning Ngrps'!$A19,'Planning CPRP'!$A$10:$A$170,0),MATCH('Planning Ngrps'!AE$9,'Planning CPRP'!$G$9:$BA$9,0)),"")</f>
        <v/>
      </c>
      <c r="AF19" s="158" t="str">
        <f>IFERROR(INDEX('March 2019'!$G$2:$BR$159,MATCH('Planning Ngrps'!$A19,'March 2019'!$A$2:$A$161,0),MATCH(AF$9,'March 2019'!$G$1:$BR$1,0))/INDEX('Planning CPRP'!$G$10:$BA$168,MATCH('Planning Ngrps'!$A19,'Planning CPRP'!$A$10:$A$170,0),MATCH('Planning Ngrps'!AF$9,'Planning CPRP'!$G$9:$BA$9,0)),"")</f>
        <v/>
      </c>
      <c r="AG19" s="158" t="str">
        <f>IFERROR(INDEX('March 2019'!$G$2:$BR$159,MATCH('Planning Ngrps'!$A19,'March 2019'!$A$2:$A$161,0),MATCH(AG$9,'March 2019'!$G$1:$BR$1,0))/INDEX('Planning CPRP'!$G$10:$BA$168,MATCH('Planning Ngrps'!$A19,'Planning CPRP'!$A$10:$A$170,0),MATCH('Planning Ngrps'!AG$9,'Planning CPRP'!$G$9:$BA$9,0)),"")</f>
        <v/>
      </c>
      <c r="AH19" s="158" t="str">
        <f>IFERROR(INDEX('March 2019'!$G$2:$BR$159,MATCH('Planning Ngrps'!$A19,'March 2019'!$A$2:$A$161,0),MATCH(AH$9,'March 2019'!$G$1:$BR$1,0))/INDEX('Planning CPRP'!$G$10:$BA$168,MATCH('Planning Ngrps'!$A19,'Planning CPRP'!$A$10:$A$170,0),MATCH('Planning Ngrps'!AH$9,'Planning CPRP'!$G$9:$BA$9,0)),"")</f>
        <v/>
      </c>
      <c r="AI19" s="158" t="str">
        <f>IFERROR(INDEX('March 2019'!$G$2:$BR$159,MATCH('Planning Ngrps'!$A19,'March 2019'!$A$2:$A$161,0),MATCH(AI$9,'March 2019'!$G$1:$BR$1,0))/INDEX('Planning CPRP'!$G$10:$BA$168,MATCH('Planning Ngrps'!$A19,'Planning CPRP'!$A$10:$A$170,0),MATCH('Planning Ngrps'!AI$9,'Planning CPRP'!$G$9:$BA$9,0)),"")</f>
        <v/>
      </c>
      <c r="AJ19" s="158" t="str">
        <f>IFERROR(INDEX('March 2019'!$G$2:$BR$159,MATCH('Planning Ngrps'!$A19,'March 2019'!$A$2:$A$161,0),MATCH(AJ$9,'March 2019'!$G$1:$BR$1,0))/INDEX('Planning CPRP'!$G$10:$BA$168,MATCH('Planning Ngrps'!$A19,'Planning CPRP'!$A$10:$A$170,0),MATCH('Planning Ngrps'!AJ$9,'Planning CPRP'!$G$9:$BA$9,0)),"")</f>
        <v/>
      </c>
      <c r="AK19" s="158" t="str">
        <f>IFERROR(INDEX('March 2019'!$G$2:$BR$159,MATCH('Planning Ngrps'!$A19,'March 2019'!$A$2:$A$161,0),MATCH(AK$9,'March 2019'!$G$1:$BR$1,0))/INDEX('Planning CPRP'!$G$10:$BA$168,MATCH('Planning Ngrps'!$A19,'Planning CPRP'!$A$10:$A$170,0),MATCH('Planning Ngrps'!AK$9,'Planning CPRP'!$G$9:$BA$9,0)),"")</f>
        <v/>
      </c>
      <c r="AL19" s="158" t="str">
        <f>IFERROR(INDEX('March 2019'!$G$2:$BR$159,MATCH('Planning Ngrps'!$A19,'March 2019'!$A$2:$A$161,0),MATCH(AL$9,'March 2019'!$G$1:$BR$1,0))/INDEX('Planning CPRP'!$G$10:$BA$168,MATCH('Planning Ngrps'!$A19,'Planning CPRP'!$A$10:$A$170,0),MATCH('Planning Ngrps'!AL$9,'Planning CPRP'!$G$9:$BA$9,0)),"")</f>
        <v/>
      </c>
      <c r="AM19" s="158" t="str">
        <f>IFERROR(INDEX('March 2019'!$G$2:$BR$159,MATCH('Planning Ngrps'!$A19,'March 2019'!$A$2:$A$161,0),MATCH(AM$9,'March 2019'!$G$1:$BR$1,0))/INDEX('Planning CPRP'!$G$10:$BA$168,MATCH('Planning Ngrps'!$A19,'Planning CPRP'!$A$10:$A$170,0),MATCH('Planning Ngrps'!AM$9,'Planning CPRP'!$G$9:$BA$9,0)),"")</f>
        <v/>
      </c>
      <c r="AN19" s="158" t="str">
        <f>IFERROR(INDEX('March 2019'!$G$2:$BR$159,MATCH('Planning Ngrps'!$A19,'March 2019'!$A$2:$A$161,0),MATCH(AN$9,'March 2019'!$G$1:$BR$1,0))/INDEX('Planning CPRP'!$G$10:$BA$168,MATCH('Planning Ngrps'!$A19,'Planning CPRP'!$A$10:$A$170,0),MATCH('Planning Ngrps'!AN$9,'Planning CPRP'!$G$9:$BA$9,0)),"")</f>
        <v/>
      </c>
      <c r="AO19" s="158" t="str">
        <f>IFERROR(INDEX('March 2019'!$G$2:$BR$159,MATCH('Planning Ngrps'!$A19,'March 2019'!$A$2:$A$161,0),MATCH(AO$9,'March 2019'!$G$1:$BR$1,0))/INDEX('Planning CPRP'!$G$10:$BA$168,MATCH('Planning Ngrps'!$A19,'Planning CPRP'!$A$10:$A$170,0),MATCH('Planning Ngrps'!AO$9,'Planning CPRP'!$G$9:$BA$9,0)),"")</f>
        <v/>
      </c>
      <c r="AP19" s="158" t="str">
        <f>IFERROR(INDEX('March 2019'!$G$2:$BR$159,MATCH('Planning Ngrps'!$A19,'March 2019'!$A$2:$A$161,0),MATCH(AP$9,'March 2019'!$G$1:$BR$1,0))/INDEX('Planning CPRP'!$G$10:$BA$168,MATCH('Planning Ngrps'!$A19,'Planning CPRP'!$A$10:$A$170,0),MATCH('Planning Ngrps'!AP$9,'Planning CPRP'!$G$9:$BA$9,0)),"")</f>
        <v/>
      </c>
      <c r="AQ19" s="158" t="str">
        <f>IFERROR(INDEX('March 2019'!$G$2:$BR$159,MATCH('Planning Ngrps'!$A19,'March 2019'!$A$2:$A$161,0),MATCH(AQ$9,'March 2019'!$G$1:$BR$1,0))/INDEX('Planning CPRP'!$G$10:$BA$168,MATCH('Planning Ngrps'!$A19,'Planning CPRP'!$A$10:$A$170,0),MATCH('Planning Ngrps'!AQ$9,'Planning CPRP'!$G$9:$BA$9,0)),"")</f>
        <v/>
      </c>
      <c r="AR19" s="158" t="str">
        <f>IFERROR(INDEX('March 2019'!$G$2:$BR$159,MATCH('Planning Ngrps'!$A19,'March 2019'!$A$2:$A$161,0),MATCH(AR$9,'March 2019'!$G$1:$BR$1,0))/INDEX('Planning CPRP'!$G$10:$BA$168,MATCH('Planning Ngrps'!$A19,'Planning CPRP'!$A$10:$A$170,0),MATCH('Planning Ngrps'!AR$9,'Planning CPRP'!$G$9:$BA$9,0)),"")</f>
        <v/>
      </c>
      <c r="AS19" s="158" t="str">
        <f>IFERROR(INDEX('March 2019'!$G$2:$BR$159,MATCH('Planning Ngrps'!$A19,'March 2019'!$A$2:$A$161,0),MATCH(AS$9,'March 2019'!$G$1:$BR$1,0))/INDEX('Planning CPRP'!$G$10:$BA$168,MATCH('Planning Ngrps'!$A19,'Planning CPRP'!$A$10:$A$170,0),MATCH('Planning Ngrps'!AS$9,'Planning CPRP'!$G$9:$BA$9,0)),"")</f>
        <v/>
      </c>
      <c r="AT19" s="158" t="str">
        <f>IFERROR(INDEX('March 2019'!$G$2:$BR$159,MATCH('Planning Ngrps'!$A19,'March 2019'!$A$2:$A$161,0),MATCH(AT$9,'March 2019'!$G$1:$BR$1,0))/INDEX('Planning CPRP'!$G$10:$BA$168,MATCH('Planning Ngrps'!$A19,'Planning CPRP'!$A$10:$A$170,0),MATCH('Planning Ngrps'!AT$9,'Planning CPRP'!$G$9:$BA$9,0)),"")</f>
        <v/>
      </c>
      <c r="AU19" s="158" t="str">
        <f>IFERROR(INDEX('March 2019'!$G$2:$BR$159,MATCH('Planning Ngrps'!$A19,'March 2019'!$A$2:$A$161,0),MATCH(AU$9,'March 2019'!$G$1:$BR$1,0))/INDEX('Planning CPRP'!$G$10:$BA$168,MATCH('Planning Ngrps'!$A19,'Planning CPRP'!$A$10:$A$170,0),MATCH('Planning Ngrps'!AU$9,'Planning CPRP'!$G$9:$BA$9,0)),"")</f>
        <v/>
      </c>
      <c r="AV19" s="158" t="str">
        <f>IFERROR(INDEX('March 2019'!$G$2:$BR$159,MATCH('Planning Ngrps'!$A19,'March 2019'!$A$2:$A$161,0),MATCH(AV$9,'March 2019'!$G$1:$BR$1,0))/INDEX('Planning CPRP'!$G$10:$BA$168,MATCH('Planning Ngrps'!$A19,'Planning CPRP'!$A$10:$A$170,0),MATCH('Planning Ngrps'!AV$9,'Planning CPRP'!$G$9:$BA$9,0)),"")</f>
        <v/>
      </c>
      <c r="AW19" s="158" t="str">
        <f>IFERROR(INDEX('March 2019'!$G$2:$BR$159,MATCH('Planning Ngrps'!$A19,'March 2019'!$A$2:$A$161,0),MATCH(AW$9,'March 2019'!$G$1:$BR$1,0))/INDEX('Planning CPRP'!$G$10:$BA$168,MATCH('Planning Ngrps'!$A19,'Planning CPRP'!$A$10:$A$170,0),MATCH('Planning Ngrps'!AW$9,'Planning CPRP'!$G$9:$BA$9,0)),"")</f>
        <v/>
      </c>
      <c r="AX19" s="158" t="str">
        <f>IFERROR(INDEX('March 2019'!$G$2:$BR$159,MATCH('Planning Ngrps'!$A19,'March 2019'!$A$2:$A$161,0),MATCH(AX$9,'March 2019'!$G$1:$BR$1,0))/INDEX('Planning CPRP'!$G$10:$BA$168,MATCH('Planning Ngrps'!$A19,'Planning CPRP'!$A$10:$A$170,0),MATCH('Planning Ngrps'!AX$9,'Planning CPRP'!$G$9:$BA$9,0)),"")</f>
        <v/>
      </c>
      <c r="AY19" s="158" t="str">
        <f>IFERROR(INDEX('March 2019'!$G$2:$BR$159,MATCH('Planning Ngrps'!$A19,'March 2019'!$A$2:$A$161,0),MATCH(AY$9,'March 2019'!$G$1:$BR$1,0))/INDEX('Planning CPRP'!$G$10:$BA$168,MATCH('Planning Ngrps'!$A19,'Planning CPRP'!$A$10:$A$170,0),MATCH('Planning Ngrps'!AY$9,'Planning CPRP'!$G$9:$BA$9,0)),"")</f>
        <v/>
      </c>
      <c r="AZ19" s="158" t="str">
        <f>IFERROR(INDEX('March 2019'!$G$2:$BR$159,MATCH('Planning Ngrps'!$A19,'March 2019'!$A$2:$A$161,0),MATCH(AZ$9,'March 2019'!$G$1:$BR$1,0))/INDEX('Planning CPRP'!$G$10:$BA$168,MATCH('Planning Ngrps'!$A19,'Planning CPRP'!$A$10:$A$170,0),MATCH('Planning Ngrps'!AZ$9,'Planning CPRP'!$G$9:$BA$9,0)),"")</f>
        <v/>
      </c>
      <c r="BA19" s="158" t="str">
        <f>IFERROR(INDEX('March 2019'!$G$2:$BR$159,MATCH('Planning Ngrps'!$A19,'March 2019'!$A$2:$A$161,0),MATCH(BA$9,'March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IFERROR(INDEX('March 2019'!$G$2:$BR$159,MATCH('Planning Ngrps'!$A20,'March 2019'!$A$2:$A$161,0),MATCH(G$9,'March 2019'!$G$1:$BR$1,0))/INDEX('Planning CPRP'!$G$10:$BA$168,MATCH('Planning Ngrps'!$A20,'Planning CPRP'!$A$10:$A$170,0),MATCH('Planning Ngrps'!G$9,'Planning CPRP'!$G$9:$BA$9,0)),"")</f>
        <v/>
      </c>
      <c r="H20" s="158" t="str">
        <f>IFERROR(INDEX('March 2019'!$G$2:$BR$159,MATCH('Planning Ngrps'!$A20,'March 2019'!$A$2:$A$161,0),MATCH(H$9,'March 2019'!$G$1:$BR$1,0))/INDEX('Planning CPRP'!$G$10:$BA$168,MATCH('Planning Ngrps'!$A20,'Planning CPRP'!$A$10:$A$170,0),MATCH('Planning Ngrps'!H$9,'Planning CPRP'!$G$9:$BA$9,0)),"")</f>
        <v/>
      </c>
      <c r="I20" s="158" t="str">
        <f>IFERROR(INDEX('March 2019'!$G$2:$BR$159,MATCH('Planning Ngrps'!$A20,'March 2019'!$A$2:$A$161,0),MATCH(I$9,'March 2019'!$G$1:$BR$1,0))/INDEX('Planning CPRP'!$G$10:$BA$168,MATCH('Planning Ngrps'!$A20,'Planning CPRP'!$A$10:$A$170,0),MATCH('Planning Ngrps'!I$9,'Planning CPRP'!$G$9:$BA$9,0)),"")</f>
        <v/>
      </c>
      <c r="J20" s="158" t="str">
        <f>IFERROR(INDEX('March 2019'!$G$2:$BR$159,MATCH('Planning Ngrps'!$A20,'March 2019'!$A$2:$A$161,0),MATCH(J$9,'March 2019'!$G$1:$BR$1,0))/INDEX('Planning CPRP'!$G$10:$BA$168,MATCH('Planning Ngrps'!$A20,'Planning CPRP'!$A$10:$A$170,0),MATCH('Planning Ngrps'!J$9,'Planning CPRP'!$G$9:$BA$9,0)),"")</f>
        <v/>
      </c>
      <c r="K20" s="158" t="str">
        <f>IFERROR(INDEX('March 2019'!$G$2:$BR$159,MATCH('Planning Ngrps'!$A20,'March 2019'!$A$2:$A$161,0),MATCH(K$9,'March 2019'!$G$1:$BR$1,0))/INDEX('Planning CPRP'!$G$10:$BA$168,MATCH('Planning Ngrps'!$A20,'Planning CPRP'!$A$10:$A$170,0),MATCH('Planning Ngrps'!K$9,'Planning CPRP'!$G$9:$BA$9,0)),"")</f>
        <v/>
      </c>
      <c r="L20" s="158" t="str">
        <f>IFERROR(INDEX('March 2019'!$G$2:$BR$159,MATCH('Planning Ngrps'!$A20,'March 2019'!$A$2:$A$161,0),MATCH(L$9,'March 2019'!$G$1:$BR$1,0))/INDEX('Planning CPRP'!$G$10:$BA$168,MATCH('Planning Ngrps'!$A20,'Planning CPRP'!$A$10:$A$170,0),MATCH('Planning Ngrps'!L$9,'Planning CPRP'!$G$9:$BA$9,0)),"")</f>
        <v/>
      </c>
      <c r="M20" s="158" t="str">
        <f>IFERROR(INDEX('March 2019'!$G$2:$BR$159,MATCH('Planning Ngrps'!$A20,'March 2019'!$A$2:$A$161,0),MATCH(M$9,'March 2019'!$G$1:$BR$1,0))/INDEX('Planning CPRP'!$G$10:$BA$168,MATCH('Planning Ngrps'!$A20,'Planning CPRP'!$A$10:$A$170,0),MATCH('Planning Ngrps'!M$9,'Planning CPRP'!$G$9:$BA$9,0)),"")</f>
        <v/>
      </c>
      <c r="N20" s="158" t="str">
        <f>IFERROR(INDEX('March 2019'!$G$2:$BR$159,MATCH('Planning Ngrps'!$A20,'March 2019'!$A$2:$A$161,0),MATCH(N$9,'March 2019'!$G$1:$BR$1,0))/INDEX('Planning CPRP'!$G$10:$BA$168,MATCH('Planning Ngrps'!$A20,'Planning CPRP'!$A$10:$A$170,0),MATCH('Planning Ngrps'!N$9,'Planning CPRP'!$G$9:$BA$9,0)),"")</f>
        <v/>
      </c>
      <c r="O20" s="158" t="str">
        <f>IFERROR(INDEX('March 2019'!$G$2:$BR$159,MATCH('Planning Ngrps'!$A20,'March 2019'!$A$2:$A$161,0),MATCH(O$9,'March 2019'!$G$1:$BR$1,0))/INDEX('Planning CPRP'!$G$10:$BA$168,MATCH('Planning Ngrps'!$A20,'Planning CPRP'!$A$10:$A$170,0),MATCH('Planning Ngrps'!O$9,'Planning CPRP'!$G$9:$BA$9,0)),"")</f>
        <v/>
      </c>
      <c r="P20" s="158" t="str">
        <f>IFERROR(INDEX('March 2019'!$G$2:$BR$159,MATCH('Planning Ngrps'!$A20,'March 2019'!$A$2:$A$161,0),MATCH(P$9,'March 2019'!$G$1:$BR$1,0))/INDEX('Planning CPRP'!$G$10:$BA$168,MATCH('Planning Ngrps'!$A20,'Planning CPRP'!$A$10:$A$170,0),MATCH('Planning Ngrps'!P$9,'Planning CPRP'!$G$9:$BA$9,0)),"")</f>
        <v/>
      </c>
      <c r="Q20" s="158" t="str">
        <f>IFERROR(INDEX('March 2019'!$G$2:$BR$159,MATCH('Planning Ngrps'!$A20,'March 2019'!$A$2:$A$161,0),MATCH(Q$9,'March 2019'!$G$1:$BR$1,0))/INDEX('Planning CPRP'!$G$10:$BA$168,MATCH('Planning Ngrps'!$A20,'Planning CPRP'!$A$10:$A$170,0),MATCH('Planning Ngrps'!Q$9,'Planning CPRP'!$G$9:$BA$9,0)),"")</f>
        <v/>
      </c>
      <c r="R20" s="158" t="str">
        <f>IFERROR(INDEX('March 2019'!$G$2:$BR$159,MATCH('Planning Ngrps'!$A20,'March 2019'!$A$2:$A$161,0),MATCH(R$9,'March 2019'!$G$1:$BR$1,0))/INDEX('Planning CPRP'!$G$10:$BA$168,MATCH('Planning Ngrps'!$A20,'Planning CPRP'!$A$10:$A$170,0),MATCH('Planning Ngrps'!R$9,'Planning CPRP'!$G$9:$BA$9,0)),"")</f>
        <v/>
      </c>
      <c r="S20" s="158" t="str">
        <f>IFERROR(INDEX('March 2019'!$G$2:$BR$159,MATCH('Planning Ngrps'!$A20,'March 2019'!$A$2:$A$161,0),MATCH(S$9,'March 2019'!$G$1:$BR$1,0))/INDEX('Planning CPRP'!$G$10:$BA$168,MATCH('Planning Ngrps'!$A20,'Planning CPRP'!$A$10:$A$170,0),MATCH('Planning Ngrps'!S$9,'Planning CPRP'!$G$9:$BA$9,0)),"")</f>
        <v/>
      </c>
      <c r="T20" s="158" t="str">
        <f>IFERROR(INDEX('March 2019'!$G$2:$BR$159,MATCH('Planning Ngrps'!$A20,'March 2019'!$A$2:$A$161,0),MATCH(T$9,'March 2019'!$G$1:$BR$1,0))/INDEX('Planning CPRP'!$G$10:$BA$168,MATCH('Planning Ngrps'!$A20,'Planning CPRP'!$A$10:$A$170,0),MATCH('Planning Ngrps'!T$9,'Planning CPRP'!$G$9:$BA$9,0)),"")</f>
        <v/>
      </c>
      <c r="U20" s="158" t="str">
        <f>IFERROR(INDEX('March 2019'!$G$2:$BR$159,MATCH('Planning Ngrps'!$A20,'March 2019'!$A$2:$A$161,0),MATCH(U$9,'March 2019'!$G$1:$BR$1,0))/INDEX('Planning CPRP'!$G$10:$BA$168,MATCH('Planning Ngrps'!$A20,'Planning CPRP'!$A$10:$A$170,0),MATCH('Planning Ngrps'!U$9,'Planning CPRP'!$G$9:$BA$9,0)),"")</f>
        <v/>
      </c>
      <c r="V20" s="158" t="str">
        <f>IFERROR(INDEX('March 2019'!$G$2:$BR$159,MATCH('Planning Ngrps'!$A20,'March 2019'!$A$2:$A$161,0),MATCH(V$9,'March 2019'!$G$1:$BR$1,0))/INDEX('Planning CPRP'!$G$10:$BA$168,MATCH('Planning Ngrps'!$A20,'Planning CPRP'!$A$10:$A$170,0),MATCH('Planning Ngrps'!V$9,'Planning CPRP'!$G$9:$BA$9,0)),"")</f>
        <v/>
      </c>
      <c r="W20" s="158" t="str">
        <f>IFERROR(INDEX('March 2019'!$G$2:$BR$159,MATCH('Planning Ngrps'!$A20,'March 2019'!$A$2:$A$161,0),MATCH(W$9,'March 2019'!$G$1:$BR$1,0))/INDEX('Planning CPRP'!$G$10:$BA$168,MATCH('Planning Ngrps'!$A20,'Planning CPRP'!$A$10:$A$170,0),MATCH('Planning Ngrps'!W$9,'Planning CPRP'!$G$9:$BA$9,0)),"")</f>
        <v/>
      </c>
      <c r="X20" s="158" t="str">
        <f>IFERROR(INDEX('March 2019'!$G$2:$BR$159,MATCH('Planning Ngrps'!$A20,'March 2019'!$A$2:$A$161,0),MATCH(X$9,'March 2019'!$G$1:$BR$1,0))/INDEX('Planning CPRP'!$G$10:$BA$168,MATCH('Planning Ngrps'!$A20,'Planning CPRP'!$A$10:$A$170,0),MATCH('Planning Ngrps'!X$9,'Planning CPRP'!$G$9:$BA$9,0)),"")</f>
        <v/>
      </c>
      <c r="Y20" s="158" t="str">
        <f>IFERROR(INDEX('March 2019'!$G$2:$BR$159,MATCH('Planning Ngrps'!$A20,'March 2019'!$A$2:$A$161,0),MATCH(Y$9,'March 2019'!$G$1:$BR$1,0))/INDEX('Planning CPRP'!$G$10:$BA$168,MATCH('Planning Ngrps'!$A20,'Planning CPRP'!$A$10:$A$170,0),MATCH('Planning Ngrps'!Y$9,'Planning CPRP'!$G$9:$BA$9,0)),"")</f>
        <v/>
      </c>
      <c r="Z20" s="158" t="str">
        <f>IFERROR(INDEX('March 2019'!$G$2:$BR$159,MATCH('Planning Ngrps'!$A20,'March 2019'!$A$2:$A$161,0),MATCH(Z$9,'March 2019'!$G$1:$BR$1,0))/INDEX('Planning CPRP'!$G$10:$BA$168,MATCH('Planning Ngrps'!$A20,'Planning CPRP'!$A$10:$A$170,0),MATCH('Planning Ngrps'!Z$9,'Planning CPRP'!$G$9:$BA$9,0)),"")</f>
        <v/>
      </c>
      <c r="AA20" s="158" t="str">
        <f>IFERROR(INDEX('March 2019'!$G$2:$BR$159,MATCH('Planning Ngrps'!$A20,'March 2019'!$A$2:$A$161,0),MATCH(AA$9,'March 2019'!$G$1:$BR$1,0))/INDEX('Planning CPRP'!$G$10:$BA$168,MATCH('Planning Ngrps'!$A20,'Planning CPRP'!$A$10:$A$170,0),MATCH('Planning Ngrps'!AA$9,'Planning CPRP'!$G$9:$BA$9,0)),"")</f>
        <v/>
      </c>
      <c r="AB20" s="158" t="str">
        <f>IFERROR(INDEX('March 2019'!$G$2:$BR$159,MATCH('Planning Ngrps'!$A20,'March 2019'!$A$2:$A$161,0),MATCH(AB$9,'March 2019'!$G$1:$BR$1,0))/INDEX('Planning CPRP'!$G$10:$BA$168,MATCH('Planning Ngrps'!$A20,'Planning CPRP'!$A$10:$A$170,0),MATCH('Planning Ngrps'!AB$9,'Planning CPRP'!$G$9:$BA$9,0)),"")</f>
        <v/>
      </c>
      <c r="AC20" s="158" t="str">
        <f>IFERROR(INDEX('March 2019'!$G$2:$BR$159,MATCH('Planning Ngrps'!$A20,'March 2019'!$A$2:$A$161,0),MATCH(AC$9,'March 2019'!$G$1:$BR$1,0))/INDEX('Planning CPRP'!$G$10:$BA$168,MATCH('Planning Ngrps'!$A20,'Planning CPRP'!$A$10:$A$170,0),MATCH('Planning Ngrps'!AC$9,'Planning CPRP'!$G$9:$BA$9,0)),"")</f>
        <v/>
      </c>
      <c r="AD20" s="158" t="str">
        <f>IFERROR(INDEX('March 2019'!$G$2:$BR$159,MATCH('Planning Ngrps'!$A20,'March 2019'!$A$2:$A$161,0),MATCH(AD$9,'March 2019'!$G$1:$BR$1,0))/INDEX('Planning CPRP'!$G$10:$BA$168,MATCH('Planning Ngrps'!$A20,'Planning CPRP'!$A$10:$A$170,0),MATCH('Planning Ngrps'!AD$9,'Planning CPRP'!$G$9:$BA$9,0)),"")</f>
        <v/>
      </c>
      <c r="AE20" s="158" t="str">
        <f>IFERROR(INDEX('March 2019'!$G$2:$BR$159,MATCH('Planning Ngrps'!$A20,'March 2019'!$A$2:$A$161,0),MATCH(AE$9,'March 2019'!$G$1:$BR$1,0))/INDEX('Planning CPRP'!$G$10:$BA$168,MATCH('Planning Ngrps'!$A20,'Planning CPRP'!$A$10:$A$170,0),MATCH('Planning Ngrps'!AE$9,'Planning CPRP'!$G$9:$BA$9,0)),"")</f>
        <v/>
      </c>
      <c r="AF20" s="158" t="str">
        <f>IFERROR(INDEX('March 2019'!$G$2:$BR$159,MATCH('Planning Ngrps'!$A20,'March 2019'!$A$2:$A$161,0),MATCH(AF$9,'March 2019'!$G$1:$BR$1,0))/INDEX('Planning CPRP'!$G$10:$BA$168,MATCH('Planning Ngrps'!$A20,'Planning CPRP'!$A$10:$A$170,0),MATCH('Planning Ngrps'!AF$9,'Planning CPRP'!$G$9:$BA$9,0)),"")</f>
        <v/>
      </c>
      <c r="AG20" s="158" t="str">
        <f>IFERROR(INDEX('March 2019'!$G$2:$BR$159,MATCH('Planning Ngrps'!$A20,'March 2019'!$A$2:$A$161,0),MATCH(AG$9,'March 2019'!$G$1:$BR$1,0))/INDEX('Planning CPRP'!$G$10:$BA$168,MATCH('Planning Ngrps'!$A20,'Planning CPRP'!$A$10:$A$170,0),MATCH('Planning Ngrps'!AG$9,'Planning CPRP'!$G$9:$BA$9,0)),"")</f>
        <v/>
      </c>
      <c r="AH20" s="158" t="str">
        <f>IFERROR(INDEX('March 2019'!$G$2:$BR$159,MATCH('Planning Ngrps'!$A20,'March 2019'!$A$2:$A$161,0),MATCH(AH$9,'March 2019'!$G$1:$BR$1,0))/INDEX('Planning CPRP'!$G$10:$BA$168,MATCH('Planning Ngrps'!$A20,'Planning CPRP'!$A$10:$A$170,0),MATCH('Planning Ngrps'!AH$9,'Planning CPRP'!$G$9:$BA$9,0)),"")</f>
        <v/>
      </c>
      <c r="AI20" s="158" t="str">
        <f>IFERROR(INDEX('March 2019'!$G$2:$BR$159,MATCH('Planning Ngrps'!$A20,'March 2019'!$A$2:$A$161,0),MATCH(AI$9,'March 2019'!$G$1:$BR$1,0))/INDEX('Planning CPRP'!$G$10:$BA$168,MATCH('Planning Ngrps'!$A20,'Planning CPRP'!$A$10:$A$170,0),MATCH('Planning Ngrps'!AI$9,'Planning CPRP'!$G$9:$BA$9,0)),"")</f>
        <v/>
      </c>
      <c r="AJ20" s="158" t="str">
        <f>IFERROR(INDEX('March 2019'!$G$2:$BR$159,MATCH('Planning Ngrps'!$A20,'March 2019'!$A$2:$A$161,0),MATCH(AJ$9,'March 2019'!$G$1:$BR$1,0))/INDEX('Planning CPRP'!$G$10:$BA$168,MATCH('Planning Ngrps'!$A20,'Planning CPRP'!$A$10:$A$170,0),MATCH('Planning Ngrps'!AJ$9,'Planning CPRP'!$G$9:$BA$9,0)),"")</f>
        <v/>
      </c>
      <c r="AK20" s="158" t="str">
        <f>IFERROR(INDEX('March 2019'!$G$2:$BR$159,MATCH('Planning Ngrps'!$A20,'March 2019'!$A$2:$A$161,0),MATCH(AK$9,'March 2019'!$G$1:$BR$1,0))/INDEX('Planning CPRP'!$G$10:$BA$168,MATCH('Planning Ngrps'!$A20,'Planning CPRP'!$A$10:$A$170,0),MATCH('Planning Ngrps'!AK$9,'Planning CPRP'!$G$9:$BA$9,0)),"")</f>
        <v/>
      </c>
      <c r="AL20" s="158" t="str">
        <f>IFERROR(INDEX('March 2019'!$G$2:$BR$159,MATCH('Planning Ngrps'!$A20,'March 2019'!$A$2:$A$161,0),MATCH(AL$9,'March 2019'!$G$1:$BR$1,0))/INDEX('Planning CPRP'!$G$10:$BA$168,MATCH('Planning Ngrps'!$A20,'Planning CPRP'!$A$10:$A$170,0),MATCH('Planning Ngrps'!AL$9,'Planning CPRP'!$G$9:$BA$9,0)),"")</f>
        <v/>
      </c>
      <c r="AM20" s="158" t="str">
        <f>IFERROR(INDEX('March 2019'!$G$2:$BR$159,MATCH('Planning Ngrps'!$A20,'March 2019'!$A$2:$A$161,0),MATCH(AM$9,'March 2019'!$G$1:$BR$1,0))/INDEX('Planning CPRP'!$G$10:$BA$168,MATCH('Planning Ngrps'!$A20,'Planning CPRP'!$A$10:$A$170,0),MATCH('Planning Ngrps'!AM$9,'Planning CPRP'!$G$9:$BA$9,0)),"")</f>
        <v/>
      </c>
      <c r="AN20" s="158" t="str">
        <f>IFERROR(INDEX('March 2019'!$G$2:$BR$159,MATCH('Planning Ngrps'!$A20,'March 2019'!$A$2:$A$161,0),MATCH(AN$9,'March 2019'!$G$1:$BR$1,0))/INDEX('Planning CPRP'!$G$10:$BA$168,MATCH('Planning Ngrps'!$A20,'Planning CPRP'!$A$10:$A$170,0),MATCH('Planning Ngrps'!AN$9,'Planning CPRP'!$G$9:$BA$9,0)),"")</f>
        <v/>
      </c>
      <c r="AO20" s="158" t="str">
        <f>IFERROR(INDEX('March 2019'!$G$2:$BR$159,MATCH('Planning Ngrps'!$A20,'March 2019'!$A$2:$A$161,0),MATCH(AO$9,'March 2019'!$G$1:$BR$1,0))/INDEX('Planning CPRP'!$G$10:$BA$168,MATCH('Planning Ngrps'!$A20,'Planning CPRP'!$A$10:$A$170,0),MATCH('Planning Ngrps'!AO$9,'Planning CPRP'!$G$9:$BA$9,0)),"")</f>
        <v/>
      </c>
      <c r="AP20" s="158" t="str">
        <f>IFERROR(INDEX('March 2019'!$G$2:$BR$159,MATCH('Planning Ngrps'!$A20,'March 2019'!$A$2:$A$161,0),MATCH(AP$9,'March 2019'!$G$1:$BR$1,0))/INDEX('Planning CPRP'!$G$10:$BA$168,MATCH('Planning Ngrps'!$A20,'Planning CPRP'!$A$10:$A$170,0),MATCH('Planning Ngrps'!AP$9,'Planning CPRP'!$G$9:$BA$9,0)),"")</f>
        <v/>
      </c>
      <c r="AQ20" s="158" t="str">
        <f>IFERROR(INDEX('March 2019'!$G$2:$BR$159,MATCH('Planning Ngrps'!$A20,'March 2019'!$A$2:$A$161,0),MATCH(AQ$9,'March 2019'!$G$1:$BR$1,0))/INDEX('Planning CPRP'!$G$10:$BA$168,MATCH('Planning Ngrps'!$A20,'Planning CPRP'!$A$10:$A$170,0),MATCH('Planning Ngrps'!AQ$9,'Planning CPRP'!$G$9:$BA$9,0)),"")</f>
        <v/>
      </c>
      <c r="AR20" s="158" t="str">
        <f>IFERROR(INDEX('March 2019'!$G$2:$BR$159,MATCH('Planning Ngrps'!$A20,'March 2019'!$A$2:$A$161,0),MATCH(AR$9,'March 2019'!$G$1:$BR$1,0))/INDEX('Planning CPRP'!$G$10:$BA$168,MATCH('Planning Ngrps'!$A20,'Planning CPRP'!$A$10:$A$170,0),MATCH('Planning Ngrps'!AR$9,'Planning CPRP'!$G$9:$BA$9,0)),"")</f>
        <v/>
      </c>
      <c r="AS20" s="158" t="str">
        <f>IFERROR(INDEX('March 2019'!$G$2:$BR$159,MATCH('Planning Ngrps'!$A20,'March 2019'!$A$2:$A$161,0),MATCH(AS$9,'March 2019'!$G$1:$BR$1,0))/INDEX('Planning CPRP'!$G$10:$BA$168,MATCH('Planning Ngrps'!$A20,'Planning CPRP'!$A$10:$A$170,0),MATCH('Planning Ngrps'!AS$9,'Planning CPRP'!$G$9:$BA$9,0)),"")</f>
        <v/>
      </c>
      <c r="AT20" s="158" t="str">
        <f>IFERROR(INDEX('March 2019'!$G$2:$BR$159,MATCH('Planning Ngrps'!$A20,'March 2019'!$A$2:$A$161,0),MATCH(AT$9,'March 2019'!$G$1:$BR$1,0))/INDEX('Planning CPRP'!$G$10:$BA$168,MATCH('Planning Ngrps'!$A20,'Planning CPRP'!$A$10:$A$170,0),MATCH('Planning Ngrps'!AT$9,'Planning CPRP'!$G$9:$BA$9,0)),"")</f>
        <v/>
      </c>
      <c r="AU20" s="158" t="str">
        <f>IFERROR(INDEX('March 2019'!$G$2:$BR$159,MATCH('Planning Ngrps'!$A20,'March 2019'!$A$2:$A$161,0),MATCH(AU$9,'March 2019'!$G$1:$BR$1,0))/INDEX('Planning CPRP'!$G$10:$BA$168,MATCH('Planning Ngrps'!$A20,'Planning CPRP'!$A$10:$A$170,0),MATCH('Planning Ngrps'!AU$9,'Planning CPRP'!$G$9:$BA$9,0)),"")</f>
        <v/>
      </c>
      <c r="AV20" s="158" t="str">
        <f>IFERROR(INDEX('March 2019'!$G$2:$BR$159,MATCH('Planning Ngrps'!$A20,'March 2019'!$A$2:$A$161,0),MATCH(AV$9,'March 2019'!$G$1:$BR$1,0))/INDEX('Planning CPRP'!$G$10:$BA$168,MATCH('Planning Ngrps'!$A20,'Planning CPRP'!$A$10:$A$170,0),MATCH('Planning Ngrps'!AV$9,'Planning CPRP'!$G$9:$BA$9,0)),"")</f>
        <v/>
      </c>
      <c r="AW20" s="158" t="str">
        <f>IFERROR(INDEX('March 2019'!$G$2:$BR$159,MATCH('Planning Ngrps'!$A20,'March 2019'!$A$2:$A$161,0),MATCH(AW$9,'March 2019'!$G$1:$BR$1,0))/INDEX('Planning CPRP'!$G$10:$BA$168,MATCH('Planning Ngrps'!$A20,'Planning CPRP'!$A$10:$A$170,0),MATCH('Planning Ngrps'!AW$9,'Planning CPRP'!$G$9:$BA$9,0)),"")</f>
        <v/>
      </c>
      <c r="AX20" s="158" t="str">
        <f>IFERROR(INDEX('March 2019'!$G$2:$BR$159,MATCH('Planning Ngrps'!$A20,'March 2019'!$A$2:$A$161,0),MATCH(AX$9,'March 2019'!$G$1:$BR$1,0))/INDEX('Planning CPRP'!$G$10:$BA$168,MATCH('Planning Ngrps'!$A20,'Planning CPRP'!$A$10:$A$170,0),MATCH('Planning Ngrps'!AX$9,'Planning CPRP'!$G$9:$BA$9,0)),"")</f>
        <v/>
      </c>
      <c r="AY20" s="158" t="str">
        <f>IFERROR(INDEX('March 2019'!$G$2:$BR$159,MATCH('Planning Ngrps'!$A20,'March 2019'!$A$2:$A$161,0),MATCH(AY$9,'March 2019'!$G$1:$BR$1,0))/INDEX('Planning CPRP'!$G$10:$BA$168,MATCH('Planning Ngrps'!$A20,'Planning CPRP'!$A$10:$A$170,0),MATCH('Planning Ngrps'!AY$9,'Planning CPRP'!$G$9:$BA$9,0)),"")</f>
        <v/>
      </c>
      <c r="AZ20" s="158" t="str">
        <f>IFERROR(INDEX('March 2019'!$G$2:$BR$159,MATCH('Planning Ngrps'!$A20,'March 2019'!$A$2:$A$161,0),MATCH(AZ$9,'March 2019'!$G$1:$BR$1,0))/INDEX('Planning CPRP'!$G$10:$BA$168,MATCH('Planning Ngrps'!$A20,'Planning CPRP'!$A$10:$A$170,0),MATCH('Planning Ngrps'!AZ$9,'Planning CPRP'!$G$9:$BA$9,0)),"")</f>
        <v/>
      </c>
      <c r="BA20" s="158" t="str">
        <f>IFERROR(INDEX('March 2019'!$G$2:$BR$159,MATCH('Planning Ngrps'!$A20,'March 2019'!$A$2:$A$161,0),MATCH(BA$9,'March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IFERROR(INDEX('March 2019'!$G$2:$BR$159,MATCH('Planning Ngrps'!$A21,'March 2019'!$A$2:$A$161,0),MATCH(G$9,'March 2019'!$G$1:$BR$1,0))/INDEX('Planning CPRP'!$G$10:$BA$168,MATCH('Planning Ngrps'!$A21,'Planning CPRP'!$A$10:$A$170,0),MATCH('Planning Ngrps'!G$9,'Planning CPRP'!$G$9:$BA$9,0)),"")</f>
        <v/>
      </c>
      <c r="H21" s="158" t="str">
        <f>IFERROR(INDEX('March 2019'!$G$2:$BR$159,MATCH('Planning Ngrps'!$A21,'March 2019'!$A$2:$A$161,0),MATCH(H$9,'March 2019'!$G$1:$BR$1,0))/INDEX('Planning CPRP'!$G$10:$BA$168,MATCH('Planning Ngrps'!$A21,'Planning CPRP'!$A$10:$A$170,0),MATCH('Planning Ngrps'!H$9,'Planning CPRP'!$G$9:$BA$9,0)),"")</f>
        <v/>
      </c>
      <c r="I21" s="158" t="str">
        <f>IFERROR(INDEX('March 2019'!$G$2:$BR$159,MATCH('Planning Ngrps'!$A21,'March 2019'!$A$2:$A$161,0),MATCH(I$9,'March 2019'!$G$1:$BR$1,0))/INDEX('Planning CPRP'!$G$10:$BA$168,MATCH('Planning Ngrps'!$A21,'Planning CPRP'!$A$10:$A$170,0),MATCH('Planning Ngrps'!I$9,'Planning CPRP'!$G$9:$BA$9,0)),"")</f>
        <v/>
      </c>
      <c r="J21" s="158" t="str">
        <f>IFERROR(INDEX('March 2019'!$G$2:$BR$159,MATCH('Planning Ngrps'!$A21,'March 2019'!$A$2:$A$161,0),MATCH(J$9,'March 2019'!$G$1:$BR$1,0))/INDEX('Planning CPRP'!$G$10:$BA$168,MATCH('Planning Ngrps'!$A21,'Planning CPRP'!$A$10:$A$170,0),MATCH('Planning Ngrps'!J$9,'Planning CPRP'!$G$9:$BA$9,0)),"")</f>
        <v/>
      </c>
      <c r="K21" s="158" t="str">
        <f>IFERROR(INDEX('March 2019'!$G$2:$BR$159,MATCH('Planning Ngrps'!$A21,'March 2019'!$A$2:$A$161,0),MATCH(K$9,'March 2019'!$G$1:$BR$1,0))/INDEX('Planning CPRP'!$G$10:$BA$168,MATCH('Planning Ngrps'!$A21,'Planning CPRP'!$A$10:$A$170,0),MATCH('Planning Ngrps'!K$9,'Planning CPRP'!$G$9:$BA$9,0)),"")</f>
        <v/>
      </c>
      <c r="L21" s="158" t="str">
        <f>IFERROR(INDEX('March 2019'!$G$2:$BR$159,MATCH('Planning Ngrps'!$A21,'March 2019'!$A$2:$A$161,0),MATCH(L$9,'March 2019'!$G$1:$BR$1,0))/INDEX('Planning CPRP'!$G$10:$BA$168,MATCH('Planning Ngrps'!$A21,'Planning CPRP'!$A$10:$A$170,0),MATCH('Planning Ngrps'!L$9,'Planning CPRP'!$G$9:$BA$9,0)),"")</f>
        <v/>
      </c>
      <c r="M21" s="158" t="str">
        <f>IFERROR(INDEX('March 2019'!$G$2:$BR$159,MATCH('Planning Ngrps'!$A21,'March 2019'!$A$2:$A$161,0),MATCH(M$9,'March 2019'!$G$1:$BR$1,0))/INDEX('Planning CPRP'!$G$10:$BA$168,MATCH('Planning Ngrps'!$A21,'Planning CPRP'!$A$10:$A$170,0),MATCH('Planning Ngrps'!M$9,'Planning CPRP'!$G$9:$BA$9,0)),"")</f>
        <v/>
      </c>
      <c r="N21" s="158" t="str">
        <f>IFERROR(INDEX('March 2019'!$G$2:$BR$159,MATCH('Planning Ngrps'!$A21,'March 2019'!$A$2:$A$161,0),MATCH(N$9,'March 2019'!$G$1:$BR$1,0))/INDEX('Planning CPRP'!$G$10:$BA$168,MATCH('Planning Ngrps'!$A21,'Planning CPRP'!$A$10:$A$170,0),MATCH('Planning Ngrps'!N$9,'Planning CPRP'!$G$9:$BA$9,0)),"")</f>
        <v/>
      </c>
      <c r="O21" s="158" t="str">
        <f>IFERROR(INDEX('March 2019'!$G$2:$BR$159,MATCH('Planning Ngrps'!$A21,'March 2019'!$A$2:$A$161,0),MATCH(O$9,'March 2019'!$G$1:$BR$1,0))/INDEX('Planning CPRP'!$G$10:$BA$168,MATCH('Planning Ngrps'!$A21,'Planning CPRP'!$A$10:$A$170,0),MATCH('Planning Ngrps'!O$9,'Planning CPRP'!$G$9:$BA$9,0)),"")</f>
        <v/>
      </c>
      <c r="P21" s="158" t="str">
        <f>IFERROR(INDEX('March 2019'!$G$2:$BR$159,MATCH('Planning Ngrps'!$A21,'March 2019'!$A$2:$A$161,0),MATCH(P$9,'March 2019'!$G$1:$BR$1,0))/INDEX('Planning CPRP'!$G$10:$BA$168,MATCH('Planning Ngrps'!$A21,'Planning CPRP'!$A$10:$A$170,0),MATCH('Planning Ngrps'!P$9,'Planning CPRP'!$G$9:$BA$9,0)),"")</f>
        <v/>
      </c>
      <c r="Q21" s="158" t="str">
        <f>IFERROR(INDEX('March 2019'!$G$2:$BR$159,MATCH('Planning Ngrps'!$A21,'March 2019'!$A$2:$A$161,0),MATCH(Q$9,'March 2019'!$G$1:$BR$1,0))/INDEX('Planning CPRP'!$G$10:$BA$168,MATCH('Planning Ngrps'!$A21,'Planning CPRP'!$A$10:$A$170,0),MATCH('Planning Ngrps'!Q$9,'Planning CPRP'!$G$9:$BA$9,0)),"")</f>
        <v/>
      </c>
      <c r="R21" s="158" t="str">
        <f>IFERROR(INDEX('March 2019'!$G$2:$BR$159,MATCH('Planning Ngrps'!$A21,'March 2019'!$A$2:$A$161,0),MATCH(R$9,'March 2019'!$G$1:$BR$1,0))/INDEX('Planning CPRP'!$G$10:$BA$168,MATCH('Planning Ngrps'!$A21,'Planning CPRP'!$A$10:$A$170,0),MATCH('Planning Ngrps'!R$9,'Planning CPRP'!$G$9:$BA$9,0)),"")</f>
        <v/>
      </c>
      <c r="S21" s="158" t="str">
        <f>IFERROR(INDEX('March 2019'!$G$2:$BR$159,MATCH('Planning Ngrps'!$A21,'March 2019'!$A$2:$A$161,0),MATCH(S$9,'March 2019'!$G$1:$BR$1,0))/INDEX('Planning CPRP'!$G$10:$BA$168,MATCH('Planning Ngrps'!$A21,'Planning CPRP'!$A$10:$A$170,0),MATCH('Planning Ngrps'!S$9,'Planning CPRP'!$G$9:$BA$9,0)),"")</f>
        <v/>
      </c>
      <c r="T21" s="158" t="str">
        <f>IFERROR(INDEX('March 2019'!$G$2:$BR$159,MATCH('Planning Ngrps'!$A21,'March 2019'!$A$2:$A$161,0),MATCH(T$9,'March 2019'!$G$1:$BR$1,0))/INDEX('Planning CPRP'!$G$10:$BA$168,MATCH('Planning Ngrps'!$A21,'Planning CPRP'!$A$10:$A$170,0),MATCH('Planning Ngrps'!T$9,'Planning CPRP'!$G$9:$BA$9,0)),"")</f>
        <v/>
      </c>
      <c r="U21" s="158" t="str">
        <f>IFERROR(INDEX('March 2019'!$G$2:$BR$159,MATCH('Planning Ngrps'!$A21,'March 2019'!$A$2:$A$161,0),MATCH(U$9,'March 2019'!$G$1:$BR$1,0))/INDEX('Planning CPRP'!$G$10:$BA$168,MATCH('Planning Ngrps'!$A21,'Planning CPRP'!$A$10:$A$170,0),MATCH('Planning Ngrps'!U$9,'Planning CPRP'!$G$9:$BA$9,0)),"")</f>
        <v/>
      </c>
      <c r="V21" s="158" t="str">
        <f>IFERROR(INDEX('March 2019'!$G$2:$BR$159,MATCH('Planning Ngrps'!$A21,'March 2019'!$A$2:$A$161,0),MATCH(V$9,'March 2019'!$G$1:$BR$1,0))/INDEX('Planning CPRP'!$G$10:$BA$168,MATCH('Planning Ngrps'!$A21,'Planning CPRP'!$A$10:$A$170,0),MATCH('Planning Ngrps'!V$9,'Planning CPRP'!$G$9:$BA$9,0)),"")</f>
        <v/>
      </c>
      <c r="W21" s="158" t="str">
        <f>IFERROR(INDEX('March 2019'!$G$2:$BR$159,MATCH('Planning Ngrps'!$A21,'March 2019'!$A$2:$A$161,0),MATCH(W$9,'March 2019'!$G$1:$BR$1,0))/INDEX('Planning CPRP'!$G$10:$BA$168,MATCH('Planning Ngrps'!$A21,'Planning CPRP'!$A$10:$A$170,0),MATCH('Planning Ngrps'!W$9,'Planning CPRP'!$G$9:$BA$9,0)),"")</f>
        <v/>
      </c>
      <c r="X21" s="158" t="str">
        <f>IFERROR(INDEX('March 2019'!$G$2:$BR$159,MATCH('Planning Ngrps'!$A21,'March 2019'!$A$2:$A$161,0),MATCH(X$9,'March 2019'!$G$1:$BR$1,0))/INDEX('Planning CPRP'!$G$10:$BA$168,MATCH('Planning Ngrps'!$A21,'Planning CPRP'!$A$10:$A$170,0),MATCH('Planning Ngrps'!X$9,'Planning CPRP'!$G$9:$BA$9,0)),"")</f>
        <v/>
      </c>
      <c r="Y21" s="158" t="str">
        <f>IFERROR(INDEX('March 2019'!$G$2:$BR$159,MATCH('Planning Ngrps'!$A21,'March 2019'!$A$2:$A$161,0),MATCH(Y$9,'March 2019'!$G$1:$BR$1,0))/INDEX('Planning CPRP'!$G$10:$BA$168,MATCH('Planning Ngrps'!$A21,'Planning CPRP'!$A$10:$A$170,0),MATCH('Planning Ngrps'!Y$9,'Planning CPRP'!$G$9:$BA$9,0)),"")</f>
        <v/>
      </c>
      <c r="Z21" s="158" t="str">
        <f>IFERROR(INDEX('March 2019'!$G$2:$BR$159,MATCH('Planning Ngrps'!$A21,'March 2019'!$A$2:$A$161,0),MATCH(Z$9,'March 2019'!$G$1:$BR$1,0))/INDEX('Planning CPRP'!$G$10:$BA$168,MATCH('Planning Ngrps'!$A21,'Planning CPRP'!$A$10:$A$170,0),MATCH('Planning Ngrps'!Z$9,'Planning CPRP'!$G$9:$BA$9,0)),"")</f>
        <v/>
      </c>
      <c r="AA21" s="158" t="str">
        <f>IFERROR(INDEX('March 2019'!$G$2:$BR$159,MATCH('Planning Ngrps'!$A21,'March 2019'!$A$2:$A$161,0),MATCH(AA$9,'March 2019'!$G$1:$BR$1,0))/INDEX('Planning CPRP'!$G$10:$BA$168,MATCH('Planning Ngrps'!$A21,'Planning CPRP'!$A$10:$A$170,0),MATCH('Planning Ngrps'!AA$9,'Planning CPRP'!$G$9:$BA$9,0)),"")</f>
        <v/>
      </c>
      <c r="AB21" s="158" t="str">
        <f>IFERROR(INDEX('March 2019'!$G$2:$BR$159,MATCH('Planning Ngrps'!$A21,'March 2019'!$A$2:$A$161,0),MATCH(AB$9,'March 2019'!$G$1:$BR$1,0))/INDEX('Planning CPRP'!$G$10:$BA$168,MATCH('Planning Ngrps'!$A21,'Planning CPRP'!$A$10:$A$170,0),MATCH('Planning Ngrps'!AB$9,'Planning CPRP'!$G$9:$BA$9,0)),"")</f>
        <v/>
      </c>
      <c r="AC21" s="158" t="str">
        <f>IFERROR(INDEX('March 2019'!$G$2:$BR$159,MATCH('Planning Ngrps'!$A21,'March 2019'!$A$2:$A$161,0),MATCH(AC$9,'March 2019'!$G$1:$BR$1,0))/INDEX('Planning CPRP'!$G$10:$BA$168,MATCH('Planning Ngrps'!$A21,'Planning CPRP'!$A$10:$A$170,0),MATCH('Planning Ngrps'!AC$9,'Planning CPRP'!$G$9:$BA$9,0)),"")</f>
        <v/>
      </c>
      <c r="AD21" s="158" t="str">
        <f>IFERROR(INDEX('March 2019'!$G$2:$BR$159,MATCH('Planning Ngrps'!$A21,'March 2019'!$A$2:$A$161,0),MATCH(AD$9,'March 2019'!$G$1:$BR$1,0))/INDEX('Planning CPRP'!$G$10:$BA$168,MATCH('Planning Ngrps'!$A21,'Planning CPRP'!$A$10:$A$170,0),MATCH('Planning Ngrps'!AD$9,'Planning CPRP'!$G$9:$BA$9,0)),"")</f>
        <v/>
      </c>
      <c r="AE21" s="158" t="str">
        <f>IFERROR(INDEX('March 2019'!$G$2:$BR$159,MATCH('Planning Ngrps'!$A21,'March 2019'!$A$2:$A$161,0),MATCH(AE$9,'March 2019'!$G$1:$BR$1,0))/INDEX('Planning CPRP'!$G$10:$BA$168,MATCH('Planning Ngrps'!$A21,'Planning CPRP'!$A$10:$A$170,0),MATCH('Planning Ngrps'!AE$9,'Planning CPRP'!$G$9:$BA$9,0)),"")</f>
        <v/>
      </c>
      <c r="AF21" s="158" t="str">
        <f>IFERROR(INDEX('March 2019'!$G$2:$BR$159,MATCH('Planning Ngrps'!$A21,'March 2019'!$A$2:$A$161,0),MATCH(AF$9,'March 2019'!$G$1:$BR$1,0))/INDEX('Planning CPRP'!$G$10:$BA$168,MATCH('Planning Ngrps'!$A21,'Planning CPRP'!$A$10:$A$170,0),MATCH('Planning Ngrps'!AF$9,'Planning CPRP'!$G$9:$BA$9,0)),"")</f>
        <v/>
      </c>
      <c r="AG21" s="158" t="str">
        <f>IFERROR(INDEX('March 2019'!$G$2:$BR$159,MATCH('Planning Ngrps'!$A21,'March 2019'!$A$2:$A$161,0),MATCH(AG$9,'March 2019'!$G$1:$BR$1,0))/INDEX('Planning CPRP'!$G$10:$BA$168,MATCH('Planning Ngrps'!$A21,'Planning CPRP'!$A$10:$A$170,0),MATCH('Planning Ngrps'!AG$9,'Planning CPRP'!$G$9:$BA$9,0)),"")</f>
        <v/>
      </c>
      <c r="AH21" s="158" t="str">
        <f>IFERROR(INDEX('March 2019'!$G$2:$BR$159,MATCH('Planning Ngrps'!$A21,'March 2019'!$A$2:$A$161,0),MATCH(AH$9,'March 2019'!$G$1:$BR$1,0))/INDEX('Planning CPRP'!$G$10:$BA$168,MATCH('Planning Ngrps'!$A21,'Planning CPRP'!$A$10:$A$170,0),MATCH('Planning Ngrps'!AH$9,'Planning CPRP'!$G$9:$BA$9,0)),"")</f>
        <v/>
      </c>
      <c r="AI21" s="158" t="str">
        <f>IFERROR(INDEX('March 2019'!$G$2:$BR$159,MATCH('Planning Ngrps'!$A21,'March 2019'!$A$2:$A$161,0),MATCH(AI$9,'March 2019'!$G$1:$BR$1,0))/INDEX('Planning CPRP'!$G$10:$BA$168,MATCH('Planning Ngrps'!$A21,'Planning CPRP'!$A$10:$A$170,0),MATCH('Planning Ngrps'!AI$9,'Planning CPRP'!$G$9:$BA$9,0)),"")</f>
        <v/>
      </c>
      <c r="AJ21" s="158" t="str">
        <f>IFERROR(INDEX('March 2019'!$G$2:$BR$159,MATCH('Planning Ngrps'!$A21,'March 2019'!$A$2:$A$161,0),MATCH(AJ$9,'March 2019'!$G$1:$BR$1,0))/INDEX('Planning CPRP'!$G$10:$BA$168,MATCH('Planning Ngrps'!$A21,'Planning CPRP'!$A$10:$A$170,0),MATCH('Planning Ngrps'!AJ$9,'Planning CPRP'!$G$9:$BA$9,0)),"")</f>
        <v/>
      </c>
      <c r="AK21" s="158" t="str">
        <f>IFERROR(INDEX('March 2019'!$G$2:$BR$159,MATCH('Planning Ngrps'!$A21,'March 2019'!$A$2:$A$161,0),MATCH(AK$9,'March 2019'!$G$1:$BR$1,0))/INDEX('Planning CPRP'!$G$10:$BA$168,MATCH('Planning Ngrps'!$A21,'Planning CPRP'!$A$10:$A$170,0),MATCH('Planning Ngrps'!AK$9,'Planning CPRP'!$G$9:$BA$9,0)),"")</f>
        <v/>
      </c>
      <c r="AL21" s="158" t="str">
        <f>IFERROR(INDEX('March 2019'!$G$2:$BR$159,MATCH('Planning Ngrps'!$A21,'March 2019'!$A$2:$A$161,0),MATCH(AL$9,'March 2019'!$G$1:$BR$1,0))/INDEX('Planning CPRP'!$G$10:$BA$168,MATCH('Planning Ngrps'!$A21,'Planning CPRP'!$A$10:$A$170,0),MATCH('Planning Ngrps'!AL$9,'Planning CPRP'!$G$9:$BA$9,0)),"")</f>
        <v/>
      </c>
      <c r="AM21" s="158" t="str">
        <f>IFERROR(INDEX('March 2019'!$G$2:$BR$159,MATCH('Planning Ngrps'!$A21,'March 2019'!$A$2:$A$161,0),MATCH(AM$9,'March 2019'!$G$1:$BR$1,0))/INDEX('Planning CPRP'!$G$10:$BA$168,MATCH('Planning Ngrps'!$A21,'Planning CPRP'!$A$10:$A$170,0),MATCH('Planning Ngrps'!AM$9,'Planning CPRP'!$G$9:$BA$9,0)),"")</f>
        <v/>
      </c>
      <c r="AN21" s="158" t="str">
        <f>IFERROR(INDEX('March 2019'!$G$2:$BR$159,MATCH('Planning Ngrps'!$A21,'March 2019'!$A$2:$A$161,0),MATCH(AN$9,'March 2019'!$G$1:$BR$1,0))/INDEX('Planning CPRP'!$G$10:$BA$168,MATCH('Planning Ngrps'!$A21,'Planning CPRP'!$A$10:$A$170,0),MATCH('Planning Ngrps'!AN$9,'Planning CPRP'!$G$9:$BA$9,0)),"")</f>
        <v/>
      </c>
      <c r="AO21" s="158" t="str">
        <f>IFERROR(INDEX('March 2019'!$G$2:$BR$159,MATCH('Planning Ngrps'!$A21,'March 2019'!$A$2:$A$161,0),MATCH(AO$9,'March 2019'!$G$1:$BR$1,0))/INDEX('Planning CPRP'!$G$10:$BA$168,MATCH('Planning Ngrps'!$A21,'Planning CPRP'!$A$10:$A$170,0),MATCH('Planning Ngrps'!AO$9,'Planning CPRP'!$G$9:$BA$9,0)),"")</f>
        <v/>
      </c>
      <c r="AP21" s="158" t="str">
        <f>IFERROR(INDEX('March 2019'!$G$2:$BR$159,MATCH('Planning Ngrps'!$A21,'March 2019'!$A$2:$A$161,0),MATCH(AP$9,'March 2019'!$G$1:$BR$1,0))/INDEX('Planning CPRP'!$G$10:$BA$168,MATCH('Planning Ngrps'!$A21,'Planning CPRP'!$A$10:$A$170,0),MATCH('Planning Ngrps'!AP$9,'Planning CPRP'!$G$9:$BA$9,0)),"")</f>
        <v/>
      </c>
      <c r="AQ21" s="158" t="str">
        <f>IFERROR(INDEX('March 2019'!$G$2:$BR$159,MATCH('Planning Ngrps'!$A21,'March 2019'!$A$2:$A$161,0),MATCH(AQ$9,'March 2019'!$G$1:$BR$1,0))/INDEX('Planning CPRP'!$G$10:$BA$168,MATCH('Planning Ngrps'!$A21,'Planning CPRP'!$A$10:$A$170,0),MATCH('Planning Ngrps'!AQ$9,'Planning CPRP'!$G$9:$BA$9,0)),"")</f>
        <v/>
      </c>
      <c r="AR21" s="158" t="str">
        <f>IFERROR(INDEX('March 2019'!$G$2:$BR$159,MATCH('Planning Ngrps'!$A21,'March 2019'!$A$2:$A$161,0),MATCH(AR$9,'March 2019'!$G$1:$BR$1,0))/INDEX('Planning CPRP'!$G$10:$BA$168,MATCH('Planning Ngrps'!$A21,'Planning CPRP'!$A$10:$A$170,0),MATCH('Planning Ngrps'!AR$9,'Planning CPRP'!$G$9:$BA$9,0)),"")</f>
        <v/>
      </c>
      <c r="AS21" s="158" t="str">
        <f>IFERROR(INDEX('March 2019'!$G$2:$BR$159,MATCH('Planning Ngrps'!$A21,'March 2019'!$A$2:$A$161,0),MATCH(AS$9,'March 2019'!$G$1:$BR$1,0))/INDEX('Planning CPRP'!$G$10:$BA$168,MATCH('Planning Ngrps'!$A21,'Planning CPRP'!$A$10:$A$170,0),MATCH('Planning Ngrps'!AS$9,'Planning CPRP'!$G$9:$BA$9,0)),"")</f>
        <v/>
      </c>
      <c r="AT21" s="158" t="str">
        <f>IFERROR(INDEX('March 2019'!$G$2:$BR$159,MATCH('Planning Ngrps'!$A21,'March 2019'!$A$2:$A$161,0),MATCH(AT$9,'March 2019'!$G$1:$BR$1,0))/INDEX('Planning CPRP'!$G$10:$BA$168,MATCH('Planning Ngrps'!$A21,'Planning CPRP'!$A$10:$A$170,0),MATCH('Planning Ngrps'!AT$9,'Planning CPRP'!$G$9:$BA$9,0)),"")</f>
        <v/>
      </c>
      <c r="AU21" s="158" t="str">
        <f>IFERROR(INDEX('March 2019'!$G$2:$BR$159,MATCH('Planning Ngrps'!$A21,'March 2019'!$A$2:$A$161,0),MATCH(AU$9,'March 2019'!$G$1:$BR$1,0))/INDEX('Planning CPRP'!$G$10:$BA$168,MATCH('Planning Ngrps'!$A21,'Planning CPRP'!$A$10:$A$170,0),MATCH('Planning Ngrps'!AU$9,'Planning CPRP'!$G$9:$BA$9,0)),"")</f>
        <v/>
      </c>
      <c r="AV21" s="158" t="str">
        <f>IFERROR(INDEX('March 2019'!$G$2:$BR$159,MATCH('Planning Ngrps'!$A21,'March 2019'!$A$2:$A$161,0),MATCH(AV$9,'March 2019'!$G$1:$BR$1,0))/INDEX('Planning CPRP'!$G$10:$BA$168,MATCH('Planning Ngrps'!$A21,'Planning CPRP'!$A$10:$A$170,0),MATCH('Planning Ngrps'!AV$9,'Planning CPRP'!$G$9:$BA$9,0)),"")</f>
        <v/>
      </c>
      <c r="AW21" s="158" t="str">
        <f>IFERROR(INDEX('March 2019'!$G$2:$BR$159,MATCH('Planning Ngrps'!$A21,'March 2019'!$A$2:$A$161,0),MATCH(AW$9,'March 2019'!$G$1:$BR$1,0))/INDEX('Planning CPRP'!$G$10:$BA$168,MATCH('Planning Ngrps'!$A21,'Planning CPRP'!$A$10:$A$170,0),MATCH('Planning Ngrps'!AW$9,'Planning CPRP'!$G$9:$BA$9,0)),"")</f>
        <v/>
      </c>
      <c r="AX21" s="158" t="str">
        <f>IFERROR(INDEX('March 2019'!$G$2:$BR$159,MATCH('Planning Ngrps'!$A21,'March 2019'!$A$2:$A$161,0),MATCH(AX$9,'March 2019'!$G$1:$BR$1,0))/INDEX('Planning CPRP'!$G$10:$BA$168,MATCH('Planning Ngrps'!$A21,'Planning CPRP'!$A$10:$A$170,0),MATCH('Planning Ngrps'!AX$9,'Planning CPRP'!$G$9:$BA$9,0)),"")</f>
        <v/>
      </c>
      <c r="AY21" s="158" t="str">
        <f>IFERROR(INDEX('March 2019'!$G$2:$BR$159,MATCH('Planning Ngrps'!$A21,'March 2019'!$A$2:$A$161,0),MATCH(AY$9,'March 2019'!$G$1:$BR$1,0))/INDEX('Planning CPRP'!$G$10:$BA$168,MATCH('Planning Ngrps'!$A21,'Planning CPRP'!$A$10:$A$170,0),MATCH('Planning Ngrps'!AY$9,'Planning CPRP'!$G$9:$BA$9,0)),"")</f>
        <v/>
      </c>
      <c r="AZ21" s="158" t="str">
        <f>IFERROR(INDEX('March 2019'!$G$2:$BR$159,MATCH('Planning Ngrps'!$A21,'March 2019'!$A$2:$A$161,0),MATCH(AZ$9,'March 2019'!$G$1:$BR$1,0))/INDEX('Planning CPRP'!$G$10:$BA$168,MATCH('Planning Ngrps'!$A21,'Planning CPRP'!$A$10:$A$170,0),MATCH('Planning Ngrps'!AZ$9,'Planning CPRP'!$G$9:$BA$9,0)),"")</f>
        <v/>
      </c>
      <c r="BA21" s="158" t="str">
        <f>IFERROR(INDEX('March 2019'!$G$2:$BR$159,MATCH('Planning Ngrps'!$A21,'March 2019'!$A$2:$A$161,0),MATCH(BA$9,'March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IFERROR(INDEX('March 2019'!$G$2:$BR$159,MATCH('Planning Ngrps'!$A22,'March 2019'!$A$2:$A$161,0),MATCH(G$9,'March 2019'!$G$1:$BR$1,0))/INDEX('Planning CPRP'!$G$10:$BA$168,MATCH('Planning Ngrps'!$A22,'Planning CPRP'!$A$10:$A$170,0),MATCH('Planning Ngrps'!G$9,'Planning CPRP'!$G$9:$BA$9,0)),"")</f>
        <v/>
      </c>
      <c r="H22" s="158" t="str">
        <f>IFERROR(INDEX('March 2019'!$G$2:$BR$159,MATCH('Planning Ngrps'!$A22,'March 2019'!$A$2:$A$161,0),MATCH(H$9,'March 2019'!$G$1:$BR$1,0))/INDEX('Planning CPRP'!$G$10:$BA$168,MATCH('Planning Ngrps'!$A22,'Planning CPRP'!$A$10:$A$170,0),MATCH('Planning Ngrps'!H$9,'Planning CPRP'!$G$9:$BA$9,0)),"")</f>
        <v/>
      </c>
      <c r="I22" s="158" t="str">
        <f>IFERROR(INDEX('March 2019'!$G$2:$BR$159,MATCH('Planning Ngrps'!$A22,'March 2019'!$A$2:$A$161,0),MATCH(I$9,'March 2019'!$G$1:$BR$1,0))/INDEX('Planning CPRP'!$G$10:$BA$168,MATCH('Planning Ngrps'!$A22,'Planning CPRP'!$A$10:$A$170,0),MATCH('Planning Ngrps'!I$9,'Planning CPRP'!$G$9:$BA$9,0)),"")</f>
        <v/>
      </c>
      <c r="J22" s="158" t="str">
        <f>IFERROR(INDEX('March 2019'!$G$2:$BR$159,MATCH('Planning Ngrps'!$A22,'March 2019'!$A$2:$A$161,0),MATCH(J$9,'March 2019'!$G$1:$BR$1,0))/INDEX('Planning CPRP'!$G$10:$BA$168,MATCH('Planning Ngrps'!$A22,'Planning CPRP'!$A$10:$A$170,0),MATCH('Planning Ngrps'!J$9,'Planning CPRP'!$G$9:$BA$9,0)),"")</f>
        <v/>
      </c>
      <c r="K22" s="158" t="str">
        <f>IFERROR(INDEX('March 2019'!$G$2:$BR$159,MATCH('Planning Ngrps'!$A22,'March 2019'!$A$2:$A$161,0),MATCH(K$9,'March 2019'!$G$1:$BR$1,0))/INDEX('Planning CPRP'!$G$10:$BA$168,MATCH('Planning Ngrps'!$A22,'Planning CPRP'!$A$10:$A$170,0),MATCH('Planning Ngrps'!K$9,'Planning CPRP'!$G$9:$BA$9,0)),"")</f>
        <v/>
      </c>
      <c r="L22" s="158" t="str">
        <f>IFERROR(INDEX('March 2019'!$G$2:$BR$159,MATCH('Planning Ngrps'!$A22,'March 2019'!$A$2:$A$161,0),MATCH(L$9,'March 2019'!$G$1:$BR$1,0))/INDEX('Planning CPRP'!$G$10:$BA$168,MATCH('Planning Ngrps'!$A22,'Planning CPRP'!$A$10:$A$170,0),MATCH('Planning Ngrps'!L$9,'Planning CPRP'!$G$9:$BA$9,0)),"")</f>
        <v/>
      </c>
      <c r="M22" s="158" t="str">
        <f>IFERROR(INDEX('March 2019'!$G$2:$BR$159,MATCH('Planning Ngrps'!$A22,'March 2019'!$A$2:$A$161,0),MATCH(M$9,'March 2019'!$G$1:$BR$1,0))/INDEX('Planning CPRP'!$G$10:$BA$168,MATCH('Planning Ngrps'!$A22,'Planning CPRP'!$A$10:$A$170,0),MATCH('Planning Ngrps'!M$9,'Planning CPRP'!$G$9:$BA$9,0)),"")</f>
        <v/>
      </c>
      <c r="N22" s="158" t="str">
        <f>IFERROR(INDEX('March 2019'!$G$2:$BR$159,MATCH('Planning Ngrps'!$A22,'March 2019'!$A$2:$A$161,0),MATCH(N$9,'March 2019'!$G$1:$BR$1,0))/INDEX('Planning CPRP'!$G$10:$BA$168,MATCH('Planning Ngrps'!$A22,'Planning CPRP'!$A$10:$A$170,0),MATCH('Planning Ngrps'!N$9,'Planning CPRP'!$G$9:$BA$9,0)),"")</f>
        <v/>
      </c>
      <c r="O22" s="158" t="str">
        <f>IFERROR(INDEX('March 2019'!$G$2:$BR$159,MATCH('Planning Ngrps'!$A22,'March 2019'!$A$2:$A$161,0),MATCH(O$9,'March 2019'!$G$1:$BR$1,0))/INDEX('Planning CPRP'!$G$10:$BA$168,MATCH('Planning Ngrps'!$A22,'Planning CPRP'!$A$10:$A$170,0),MATCH('Planning Ngrps'!O$9,'Planning CPRP'!$G$9:$BA$9,0)),"")</f>
        <v/>
      </c>
      <c r="P22" s="158" t="str">
        <f>IFERROR(INDEX('March 2019'!$G$2:$BR$159,MATCH('Planning Ngrps'!$A22,'March 2019'!$A$2:$A$161,0),MATCH(P$9,'March 2019'!$G$1:$BR$1,0))/INDEX('Planning CPRP'!$G$10:$BA$168,MATCH('Planning Ngrps'!$A22,'Planning CPRP'!$A$10:$A$170,0),MATCH('Planning Ngrps'!P$9,'Planning CPRP'!$G$9:$BA$9,0)),"")</f>
        <v/>
      </c>
      <c r="Q22" s="158" t="str">
        <f>IFERROR(INDEX('March 2019'!$G$2:$BR$159,MATCH('Planning Ngrps'!$A22,'March 2019'!$A$2:$A$161,0),MATCH(Q$9,'March 2019'!$G$1:$BR$1,0))/INDEX('Planning CPRP'!$G$10:$BA$168,MATCH('Planning Ngrps'!$A22,'Planning CPRP'!$A$10:$A$170,0),MATCH('Planning Ngrps'!Q$9,'Planning CPRP'!$G$9:$BA$9,0)),"")</f>
        <v/>
      </c>
      <c r="R22" s="158" t="str">
        <f>IFERROR(INDEX('March 2019'!$G$2:$BR$159,MATCH('Planning Ngrps'!$A22,'March 2019'!$A$2:$A$161,0),MATCH(R$9,'March 2019'!$G$1:$BR$1,0))/INDEX('Planning CPRP'!$G$10:$BA$168,MATCH('Planning Ngrps'!$A22,'Planning CPRP'!$A$10:$A$170,0),MATCH('Planning Ngrps'!R$9,'Planning CPRP'!$G$9:$BA$9,0)),"")</f>
        <v/>
      </c>
      <c r="S22" s="158" t="str">
        <f>IFERROR(INDEX('March 2019'!$G$2:$BR$159,MATCH('Planning Ngrps'!$A22,'March 2019'!$A$2:$A$161,0),MATCH(S$9,'March 2019'!$G$1:$BR$1,0))/INDEX('Planning CPRP'!$G$10:$BA$168,MATCH('Planning Ngrps'!$A22,'Planning CPRP'!$A$10:$A$170,0),MATCH('Planning Ngrps'!S$9,'Planning CPRP'!$G$9:$BA$9,0)),"")</f>
        <v/>
      </c>
      <c r="T22" s="158" t="str">
        <f>IFERROR(INDEX('March 2019'!$G$2:$BR$159,MATCH('Planning Ngrps'!$A22,'March 2019'!$A$2:$A$161,0),MATCH(T$9,'March 2019'!$G$1:$BR$1,0))/INDEX('Planning CPRP'!$G$10:$BA$168,MATCH('Planning Ngrps'!$A22,'Planning CPRP'!$A$10:$A$170,0),MATCH('Planning Ngrps'!T$9,'Planning CPRP'!$G$9:$BA$9,0)),"")</f>
        <v/>
      </c>
      <c r="U22" s="158" t="str">
        <f>IFERROR(INDEX('March 2019'!$G$2:$BR$159,MATCH('Planning Ngrps'!$A22,'March 2019'!$A$2:$A$161,0),MATCH(U$9,'March 2019'!$G$1:$BR$1,0))/INDEX('Planning CPRP'!$G$10:$BA$168,MATCH('Planning Ngrps'!$A22,'Planning CPRP'!$A$10:$A$170,0),MATCH('Planning Ngrps'!U$9,'Planning CPRP'!$G$9:$BA$9,0)),"")</f>
        <v/>
      </c>
      <c r="V22" s="158" t="str">
        <f>IFERROR(INDEX('March 2019'!$G$2:$BR$159,MATCH('Planning Ngrps'!$A22,'March 2019'!$A$2:$A$161,0),MATCH(V$9,'March 2019'!$G$1:$BR$1,0))/INDEX('Planning CPRP'!$G$10:$BA$168,MATCH('Planning Ngrps'!$A22,'Planning CPRP'!$A$10:$A$170,0),MATCH('Planning Ngrps'!V$9,'Planning CPRP'!$G$9:$BA$9,0)),"")</f>
        <v/>
      </c>
      <c r="W22" s="158" t="str">
        <f>IFERROR(INDEX('March 2019'!$G$2:$BR$159,MATCH('Planning Ngrps'!$A22,'March 2019'!$A$2:$A$161,0),MATCH(W$9,'March 2019'!$G$1:$BR$1,0))/INDEX('Planning CPRP'!$G$10:$BA$168,MATCH('Planning Ngrps'!$A22,'Planning CPRP'!$A$10:$A$170,0),MATCH('Planning Ngrps'!W$9,'Planning CPRP'!$G$9:$BA$9,0)),"")</f>
        <v/>
      </c>
      <c r="X22" s="158" t="str">
        <f>IFERROR(INDEX('March 2019'!$G$2:$BR$159,MATCH('Planning Ngrps'!$A22,'March 2019'!$A$2:$A$161,0),MATCH(X$9,'March 2019'!$G$1:$BR$1,0))/INDEX('Planning CPRP'!$G$10:$BA$168,MATCH('Planning Ngrps'!$A22,'Planning CPRP'!$A$10:$A$170,0),MATCH('Planning Ngrps'!X$9,'Planning CPRP'!$G$9:$BA$9,0)),"")</f>
        <v/>
      </c>
      <c r="Y22" s="158" t="str">
        <f>IFERROR(INDEX('March 2019'!$G$2:$BR$159,MATCH('Planning Ngrps'!$A22,'March 2019'!$A$2:$A$161,0),MATCH(Y$9,'March 2019'!$G$1:$BR$1,0))/INDEX('Planning CPRP'!$G$10:$BA$168,MATCH('Planning Ngrps'!$A22,'Planning CPRP'!$A$10:$A$170,0),MATCH('Planning Ngrps'!Y$9,'Planning CPRP'!$G$9:$BA$9,0)),"")</f>
        <v/>
      </c>
      <c r="Z22" s="158" t="str">
        <f>IFERROR(INDEX('March 2019'!$G$2:$BR$159,MATCH('Planning Ngrps'!$A22,'March 2019'!$A$2:$A$161,0),MATCH(Z$9,'March 2019'!$G$1:$BR$1,0))/INDEX('Planning CPRP'!$G$10:$BA$168,MATCH('Planning Ngrps'!$A22,'Planning CPRP'!$A$10:$A$170,0),MATCH('Planning Ngrps'!Z$9,'Planning CPRP'!$G$9:$BA$9,0)),"")</f>
        <v/>
      </c>
      <c r="AA22" s="158" t="str">
        <f>IFERROR(INDEX('March 2019'!$G$2:$BR$159,MATCH('Planning Ngrps'!$A22,'March 2019'!$A$2:$A$161,0),MATCH(AA$9,'March 2019'!$G$1:$BR$1,0))/INDEX('Planning CPRP'!$G$10:$BA$168,MATCH('Planning Ngrps'!$A22,'Planning CPRP'!$A$10:$A$170,0),MATCH('Planning Ngrps'!AA$9,'Planning CPRP'!$G$9:$BA$9,0)),"")</f>
        <v/>
      </c>
      <c r="AB22" s="158" t="str">
        <f>IFERROR(INDEX('March 2019'!$G$2:$BR$159,MATCH('Planning Ngrps'!$A22,'March 2019'!$A$2:$A$161,0),MATCH(AB$9,'March 2019'!$G$1:$BR$1,0))/INDEX('Planning CPRP'!$G$10:$BA$168,MATCH('Planning Ngrps'!$A22,'Planning CPRP'!$A$10:$A$170,0),MATCH('Planning Ngrps'!AB$9,'Planning CPRP'!$G$9:$BA$9,0)),"")</f>
        <v/>
      </c>
      <c r="AC22" s="158" t="str">
        <f>IFERROR(INDEX('March 2019'!$G$2:$BR$159,MATCH('Planning Ngrps'!$A22,'March 2019'!$A$2:$A$161,0),MATCH(AC$9,'March 2019'!$G$1:$BR$1,0))/INDEX('Planning CPRP'!$G$10:$BA$168,MATCH('Planning Ngrps'!$A22,'Planning CPRP'!$A$10:$A$170,0),MATCH('Planning Ngrps'!AC$9,'Planning CPRP'!$G$9:$BA$9,0)),"")</f>
        <v/>
      </c>
      <c r="AD22" s="158" t="str">
        <f>IFERROR(INDEX('March 2019'!$G$2:$BR$159,MATCH('Planning Ngrps'!$A22,'March 2019'!$A$2:$A$161,0),MATCH(AD$9,'March 2019'!$G$1:$BR$1,0))/INDEX('Planning CPRP'!$G$10:$BA$168,MATCH('Planning Ngrps'!$A22,'Planning CPRP'!$A$10:$A$170,0),MATCH('Planning Ngrps'!AD$9,'Planning CPRP'!$G$9:$BA$9,0)),"")</f>
        <v/>
      </c>
      <c r="AE22" s="158" t="str">
        <f>IFERROR(INDEX('March 2019'!$G$2:$BR$159,MATCH('Planning Ngrps'!$A22,'March 2019'!$A$2:$A$161,0),MATCH(AE$9,'March 2019'!$G$1:$BR$1,0))/INDEX('Planning CPRP'!$G$10:$BA$168,MATCH('Planning Ngrps'!$A22,'Planning CPRP'!$A$10:$A$170,0),MATCH('Planning Ngrps'!AE$9,'Planning CPRP'!$G$9:$BA$9,0)),"")</f>
        <v/>
      </c>
      <c r="AF22" s="158" t="str">
        <f>IFERROR(INDEX('March 2019'!$G$2:$BR$159,MATCH('Planning Ngrps'!$A22,'March 2019'!$A$2:$A$161,0),MATCH(AF$9,'March 2019'!$G$1:$BR$1,0))/INDEX('Planning CPRP'!$G$10:$BA$168,MATCH('Planning Ngrps'!$A22,'Planning CPRP'!$A$10:$A$170,0),MATCH('Planning Ngrps'!AF$9,'Planning CPRP'!$G$9:$BA$9,0)),"")</f>
        <v/>
      </c>
      <c r="AG22" s="158" t="str">
        <f>IFERROR(INDEX('March 2019'!$G$2:$BR$159,MATCH('Planning Ngrps'!$A22,'March 2019'!$A$2:$A$161,0),MATCH(AG$9,'March 2019'!$G$1:$BR$1,0))/INDEX('Planning CPRP'!$G$10:$BA$168,MATCH('Planning Ngrps'!$A22,'Planning CPRP'!$A$10:$A$170,0),MATCH('Planning Ngrps'!AG$9,'Planning CPRP'!$G$9:$BA$9,0)),"")</f>
        <v/>
      </c>
      <c r="AH22" s="158" t="str">
        <f>IFERROR(INDEX('March 2019'!$G$2:$BR$159,MATCH('Planning Ngrps'!$A22,'March 2019'!$A$2:$A$161,0),MATCH(AH$9,'March 2019'!$G$1:$BR$1,0))/INDEX('Planning CPRP'!$G$10:$BA$168,MATCH('Planning Ngrps'!$A22,'Planning CPRP'!$A$10:$A$170,0),MATCH('Planning Ngrps'!AH$9,'Planning CPRP'!$G$9:$BA$9,0)),"")</f>
        <v/>
      </c>
      <c r="AI22" s="158" t="str">
        <f>IFERROR(INDEX('March 2019'!$G$2:$BR$159,MATCH('Planning Ngrps'!$A22,'March 2019'!$A$2:$A$161,0),MATCH(AI$9,'March 2019'!$G$1:$BR$1,0))/INDEX('Planning CPRP'!$G$10:$BA$168,MATCH('Planning Ngrps'!$A22,'Planning CPRP'!$A$10:$A$170,0),MATCH('Planning Ngrps'!AI$9,'Planning CPRP'!$G$9:$BA$9,0)),"")</f>
        <v/>
      </c>
      <c r="AJ22" s="158" t="str">
        <f>IFERROR(INDEX('March 2019'!$G$2:$BR$159,MATCH('Planning Ngrps'!$A22,'March 2019'!$A$2:$A$161,0),MATCH(AJ$9,'March 2019'!$G$1:$BR$1,0))/INDEX('Planning CPRP'!$G$10:$BA$168,MATCH('Planning Ngrps'!$A22,'Planning CPRP'!$A$10:$A$170,0),MATCH('Planning Ngrps'!AJ$9,'Planning CPRP'!$G$9:$BA$9,0)),"")</f>
        <v/>
      </c>
      <c r="AK22" s="158" t="str">
        <f>IFERROR(INDEX('March 2019'!$G$2:$BR$159,MATCH('Planning Ngrps'!$A22,'March 2019'!$A$2:$A$161,0),MATCH(AK$9,'March 2019'!$G$1:$BR$1,0))/INDEX('Planning CPRP'!$G$10:$BA$168,MATCH('Planning Ngrps'!$A22,'Planning CPRP'!$A$10:$A$170,0),MATCH('Planning Ngrps'!AK$9,'Planning CPRP'!$G$9:$BA$9,0)),"")</f>
        <v/>
      </c>
      <c r="AL22" s="158" t="str">
        <f>IFERROR(INDEX('March 2019'!$G$2:$BR$159,MATCH('Planning Ngrps'!$A22,'March 2019'!$A$2:$A$161,0),MATCH(AL$9,'March 2019'!$G$1:$BR$1,0))/INDEX('Planning CPRP'!$G$10:$BA$168,MATCH('Planning Ngrps'!$A22,'Planning CPRP'!$A$10:$A$170,0),MATCH('Planning Ngrps'!AL$9,'Planning CPRP'!$G$9:$BA$9,0)),"")</f>
        <v/>
      </c>
      <c r="AM22" s="158" t="str">
        <f>IFERROR(INDEX('March 2019'!$G$2:$BR$159,MATCH('Planning Ngrps'!$A22,'March 2019'!$A$2:$A$161,0),MATCH(AM$9,'March 2019'!$G$1:$BR$1,0))/INDEX('Planning CPRP'!$G$10:$BA$168,MATCH('Planning Ngrps'!$A22,'Planning CPRP'!$A$10:$A$170,0),MATCH('Planning Ngrps'!AM$9,'Planning CPRP'!$G$9:$BA$9,0)),"")</f>
        <v/>
      </c>
      <c r="AN22" s="158" t="str">
        <f>IFERROR(INDEX('March 2019'!$G$2:$BR$159,MATCH('Planning Ngrps'!$A22,'March 2019'!$A$2:$A$161,0),MATCH(AN$9,'March 2019'!$G$1:$BR$1,0))/INDEX('Planning CPRP'!$G$10:$BA$168,MATCH('Planning Ngrps'!$A22,'Planning CPRP'!$A$10:$A$170,0),MATCH('Planning Ngrps'!AN$9,'Planning CPRP'!$G$9:$BA$9,0)),"")</f>
        <v/>
      </c>
      <c r="AO22" s="158" t="str">
        <f>IFERROR(INDEX('March 2019'!$G$2:$BR$159,MATCH('Planning Ngrps'!$A22,'March 2019'!$A$2:$A$161,0),MATCH(AO$9,'March 2019'!$G$1:$BR$1,0))/INDEX('Planning CPRP'!$G$10:$BA$168,MATCH('Planning Ngrps'!$A22,'Planning CPRP'!$A$10:$A$170,0),MATCH('Planning Ngrps'!AO$9,'Planning CPRP'!$G$9:$BA$9,0)),"")</f>
        <v/>
      </c>
      <c r="AP22" s="158" t="str">
        <f>IFERROR(INDEX('March 2019'!$G$2:$BR$159,MATCH('Planning Ngrps'!$A22,'March 2019'!$A$2:$A$161,0),MATCH(AP$9,'March 2019'!$G$1:$BR$1,0))/INDEX('Planning CPRP'!$G$10:$BA$168,MATCH('Planning Ngrps'!$A22,'Planning CPRP'!$A$10:$A$170,0),MATCH('Planning Ngrps'!AP$9,'Planning CPRP'!$G$9:$BA$9,0)),"")</f>
        <v/>
      </c>
      <c r="AQ22" s="158" t="str">
        <f>IFERROR(INDEX('March 2019'!$G$2:$BR$159,MATCH('Planning Ngrps'!$A22,'March 2019'!$A$2:$A$161,0),MATCH(AQ$9,'March 2019'!$G$1:$BR$1,0))/INDEX('Planning CPRP'!$G$10:$BA$168,MATCH('Planning Ngrps'!$A22,'Planning CPRP'!$A$10:$A$170,0),MATCH('Planning Ngrps'!AQ$9,'Planning CPRP'!$G$9:$BA$9,0)),"")</f>
        <v/>
      </c>
      <c r="AR22" s="158" t="str">
        <f>IFERROR(INDEX('March 2019'!$G$2:$BR$159,MATCH('Planning Ngrps'!$A22,'March 2019'!$A$2:$A$161,0),MATCH(AR$9,'March 2019'!$G$1:$BR$1,0))/INDEX('Planning CPRP'!$G$10:$BA$168,MATCH('Planning Ngrps'!$A22,'Planning CPRP'!$A$10:$A$170,0),MATCH('Planning Ngrps'!AR$9,'Planning CPRP'!$G$9:$BA$9,0)),"")</f>
        <v/>
      </c>
      <c r="AS22" s="158" t="str">
        <f>IFERROR(INDEX('March 2019'!$G$2:$BR$159,MATCH('Planning Ngrps'!$A22,'March 2019'!$A$2:$A$161,0),MATCH(AS$9,'March 2019'!$G$1:$BR$1,0))/INDEX('Planning CPRP'!$G$10:$BA$168,MATCH('Planning Ngrps'!$A22,'Planning CPRP'!$A$10:$A$170,0),MATCH('Planning Ngrps'!AS$9,'Planning CPRP'!$G$9:$BA$9,0)),"")</f>
        <v/>
      </c>
      <c r="AT22" s="158" t="str">
        <f>IFERROR(INDEX('March 2019'!$G$2:$BR$159,MATCH('Planning Ngrps'!$A22,'March 2019'!$A$2:$A$161,0),MATCH(AT$9,'March 2019'!$G$1:$BR$1,0))/INDEX('Planning CPRP'!$G$10:$BA$168,MATCH('Planning Ngrps'!$A22,'Planning CPRP'!$A$10:$A$170,0),MATCH('Planning Ngrps'!AT$9,'Planning CPRP'!$G$9:$BA$9,0)),"")</f>
        <v/>
      </c>
      <c r="AU22" s="158" t="str">
        <f>IFERROR(INDEX('March 2019'!$G$2:$BR$159,MATCH('Planning Ngrps'!$A22,'March 2019'!$A$2:$A$161,0),MATCH(AU$9,'March 2019'!$G$1:$BR$1,0))/INDEX('Planning CPRP'!$G$10:$BA$168,MATCH('Planning Ngrps'!$A22,'Planning CPRP'!$A$10:$A$170,0),MATCH('Planning Ngrps'!AU$9,'Planning CPRP'!$G$9:$BA$9,0)),"")</f>
        <v/>
      </c>
      <c r="AV22" s="158" t="str">
        <f>IFERROR(INDEX('March 2019'!$G$2:$BR$159,MATCH('Planning Ngrps'!$A22,'March 2019'!$A$2:$A$161,0),MATCH(AV$9,'March 2019'!$G$1:$BR$1,0))/INDEX('Planning CPRP'!$G$10:$BA$168,MATCH('Planning Ngrps'!$A22,'Planning CPRP'!$A$10:$A$170,0),MATCH('Planning Ngrps'!AV$9,'Planning CPRP'!$G$9:$BA$9,0)),"")</f>
        <v/>
      </c>
      <c r="AW22" s="158" t="str">
        <f>IFERROR(INDEX('March 2019'!$G$2:$BR$159,MATCH('Planning Ngrps'!$A22,'March 2019'!$A$2:$A$161,0),MATCH(AW$9,'March 2019'!$G$1:$BR$1,0))/INDEX('Planning CPRP'!$G$10:$BA$168,MATCH('Planning Ngrps'!$A22,'Planning CPRP'!$A$10:$A$170,0),MATCH('Planning Ngrps'!AW$9,'Planning CPRP'!$G$9:$BA$9,0)),"")</f>
        <v/>
      </c>
      <c r="AX22" s="158" t="str">
        <f>IFERROR(INDEX('March 2019'!$G$2:$BR$159,MATCH('Planning Ngrps'!$A22,'March 2019'!$A$2:$A$161,0),MATCH(AX$9,'March 2019'!$G$1:$BR$1,0))/INDEX('Planning CPRP'!$G$10:$BA$168,MATCH('Planning Ngrps'!$A22,'Planning CPRP'!$A$10:$A$170,0),MATCH('Planning Ngrps'!AX$9,'Planning CPRP'!$G$9:$BA$9,0)),"")</f>
        <v/>
      </c>
      <c r="AY22" s="158" t="str">
        <f>IFERROR(INDEX('March 2019'!$G$2:$BR$159,MATCH('Planning Ngrps'!$A22,'March 2019'!$A$2:$A$161,0),MATCH(AY$9,'March 2019'!$G$1:$BR$1,0))/INDEX('Planning CPRP'!$G$10:$BA$168,MATCH('Planning Ngrps'!$A22,'Planning CPRP'!$A$10:$A$170,0),MATCH('Planning Ngrps'!AY$9,'Planning CPRP'!$G$9:$BA$9,0)),"")</f>
        <v/>
      </c>
      <c r="AZ22" s="158" t="str">
        <f>IFERROR(INDEX('March 2019'!$G$2:$BR$159,MATCH('Planning Ngrps'!$A22,'March 2019'!$A$2:$A$161,0),MATCH(AZ$9,'March 2019'!$G$1:$BR$1,0))/INDEX('Planning CPRP'!$G$10:$BA$168,MATCH('Planning Ngrps'!$A22,'Planning CPRP'!$A$10:$A$170,0),MATCH('Planning Ngrps'!AZ$9,'Planning CPRP'!$G$9:$BA$9,0)),"")</f>
        <v/>
      </c>
      <c r="BA22" s="158" t="str">
        <f>IFERROR(INDEX('March 2019'!$G$2:$BR$159,MATCH('Planning Ngrps'!$A22,'March 2019'!$A$2:$A$161,0),MATCH(BA$9,'March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2019'!$G$2:$BR$159,MATCH('Planning Ngrps'!$A23,'March 2019'!$A$2:$A$161,0),MATCH(G$9,'March 2019'!$G$1:$BR$1,0))/INDEX('Planning CPRP'!$G$10:$BA$168,MATCH('Planning Ngrps'!$A23,'Planning CPRP'!$A$10:$A$170,0),MATCH('Planning Ngrps'!G$9,'Planning CPRP'!$G$9:$BA$9,0)),"")</f>
        <v/>
      </c>
      <c r="H23" s="158" t="str">
        <f>IFERROR(INDEX('March 2019'!$G$2:$BR$159,MATCH('Planning Ngrps'!$A23,'March 2019'!$A$2:$A$161,0),MATCH(H$9,'March 2019'!$G$1:$BR$1,0))/INDEX('Planning CPRP'!$G$10:$BA$168,MATCH('Planning Ngrps'!$A23,'Planning CPRP'!$A$10:$A$170,0),MATCH('Planning Ngrps'!H$9,'Planning CPRP'!$G$9:$BA$9,0)),"")</f>
        <v/>
      </c>
      <c r="I23" s="158" t="str">
        <f>IFERROR(INDEX('March 2019'!$G$2:$BR$159,MATCH('Planning Ngrps'!$A23,'March 2019'!$A$2:$A$161,0),MATCH(I$9,'March 2019'!$G$1:$BR$1,0))/INDEX('Planning CPRP'!$G$10:$BA$168,MATCH('Planning Ngrps'!$A23,'Planning CPRP'!$A$10:$A$170,0),MATCH('Planning Ngrps'!I$9,'Planning CPRP'!$G$9:$BA$9,0)),"")</f>
        <v/>
      </c>
      <c r="J23" s="158" t="str">
        <f>IFERROR(INDEX('March 2019'!$G$2:$BR$159,MATCH('Planning Ngrps'!$A23,'March 2019'!$A$2:$A$161,0),MATCH(J$9,'March 2019'!$G$1:$BR$1,0))/INDEX('Planning CPRP'!$G$10:$BA$168,MATCH('Planning Ngrps'!$A23,'Planning CPRP'!$A$10:$A$170,0),MATCH('Planning Ngrps'!J$9,'Planning CPRP'!$G$9:$BA$9,0)),"")</f>
        <v/>
      </c>
      <c r="K23" s="158" t="str">
        <f>IFERROR(INDEX('March 2019'!$G$2:$BR$159,MATCH('Planning Ngrps'!$A23,'March 2019'!$A$2:$A$161,0),MATCH(K$9,'March 2019'!$G$1:$BR$1,0))/INDEX('Planning CPRP'!$G$10:$BA$168,MATCH('Planning Ngrps'!$A23,'Planning CPRP'!$A$10:$A$170,0),MATCH('Planning Ngrps'!K$9,'Planning CPRP'!$G$9:$BA$9,0)),"")</f>
        <v/>
      </c>
      <c r="L23" s="158" t="str">
        <f>IFERROR(INDEX('March 2019'!$G$2:$BR$159,MATCH('Planning Ngrps'!$A23,'March 2019'!$A$2:$A$161,0),MATCH(L$9,'March 2019'!$G$1:$BR$1,0))/INDEX('Planning CPRP'!$G$10:$BA$168,MATCH('Planning Ngrps'!$A23,'Planning CPRP'!$A$10:$A$170,0),MATCH('Planning Ngrps'!L$9,'Planning CPRP'!$G$9:$BA$9,0)),"")</f>
        <v/>
      </c>
      <c r="M23" s="158" t="str">
        <f>IFERROR(INDEX('March 2019'!$G$2:$BR$159,MATCH('Planning Ngrps'!$A23,'March 2019'!$A$2:$A$161,0),MATCH(M$9,'March 2019'!$G$1:$BR$1,0))/INDEX('Planning CPRP'!$G$10:$BA$168,MATCH('Planning Ngrps'!$A23,'Planning CPRP'!$A$10:$A$170,0),MATCH('Planning Ngrps'!M$9,'Planning CPRP'!$G$9:$BA$9,0)),"")</f>
        <v/>
      </c>
      <c r="N23" s="158" t="str">
        <f>IFERROR(INDEX('March 2019'!$G$2:$BR$159,MATCH('Planning Ngrps'!$A23,'March 2019'!$A$2:$A$161,0),MATCH(N$9,'March 2019'!$G$1:$BR$1,0))/INDEX('Planning CPRP'!$G$10:$BA$168,MATCH('Planning Ngrps'!$A23,'Planning CPRP'!$A$10:$A$170,0),MATCH('Planning Ngrps'!N$9,'Planning CPRP'!$G$9:$BA$9,0)),"")</f>
        <v/>
      </c>
      <c r="O23" s="158" t="str">
        <f>IFERROR(INDEX('March 2019'!$G$2:$BR$159,MATCH('Planning Ngrps'!$A23,'March 2019'!$A$2:$A$161,0),MATCH(O$9,'March 2019'!$G$1:$BR$1,0))/INDEX('Planning CPRP'!$G$10:$BA$168,MATCH('Planning Ngrps'!$A23,'Planning CPRP'!$A$10:$A$170,0),MATCH('Planning Ngrps'!O$9,'Planning CPRP'!$G$9:$BA$9,0)),"")</f>
        <v/>
      </c>
      <c r="P23" s="158" t="str">
        <f>IFERROR(INDEX('March 2019'!$G$2:$BR$159,MATCH('Planning Ngrps'!$A23,'March 2019'!$A$2:$A$161,0),MATCH(P$9,'March 2019'!$G$1:$BR$1,0))/INDEX('Planning CPRP'!$G$10:$BA$168,MATCH('Planning Ngrps'!$A23,'Planning CPRP'!$A$10:$A$170,0),MATCH('Planning Ngrps'!P$9,'Planning CPRP'!$G$9:$BA$9,0)),"")</f>
        <v/>
      </c>
      <c r="Q23" s="158" t="str">
        <f>IFERROR(INDEX('March 2019'!$G$2:$BR$159,MATCH('Planning Ngrps'!$A23,'March 2019'!$A$2:$A$161,0),MATCH(Q$9,'March 2019'!$G$1:$BR$1,0))/INDEX('Planning CPRP'!$G$10:$BA$168,MATCH('Planning Ngrps'!$A23,'Planning CPRP'!$A$10:$A$170,0),MATCH('Planning Ngrps'!Q$9,'Planning CPRP'!$G$9:$BA$9,0)),"")</f>
        <v/>
      </c>
      <c r="R23" s="158" t="str">
        <f>IFERROR(INDEX('March 2019'!$G$2:$BR$159,MATCH('Planning Ngrps'!$A23,'March 2019'!$A$2:$A$161,0),MATCH(R$9,'March 2019'!$G$1:$BR$1,0))/INDEX('Planning CPRP'!$G$10:$BA$168,MATCH('Planning Ngrps'!$A23,'Planning CPRP'!$A$10:$A$170,0),MATCH('Planning Ngrps'!R$9,'Planning CPRP'!$G$9:$BA$9,0)),"")</f>
        <v/>
      </c>
      <c r="S23" s="158" t="str">
        <f>IFERROR(INDEX('March 2019'!$G$2:$BR$159,MATCH('Planning Ngrps'!$A23,'March 2019'!$A$2:$A$161,0),MATCH(S$9,'March 2019'!$G$1:$BR$1,0))/INDEX('Planning CPRP'!$G$10:$BA$168,MATCH('Planning Ngrps'!$A23,'Planning CPRP'!$A$10:$A$170,0),MATCH('Planning Ngrps'!S$9,'Planning CPRP'!$G$9:$BA$9,0)),"")</f>
        <v/>
      </c>
      <c r="T23" s="158" t="str">
        <f>IFERROR(INDEX('March 2019'!$G$2:$BR$159,MATCH('Planning Ngrps'!$A23,'March 2019'!$A$2:$A$161,0),MATCH(T$9,'March 2019'!$G$1:$BR$1,0))/INDEX('Planning CPRP'!$G$10:$BA$168,MATCH('Planning Ngrps'!$A23,'Planning CPRP'!$A$10:$A$170,0),MATCH('Planning Ngrps'!T$9,'Planning CPRP'!$G$9:$BA$9,0)),"")</f>
        <v/>
      </c>
      <c r="U23" s="158" t="str">
        <f>IFERROR(INDEX('March 2019'!$G$2:$BR$159,MATCH('Planning Ngrps'!$A23,'March 2019'!$A$2:$A$161,0),MATCH(U$9,'March 2019'!$G$1:$BR$1,0))/INDEX('Planning CPRP'!$G$10:$BA$168,MATCH('Planning Ngrps'!$A23,'Planning CPRP'!$A$10:$A$170,0),MATCH('Planning Ngrps'!U$9,'Planning CPRP'!$G$9:$BA$9,0)),"")</f>
        <v/>
      </c>
      <c r="V23" s="158" t="str">
        <f>IFERROR(INDEX('March 2019'!$G$2:$BR$159,MATCH('Planning Ngrps'!$A23,'March 2019'!$A$2:$A$161,0),MATCH(V$9,'March 2019'!$G$1:$BR$1,0))/INDEX('Planning CPRP'!$G$10:$BA$168,MATCH('Planning Ngrps'!$A23,'Planning CPRP'!$A$10:$A$170,0),MATCH('Planning Ngrps'!V$9,'Planning CPRP'!$G$9:$BA$9,0)),"")</f>
        <v/>
      </c>
      <c r="W23" s="158" t="str">
        <f>IFERROR(INDEX('March 2019'!$G$2:$BR$159,MATCH('Planning Ngrps'!$A23,'March 2019'!$A$2:$A$161,0),MATCH(W$9,'March 2019'!$G$1:$BR$1,0))/INDEX('Planning CPRP'!$G$10:$BA$168,MATCH('Planning Ngrps'!$A23,'Planning CPRP'!$A$10:$A$170,0),MATCH('Planning Ngrps'!W$9,'Planning CPRP'!$G$9:$BA$9,0)),"")</f>
        <v/>
      </c>
      <c r="X23" s="158" t="str">
        <f>IFERROR(INDEX('March 2019'!$G$2:$BR$159,MATCH('Planning Ngrps'!$A23,'March 2019'!$A$2:$A$161,0),MATCH(X$9,'March 2019'!$G$1:$BR$1,0))/INDEX('Planning CPRP'!$G$10:$BA$168,MATCH('Planning Ngrps'!$A23,'Planning CPRP'!$A$10:$A$170,0),MATCH('Planning Ngrps'!X$9,'Planning CPRP'!$G$9:$BA$9,0)),"")</f>
        <v/>
      </c>
      <c r="Y23" s="158" t="str">
        <f>IFERROR(INDEX('March 2019'!$G$2:$BR$159,MATCH('Planning Ngrps'!$A23,'March 2019'!$A$2:$A$161,0),MATCH(Y$9,'March 2019'!$G$1:$BR$1,0))/INDEX('Planning CPRP'!$G$10:$BA$168,MATCH('Planning Ngrps'!$A23,'Planning CPRP'!$A$10:$A$170,0),MATCH('Planning Ngrps'!Y$9,'Planning CPRP'!$G$9:$BA$9,0)),"")</f>
        <v/>
      </c>
      <c r="Z23" s="158" t="str">
        <f>IFERROR(INDEX('March 2019'!$G$2:$BR$159,MATCH('Planning Ngrps'!$A23,'March 2019'!$A$2:$A$161,0),MATCH(Z$9,'March 2019'!$G$1:$BR$1,0))/INDEX('Planning CPRP'!$G$10:$BA$168,MATCH('Planning Ngrps'!$A23,'Planning CPRP'!$A$10:$A$170,0),MATCH('Planning Ngrps'!Z$9,'Planning CPRP'!$G$9:$BA$9,0)),"")</f>
        <v/>
      </c>
      <c r="AA23" s="158" t="str">
        <f>IFERROR(INDEX('March 2019'!$G$2:$BR$159,MATCH('Planning Ngrps'!$A23,'March 2019'!$A$2:$A$161,0),MATCH(AA$9,'March 2019'!$G$1:$BR$1,0))/INDEX('Planning CPRP'!$G$10:$BA$168,MATCH('Planning Ngrps'!$A23,'Planning CPRP'!$A$10:$A$170,0),MATCH('Planning Ngrps'!AA$9,'Planning CPRP'!$G$9:$BA$9,0)),"")</f>
        <v/>
      </c>
      <c r="AB23" s="158" t="str">
        <f>IFERROR(INDEX('March 2019'!$G$2:$BR$159,MATCH('Planning Ngrps'!$A23,'March 2019'!$A$2:$A$161,0),MATCH(AB$9,'March 2019'!$G$1:$BR$1,0))/INDEX('Planning CPRP'!$G$10:$BA$168,MATCH('Planning Ngrps'!$A23,'Planning CPRP'!$A$10:$A$170,0),MATCH('Planning Ngrps'!AB$9,'Planning CPRP'!$G$9:$BA$9,0)),"")</f>
        <v/>
      </c>
      <c r="AC23" s="158" t="str">
        <f>IFERROR(INDEX('March 2019'!$G$2:$BR$159,MATCH('Planning Ngrps'!$A23,'March 2019'!$A$2:$A$161,0),MATCH(AC$9,'March 2019'!$G$1:$BR$1,0))/INDEX('Planning CPRP'!$G$10:$BA$168,MATCH('Planning Ngrps'!$A23,'Planning CPRP'!$A$10:$A$170,0),MATCH('Planning Ngrps'!AC$9,'Planning CPRP'!$G$9:$BA$9,0)),"")</f>
        <v/>
      </c>
      <c r="AD23" s="158" t="str">
        <f>IFERROR(INDEX('March 2019'!$G$2:$BR$159,MATCH('Planning Ngrps'!$A23,'March 2019'!$A$2:$A$161,0),MATCH(AD$9,'March 2019'!$G$1:$BR$1,0))/INDEX('Planning CPRP'!$G$10:$BA$168,MATCH('Planning Ngrps'!$A23,'Planning CPRP'!$A$10:$A$170,0),MATCH('Planning Ngrps'!AD$9,'Planning CPRP'!$G$9:$BA$9,0)),"")</f>
        <v/>
      </c>
      <c r="AE23" s="158" t="str">
        <f>IFERROR(INDEX('March 2019'!$G$2:$BR$159,MATCH('Planning Ngrps'!$A23,'March 2019'!$A$2:$A$161,0),MATCH(AE$9,'March 2019'!$G$1:$BR$1,0))/INDEX('Planning CPRP'!$G$10:$BA$168,MATCH('Planning Ngrps'!$A23,'Planning CPRP'!$A$10:$A$170,0),MATCH('Planning Ngrps'!AE$9,'Planning CPRP'!$G$9:$BA$9,0)),"")</f>
        <v/>
      </c>
      <c r="AF23" s="158" t="str">
        <f>IFERROR(INDEX('March 2019'!$G$2:$BR$159,MATCH('Planning Ngrps'!$A23,'March 2019'!$A$2:$A$161,0),MATCH(AF$9,'March 2019'!$G$1:$BR$1,0))/INDEX('Planning CPRP'!$G$10:$BA$168,MATCH('Planning Ngrps'!$A23,'Planning CPRP'!$A$10:$A$170,0),MATCH('Planning Ngrps'!AF$9,'Planning CPRP'!$G$9:$BA$9,0)),"")</f>
        <v/>
      </c>
      <c r="AG23" s="158" t="str">
        <f>IFERROR(INDEX('March 2019'!$G$2:$BR$159,MATCH('Planning Ngrps'!$A23,'March 2019'!$A$2:$A$161,0),MATCH(AG$9,'March 2019'!$G$1:$BR$1,0))/INDEX('Planning CPRP'!$G$10:$BA$168,MATCH('Planning Ngrps'!$A23,'Planning CPRP'!$A$10:$A$170,0),MATCH('Planning Ngrps'!AG$9,'Planning CPRP'!$G$9:$BA$9,0)),"")</f>
        <v/>
      </c>
      <c r="AH23" s="158" t="str">
        <f>IFERROR(INDEX('March 2019'!$G$2:$BR$159,MATCH('Planning Ngrps'!$A23,'March 2019'!$A$2:$A$161,0),MATCH(AH$9,'March 2019'!$G$1:$BR$1,0))/INDEX('Planning CPRP'!$G$10:$BA$168,MATCH('Planning Ngrps'!$A23,'Planning CPRP'!$A$10:$A$170,0),MATCH('Planning Ngrps'!AH$9,'Planning CPRP'!$G$9:$BA$9,0)),"")</f>
        <v/>
      </c>
      <c r="AI23" s="158" t="str">
        <f>IFERROR(INDEX('March 2019'!$G$2:$BR$159,MATCH('Planning Ngrps'!$A23,'March 2019'!$A$2:$A$161,0),MATCH(AI$9,'March 2019'!$G$1:$BR$1,0))/INDEX('Planning CPRP'!$G$10:$BA$168,MATCH('Planning Ngrps'!$A23,'Planning CPRP'!$A$10:$A$170,0),MATCH('Planning Ngrps'!AI$9,'Planning CPRP'!$G$9:$BA$9,0)),"")</f>
        <v/>
      </c>
      <c r="AJ23" s="158" t="str">
        <f>IFERROR(INDEX('March 2019'!$G$2:$BR$159,MATCH('Planning Ngrps'!$A23,'March 2019'!$A$2:$A$161,0),MATCH(AJ$9,'March 2019'!$G$1:$BR$1,0))/INDEX('Planning CPRP'!$G$10:$BA$168,MATCH('Planning Ngrps'!$A23,'Planning CPRP'!$A$10:$A$170,0),MATCH('Planning Ngrps'!AJ$9,'Planning CPRP'!$G$9:$BA$9,0)),"")</f>
        <v/>
      </c>
      <c r="AK23" s="158" t="str">
        <f>IFERROR(INDEX('March 2019'!$G$2:$BR$159,MATCH('Planning Ngrps'!$A23,'March 2019'!$A$2:$A$161,0),MATCH(AK$9,'March 2019'!$G$1:$BR$1,0))/INDEX('Planning CPRP'!$G$10:$BA$168,MATCH('Planning Ngrps'!$A23,'Planning CPRP'!$A$10:$A$170,0),MATCH('Planning Ngrps'!AK$9,'Planning CPRP'!$G$9:$BA$9,0)),"")</f>
        <v/>
      </c>
      <c r="AL23" s="158" t="str">
        <f>IFERROR(INDEX('March 2019'!$G$2:$BR$159,MATCH('Planning Ngrps'!$A23,'March 2019'!$A$2:$A$161,0),MATCH(AL$9,'March 2019'!$G$1:$BR$1,0))/INDEX('Planning CPRP'!$G$10:$BA$168,MATCH('Planning Ngrps'!$A23,'Planning CPRP'!$A$10:$A$170,0),MATCH('Planning Ngrps'!AL$9,'Planning CPRP'!$G$9:$BA$9,0)),"")</f>
        <v/>
      </c>
      <c r="AM23" s="158" t="str">
        <f>IFERROR(INDEX('March 2019'!$G$2:$BR$159,MATCH('Planning Ngrps'!$A23,'March 2019'!$A$2:$A$161,0),MATCH(AM$9,'March 2019'!$G$1:$BR$1,0))/INDEX('Planning CPRP'!$G$10:$BA$168,MATCH('Planning Ngrps'!$A23,'Planning CPRP'!$A$10:$A$170,0),MATCH('Planning Ngrps'!AM$9,'Planning CPRP'!$G$9:$BA$9,0)),"")</f>
        <v/>
      </c>
      <c r="AN23" s="158" t="str">
        <f>IFERROR(INDEX('March 2019'!$G$2:$BR$159,MATCH('Planning Ngrps'!$A23,'March 2019'!$A$2:$A$161,0),MATCH(AN$9,'March 2019'!$G$1:$BR$1,0))/INDEX('Planning CPRP'!$G$10:$BA$168,MATCH('Planning Ngrps'!$A23,'Planning CPRP'!$A$10:$A$170,0),MATCH('Planning Ngrps'!AN$9,'Planning CPRP'!$G$9:$BA$9,0)),"")</f>
        <v/>
      </c>
      <c r="AO23" s="158" t="str">
        <f>IFERROR(INDEX('March 2019'!$G$2:$BR$159,MATCH('Planning Ngrps'!$A23,'March 2019'!$A$2:$A$161,0),MATCH(AO$9,'March 2019'!$G$1:$BR$1,0))/INDEX('Planning CPRP'!$G$10:$BA$168,MATCH('Planning Ngrps'!$A23,'Planning CPRP'!$A$10:$A$170,0),MATCH('Planning Ngrps'!AO$9,'Planning CPRP'!$G$9:$BA$9,0)),"")</f>
        <v/>
      </c>
      <c r="AP23" s="158" t="str">
        <f>IFERROR(INDEX('March 2019'!$G$2:$BR$159,MATCH('Planning Ngrps'!$A23,'March 2019'!$A$2:$A$161,0),MATCH(AP$9,'March 2019'!$G$1:$BR$1,0))/INDEX('Planning CPRP'!$G$10:$BA$168,MATCH('Planning Ngrps'!$A23,'Planning CPRP'!$A$10:$A$170,0),MATCH('Planning Ngrps'!AP$9,'Planning CPRP'!$G$9:$BA$9,0)),"")</f>
        <v/>
      </c>
      <c r="AQ23" s="158" t="str">
        <f>IFERROR(INDEX('March 2019'!$G$2:$BR$159,MATCH('Planning Ngrps'!$A23,'March 2019'!$A$2:$A$161,0),MATCH(AQ$9,'March 2019'!$G$1:$BR$1,0))/INDEX('Planning CPRP'!$G$10:$BA$168,MATCH('Planning Ngrps'!$A23,'Planning CPRP'!$A$10:$A$170,0),MATCH('Planning Ngrps'!AQ$9,'Planning CPRP'!$G$9:$BA$9,0)),"")</f>
        <v/>
      </c>
      <c r="AR23" s="158" t="str">
        <f>IFERROR(INDEX('March 2019'!$G$2:$BR$159,MATCH('Planning Ngrps'!$A23,'March 2019'!$A$2:$A$161,0),MATCH(AR$9,'March 2019'!$G$1:$BR$1,0))/INDEX('Planning CPRP'!$G$10:$BA$168,MATCH('Planning Ngrps'!$A23,'Planning CPRP'!$A$10:$A$170,0),MATCH('Planning Ngrps'!AR$9,'Planning CPRP'!$G$9:$BA$9,0)),"")</f>
        <v/>
      </c>
      <c r="AS23" s="158" t="str">
        <f>IFERROR(INDEX('March 2019'!$G$2:$BR$159,MATCH('Planning Ngrps'!$A23,'March 2019'!$A$2:$A$161,0),MATCH(AS$9,'March 2019'!$G$1:$BR$1,0))/INDEX('Planning CPRP'!$G$10:$BA$168,MATCH('Planning Ngrps'!$A23,'Planning CPRP'!$A$10:$A$170,0),MATCH('Planning Ngrps'!AS$9,'Planning CPRP'!$G$9:$BA$9,0)),"")</f>
        <v/>
      </c>
      <c r="AT23" s="158" t="str">
        <f>IFERROR(INDEX('March 2019'!$G$2:$BR$159,MATCH('Planning Ngrps'!$A23,'March 2019'!$A$2:$A$161,0),MATCH(AT$9,'March 2019'!$G$1:$BR$1,0))/INDEX('Planning CPRP'!$G$10:$BA$168,MATCH('Planning Ngrps'!$A23,'Planning CPRP'!$A$10:$A$170,0),MATCH('Planning Ngrps'!AT$9,'Planning CPRP'!$G$9:$BA$9,0)),"")</f>
        <v/>
      </c>
      <c r="AU23" s="158" t="str">
        <f>IFERROR(INDEX('March 2019'!$G$2:$BR$159,MATCH('Planning Ngrps'!$A23,'March 2019'!$A$2:$A$161,0),MATCH(AU$9,'March 2019'!$G$1:$BR$1,0))/INDEX('Planning CPRP'!$G$10:$BA$168,MATCH('Planning Ngrps'!$A23,'Planning CPRP'!$A$10:$A$170,0),MATCH('Planning Ngrps'!AU$9,'Planning CPRP'!$G$9:$BA$9,0)),"")</f>
        <v/>
      </c>
      <c r="AV23" s="158" t="str">
        <f>IFERROR(INDEX('March 2019'!$G$2:$BR$159,MATCH('Planning Ngrps'!$A23,'March 2019'!$A$2:$A$161,0),MATCH(AV$9,'March 2019'!$G$1:$BR$1,0))/INDEX('Planning CPRP'!$G$10:$BA$168,MATCH('Planning Ngrps'!$A23,'Planning CPRP'!$A$10:$A$170,0),MATCH('Planning Ngrps'!AV$9,'Planning CPRP'!$G$9:$BA$9,0)),"")</f>
        <v/>
      </c>
      <c r="AW23" s="158" t="str">
        <f>IFERROR(INDEX('March 2019'!$G$2:$BR$159,MATCH('Planning Ngrps'!$A23,'March 2019'!$A$2:$A$161,0),MATCH(AW$9,'March 2019'!$G$1:$BR$1,0))/INDEX('Planning CPRP'!$G$10:$BA$168,MATCH('Planning Ngrps'!$A23,'Planning CPRP'!$A$10:$A$170,0),MATCH('Planning Ngrps'!AW$9,'Planning CPRP'!$G$9:$BA$9,0)),"")</f>
        <v/>
      </c>
      <c r="AX23" s="158" t="str">
        <f>IFERROR(INDEX('March 2019'!$G$2:$BR$159,MATCH('Planning Ngrps'!$A23,'March 2019'!$A$2:$A$161,0),MATCH(AX$9,'March 2019'!$G$1:$BR$1,0))/INDEX('Planning CPRP'!$G$10:$BA$168,MATCH('Planning Ngrps'!$A23,'Planning CPRP'!$A$10:$A$170,0),MATCH('Planning Ngrps'!AX$9,'Planning CPRP'!$G$9:$BA$9,0)),"")</f>
        <v/>
      </c>
      <c r="AY23" s="158" t="str">
        <f>IFERROR(INDEX('March 2019'!$G$2:$BR$159,MATCH('Planning Ngrps'!$A23,'March 2019'!$A$2:$A$161,0),MATCH(AY$9,'March 2019'!$G$1:$BR$1,0))/INDEX('Planning CPRP'!$G$10:$BA$168,MATCH('Planning Ngrps'!$A23,'Planning CPRP'!$A$10:$A$170,0),MATCH('Planning Ngrps'!AY$9,'Planning CPRP'!$G$9:$BA$9,0)),"")</f>
        <v/>
      </c>
      <c r="AZ23" s="158" t="str">
        <f>IFERROR(INDEX('March 2019'!$G$2:$BR$159,MATCH('Planning Ngrps'!$A23,'March 2019'!$A$2:$A$161,0),MATCH(AZ$9,'March 2019'!$G$1:$BR$1,0))/INDEX('Planning CPRP'!$G$10:$BA$168,MATCH('Planning Ngrps'!$A23,'Planning CPRP'!$A$10:$A$170,0),MATCH('Planning Ngrps'!AZ$9,'Planning CPRP'!$G$9:$BA$9,0)),"")</f>
        <v/>
      </c>
      <c r="BA23" s="158" t="str">
        <f>IFERROR(INDEX('March 2019'!$G$2:$BR$159,MATCH('Planning Ngrps'!$A23,'March 2019'!$A$2:$A$161,0),MATCH(BA$9,'March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2019'!$G$2:$BR$159,MATCH('Planning Ngrps'!$A24,'March 2019'!$A$2:$A$161,0),MATCH(G$9,'March 2019'!$G$1:$BR$1,0))/INDEX('Planning CPRP'!$G$10:$BA$168,MATCH('Planning Ngrps'!$A24,'Planning CPRP'!$A$10:$A$170,0),MATCH('Planning Ngrps'!G$9,'Planning CPRP'!$G$9:$BA$9,0)),"")</f>
        <v/>
      </c>
      <c r="H24" s="158" t="str">
        <f>IFERROR(INDEX('March 2019'!$G$2:$BR$159,MATCH('Planning Ngrps'!$A24,'March 2019'!$A$2:$A$161,0),MATCH(H$9,'March 2019'!$G$1:$BR$1,0))/INDEX('Planning CPRP'!$G$10:$BA$168,MATCH('Planning Ngrps'!$A24,'Planning CPRP'!$A$10:$A$170,0),MATCH('Planning Ngrps'!H$9,'Planning CPRP'!$G$9:$BA$9,0)),"")</f>
        <v/>
      </c>
      <c r="I24" s="158" t="str">
        <f>IFERROR(INDEX('March 2019'!$G$2:$BR$159,MATCH('Planning Ngrps'!$A24,'March 2019'!$A$2:$A$161,0),MATCH(I$9,'March 2019'!$G$1:$BR$1,0))/INDEX('Planning CPRP'!$G$10:$BA$168,MATCH('Planning Ngrps'!$A24,'Planning CPRP'!$A$10:$A$170,0),MATCH('Planning Ngrps'!I$9,'Planning CPRP'!$G$9:$BA$9,0)),"")</f>
        <v/>
      </c>
      <c r="J24" s="158" t="str">
        <f>IFERROR(INDEX('March 2019'!$G$2:$BR$159,MATCH('Planning Ngrps'!$A24,'March 2019'!$A$2:$A$161,0),MATCH(J$9,'March 2019'!$G$1:$BR$1,0))/INDEX('Planning CPRP'!$G$10:$BA$168,MATCH('Planning Ngrps'!$A24,'Planning CPRP'!$A$10:$A$170,0),MATCH('Planning Ngrps'!J$9,'Planning CPRP'!$G$9:$BA$9,0)),"")</f>
        <v/>
      </c>
      <c r="K24" s="158" t="str">
        <f>IFERROR(INDEX('March 2019'!$G$2:$BR$159,MATCH('Planning Ngrps'!$A24,'March 2019'!$A$2:$A$161,0),MATCH(K$9,'March 2019'!$G$1:$BR$1,0))/INDEX('Planning CPRP'!$G$10:$BA$168,MATCH('Planning Ngrps'!$A24,'Planning CPRP'!$A$10:$A$170,0),MATCH('Planning Ngrps'!K$9,'Planning CPRP'!$G$9:$BA$9,0)),"")</f>
        <v/>
      </c>
      <c r="L24" s="158" t="str">
        <f>IFERROR(INDEX('March 2019'!$G$2:$BR$159,MATCH('Planning Ngrps'!$A24,'March 2019'!$A$2:$A$161,0),MATCH(L$9,'March 2019'!$G$1:$BR$1,0))/INDEX('Planning CPRP'!$G$10:$BA$168,MATCH('Planning Ngrps'!$A24,'Planning CPRP'!$A$10:$A$170,0),MATCH('Planning Ngrps'!L$9,'Planning CPRP'!$G$9:$BA$9,0)),"")</f>
        <v/>
      </c>
      <c r="M24" s="158" t="str">
        <f>IFERROR(INDEX('March 2019'!$G$2:$BR$159,MATCH('Planning Ngrps'!$A24,'March 2019'!$A$2:$A$161,0),MATCH(M$9,'March 2019'!$G$1:$BR$1,0))/INDEX('Planning CPRP'!$G$10:$BA$168,MATCH('Planning Ngrps'!$A24,'Planning CPRP'!$A$10:$A$170,0),MATCH('Planning Ngrps'!M$9,'Planning CPRP'!$G$9:$BA$9,0)),"")</f>
        <v/>
      </c>
      <c r="N24" s="158" t="str">
        <f>IFERROR(INDEX('March 2019'!$G$2:$BR$159,MATCH('Planning Ngrps'!$A24,'March 2019'!$A$2:$A$161,0),MATCH(N$9,'March 2019'!$G$1:$BR$1,0))/INDEX('Planning CPRP'!$G$10:$BA$168,MATCH('Planning Ngrps'!$A24,'Planning CPRP'!$A$10:$A$170,0),MATCH('Planning Ngrps'!N$9,'Planning CPRP'!$G$9:$BA$9,0)),"")</f>
        <v/>
      </c>
      <c r="O24" s="158" t="str">
        <f>IFERROR(INDEX('March 2019'!$G$2:$BR$159,MATCH('Planning Ngrps'!$A24,'March 2019'!$A$2:$A$161,0),MATCH(O$9,'March 2019'!$G$1:$BR$1,0))/INDEX('Planning CPRP'!$G$10:$BA$168,MATCH('Planning Ngrps'!$A24,'Planning CPRP'!$A$10:$A$170,0),MATCH('Planning Ngrps'!O$9,'Planning CPRP'!$G$9:$BA$9,0)),"")</f>
        <v/>
      </c>
      <c r="P24" s="158" t="str">
        <f>IFERROR(INDEX('March 2019'!$G$2:$BR$159,MATCH('Planning Ngrps'!$A24,'March 2019'!$A$2:$A$161,0),MATCH(P$9,'March 2019'!$G$1:$BR$1,0))/INDEX('Planning CPRP'!$G$10:$BA$168,MATCH('Planning Ngrps'!$A24,'Planning CPRP'!$A$10:$A$170,0),MATCH('Planning Ngrps'!P$9,'Planning CPRP'!$G$9:$BA$9,0)),"")</f>
        <v/>
      </c>
      <c r="Q24" s="158" t="str">
        <f>IFERROR(INDEX('March 2019'!$G$2:$BR$159,MATCH('Planning Ngrps'!$A24,'March 2019'!$A$2:$A$161,0),MATCH(Q$9,'March 2019'!$G$1:$BR$1,0))/INDEX('Planning CPRP'!$G$10:$BA$168,MATCH('Planning Ngrps'!$A24,'Planning CPRP'!$A$10:$A$170,0),MATCH('Planning Ngrps'!Q$9,'Planning CPRP'!$G$9:$BA$9,0)),"")</f>
        <v/>
      </c>
      <c r="R24" s="158" t="str">
        <f>IFERROR(INDEX('March 2019'!$G$2:$BR$159,MATCH('Planning Ngrps'!$A24,'March 2019'!$A$2:$A$161,0),MATCH(R$9,'March 2019'!$G$1:$BR$1,0))/INDEX('Planning CPRP'!$G$10:$BA$168,MATCH('Planning Ngrps'!$A24,'Planning CPRP'!$A$10:$A$170,0),MATCH('Planning Ngrps'!R$9,'Planning CPRP'!$G$9:$BA$9,0)),"")</f>
        <v/>
      </c>
      <c r="S24" s="158" t="str">
        <f>IFERROR(INDEX('March 2019'!$G$2:$BR$159,MATCH('Planning Ngrps'!$A24,'March 2019'!$A$2:$A$161,0),MATCH(S$9,'March 2019'!$G$1:$BR$1,0))/INDEX('Planning CPRP'!$G$10:$BA$168,MATCH('Planning Ngrps'!$A24,'Planning CPRP'!$A$10:$A$170,0),MATCH('Planning Ngrps'!S$9,'Planning CPRP'!$G$9:$BA$9,0)),"")</f>
        <v/>
      </c>
      <c r="T24" s="158" t="str">
        <f>IFERROR(INDEX('March 2019'!$G$2:$BR$159,MATCH('Planning Ngrps'!$A24,'March 2019'!$A$2:$A$161,0),MATCH(T$9,'March 2019'!$G$1:$BR$1,0))/INDEX('Planning CPRP'!$G$10:$BA$168,MATCH('Planning Ngrps'!$A24,'Planning CPRP'!$A$10:$A$170,0),MATCH('Planning Ngrps'!T$9,'Planning CPRP'!$G$9:$BA$9,0)),"")</f>
        <v/>
      </c>
      <c r="U24" s="158" t="str">
        <f>IFERROR(INDEX('March 2019'!$G$2:$BR$159,MATCH('Planning Ngrps'!$A24,'March 2019'!$A$2:$A$161,0),MATCH(U$9,'March 2019'!$G$1:$BR$1,0))/INDEX('Planning CPRP'!$G$10:$BA$168,MATCH('Planning Ngrps'!$A24,'Planning CPRP'!$A$10:$A$170,0),MATCH('Planning Ngrps'!U$9,'Planning CPRP'!$G$9:$BA$9,0)),"")</f>
        <v/>
      </c>
      <c r="V24" s="158" t="str">
        <f>IFERROR(INDEX('March 2019'!$G$2:$BR$159,MATCH('Planning Ngrps'!$A24,'March 2019'!$A$2:$A$161,0),MATCH(V$9,'March 2019'!$G$1:$BR$1,0))/INDEX('Planning CPRP'!$G$10:$BA$168,MATCH('Planning Ngrps'!$A24,'Planning CPRP'!$A$10:$A$170,0),MATCH('Planning Ngrps'!V$9,'Planning CPRP'!$G$9:$BA$9,0)),"")</f>
        <v/>
      </c>
      <c r="W24" s="158" t="str">
        <f>IFERROR(INDEX('March 2019'!$G$2:$BR$159,MATCH('Planning Ngrps'!$A24,'March 2019'!$A$2:$A$161,0),MATCH(W$9,'March 2019'!$G$1:$BR$1,0))/INDEX('Planning CPRP'!$G$10:$BA$168,MATCH('Planning Ngrps'!$A24,'Planning CPRP'!$A$10:$A$170,0),MATCH('Planning Ngrps'!W$9,'Planning CPRP'!$G$9:$BA$9,0)),"")</f>
        <v/>
      </c>
      <c r="X24" s="158" t="str">
        <f>IFERROR(INDEX('March 2019'!$G$2:$BR$159,MATCH('Planning Ngrps'!$A24,'March 2019'!$A$2:$A$161,0),MATCH(X$9,'March 2019'!$G$1:$BR$1,0))/INDEX('Planning CPRP'!$G$10:$BA$168,MATCH('Planning Ngrps'!$A24,'Planning CPRP'!$A$10:$A$170,0),MATCH('Planning Ngrps'!X$9,'Planning CPRP'!$G$9:$BA$9,0)),"")</f>
        <v/>
      </c>
      <c r="Y24" s="158" t="str">
        <f>IFERROR(INDEX('March 2019'!$G$2:$BR$159,MATCH('Planning Ngrps'!$A24,'March 2019'!$A$2:$A$161,0),MATCH(Y$9,'March 2019'!$G$1:$BR$1,0))/INDEX('Planning CPRP'!$G$10:$BA$168,MATCH('Planning Ngrps'!$A24,'Planning CPRP'!$A$10:$A$170,0),MATCH('Planning Ngrps'!Y$9,'Planning CPRP'!$G$9:$BA$9,0)),"")</f>
        <v/>
      </c>
      <c r="Z24" s="158" t="str">
        <f>IFERROR(INDEX('March 2019'!$G$2:$BR$159,MATCH('Planning Ngrps'!$A24,'March 2019'!$A$2:$A$161,0),MATCH(Z$9,'March 2019'!$G$1:$BR$1,0))/INDEX('Planning CPRP'!$G$10:$BA$168,MATCH('Planning Ngrps'!$A24,'Planning CPRP'!$A$10:$A$170,0),MATCH('Planning Ngrps'!Z$9,'Planning CPRP'!$G$9:$BA$9,0)),"")</f>
        <v/>
      </c>
      <c r="AA24" s="158" t="str">
        <f>IFERROR(INDEX('March 2019'!$G$2:$BR$159,MATCH('Planning Ngrps'!$A24,'March 2019'!$A$2:$A$161,0),MATCH(AA$9,'March 2019'!$G$1:$BR$1,0))/INDEX('Planning CPRP'!$G$10:$BA$168,MATCH('Planning Ngrps'!$A24,'Planning CPRP'!$A$10:$A$170,0),MATCH('Planning Ngrps'!AA$9,'Planning CPRP'!$G$9:$BA$9,0)),"")</f>
        <v/>
      </c>
      <c r="AB24" s="158" t="str">
        <f>IFERROR(INDEX('March 2019'!$G$2:$BR$159,MATCH('Planning Ngrps'!$A24,'March 2019'!$A$2:$A$161,0),MATCH(AB$9,'March 2019'!$G$1:$BR$1,0))/INDEX('Planning CPRP'!$G$10:$BA$168,MATCH('Planning Ngrps'!$A24,'Planning CPRP'!$A$10:$A$170,0),MATCH('Planning Ngrps'!AB$9,'Planning CPRP'!$G$9:$BA$9,0)),"")</f>
        <v/>
      </c>
      <c r="AC24" s="158" t="str">
        <f>IFERROR(INDEX('March 2019'!$G$2:$BR$159,MATCH('Planning Ngrps'!$A24,'March 2019'!$A$2:$A$161,0),MATCH(AC$9,'March 2019'!$G$1:$BR$1,0))/INDEX('Planning CPRP'!$G$10:$BA$168,MATCH('Planning Ngrps'!$A24,'Planning CPRP'!$A$10:$A$170,0),MATCH('Planning Ngrps'!AC$9,'Planning CPRP'!$G$9:$BA$9,0)),"")</f>
        <v/>
      </c>
      <c r="AD24" s="158" t="str">
        <f>IFERROR(INDEX('March 2019'!$G$2:$BR$159,MATCH('Planning Ngrps'!$A24,'March 2019'!$A$2:$A$161,0),MATCH(AD$9,'March 2019'!$G$1:$BR$1,0))/INDEX('Planning CPRP'!$G$10:$BA$168,MATCH('Planning Ngrps'!$A24,'Planning CPRP'!$A$10:$A$170,0),MATCH('Planning Ngrps'!AD$9,'Planning CPRP'!$G$9:$BA$9,0)),"")</f>
        <v/>
      </c>
      <c r="AE24" s="158" t="str">
        <f>IFERROR(INDEX('March 2019'!$G$2:$BR$159,MATCH('Planning Ngrps'!$A24,'March 2019'!$A$2:$A$161,0),MATCH(AE$9,'March 2019'!$G$1:$BR$1,0))/INDEX('Planning CPRP'!$G$10:$BA$168,MATCH('Planning Ngrps'!$A24,'Planning CPRP'!$A$10:$A$170,0),MATCH('Planning Ngrps'!AE$9,'Planning CPRP'!$G$9:$BA$9,0)),"")</f>
        <v/>
      </c>
      <c r="AF24" s="158" t="str">
        <f>IFERROR(INDEX('March 2019'!$G$2:$BR$159,MATCH('Planning Ngrps'!$A24,'March 2019'!$A$2:$A$161,0),MATCH(AF$9,'March 2019'!$G$1:$BR$1,0))/INDEX('Planning CPRP'!$G$10:$BA$168,MATCH('Planning Ngrps'!$A24,'Planning CPRP'!$A$10:$A$170,0),MATCH('Planning Ngrps'!AF$9,'Planning CPRP'!$G$9:$BA$9,0)),"")</f>
        <v/>
      </c>
      <c r="AG24" s="158" t="str">
        <f>IFERROR(INDEX('March 2019'!$G$2:$BR$159,MATCH('Planning Ngrps'!$A24,'March 2019'!$A$2:$A$161,0),MATCH(AG$9,'March 2019'!$G$1:$BR$1,0))/INDEX('Planning CPRP'!$G$10:$BA$168,MATCH('Planning Ngrps'!$A24,'Planning CPRP'!$A$10:$A$170,0),MATCH('Planning Ngrps'!AG$9,'Planning CPRP'!$G$9:$BA$9,0)),"")</f>
        <v/>
      </c>
      <c r="AH24" s="158" t="str">
        <f>IFERROR(INDEX('March 2019'!$G$2:$BR$159,MATCH('Planning Ngrps'!$A24,'March 2019'!$A$2:$A$161,0),MATCH(AH$9,'March 2019'!$G$1:$BR$1,0))/INDEX('Planning CPRP'!$G$10:$BA$168,MATCH('Planning Ngrps'!$A24,'Planning CPRP'!$A$10:$A$170,0),MATCH('Planning Ngrps'!AH$9,'Planning CPRP'!$G$9:$BA$9,0)),"")</f>
        <v/>
      </c>
      <c r="AI24" s="158" t="str">
        <f>IFERROR(INDEX('March 2019'!$G$2:$BR$159,MATCH('Planning Ngrps'!$A24,'March 2019'!$A$2:$A$161,0),MATCH(AI$9,'March 2019'!$G$1:$BR$1,0))/INDEX('Planning CPRP'!$G$10:$BA$168,MATCH('Planning Ngrps'!$A24,'Planning CPRP'!$A$10:$A$170,0),MATCH('Planning Ngrps'!AI$9,'Planning CPRP'!$G$9:$BA$9,0)),"")</f>
        <v/>
      </c>
      <c r="AJ24" s="158" t="str">
        <f>IFERROR(INDEX('March 2019'!$G$2:$BR$159,MATCH('Planning Ngrps'!$A24,'March 2019'!$A$2:$A$161,0),MATCH(AJ$9,'March 2019'!$G$1:$BR$1,0))/INDEX('Planning CPRP'!$G$10:$BA$168,MATCH('Planning Ngrps'!$A24,'Planning CPRP'!$A$10:$A$170,0),MATCH('Planning Ngrps'!AJ$9,'Planning CPRP'!$G$9:$BA$9,0)),"")</f>
        <v/>
      </c>
      <c r="AK24" s="158" t="str">
        <f>IFERROR(INDEX('March 2019'!$G$2:$BR$159,MATCH('Planning Ngrps'!$A24,'March 2019'!$A$2:$A$161,0),MATCH(AK$9,'March 2019'!$G$1:$BR$1,0))/INDEX('Planning CPRP'!$G$10:$BA$168,MATCH('Planning Ngrps'!$A24,'Planning CPRP'!$A$10:$A$170,0),MATCH('Planning Ngrps'!AK$9,'Planning CPRP'!$G$9:$BA$9,0)),"")</f>
        <v/>
      </c>
      <c r="AL24" s="158" t="str">
        <f>IFERROR(INDEX('March 2019'!$G$2:$BR$159,MATCH('Planning Ngrps'!$A24,'March 2019'!$A$2:$A$161,0),MATCH(AL$9,'March 2019'!$G$1:$BR$1,0))/INDEX('Planning CPRP'!$G$10:$BA$168,MATCH('Planning Ngrps'!$A24,'Planning CPRP'!$A$10:$A$170,0),MATCH('Planning Ngrps'!AL$9,'Planning CPRP'!$G$9:$BA$9,0)),"")</f>
        <v/>
      </c>
      <c r="AM24" s="158" t="str">
        <f>IFERROR(INDEX('March 2019'!$G$2:$BR$159,MATCH('Planning Ngrps'!$A24,'March 2019'!$A$2:$A$161,0),MATCH(AM$9,'March 2019'!$G$1:$BR$1,0))/INDEX('Planning CPRP'!$G$10:$BA$168,MATCH('Planning Ngrps'!$A24,'Planning CPRP'!$A$10:$A$170,0),MATCH('Planning Ngrps'!AM$9,'Planning CPRP'!$G$9:$BA$9,0)),"")</f>
        <v/>
      </c>
      <c r="AN24" s="158" t="str">
        <f>IFERROR(INDEX('March 2019'!$G$2:$BR$159,MATCH('Planning Ngrps'!$A24,'March 2019'!$A$2:$A$161,0),MATCH(AN$9,'March 2019'!$G$1:$BR$1,0))/INDEX('Planning CPRP'!$G$10:$BA$168,MATCH('Planning Ngrps'!$A24,'Planning CPRP'!$A$10:$A$170,0),MATCH('Planning Ngrps'!AN$9,'Planning CPRP'!$G$9:$BA$9,0)),"")</f>
        <v/>
      </c>
      <c r="AO24" s="158" t="str">
        <f>IFERROR(INDEX('March 2019'!$G$2:$BR$159,MATCH('Planning Ngrps'!$A24,'March 2019'!$A$2:$A$161,0),MATCH(AO$9,'March 2019'!$G$1:$BR$1,0))/INDEX('Planning CPRP'!$G$10:$BA$168,MATCH('Planning Ngrps'!$A24,'Planning CPRP'!$A$10:$A$170,0),MATCH('Planning Ngrps'!AO$9,'Planning CPRP'!$G$9:$BA$9,0)),"")</f>
        <v/>
      </c>
      <c r="AP24" s="158" t="str">
        <f>IFERROR(INDEX('March 2019'!$G$2:$BR$159,MATCH('Planning Ngrps'!$A24,'March 2019'!$A$2:$A$161,0),MATCH(AP$9,'March 2019'!$G$1:$BR$1,0))/INDEX('Planning CPRP'!$G$10:$BA$168,MATCH('Planning Ngrps'!$A24,'Planning CPRP'!$A$10:$A$170,0),MATCH('Planning Ngrps'!AP$9,'Planning CPRP'!$G$9:$BA$9,0)),"")</f>
        <v/>
      </c>
      <c r="AQ24" s="158" t="str">
        <f>IFERROR(INDEX('March 2019'!$G$2:$BR$159,MATCH('Planning Ngrps'!$A24,'March 2019'!$A$2:$A$161,0),MATCH(AQ$9,'March 2019'!$G$1:$BR$1,0))/INDEX('Planning CPRP'!$G$10:$BA$168,MATCH('Planning Ngrps'!$A24,'Planning CPRP'!$A$10:$A$170,0),MATCH('Planning Ngrps'!AQ$9,'Planning CPRP'!$G$9:$BA$9,0)),"")</f>
        <v/>
      </c>
      <c r="AR24" s="158" t="str">
        <f>IFERROR(INDEX('March 2019'!$G$2:$BR$159,MATCH('Planning Ngrps'!$A24,'March 2019'!$A$2:$A$161,0),MATCH(AR$9,'March 2019'!$G$1:$BR$1,0))/INDEX('Planning CPRP'!$G$10:$BA$168,MATCH('Planning Ngrps'!$A24,'Planning CPRP'!$A$10:$A$170,0),MATCH('Planning Ngrps'!AR$9,'Planning CPRP'!$G$9:$BA$9,0)),"")</f>
        <v/>
      </c>
      <c r="AS24" s="158" t="str">
        <f>IFERROR(INDEX('March 2019'!$G$2:$BR$159,MATCH('Planning Ngrps'!$A24,'March 2019'!$A$2:$A$161,0),MATCH(AS$9,'March 2019'!$G$1:$BR$1,0))/INDEX('Planning CPRP'!$G$10:$BA$168,MATCH('Planning Ngrps'!$A24,'Planning CPRP'!$A$10:$A$170,0),MATCH('Planning Ngrps'!AS$9,'Planning CPRP'!$G$9:$BA$9,0)),"")</f>
        <v/>
      </c>
      <c r="AT24" s="158" t="str">
        <f>IFERROR(INDEX('March 2019'!$G$2:$BR$159,MATCH('Planning Ngrps'!$A24,'March 2019'!$A$2:$A$161,0),MATCH(AT$9,'March 2019'!$G$1:$BR$1,0))/INDEX('Planning CPRP'!$G$10:$BA$168,MATCH('Planning Ngrps'!$A24,'Planning CPRP'!$A$10:$A$170,0),MATCH('Planning Ngrps'!AT$9,'Planning CPRP'!$G$9:$BA$9,0)),"")</f>
        <v/>
      </c>
      <c r="AU24" s="158" t="str">
        <f>IFERROR(INDEX('March 2019'!$G$2:$BR$159,MATCH('Planning Ngrps'!$A24,'March 2019'!$A$2:$A$161,0),MATCH(AU$9,'March 2019'!$G$1:$BR$1,0))/INDEX('Planning CPRP'!$G$10:$BA$168,MATCH('Planning Ngrps'!$A24,'Planning CPRP'!$A$10:$A$170,0),MATCH('Planning Ngrps'!AU$9,'Planning CPRP'!$G$9:$BA$9,0)),"")</f>
        <v/>
      </c>
      <c r="AV24" s="158" t="str">
        <f>IFERROR(INDEX('March 2019'!$G$2:$BR$159,MATCH('Planning Ngrps'!$A24,'March 2019'!$A$2:$A$161,0),MATCH(AV$9,'March 2019'!$G$1:$BR$1,0))/INDEX('Planning CPRP'!$G$10:$BA$168,MATCH('Planning Ngrps'!$A24,'Planning CPRP'!$A$10:$A$170,0),MATCH('Planning Ngrps'!AV$9,'Planning CPRP'!$G$9:$BA$9,0)),"")</f>
        <v/>
      </c>
      <c r="AW24" s="158" t="str">
        <f>IFERROR(INDEX('March 2019'!$G$2:$BR$159,MATCH('Planning Ngrps'!$A24,'March 2019'!$A$2:$A$161,0),MATCH(AW$9,'March 2019'!$G$1:$BR$1,0))/INDEX('Planning CPRP'!$G$10:$BA$168,MATCH('Planning Ngrps'!$A24,'Planning CPRP'!$A$10:$A$170,0),MATCH('Planning Ngrps'!AW$9,'Planning CPRP'!$G$9:$BA$9,0)),"")</f>
        <v/>
      </c>
      <c r="AX24" s="158" t="str">
        <f>IFERROR(INDEX('March 2019'!$G$2:$BR$159,MATCH('Planning Ngrps'!$A24,'March 2019'!$A$2:$A$161,0),MATCH(AX$9,'March 2019'!$G$1:$BR$1,0))/INDEX('Planning CPRP'!$G$10:$BA$168,MATCH('Planning Ngrps'!$A24,'Planning CPRP'!$A$10:$A$170,0),MATCH('Planning Ngrps'!AX$9,'Planning CPRP'!$G$9:$BA$9,0)),"")</f>
        <v/>
      </c>
      <c r="AY24" s="158" t="str">
        <f>IFERROR(INDEX('March 2019'!$G$2:$BR$159,MATCH('Planning Ngrps'!$A24,'March 2019'!$A$2:$A$161,0),MATCH(AY$9,'March 2019'!$G$1:$BR$1,0))/INDEX('Planning CPRP'!$G$10:$BA$168,MATCH('Planning Ngrps'!$A24,'Planning CPRP'!$A$10:$A$170,0),MATCH('Planning Ngrps'!AY$9,'Planning CPRP'!$G$9:$BA$9,0)),"")</f>
        <v/>
      </c>
      <c r="AZ24" s="158" t="str">
        <f>IFERROR(INDEX('March 2019'!$G$2:$BR$159,MATCH('Planning Ngrps'!$A24,'March 2019'!$A$2:$A$161,0),MATCH(AZ$9,'March 2019'!$G$1:$BR$1,0))/INDEX('Planning CPRP'!$G$10:$BA$168,MATCH('Planning Ngrps'!$A24,'Planning CPRP'!$A$10:$A$170,0),MATCH('Planning Ngrps'!AZ$9,'Planning CPRP'!$G$9:$BA$9,0)),"")</f>
        <v/>
      </c>
      <c r="BA24" s="158" t="str">
        <f>IFERROR(INDEX('March 2019'!$G$2:$BR$159,MATCH('Planning Ngrps'!$A24,'March 2019'!$A$2:$A$161,0),MATCH(BA$9,'March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IFERROR(INDEX('March 2019'!$G$2:$BR$159,MATCH('Planning Ngrps'!$A25,'March 2019'!$A$2:$A$161,0),MATCH(G$9,'March 2019'!$G$1:$BR$1,0))/INDEX('Planning CPRP'!$G$10:$BA$168,MATCH('Planning Ngrps'!$A25,'Planning CPRP'!$A$10:$A$170,0),MATCH('Planning Ngrps'!G$9,'Planning CPRP'!$G$9:$BA$9,0)),"")</f>
        <v/>
      </c>
      <c r="H25" s="158" t="str">
        <f>IFERROR(INDEX('March 2019'!$G$2:$BR$159,MATCH('Planning Ngrps'!$A25,'March 2019'!$A$2:$A$161,0),MATCH(H$9,'March 2019'!$G$1:$BR$1,0))/INDEX('Planning CPRP'!$G$10:$BA$168,MATCH('Planning Ngrps'!$A25,'Planning CPRP'!$A$10:$A$170,0),MATCH('Planning Ngrps'!H$9,'Planning CPRP'!$G$9:$BA$9,0)),"")</f>
        <v/>
      </c>
      <c r="I25" s="158" t="str">
        <f>IFERROR(INDEX('March 2019'!$G$2:$BR$159,MATCH('Planning Ngrps'!$A25,'March 2019'!$A$2:$A$161,0),MATCH(I$9,'March 2019'!$G$1:$BR$1,0))/INDEX('Planning CPRP'!$G$10:$BA$168,MATCH('Planning Ngrps'!$A25,'Planning CPRP'!$A$10:$A$170,0),MATCH('Planning Ngrps'!I$9,'Planning CPRP'!$G$9:$BA$9,0)),"")</f>
        <v/>
      </c>
      <c r="J25" s="158" t="str">
        <f>IFERROR(INDEX('March 2019'!$G$2:$BR$159,MATCH('Planning Ngrps'!$A25,'March 2019'!$A$2:$A$161,0),MATCH(J$9,'March 2019'!$G$1:$BR$1,0))/INDEX('Planning CPRP'!$G$10:$BA$168,MATCH('Planning Ngrps'!$A25,'Planning CPRP'!$A$10:$A$170,0),MATCH('Planning Ngrps'!J$9,'Planning CPRP'!$G$9:$BA$9,0)),"")</f>
        <v/>
      </c>
      <c r="K25" s="158" t="str">
        <f>IFERROR(INDEX('March 2019'!$G$2:$BR$159,MATCH('Planning Ngrps'!$A25,'March 2019'!$A$2:$A$161,0),MATCH(K$9,'March 2019'!$G$1:$BR$1,0))/INDEX('Planning CPRP'!$G$10:$BA$168,MATCH('Planning Ngrps'!$A25,'Planning CPRP'!$A$10:$A$170,0),MATCH('Planning Ngrps'!K$9,'Planning CPRP'!$G$9:$BA$9,0)),"")</f>
        <v/>
      </c>
      <c r="L25" s="158" t="str">
        <f>IFERROR(INDEX('March 2019'!$G$2:$BR$159,MATCH('Planning Ngrps'!$A25,'March 2019'!$A$2:$A$161,0),MATCH(L$9,'March 2019'!$G$1:$BR$1,0))/INDEX('Planning CPRP'!$G$10:$BA$168,MATCH('Planning Ngrps'!$A25,'Planning CPRP'!$A$10:$A$170,0),MATCH('Planning Ngrps'!L$9,'Planning CPRP'!$G$9:$BA$9,0)),"")</f>
        <v/>
      </c>
      <c r="M25" s="158" t="str">
        <f>IFERROR(INDEX('March 2019'!$G$2:$BR$159,MATCH('Planning Ngrps'!$A25,'March 2019'!$A$2:$A$161,0),MATCH(M$9,'March 2019'!$G$1:$BR$1,0))/INDEX('Planning CPRP'!$G$10:$BA$168,MATCH('Planning Ngrps'!$A25,'Planning CPRP'!$A$10:$A$170,0),MATCH('Planning Ngrps'!M$9,'Planning CPRP'!$G$9:$BA$9,0)),"")</f>
        <v/>
      </c>
      <c r="N25" s="158" t="str">
        <f>IFERROR(INDEX('March 2019'!$G$2:$BR$159,MATCH('Planning Ngrps'!$A25,'March 2019'!$A$2:$A$161,0),MATCH(N$9,'March 2019'!$G$1:$BR$1,0))/INDEX('Planning CPRP'!$G$10:$BA$168,MATCH('Planning Ngrps'!$A25,'Planning CPRP'!$A$10:$A$170,0),MATCH('Planning Ngrps'!N$9,'Planning CPRP'!$G$9:$BA$9,0)),"")</f>
        <v/>
      </c>
      <c r="O25" s="158" t="str">
        <f>IFERROR(INDEX('March 2019'!$G$2:$BR$159,MATCH('Planning Ngrps'!$A25,'March 2019'!$A$2:$A$161,0),MATCH(O$9,'March 2019'!$G$1:$BR$1,0))/INDEX('Planning CPRP'!$G$10:$BA$168,MATCH('Planning Ngrps'!$A25,'Planning CPRP'!$A$10:$A$170,0),MATCH('Planning Ngrps'!O$9,'Planning CPRP'!$G$9:$BA$9,0)),"")</f>
        <v/>
      </c>
      <c r="P25" s="158" t="str">
        <f>IFERROR(INDEX('March 2019'!$G$2:$BR$159,MATCH('Planning Ngrps'!$A25,'March 2019'!$A$2:$A$161,0),MATCH(P$9,'March 2019'!$G$1:$BR$1,0))/INDEX('Planning CPRP'!$G$10:$BA$168,MATCH('Planning Ngrps'!$A25,'Planning CPRP'!$A$10:$A$170,0),MATCH('Planning Ngrps'!P$9,'Planning CPRP'!$G$9:$BA$9,0)),"")</f>
        <v/>
      </c>
      <c r="Q25" s="158" t="str">
        <f>IFERROR(INDEX('March 2019'!$G$2:$BR$159,MATCH('Planning Ngrps'!$A25,'March 2019'!$A$2:$A$161,0),MATCH(Q$9,'March 2019'!$G$1:$BR$1,0))/INDEX('Planning CPRP'!$G$10:$BA$168,MATCH('Planning Ngrps'!$A25,'Planning CPRP'!$A$10:$A$170,0),MATCH('Planning Ngrps'!Q$9,'Planning CPRP'!$G$9:$BA$9,0)),"")</f>
        <v/>
      </c>
      <c r="R25" s="158" t="str">
        <f>IFERROR(INDEX('March 2019'!$G$2:$BR$159,MATCH('Planning Ngrps'!$A25,'March 2019'!$A$2:$A$161,0),MATCH(R$9,'March 2019'!$G$1:$BR$1,0))/INDEX('Planning CPRP'!$G$10:$BA$168,MATCH('Planning Ngrps'!$A25,'Planning CPRP'!$A$10:$A$170,0),MATCH('Planning Ngrps'!R$9,'Planning CPRP'!$G$9:$BA$9,0)),"")</f>
        <v/>
      </c>
      <c r="S25" s="158" t="str">
        <f>IFERROR(INDEX('March 2019'!$G$2:$BR$159,MATCH('Planning Ngrps'!$A25,'March 2019'!$A$2:$A$161,0),MATCH(S$9,'March 2019'!$G$1:$BR$1,0))/INDEX('Planning CPRP'!$G$10:$BA$168,MATCH('Planning Ngrps'!$A25,'Planning CPRP'!$A$10:$A$170,0),MATCH('Planning Ngrps'!S$9,'Planning CPRP'!$G$9:$BA$9,0)),"")</f>
        <v/>
      </c>
      <c r="T25" s="158" t="str">
        <f>IFERROR(INDEX('March 2019'!$G$2:$BR$159,MATCH('Planning Ngrps'!$A25,'March 2019'!$A$2:$A$161,0),MATCH(T$9,'March 2019'!$G$1:$BR$1,0))/INDEX('Planning CPRP'!$G$10:$BA$168,MATCH('Planning Ngrps'!$A25,'Planning CPRP'!$A$10:$A$170,0),MATCH('Planning Ngrps'!T$9,'Planning CPRP'!$G$9:$BA$9,0)),"")</f>
        <v/>
      </c>
      <c r="U25" s="158" t="str">
        <f>IFERROR(INDEX('March 2019'!$G$2:$BR$159,MATCH('Planning Ngrps'!$A25,'March 2019'!$A$2:$A$161,0),MATCH(U$9,'March 2019'!$G$1:$BR$1,0))/INDEX('Planning CPRP'!$G$10:$BA$168,MATCH('Planning Ngrps'!$A25,'Planning CPRP'!$A$10:$A$170,0),MATCH('Planning Ngrps'!U$9,'Planning CPRP'!$G$9:$BA$9,0)),"")</f>
        <v/>
      </c>
      <c r="V25" s="158" t="str">
        <f>IFERROR(INDEX('March 2019'!$G$2:$BR$159,MATCH('Planning Ngrps'!$A25,'March 2019'!$A$2:$A$161,0),MATCH(V$9,'March 2019'!$G$1:$BR$1,0))/INDEX('Planning CPRP'!$G$10:$BA$168,MATCH('Planning Ngrps'!$A25,'Planning CPRP'!$A$10:$A$170,0),MATCH('Planning Ngrps'!V$9,'Planning CPRP'!$G$9:$BA$9,0)),"")</f>
        <v/>
      </c>
      <c r="W25" s="158" t="str">
        <f>IFERROR(INDEX('March 2019'!$G$2:$BR$159,MATCH('Planning Ngrps'!$A25,'March 2019'!$A$2:$A$161,0),MATCH(W$9,'March 2019'!$G$1:$BR$1,0))/INDEX('Planning CPRP'!$G$10:$BA$168,MATCH('Planning Ngrps'!$A25,'Planning CPRP'!$A$10:$A$170,0),MATCH('Planning Ngrps'!W$9,'Planning CPRP'!$G$9:$BA$9,0)),"")</f>
        <v/>
      </c>
      <c r="X25" s="158" t="str">
        <f>IFERROR(INDEX('March 2019'!$G$2:$BR$159,MATCH('Planning Ngrps'!$A25,'March 2019'!$A$2:$A$161,0),MATCH(X$9,'March 2019'!$G$1:$BR$1,0))/INDEX('Planning CPRP'!$G$10:$BA$168,MATCH('Planning Ngrps'!$A25,'Planning CPRP'!$A$10:$A$170,0),MATCH('Planning Ngrps'!X$9,'Planning CPRP'!$G$9:$BA$9,0)),"")</f>
        <v/>
      </c>
      <c r="Y25" s="158" t="str">
        <f>IFERROR(INDEX('March 2019'!$G$2:$BR$159,MATCH('Planning Ngrps'!$A25,'March 2019'!$A$2:$A$161,0),MATCH(Y$9,'March 2019'!$G$1:$BR$1,0))/INDEX('Planning CPRP'!$G$10:$BA$168,MATCH('Planning Ngrps'!$A25,'Planning CPRP'!$A$10:$A$170,0),MATCH('Planning Ngrps'!Y$9,'Planning CPRP'!$G$9:$BA$9,0)),"")</f>
        <v/>
      </c>
      <c r="Z25" s="158" t="str">
        <f>IFERROR(INDEX('March 2019'!$G$2:$BR$159,MATCH('Planning Ngrps'!$A25,'March 2019'!$A$2:$A$161,0),MATCH(Z$9,'March 2019'!$G$1:$BR$1,0))/INDEX('Planning CPRP'!$G$10:$BA$168,MATCH('Planning Ngrps'!$A25,'Planning CPRP'!$A$10:$A$170,0),MATCH('Planning Ngrps'!Z$9,'Planning CPRP'!$G$9:$BA$9,0)),"")</f>
        <v/>
      </c>
      <c r="AA25" s="158" t="str">
        <f>IFERROR(INDEX('March 2019'!$G$2:$BR$159,MATCH('Planning Ngrps'!$A25,'March 2019'!$A$2:$A$161,0),MATCH(AA$9,'March 2019'!$G$1:$BR$1,0))/INDEX('Planning CPRP'!$G$10:$BA$168,MATCH('Planning Ngrps'!$A25,'Planning CPRP'!$A$10:$A$170,0),MATCH('Planning Ngrps'!AA$9,'Planning CPRP'!$G$9:$BA$9,0)),"")</f>
        <v/>
      </c>
      <c r="AB25" s="158" t="str">
        <f>IFERROR(INDEX('March 2019'!$G$2:$BR$159,MATCH('Planning Ngrps'!$A25,'March 2019'!$A$2:$A$161,0),MATCH(AB$9,'March 2019'!$G$1:$BR$1,0))/INDEX('Planning CPRP'!$G$10:$BA$168,MATCH('Planning Ngrps'!$A25,'Planning CPRP'!$A$10:$A$170,0),MATCH('Planning Ngrps'!AB$9,'Planning CPRP'!$G$9:$BA$9,0)),"")</f>
        <v/>
      </c>
      <c r="AC25" s="158" t="str">
        <f>IFERROR(INDEX('March 2019'!$G$2:$BR$159,MATCH('Planning Ngrps'!$A25,'March 2019'!$A$2:$A$161,0),MATCH(AC$9,'March 2019'!$G$1:$BR$1,0))/INDEX('Planning CPRP'!$G$10:$BA$168,MATCH('Planning Ngrps'!$A25,'Planning CPRP'!$A$10:$A$170,0),MATCH('Planning Ngrps'!AC$9,'Planning CPRP'!$G$9:$BA$9,0)),"")</f>
        <v/>
      </c>
      <c r="AD25" s="158" t="str">
        <f>IFERROR(INDEX('March 2019'!$G$2:$BR$159,MATCH('Planning Ngrps'!$A25,'March 2019'!$A$2:$A$161,0),MATCH(AD$9,'March 2019'!$G$1:$BR$1,0))/INDEX('Planning CPRP'!$G$10:$BA$168,MATCH('Planning Ngrps'!$A25,'Planning CPRP'!$A$10:$A$170,0),MATCH('Planning Ngrps'!AD$9,'Planning CPRP'!$G$9:$BA$9,0)),"")</f>
        <v/>
      </c>
      <c r="AE25" s="158" t="str">
        <f>IFERROR(INDEX('March 2019'!$G$2:$BR$159,MATCH('Planning Ngrps'!$A25,'March 2019'!$A$2:$A$161,0),MATCH(AE$9,'March 2019'!$G$1:$BR$1,0))/INDEX('Planning CPRP'!$G$10:$BA$168,MATCH('Planning Ngrps'!$A25,'Planning CPRP'!$A$10:$A$170,0),MATCH('Planning Ngrps'!AE$9,'Planning CPRP'!$G$9:$BA$9,0)),"")</f>
        <v/>
      </c>
      <c r="AF25" s="158" t="str">
        <f>IFERROR(INDEX('March 2019'!$G$2:$BR$159,MATCH('Planning Ngrps'!$A25,'March 2019'!$A$2:$A$161,0),MATCH(AF$9,'March 2019'!$G$1:$BR$1,0))/INDEX('Planning CPRP'!$G$10:$BA$168,MATCH('Planning Ngrps'!$A25,'Planning CPRP'!$A$10:$A$170,0),MATCH('Planning Ngrps'!AF$9,'Planning CPRP'!$G$9:$BA$9,0)),"")</f>
        <v/>
      </c>
      <c r="AG25" s="158" t="str">
        <f>IFERROR(INDEX('March 2019'!$G$2:$BR$159,MATCH('Planning Ngrps'!$A25,'March 2019'!$A$2:$A$161,0),MATCH(AG$9,'March 2019'!$G$1:$BR$1,0))/INDEX('Planning CPRP'!$G$10:$BA$168,MATCH('Planning Ngrps'!$A25,'Planning CPRP'!$A$10:$A$170,0),MATCH('Planning Ngrps'!AG$9,'Planning CPRP'!$G$9:$BA$9,0)),"")</f>
        <v/>
      </c>
      <c r="AH25" s="158" t="str">
        <f>IFERROR(INDEX('March 2019'!$G$2:$BR$159,MATCH('Planning Ngrps'!$A25,'March 2019'!$A$2:$A$161,0),MATCH(AH$9,'March 2019'!$G$1:$BR$1,0))/INDEX('Planning CPRP'!$G$10:$BA$168,MATCH('Planning Ngrps'!$A25,'Planning CPRP'!$A$10:$A$170,0),MATCH('Planning Ngrps'!AH$9,'Planning CPRP'!$G$9:$BA$9,0)),"")</f>
        <v/>
      </c>
      <c r="AI25" s="158" t="str">
        <f>IFERROR(INDEX('March 2019'!$G$2:$BR$159,MATCH('Planning Ngrps'!$A25,'March 2019'!$A$2:$A$161,0),MATCH(AI$9,'March 2019'!$G$1:$BR$1,0))/INDEX('Planning CPRP'!$G$10:$BA$168,MATCH('Planning Ngrps'!$A25,'Planning CPRP'!$A$10:$A$170,0),MATCH('Planning Ngrps'!AI$9,'Planning CPRP'!$G$9:$BA$9,0)),"")</f>
        <v/>
      </c>
      <c r="AJ25" s="158" t="str">
        <f>IFERROR(INDEX('March 2019'!$G$2:$BR$159,MATCH('Planning Ngrps'!$A25,'March 2019'!$A$2:$A$161,0),MATCH(AJ$9,'March 2019'!$G$1:$BR$1,0))/INDEX('Planning CPRP'!$G$10:$BA$168,MATCH('Planning Ngrps'!$A25,'Planning CPRP'!$A$10:$A$170,0),MATCH('Planning Ngrps'!AJ$9,'Planning CPRP'!$G$9:$BA$9,0)),"")</f>
        <v/>
      </c>
      <c r="AK25" s="158" t="str">
        <f>IFERROR(INDEX('March 2019'!$G$2:$BR$159,MATCH('Planning Ngrps'!$A25,'March 2019'!$A$2:$A$161,0),MATCH(AK$9,'March 2019'!$G$1:$BR$1,0))/INDEX('Planning CPRP'!$G$10:$BA$168,MATCH('Planning Ngrps'!$A25,'Planning CPRP'!$A$10:$A$170,0),MATCH('Planning Ngrps'!AK$9,'Planning CPRP'!$G$9:$BA$9,0)),"")</f>
        <v/>
      </c>
      <c r="AL25" s="158" t="str">
        <f>IFERROR(INDEX('March 2019'!$G$2:$BR$159,MATCH('Planning Ngrps'!$A25,'March 2019'!$A$2:$A$161,0),MATCH(AL$9,'March 2019'!$G$1:$BR$1,0))/INDEX('Planning CPRP'!$G$10:$BA$168,MATCH('Planning Ngrps'!$A25,'Planning CPRP'!$A$10:$A$170,0),MATCH('Planning Ngrps'!AL$9,'Planning CPRP'!$G$9:$BA$9,0)),"")</f>
        <v/>
      </c>
      <c r="AM25" s="158" t="str">
        <f>IFERROR(INDEX('March 2019'!$G$2:$BR$159,MATCH('Planning Ngrps'!$A25,'March 2019'!$A$2:$A$161,0),MATCH(AM$9,'March 2019'!$G$1:$BR$1,0))/INDEX('Planning CPRP'!$G$10:$BA$168,MATCH('Planning Ngrps'!$A25,'Planning CPRP'!$A$10:$A$170,0),MATCH('Planning Ngrps'!AM$9,'Planning CPRP'!$G$9:$BA$9,0)),"")</f>
        <v/>
      </c>
      <c r="AN25" s="158" t="str">
        <f>IFERROR(INDEX('March 2019'!$G$2:$BR$159,MATCH('Planning Ngrps'!$A25,'March 2019'!$A$2:$A$161,0),MATCH(AN$9,'March 2019'!$G$1:$BR$1,0))/INDEX('Planning CPRP'!$G$10:$BA$168,MATCH('Planning Ngrps'!$A25,'Planning CPRP'!$A$10:$A$170,0),MATCH('Planning Ngrps'!AN$9,'Planning CPRP'!$G$9:$BA$9,0)),"")</f>
        <v/>
      </c>
      <c r="AO25" s="158" t="str">
        <f>IFERROR(INDEX('March 2019'!$G$2:$BR$159,MATCH('Planning Ngrps'!$A25,'March 2019'!$A$2:$A$161,0),MATCH(AO$9,'March 2019'!$G$1:$BR$1,0))/INDEX('Planning CPRP'!$G$10:$BA$168,MATCH('Planning Ngrps'!$A25,'Planning CPRP'!$A$10:$A$170,0),MATCH('Planning Ngrps'!AO$9,'Planning CPRP'!$G$9:$BA$9,0)),"")</f>
        <v/>
      </c>
      <c r="AP25" s="158" t="str">
        <f>IFERROR(INDEX('March 2019'!$G$2:$BR$159,MATCH('Planning Ngrps'!$A25,'March 2019'!$A$2:$A$161,0),MATCH(AP$9,'March 2019'!$G$1:$BR$1,0))/INDEX('Planning CPRP'!$G$10:$BA$168,MATCH('Planning Ngrps'!$A25,'Planning CPRP'!$A$10:$A$170,0),MATCH('Planning Ngrps'!AP$9,'Planning CPRP'!$G$9:$BA$9,0)),"")</f>
        <v/>
      </c>
      <c r="AQ25" s="158" t="str">
        <f>IFERROR(INDEX('March 2019'!$G$2:$BR$159,MATCH('Planning Ngrps'!$A25,'March 2019'!$A$2:$A$161,0),MATCH(AQ$9,'March 2019'!$G$1:$BR$1,0))/INDEX('Planning CPRP'!$G$10:$BA$168,MATCH('Planning Ngrps'!$A25,'Planning CPRP'!$A$10:$A$170,0),MATCH('Planning Ngrps'!AQ$9,'Planning CPRP'!$G$9:$BA$9,0)),"")</f>
        <v/>
      </c>
      <c r="AR25" s="158" t="str">
        <f>IFERROR(INDEX('March 2019'!$G$2:$BR$159,MATCH('Planning Ngrps'!$A25,'March 2019'!$A$2:$A$161,0),MATCH(AR$9,'March 2019'!$G$1:$BR$1,0))/INDEX('Planning CPRP'!$G$10:$BA$168,MATCH('Planning Ngrps'!$A25,'Planning CPRP'!$A$10:$A$170,0),MATCH('Planning Ngrps'!AR$9,'Planning CPRP'!$G$9:$BA$9,0)),"")</f>
        <v/>
      </c>
      <c r="AS25" s="158" t="str">
        <f>IFERROR(INDEX('March 2019'!$G$2:$BR$159,MATCH('Planning Ngrps'!$A25,'March 2019'!$A$2:$A$161,0),MATCH(AS$9,'March 2019'!$G$1:$BR$1,0))/INDEX('Planning CPRP'!$G$10:$BA$168,MATCH('Planning Ngrps'!$A25,'Planning CPRP'!$A$10:$A$170,0),MATCH('Planning Ngrps'!AS$9,'Planning CPRP'!$G$9:$BA$9,0)),"")</f>
        <v/>
      </c>
      <c r="AT25" s="158" t="str">
        <f>IFERROR(INDEX('March 2019'!$G$2:$BR$159,MATCH('Planning Ngrps'!$A25,'March 2019'!$A$2:$A$161,0),MATCH(AT$9,'March 2019'!$G$1:$BR$1,0))/INDEX('Planning CPRP'!$G$10:$BA$168,MATCH('Planning Ngrps'!$A25,'Planning CPRP'!$A$10:$A$170,0),MATCH('Planning Ngrps'!AT$9,'Planning CPRP'!$G$9:$BA$9,0)),"")</f>
        <v/>
      </c>
      <c r="AU25" s="158" t="str">
        <f>IFERROR(INDEX('March 2019'!$G$2:$BR$159,MATCH('Planning Ngrps'!$A25,'March 2019'!$A$2:$A$161,0),MATCH(AU$9,'March 2019'!$G$1:$BR$1,0))/INDEX('Planning CPRP'!$G$10:$BA$168,MATCH('Planning Ngrps'!$A25,'Planning CPRP'!$A$10:$A$170,0),MATCH('Planning Ngrps'!AU$9,'Planning CPRP'!$G$9:$BA$9,0)),"")</f>
        <v/>
      </c>
      <c r="AV25" s="158" t="str">
        <f>IFERROR(INDEX('March 2019'!$G$2:$BR$159,MATCH('Planning Ngrps'!$A25,'March 2019'!$A$2:$A$161,0),MATCH(AV$9,'March 2019'!$G$1:$BR$1,0))/INDEX('Planning CPRP'!$G$10:$BA$168,MATCH('Planning Ngrps'!$A25,'Planning CPRP'!$A$10:$A$170,0),MATCH('Planning Ngrps'!AV$9,'Planning CPRP'!$G$9:$BA$9,0)),"")</f>
        <v/>
      </c>
      <c r="AW25" s="158" t="str">
        <f>IFERROR(INDEX('March 2019'!$G$2:$BR$159,MATCH('Planning Ngrps'!$A25,'March 2019'!$A$2:$A$161,0),MATCH(AW$9,'March 2019'!$G$1:$BR$1,0))/INDEX('Planning CPRP'!$G$10:$BA$168,MATCH('Planning Ngrps'!$A25,'Planning CPRP'!$A$10:$A$170,0),MATCH('Planning Ngrps'!AW$9,'Planning CPRP'!$G$9:$BA$9,0)),"")</f>
        <v/>
      </c>
      <c r="AX25" s="158" t="str">
        <f>IFERROR(INDEX('March 2019'!$G$2:$BR$159,MATCH('Planning Ngrps'!$A25,'March 2019'!$A$2:$A$161,0),MATCH(AX$9,'March 2019'!$G$1:$BR$1,0))/INDEX('Planning CPRP'!$G$10:$BA$168,MATCH('Planning Ngrps'!$A25,'Planning CPRP'!$A$10:$A$170,0),MATCH('Planning Ngrps'!AX$9,'Planning CPRP'!$G$9:$BA$9,0)),"")</f>
        <v/>
      </c>
      <c r="AY25" s="158" t="str">
        <f>IFERROR(INDEX('March 2019'!$G$2:$BR$159,MATCH('Planning Ngrps'!$A25,'March 2019'!$A$2:$A$161,0),MATCH(AY$9,'March 2019'!$G$1:$BR$1,0))/INDEX('Planning CPRP'!$G$10:$BA$168,MATCH('Planning Ngrps'!$A25,'Planning CPRP'!$A$10:$A$170,0),MATCH('Planning Ngrps'!AY$9,'Planning CPRP'!$G$9:$BA$9,0)),"")</f>
        <v/>
      </c>
      <c r="AZ25" s="158" t="str">
        <f>IFERROR(INDEX('March 2019'!$G$2:$BR$159,MATCH('Planning Ngrps'!$A25,'March 2019'!$A$2:$A$161,0),MATCH(AZ$9,'March 2019'!$G$1:$BR$1,0))/INDEX('Planning CPRP'!$G$10:$BA$168,MATCH('Planning Ngrps'!$A25,'Planning CPRP'!$A$10:$A$170,0),MATCH('Planning Ngrps'!AZ$9,'Planning CPRP'!$G$9:$BA$9,0)),"")</f>
        <v/>
      </c>
      <c r="BA25" s="158" t="str">
        <f>IFERROR(INDEX('March 2019'!$G$2:$BR$159,MATCH('Planning Ngrps'!$A25,'March 2019'!$A$2:$A$161,0),MATCH(BA$9,'March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IFERROR(INDEX('March 2019'!$G$2:$BR$159,MATCH('Planning Ngrps'!$A26,'March 2019'!$A$2:$A$161,0),MATCH(G$9,'March 2019'!$G$1:$BR$1,0))/INDEX('Planning CPRP'!$G$10:$BA$168,MATCH('Planning Ngrps'!$A26,'Planning CPRP'!$A$10:$A$170,0),MATCH('Planning Ngrps'!G$9,'Planning CPRP'!$G$9:$BA$9,0)),"")</f>
        <v/>
      </c>
      <c r="H26" s="158" t="str">
        <f>IFERROR(INDEX('March 2019'!$G$2:$BR$159,MATCH('Planning Ngrps'!$A26,'March 2019'!$A$2:$A$161,0),MATCH(H$9,'March 2019'!$G$1:$BR$1,0))/INDEX('Planning CPRP'!$G$10:$BA$168,MATCH('Planning Ngrps'!$A26,'Planning CPRP'!$A$10:$A$170,0),MATCH('Planning Ngrps'!H$9,'Planning CPRP'!$G$9:$BA$9,0)),"")</f>
        <v/>
      </c>
      <c r="I26" s="158" t="str">
        <f>IFERROR(INDEX('March 2019'!$G$2:$BR$159,MATCH('Planning Ngrps'!$A26,'March 2019'!$A$2:$A$161,0),MATCH(I$9,'March 2019'!$G$1:$BR$1,0))/INDEX('Planning CPRP'!$G$10:$BA$168,MATCH('Planning Ngrps'!$A26,'Planning CPRP'!$A$10:$A$170,0),MATCH('Planning Ngrps'!I$9,'Planning CPRP'!$G$9:$BA$9,0)),"")</f>
        <v/>
      </c>
      <c r="J26" s="158" t="str">
        <f>IFERROR(INDEX('March 2019'!$G$2:$BR$159,MATCH('Planning Ngrps'!$A26,'March 2019'!$A$2:$A$161,0),MATCH(J$9,'March 2019'!$G$1:$BR$1,0))/INDEX('Planning CPRP'!$G$10:$BA$168,MATCH('Planning Ngrps'!$A26,'Planning CPRP'!$A$10:$A$170,0),MATCH('Planning Ngrps'!J$9,'Planning CPRP'!$G$9:$BA$9,0)),"")</f>
        <v/>
      </c>
      <c r="K26" s="158" t="str">
        <f>IFERROR(INDEX('March 2019'!$G$2:$BR$159,MATCH('Planning Ngrps'!$A26,'March 2019'!$A$2:$A$161,0),MATCH(K$9,'March 2019'!$G$1:$BR$1,0))/INDEX('Planning CPRP'!$G$10:$BA$168,MATCH('Planning Ngrps'!$A26,'Planning CPRP'!$A$10:$A$170,0),MATCH('Planning Ngrps'!K$9,'Planning CPRP'!$G$9:$BA$9,0)),"")</f>
        <v/>
      </c>
      <c r="L26" s="158" t="str">
        <f>IFERROR(INDEX('March 2019'!$G$2:$BR$159,MATCH('Planning Ngrps'!$A26,'March 2019'!$A$2:$A$161,0),MATCH(L$9,'March 2019'!$G$1:$BR$1,0))/INDEX('Planning CPRP'!$G$10:$BA$168,MATCH('Planning Ngrps'!$A26,'Planning CPRP'!$A$10:$A$170,0),MATCH('Planning Ngrps'!L$9,'Planning CPRP'!$G$9:$BA$9,0)),"")</f>
        <v/>
      </c>
      <c r="M26" s="158" t="str">
        <f>IFERROR(INDEX('March 2019'!$G$2:$BR$159,MATCH('Planning Ngrps'!$A26,'March 2019'!$A$2:$A$161,0),MATCH(M$9,'March 2019'!$G$1:$BR$1,0))/INDEX('Planning CPRP'!$G$10:$BA$168,MATCH('Planning Ngrps'!$A26,'Planning CPRP'!$A$10:$A$170,0),MATCH('Planning Ngrps'!M$9,'Planning CPRP'!$G$9:$BA$9,0)),"")</f>
        <v/>
      </c>
      <c r="N26" s="158" t="str">
        <f>IFERROR(INDEX('March 2019'!$G$2:$BR$159,MATCH('Planning Ngrps'!$A26,'March 2019'!$A$2:$A$161,0),MATCH(N$9,'March 2019'!$G$1:$BR$1,0))/INDEX('Planning CPRP'!$G$10:$BA$168,MATCH('Planning Ngrps'!$A26,'Planning CPRP'!$A$10:$A$170,0),MATCH('Planning Ngrps'!N$9,'Planning CPRP'!$G$9:$BA$9,0)),"")</f>
        <v/>
      </c>
      <c r="O26" s="158" t="str">
        <f>IFERROR(INDEX('March 2019'!$G$2:$BR$159,MATCH('Planning Ngrps'!$A26,'March 2019'!$A$2:$A$161,0),MATCH(O$9,'March 2019'!$G$1:$BR$1,0))/INDEX('Planning CPRP'!$G$10:$BA$168,MATCH('Planning Ngrps'!$A26,'Planning CPRP'!$A$10:$A$170,0),MATCH('Planning Ngrps'!O$9,'Planning CPRP'!$G$9:$BA$9,0)),"")</f>
        <v/>
      </c>
      <c r="P26" s="158" t="str">
        <f>IFERROR(INDEX('March 2019'!$G$2:$BR$159,MATCH('Planning Ngrps'!$A26,'March 2019'!$A$2:$A$161,0),MATCH(P$9,'March 2019'!$G$1:$BR$1,0))/INDEX('Planning CPRP'!$G$10:$BA$168,MATCH('Planning Ngrps'!$A26,'Planning CPRP'!$A$10:$A$170,0),MATCH('Planning Ngrps'!P$9,'Planning CPRP'!$G$9:$BA$9,0)),"")</f>
        <v/>
      </c>
      <c r="Q26" s="158" t="str">
        <f>IFERROR(INDEX('March 2019'!$G$2:$BR$159,MATCH('Planning Ngrps'!$A26,'March 2019'!$A$2:$A$161,0),MATCH(Q$9,'March 2019'!$G$1:$BR$1,0))/INDEX('Planning CPRP'!$G$10:$BA$168,MATCH('Planning Ngrps'!$A26,'Planning CPRP'!$A$10:$A$170,0),MATCH('Planning Ngrps'!Q$9,'Planning CPRP'!$G$9:$BA$9,0)),"")</f>
        <v/>
      </c>
      <c r="R26" s="158" t="str">
        <f>IFERROR(INDEX('March 2019'!$G$2:$BR$159,MATCH('Planning Ngrps'!$A26,'March 2019'!$A$2:$A$161,0),MATCH(R$9,'March 2019'!$G$1:$BR$1,0))/INDEX('Planning CPRP'!$G$10:$BA$168,MATCH('Planning Ngrps'!$A26,'Planning CPRP'!$A$10:$A$170,0),MATCH('Planning Ngrps'!R$9,'Planning CPRP'!$G$9:$BA$9,0)),"")</f>
        <v/>
      </c>
      <c r="S26" s="158" t="str">
        <f>IFERROR(INDEX('March 2019'!$G$2:$BR$159,MATCH('Planning Ngrps'!$A26,'March 2019'!$A$2:$A$161,0),MATCH(S$9,'March 2019'!$G$1:$BR$1,0))/INDEX('Planning CPRP'!$G$10:$BA$168,MATCH('Planning Ngrps'!$A26,'Planning CPRP'!$A$10:$A$170,0),MATCH('Planning Ngrps'!S$9,'Planning CPRP'!$G$9:$BA$9,0)),"")</f>
        <v/>
      </c>
      <c r="T26" s="158" t="str">
        <f>IFERROR(INDEX('March 2019'!$G$2:$BR$159,MATCH('Planning Ngrps'!$A26,'March 2019'!$A$2:$A$161,0),MATCH(T$9,'March 2019'!$G$1:$BR$1,0))/INDEX('Planning CPRP'!$G$10:$BA$168,MATCH('Planning Ngrps'!$A26,'Planning CPRP'!$A$10:$A$170,0),MATCH('Planning Ngrps'!T$9,'Planning CPRP'!$G$9:$BA$9,0)),"")</f>
        <v/>
      </c>
      <c r="U26" s="158" t="str">
        <f>IFERROR(INDEX('March 2019'!$G$2:$BR$159,MATCH('Planning Ngrps'!$A26,'March 2019'!$A$2:$A$161,0),MATCH(U$9,'March 2019'!$G$1:$BR$1,0))/INDEX('Planning CPRP'!$G$10:$BA$168,MATCH('Planning Ngrps'!$A26,'Planning CPRP'!$A$10:$A$170,0),MATCH('Planning Ngrps'!U$9,'Planning CPRP'!$G$9:$BA$9,0)),"")</f>
        <v/>
      </c>
      <c r="V26" s="158" t="str">
        <f>IFERROR(INDEX('March 2019'!$G$2:$BR$159,MATCH('Planning Ngrps'!$A26,'March 2019'!$A$2:$A$161,0),MATCH(V$9,'March 2019'!$G$1:$BR$1,0))/INDEX('Planning CPRP'!$G$10:$BA$168,MATCH('Planning Ngrps'!$A26,'Planning CPRP'!$A$10:$A$170,0),MATCH('Planning Ngrps'!V$9,'Planning CPRP'!$G$9:$BA$9,0)),"")</f>
        <v/>
      </c>
      <c r="W26" s="158" t="str">
        <f>IFERROR(INDEX('March 2019'!$G$2:$BR$159,MATCH('Planning Ngrps'!$A26,'March 2019'!$A$2:$A$161,0),MATCH(W$9,'March 2019'!$G$1:$BR$1,0))/INDEX('Planning CPRP'!$G$10:$BA$168,MATCH('Planning Ngrps'!$A26,'Planning CPRP'!$A$10:$A$170,0),MATCH('Planning Ngrps'!W$9,'Planning CPRP'!$G$9:$BA$9,0)),"")</f>
        <v/>
      </c>
      <c r="X26" s="158" t="str">
        <f>IFERROR(INDEX('March 2019'!$G$2:$BR$159,MATCH('Planning Ngrps'!$A26,'March 2019'!$A$2:$A$161,0),MATCH(X$9,'March 2019'!$G$1:$BR$1,0))/INDEX('Planning CPRP'!$G$10:$BA$168,MATCH('Planning Ngrps'!$A26,'Planning CPRP'!$A$10:$A$170,0),MATCH('Planning Ngrps'!X$9,'Planning CPRP'!$G$9:$BA$9,0)),"")</f>
        <v/>
      </c>
      <c r="Y26" s="158" t="str">
        <f>IFERROR(INDEX('March 2019'!$G$2:$BR$159,MATCH('Planning Ngrps'!$A26,'March 2019'!$A$2:$A$161,0),MATCH(Y$9,'March 2019'!$G$1:$BR$1,0))/INDEX('Planning CPRP'!$G$10:$BA$168,MATCH('Planning Ngrps'!$A26,'Planning CPRP'!$A$10:$A$170,0),MATCH('Planning Ngrps'!Y$9,'Planning CPRP'!$G$9:$BA$9,0)),"")</f>
        <v/>
      </c>
      <c r="Z26" s="158" t="str">
        <f>IFERROR(INDEX('March 2019'!$G$2:$BR$159,MATCH('Planning Ngrps'!$A26,'March 2019'!$A$2:$A$161,0),MATCH(Z$9,'March 2019'!$G$1:$BR$1,0))/INDEX('Planning CPRP'!$G$10:$BA$168,MATCH('Planning Ngrps'!$A26,'Planning CPRP'!$A$10:$A$170,0),MATCH('Planning Ngrps'!Z$9,'Planning CPRP'!$G$9:$BA$9,0)),"")</f>
        <v/>
      </c>
      <c r="AA26" s="158" t="str">
        <f>IFERROR(INDEX('March 2019'!$G$2:$BR$159,MATCH('Planning Ngrps'!$A26,'March 2019'!$A$2:$A$161,0),MATCH(AA$9,'March 2019'!$G$1:$BR$1,0))/INDEX('Planning CPRP'!$G$10:$BA$168,MATCH('Planning Ngrps'!$A26,'Planning CPRP'!$A$10:$A$170,0),MATCH('Planning Ngrps'!AA$9,'Planning CPRP'!$G$9:$BA$9,0)),"")</f>
        <v/>
      </c>
      <c r="AB26" s="158" t="str">
        <f>IFERROR(INDEX('March 2019'!$G$2:$BR$159,MATCH('Planning Ngrps'!$A26,'March 2019'!$A$2:$A$161,0),MATCH(AB$9,'March 2019'!$G$1:$BR$1,0))/INDEX('Planning CPRP'!$G$10:$BA$168,MATCH('Planning Ngrps'!$A26,'Planning CPRP'!$A$10:$A$170,0),MATCH('Planning Ngrps'!AB$9,'Planning CPRP'!$G$9:$BA$9,0)),"")</f>
        <v/>
      </c>
      <c r="AC26" s="158" t="str">
        <f>IFERROR(INDEX('March 2019'!$G$2:$BR$159,MATCH('Planning Ngrps'!$A26,'March 2019'!$A$2:$A$161,0),MATCH(AC$9,'March 2019'!$G$1:$BR$1,0))/INDEX('Planning CPRP'!$G$10:$BA$168,MATCH('Planning Ngrps'!$A26,'Planning CPRP'!$A$10:$A$170,0),MATCH('Planning Ngrps'!AC$9,'Planning CPRP'!$G$9:$BA$9,0)),"")</f>
        <v/>
      </c>
      <c r="AD26" s="158" t="str">
        <f>IFERROR(INDEX('March 2019'!$G$2:$BR$159,MATCH('Planning Ngrps'!$A26,'March 2019'!$A$2:$A$161,0),MATCH(AD$9,'March 2019'!$G$1:$BR$1,0))/INDEX('Planning CPRP'!$G$10:$BA$168,MATCH('Planning Ngrps'!$A26,'Planning CPRP'!$A$10:$A$170,0),MATCH('Planning Ngrps'!AD$9,'Planning CPRP'!$G$9:$BA$9,0)),"")</f>
        <v/>
      </c>
      <c r="AE26" s="158" t="str">
        <f>IFERROR(INDEX('March 2019'!$G$2:$BR$159,MATCH('Planning Ngrps'!$A26,'March 2019'!$A$2:$A$161,0),MATCH(AE$9,'March 2019'!$G$1:$BR$1,0))/INDEX('Planning CPRP'!$G$10:$BA$168,MATCH('Planning Ngrps'!$A26,'Planning CPRP'!$A$10:$A$170,0),MATCH('Planning Ngrps'!AE$9,'Planning CPRP'!$G$9:$BA$9,0)),"")</f>
        <v/>
      </c>
      <c r="AF26" s="158" t="str">
        <f>IFERROR(INDEX('March 2019'!$G$2:$BR$159,MATCH('Planning Ngrps'!$A26,'March 2019'!$A$2:$A$161,0),MATCH(AF$9,'March 2019'!$G$1:$BR$1,0))/INDEX('Planning CPRP'!$G$10:$BA$168,MATCH('Planning Ngrps'!$A26,'Planning CPRP'!$A$10:$A$170,0),MATCH('Planning Ngrps'!AF$9,'Planning CPRP'!$G$9:$BA$9,0)),"")</f>
        <v/>
      </c>
      <c r="AG26" s="158" t="str">
        <f>IFERROR(INDEX('March 2019'!$G$2:$BR$159,MATCH('Planning Ngrps'!$A26,'March 2019'!$A$2:$A$161,0),MATCH(AG$9,'March 2019'!$G$1:$BR$1,0))/INDEX('Planning CPRP'!$G$10:$BA$168,MATCH('Planning Ngrps'!$A26,'Planning CPRP'!$A$10:$A$170,0),MATCH('Planning Ngrps'!AG$9,'Planning CPRP'!$G$9:$BA$9,0)),"")</f>
        <v/>
      </c>
      <c r="AH26" s="158" t="str">
        <f>IFERROR(INDEX('March 2019'!$G$2:$BR$159,MATCH('Planning Ngrps'!$A26,'March 2019'!$A$2:$A$161,0),MATCH(AH$9,'March 2019'!$G$1:$BR$1,0))/INDEX('Planning CPRP'!$G$10:$BA$168,MATCH('Planning Ngrps'!$A26,'Planning CPRP'!$A$10:$A$170,0),MATCH('Planning Ngrps'!AH$9,'Planning CPRP'!$G$9:$BA$9,0)),"")</f>
        <v/>
      </c>
      <c r="AI26" s="158" t="str">
        <f>IFERROR(INDEX('March 2019'!$G$2:$BR$159,MATCH('Planning Ngrps'!$A26,'March 2019'!$A$2:$A$161,0),MATCH(AI$9,'March 2019'!$G$1:$BR$1,0))/INDEX('Planning CPRP'!$G$10:$BA$168,MATCH('Planning Ngrps'!$A26,'Planning CPRP'!$A$10:$A$170,0),MATCH('Planning Ngrps'!AI$9,'Planning CPRP'!$G$9:$BA$9,0)),"")</f>
        <v/>
      </c>
      <c r="AJ26" s="158" t="str">
        <f>IFERROR(INDEX('March 2019'!$G$2:$BR$159,MATCH('Planning Ngrps'!$A26,'March 2019'!$A$2:$A$161,0),MATCH(AJ$9,'March 2019'!$G$1:$BR$1,0))/INDEX('Planning CPRP'!$G$10:$BA$168,MATCH('Planning Ngrps'!$A26,'Planning CPRP'!$A$10:$A$170,0),MATCH('Planning Ngrps'!AJ$9,'Planning CPRP'!$G$9:$BA$9,0)),"")</f>
        <v/>
      </c>
      <c r="AK26" s="158" t="str">
        <f>IFERROR(INDEX('March 2019'!$G$2:$BR$159,MATCH('Planning Ngrps'!$A26,'March 2019'!$A$2:$A$161,0),MATCH(AK$9,'March 2019'!$G$1:$BR$1,0))/INDEX('Planning CPRP'!$G$10:$BA$168,MATCH('Planning Ngrps'!$A26,'Planning CPRP'!$A$10:$A$170,0),MATCH('Planning Ngrps'!AK$9,'Planning CPRP'!$G$9:$BA$9,0)),"")</f>
        <v/>
      </c>
      <c r="AL26" s="158" t="str">
        <f>IFERROR(INDEX('March 2019'!$G$2:$BR$159,MATCH('Planning Ngrps'!$A26,'March 2019'!$A$2:$A$161,0),MATCH(AL$9,'March 2019'!$G$1:$BR$1,0))/INDEX('Planning CPRP'!$G$10:$BA$168,MATCH('Planning Ngrps'!$A26,'Planning CPRP'!$A$10:$A$170,0),MATCH('Planning Ngrps'!AL$9,'Planning CPRP'!$G$9:$BA$9,0)),"")</f>
        <v/>
      </c>
      <c r="AM26" s="158" t="str">
        <f>IFERROR(INDEX('March 2019'!$G$2:$BR$159,MATCH('Planning Ngrps'!$A26,'March 2019'!$A$2:$A$161,0),MATCH(AM$9,'March 2019'!$G$1:$BR$1,0))/INDEX('Planning CPRP'!$G$10:$BA$168,MATCH('Planning Ngrps'!$A26,'Planning CPRP'!$A$10:$A$170,0),MATCH('Planning Ngrps'!AM$9,'Planning CPRP'!$G$9:$BA$9,0)),"")</f>
        <v/>
      </c>
      <c r="AN26" s="158" t="str">
        <f>IFERROR(INDEX('March 2019'!$G$2:$BR$159,MATCH('Planning Ngrps'!$A26,'March 2019'!$A$2:$A$161,0),MATCH(AN$9,'March 2019'!$G$1:$BR$1,0))/INDEX('Planning CPRP'!$G$10:$BA$168,MATCH('Planning Ngrps'!$A26,'Planning CPRP'!$A$10:$A$170,0),MATCH('Planning Ngrps'!AN$9,'Planning CPRP'!$G$9:$BA$9,0)),"")</f>
        <v/>
      </c>
      <c r="AO26" s="158" t="str">
        <f>IFERROR(INDEX('March 2019'!$G$2:$BR$159,MATCH('Planning Ngrps'!$A26,'March 2019'!$A$2:$A$161,0),MATCH(AO$9,'March 2019'!$G$1:$BR$1,0))/INDEX('Planning CPRP'!$G$10:$BA$168,MATCH('Planning Ngrps'!$A26,'Planning CPRP'!$A$10:$A$170,0),MATCH('Planning Ngrps'!AO$9,'Planning CPRP'!$G$9:$BA$9,0)),"")</f>
        <v/>
      </c>
      <c r="AP26" s="158" t="str">
        <f>IFERROR(INDEX('March 2019'!$G$2:$BR$159,MATCH('Planning Ngrps'!$A26,'March 2019'!$A$2:$A$161,0),MATCH(AP$9,'March 2019'!$G$1:$BR$1,0))/INDEX('Planning CPRP'!$G$10:$BA$168,MATCH('Planning Ngrps'!$A26,'Planning CPRP'!$A$10:$A$170,0),MATCH('Planning Ngrps'!AP$9,'Planning CPRP'!$G$9:$BA$9,0)),"")</f>
        <v/>
      </c>
      <c r="AQ26" s="158" t="str">
        <f>IFERROR(INDEX('March 2019'!$G$2:$BR$159,MATCH('Planning Ngrps'!$A26,'March 2019'!$A$2:$A$161,0),MATCH(AQ$9,'March 2019'!$G$1:$BR$1,0))/INDEX('Planning CPRP'!$G$10:$BA$168,MATCH('Planning Ngrps'!$A26,'Planning CPRP'!$A$10:$A$170,0),MATCH('Planning Ngrps'!AQ$9,'Planning CPRP'!$G$9:$BA$9,0)),"")</f>
        <v/>
      </c>
      <c r="AR26" s="158" t="str">
        <f>IFERROR(INDEX('March 2019'!$G$2:$BR$159,MATCH('Planning Ngrps'!$A26,'March 2019'!$A$2:$A$161,0),MATCH(AR$9,'March 2019'!$G$1:$BR$1,0))/INDEX('Planning CPRP'!$G$10:$BA$168,MATCH('Planning Ngrps'!$A26,'Planning CPRP'!$A$10:$A$170,0),MATCH('Planning Ngrps'!AR$9,'Planning CPRP'!$G$9:$BA$9,0)),"")</f>
        <v/>
      </c>
      <c r="AS26" s="158" t="str">
        <f>IFERROR(INDEX('March 2019'!$G$2:$BR$159,MATCH('Planning Ngrps'!$A26,'March 2019'!$A$2:$A$161,0),MATCH(AS$9,'March 2019'!$G$1:$BR$1,0))/INDEX('Planning CPRP'!$G$10:$BA$168,MATCH('Planning Ngrps'!$A26,'Planning CPRP'!$A$10:$A$170,0),MATCH('Planning Ngrps'!AS$9,'Planning CPRP'!$G$9:$BA$9,0)),"")</f>
        <v/>
      </c>
      <c r="AT26" s="158" t="str">
        <f>IFERROR(INDEX('March 2019'!$G$2:$BR$159,MATCH('Planning Ngrps'!$A26,'March 2019'!$A$2:$A$161,0),MATCH(AT$9,'March 2019'!$G$1:$BR$1,0))/INDEX('Planning CPRP'!$G$10:$BA$168,MATCH('Planning Ngrps'!$A26,'Planning CPRP'!$A$10:$A$170,0),MATCH('Planning Ngrps'!AT$9,'Planning CPRP'!$G$9:$BA$9,0)),"")</f>
        <v/>
      </c>
      <c r="AU26" s="158" t="str">
        <f>IFERROR(INDEX('March 2019'!$G$2:$BR$159,MATCH('Planning Ngrps'!$A26,'March 2019'!$A$2:$A$161,0),MATCH(AU$9,'March 2019'!$G$1:$BR$1,0))/INDEX('Planning CPRP'!$G$10:$BA$168,MATCH('Planning Ngrps'!$A26,'Planning CPRP'!$A$10:$A$170,0),MATCH('Planning Ngrps'!AU$9,'Planning CPRP'!$G$9:$BA$9,0)),"")</f>
        <v/>
      </c>
      <c r="AV26" s="158" t="str">
        <f>IFERROR(INDEX('March 2019'!$G$2:$BR$159,MATCH('Planning Ngrps'!$A26,'March 2019'!$A$2:$A$161,0),MATCH(AV$9,'March 2019'!$G$1:$BR$1,0))/INDEX('Planning CPRP'!$G$10:$BA$168,MATCH('Planning Ngrps'!$A26,'Planning CPRP'!$A$10:$A$170,0),MATCH('Planning Ngrps'!AV$9,'Planning CPRP'!$G$9:$BA$9,0)),"")</f>
        <v/>
      </c>
      <c r="AW26" s="158" t="str">
        <f>IFERROR(INDEX('March 2019'!$G$2:$BR$159,MATCH('Planning Ngrps'!$A26,'March 2019'!$A$2:$A$161,0),MATCH(AW$9,'March 2019'!$G$1:$BR$1,0))/INDEX('Planning CPRP'!$G$10:$BA$168,MATCH('Planning Ngrps'!$A26,'Planning CPRP'!$A$10:$A$170,0),MATCH('Planning Ngrps'!AW$9,'Planning CPRP'!$G$9:$BA$9,0)),"")</f>
        <v/>
      </c>
      <c r="AX26" s="158" t="str">
        <f>IFERROR(INDEX('March 2019'!$G$2:$BR$159,MATCH('Planning Ngrps'!$A26,'March 2019'!$A$2:$A$161,0),MATCH(AX$9,'March 2019'!$G$1:$BR$1,0))/INDEX('Planning CPRP'!$G$10:$BA$168,MATCH('Planning Ngrps'!$A26,'Planning CPRP'!$A$10:$A$170,0),MATCH('Planning Ngrps'!AX$9,'Planning CPRP'!$G$9:$BA$9,0)),"")</f>
        <v/>
      </c>
      <c r="AY26" s="158" t="str">
        <f>IFERROR(INDEX('March 2019'!$G$2:$BR$159,MATCH('Planning Ngrps'!$A26,'March 2019'!$A$2:$A$161,0),MATCH(AY$9,'March 2019'!$G$1:$BR$1,0))/INDEX('Planning CPRP'!$G$10:$BA$168,MATCH('Planning Ngrps'!$A26,'Planning CPRP'!$A$10:$A$170,0),MATCH('Planning Ngrps'!AY$9,'Planning CPRP'!$G$9:$BA$9,0)),"")</f>
        <v/>
      </c>
      <c r="AZ26" s="158" t="str">
        <f>IFERROR(INDEX('March 2019'!$G$2:$BR$159,MATCH('Planning Ngrps'!$A26,'March 2019'!$A$2:$A$161,0),MATCH(AZ$9,'March 2019'!$G$1:$BR$1,0))/INDEX('Planning CPRP'!$G$10:$BA$168,MATCH('Planning Ngrps'!$A26,'Planning CPRP'!$A$10:$A$170,0),MATCH('Planning Ngrps'!AZ$9,'Planning CPRP'!$G$9:$BA$9,0)),"")</f>
        <v/>
      </c>
      <c r="BA26" s="158" t="str">
        <f>IFERROR(INDEX('March 2019'!$G$2:$BR$159,MATCH('Planning Ngrps'!$A26,'March 2019'!$A$2:$A$161,0),MATCH(BA$9,'March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IFERROR(INDEX('March 2019'!$G$2:$BR$159,MATCH('Planning Ngrps'!$A27,'March 2019'!$A$2:$A$161,0),MATCH(G$9,'March 2019'!$G$1:$BR$1,0))/INDEX('Planning CPRP'!$G$10:$BA$168,MATCH('Planning Ngrps'!$A27,'Planning CPRP'!$A$10:$A$170,0),MATCH('Planning Ngrps'!G$9,'Planning CPRP'!$G$9:$BA$9,0)),"")</f>
        <v/>
      </c>
      <c r="H27" s="158" t="str">
        <f>IFERROR(INDEX('March 2019'!$G$2:$BR$159,MATCH('Planning Ngrps'!$A27,'March 2019'!$A$2:$A$161,0),MATCH(H$9,'March 2019'!$G$1:$BR$1,0))/INDEX('Planning CPRP'!$G$10:$BA$168,MATCH('Planning Ngrps'!$A27,'Planning CPRP'!$A$10:$A$170,0),MATCH('Planning Ngrps'!H$9,'Planning CPRP'!$G$9:$BA$9,0)),"")</f>
        <v/>
      </c>
      <c r="I27" s="158" t="str">
        <f>IFERROR(INDEX('March 2019'!$G$2:$BR$159,MATCH('Planning Ngrps'!$A27,'March 2019'!$A$2:$A$161,0),MATCH(I$9,'March 2019'!$G$1:$BR$1,0))/INDEX('Planning CPRP'!$G$10:$BA$168,MATCH('Planning Ngrps'!$A27,'Planning CPRP'!$A$10:$A$170,0),MATCH('Planning Ngrps'!I$9,'Planning CPRP'!$G$9:$BA$9,0)),"")</f>
        <v/>
      </c>
      <c r="J27" s="158" t="str">
        <f>IFERROR(INDEX('March 2019'!$G$2:$BR$159,MATCH('Planning Ngrps'!$A27,'March 2019'!$A$2:$A$161,0),MATCH(J$9,'March 2019'!$G$1:$BR$1,0))/INDEX('Planning CPRP'!$G$10:$BA$168,MATCH('Planning Ngrps'!$A27,'Planning CPRP'!$A$10:$A$170,0),MATCH('Planning Ngrps'!J$9,'Planning CPRP'!$G$9:$BA$9,0)),"")</f>
        <v/>
      </c>
      <c r="K27" s="158" t="str">
        <f>IFERROR(INDEX('March 2019'!$G$2:$BR$159,MATCH('Planning Ngrps'!$A27,'March 2019'!$A$2:$A$161,0),MATCH(K$9,'March 2019'!$G$1:$BR$1,0))/INDEX('Planning CPRP'!$G$10:$BA$168,MATCH('Planning Ngrps'!$A27,'Planning CPRP'!$A$10:$A$170,0),MATCH('Planning Ngrps'!K$9,'Planning CPRP'!$G$9:$BA$9,0)),"")</f>
        <v/>
      </c>
      <c r="L27" s="158" t="str">
        <f>IFERROR(INDEX('March 2019'!$G$2:$BR$159,MATCH('Planning Ngrps'!$A27,'March 2019'!$A$2:$A$161,0),MATCH(L$9,'March 2019'!$G$1:$BR$1,0))/INDEX('Planning CPRP'!$G$10:$BA$168,MATCH('Planning Ngrps'!$A27,'Planning CPRP'!$A$10:$A$170,0),MATCH('Planning Ngrps'!L$9,'Planning CPRP'!$G$9:$BA$9,0)),"")</f>
        <v/>
      </c>
      <c r="M27" s="158" t="str">
        <f>IFERROR(INDEX('March 2019'!$G$2:$BR$159,MATCH('Planning Ngrps'!$A27,'March 2019'!$A$2:$A$161,0),MATCH(M$9,'March 2019'!$G$1:$BR$1,0))/INDEX('Planning CPRP'!$G$10:$BA$168,MATCH('Planning Ngrps'!$A27,'Planning CPRP'!$A$10:$A$170,0),MATCH('Planning Ngrps'!M$9,'Planning CPRP'!$G$9:$BA$9,0)),"")</f>
        <v/>
      </c>
      <c r="N27" s="158" t="str">
        <f>IFERROR(INDEX('March 2019'!$G$2:$BR$159,MATCH('Planning Ngrps'!$A27,'March 2019'!$A$2:$A$161,0),MATCH(N$9,'March 2019'!$G$1:$BR$1,0))/INDEX('Planning CPRP'!$G$10:$BA$168,MATCH('Planning Ngrps'!$A27,'Planning CPRP'!$A$10:$A$170,0),MATCH('Planning Ngrps'!N$9,'Planning CPRP'!$G$9:$BA$9,0)),"")</f>
        <v/>
      </c>
      <c r="O27" s="158" t="str">
        <f>IFERROR(INDEX('March 2019'!$G$2:$BR$159,MATCH('Planning Ngrps'!$A27,'March 2019'!$A$2:$A$161,0),MATCH(O$9,'March 2019'!$G$1:$BR$1,0))/INDEX('Planning CPRP'!$G$10:$BA$168,MATCH('Planning Ngrps'!$A27,'Planning CPRP'!$A$10:$A$170,0),MATCH('Planning Ngrps'!O$9,'Planning CPRP'!$G$9:$BA$9,0)),"")</f>
        <v/>
      </c>
      <c r="P27" s="158" t="str">
        <f>IFERROR(INDEX('March 2019'!$G$2:$BR$159,MATCH('Planning Ngrps'!$A27,'March 2019'!$A$2:$A$161,0),MATCH(P$9,'March 2019'!$G$1:$BR$1,0))/INDEX('Planning CPRP'!$G$10:$BA$168,MATCH('Planning Ngrps'!$A27,'Planning CPRP'!$A$10:$A$170,0),MATCH('Planning Ngrps'!P$9,'Planning CPRP'!$G$9:$BA$9,0)),"")</f>
        <v/>
      </c>
      <c r="Q27" s="158" t="str">
        <f>IFERROR(INDEX('March 2019'!$G$2:$BR$159,MATCH('Planning Ngrps'!$A27,'March 2019'!$A$2:$A$161,0),MATCH(Q$9,'March 2019'!$G$1:$BR$1,0))/INDEX('Planning CPRP'!$G$10:$BA$168,MATCH('Planning Ngrps'!$A27,'Planning CPRP'!$A$10:$A$170,0),MATCH('Planning Ngrps'!Q$9,'Planning CPRP'!$G$9:$BA$9,0)),"")</f>
        <v/>
      </c>
      <c r="R27" s="158" t="str">
        <f>IFERROR(INDEX('March 2019'!$G$2:$BR$159,MATCH('Planning Ngrps'!$A27,'March 2019'!$A$2:$A$161,0),MATCH(R$9,'March 2019'!$G$1:$BR$1,0))/INDEX('Planning CPRP'!$G$10:$BA$168,MATCH('Planning Ngrps'!$A27,'Planning CPRP'!$A$10:$A$170,0),MATCH('Planning Ngrps'!R$9,'Planning CPRP'!$G$9:$BA$9,0)),"")</f>
        <v/>
      </c>
      <c r="S27" s="158" t="str">
        <f>IFERROR(INDEX('March 2019'!$G$2:$BR$159,MATCH('Planning Ngrps'!$A27,'March 2019'!$A$2:$A$161,0),MATCH(S$9,'March 2019'!$G$1:$BR$1,0))/INDEX('Planning CPRP'!$G$10:$BA$168,MATCH('Planning Ngrps'!$A27,'Planning CPRP'!$A$10:$A$170,0),MATCH('Planning Ngrps'!S$9,'Planning CPRP'!$G$9:$BA$9,0)),"")</f>
        <v/>
      </c>
      <c r="T27" s="158" t="str">
        <f>IFERROR(INDEX('March 2019'!$G$2:$BR$159,MATCH('Planning Ngrps'!$A27,'March 2019'!$A$2:$A$161,0),MATCH(T$9,'March 2019'!$G$1:$BR$1,0))/INDEX('Planning CPRP'!$G$10:$BA$168,MATCH('Planning Ngrps'!$A27,'Planning CPRP'!$A$10:$A$170,0),MATCH('Planning Ngrps'!T$9,'Planning CPRP'!$G$9:$BA$9,0)),"")</f>
        <v/>
      </c>
      <c r="U27" s="158" t="str">
        <f>IFERROR(INDEX('March 2019'!$G$2:$BR$159,MATCH('Planning Ngrps'!$A27,'March 2019'!$A$2:$A$161,0),MATCH(U$9,'March 2019'!$G$1:$BR$1,0))/INDEX('Planning CPRP'!$G$10:$BA$168,MATCH('Planning Ngrps'!$A27,'Planning CPRP'!$A$10:$A$170,0),MATCH('Planning Ngrps'!U$9,'Planning CPRP'!$G$9:$BA$9,0)),"")</f>
        <v/>
      </c>
      <c r="V27" s="158" t="str">
        <f>IFERROR(INDEX('March 2019'!$G$2:$BR$159,MATCH('Planning Ngrps'!$A27,'March 2019'!$A$2:$A$161,0),MATCH(V$9,'March 2019'!$G$1:$BR$1,0))/INDEX('Planning CPRP'!$G$10:$BA$168,MATCH('Planning Ngrps'!$A27,'Planning CPRP'!$A$10:$A$170,0),MATCH('Planning Ngrps'!V$9,'Planning CPRP'!$G$9:$BA$9,0)),"")</f>
        <v/>
      </c>
      <c r="W27" s="158" t="str">
        <f>IFERROR(INDEX('March 2019'!$G$2:$BR$159,MATCH('Planning Ngrps'!$A27,'March 2019'!$A$2:$A$161,0),MATCH(W$9,'March 2019'!$G$1:$BR$1,0))/INDEX('Planning CPRP'!$G$10:$BA$168,MATCH('Planning Ngrps'!$A27,'Planning CPRP'!$A$10:$A$170,0),MATCH('Planning Ngrps'!W$9,'Planning CPRP'!$G$9:$BA$9,0)),"")</f>
        <v/>
      </c>
      <c r="X27" s="158" t="str">
        <f>IFERROR(INDEX('March 2019'!$G$2:$BR$159,MATCH('Planning Ngrps'!$A27,'March 2019'!$A$2:$A$161,0),MATCH(X$9,'March 2019'!$G$1:$BR$1,0))/INDEX('Planning CPRP'!$G$10:$BA$168,MATCH('Planning Ngrps'!$A27,'Planning CPRP'!$A$10:$A$170,0),MATCH('Planning Ngrps'!X$9,'Planning CPRP'!$G$9:$BA$9,0)),"")</f>
        <v/>
      </c>
      <c r="Y27" s="158" t="str">
        <f>IFERROR(INDEX('March 2019'!$G$2:$BR$159,MATCH('Planning Ngrps'!$A27,'March 2019'!$A$2:$A$161,0),MATCH(Y$9,'March 2019'!$G$1:$BR$1,0))/INDEX('Planning CPRP'!$G$10:$BA$168,MATCH('Planning Ngrps'!$A27,'Planning CPRP'!$A$10:$A$170,0),MATCH('Planning Ngrps'!Y$9,'Planning CPRP'!$G$9:$BA$9,0)),"")</f>
        <v/>
      </c>
      <c r="Z27" s="158" t="str">
        <f>IFERROR(INDEX('March 2019'!$G$2:$BR$159,MATCH('Planning Ngrps'!$A27,'March 2019'!$A$2:$A$161,0),MATCH(Z$9,'March 2019'!$G$1:$BR$1,0))/INDEX('Planning CPRP'!$G$10:$BA$168,MATCH('Planning Ngrps'!$A27,'Planning CPRP'!$A$10:$A$170,0),MATCH('Planning Ngrps'!Z$9,'Planning CPRP'!$G$9:$BA$9,0)),"")</f>
        <v/>
      </c>
      <c r="AA27" s="158" t="str">
        <f>IFERROR(INDEX('March 2019'!$G$2:$BR$159,MATCH('Planning Ngrps'!$A27,'March 2019'!$A$2:$A$161,0),MATCH(AA$9,'March 2019'!$G$1:$BR$1,0))/INDEX('Planning CPRP'!$G$10:$BA$168,MATCH('Planning Ngrps'!$A27,'Planning CPRP'!$A$10:$A$170,0),MATCH('Planning Ngrps'!AA$9,'Planning CPRP'!$G$9:$BA$9,0)),"")</f>
        <v/>
      </c>
      <c r="AB27" s="158" t="str">
        <f>IFERROR(INDEX('March 2019'!$G$2:$BR$159,MATCH('Planning Ngrps'!$A27,'March 2019'!$A$2:$A$161,0),MATCH(AB$9,'March 2019'!$G$1:$BR$1,0))/INDEX('Planning CPRP'!$G$10:$BA$168,MATCH('Planning Ngrps'!$A27,'Planning CPRP'!$A$10:$A$170,0),MATCH('Planning Ngrps'!AB$9,'Planning CPRP'!$G$9:$BA$9,0)),"")</f>
        <v/>
      </c>
      <c r="AC27" s="158" t="str">
        <f>IFERROR(INDEX('March 2019'!$G$2:$BR$159,MATCH('Planning Ngrps'!$A27,'March 2019'!$A$2:$A$161,0),MATCH(AC$9,'March 2019'!$G$1:$BR$1,0))/INDEX('Planning CPRP'!$G$10:$BA$168,MATCH('Planning Ngrps'!$A27,'Planning CPRP'!$A$10:$A$170,0),MATCH('Planning Ngrps'!AC$9,'Planning CPRP'!$G$9:$BA$9,0)),"")</f>
        <v/>
      </c>
      <c r="AD27" s="158" t="str">
        <f>IFERROR(INDEX('March 2019'!$G$2:$BR$159,MATCH('Planning Ngrps'!$A27,'March 2019'!$A$2:$A$161,0),MATCH(AD$9,'March 2019'!$G$1:$BR$1,0))/INDEX('Planning CPRP'!$G$10:$BA$168,MATCH('Planning Ngrps'!$A27,'Planning CPRP'!$A$10:$A$170,0),MATCH('Planning Ngrps'!AD$9,'Planning CPRP'!$G$9:$BA$9,0)),"")</f>
        <v/>
      </c>
      <c r="AE27" s="158" t="str">
        <f>IFERROR(INDEX('March 2019'!$G$2:$BR$159,MATCH('Planning Ngrps'!$A27,'March 2019'!$A$2:$A$161,0),MATCH(AE$9,'March 2019'!$G$1:$BR$1,0))/INDEX('Planning CPRP'!$G$10:$BA$168,MATCH('Planning Ngrps'!$A27,'Planning CPRP'!$A$10:$A$170,0),MATCH('Planning Ngrps'!AE$9,'Planning CPRP'!$G$9:$BA$9,0)),"")</f>
        <v/>
      </c>
      <c r="AF27" s="158" t="str">
        <f>IFERROR(INDEX('March 2019'!$G$2:$BR$159,MATCH('Planning Ngrps'!$A27,'March 2019'!$A$2:$A$161,0),MATCH(AF$9,'March 2019'!$G$1:$BR$1,0))/INDEX('Planning CPRP'!$G$10:$BA$168,MATCH('Planning Ngrps'!$A27,'Planning CPRP'!$A$10:$A$170,0),MATCH('Planning Ngrps'!AF$9,'Planning CPRP'!$G$9:$BA$9,0)),"")</f>
        <v/>
      </c>
      <c r="AG27" s="158" t="str">
        <f>IFERROR(INDEX('March 2019'!$G$2:$BR$159,MATCH('Planning Ngrps'!$A27,'March 2019'!$A$2:$A$161,0),MATCH(AG$9,'March 2019'!$G$1:$BR$1,0))/INDEX('Planning CPRP'!$G$10:$BA$168,MATCH('Planning Ngrps'!$A27,'Planning CPRP'!$A$10:$A$170,0),MATCH('Planning Ngrps'!AG$9,'Planning CPRP'!$G$9:$BA$9,0)),"")</f>
        <v/>
      </c>
      <c r="AH27" s="158" t="str">
        <f>IFERROR(INDEX('March 2019'!$G$2:$BR$159,MATCH('Planning Ngrps'!$A27,'March 2019'!$A$2:$A$161,0),MATCH(AH$9,'March 2019'!$G$1:$BR$1,0))/INDEX('Planning CPRP'!$G$10:$BA$168,MATCH('Planning Ngrps'!$A27,'Planning CPRP'!$A$10:$A$170,0),MATCH('Planning Ngrps'!AH$9,'Planning CPRP'!$G$9:$BA$9,0)),"")</f>
        <v/>
      </c>
      <c r="AI27" s="158" t="str">
        <f>IFERROR(INDEX('March 2019'!$G$2:$BR$159,MATCH('Planning Ngrps'!$A27,'March 2019'!$A$2:$A$161,0),MATCH(AI$9,'March 2019'!$G$1:$BR$1,0))/INDEX('Planning CPRP'!$G$10:$BA$168,MATCH('Planning Ngrps'!$A27,'Planning CPRP'!$A$10:$A$170,0),MATCH('Planning Ngrps'!AI$9,'Planning CPRP'!$G$9:$BA$9,0)),"")</f>
        <v/>
      </c>
      <c r="AJ27" s="158" t="str">
        <f>IFERROR(INDEX('March 2019'!$G$2:$BR$159,MATCH('Planning Ngrps'!$A27,'March 2019'!$A$2:$A$161,0),MATCH(AJ$9,'March 2019'!$G$1:$BR$1,0))/INDEX('Planning CPRP'!$G$10:$BA$168,MATCH('Planning Ngrps'!$A27,'Planning CPRP'!$A$10:$A$170,0),MATCH('Planning Ngrps'!AJ$9,'Planning CPRP'!$G$9:$BA$9,0)),"")</f>
        <v/>
      </c>
      <c r="AK27" s="158" t="str">
        <f>IFERROR(INDEX('March 2019'!$G$2:$BR$159,MATCH('Planning Ngrps'!$A27,'March 2019'!$A$2:$A$161,0),MATCH(AK$9,'March 2019'!$G$1:$BR$1,0))/INDEX('Planning CPRP'!$G$10:$BA$168,MATCH('Planning Ngrps'!$A27,'Planning CPRP'!$A$10:$A$170,0),MATCH('Planning Ngrps'!AK$9,'Planning CPRP'!$G$9:$BA$9,0)),"")</f>
        <v/>
      </c>
      <c r="AL27" s="158" t="str">
        <f>IFERROR(INDEX('March 2019'!$G$2:$BR$159,MATCH('Planning Ngrps'!$A27,'March 2019'!$A$2:$A$161,0),MATCH(AL$9,'March 2019'!$G$1:$BR$1,0))/INDEX('Planning CPRP'!$G$10:$BA$168,MATCH('Planning Ngrps'!$A27,'Planning CPRP'!$A$10:$A$170,0),MATCH('Planning Ngrps'!AL$9,'Planning CPRP'!$G$9:$BA$9,0)),"")</f>
        <v/>
      </c>
      <c r="AM27" s="158" t="str">
        <f>IFERROR(INDEX('March 2019'!$G$2:$BR$159,MATCH('Planning Ngrps'!$A27,'March 2019'!$A$2:$A$161,0),MATCH(AM$9,'March 2019'!$G$1:$BR$1,0))/INDEX('Planning CPRP'!$G$10:$BA$168,MATCH('Planning Ngrps'!$A27,'Planning CPRP'!$A$10:$A$170,0),MATCH('Planning Ngrps'!AM$9,'Planning CPRP'!$G$9:$BA$9,0)),"")</f>
        <v/>
      </c>
      <c r="AN27" s="158" t="str">
        <f>IFERROR(INDEX('March 2019'!$G$2:$BR$159,MATCH('Planning Ngrps'!$A27,'March 2019'!$A$2:$A$161,0),MATCH(AN$9,'March 2019'!$G$1:$BR$1,0))/INDEX('Planning CPRP'!$G$10:$BA$168,MATCH('Planning Ngrps'!$A27,'Planning CPRP'!$A$10:$A$170,0),MATCH('Planning Ngrps'!AN$9,'Planning CPRP'!$G$9:$BA$9,0)),"")</f>
        <v/>
      </c>
      <c r="AO27" s="158" t="str">
        <f>IFERROR(INDEX('March 2019'!$G$2:$BR$159,MATCH('Planning Ngrps'!$A27,'March 2019'!$A$2:$A$161,0),MATCH(AO$9,'March 2019'!$G$1:$BR$1,0))/INDEX('Planning CPRP'!$G$10:$BA$168,MATCH('Planning Ngrps'!$A27,'Planning CPRP'!$A$10:$A$170,0),MATCH('Planning Ngrps'!AO$9,'Planning CPRP'!$G$9:$BA$9,0)),"")</f>
        <v/>
      </c>
      <c r="AP27" s="158" t="str">
        <f>IFERROR(INDEX('March 2019'!$G$2:$BR$159,MATCH('Planning Ngrps'!$A27,'March 2019'!$A$2:$A$161,0),MATCH(AP$9,'March 2019'!$G$1:$BR$1,0))/INDEX('Planning CPRP'!$G$10:$BA$168,MATCH('Planning Ngrps'!$A27,'Planning CPRP'!$A$10:$A$170,0),MATCH('Planning Ngrps'!AP$9,'Planning CPRP'!$G$9:$BA$9,0)),"")</f>
        <v/>
      </c>
      <c r="AQ27" s="158" t="str">
        <f>IFERROR(INDEX('March 2019'!$G$2:$BR$159,MATCH('Planning Ngrps'!$A27,'March 2019'!$A$2:$A$161,0),MATCH(AQ$9,'March 2019'!$G$1:$BR$1,0))/INDEX('Planning CPRP'!$G$10:$BA$168,MATCH('Planning Ngrps'!$A27,'Planning CPRP'!$A$10:$A$170,0),MATCH('Planning Ngrps'!AQ$9,'Planning CPRP'!$G$9:$BA$9,0)),"")</f>
        <v/>
      </c>
      <c r="AR27" s="158" t="str">
        <f>IFERROR(INDEX('March 2019'!$G$2:$BR$159,MATCH('Planning Ngrps'!$A27,'March 2019'!$A$2:$A$161,0),MATCH(AR$9,'March 2019'!$G$1:$BR$1,0))/INDEX('Planning CPRP'!$G$10:$BA$168,MATCH('Planning Ngrps'!$A27,'Planning CPRP'!$A$10:$A$170,0),MATCH('Planning Ngrps'!AR$9,'Planning CPRP'!$G$9:$BA$9,0)),"")</f>
        <v/>
      </c>
      <c r="AS27" s="158" t="str">
        <f>IFERROR(INDEX('March 2019'!$G$2:$BR$159,MATCH('Planning Ngrps'!$A27,'March 2019'!$A$2:$A$161,0),MATCH(AS$9,'March 2019'!$G$1:$BR$1,0))/INDEX('Planning CPRP'!$G$10:$BA$168,MATCH('Planning Ngrps'!$A27,'Planning CPRP'!$A$10:$A$170,0),MATCH('Planning Ngrps'!AS$9,'Planning CPRP'!$G$9:$BA$9,0)),"")</f>
        <v/>
      </c>
      <c r="AT27" s="158" t="str">
        <f>IFERROR(INDEX('March 2019'!$G$2:$BR$159,MATCH('Planning Ngrps'!$A27,'March 2019'!$A$2:$A$161,0),MATCH(AT$9,'March 2019'!$G$1:$BR$1,0))/INDEX('Planning CPRP'!$G$10:$BA$168,MATCH('Planning Ngrps'!$A27,'Planning CPRP'!$A$10:$A$170,0),MATCH('Planning Ngrps'!AT$9,'Planning CPRP'!$G$9:$BA$9,0)),"")</f>
        <v/>
      </c>
      <c r="AU27" s="158" t="str">
        <f>IFERROR(INDEX('March 2019'!$G$2:$BR$159,MATCH('Planning Ngrps'!$A27,'March 2019'!$A$2:$A$161,0),MATCH(AU$9,'March 2019'!$G$1:$BR$1,0))/INDEX('Planning CPRP'!$G$10:$BA$168,MATCH('Planning Ngrps'!$A27,'Planning CPRP'!$A$10:$A$170,0),MATCH('Planning Ngrps'!AU$9,'Planning CPRP'!$G$9:$BA$9,0)),"")</f>
        <v/>
      </c>
      <c r="AV27" s="158" t="str">
        <f>IFERROR(INDEX('March 2019'!$G$2:$BR$159,MATCH('Planning Ngrps'!$A27,'March 2019'!$A$2:$A$161,0),MATCH(AV$9,'March 2019'!$G$1:$BR$1,0))/INDEX('Planning CPRP'!$G$10:$BA$168,MATCH('Planning Ngrps'!$A27,'Planning CPRP'!$A$10:$A$170,0),MATCH('Planning Ngrps'!AV$9,'Planning CPRP'!$G$9:$BA$9,0)),"")</f>
        <v/>
      </c>
      <c r="AW27" s="158" t="str">
        <f>IFERROR(INDEX('March 2019'!$G$2:$BR$159,MATCH('Planning Ngrps'!$A27,'March 2019'!$A$2:$A$161,0),MATCH(AW$9,'March 2019'!$G$1:$BR$1,0))/INDEX('Planning CPRP'!$G$10:$BA$168,MATCH('Planning Ngrps'!$A27,'Planning CPRP'!$A$10:$A$170,0),MATCH('Planning Ngrps'!AW$9,'Planning CPRP'!$G$9:$BA$9,0)),"")</f>
        <v/>
      </c>
      <c r="AX27" s="158" t="str">
        <f>IFERROR(INDEX('March 2019'!$G$2:$BR$159,MATCH('Planning Ngrps'!$A27,'March 2019'!$A$2:$A$161,0),MATCH(AX$9,'March 2019'!$G$1:$BR$1,0))/INDEX('Planning CPRP'!$G$10:$BA$168,MATCH('Planning Ngrps'!$A27,'Planning CPRP'!$A$10:$A$170,0),MATCH('Planning Ngrps'!AX$9,'Planning CPRP'!$G$9:$BA$9,0)),"")</f>
        <v/>
      </c>
      <c r="AY27" s="158" t="str">
        <f>IFERROR(INDEX('March 2019'!$G$2:$BR$159,MATCH('Planning Ngrps'!$A27,'March 2019'!$A$2:$A$161,0),MATCH(AY$9,'March 2019'!$G$1:$BR$1,0))/INDEX('Planning CPRP'!$G$10:$BA$168,MATCH('Planning Ngrps'!$A27,'Planning CPRP'!$A$10:$A$170,0),MATCH('Planning Ngrps'!AY$9,'Planning CPRP'!$G$9:$BA$9,0)),"")</f>
        <v/>
      </c>
      <c r="AZ27" s="158" t="str">
        <f>IFERROR(INDEX('March 2019'!$G$2:$BR$159,MATCH('Planning Ngrps'!$A27,'March 2019'!$A$2:$A$161,0),MATCH(AZ$9,'March 2019'!$G$1:$BR$1,0))/INDEX('Planning CPRP'!$G$10:$BA$168,MATCH('Planning Ngrps'!$A27,'Planning CPRP'!$A$10:$A$170,0),MATCH('Planning Ngrps'!AZ$9,'Planning CPRP'!$G$9:$BA$9,0)),"")</f>
        <v/>
      </c>
      <c r="BA27" s="158" t="str">
        <f>IFERROR(INDEX('March 2019'!$G$2:$BR$159,MATCH('Planning Ngrps'!$A27,'March 2019'!$A$2:$A$161,0),MATCH(BA$9,'March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2019'!$G$2:$BR$159,MATCH('Planning Ngrps'!$A28,'March 2019'!$A$2:$A$161,0),MATCH(G$9,'March 2019'!$G$1:$BR$1,0))/INDEX('Planning CPRP'!$G$10:$BA$168,MATCH('Planning Ngrps'!$A28,'Planning CPRP'!$A$10:$A$170,0),MATCH('Planning Ngrps'!G$9,'Planning CPRP'!$G$9:$BA$9,0)),"")</f>
        <v/>
      </c>
      <c r="H28" s="158" t="str">
        <f>IFERROR(INDEX('March 2019'!$G$2:$BR$159,MATCH('Planning Ngrps'!$A28,'March 2019'!$A$2:$A$161,0),MATCH(H$9,'March 2019'!$G$1:$BR$1,0))/INDEX('Planning CPRP'!$G$10:$BA$168,MATCH('Planning Ngrps'!$A28,'Planning CPRP'!$A$10:$A$170,0),MATCH('Planning Ngrps'!H$9,'Planning CPRP'!$G$9:$BA$9,0)),"")</f>
        <v/>
      </c>
      <c r="I28" s="158" t="str">
        <f>IFERROR(INDEX('March 2019'!$G$2:$BR$159,MATCH('Planning Ngrps'!$A28,'March 2019'!$A$2:$A$161,0),MATCH(I$9,'March 2019'!$G$1:$BR$1,0))/INDEX('Planning CPRP'!$G$10:$BA$168,MATCH('Planning Ngrps'!$A28,'Planning CPRP'!$A$10:$A$170,0),MATCH('Planning Ngrps'!I$9,'Planning CPRP'!$G$9:$BA$9,0)),"")</f>
        <v/>
      </c>
      <c r="J28" s="158" t="str">
        <f>IFERROR(INDEX('March 2019'!$G$2:$BR$159,MATCH('Planning Ngrps'!$A28,'March 2019'!$A$2:$A$161,0),MATCH(J$9,'March 2019'!$G$1:$BR$1,0))/INDEX('Planning CPRP'!$G$10:$BA$168,MATCH('Planning Ngrps'!$A28,'Planning CPRP'!$A$10:$A$170,0),MATCH('Planning Ngrps'!J$9,'Planning CPRP'!$G$9:$BA$9,0)),"")</f>
        <v/>
      </c>
      <c r="K28" s="158" t="str">
        <f>IFERROR(INDEX('March 2019'!$G$2:$BR$159,MATCH('Planning Ngrps'!$A28,'March 2019'!$A$2:$A$161,0),MATCH(K$9,'March 2019'!$G$1:$BR$1,0))/INDEX('Planning CPRP'!$G$10:$BA$168,MATCH('Planning Ngrps'!$A28,'Planning CPRP'!$A$10:$A$170,0),MATCH('Planning Ngrps'!K$9,'Planning CPRP'!$G$9:$BA$9,0)),"")</f>
        <v/>
      </c>
      <c r="L28" s="158" t="str">
        <f>IFERROR(INDEX('March 2019'!$G$2:$BR$159,MATCH('Planning Ngrps'!$A28,'March 2019'!$A$2:$A$161,0),MATCH(L$9,'March 2019'!$G$1:$BR$1,0))/INDEX('Planning CPRP'!$G$10:$BA$168,MATCH('Planning Ngrps'!$A28,'Planning CPRP'!$A$10:$A$170,0),MATCH('Planning Ngrps'!L$9,'Planning CPRP'!$G$9:$BA$9,0)),"")</f>
        <v/>
      </c>
      <c r="M28" s="158" t="str">
        <f>IFERROR(INDEX('March 2019'!$G$2:$BR$159,MATCH('Planning Ngrps'!$A28,'March 2019'!$A$2:$A$161,0),MATCH(M$9,'March 2019'!$G$1:$BR$1,0))/INDEX('Planning CPRP'!$G$10:$BA$168,MATCH('Planning Ngrps'!$A28,'Planning CPRP'!$A$10:$A$170,0),MATCH('Planning Ngrps'!M$9,'Planning CPRP'!$G$9:$BA$9,0)),"")</f>
        <v/>
      </c>
      <c r="N28" s="158" t="str">
        <f>IFERROR(INDEX('March 2019'!$G$2:$BR$159,MATCH('Planning Ngrps'!$A28,'March 2019'!$A$2:$A$161,0),MATCH(N$9,'March 2019'!$G$1:$BR$1,0))/INDEX('Planning CPRP'!$G$10:$BA$168,MATCH('Planning Ngrps'!$A28,'Planning CPRP'!$A$10:$A$170,0),MATCH('Planning Ngrps'!N$9,'Planning CPRP'!$G$9:$BA$9,0)),"")</f>
        <v/>
      </c>
      <c r="O28" s="158" t="str">
        <f>IFERROR(INDEX('March 2019'!$G$2:$BR$159,MATCH('Planning Ngrps'!$A28,'March 2019'!$A$2:$A$161,0),MATCH(O$9,'March 2019'!$G$1:$BR$1,0))/INDEX('Planning CPRP'!$G$10:$BA$168,MATCH('Planning Ngrps'!$A28,'Planning CPRP'!$A$10:$A$170,0),MATCH('Planning Ngrps'!O$9,'Planning CPRP'!$G$9:$BA$9,0)),"")</f>
        <v/>
      </c>
      <c r="P28" s="158" t="str">
        <f>IFERROR(INDEX('March 2019'!$G$2:$BR$159,MATCH('Planning Ngrps'!$A28,'March 2019'!$A$2:$A$161,0),MATCH(P$9,'March 2019'!$G$1:$BR$1,0))/INDEX('Planning CPRP'!$G$10:$BA$168,MATCH('Planning Ngrps'!$A28,'Planning CPRP'!$A$10:$A$170,0),MATCH('Planning Ngrps'!P$9,'Planning CPRP'!$G$9:$BA$9,0)),"")</f>
        <v/>
      </c>
      <c r="Q28" s="158" t="str">
        <f>IFERROR(INDEX('March 2019'!$G$2:$BR$159,MATCH('Planning Ngrps'!$A28,'March 2019'!$A$2:$A$161,0),MATCH(Q$9,'March 2019'!$G$1:$BR$1,0))/INDEX('Planning CPRP'!$G$10:$BA$168,MATCH('Planning Ngrps'!$A28,'Planning CPRP'!$A$10:$A$170,0),MATCH('Planning Ngrps'!Q$9,'Planning CPRP'!$G$9:$BA$9,0)),"")</f>
        <v/>
      </c>
      <c r="R28" s="158" t="str">
        <f>IFERROR(INDEX('March 2019'!$G$2:$BR$159,MATCH('Planning Ngrps'!$A28,'March 2019'!$A$2:$A$161,0),MATCH(R$9,'March 2019'!$G$1:$BR$1,0))/INDEX('Planning CPRP'!$G$10:$BA$168,MATCH('Planning Ngrps'!$A28,'Planning CPRP'!$A$10:$A$170,0),MATCH('Planning Ngrps'!R$9,'Planning CPRP'!$G$9:$BA$9,0)),"")</f>
        <v/>
      </c>
      <c r="S28" s="158" t="str">
        <f>IFERROR(INDEX('March 2019'!$G$2:$BR$159,MATCH('Planning Ngrps'!$A28,'March 2019'!$A$2:$A$161,0),MATCH(S$9,'March 2019'!$G$1:$BR$1,0))/INDEX('Planning CPRP'!$G$10:$BA$168,MATCH('Planning Ngrps'!$A28,'Planning CPRP'!$A$10:$A$170,0),MATCH('Planning Ngrps'!S$9,'Planning CPRP'!$G$9:$BA$9,0)),"")</f>
        <v/>
      </c>
      <c r="T28" s="158" t="str">
        <f>IFERROR(INDEX('March 2019'!$G$2:$BR$159,MATCH('Planning Ngrps'!$A28,'March 2019'!$A$2:$A$161,0),MATCH(T$9,'March 2019'!$G$1:$BR$1,0))/INDEX('Planning CPRP'!$G$10:$BA$168,MATCH('Planning Ngrps'!$A28,'Planning CPRP'!$A$10:$A$170,0),MATCH('Planning Ngrps'!T$9,'Planning CPRP'!$G$9:$BA$9,0)),"")</f>
        <v/>
      </c>
      <c r="U28" s="158" t="str">
        <f>IFERROR(INDEX('March 2019'!$G$2:$BR$159,MATCH('Planning Ngrps'!$A28,'March 2019'!$A$2:$A$161,0),MATCH(U$9,'March 2019'!$G$1:$BR$1,0))/INDEX('Planning CPRP'!$G$10:$BA$168,MATCH('Planning Ngrps'!$A28,'Planning CPRP'!$A$10:$A$170,0),MATCH('Planning Ngrps'!U$9,'Planning CPRP'!$G$9:$BA$9,0)),"")</f>
        <v/>
      </c>
      <c r="V28" s="158" t="str">
        <f>IFERROR(INDEX('March 2019'!$G$2:$BR$159,MATCH('Planning Ngrps'!$A28,'March 2019'!$A$2:$A$161,0),MATCH(V$9,'March 2019'!$G$1:$BR$1,0))/INDEX('Planning CPRP'!$G$10:$BA$168,MATCH('Planning Ngrps'!$A28,'Planning CPRP'!$A$10:$A$170,0),MATCH('Planning Ngrps'!V$9,'Planning CPRP'!$G$9:$BA$9,0)),"")</f>
        <v/>
      </c>
      <c r="W28" s="158" t="str">
        <f>IFERROR(INDEX('March 2019'!$G$2:$BR$159,MATCH('Planning Ngrps'!$A28,'March 2019'!$A$2:$A$161,0),MATCH(W$9,'March 2019'!$G$1:$BR$1,0))/INDEX('Planning CPRP'!$G$10:$BA$168,MATCH('Planning Ngrps'!$A28,'Planning CPRP'!$A$10:$A$170,0),MATCH('Planning Ngrps'!W$9,'Planning CPRP'!$G$9:$BA$9,0)),"")</f>
        <v/>
      </c>
      <c r="X28" s="158" t="str">
        <f>IFERROR(INDEX('March 2019'!$G$2:$BR$159,MATCH('Planning Ngrps'!$A28,'March 2019'!$A$2:$A$161,0),MATCH(X$9,'March 2019'!$G$1:$BR$1,0))/INDEX('Planning CPRP'!$G$10:$BA$168,MATCH('Planning Ngrps'!$A28,'Planning CPRP'!$A$10:$A$170,0),MATCH('Planning Ngrps'!X$9,'Planning CPRP'!$G$9:$BA$9,0)),"")</f>
        <v/>
      </c>
      <c r="Y28" s="158" t="str">
        <f>IFERROR(INDEX('March 2019'!$G$2:$BR$159,MATCH('Planning Ngrps'!$A28,'March 2019'!$A$2:$A$161,0),MATCH(Y$9,'March 2019'!$G$1:$BR$1,0))/INDEX('Planning CPRP'!$G$10:$BA$168,MATCH('Planning Ngrps'!$A28,'Planning CPRP'!$A$10:$A$170,0),MATCH('Planning Ngrps'!Y$9,'Planning CPRP'!$G$9:$BA$9,0)),"")</f>
        <v/>
      </c>
      <c r="Z28" s="158" t="str">
        <f>IFERROR(INDEX('March 2019'!$G$2:$BR$159,MATCH('Planning Ngrps'!$A28,'March 2019'!$A$2:$A$161,0),MATCH(Z$9,'March 2019'!$G$1:$BR$1,0))/INDEX('Planning CPRP'!$G$10:$BA$168,MATCH('Planning Ngrps'!$A28,'Planning CPRP'!$A$10:$A$170,0),MATCH('Planning Ngrps'!Z$9,'Planning CPRP'!$G$9:$BA$9,0)),"")</f>
        <v/>
      </c>
      <c r="AA28" s="158" t="str">
        <f>IFERROR(INDEX('March 2019'!$G$2:$BR$159,MATCH('Planning Ngrps'!$A28,'March 2019'!$A$2:$A$161,0),MATCH(AA$9,'March 2019'!$G$1:$BR$1,0))/INDEX('Planning CPRP'!$G$10:$BA$168,MATCH('Planning Ngrps'!$A28,'Planning CPRP'!$A$10:$A$170,0),MATCH('Planning Ngrps'!AA$9,'Planning CPRP'!$G$9:$BA$9,0)),"")</f>
        <v/>
      </c>
      <c r="AB28" s="158" t="str">
        <f>IFERROR(INDEX('March 2019'!$G$2:$BR$159,MATCH('Planning Ngrps'!$A28,'March 2019'!$A$2:$A$161,0),MATCH(AB$9,'March 2019'!$G$1:$BR$1,0))/INDEX('Planning CPRP'!$G$10:$BA$168,MATCH('Planning Ngrps'!$A28,'Planning CPRP'!$A$10:$A$170,0),MATCH('Planning Ngrps'!AB$9,'Planning CPRP'!$G$9:$BA$9,0)),"")</f>
        <v/>
      </c>
      <c r="AC28" s="158" t="str">
        <f>IFERROR(INDEX('March 2019'!$G$2:$BR$159,MATCH('Planning Ngrps'!$A28,'March 2019'!$A$2:$A$161,0),MATCH(AC$9,'March 2019'!$G$1:$BR$1,0))/INDEX('Planning CPRP'!$G$10:$BA$168,MATCH('Planning Ngrps'!$A28,'Planning CPRP'!$A$10:$A$170,0),MATCH('Planning Ngrps'!AC$9,'Planning CPRP'!$G$9:$BA$9,0)),"")</f>
        <v/>
      </c>
      <c r="AD28" s="158" t="str">
        <f>IFERROR(INDEX('March 2019'!$G$2:$BR$159,MATCH('Planning Ngrps'!$A28,'March 2019'!$A$2:$A$161,0),MATCH(AD$9,'March 2019'!$G$1:$BR$1,0))/INDEX('Planning CPRP'!$G$10:$BA$168,MATCH('Planning Ngrps'!$A28,'Planning CPRP'!$A$10:$A$170,0),MATCH('Planning Ngrps'!AD$9,'Planning CPRP'!$G$9:$BA$9,0)),"")</f>
        <v/>
      </c>
      <c r="AE28" s="158" t="str">
        <f>IFERROR(INDEX('March 2019'!$G$2:$BR$159,MATCH('Planning Ngrps'!$A28,'March 2019'!$A$2:$A$161,0),MATCH(AE$9,'March 2019'!$G$1:$BR$1,0))/INDEX('Planning CPRP'!$G$10:$BA$168,MATCH('Planning Ngrps'!$A28,'Planning CPRP'!$A$10:$A$170,0),MATCH('Planning Ngrps'!AE$9,'Planning CPRP'!$G$9:$BA$9,0)),"")</f>
        <v/>
      </c>
      <c r="AF28" s="158" t="str">
        <f>IFERROR(INDEX('March 2019'!$G$2:$BR$159,MATCH('Planning Ngrps'!$A28,'March 2019'!$A$2:$A$161,0),MATCH(AF$9,'March 2019'!$G$1:$BR$1,0))/INDEX('Planning CPRP'!$G$10:$BA$168,MATCH('Planning Ngrps'!$A28,'Planning CPRP'!$A$10:$A$170,0),MATCH('Planning Ngrps'!AF$9,'Planning CPRP'!$G$9:$BA$9,0)),"")</f>
        <v/>
      </c>
      <c r="AG28" s="158" t="str">
        <f>IFERROR(INDEX('March 2019'!$G$2:$BR$159,MATCH('Planning Ngrps'!$A28,'March 2019'!$A$2:$A$161,0),MATCH(AG$9,'March 2019'!$G$1:$BR$1,0))/INDEX('Planning CPRP'!$G$10:$BA$168,MATCH('Planning Ngrps'!$A28,'Planning CPRP'!$A$10:$A$170,0),MATCH('Planning Ngrps'!AG$9,'Planning CPRP'!$G$9:$BA$9,0)),"")</f>
        <v/>
      </c>
      <c r="AH28" s="158" t="str">
        <f>IFERROR(INDEX('March 2019'!$G$2:$BR$159,MATCH('Planning Ngrps'!$A28,'March 2019'!$A$2:$A$161,0),MATCH(AH$9,'March 2019'!$G$1:$BR$1,0))/INDEX('Planning CPRP'!$G$10:$BA$168,MATCH('Planning Ngrps'!$A28,'Planning CPRP'!$A$10:$A$170,0),MATCH('Planning Ngrps'!AH$9,'Planning CPRP'!$G$9:$BA$9,0)),"")</f>
        <v/>
      </c>
      <c r="AI28" s="158" t="str">
        <f>IFERROR(INDEX('March 2019'!$G$2:$BR$159,MATCH('Planning Ngrps'!$A28,'March 2019'!$A$2:$A$161,0),MATCH(AI$9,'March 2019'!$G$1:$BR$1,0))/INDEX('Planning CPRP'!$G$10:$BA$168,MATCH('Planning Ngrps'!$A28,'Planning CPRP'!$A$10:$A$170,0),MATCH('Planning Ngrps'!AI$9,'Planning CPRP'!$G$9:$BA$9,0)),"")</f>
        <v/>
      </c>
      <c r="AJ28" s="158" t="str">
        <f>IFERROR(INDEX('March 2019'!$G$2:$BR$159,MATCH('Planning Ngrps'!$A28,'March 2019'!$A$2:$A$161,0),MATCH(AJ$9,'March 2019'!$G$1:$BR$1,0))/INDEX('Planning CPRP'!$G$10:$BA$168,MATCH('Planning Ngrps'!$A28,'Planning CPRP'!$A$10:$A$170,0),MATCH('Planning Ngrps'!AJ$9,'Planning CPRP'!$G$9:$BA$9,0)),"")</f>
        <v/>
      </c>
      <c r="AK28" s="158" t="str">
        <f>IFERROR(INDEX('March 2019'!$G$2:$BR$159,MATCH('Planning Ngrps'!$A28,'March 2019'!$A$2:$A$161,0),MATCH(AK$9,'March 2019'!$G$1:$BR$1,0))/INDEX('Planning CPRP'!$G$10:$BA$168,MATCH('Planning Ngrps'!$A28,'Planning CPRP'!$A$10:$A$170,0),MATCH('Planning Ngrps'!AK$9,'Planning CPRP'!$G$9:$BA$9,0)),"")</f>
        <v/>
      </c>
      <c r="AL28" s="158" t="str">
        <f>IFERROR(INDEX('March 2019'!$G$2:$BR$159,MATCH('Planning Ngrps'!$A28,'March 2019'!$A$2:$A$161,0),MATCH(AL$9,'March 2019'!$G$1:$BR$1,0))/INDEX('Planning CPRP'!$G$10:$BA$168,MATCH('Planning Ngrps'!$A28,'Planning CPRP'!$A$10:$A$170,0),MATCH('Planning Ngrps'!AL$9,'Planning CPRP'!$G$9:$BA$9,0)),"")</f>
        <v/>
      </c>
      <c r="AM28" s="158" t="str">
        <f>IFERROR(INDEX('March 2019'!$G$2:$BR$159,MATCH('Planning Ngrps'!$A28,'March 2019'!$A$2:$A$161,0),MATCH(AM$9,'March 2019'!$G$1:$BR$1,0))/INDEX('Planning CPRP'!$G$10:$BA$168,MATCH('Planning Ngrps'!$A28,'Planning CPRP'!$A$10:$A$170,0),MATCH('Planning Ngrps'!AM$9,'Planning CPRP'!$G$9:$BA$9,0)),"")</f>
        <v/>
      </c>
      <c r="AN28" s="158" t="str">
        <f>IFERROR(INDEX('March 2019'!$G$2:$BR$159,MATCH('Planning Ngrps'!$A28,'March 2019'!$A$2:$A$161,0),MATCH(AN$9,'March 2019'!$G$1:$BR$1,0))/INDEX('Planning CPRP'!$G$10:$BA$168,MATCH('Planning Ngrps'!$A28,'Planning CPRP'!$A$10:$A$170,0),MATCH('Planning Ngrps'!AN$9,'Planning CPRP'!$G$9:$BA$9,0)),"")</f>
        <v/>
      </c>
      <c r="AO28" s="158" t="str">
        <f>IFERROR(INDEX('March 2019'!$G$2:$BR$159,MATCH('Planning Ngrps'!$A28,'March 2019'!$A$2:$A$161,0),MATCH(AO$9,'March 2019'!$G$1:$BR$1,0))/INDEX('Planning CPRP'!$G$10:$BA$168,MATCH('Planning Ngrps'!$A28,'Planning CPRP'!$A$10:$A$170,0),MATCH('Planning Ngrps'!AO$9,'Planning CPRP'!$G$9:$BA$9,0)),"")</f>
        <v/>
      </c>
      <c r="AP28" s="158" t="str">
        <f>IFERROR(INDEX('March 2019'!$G$2:$BR$159,MATCH('Planning Ngrps'!$A28,'March 2019'!$A$2:$A$161,0),MATCH(AP$9,'March 2019'!$G$1:$BR$1,0))/INDEX('Planning CPRP'!$G$10:$BA$168,MATCH('Planning Ngrps'!$A28,'Planning CPRP'!$A$10:$A$170,0),MATCH('Planning Ngrps'!AP$9,'Planning CPRP'!$G$9:$BA$9,0)),"")</f>
        <v/>
      </c>
      <c r="AQ28" s="158" t="str">
        <f>IFERROR(INDEX('March 2019'!$G$2:$BR$159,MATCH('Planning Ngrps'!$A28,'March 2019'!$A$2:$A$161,0),MATCH(AQ$9,'March 2019'!$G$1:$BR$1,0))/INDEX('Planning CPRP'!$G$10:$BA$168,MATCH('Planning Ngrps'!$A28,'Planning CPRP'!$A$10:$A$170,0),MATCH('Planning Ngrps'!AQ$9,'Planning CPRP'!$G$9:$BA$9,0)),"")</f>
        <v/>
      </c>
      <c r="AR28" s="158" t="str">
        <f>IFERROR(INDEX('March 2019'!$G$2:$BR$159,MATCH('Planning Ngrps'!$A28,'March 2019'!$A$2:$A$161,0),MATCH(AR$9,'March 2019'!$G$1:$BR$1,0))/INDEX('Planning CPRP'!$G$10:$BA$168,MATCH('Planning Ngrps'!$A28,'Planning CPRP'!$A$10:$A$170,0),MATCH('Planning Ngrps'!AR$9,'Planning CPRP'!$G$9:$BA$9,0)),"")</f>
        <v/>
      </c>
      <c r="AS28" s="158" t="str">
        <f>IFERROR(INDEX('March 2019'!$G$2:$BR$159,MATCH('Planning Ngrps'!$A28,'March 2019'!$A$2:$A$161,0),MATCH(AS$9,'March 2019'!$G$1:$BR$1,0))/INDEX('Planning CPRP'!$G$10:$BA$168,MATCH('Planning Ngrps'!$A28,'Planning CPRP'!$A$10:$A$170,0),MATCH('Planning Ngrps'!AS$9,'Planning CPRP'!$G$9:$BA$9,0)),"")</f>
        <v/>
      </c>
      <c r="AT28" s="158" t="str">
        <f>IFERROR(INDEX('March 2019'!$G$2:$BR$159,MATCH('Planning Ngrps'!$A28,'March 2019'!$A$2:$A$161,0),MATCH(AT$9,'March 2019'!$G$1:$BR$1,0))/INDEX('Planning CPRP'!$G$10:$BA$168,MATCH('Planning Ngrps'!$A28,'Planning CPRP'!$A$10:$A$170,0),MATCH('Planning Ngrps'!AT$9,'Planning CPRP'!$G$9:$BA$9,0)),"")</f>
        <v/>
      </c>
      <c r="AU28" s="158" t="str">
        <f>IFERROR(INDEX('March 2019'!$G$2:$BR$159,MATCH('Planning Ngrps'!$A28,'March 2019'!$A$2:$A$161,0),MATCH(AU$9,'March 2019'!$G$1:$BR$1,0))/INDEX('Planning CPRP'!$G$10:$BA$168,MATCH('Planning Ngrps'!$A28,'Planning CPRP'!$A$10:$A$170,0),MATCH('Planning Ngrps'!AU$9,'Planning CPRP'!$G$9:$BA$9,0)),"")</f>
        <v/>
      </c>
      <c r="AV28" s="158" t="str">
        <f>IFERROR(INDEX('March 2019'!$G$2:$BR$159,MATCH('Planning Ngrps'!$A28,'March 2019'!$A$2:$A$161,0),MATCH(AV$9,'March 2019'!$G$1:$BR$1,0))/INDEX('Planning CPRP'!$G$10:$BA$168,MATCH('Planning Ngrps'!$A28,'Planning CPRP'!$A$10:$A$170,0),MATCH('Planning Ngrps'!AV$9,'Planning CPRP'!$G$9:$BA$9,0)),"")</f>
        <v/>
      </c>
      <c r="AW28" s="158" t="str">
        <f>IFERROR(INDEX('March 2019'!$G$2:$BR$159,MATCH('Planning Ngrps'!$A28,'March 2019'!$A$2:$A$161,0),MATCH(AW$9,'March 2019'!$G$1:$BR$1,0))/INDEX('Planning CPRP'!$G$10:$BA$168,MATCH('Planning Ngrps'!$A28,'Planning CPRP'!$A$10:$A$170,0),MATCH('Planning Ngrps'!AW$9,'Planning CPRP'!$G$9:$BA$9,0)),"")</f>
        <v/>
      </c>
      <c r="AX28" s="158" t="str">
        <f>IFERROR(INDEX('March 2019'!$G$2:$BR$159,MATCH('Planning Ngrps'!$A28,'March 2019'!$A$2:$A$161,0),MATCH(AX$9,'March 2019'!$G$1:$BR$1,0))/INDEX('Planning CPRP'!$G$10:$BA$168,MATCH('Planning Ngrps'!$A28,'Planning CPRP'!$A$10:$A$170,0),MATCH('Planning Ngrps'!AX$9,'Planning CPRP'!$G$9:$BA$9,0)),"")</f>
        <v/>
      </c>
      <c r="AY28" s="158" t="str">
        <f>IFERROR(INDEX('March 2019'!$G$2:$BR$159,MATCH('Planning Ngrps'!$A28,'March 2019'!$A$2:$A$161,0),MATCH(AY$9,'March 2019'!$G$1:$BR$1,0))/INDEX('Planning CPRP'!$G$10:$BA$168,MATCH('Planning Ngrps'!$A28,'Planning CPRP'!$A$10:$A$170,0),MATCH('Planning Ngrps'!AY$9,'Planning CPRP'!$G$9:$BA$9,0)),"")</f>
        <v/>
      </c>
      <c r="AZ28" s="158" t="str">
        <f>IFERROR(INDEX('March 2019'!$G$2:$BR$159,MATCH('Planning Ngrps'!$A28,'March 2019'!$A$2:$A$161,0),MATCH(AZ$9,'March 2019'!$G$1:$BR$1,0))/INDEX('Planning CPRP'!$G$10:$BA$168,MATCH('Planning Ngrps'!$A28,'Planning CPRP'!$A$10:$A$170,0),MATCH('Planning Ngrps'!AZ$9,'Planning CPRP'!$G$9:$BA$9,0)),"")</f>
        <v/>
      </c>
      <c r="BA28" s="158" t="str">
        <f>IFERROR(INDEX('March 2019'!$G$2:$BR$159,MATCH('Planning Ngrps'!$A28,'March 2019'!$A$2:$A$161,0),MATCH(BA$9,'March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IFERROR(INDEX('March 2019'!$G$2:$BR$159,MATCH('Planning Ngrps'!$A29,'March 2019'!$A$2:$A$161,0),MATCH(G$9,'March 2019'!$G$1:$BR$1,0))/INDEX('Planning CPRP'!$G$10:$BA$168,MATCH('Planning Ngrps'!$A29,'Planning CPRP'!$A$10:$A$170,0),MATCH('Planning Ngrps'!G$9,'Planning CPRP'!$G$9:$BA$9,0)),"")</f>
        <v/>
      </c>
      <c r="H29" s="158" t="str">
        <f>IFERROR(INDEX('March 2019'!$G$2:$BR$159,MATCH('Planning Ngrps'!$A29,'March 2019'!$A$2:$A$161,0),MATCH(H$9,'March 2019'!$G$1:$BR$1,0))/INDEX('Planning CPRP'!$G$10:$BA$168,MATCH('Planning Ngrps'!$A29,'Planning CPRP'!$A$10:$A$170,0),MATCH('Planning Ngrps'!H$9,'Planning CPRP'!$G$9:$BA$9,0)),"")</f>
        <v/>
      </c>
      <c r="I29" s="158" t="str">
        <f>IFERROR(INDEX('March 2019'!$G$2:$BR$159,MATCH('Planning Ngrps'!$A29,'March 2019'!$A$2:$A$161,0),MATCH(I$9,'March 2019'!$G$1:$BR$1,0))/INDEX('Planning CPRP'!$G$10:$BA$168,MATCH('Planning Ngrps'!$A29,'Planning CPRP'!$A$10:$A$170,0),MATCH('Planning Ngrps'!I$9,'Planning CPRP'!$G$9:$BA$9,0)),"")</f>
        <v/>
      </c>
      <c r="J29" s="158" t="str">
        <f>IFERROR(INDEX('March 2019'!$G$2:$BR$159,MATCH('Planning Ngrps'!$A29,'March 2019'!$A$2:$A$161,0),MATCH(J$9,'March 2019'!$G$1:$BR$1,0))/INDEX('Planning CPRP'!$G$10:$BA$168,MATCH('Planning Ngrps'!$A29,'Planning CPRP'!$A$10:$A$170,0),MATCH('Planning Ngrps'!J$9,'Planning CPRP'!$G$9:$BA$9,0)),"")</f>
        <v/>
      </c>
      <c r="K29" s="158" t="str">
        <f>IFERROR(INDEX('March 2019'!$G$2:$BR$159,MATCH('Planning Ngrps'!$A29,'March 2019'!$A$2:$A$161,0),MATCH(K$9,'March 2019'!$G$1:$BR$1,0))/INDEX('Planning CPRP'!$G$10:$BA$168,MATCH('Planning Ngrps'!$A29,'Planning CPRP'!$A$10:$A$170,0),MATCH('Planning Ngrps'!K$9,'Planning CPRP'!$G$9:$BA$9,0)),"")</f>
        <v/>
      </c>
      <c r="L29" s="158" t="str">
        <f>IFERROR(INDEX('March 2019'!$G$2:$BR$159,MATCH('Planning Ngrps'!$A29,'March 2019'!$A$2:$A$161,0),MATCH(L$9,'March 2019'!$G$1:$BR$1,0))/INDEX('Planning CPRP'!$G$10:$BA$168,MATCH('Planning Ngrps'!$A29,'Planning CPRP'!$A$10:$A$170,0),MATCH('Planning Ngrps'!L$9,'Planning CPRP'!$G$9:$BA$9,0)),"")</f>
        <v/>
      </c>
      <c r="M29" s="158" t="str">
        <f>IFERROR(INDEX('March 2019'!$G$2:$BR$159,MATCH('Planning Ngrps'!$A29,'March 2019'!$A$2:$A$161,0),MATCH(M$9,'March 2019'!$G$1:$BR$1,0))/INDEX('Planning CPRP'!$G$10:$BA$168,MATCH('Planning Ngrps'!$A29,'Planning CPRP'!$A$10:$A$170,0),MATCH('Planning Ngrps'!M$9,'Planning CPRP'!$G$9:$BA$9,0)),"")</f>
        <v/>
      </c>
      <c r="N29" s="158" t="str">
        <f>IFERROR(INDEX('March 2019'!$G$2:$BR$159,MATCH('Planning Ngrps'!$A29,'March 2019'!$A$2:$A$161,0),MATCH(N$9,'March 2019'!$G$1:$BR$1,0))/INDEX('Planning CPRP'!$G$10:$BA$168,MATCH('Planning Ngrps'!$A29,'Planning CPRP'!$A$10:$A$170,0),MATCH('Planning Ngrps'!N$9,'Planning CPRP'!$G$9:$BA$9,0)),"")</f>
        <v/>
      </c>
      <c r="O29" s="158" t="str">
        <f>IFERROR(INDEX('March 2019'!$G$2:$BR$159,MATCH('Planning Ngrps'!$A29,'March 2019'!$A$2:$A$161,0),MATCH(O$9,'March 2019'!$G$1:$BR$1,0))/INDEX('Planning CPRP'!$G$10:$BA$168,MATCH('Planning Ngrps'!$A29,'Planning CPRP'!$A$10:$A$170,0),MATCH('Planning Ngrps'!O$9,'Planning CPRP'!$G$9:$BA$9,0)),"")</f>
        <v/>
      </c>
      <c r="P29" s="158" t="str">
        <f>IFERROR(INDEX('March 2019'!$G$2:$BR$159,MATCH('Planning Ngrps'!$A29,'March 2019'!$A$2:$A$161,0),MATCH(P$9,'March 2019'!$G$1:$BR$1,0))/INDEX('Planning CPRP'!$G$10:$BA$168,MATCH('Planning Ngrps'!$A29,'Planning CPRP'!$A$10:$A$170,0),MATCH('Planning Ngrps'!P$9,'Planning CPRP'!$G$9:$BA$9,0)),"")</f>
        <v/>
      </c>
      <c r="Q29" s="158" t="str">
        <f>IFERROR(INDEX('March 2019'!$G$2:$BR$159,MATCH('Planning Ngrps'!$A29,'March 2019'!$A$2:$A$161,0),MATCH(Q$9,'March 2019'!$G$1:$BR$1,0))/INDEX('Planning CPRP'!$G$10:$BA$168,MATCH('Planning Ngrps'!$A29,'Planning CPRP'!$A$10:$A$170,0),MATCH('Planning Ngrps'!Q$9,'Planning CPRP'!$G$9:$BA$9,0)),"")</f>
        <v/>
      </c>
      <c r="R29" s="158" t="str">
        <f>IFERROR(INDEX('March 2019'!$G$2:$BR$159,MATCH('Planning Ngrps'!$A29,'March 2019'!$A$2:$A$161,0),MATCH(R$9,'March 2019'!$G$1:$BR$1,0))/INDEX('Planning CPRP'!$G$10:$BA$168,MATCH('Planning Ngrps'!$A29,'Planning CPRP'!$A$10:$A$170,0),MATCH('Planning Ngrps'!R$9,'Planning CPRP'!$G$9:$BA$9,0)),"")</f>
        <v/>
      </c>
      <c r="S29" s="158" t="str">
        <f>IFERROR(INDEX('March 2019'!$G$2:$BR$159,MATCH('Planning Ngrps'!$A29,'March 2019'!$A$2:$A$161,0),MATCH(S$9,'March 2019'!$G$1:$BR$1,0))/INDEX('Planning CPRP'!$G$10:$BA$168,MATCH('Planning Ngrps'!$A29,'Planning CPRP'!$A$10:$A$170,0),MATCH('Planning Ngrps'!S$9,'Planning CPRP'!$G$9:$BA$9,0)),"")</f>
        <v/>
      </c>
      <c r="T29" s="158" t="str">
        <f>IFERROR(INDEX('March 2019'!$G$2:$BR$159,MATCH('Planning Ngrps'!$A29,'March 2019'!$A$2:$A$161,0),MATCH(T$9,'March 2019'!$G$1:$BR$1,0))/INDEX('Planning CPRP'!$G$10:$BA$168,MATCH('Planning Ngrps'!$A29,'Planning CPRP'!$A$10:$A$170,0),MATCH('Planning Ngrps'!T$9,'Planning CPRP'!$G$9:$BA$9,0)),"")</f>
        <v/>
      </c>
      <c r="U29" s="158" t="str">
        <f>IFERROR(INDEX('March 2019'!$G$2:$BR$159,MATCH('Planning Ngrps'!$A29,'March 2019'!$A$2:$A$161,0),MATCH(U$9,'March 2019'!$G$1:$BR$1,0))/INDEX('Planning CPRP'!$G$10:$BA$168,MATCH('Planning Ngrps'!$A29,'Planning CPRP'!$A$10:$A$170,0),MATCH('Planning Ngrps'!U$9,'Planning CPRP'!$G$9:$BA$9,0)),"")</f>
        <v/>
      </c>
      <c r="V29" s="158" t="str">
        <f>IFERROR(INDEX('March 2019'!$G$2:$BR$159,MATCH('Planning Ngrps'!$A29,'March 2019'!$A$2:$A$161,0),MATCH(V$9,'March 2019'!$G$1:$BR$1,0))/INDEX('Planning CPRP'!$G$10:$BA$168,MATCH('Planning Ngrps'!$A29,'Planning CPRP'!$A$10:$A$170,0),MATCH('Planning Ngrps'!V$9,'Planning CPRP'!$G$9:$BA$9,0)),"")</f>
        <v/>
      </c>
      <c r="W29" s="158" t="str">
        <f>IFERROR(INDEX('March 2019'!$G$2:$BR$159,MATCH('Planning Ngrps'!$A29,'March 2019'!$A$2:$A$161,0),MATCH(W$9,'March 2019'!$G$1:$BR$1,0))/INDEX('Planning CPRP'!$G$10:$BA$168,MATCH('Planning Ngrps'!$A29,'Planning CPRP'!$A$10:$A$170,0),MATCH('Planning Ngrps'!W$9,'Planning CPRP'!$G$9:$BA$9,0)),"")</f>
        <v/>
      </c>
      <c r="X29" s="158" t="str">
        <f>IFERROR(INDEX('March 2019'!$G$2:$BR$159,MATCH('Planning Ngrps'!$A29,'March 2019'!$A$2:$A$161,0),MATCH(X$9,'March 2019'!$G$1:$BR$1,0))/INDEX('Planning CPRP'!$G$10:$BA$168,MATCH('Planning Ngrps'!$A29,'Planning CPRP'!$A$10:$A$170,0),MATCH('Planning Ngrps'!X$9,'Planning CPRP'!$G$9:$BA$9,0)),"")</f>
        <v/>
      </c>
      <c r="Y29" s="158" t="str">
        <f>IFERROR(INDEX('March 2019'!$G$2:$BR$159,MATCH('Planning Ngrps'!$A29,'March 2019'!$A$2:$A$161,0),MATCH(Y$9,'March 2019'!$G$1:$BR$1,0))/INDEX('Planning CPRP'!$G$10:$BA$168,MATCH('Planning Ngrps'!$A29,'Planning CPRP'!$A$10:$A$170,0),MATCH('Planning Ngrps'!Y$9,'Planning CPRP'!$G$9:$BA$9,0)),"")</f>
        <v/>
      </c>
      <c r="Z29" s="158" t="str">
        <f>IFERROR(INDEX('March 2019'!$G$2:$BR$159,MATCH('Planning Ngrps'!$A29,'March 2019'!$A$2:$A$161,0),MATCH(Z$9,'March 2019'!$G$1:$BR$1,0))/INDEX('Planning CPRP'!$G$10:$BA$168,MATCH('Planning Ngrps'!$A29,'Planning CPRP'!$A$10:$A$170,0),MATCH('Planning Ngrps'!Z$9,'Planning CPRP'!$G$9:$BA$9,0)),"")</f>
        <v/>
      </c>
      <c r="AA29" s="158" t="str">
        <f>IFERROR(INDEX('March 2019'!$G$2:$BR$159,MATCH('Planning Ngrps'!$A29,'March 2019'!$A$2:$A$161,0),MATCH(AA$9,'March 2019'!$G$1:$BR$1,0))/INDEX('Planning CPRP'!$G$10:$BA$168,MATCH('Planning Ngrps'!$A29,'Planning CPRP'!$A$10:$A$170,0),MATCH('Planning Ngrps'!AA$9,'Planning CPRP'!$G$9:$BA$9,0)),"")</f>
        <v/>
      </c>
      <c r="AB29" s="158" t="str">
        <f>IFERROR(INDEX('March 2019'!$G$2:$BR$159,MATCH('Planning Ngrps'!$A29,'March 2019'!$A$2:$A$161,0),MATCH(AB$9,'March 2019'!$G$1:$BR$1,0))/INDEX('Planning CPRP'!$G$10:$BA$168,MATCH('Planning Ngrps'!$A29,'Planning CPRP'!$A$10:$A$170,0),MATCH('Planning Ngrps'!AB$9,'Planning CPRP'!$G$9:$BA$9,0)),"")</f>
        <v/>
      </c>
      <c r="AC29" s="158" t="str">
        <f>IFERROR(INDEX('March 2019'!$G$2:$BR$159,MATCH('Planning Ngrps'!$A29,'March 2019'!$A$2:$A$161,0),MATCH(AC$9,'March 2019'!$G$1:$BR$1,0))/INDEX('Planning CPRP'!$G$10:$BA$168,MATCH('Planning Ngrps'!$A29,'Planning CPRP'!$A$10:$A$170,0),MATCH('Planning Ngrps'!AC$9,'Planning CPRP'!$G$9:$BA$9,0)),"")</f>
        <v/>
      </c>
      <c r="AD29" s="158" t="str">
        <f>IFERROR(INDEX('March 2019'!$G$2:$BR$159,MATCH('Planning Ngrps'!$A29,'March 2019'!$A$2:$A$161,0),MATCH(AD$9,'March 2019'!$G$1:$BR$1,0))/INDEX('Planning CPRP'!$G$10:$BA$168,MATCH('Planning Ngrps'!$A29,'Planning CPRP'!$A$10:$A$170,0),MATCH('Planning Ngrps'!AD$9,'Planning CPRP'!$G$9:$BA$9,0)),"")</f>
        <v/>
      </c>
      <c r="AE29" s="158" t="str">
        <f>IFERROR(INDEX('March 2019'!$G$2:$BR$159,MATCH('Planning Ngrps'!$A29,'March 2019'!$A$2:$A$161,0),MATCH(AE$9,'March 2019'!$G$1:$BR$1,0))/INDEX('Planning CPRP'!$G$10:$BA$168,MATCH('Planning Ngrps'!$A29,'Planning CPRP'!$A$10:$A$170,0),MATCH('Planning Ngrps'!AE$9,'Planning CPRP'!$G$9:$BA$9,0)),"")</f>
        <v/>
      </c>
      <c r="AF29" s="158" t="str">
        <f>IFERROR(INDEX('March 2019'!$G$2:$BR$159,MATCH('Planning Ngrps'!$A29,'March 2019'!$A$2:$A$161,0),MATCH(AF$9,'March 2019'!$G$1:$BR$1,0))/INDEX('Planning CPRP'!$G$10:$BA$168,MATCH('Planning Ngrps'!$A29,'Planning CPRP'!$A$10:$A$170,0),MATCH('Planning Ngrps'!AF$9,'Planning CPRP'!$G$9:$BA$9,0)),"")</f>
        <v/>
      </c>
      <c r="AG29" s="158" t="str">
        <f>IFERROR(INDEX('March 2019'!$G$2:$BR$159,MATCH('Planning Ngrps'!$A29,'March 2019'!$A$2:$A$161,0),MATCH(AG$9,'March 2019'!$G$1:$BR$1,0))/INDEX('Planning CPRP'!$G$10:$BA$168,MATCH('Planning Ngrps'!$A29,'Planning CPRP'!$A$10:$A$170,0),MATCH('Planning Ngrps'!AG$9,'Planning CPRP'!$G$9:$BA$9,0)),"")</f>
        <v/>
      </c>
      <c r="AH29" s="158" t="str">
        <f>IFERROR(INDEX('March 2019'!$G$2:$BR$159,MATCH('Planning Ngrps'!$A29,'March 2019'!$A$2:$A$161,0),MATCH(AH$9,'March 2019'!$G$1:$BR$1,0))/INDEX('Planning CPRP'!$G$10:$BA$168,MATCH('Planning Ngrps'!$A29,'Planning CPRP'!$A$10:$A$170,0),MATCH('Planning Ngrps'!AH$9,'Planning CPRP'!$G$9:$BA$9,0)),"")</f>
        <v/>
      </c>
      <c r="AI29" s="158" t="str">
        <f>IFERROR(INDEX('March 2019'!$G$2:$BR$159,MATCH('Planning Ngrps'!$A29,'March 2019'!$A$2:$A$161,0),MATCH(AI$9,'March 2019'!$G$1:$BR$1,0))/INDEX('Planning CPRP'!$G$10:$BA$168,MATCH('Planning Ngrps'!$A29,'Planning CPRP'!$A$10:$A$170,0),MATCH('Planning Ngrps'!AI$9,'Planning CPRP'!$G$9:$BA$9,0)),"")</f>
        <v/>
      </c>
      <c r="AJ29" s="158" t="str">
        <f>IFERROR(INDEX('March 2019'!$G$2:$BR$159,MATCH('Planning Ngrps'!$A29,'March 2019'!$A$2:$A$161,0),MATCH(AJ$9,'March 2019'!$G$1:$BR$1,0))/INDEX('Planning CPRP'!$G$10:$BA$168,MATCH('Planning Ngrps'!$A29,'Planning CPRP'!$A$10:$A$170,0),MATCH('Planning Ngrps'!AJ$9,'Planning CPRP'!$G$9:$BA$9,0)),"")</f>
        <v/>
      </c>
      <c r="AK29" s="158" t="str">
        <f>IFERROR(INDEX('March 2019'!$G$2:$BR$159,MATCH('Planning Ngrps'!$A29,'March 2019'!$A$2:$A$161,0),MATCH(AK$9,'March 2019'!$G$1:$BR$1,0))/INDEX('Planning CPRP'!$G$10:$BA$168,MATCH('Planning Ngrps'!$A29,'Planning CPRP'!$A$10:$A$170,0),MATCH('Planning Ngrps'!AK$9,'Planning CPRP'!$G$9:$BA$9,0)),"")</f>
        <v/>
      </c>
      <c r="AL29" s="158" t="str">
        <f>IFERROR(INDEX('March 2019'!$G$2:$BR$159,MATCH('Planning Ngrps'!$A29,'March 2019'!$A$2:$A$161,0),MATCH(AL$9,'March 2019'!$G$1:$BR$1,0))/INDEX('Planning CPRP'!$G$10:$BA$168,MATCH('Planning Ngrps'!$A29,'Planning CPRP'!$A$10:$A$170,0),MATCH('Planning Ngrps'!AL$9,'Planning CPRP'!$G$9:$BA$9,0)),"")</f>
        <v/>
      </c>
      <c r="AM29" s="158" t="str">
        <f>IFERROR(INDEX('March 2019'!$G$2:$BR$159,MATCH('Planning Ngrps'!$A29,'March 2019'!$A$2:$A$161,0),MATCH(AM$9,'March 2019'!$G$1:$BR$1,0))/INDEX('Planning CPRP'!$G$10:$BA$168,MATCH('Planning Ngrps'!$A29,'Planning CPRP'!$A$10:$A$170,0),MATCH('Planning Ngrps'!AM$9,'Planning CPRP'!$G$9:$BA$9,0)),"")</f>
        <v/>
      </c>
      <c r="AN29" s="158" t="str">
        <f>IFERROR(INDEX('March 2019'!$G$2:$BR$159,MATCH('Planning Ngrps'!$A29,'March 2019'!$A$2:$A$161,0),MATCH(AN$9,'March 2019'!$G$1:$BR$1,0))/INDEX('Planning CPRP'!$G$10:$BA$168,MATCH('Planning Ngrps'!$A29,'Planning CPRP'!$A$10:$A$170,0),MATCH('Planning Ngrps'!AN$9,'Planning CPRP'!$G$9:$BA$9,0)),"")</f>
        <v/>
      </c>
      <c r="AO29" s="158" t="str">
        <f>IFERROR(INDEX('March 2019'!$G$2:$BR$159,MATCH('Planning Ngrps'!$A29,'March 2019'!$A$2:$A$161,0),MATCH(AO$9,'March 2019'!$G$1:$BR$1,0))/INDEX('Planning CPRP'!$G$10:$BA$168,MATCH('Planning Ngrps'!$A29,'Planning CPRP'!$A$10:$A$170,0),MATCH('Planning Ngrps'!AO$9,'Planning CPRP'!$G$9:$BA$9,0)),"")</f>
        <v/>
      </c>
      <c r="AP29" s="158" t="str">
        <f>IFERROR(INDEX('March 2019'!$G$2:$BR$159,MATCH('Planning Ngrps'!$A29,'March 2019'!$A$2:$A$161,0),MATCH(AP$9,'March 2019'!$G$1:$BR$1,0))/INDEX('Planning CPRP'!$G$10:$BA$168,MATCH('Planning Ngrps'!$A29,'Planning CPRP'!$A$10:$A$170,0),MATCH('Planning Ngrps'!AP$9,'Planning CPRP'!$G$9:$BA$9,0)),"")</f>
        <v/>
      </c>
      <c r="AQ29" s="158" t="str">
        <f>IFERROR(INDEX('March 2019'!$G$2:$BR$159,MATCH('Planning Ngrps'!$A29,'March 2019'!$A$2:$A$161,0),MATCH(AQ$9,'March 2019'!$G$1:$BR$1,0))/INDEX('Planning CPRP'!$G$10:$BA$168,MATCH('Planning Ngrps'!$A29,'Planning CPRP'!$A$10:$A$170,0),MATCH('Planning Ngrps'!AQ$9,'Planning CPRP'!$G$9:$BA$9,0)),"")</f>
        <v/>
      </c>
      <c r="AR29" s="158" t="str">
        <f>IFERROR(INDEX('March 2019'!$G$2:$BR$159,MATCH('Planning Ngrps'!$A29,'March 2019'!$A$2:$A$161,0),MATCH(AR$9,'March 2019'!$G$1:$BR$1,0))/INDEX('Planning CPRP'!$G$10:$BA$168,MATCH('Planning Ngrps'!$A29,'Planning CPRP'!$A$10:$A$170,0),MATCH('Planning Ngrps'!AR$9,'Planning CPRP'!$G$9:$BA$9,0)),"")</f>
        <v/>
      </c>
      <c r="AS29" s="158" t="str">
        <f>IFERROR(INDEX('March 2019'!$G$2:$BR$159,MATCH('Planning Ngrps'!$A29,'March 2019'!$A$2:$A$161,0),MATCH(AS$9,'March 2019'!$G$1:$BR$1,0))/INDEX('Planning CPRP'!$G$10:$BA$168,MATCH('Planning Ngrps'!$A29,'Planning CPRP'!$A$10:$A$170,0),MATCH('Planning Ngrps'!AS$9,'Planning CPRP'!$G$9:$BA$9,0)),"")</f>
        <v/>
      </c>
      <c r="AT29" s="158" t="str">
        <f>IFERROR(INDEX('March 2019'!$G$2:$BR$159,MATCH('Planning Ngrps'!$A29,'March 2019'!$A$2:$A$161,0),MATCH(AT$9,'March 2019'!$G$1:$BR$1,0))/INDEX('Planning CPRP'!$G$10:$BA$168,MATCH('Planning Ngrps'!$A29,'Planning CPRP'!$A$10:$A$170,0),MATCH('Planning Ngrps'!AT$9,'Planning CPRP'!$G$9:$BA$9,0)),"")</f>
        <v/>
      </c>
      <c r="AU29" s="158" t="str">
        <f>IFERROR(INDEX('March 2019'!$G$2:$BR$159,MATCH('Planning Ngrps'!$A29,'March 2019'!$A$2:$A$161,0),MATCH(AU$9,'March 2019'!$G$1:$BR$1,0))/INDEX('Planning CPRP'!$G$10:$BA$168,MATCH('Planning Ngrps'!$A29,'Planning CPRP'!$A$10:$A$170,0),MATCH('Planning Ngrps'!AU$9,'Planning CPRP'!$G$9:$BA$9,0)),"")</f>
        <v/>
      </c>
      <c r="AV29" s="158" t="str">
        <f>IFERROR(INDEX('March 2019'!$G$2:$BR$159,MATCH('Planning Ngrps'!$A29,'March 2019'!$A$2:$A$161,0),MATCH(AV$9,'March 2019'!$G$1:$BR$1,0))/INDEX('Planning CPRP'!$G$10:$BA$168,MATCH('Planning Ngrps'!$A29,'Planning CPRP'!$A$10:$A$170,0),MATCH('Planning Ngrps'!AV$9,'Planning CPRP'!$G$9:$BA$9,0)),"")</f>
        <v/>
      </c>
      <c r="AW29" s="158" t="str">
        <f>IFERROR(INDEX('March 2019'!$G$2:$BR$159,MATCH('Planning Ngrps'!$A29,'March 2019'!$A$2:$A$161,0),MATCH(AW$9,'March 2019'!$G$1:$BR$1,0))/INDEX('Planning CPRP'!$G$10:$BA$168,MATCH('Planning Ngrps'!$A29,'Planning CPRP'!$A$10:$A$170,0),MATCH('Planning Ngrps'!AW$9,'Planning CPRP'!$G$9:$BA$9,0)),"")</f>
        <v/>
      </c>
      <c r="AX29" s="158" t="str">
        <f>IFERROR(INDEX('March 2019'!$G$2:$BR$159,MATCH('Planning Ngrps'!$A29,'March 2019'!$A$2:$A$161,0),MATCH(AX$9,'March 2019'!$G$1:$BR$1,0))/INDEX('Planning CPRP'!$G$10:$BA$168,MATCH('Planning Ngrps'!$A29,'Planning CPRP'!$A$10:$A$170,0),MATCH('Planning Ngrps'!AX$9,'Planning CPRP'!$G$9:$BA$9,0)),"")</f>
        <v/>
      </c>
      <c r="AY29" s="158" t="str">
        <f>IFERROR(INDEX('March 2019'!$G$2:$BR$159,MATCH('Planning Ngrps'!$A29,'March 2019'!$A$2:$A$161,0),MATCH(AY$9,'March 2019'!$G$1:$BR$1,0))/INDEX('Planning CPRP'!$G$10:$BA$168,MATCH('Planning Ngrps'!$A29,'Planning CPRP'!$A$10:$A$170,0),MATCH('Planning Ngrps'!AY$9,'Planning CPRP'!$G$9:$BA$9,0)),"")</f>
        <v/>
      </c>
      <c r="AZ29" s="158" t="str">
        <f>IFERROR(INDEX('March 2019'!$G$2:$BR$159,MATCH('Planning Ngrps'!$A29,'March 2019'!$A$2:$A$161,0),MATCH(AZ$9,'March 2019'!$G$1:$BR$1,0))/INDEX('Planning CPRP'!$G$10:$BA$168,MATCH('Planning Ngrps'!$A29,'Planning CPRP'!$A$10:$A$170,0),MATCH('Planning Ngrps'!AZ$9,'Planning CPRP'!$G$9:$BA$9,0)),"")</f>
        <v/>
      </c>
      <c r="BA29" s="158" t="str">
        <f>IFERROR(INDEX('March 2019'!$G$2:$BR$159,MATCH('Planning Ngrps'!$A29,'March 2019'!$A$2:$A$161,0),MATCH(BA$9,'March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IFERROR(INDEX('March 2019'!$G$2:$BR$159,MATCH('Planning Ngrps'!$A30,'March 2019'!$A$2:$A$161,0),MATCH(G$9,'March 2019'!$G$1:$BR$1,0))/INDEX('Planning CPRP'!$G$10:$BA$168,MATCH('Planning Ngrps'!$A30,'Planning CPRP'!$A$10:$A$170,0),MATCH('Planning Ngrps'!G$9,'Planning CPRP'!$G$9:$BA$9,0)),"")</f>
        <v/>
      </c>
      <c r="H30" s="158" t="str">
        <f>IFERROR(INDEX('March 2019'!$G$2:$BR$159,MATCH('Planning Ngrps'!$A30,'March 2019'!$A$2:$A$161,0),MATCH(H$9,'March 2019'!$G$1:$BR$1,0))/INDEX('Planning CPRP'!$G$10:$BA$168,MATCH('Planning Ngrps'!$A30,'Planning CPRP'!$A$10:$A$170,0),MATCH('Planning Ngrps'!H$9,'Planning CPRP'!$G$9:$BA$9,0)),"")</f>
        <v/>
      </c>
      <c r="I30" s="158" t="str">
        <f>IFERROR(INDEX('March 2019'!$G$2:$BR$159,MATCH('Planning Ngrps'!$A30,'March 2019'!$A$2:$A$161,0),MATCH(I$9,'March 2019'!$G$1:$BR$1,0))/INDEX('Planning CPRP'!$G$10:$BA$168,MATCH('Planning Ngrps'!$A30,'Planning CPRP'!$A$10:$A$170,0),MATCH('Planning Ngrps'!I$9,'Planning CPRP'!$G$9:$BA$9,0)),"")</f>
        <v/>
      </c>
      <c r="J30" s="158" t="str">
        <f>IFERROR(INDEX('March 2019'!$G$2:$BR$159,MATCH('Planning Ngrps'!$A30,'March 2019'!$A$2:$A$161,0),MATCH(J$9,'March 2019'!$G$1:$BR$1,0))/INDEX('Planning CPRP'!$G$10:$BA$168,MATCH('Planning Ngrps'!$A30,'Planning CPRP'!$A$10:$A$170,0),MATCH('Planning Ngrps'!J$9,'Planning CPRP'!$G$9:$BA$9,0)),"")</f>
        <v/>
      </c>
      <c r="K30" s="158" t="str">
        <f>IFERROR(INDEX('March 2019'!$G$2:$BR$159,MATCH('Planning Ngrps'!$A30,'March 2019'!$A$2:$A$161,0),MATCH(K$9,'March 2019'!$G$1:$BR$1,0))/INDEX('Planning CPRP'!$G$10:$BA$168,MATCH('Planning Ngrps'!$A30,'Planning CPRP'!$A$10:$A$170,0),MATCH('Planning Ngrps'!K$9,'Planning CPRP'!$G$9:$BA$9,0)),"")</f>
        <v/>
      </c>
      <c r="L30" s="158" t="str">
        <f>IFERROR(INDEX('March 2019'!$G$2:$BR$159,MATCH('Planning Ngrps'!$A30,'March 2019'!$A$2:$A$161,0),MATCH(L$9,'March 2019'!$G$1:$BR$1,0))/INDEX('Planning CPRP'!$G$10:$BA$168,MATCH('Planning Ngrps'!$A30,'Planning CPRP'!$A$10:$A$170,0),MATCH('Planning Ngrps'!L$9,'Planning CPRP'!$G$9:$BA$9,0)),"")</f>
        <v/>
      </c>
      <c r="M30" s="158" t="str">
        <f>IFERROR(INDEX('March 2019'!$G$2:$BR$159,MATCH('Planning Ngrps'!$A30,'March 2019'!$A$2:$A$161,0),MATCH(M$9,'March 2019'!$G$1:$BR$1,0))/INDEX('Planning CPRP'!$G$10:$BA$168,MATCH('Planning Ngrps'!$A30,'Planning CPRP'!$A$10:$A$170,0),MATCH('Planning Ngrps'!M$9,'Planning CPRP'!$G$9:$BA$9,0)),"")</f>
        <v/>
      </c>
      <c r="N30" s="158" t="str">
        <f>IFERROR(INDEX('March 2019'!$G$2:$BR$159,MATCH('Planning Ngrps'!$A30,'March 2019'!$A$2:$A$161,0),MATCH(N$9,'March 2019'!$G$1:$BR$1,0))/INDEX('Planning CPRP'!$G$10:$BA$168,MATCH('Planning Ngrps'!$A30,'Planning CPRP'!$A$10:$A$170,0),MATCH('Planning Ngrps'!N$9,'Planning CPRP'!$G$9:$BA$9,0)),"")</f>
        <v/>
      </c>
      <c r="O30" s="158" t="str">
        <f>IFERROR(INDEX('March 2019'!$G$2:$BR$159,MATCH('Planning Ngrps'!$A30,'March 2019'!$A$2:$A$161,0),MATCH(O$9,'March 2019'!$G$1:$BR$1,0))/INDEX('Planning CPRP'!$G$10:$BA$168,MATCH('Planning Ngrps'!$A30,'Planning CPRP'!$A$10:$A$170,0),MATCH('Planning Ngrps'!O$9,'Planning CPRP'!$G$9:$BA$9,0)),"")</f>
        <v/>
      </c>
      <c r="P30" s="158" t="str">
        <f>IFERROR(INDEX('March 2019'!$G$2:$BR$159,MATCH('Planning Ngrps'!$A30,'March 2019'!$A$2:$A$161,0),MATCH(P$9,'March 2019'!$G$1:$BR$1,0))/INDEX('Planning CPRP'!$G$10:$BA$168,MATCH('Planning Ngrps'!$A30,'Planning CPRP'!$A$10:$A$170,0),MATCH('Planning Ngrps'!P$9,'Planning CPRP'!$G$9:$BA$9,0)),"")</f>
        <v/>
      </c>
      <c r="Q30" s="158" t="str">
        <f>IFERROR(INDEX('March 2019'!$G$2:$BR$159,MATCH('Planning Ngrps'!$A30,'March 2019'!$A$2:$A$161,0),MATCH(Q$9,'March 2019'!$G$1:$BR$1,0))/INDEX('Planning CPRP'!$G$10:$BA$168,MATCH('Planning Ngrps'!$A30,'Planning CPRP'!$A$10:$A$170,0),MATCH('Planning Ngrps'!Q$9,'Planning CPRP'!$G$9:$BA$9,0)),"")</f>
        <v/>
      </c>
      <c r="R30" s="158" t="str">
        <f>IFERROR(INDEX('March 2019'!$G$2:$BR$159,MATCH('Planning Ngrps'!$A30,'March 2019'!$A$2:$A$161,0),MATCH(R$9,'March 2019'!$G$1:$BR$1,0))/INDEX('Planning CPRP'!$G$10:$BA$168,MATCH('Planning Ngrps'!$A30,'Planning CPRP'!$A$10:$A$170,0),MATCH('Planning Ngrps'!R$9,'Planning CPRP'!$G$9:$BA$9,0)),"")</f>
        <v/>
      </c>
      <c r="S30" s="158" t="str">
        <f>IFERROR(INDEX('March 2019'!$G$2:$BR$159,MATCH('Planning Ngrps'!$A30,'March 2019'!$A$2:$A$161,0),MATCH(S$9,'March 2019'!$G$1:$BR$1,0))/INDEX('Planning CPRP'!$G$10:$BA$168,MATCH('Planning Ngrps'!$A30,'Planning CPRP'!$A$10:$A$170,0),MATCH('Planning Ngrps'!S$9,'Planning CPRP'!$G$9:$BA$9,0)),"")</f>
        <v/>
      </c>
      <c r="T30" s="158" t="str">
        <f>IFERROR(INDEX('March 2019'!$G$2:$BR$159,MATCH('Planning Ngrps'!$A30,'March 2019'!$A$2:$A$161,0),MATCH(T$9,'March 2019'!$G$1:$BR$1,0))/INDEX('Planning CPRP'!$G$10:$BA$168,MATCH('Planning Ngrps'!$A30,'Planning CPRP'!$A$10:$A$170,0),MATCH('Planning Ngrps'!T$9,'Planning CPRP'!$G$9:$BA$9,0)),"")</f>
        <v/>
      </c>
      <c r="U30" s="158" t="str">
        <f>IFERROR(INDEX('March 2019'!$G$2:$BR$159,MATCH('Planning Ngrps'!$A30,'March 2019'!$A$2:$A$161,0),MATCH(U$9,'March 2019'!$G$1:$BR$1,0))/INDEX('Planning CPRP'!$G$10:$BA$168,MATCH('Planning Ngrps'!$A30,'Planning CPRP'!$A$10:$A$170,0),MATCH('Planning Ngrps'!U$9,'Planning CPRP'!$G$9:$BA$9,0)),"")</f>
        <v/>
      </c>
      <c r="V30" s="158" t="str">
        <f>IFERROR(INDEX('March 2019'!$G$2:$BR$159,MATCH('Planning Ngrps'!$A30,'March 2019'!$A$2:$A$161,0),MATCH(V$9,'March 2019'!$G$1:$BR$1,0))/INDEX('Planning CPRP'!$G$10:$BA$168,MATCH('Planning Ngrps'!$A30,'Planning CPRP'!$A$10:$A$170,0),MATCH('Planning Ngrps'!V$9,'Planning CPRP'!$G$9:$BA$9,0)),"")</f>
        <v/>
      </c>
      <c r="W30" s="158" t="str">
        <f>IFERROR(INDEX('March 2019'!$G$2:$BR$159,MATCH('Planning Ngrps'!$A30,'March 2019'!$A$2:$A$161,0),MATCH(W$9,'March 2019'!$G$1:$BR$1,0))/INDEX('Planning CPRP'!$G$10:$BA$168,MATCH('Planning Ngrps'!$A30,'Planning CPRP'!$A$10:$A$170,0),MATCH('Planning Ngrps'!W$9,'Planning CPRP'!$G$9:$BA$9,0)),"")</f>
        <v/>
      </c>
      <c r="X30" s="158" t="str">
        <f>IFERROR(INDEX('March 2019'!$G$2:$BR$159,MATCH('Planning Ngrps'!$A30,'March 2019'!$A$2:$A$161,0),MATCH(X$9,'March 2019'!$G$1:$BR$1,0))/INDEX('Planning CPRP'!$G$10:$BA$168,MATCH('Planning Ngrps'!$A30,'Planning CPRP'!$A$10:$A$170,0),MATCH('Planning Ngrps'!X$9,'Planning CPRP'!$G$9:$BA$9,0)),"")</f>
        <v/>
      </c>
      <c r="Y30" s="158" t="str">
        <f>IFERROR(INDEX('March 2019'!$G$2:$BR$159,MATCH('Planning Ngrps'!$A30,'March 2019'!$A$2:$A$161,0),MATCH(Y$9,'March 2019'!$G$1:$BR$1,0))/INDEX('Planning CPRP'!$G$10:$BA$168,MATCH('Planning Ngrps'!$A30,'Planning CPRP'!$A$10:$A$170,0),MATCH('Planning Ngrps'!Y$9,'Planning CPRP'!$G$9:$BA$9,0)),"")</f>
        <v/>
      </c>
      <c r="Z30" s="158" t="str">
        <f>IFERROR(INDEX('March 2019'!$G$2:$BR$159,MATCH('Planning Ngrps'!$A30,'March 2019'!$A$2:$A$161,0),MATCH(Z$9,'March 2019'!$G$1:$BR$1,0))/INDEX('Planning CPRP'!$G$10:$BA$168,MATCH('Planning Ngrps'!$A30,'Planning CPRP'!$A$10:$A$170,0),MATCH('Planning Ngrps'!Z$9,'Planning CPRP'!$G$9:$BA$9,0)),"")</f>
        <v/>
      </c>
      <c r="AA30" s="158" t="str">
        <f>IFERROR(INDEX('March 2019'!$G$2:$BR$159,MATCH('Planning Ngrps'!$A30,'March 2019'!$A$2:$A$161,0),MATCH(AA$9,'March 2019'!$G$1:$BR$1,0))/INDEX('Planning CPRP'!$G$10:$BA$168,MATCH('Planning Ngrps'!$A30,'Planning CPRP'!$A$10:$A$170,0),MATCH('Planning Ngrps'!AA$9,'Planning CPRP'!$G$9:$BA$9,0)),"")</f>
        <v/>
      </c>
      <c r="AB30" s="158" t="str">
        <f>IFERROR(INDEX('March 2019'!$G$2:$BR$159,MATCH('Planning Ngrps'!$A30,'March 2019'!$A$2:$A$161,0),MATCH(AB$9,'March 2019'!$G$1:$BR$1,0))/INDEX('Planning CPRP'!$G$10:$BA$168,MATCH('Planning Ngrps'!$A30,'Planning CPRP'!$A$10:$A$170,0),MATCH('Planning Ngrps'!AB$9,'Planning CPRP'!$G$9:$BA$9,0)),"")</f>
        <v/>
      </c>
      <c r="AC30" s="158" t="str">
        <f>IFERROR(INDEX('March 2019'!$G$2:$BR$159,MATCH('Planning Ngrps'!$A30,'March 2019'!$A$2:$A$161,0),MATCH(AC$9,'March 2019'!$G$1:$BR$1,0))/INDEX('Planning CPRP'!$G$10:$BA$168,MATCH('Planning Ngrps'!$A30,'Planning CPRP'!$A$10:$A$170,0),MATCH('Planning Ngrps'!AC$9,'Planning CPRP'!$G$9:$BA$9,0)),"")</f>
        <v/>
      </c>
      <c r="AD30" s="158" t="str">
        <f>IFERROR(INDEX('March 2019'!$G$2:$BR$159,MATCH('Planning Ngrps'!$A30,'March 2019'!$A$2:$A$161,0),MATCH(AD$9,'March 2019'!$G$1:$BR$1,0))/INDEX('Planning CPRP'!$G$10:$BA$168,MATCH('Planning Ngrps'!$A30,'Planning CPRP'!$A$10:$A$170,0),MATCH('Planning Ngrps'!AD$9,'Planning CPRP'!$G$9:$BA$9,0)),"")</f>
        <v/>
      </c>
      <c r="AE30" s="158" t="str">
        <f>IFERROR(INDEX('March 2019'!$G$2:$BR$159,MATCH('Planning Ngrps'!$A30,'March 2019'!$A$2:$A$161,0),MATCH(AE$9,'March 2019'!$G$1:$BR$1,0))/INDEX('Planning CPRP'!$G$10:$BA$168,MATCH('Planning Ngrps'!$A30,'Planning CPRP'!$A$10:$A$170,0),MATCH('Planning Ngrps'!AE$9,'Planning CPRP'!$G$9:$BA$9,0)),"")</f>
        <v/>
      </c>
      <c r="AF30" s="158" t="str">
        <f>IFERROR(INDEX('March 2019'!$G$2:$BR$159,MATCH('Planning Ngrps'!$A30,'March 2019'!$A$2:$A$161,0),MATCH(AF$9,'March 2019'!$G$1:$BR$1,0))/INDEX('Planning CPRP'!$G$10:$BA$168,MATCH('Planning Ngrps'!$A30,'Planning CPRP'!$A$10:$A$170,0),MATCH('Planning Ngrps'!AF$9,'Planning CPRP'!$G$9:$BA$9,0)),"")</f>
        <v/>
      </c>
      <c r="AG30" s="158" t="str">
        <f>IFERROR(INDEX('March 2019'!$G$2:$BR$159,MATCH('Planning Ngrps'!$A30,'March 2019'!$A$2:$A$161,0),MATCH(AG$9,'March 2019'!$G$1:$BR$1,0))/INDEX('Planning CPRP'!$G$10:$BA$168,MATCH('Planning Ngrps'!$A30,'Planning CPRP'!$A$10:$A$170,0),MATCH('Planning Ngrps'!AG$9,'Planning CPRP'!$G$9:$BA$9,0)),"")</f>
        <v/>
      </c>
      <c r="AH30" s="158" t="str">
        <f>IFERROR(INDEX('March 2019'!$G$2:$BR$159,MATCH('Planning Ngrps'!$A30,'March 2019'!$A$2:$A$161,0),MATCH(AH$9,'March 2019'!$G$1:$BR$1,0))/INDEX('Planning CPRP'!$G$10:$BA$168,MATCH('Planning Ngrps'!$A30,'Planning CPRP'!$A$10:$A$170,0),MATCH('Planning Ngrps'!AH$9,'Planning CPRP'!$G$9:$BA$9,0)),"")</f>
        <v/>
      </c>
      <c r="AI30" s="158" t="str">
        <f>IFERROR(INDEX('March 2019'!$G$2:$BR$159,MATCH('Planning Ngrps'!$A30,'March 2019'!$A$2:$A$161,0),MATCH(AI$9,'March 2019'!$G$1:$BR$1,0))/INDEX('Planning CPRP'!$G$10:$BA$168,MATCH('Planning Ngrps'!$A30,'Planning CPRP'!$A$10:$A$170,0),MATCH('Planning Ngrps'!AI$9,'Planning CPRP'!$G$9:$BA$9,0)),"")</f>
        <v/>
      </c>
      <c r="AJ30" s="158" t="str">
        <f>IFERROR(INDEX('March 2019'!$G$2:$BR$159,MATCH('Planning Ngrps'!$A30,'March 2019'!$A$2:$A$161,0),MATCH(AJ$9,'March 2019'!$G$1:$BR$1,0))/INDEX('Planning CPRP'!$G$10:$BA$168,MATCH('Planning Ngrps'!$A30,'Planning CPRP'!$A$10:$A$170,0),MATCH('Planning Ngrps'!AJ$9,'Planning CPRP'!$G$9:$BA$9,0)),"")</f>
        <v/>
      </c>
      <c r="AK30" s="158" t="str">
        <f>IFERROR(INDEX('March 2019'!$G$2:$BR$159,MATCH('Planning Ngrps'!$A30,'March 2019'!$A$2:$A$161,0),MATCH(AK$9,'March 2019'!$G$1:$BR$1,0))/INDEX('Planning CPRP'!$G$10:$BA$168,MATCH('Planning Ngrps'!$A30,'Planning CPRP'!$A$10:$A$170,0),MATCH('Planning Ngrps'!AK$9,'Planning CPRP'!$G$9:$BA$9,0)),"")</f>
        <v/>
      </c>
      <c r="AL30" s="158" t="str">
        <f>IFERROR(INDEX('March 2019'!$G$2:$BR$159,MATCH('Planning Ngrps'!$A30,'March 2019'!$A$2:$A$161,0),MATCH(AL$9,'March 2019'!$G$1:$BR$1,0))/INDEX('Planning CPRP'!$G$10:$BA$168,MATCH('Planning Ngrps'!$A30,'Planning CPRP'!$A$10:$A$170,0),MATCH('Planning Ngrps'!AL$9,'Planning CPRP'!$G$9:$BA$9,0)),"")</f>
        <v/>
      </c>
      <c r="AM30" s="158" t="str">
        <f>IFERROR(INDEX('March 2019'!$G$2:$BR$159,MATCH('Planning Ngrps'!$A30,'March 2019'!$A$2:$A$161,0),MATCH(AM$9,'March 2019'!$G$1:$BR$1,0))/INDEX('Planning CPRP'!$G$10:$BA$168,MATCH('Planning Ngrps'!$A30,'Planning CPRP'!$A$10:$A$170,0),MATCH('Planning Ngrps'!AM$9,'Planning CPRP'!$G$9:$BA$9,0)),"")</f>
        <v/>
      </c>
      <c r="AN30" s="158" t="str">
        <f>IFERROR(INDEX('March 2019'!$G$2:$BR$159,MATCH('Planning Ngrps'!$A30,'March 2019'!$A$2:$A$161,0),MATCH(AN$9,'March 2019'!$G$1:$BR$1,0))/INDEX('Planning CPRP'!$G$10:$BA$168,MATCH('Planning Ngrps'!$A30,'Planning CPRP'!$A$10:$A$170,0),MATCH('Planning Ngrps'!AN$9,'Planning CPRP'!$G$9:$BA$9,0)),"")</f>
        <v/>
      </c>
      <c r="AO30" s="158" t="str">
        <f>IFERROR(INDEX('March 2019'!$G$2:$BR$159,MATCH('Planning Ngrps'!$A30,'March 2019'!$A$2:$A$161,0),MATCH(AO$9,'March 2019'!$G$1:$BR$1,0))/INDEX('Planning CPRP'!$G$10:$BA$168,MATCH('Planning Ngrps'!$A30,'Planning CPRP'!$A$10:$A$170,0),MATCH('Planning Ngrps'!AO$9,'Planning CPRP'!$G$9:$BA$9,0)),"")</f>
        <v/>
      </c>
      <c r="AP30" s="158" t="str">
        <f>IFERROR(INDEX('March 2019'!$G$2:$BR$159,MATCH('Planning Ngrps'!$A30,'March 2019'!$A$2:$A$161,0),MATCH(AP$9,'March 2019'!$G$1:$BR$1,0))/INDEX('Planning CPRP'!$G$10:$BA$168,MATCH('Planning Ngrps'!$A30,'Planning CPRP'!$A$10:$A$170,0),MATCH('Planning Ngrps'!AP$9,'Planning CPRP'!$G$9:$BA$9,0)),"")</f>
        <v/>
      </c>
      <c r="AQ30" s="158" t="str">
        <f>IFERROR(INDEX('March 2019'!$G$2:$BR$159,MATCH('Planning Ngrps'!$A30,'March 2019'!$A$2:$A$161,0),MATCH(AQ$9,'March 2019'!$G$1:$BR$1,0))/INDEX('Planning CPRP'!$G$10:$BA$168,MATCH('Planning Ngrps'!$A30,'Planning CPRP'!$A$10:$A$170,0),MATCH('Planning Ngrps'!AQ$9,'Planning CPRP'!$G$9:$BA$9,0)),"")</f>
        <v/>
      </c>
      <c r="AR30" s="158" t="str">
        <f>IFERROR(INDEX('March 2019'!$G$2:$BR$159,MATCH('Planning Ngrps'!$A30,'March 2019'!$A$2:$A$161,0),MATCH(AR$9,'March 2019'!$G$1:$BR$1,0))/INDEX('Planning CPRP'!$G$10:$BA$168,MATCH('Planning Ngrps'!$A30,'Planning CPRP'!$A$10:$A$170,0),MATCH('Planning Ngrps'!AR$9,'Planning CPRP'!$G$9:$BA$9,0)),"")</f>
        <v/>
      </c>
      <c r="AS30" s="158" t="str">
        <f>IFERROR(INDEX('March 2019'!$G$2:$BR$159,MATCH('Planning Ngrps'!$A30,'March 2019'!$A$2:$A$161,0),MATCH(AS$9,'March 2019'!$G$1:$BR$1,0))/INDEX('Planning CPRP'!$G$10:$BA$168,MATCH('Planning Ngrps'!$A30,'Planning CPRP'!$A$10:$A$170,0),MATCH('Planning Ngrps'!AS$9,'Planning CPRP'!$G$9:$BA$9,0)),"")</f>
        <v/>
      </c>
      <c r="AT30" s="158" t="str">
        <f>IFERROR(INDEX('March 2019'!$G$2:$BR$159,MATCH('Planning Ngrps'!$A30,'March 2019'!$A$2:$A$161,0),MATCH(AT$9,'March 2019'!$G$1:$BR$1,0))/INDEX('Planning CPRP'!$G$10:$BA$168,MATCH('Planning Ngrps'!$A30,'Planning CPRP'!$A$10:$A$170,0),MATCH('Planning Ngrps'!AT$9,'Planning CPRP'!$G$9:$BA$9,0)),"")</f>
        <v/>
      </c>
      <c r="AU30" s="158" t="str">
        <f>IFERROR(INDEX('March 2019'!$G$2:$BR$159,MATCH('Planning Ngrps'!$A30,'March 2019'!$A$2:$A$161,0),MATCH(AU$9,'March 2019'!$G$1:$BR$1,0))/INDEX('Planning CPRP'!$G$10:$BA$168,MATCH('Planning Ngrps'!$A30,'Planning CPRP'!$A$10:$A$170,0),MATCH('Planning Ngrps'!AU$9,'Planning CPRP'!$G$9:$BA$9,0)),"")</f>
        <v/>
      </c>
      <c r="AV30" s="158" t="str">
        <f>IFERROR(INDEX('March 2019'!$G$2:$BR$159,MATCH('Planning Ngrps'!$A30,'March 2019'!$A$2:$A$161,0),MATCH(AV$9,'March 2019'!$G$1:$BR$1,0))/INDEX('Planning CPRP'!$G$10:$BA$168,MATCH('Planning Ngrps'!$A30,'Planning CPRP'!$A$10:$A$170,0),MATCH('Planning Ngrps'!AV$9,'Planning CPRP'!$G$9:$BA$9,0)),"")</f>
        <v/>
      </c>
      <c r="AW30" s="158" t="str">
        <f>IFERROR(INDEX('March 2019'!$G$2:$BR$159,MATCH('Planning Ngrps'!$A30,'March 2019'!$A$2:$A$161,0),MATCH(AW$9,'March 2019'!$G$1:$BR$1,0))/INDEX('Planning CPRP'!$G$10:$BA$168,MATCH('Planning Ngrps'!$A30,'Planning CPRP'!$A$10:$A$170,0),MATCH('Planning Ngrps'!AW$9,'Planning CPRP'!$G$9:$BA$9,0)),"")</f>
        <v/>
      </c>
      <c r="AX30" s="158" t="str">
        <f>IFERROR(INDEX('March 2019'!$G$2:$BR$159,MATCH('Planning Ngrps'!$A30,'March 2019'!$A$2:$A$161,0),MATCH(AX$9,'March 2019'!$G$1:$BR$1,0))/INDEX('Planning CPRP'!$G$10:$BA$168,MATCH('Planning Ngrps'!$A30,'Planning CPRP'!$A$10:$A$170,0),MATCH('Planning Ngrps'!AX$9,'Planning CPRP'!$G$9:$BA$9,0)),"")</f>
        <v/>
      </c>
      <c r="AY30" s="158" t="str">
        <f>IFERROR(INDEX('March 2019'!$G$2:$BR$159,MATCH('Planning Ngrps'!$A30,'March 2019'!$A$2:$A$161,0),MATCH(AY$9,'March 2019'!$G$1:$BR$1,0))/INDEX('Planning CPRP'!$G$10:$BA$168,MATCH('Planning Ngrps'!$A30,'Planning CPRP'!$A$10:$A$170,0),MATCH('Planning Ngrps'!AY$9,'Planning CPRP'!$G$9:$BA$9,0)),"")</f>
        <v/>
      </c>
      <c r="AZ30" s="158" t="str">
        <f>IFERROR(INDEX('March 2019'!$G$2:$BR$159,MATCH('Planning Ngrps'!$A30,'March 2019'!$A$2:$A$161,0),MATCH(AZ$9,'March 2019'!$G$1:$BR$1,0))/INDEX('Planning CPRP'!$G$10:$BA$168,MATCH('Planning Ngrps'!$A30,'Planning CPRP'!$A$10:$A$170,0),MATCH('Planning Ngrps'!AZ$9,'Planning CPRP'!$G$9:$BA$9,0)),"")</f>
        <v/>
      </c>
      <c r="BA30" s="158" t="str">
        <f>IFERROR(INDEX('March 2019'!$G$2:$BR$159,MATCH('Planning Ngrps'!$A30,'March 2019'!$A$2:$A$161,0),MATCH(BA$9,'March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2019'!$G$2:$BR$159,MATCH('Planning Ngrps'!$A33,'March 2019'!$A$2:$A$161,0),MATCH(G$9,'March 2019'!$G$1:$BR$1,0))/INDEX('Planning CPRP'!$G$10:$BA$168,MATCH('Planning Ngrps'!$A33,'Planning CPRP'!$A$10:$A$170,0),MATCH('Planning Ngrps'!G$9,'Planning CPRP'!$G$9:$BA$9,0)),"")</f>
        <v/>
      </c>
      <c r="H33" s="158" t="str">
        <f>IFERROR(INDEX('March 2019'!$G$2:$BR$159,MATCH('Planning Ngrps'!$A33,'March 2019'!$A$2:$A$161,0),MATCH(H$9,'March 2019'!$G$1:$BR$1,0))/INDEX('Planning CPRP'!$G$10:$BA$168,MATCH('Planning Ngrps'!$A33,'Planning CPRP'!$A$10:$A$170,0),MATCH('Planning Ngrps'!H$9,'Planning CPRP'!$G$9:$BA$9,0)),"")</f>
        <v/>
      </c>
      <c r="I33" s="158" t="str">
        <f>IFERROR(INDEX('March 2019'!$G$2:$BR$159,MATCH('Planning Ngrps'!$A33,'March 2019'!$A$2:$A$161,0),MATCH(I$9,'March 2019'!$G$1:$BR$1,0))/INDEX('Planning CPRP'!$G$10:$BA$168,MATCH('Planning Ngrps'!$A33,'Planning CPRP'!$A$10:$A$170,0),MATCH('Planning Ngrps'!I$9,'Planning CPRP'!$G$9:$BA$9,0)),"")</f>
        <v/>
      </c>
      <c r="J33" s="158" t="str">
        <f>IFERROR(INDEX('March 2019'!$G$2:$BR$159,MATCH('Planning Ngrps'!$A33,'March 2019'!$A$2:$A$161,0),MATCH(J$9,'March 2019'!$G$1:$BR$1,0))/INDEX('Planning CPRP'!$G$10:$BA$168,MATCH('Planning Ngrps'!$A33,'Planning CPRP'!$A$10:$A$170,0),MATCH('Planning Ngrps'!J$9,'Planning CPRP'!$G$9:$BA$9,0)),"")</f>
        <v/>
      </c>
      <c r="K33" s="158" t="str">
        <f>IFERROR(INDEX('March 2019'!$G$2:$BR$159,MATCH('Planning Ngrps'!$A33,'March 2019'!$A$2:$A$161,0),MATCH(K$9,'March 2019'!$G$1:$BR$1,0))/INDEX('Planning CPRP'!$G$10:$BA$168,MATCH('Planning Ngrps'!$A33,'Planning CPRP'!$A$10:$A$170,0),MATCH('Planning Ngrps'!K$9,'Planning CPRP'!$G$9:$BA$9,0)),"")</f>
        <v/>
      </c>
      <c r="L33" s="158" t="str">
        <f>IFERROR(INDEX('March 2019'!$G$2:$BR$159,MATCH('Planning Ngrps'!$A33,'March 2019'!$A$2:$A$161,0),MATCH(L$9,'March 2019'!$G$1:$BR$1,0))/INDEX('Planning CPRP'!$G$10:$BA$168,MATCH('Planning Ngrps'!$A33,'Planning CPRP'!$A$10:$A$170,0),MATCH('Planning Ngrps'!L$9,'Planning CPRP'!$G$9:$BA$9,0)),"")</f>
        <v/>
      </c>
      <c r="M33" s="158" t="str">
        <f>IFERROR(INDEX('March 2019'!$G$2:$BR$159,MATCH('Planning Ngrps'!$A33,'March 2019'!$A$2:$A$161,0),MATCH(M$9,'March 2019'!$G$1:$BR$1,0))/INDEX('Planning CPRP'!$G$10:$BA$168,MATCH('Planning Ngrps'!$A33,'Planning CPRP'!$A$10:$A$170,0),MATCH('Planning Ngrps'!M$9,'Planning CPRP'!$G$9:$BA$9,0)),"")</f>
        <v/>
      </c>
      <c r="N33" s="158" t="str">
        <f>IFERROR(INDEX('March 2019'!$G$2:$BR$159,MATCH('Planning Ngrps'!$A33,'March 2019'!$A$2:$A$161,0),MATCH(N$9,'March 2019'!$G$1:$BR$1,0))/INDEX('Planning CPRP'!$G$10:$BA$168,MATCH('Planning Ngrps'!$A33,'Planning CPRP'!$A$10:$A$170,0),MATCH('Planning Ngrps'!N$9,'Planning CPRP'!$G$9:$BA$9,0)),"")</f>
        <v/>
      </c>
      <c r="O33" s="158" t="str">
        <f>IFERROR(INDEX('March 2019'!$G$2:$BR$159,MATCH('Planning Ngrps'!$A33,'March 2019'!$A$2:$A$161,0),MATCH(O$9,'March 2019'!$G$1:$BR$1,0))/INDEX('Planning CPRP'!$G$10:$BA$168,MATCH('Planning Ngrps'!$A33,'Planning CPRP'!$A$10:$A$170,0),MATCH('Planning Ngrps'!O$9,'Planning CPRP'!$G$9:$BA$9,0)),"")</f>
        <v/>
      </c>
      <c r="P33" s="158" t="str">
        <f>IFERROR(INDEX('March 2019'!$G$2:$BR$159,MATCH('Planning Ngrps'!$A33,'March 2019'!$A$2:$A$161,0),MATCH(P$9,'March 2019'!$G$1:$BR$1,0))/INDEX('Planning CPRP'!$G$10:$BA$168,MATCH('Planning Ngrps'!$A33,'Planning CPRP'!$A$10:$A$170,0),MATCH('Planning Ngrps'!P$9,'Planning CPRP'!$G$9:$BA$9,0)),"")</f>
        <v/>
      </c>
      <c r="Q33" s="158" t="str">
        <f>IFERROR(INDEX('March 2019'!$G$2:$BR$159,MATCH('Planning Ngrps'!$A33,'March 2019'!$A$2:$A$161,0),MATCH(Q$9,'March 2019'!$G$1:$BR$1,0))/INDEX('Planning CPRP'!$G$10:$BA$168,MATCH('Planning Ngrps'!$A33,'Planning CPRP'!$A$10:$A$170,0),MATCH('Planning Ngrps'!Q$9,'Planning CPRP'!$G$9:$BA$9,0)),"")</f>
        <v/>
      </c>
      <c r="R33" s="158" t="str">
        <f>IFERROR(INDEX('March 2019'!$G$2:$BR$159,MATCH('Planning Ngrps'!$A33,'March 2019'!$A$2:$A$161,0),MATCH(R$9,'March 2019'!$G$1:$BR$1,0))/INDEX('Planning CPRP'!$G$10:$BA$168,MATCH('Planning Ngrps'!$A33,'Planning CPRP'!$A$10:$A$170,0),MATCH('Planning Ngrps'!R$9,'Planning CPRP'!$G$9:$BA$9,0)),"")</f>
        <v/>
      </c>
      <c r="S33" s="158" t="str">
        <f>IFERROR(INDEX('March 2019'!$G$2:$BR$159,MATCH('Planning Ngrps'!$A33,'March 2019'!$A$2:$A$161,0),MATCH(S$9,'March 2019'!$G$1:$BR$1,0))/INDEX('Planning CPRP'!$G$10:$BA$168,MATCH('Planning Ngrps'!$A33,'Planning CPRP'!$A$10:$A$170,0),MATCH('Planning Ngrps'!S$9,'Planning CPRP'!$G$9:$BA$9,0)),"")</f>
        <v/>
      </c>
      <c r="T33" s="158" t="str">
        <f>IFERROR(INDEX('March 2019'!$G$2:$BR$159,MATCH('Planning Ngrps'!$A33,'March 2019'!$A$2:$A$161,0),MATCH(T$9,'March 2019'!$G$1:$BR$1,0))/INDEX('Planning CPRP'!$G$10:$BA$168,MATCH('Planning Ngrps'!$A33,'Planning CPRP'!$A$10:$A$170,0),MATCH('Planning Ngrps'!T$9,'Planning CPRP'!$G$9:$BA$9,0)),"")</f>
        <v/>
      </c>
      <c r="U33" s="158" t="str">
        <f>IFERROR(INDEX('March 2019'!$G$2:$BR$159,MATCH('Planning Ngrps'!$A33,'March 2019'!$A$2:$A$161,0),MATCH(U$9,'March 2019'!$G$1:$BR$1,0))/INDEX('Planning CPRP'!$G$10:$BA$168,MATCH('Planning Ngrps'!$A33,'Planning CPRP'!$A$10:$A$170,0),MATCH('Planning Ngrps'!U$9,'Planning CPRP'!$G$9:$BA$9,0)),"")</f>
        <v/>
      </c>
      <c r="V33" s="158" t="str">
        <f>IFERROR(INDEX('March 2019'!$G$2:$BR$159,MATCH('Planning Ngrps'!$A33,'March 2019'!$A$2:$A$161,0),MATCH(V$9,'March 2019'!$G$1:$BR$1,0))/INDEX('Planning CPRP'!$G$10:$BA$168,MATCH('Planning Ngrps'!$A33,'Planning CPRP'!$A$10:$A$170,0),MATCH('Planning Ngrps'!V$9,'Planning CPRP'!$G$9:$BA$9,0)),"")</f>
        <v/>
      </c>
      <c r="W33" s="158" t="str">
        <f>IFERROR(INDEX('March 2019'!$G$2:$BR$159,MATCH('Planning Ngrps'!$A33,'March 2019'!$A$2:$A$161,0),MATCH(W$9,'March 2019'!$G$1:$BR$1,0))/INDEX('Planning CPRP'!$G$10:$BA$168,MATCH('Planning Ngrps'!$A33,'Planning CPRP'!$A$10:$A$170,0),MATCH('Planning Ngrps'!W$9,'Planning CPRP'!$G$9:$BA$9,0)),"")</f>
        <v/>
      </c>
      <c r="X33" s="158" t="str">
        <f>IFERROR(INDEX('March 2019'!$G$2:$BR$159,MATCH('Planning Ngrps'!$A33,'March 2019'!$A$2:$A$161,0),MATCH(X$9,'March 2019'!$G$1:$BR$1,0))/INDEX('Planning CPRP'!$G$10:$BA$168,MATCH('Planning Ngrps'!$A33,'Planning CPRP'!$A$10:$A$170,0),MATCH('Planning Ngrps'!X$9,'Planning CPRP'!$G$9:$BA$9,0)),"")</f>
        <v/>
      </c>
      <c r="Y33" s="158" t="str">
        <f>IFERROR(INDEX('March 2019'!$G$2:$BR$159,MATCH('Planning Ngrps'!$A33,'March 2019'!$A$2:$A$161,0),MATCH(Y$9,'March 2019'!$G$1:$BR$1,0))/INDEX('Planning CPRP'!$G$10:$BA$168,MATCH('Planning Ngrps'!$A33,'Planning CPRP'!$A$10:$A$170,0),MATCH('Planning Ngrps'!Y$9,'Planning CPRP'!$G$9:$BA$9,0)),"")</f>
        <v/>
      </c>
      <c r="Z33" s="158" t="str">
        <f>IFERROR(INDEX('March 2019'!$G$2:$BR$159,MATCH('Planning Ngrps'!$A33,'March 2019'!$A$2:$A$161,0),MATCH(Z$9,'March 2019'!$G$1:$BR$1,0))/INDEX('Planning CPRP'!$G$10:$BA$168,MATCH('Planning Ngrps'!$A33,'Planning CPRP'!$A$10:$A$170,0),MATCH('Planning Ngrps'!Z$9,'Planning CPRP'!$G$9:$BA$9,0)),"")</f>
        <v/>
      </c>
      <c r="AA33" s="158" t="str">
        <f>IFERROR(INDEX('March 2019'!$G$2:$BR$159,MATCH('Planning Ngrps'!$A33,'March 2019'!$A$2:$A$161,0),MATCH(AA$9,'March 2019'!$G$1:$BR$1,0))/INDEX('Planning CPRP'!$G$10:$BA$168,MATCH('Planning Ngrps'!$A33,'Planning CPRP'!$A$10:$A$170,0),MATCH('Planning Ngrps'!AA$9,'Planning CPRP'!$G$9:$BA$9,0)),"")</f>
        <v/>
      </c>
      <c r="AB33" s="158" t="str">
        <f>IFERROR(INDEX('March 2019'!$G$2:$BR$159,MATCH('Planning Ngrps'!$A33,'March 2019'!$A$2:$A$161,0),MATCH(AB$9,'March 2019'!$G$1:$BR$1,0))/INDEX('Planning CPRP'!$G$10:$BA$168,MATCH('Planning Ngrps'!$A33,'Planning CPRP'!$A$10:$A$170,0),MATCH('Planning Ngrps'!AB$9,'Planning CPRP'!$G$9:$BA$9,0)),"")</f>
        <v/>
      </c>
      <c r="AC33" s="158" t="str">
        <f>IFERROR(INDEX('March 2019'!$G$2:$BR$159,MATCH('Planning Ngrps'!$A33,'March 2019'!$A$2:$A$161,0),MATCH(AC$9,'March 2019'!$G$1:$BR$1,0))/INDEX('Planning CPRP'!$G$10:$BA$168,MATCH('Planning Ngrps'!$A33,'Planning CPRP'!$A$10:$A$170,0),MATCH('Planning Ngrps'!AC$9,'Planning CPRP'!$G$9:$BA$9,0)),"")</f>
        <v/>
      </c>
      <c r="AD33" s="158" t="str">
        <f>IFERROR(INDEX('March 2019'!$G$2:$BR$159,MATCH('Planning Ngrps'!$A33,'March 2019'!$A$2:$A$161,0),MATCH(AD$9,'March 2019'!$G$1:$BR$1,0))/INDEX('Planning CPRP'!$G$10:$BA$168,MATCH('Planning Ngrps'!$A33,'Planning CPRP'!$A$10:$A$170,0),MATCH('Planning Ngrps'!AD$9,'Planning CPRP'!$G$9:$BA$9,0)),"")</f>
        <v/>
      </c>
      <c r="AE33" s="158" t="str">
        <f>IFERROR(INDEX('March 2019'!$G$2:$BR$159,MATCH('Planning Ngrps'!$A33,'March 2019'!$A$2:$A$161,0),MATCH(AE$9,'March 2019'!$G$1:$BR$1,0))/INDEX('Planning CPRP'!$G$10:$BA$168,MATCH('Planning Ngrps'!$A33,'Planning CPRP'!$A$10:$A$170,0),MATCH('Planning Ngrps'!AE$9,'Planning CPRP'!$G$9:$BA$9,0)),"")</f>
        <v/>
      </c>
      <c r="AF33" s="158" t="str">
        <f>IFERROR(INDEX('March 2019'!$G$2:$BR$159,MATCH('Planning Ngrps'!$A33,'March 2019'!$A$2:$A$161,0),MATCH(AF$9,'March 2019'!$G$1:$BR$1,0))/INDEX('Planning CPRP'!$G$10:$BA$168,MATCH('Planning Ngrps'!$A33,'Planning CPRP'!$A$10:$A$170,0),MATCH('Planning Ngrps'!AF$9,'Planning CPRP'!$G$9:$BA$9,0)),"")</f>
        <v/>
      </c>
      <c r="AG33" s="158" t="str">
        <f>IFERROR(INDEX('March 2019'!$G$2:$BR$159,MATCH('Planning Ngrps'!$A33,'March 2019'!$A$2:$A$161,0),MATCH(AG$9,'March 2019'!$G$1:$BR$1,0))/INDEX('Planning CPRP'!$G$10:$BA$168,MATCH('Planning Ngrps'!$A33,'Planning CPRP'!$A$10:$A$170,0),MATCH('Planning Ngrps'!AG$9,'Planning CPRP'!$G$9:$BA$9,0)),"")</f>
        <v/>
      </c>
      <c r="AH33" s="158" t="str">
        <f>IFERROR(INDEX('March 2019'!$G$2:$BR$159,MATCH('Planning Ngrps'!$A33,'March 2019'!$A$2:$A$161,0),MATCH(AH$9,'March 2019'!$G$1:$BR$1,0))/INDEX('Planning CPRP'!$G$10:$BA$168,MATCH('Planning Ngrps'!$A33,'Planning CPRP'!$A$10:$A$170,0),MATCH('Planning Ngrps'!AH$9,'Planning CPRP'!$G$9:$BA$9,0)),"")</f>
        <v/>
      </c>
      <c r="AI33" s="158" t="str">
        <f>IFERROR(INDEX('March 2019'!$G$2:$BR$159,MATCH('Planning Ngrps'!$A33,'March 2019'!$A$2:$A$161,0),MATCH(AI$9,'March 2019'!$G$1:$BR$1,0))/INDEX('Planning CPRP'!$G$10:$BA$168,MATCH('Planning Ngrps'!$A33,'Planning CPRP'!$A$10:$A$170,0),MATCH('Planning Ngrps'!AI$9,'Planning CPRP'!$G$9:$BA$9,0)),"")</f>
        <v/>
      </c>
      <c r="AJ33" s="158" t="str">
        <f>IFERROR(INDEX('March 2019'!$G$2:$BR$159,MATCH('Planning Ngrps'!$A33,'March 2019'!$A$2:$A$161,0),MATCH(AJ$9,'March 2019'!$G$1:$BR$1,0))/INDEX('Planning CPRP'!$G$10:$BA$168,MATCH('Planning Ngrps'!$A33,'Planning CPRP'!$A$10:$A$170,0),MATCH('Planning Ngrps'!AJ$9,'Planning CPRP'!$G$9:$BA$9,0)),"")</f>
        <v/>
      </c>
      <c r="AK33" s="158" t="str">
        <f>IFERROR(INDEX('March 2019'!$G$2:$BR$159,MATCH('Planning Ngrps'!$A33,'March 2019'!$A$2:$A$161,0),MATCH(AK$9,'March 2019'!$G$1:$BR$1,0))/INDEX('Planning CPRP'!$G$10:$BA$168,MATCH('Planning Ngrps'!$A33,'Planning CPRP'!$A$10:$A$170,0),MATCH('Planning Ngrps'!AK$9,'Planning CPRP'!$G$9:$BA$9,0)),"")</f>
        <v/>
      </c>
      <c r="AL33" s="158" t="str">
        <f>IFERROR(INDEX('March 2019'!$G$2:$BR$159,MATCH('Planning Ngrps'!$A33,'March 2019'!$A$2:$A$161,0),MATCH(AL$9,'March 2019'!$G$1:$BR$1,0))/INDEX('Planning CPRP'!$G$10:$BA$168,MATCH('Planning Ngrps'!$A33,'Planning CPRP'!$A$10:$A$170,0),MATCH('Planning Ngrps'!AL$9,'Planning CPRP'!$G$9:$BA$9,0)),"")</f>
        <v/>
      </c>
      <c r="AM33" s="158" t="str">
        <f>IFERROR(INDEX('March 2019'!$G$2:$BR$159,MATCH('Planning Ngrps'!$A33,'March 2019'!$A$2:$A$161,0),MATCH(AM$9,'March 2019'!$G$1:$BR$1,0))/INDEX('Planning CPRP'!$G$10:$BA$168,MATCH('Planning Ngrps'!$A33,'Planning CPRP'!$A$10:$A$170,0),MATCH('Planning Ngrps'!AM$9,'Planning CPRP'!$G$9:$BA$9,0)),"")</f>
        <v/>
      </c>
      <c r="AN33" s="158" t="str">
        <f>IFERROR(INDEX('March 2019'!$G$2:$BR$159,MATCH('Planning Ngrps'!$A33,'March 2019'!$A$2:$A$161,0),MATCH(AN$9,'March 2019'!$G$1:$BR$1,0))/INDEX('Planning CPRP'!$G$10:$BA$168,MATCH('Planning Ngrps'!$A33,'Planning CPRP'!$A$10:$A$170,0),MATCH('Planning Ngrps'!AN$9,'Planning CPRP'!$G$9:$BA$9,0)),"")</f>
        <v/>
      </c>
      <c r="AO33" s="158" t="str">
        <f>IFERROR(INDEX('March 2019'!$G$2:$BR$159,MATCH('Planning Ngrps'!$A33,'March 2019'!$A$2:$A$161,0),MATCH(AO$9,'March 2019'!$G$1:$BR$1,0))/INDEX('Planning CPRP'!$G$10:$BA$168,MATCH('Planning Ngrps'!$A33,'Planning CPRP'!$A$10:$A$170,0),MATCH('Planning Ngrps'!AO$9,'Planning CPRP'!$G$9:$BA$9,0)),"")</f>
        <v/>
      </c>
      <c r="AP33" s="158" t="str">
        <f>IFERROR(INDEX('March 2019'!$G$2:$BR$159,MATCH('Planning Ngrps'!$A33,'March 2019'!$A$2:$A$161,0),MATCH(AP$9,'March 2019'!$G$1:$BR$1,0))/INDEX('Planning CPRP'!$G$10:$BA$168,MATCH('Planning Ngrps'!$A33,'Planning CPRP'!$A$10:$A$170,0),MATCH('Planning Ngrps'!AP$9,'Planning CPRP'!$G$9:$BA$9,0)),"")</f>
        <v/>
      </c>
      <c r="AQ33" s="158" t="str">
        <f>IFERROR(INDEX('March 2019'!$G$2:$BR$159,MATCH('Planning Ngrps'!$A33,'March 2019'!$A$2:$A$161,0),MATCH(AQ$9,'March 2019'!$G$1:$BR$1,0))/INDEX('Planning CPRP'!$G$10:$BA$168,MATCH('Planning Ngrps'!$A33,'Planning CPRP'!$A$10:$A$170,0),MATCH('Planning Ngrps'!AQ$9,'Planning CPRP'!$G$9:$BA$9,0)),"")</f>
        <v/>
      </c>
      <c r="AR33" s="158" t="str">
        <f>IFERROR(INDEX('March 2019'!$G$2:$BR$159,MATCH('Planning Ngrps'!$A33,'March 2019'!$A$2:$A$161,0),MATCH(AR$9,'March 2019'!$G$1:$BR$1,0))/INDEX('Planning CPRP'!$G$10:$BA$168,MATCH('Planning Ngrps'!$A33,'Planning CPRP'!$A$10:$A$170,0),MATCH('Planning Ngrps'!AR$9,'Planning CPRP'!$G$9:$BA$9,0)),"")</f>
        <v/>
      </c>
      <c r="AS33" s="158" t="str">
        <f>IFERROR(INDEX('March 2019'!$G$2:$BR$159,MATCH('Planning Ngrps'!$A33,'March 2019'!$A$2:$A$161,0),MATCH(AS$9,'March 2019'!$G$1:$BR$1,0))/INDEX('Planning CPRP'!$G$10:$BA$168,MATCH('Planning Ngrps'!$A33,'Planning CPRP'!$A$10:$A$170,0),MATCH('Planning Ngrps'!AS$9,'Planning CPRP'!$G$9:$BA$9,0)),"")</f>
        <v/>
      </c>
      <c r="AT33" s="158" t="str">
        <f>IFERROR(INDEX('March 2019'!$G$2:$BR$159,MATCH('Planning Ngrps'!$A33,'March 2019'!$A$2:$A$161,0),MATCH(AT$9,'March 2019'!$G$1:$BR$1,0))/INDEX('Planning CPRP'!$G$10:$BA$168,MATCH('Planning Ngrps'!$A33,'Planning CPRP'!$A$10:$A$170,0),MATCH('Planning Ngrps'!AT$9,'Planning CPRP'!$G$9:$BA$9,0)),"")</f>
        <v/>
      </c>
      <c r="AU33" s="158" t="str">
        <f>IFERROR(INDEX('March 2019'!$G$2:$BR$159,MATCH('Planning Ngrps'!$A33,'March 2019'!$A$2:$A$161,0),MATCH(AU$9,'March 2019'!$G$1:$BR$1,0))/INDEX('Planning CPRP'!$G$10:$BA$168,MATCH('Planning Ngrps'!$A33,'Planning CPRP'!$A$10:$A$170,0),MATCH('Planning Ngrps'!AU$9,'Planning CPRP'!$G$9:$BA$9,0)),"")</f>
        <v/>
      </c>
      <c r="AV33" s="158" t="str">
        <f>IFERROR(INDEX('March 2019'!$G$2:$BR$159,MATCH('Planning Ngrps'!$A33,'March 2019'!$A$2:$A$161,0),MATCH(AV$9,'March 2019'!$G$1:$BR$1,0))/INDEX('Planning CPRP'!$G$10:$BA$168,MATCH('Planning Ngrps'!$A33,'Planning CPRP'!$A$10:$A$170,0),MATCH('Planning Ngrps'!AV$9,'Planning CPRP'!$G$9:$BA$9,0)),"")</f>
        <v/>
      </c>
      <c r="AW33" s="158" t="str">
        <f>IFERROR(INDEX('March 2019'!$G$2:$BR$159,MATCH('Planning Ngrps'!$A33,'March 2019'!$A$2:$A$161,0),MATCH(AW$9,'March 2019'!$G$1:$BR$1,0))/INDEX('Planning CPRP'!$G$10:$BA$168,MATCH('Planning Ngrps'!$A33,'Planning CPRP'!$A$10:$A$170,0),MATCH('Planning Ngrps'!AW$9,'Planning CPRP'!$G$9:$BA$9,0)),"")</f>
        <v/>
      </c>
      <c r="AX33" s="158" t="str">
        <f>IFERROR(INDEX('March 2019'!$G$2:$BR$159,MATCH('Planning Ngrps'!$A33,'March 2019'!$A$2:$A$161,0),MATCH(AX$9,'March 2019'!$G$1:$BR$1,0))/INDEX('Planning CPRP'!$G$10:$BA$168,MATCH('Planning Ngrps'!$A33,'Planning CPRP'!$A$10:$A$170,0),MATCH('Planning Ngrps'!AX$9,'Planning CPRP'!$G$9:$BA$9,0)),"")</f>
        <v/>
      </c>
      <c r="AY33" s="158" t="str">
        <f>IFERROR(INDEX('March 2019'!$G$2:$BR$159,MATCH('Planning Ngrps'!$A33,'March 2019'!$A$2:$A$161,0),MATCH(AY$9,'March 2019'!$G$1:$BR$1,0))/INDEX('Planning CPRP'!$G$10:$BA$168,MATCH('Planning Ngrps'!$A33,'Planning CPRP'!$A$10:$A$170,0),MATCH('Planning Ngrps'!AY$9,'Planning CPRP'!$G$9:$BA$9,0)),"")</f>
        <v/>
      </c>
      <c r="AZ33" s="158" t="str">
        <f>IFERROR(INDEX('March 2019'!$G$2:$BR$159,MATCH('Planning Ngrps'!$A33,'March 2019'!$A$2:$A$161,0),MATCH(AZ$9,'March 2019'!$G$1:$BR$1,0))/INDEX('Planning CPRP'!$G$10:$BA$168,MATCH('Planning Ngrps'!$A33,'Planning CPRP'!$A$10:$A$170,0),MATCH('Planning Ngrps'!AZ$9,'Planning CPRP'!$G$9:$BA$9,0)),"")</f>
        <v/>
      </c>
      <c r="BA33" s="158" t="str">
        <f>IFERROR(INDEX('March 2019'!$G$2:$BR$159,MATCH('Planning Ngrps'!$A33,'March 2019'!$A$2:$A$161,0),MATCH(BA$9,'March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2019'!$G$2:$BR$159,MATCH('Planning Ngrps'!$A34,'March 2019'!$A$2:$A$161,0),MATCH(G$9,'March 2019'!$G$1:$BR$1,0))/INDEX('Planning CPRP'!$G$10:$BA$168,MATCH('Planning Ngrps'!$A34,'Planning CPRP'!$A$10:$A$170,0),MATCH('Planning Ngrps'!G$9,'Planning CPRP'!$G$9:$BA$9,0)),"")</f>
        <v/>
      </c>
      <c r="H34" s="158" t="str">
        <f>IFERROR(INDEX('March 2019'!$G$2:$BR$159,MATCH('Planning Ngrps'!$A34,'March 2019'!$A$2:$A$161,0),MATCH(H$9,'March 2019'!$G$1:$BR$1,0))/INDEX('Planning CPRP'!$G$10:$BA$168,MATCH('Planning Ngrps'!$A34,'Planning CPRP'!$A$10:$A$170,0),MATCH('Planning Ngrps'!H$9,'Planning CPRP'!$G$9:$BA$9,0)),"")</f>
        <v/>
      </c>
      <c r="I34" s="158" t="str">
        <f>IFERROR(INDEX('March 2019'!$G$2:$BR$159,MATCH('Planning Ngrps'!$A34,'March 2019'!$A$2:$A$161,0),MATCH(I$9,'March 2019'!$G$1:$BR$1,0))/INDEX('Planning CPRP'!$G$10:$BA$168,MATCH('Planning Ngrps'!$A34,'Planning CPRP'!$A$10:$A$170,0),MATCH('Planning Ngrps'!I$9,'Planning CPRP'!$G$9:$BA$9,0)),"")</f>
        <v/>
      </c>
      <c r="J34" s="158" t="str">
        <f>IFERROR(INDEX('March 2019'!$G$2:$BR$159,MATCH('Planning Ngrps'!$A34,'March 2019'!$A$2:$A$161,0),MATCH(J$9,'March 2019'!$G$1:$BR$1,0))/INDEX('Planning CPRP'!$G$10:$BA$168,MATCH('Planning Ngrps'!$A34,'Planning CPRP'!$A$10:$A$170,0),MATCH('Planning Ngrps'!J$9,'Planning CPRP'!$G$9:$BA$9,0)),"")</f>
        <v/>
      </c>
      <c r="K34" s="158" t="str">
        <f>IFERROR(INDEX('March 2019'!$G$2:$BR$159,MATCH('Planning Ngrps'!$A34,'March 2019'!$A$2:$A$161,0),MATCH(K$9,'March 2019'!$G$1:$BR$1,0))/INDEX('Planning CPRP'!$G$10:$BA$168,MATCH('Planning Ngrps'!$A34,'Planning CPRP'!$A$10:$A$170,0),MATCH('Planning Ngrps'!K$9,'Planning CPRP'!$G$9:$BA$9,0)),"")</f>
        <v/>
      </c>
      <c r="L34" s="158" t="str">
        <f>IFERROR(INDEX('March 2019'!$G$2:$BR$159,MATCH('Planning Ngrps'!$A34,'March 2019'!$A$2:$A$161,0),MATCH(L$9,'March 2019'!$G$1:$BR$1,0))/INDEX('Planning CPRP'!$G$10:$BA$168,MATCH('Planning Ngrps'!$A34,'Planning CPRP'!$A$10:$A$170,0),MATCH('Planning Ngrps'!L$9,'Planning CPRP'!$G$9:$BA$9,0)),"")</f>
        <v/>
      </c>
      <c r="M34" s="158" t="str">
        <f>IFERROR(INDEX('March 2019'!$G$2:$BR$159,MATCH('Planning Ngrps'!$A34,'March 2019'!$A$2:$A$161,0),MATCH(M$9,'March 2019'!$G$1:$BR$1,0))/INDEX('Planning CPRP'!$G$10:$BA$168,MATCH('Planning Ngrps'!$A34,'Planning CPRP'!$A$10:$A$170,0),MATCH('Planning Ngrps'!M$9,'Planning CPRP'!$G$9:$BA$9,0)),"")</f>
        <v/>
      </c>
      <c r="N34" s="158" t="str">
        <f>IFERROR(INDEX('March 2019'!$G$2:$BR$159,MATCH('Planning Ngrps'!$A34,'March 2019'!$A$2:$A$161,0),MATCH(N$9,'March 2019'!$G$1:$BR$1,0))/INDEX('Planning CPRP'!$G$10:$BA$168,MATCH('Planning Ngrps'!$A34,'Planning CPRP'!$A$10:$A$170,0),MATCH('Planning Ngrps'!N$9,'Planning CPRP'!$G$9:$BA$9,0)),"")</f>
        <v/>
      </c>
      <c r="O34" s="158" t="str">
        <f>IFERROR(INDEX('March 2019'!$G$2:$BR$159,MATCH('Planning Ngrps'!$A34,'March 2019'!$A$2:$A$161,0),MATCH(O$9,'March 2019'!$G$1:$BR$1,0))/INDEX('Planning CPRP'!$G$10:$BA$168,MATCH('Planning Ngrps'!$A34,'Planning CPRP'!$A$10:$A$170,0),MATCH('Planning Ngrps'!O$9,'Planning CPRP'!$G$9:$BA$9,0)),"")</f>
        <v/>
      </c>
      <c r="P34" s="158" t="str">
        <f>IFERROR(INDEX('March 2019'!$G$2:$BR$159,MATCH('Planning Ngrps'!$A34,'March 2019'!$A$2:$A$161,0),MATCH(P$9,'March 2019'!$G$1:$BR$1,0))/INDEX('Planning CPRP'!$G$10:$BA$168,MATCH('Planning Ngrps'!$A34,'Planning CPRP'!$A$10:$A$170,0),MATCH('Planning Ngrps'!P$9,'Planning CPRP'!$G$9:$BA$9,0)),"")</f>
        <v/>
      </c>
      <c r="Q34" s="158" t="str">
        <f>IFERROR(INDEX('March 2019'!$G$2:$BR$159,MATCH('Planning Ngrps'!$A34,'March 2019'!$A$2:$A$161,0),MATCH(Q$9,'March 2019'!$G$1:$BR$1,0))/INDEX('Planning CPRP'!$G$10:$BA$168,MATCH('Planning Ngrps'!$A34,'Planning CPRP'!$A$10:$A$170,0),MATCH('Planning Ngrps'!Q$9,'Planning CPRP'!$G$9:$BA$9,0)),"")</f>
        <v/>
      </c>
      <c r="R34" s="158" t="str">
        <f>IFERROR(INDEX('March 2019'!$G$2:$BR$159,MATCH('Planning Ngrps'!$A34,'March 2019'!$A$2:$A$161,0),MATCH(R$9,'March 2019'!$G$1:$BR$1,0))/INDEX('Planning CPRP'!$G$10:$BA$168,MATCH('Planning Ngrps'!$A34,'Planning CPRP'!$A$10:$A$170,0),MATCH('Planning Ngrps'!R$9,'Planning CPRP'!$G$9:$BA$9,0)),"")</f>
        <v/>
      </c>
      <c r="S34" s="158" t="str">
        <f>IFERROR(INDEX('March 2019'!$G$2:$BR$159,MATCH('Planning Ngrps'!$A34,'March 2019'!$A$2:$A$161,0),MATCH(S$9,'March 2019'!$G$1:$BR$1,0))/INDEX('Planning CPRP'!$G$10:$BA$168,MATCH('Planning Ngrps'!$A34,'Planning CPRP'!$A$10:$A$170,0),MATCH('Planning Ngrps'!S$9,'Planning CPRP'!$G$9:$BA$9,0)),"")</f>
        <v/>
      </c>
      <c r="T34" s="158" t="str">
        <f>IFERROR(INDEX('March 2019'!$G$2:$BR$159,MATCH('Planning Ngrps'!$A34,'March 2019'!$A$2:$A$161,0),MATCH(T$9,'March 2019'!$G$1:$BR$1,0))/INDEX('Planning CPRP'!$G$10:$BA$168,MATCH('Planning Ngrps'!$A34,'Planning CPRP'!$A$10:$A$170,0),MATCH('Planning Ngrps'!T$9,'Planning CPRP'!$G$9:$BA$9,0)),"")</f>
        <v/>
      </c>
      <c r="U34" s="158" t="str">
        <f>IFERROR(INDEX('March 2019'!$G$2:$BR$159,MATCH('Planning Ngrps'!$A34,'March 2019'!$A$2:$A$161,0),MATCH(U$9,'March 2019'!$G$1:$BR$1,0))/INDEX('Planning CPRP'!$G$10:$BA$168,MATCH('Planning Ngrps'!$A34,'Planning CPRP'!$A$10:$A$170,0),MATCH('Planning Ngrps'!U$9,'Planning CPRP'!$G$9:$BA$9,0)),"")</f>
        <v/>
      </c>
      <c r="V34" s="158" t="str">
        <f>IFERROR(INDEX('March 2019'!$G$2:$BR$159,MATCH('Planning Ngrps'!$A34,'March 2019'!$A$2:$A$161,0),MATCH(V$9,'March 2019'!$G$1:$BR$1,0))/INDEX('Planning CPRP'!$G$10:$BA$168,MATCH('Planning Ngrps'!$A34,'Planning CPRP'!$A$10:$A$170,0),MATCH('Planning Ngrps'!V$9,'Planning CPRP'!$G$9:$BA$9,0)),"")</f>
        <v/>
      </c>
      <c r="W34" s="158" t="str">
        <f>IFERROR(INDEX('March 2019'!$G$2:$BR$159,MATCH('Planning Ngrps'!$A34,'March 2019'!$A$2:$A$161,0),MATCH(W$9,'March 2019'!$G$1:$BR$1,0))/INDEX('Planning CPRP'!$G$10:$BA$168,MATCH('Planning Ngrps'!$A34,'Planning CPRP'!$A$10:$A$170,0),MATCH('Planning Ngrps'!W$9,'Planning CPRP'!$G$9:$BA$9,0)),"")</f>
        <v/>
      </c>
      <c r="X34" s="158" t="str">
        <f>IFERROR(INDEX('March 2019'!$G$2:$BR$159,MATCH('Planning Ngrps'!$A34,'March 2019'!$A$2:$A$161,0),MATCH(X$9,'March 2019'!$G$1:$BR$1,0))/INDEX('Planning CPRP'!$G$10:$BA$168,MATCH('Planning Ngrps'!$A34,'Planning CPRP'!$A$10:$A$170,0),MATCH('Planning Ngrps'!X$9,'Planning CPRP'!$G$9:$BA$9,0)),"")</f>
        <v/>
      </c>
      <c r="Y34" s="158" t="str">
        <f>IFERROR(INDEX('March 2019'!$G$2:$BR$159,MATCH('Planning Ngrps'!$A34,'March 2019'!$A$2:$A$161,0),MATCH(Y$9,'March 2019'!$G$1:$BR$1,0))/INDEX('Planning CPRP'!$G$10:$BA$168,MATCH('Planning Ngrps'!$A34,'Planning CPRP'!$A$10:$A$170,0),MATCH('Planning Ngrps'!Y$9,'Planning CPRP'!$G$9:$BA$9,0)),"")</f>
        <v/>
      </c>
      <c r="Z34" s="158" t="str">
        <f>IFERROR(INDEX('March 2019'!$G$2:$BR$159,MATCH('Planning Ngrps'!$A34,'March 2019'!$A$2:$A$161,0),MATCH(Z$9,'March 2019'!$G$1:$BR$1,0))/INDEX('Planning CPRP'!$G$10:$BA$168,MATCH('Planning Ngrps'!$A34,'Planning CPRP'!$A$10:$A$170,0),MATCH('Planning Ngrps'!Z$9,'Planning CPRP'!$G$9:$BA$9,0)),"")</f>
        <v/>
      </c>
      <c r="AA34" s="158" t="str">
        <f>IFERROR(INDEX('March 2019'!$G$2:$BR$159,MATCH('Planning Ngrps'!$A34,'March 2019'!$A$2:$A$161,0),MATCH(AA$9,'March 2019'!$G$1:$BR$1,0))/INDEX('Planning CPRP'!$G$10:$BA$168,MATCH('Planning Ngrps'!$A34,'Planning CPRP'!$A$10:$A$170,0),MATCH('Planning Ngrps'!AA$9,'Planning CPRP'!$G$9:$BA$9,0)),"")</f>
        <v/>
      </c>
      <c r="AB34" s="158" t="str">
        <f>IFERROR(INDEX('March 2019'!$G$2:$BR$159,MATCH('Planning Ngrps'!$A34,'March 2019'!$A$2:$A$161,0),MATCH(AB$9,'March 2019'!$G$1:$BR$1,0))/INDEX('Planning CPRP'!$G$10:$BA$168,MATCH('Planning Ngrps'!$A34,'Planning CPRP'!$A$10:$A$170,0),MATCH('Planning Ngrps'!AB$9,'Planning CPRP'!$G$9:$BA$9,0)),"")</f>
        <v/>
      </c>
      <c r="AC34" s="158" t="str">
        <f>IFERROR(INDEX('March 2019'!$G$2:$BR$159,MATCH('Planning Ngrps'!$A34,'March 2019'!$A$2:$A$161,0),MATCH(AC$9,'March 2019'!$G$1:$BR$1,0))/INDEX('Planning CPRP'!$G$10:$BA$168,MATCH('Planning Ngrps'!$A34,'Planning CPRP'!$A$10:$A$170,0),MATCH('Planning Ngrps'!AC$9,'Planning CPRP'!$G$9:$BA$9,0)),"")</f>
        <v/>
      </c>
      <c r="AD34" s="158" t="str">
        <f>IFERROR(INDEX('March 2019'!$G$2:$BR$159,MATCH('Planning Ngrps'!$A34,'March 2019'!$A$2:$A$161,0),MATCH(AD$9,'March 2019'!$G$1:$BR$1,0))/INDEX('Planning CPRP'!$G$10:$BA$168,MATCH('Planning Ngrps'!$A34,'Planning CPRP'!$A$10:$A$170,0),MATCH('Planning Ngrps'!AD$9,'Planning CPRP'!$G$9:$BA$9,0)),"")</f>
        <v/>
      </c>
      <c r="AE34" s="158" t="str">
        <f>IFERROR(INDEX('March 2019'!$G$2:$BR$159,MATCH('Planning Ngrps'!$A34,'March 2019'!$A$2:$A$161,0),MATCH(AE$9,'March 2019'!$G$1:$BR$1,0))/INDEX('Planning CPRP'!$G$10:$BA$168,MATCH('Planning Ngrps'!$A34,'Planning CPRP'!$A$10:$A$170,0),MATCH('Planning Ngrps'!AE$9,'Planning CPRP'!$G$9:$BA$9,0)),"")</f>
        <v/>
      </c>
      <c r="AF34" s="158" t="str">
        <f>IFERROR(INDEX('March 2019'!$G$2:$BR$159,MATCH('Planning Ngrps'!$A34,'March 2019'!$A$2:$A$161,0),MATCH(AF$9,'March 2019'!$G$1:$BR$1,0))/INDEX('Planning CPRP'!$G$10:$BA$168,MATCH('Planning Ngrps'!$A34,'Planning CPRP'!$A$10:$A$170,0),MATCH('Planning Ngrps'!AF$9,'Planning CPRP'!$G$9:$BA$9,0)),"")</f>
        <v/>
      </c>
      <c r="AG34" s="158" t="str">
        <f>IFERROR(INDEX('March 2019'!$G$2:$BR$159,MATCH('Planning Ngrps'!$A34,'March 2019'!$A$2:$A$161,0),MATCH(AG$9,'March 2019'!$G$1:$BR$1,0))/INDEX('Planning CPRP'!$G$10:$BA$168,MATCH('Planning Ngrps'!$A34,'Planning CPRP'!$A$10:$A$170,0),MATCH('Planning Ngrps'!AG$9,'Planning CPRP'!$G$9:$BA$9,0)),"")</f>
        <v/>
      </c>
      <c r="AH34" s="158" t="str">
        <f>IFERROR(INDEX('March 2019'!$G$2:$BR$159,MATCH('Planning Ngrps'!$A34,'March 2019'!$A$2:$A$161,0),MATCH(AH$9,'March 2019'!$G$1:$BR$1,0))/INDEX('Planning CPRP'!$G$10:$BA$168,MATCH('Planning Ngrps'!$A34,'Planning CPRP'!$A$10:$A$170,0),MATCH('Planning Ngrps'!AH$9,'Planning CPRP'!$G$9:$BA$9,0)),"")</f>
        <v/>
      </c>
      <c r="AI34" s="158" t="str">
        <f>IFERROR(INDEX('March 2019'!$G$2:$BR$159,MATCH('Planning Ngrps'!$A34,'March 2019'!$A$2:$A$161,0),MATCH(AI$9,'March 2019'!$G$1:$BR$1,0))/INDEX('Planning CPRP'!$G$10:$BA$168,MATCH('Planning Ngrps'!$A34,'Planning CPRP'!$A$10:$A$170,0),MATCH('Planning Ngrps'!AI$9,'Planning CPRP'!$G$9:$BA$9,0)),"")</f>
        <v/>
      </c>
      <c r="AJ34" s="158" t="str">
        <f>IFERROR(INDEX('March 2019'!$G$2:$BR$159,MATCH('Planning Ngrps'!$A34,'March 2019'!$A$2:$A$161,0),MATCH(AJ$9,'March 2019'!$G$1:$BR$1,0))/INDEX('Planning CPRP'!$G$10:$BA$168,MATCH('Planning Ngrps'!$A34,'Planning CPRP'!$A$10:$A$170,0),MATCH('Planning Ngrps'!AJ$9,'Planning CPRP'!$G$9:$BA$9,0)),"")</f>
        <v/>
      </c>
      <c r="AK34" s="158" t="str">
        <f>IFERROR(INDEX('March 2019'!$G$2:$BR$159,MATCH('Planning Ngrps'!$A34,'March 2019'!$A$2:$A$161,0),MATCH(AK$9,'March 2019'!$G$1:$BR$1,0))/INDEX('Planning CPRP'!$G$10:$BA$168,MATCH('Planning Ngrps'!$A34,'Planning CPRP'!$A$10:$A$170,0),MATCH('Planning Ngrps'!AK$9,'Planning CPRP'!$G$9:$BA$9,0)),"")</f>
        <v/>
      </c>
      <c r="AL34" s="158" t="str">
        <f>IFERROR(INDEX('March 2019'!$G$2:$BR$159,MATCH('Planning Ngrps'!$A34,'March 2019'!$A$2:$A$161,0),MATCH(AL$9,'March 2019'!$G$1:$BR$1,0))/INDEX('Planning CPRP'!$G$10:$BA$168,MATCH('Planning Ngrps'!$A34,'Planning CPRP'!$A$10:$A$170,0),MATCH('Planning Ngrps'!AL$9,'Planning CPRP'!$G$9:$BA$9,0)),"")</f>
        <v/>
      </c>
      <c r="AM34" s="158" t="str">
        <f>IFERROR(INDEX('March 2019'!$G$2:$BR$159,MATCH('Planning Ngrps'!$A34,'March 2019'!$A$2:$A$161,0),MATCH(AM$9,'March 2019'!$G$1:$BR$1,0))/INDEX('Planning CPRP'!$G$10:$BA$168,MATCH('Planning Ngrps'!$A34,'Planning CPRP'!$A$10:$A$170,0),MATCH('Planning Ngrps'!AM$9,'Planning CPRP'!$G$9:$BA$9,0)),"")</f>
        <v/>
      </c>
      <c r="AN34" s="158" t="str">
        <f>IFERROR(INDEX('March 2019'!$G$2:$BR$159,MATCH('Planning Ngrps'!$A34,'March 2019'!$A$2:$A$161,0),MATCH(AN$9,'March 2019'!$G$1:$BR$1,0))/INDEX('Planning CPRP'!$G$10:$BA$168,MATCH('Planning Ngrps'!$A34,'Planning CPRP'!$A$10:$A$170,0),MATCH('Planning Ngrps'!AN$9,'Planning CPRP'!$G$9:$BA$9,0)),"")</f>
        <v/>
      </c>
      <c r="AO34" s="158" t="str">
        <f>IFERROR(INDEX('March 2019'!$G$2:$BR$159,MATCH('Planning Ngrps'!$A34,'March 2019'!$A$2:$A$161,0),MATCH(AO$9,'March 2019'!$G$1:$BR$1,0))/INDEX('Planning CPRP'!$G$10:$BA$168,MATCH('Planning Ngrps'!$A34,'Planning CPRP'!$A$10:$A$170,0),MATCH('Planning Ngrps'!AO$9,'Planning CPRP'!$G$9:$BA$9,0)),"")</f>
        <v/>
      </c>
      <c r="AP34" s="158" t="str">
        <f>IFERROR(INDEX('March 2019'!$G$2:$BR$159,MATCH('Planning Ngrps'!$A34,'March 2019'!$A$2:$A$161,0),MATCH(AP$9,'March 2019'!$G$1:$BR$1,0))/INDEX('Planning CPRP'!$G$10:$BA$168,MATCH('Planning Ngrps'!$A34,'Planning CPRP'!$A$10:$A$170,0),MATCH('Planning Ngrps'!AP$9,'Planning CPRP'!$G$9:$BA$9,0)),"")</f>
        <v/>
      </c>
      <c r="AQ34" s="158" t="str">
        <f>IFERROR(INDEX('March 2019'!$G$2:$BR$159,MATCH('Planning Ngrps'!$A34,'March 2019'!$A$2:$A$161,0),MATCH(AQ$9,'March 2019'!$G$1:$BR$1,0))/INDEX('Planning CPRP'!$G$10:$BA$168,MATCH('Planning Ngrps'!$A34,'Planning CPRP'!$A$10:$A$170,0),MATCH('Planning Ngrps'!AQ$9,'Planning CPRP'!$G$9:$BA$9,0)),"")</f>
        <v/>
      </c>
      <c r="AR34" s="158" t="str">
        <f>IFERROR(INDEX('March 2019'!$G$2:$BR$159,MATCH('Planning Ngrps'!$A34,'March 2019'!$A$2:$A$161,0),MATCH(AR$9,'March 2019'!$G$1:$BR$1,0))/INDEX('Planning CPRP'!$G$10:$BA$168,MATCH('Planning Ngrps'!$A34,'Planning CPRP'!$A$10:$A$170,0),MATCH('Planning Ngrps'!AR$9,'Planning CPRP'!$G$9:$BA$9,0)),"")</f>
        <v/>
      </c>
      <c r="AS34" s="158" t="str">
        <f>IFERROR(INDEX('March 2019'!$G$2:$BR$159,MATCH('Planning Ngrps'!$A34,'March 2019'!$A$2:$A$161,0),MATCH(AS$9,'March 2019'!$G$1:$BR$1,0))/INDEX('Planning CPRP'!$G$10:$BA$168,MATCH('Planning Ngrps'!$A34,'Planning CPRP'!$A$10:$A$170,0),MATCH('Planning Ngrps'!AS$9,'Planning CPRP'!$G$9:$BA$9,0)),"")</f>
        <v/>
      </c>
      <c r="AT34" s="158" t="str">
        <f>IFERROR(INDEX('March 2019'!$G$2:$BR$159,MATCH('Planning Ngrps'!$A34,'March 2019'!$A$2:$A$161,0),MATCH(AT$9,'March 2019'!$G$1:$BR$1,0))/INDEX('Planning CPRP'!$G$10:$BA$168,MATCH('Planning Ngrps'!$A34,'Planning CPRP'!$A$10:$A$170,0),MATCH('Planning Ngrps'!AT$9,'Planning CPRP'!$G$9:$BA$9,0)),"")</f>
        <v/>
      </c>
      <c r="AU34" s="158" t="str">
        <f>IFERROR(INDEX('March 2019'!$G$2:$BR$159,MATCH('Planning Ngrps'!$A34,'March 2019'!$A$2:$A$161,0),MATCH(AU$9,'March 2019'!$G$1:$BR$1,0))/INDEX('Planning CPRP'!$G$10:$BA$168,MATCH('Planning Ngrps'!$A34,'Planning CPRP'!$A$10:$A$170,0),MATCH('Planning Ngrps'!AU$9,'Planning CPRP'!$G$9:$BA$9,0)),"")</f>
        <v/>
      </c>
      <c r="AV34" s="158" t="str">
        <f>IFERROR(INDEX('March 2019'!$G$2:$BR$159,MATCH('Planning Ngrps'!$A34,'March 2019'!$A$2:$A$161,0),MATCH(AV$9,'March 2019'!$G$1:$BR$1,0))/INDEX('Planning CPRP'!$G$10:$BA$168,MATCH('Planning Ngrps'!$A34,'Planning CPRP'!$A$10:$A$170,0),MATCH('Planning Ngrps'!AV$9,'Planning CPRP'!$G$9:$BA$9,0)),"")</f>
        <v/>
      </c>
      <c r="AW34" s="158" t="str">
        <f>IFERROR(INDEX('March 2019'!$G$2:$BR$159,MATCH('Planning Ngrps'!$A34,'March 2019'!$A$2:$A$161,0),MATCH(AW$9,'March 2019'!$G$1:$BR$1,0))/INDEX('Planning CPRP'!$G$10:$BA$168,MATCH('Planning Ngrps'!$A34,'Planning CPRP'!$A$10:$A$170,0),MATCH('Planning Ngrps'!AW$9,'Planning CPRP'!$G$9:$BA$9,0)),"")</f>
        <v/>
      </c>
      <c r="AX34" s="158" t="str">
        <f>IFERROR(INDEX('March 2019'!$G$2:$BR$159,MATCH('Planning Ngrps'!$A34,'March 2019'!$A$2:$A$161,0),MATCH(AX$9,'March 2019'!$G$1:$BR$1,0))/INDEX('Planning CPRP'!$G$10:$BA$168,MATCH('Planning Ngrps'!$A34,'Planning CPRP'!$A$10:$A$170,0),MATCH('Planning Ngrps'!AX$9,'Planning CPRP'!$G$9:$BA$9,0)),"")</f>
        <v/>
      </c>
      <c r="AY34" s="158" t="str">
        <f>IFERROR(INDEX('March 2019'!$G$2:$BR$159,MATCH('Planning Ngrps'!$A34,'March 2019'!$A$2:$A$161,0),MATCH(AY$9,'March 2019'!$G$1:$BR$1,0))/INDEX('Planning CPRP'!$G$10:$BA$168,MATCH('Planning Ngrps'!$A34,'Planning CPRP'!$A$10:$A$170,0),MATCH('Planning Ngrps'!AY$9,'Planning CPRP'!$G$9:$BA$9,0)),"")</f>
        <v/>
      </c>
      <c r="AZ34" s="158" t="str">
        <f>IFERROR(INDEX('March 2019'!$G$2:$BR$159,MATCH('Planning Ngrps'!$A34,'March 2019'!$A$2:$A$161,0),MATCH(AZ$9,'March 2019'!$G$1:$BR$1,0))/INDEX('Planning CPRP'!$G$10:$BA$168,MATCH('Planning Ngrps'!$A34,'Planning CPRP'!$A$10:$A$170,0),MATCH('Planning Ngrps'!AZ$9,'Planning CPRP'!$G$9:$BA$9,0)),"")</f>
        <v/>
      </c>
      <c r="BA34" s="158" t="str">
        <f>IFERROR(INDEX('March 2019'!$G$2:$BR$159,MATCH('Planning Ngrps'!$A34,'March 2019'!$A$2:$A$161,0),MATCH(BA$9,'March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2019'!$G$2:$BR$159,MATCH('Planning Ngrps'!$A35,'March 2019'!$A$2:$A$161,0),MATCH(G$9,'March 2019'!$G$1:$BR$1,0))/INDEX('Planning CPRP'!$G$10:$BA$168,MATCH('Planning Ngrps'!$A35,'Planning CPRP'!$A$10:$A$170,0),MATCH('Planning Ngrps'!G$9,'Planning CPRP'!$G$9:$BA$9,0)),"")</f>
        <v/>
      </c>
      <c r="H35" s="158" t="str">
        <f>IFERROR(INDEX('March 2019'!$G$2:$BR$159,MATCH('Planning Ngrps'!$A35,'March 2019'!$A$2:$A$161,0),MATCH(H$9,'March 2019'!$G$1:$BR$1,0))/INDEX('Planning CPRP'!$G$10:$BA$168,MATCH('Planning Ngrps'!$A35,'Planning CPRP'!$A$10:$A$170,0),MATCH('Planning Ngrps'!H$9,'Planning CPRP'!$G$9:$BA$9,0)),"")</f>
        <v/>
      </c>
      <c r="I35" s="158" t="str">
        <f>IFERROR(INDEX('March 2019'!$G$2:$BR$159,MATCH('Planning Ngrps'!$A35,'March 2019'!$A$2:$A$161,0),MATCH(I$9,'March 2019'!$G$1:$BR$1,0))/INDEX('Planning CPRP'!$G$10:$BA$168,MATCH('Planning Ngrps'!$A35,'Planning CPRP'!$A$10:$A$170,0),MATCH('Planning Ngrps'!I$9,'Planning CPRP'!$G$9:$BA$9,0)),"")</f>
        <v/>
      </c>
      <c r="J35" s="158" t="str">
        <f>IFERROR(INDEX('March 2019'!$G$2:$BR$159,MATCH('Planning Ngrps'!$A35,'March 2019'!$A$2:$A$161,0),MATCH(J$9,'March 2019'!$G$1:$BR$1,0))/INDEX('Planning CPRP'!$G$10:$BA$168,MATCH('Planning Ngrps'!$A35,'Planning CPRP'!$A$10:$A$170,0),MATCH('Planning Ngrps'!J$9,'Planning CPRP'!$G$9:$BA$9,0)),"")</f>
        <v/>
      </c>
      <c r="K35" s="158" t="str">
        <f>IFERROR(INDEX('March 2019'!$G$2:$BR$159,MATCH('Planning Ngrps'!$A35,'March 2019'!$A$2:$A$161,0),MATCH(K$9,'March 2019'!$G$1:$BR$1,0))/INDEX('Planning CPRP'!$G$10:$BA$168,MATCH('Planning Ngrps'!$A35,'Planning CPRP'!$A$10:$A$170,0),MATCH('Planning Ngrps'!K$9,'Planning CPRP'!$G$9:$BA$9,0)),"")</f>
        <v/>
      </c>
      <c r="L35" s="158" t="str">
        <f>IFERROR(INDEX('March 2019'!$G$2:$BR$159,MATCH('Planning Ngrps'!$A35,'March 2019'!$A$2:$A$161,0),MATCH(L$9,'March 2019'!$G$1:$BR$1,0))/INDEX('Planning CPRP'!$G$10:$BA$168,MATCH('Planning Ngrps'!$A35,'Planning CPRP'!$A$10:$A$170,0),MATCH('Planning Ngrps'!L$9,'Planning CPRP'!$G$9:$BA$9,0)),"")</f>
        <v/>
      </c>
      <c r="M35" s="158" t="str">
        <f>IFERROR(INDEX('March 2019'!$G$2:$BR$159,MATCH('Planning Ngrps'!$A35,'March 2019'!$A$2:$A$161,0),MATCH(M$9,'March 2019'!$G$1:$BR$1,0))/INDEX('Planning CPRP'!$G$10:$BA$168,MATCH('Planning Ngrps'!$A35,'Planning CPRP'!$A$10:$A$170,0),MATCH('Planning Ngrps'!M$9,'Planning CPRP'!$G$9:$BA$9,0)),"")</f>
        <v/>
      </c>
      <c r="N35" s="158" t="str">
        <f>IFERROR(INDEX('March 2019'!$G$2:$BR$159,MATCH('Planning Ngrps'!$A35,'March 2019'!$A$2:$A$161,0),MATCH(N$9,'March 2019'!$G$1:$BR$1,0))/INDEX('Planning CPRP'!$G$10:$BA$168,MATCH('Planning Ngrps'!$A35,'Planning CPRP'!$A$10:$A$170,0),MATCH('Planning Ngrps'!N$9,'Planning CPRP'!$G$9:$BA$9,0)),"")</f>
        <v/>
      </c>
      <c r="O35" s="158" t="str">
        <f>IFERROR(INDEX('March 2019'!$G$2:$BR$159,MATCH('Planning Ngrps'!$A35,'March 2019'!$A$2:$A$161,0),MATCH(O$9,'March 2019'!$G$1:$BR$1,0))/INDEX('Planning CPRP'!$G$10:$BA$168,MATCH('Planning Ngrps'!$A35,'Planning CPRP'!$A$10:$A$170,0),MATCH('Planning Ngrps'!O$9,'Planning CPRP'!$G$9:$BA$9,0)),"")</f>
        <v/>
      </c>
      <c r="P35" s="158" t="str">
        <f>IFERROR(INDEX('March 2019'!$G$2:$BR$159,MATCH('Planning Ngrps'!$A35,'March 2019'!$A$2:$A$161,0),MATCH(P$9,'March 2019'!$G$1:$BR$1,0))/INDEX('Planning CPRP'!$G$10:$BA$168,MATCH('Planning Ngrps'!$A35,'Planning CPRP'!$A$10:$A$170,0),MATCH('Planning Ngrps'!P$9,'Planning CPRP'!$G$9:$BA$9,0)),"")</f>
        <v/>
      </c>
      <c r="Q35" s="158" t="str">
        <f>IFERROR(INDEX('March 2019'!$G$2:$BR$159,MATCH('Planning Ngrps'!$A35,'March 2019'!$A$2:$A$161,0),MATCH(Q$9,'March 2019'!$G$1:$BR$1,0))/INDEX('Planning CPRP'!$G$10:$BA$168,MATCH('Planning Ngrps'!$A35,'Planning CPRP'!$A$10:$A$170,0),MATCH('Planning Ngrps'!Q$9,'Planning CPRP'!$G$9:$BA$9,0)),"")</f>
        <v/>
      </c>
      <c r="R35" s="158" t="str">
        <f>IFERROR(INDEX('March 2019'!$G$2:$BR$159,MATCH('Planning Ngrps'!$A35,'March 2019'!$A$2:$A$161,0),MATCH(R$9,'March 2019'!$G$1:$BR$1,0))/INDEX('Planning CPRP'!$G$10:$BA$168,MATCH('Planning Ngrps'!$A35,'Planning CPRP'!$A$10:$A$170,0),MATCH('Planning Ngrps'!R$9,'Planning CPRP'!$G$9:$BA$9,0)),"")</f>
        <v/>
      </c>
      <c r="S35" s="158" t="str">
        <f>IFERROR(INDEX('March 2019'!$G$2:$BR$159,MATCH('Planning Ngrps'!$A35,'March 2019'!$A$2:$A$161,0),MATCH(S$9,'March 2019'!$G$1:$BR$1,0))/INDEX('Planning CPRP'!$G$10:$BA$168,MATCH('Planning Ngrps'!$A35,'Planning CPRP'!$A$10:$A$170,0),MATCH('Planning Ngrps'!S$9,'Planning CPRP'!$G$9:$BA$9,0)),"")</f>
        <v/>
      </c>
      <c r="T35" s="158" t="str">
        <f>IFERROR(INDEX('March 2019'!$G$2:$BR$159,MATCH('Planning Ngrps'!$A35,'March 2019'!$A$2:$A$161,0),MATCH(T$9,'March 2019'!$G$1:$BR$1,0))/INDEX('Planning CPRP'!$G$10:$BA$168,MATCH('Planning Ngrps'!$A35,'Planning CPRP'!$A$10:$A$170,0),MATCH('Planning Ngrps'!T$9,'Planning CPRP'!$G$9:$BA$9,0)),"")</f>
        <v/>
      </c>
      <c r="U35" s="158" t="str">
        <f>IFERROR(INDEX('March 2019'!$G$2:$BR$159,MATCH('Planning Ngrps'!$A35,'March 2019'!$A$2:$A$161,0),MATCH(U$9,'March 2019'!$G$1:$BR$1,0))/INDEX('Planning CPRP'!$G$10:$BA$168,MATCH('Planning Ngrps'!$A35,'Planning CPRP'!$A$10:$A$170,0),MATCH('Planning Ngrps'!U$9,'Planning CPRP'!$G$9:$BA$9,0)),"")</f>
        <v/>
      </c>
      <c r="V35" s="158" t="str">
        <f>IFERROR(INDEX('March 2019'!$G$2:$BR$159,MATCH('Planning Ngrps'!$A35,'March 2019'!$A$2:$A$161,0),MATCH(V$9,'March 2019'!$G$1:$BR$1,0))/INDEX('Planning CPRP'!$G$10:$BA$168,MATCH('Planning Ngrps'!$A35,'Planning CPRP'!$A$10:$A$170,0),MATCH('Planning Ngrps'!V$9,'Planning CPRP'!$G$9:$BA$9,0)),"")</f>
        <v/>
      </c>
      <c r="W35" s="158" t="str">
        <f>IFERROR(INDEX('March 2019'!$G$2:$BR$159,MATCH('Planning Ngrps'!$A35,'March 2019'!$A$2:$A$161,0),MATCH(W$9,'March 2019'!$G$1:$BR$1,0))/INDEX('Planning CPRP'!$G$10:$BA$168,MATCH('Planning Ngrps'!$A35,'Planning CPRP'!$A$10:$A$170,0),MATCH('Planning Ngrps'!W$9,'Planning CPRP'!$G$9:$BA$9,0)),"")</f>
        <v/>
      </c>
      <c r="X35" s="158" t="str">
        <f>IFERROR(INDEX('March 2019'!$G$2:$BR$159,MATCH('Planning Ngrps'!$A35,'March 2019'!$A$2:$A$161,0),MATCH(X$9,'March 2019'!$G$1:$BR$1,0))/INDEX('Planning CPRP'!$G$10:$BA$168,MATCH('Planning Ngrps'!$A35,'Planning CPRP'!$A$10:$A$170,0),MATCH('Planning Ngrps'!X$9,'Planning CPRP'!$G$9:$BA$9,0)),"")</f>
        <v/>
      </c>
      <c r="Y35" s="158" t="str">
        <f>IFERROR(INDEX('March 2019'!$G$2:$BR$159,MATCH('Planning Ngrps'!$A35,'March 2019'!$A$2:$A$161,0),MATCH(Y$9,'March 2019'!$G$1:$BR$1,0))/INDEX('Planning CPRP'!$G$10:$BA$168,MATCH('Planning Ngrps'!$A35,'Planning CPRP'!$A$10:$A$170,0),MATCH('Planning Ngrps'!Y$9,'Planning CPRP'!$G$9:$BA$9,0)),"")</f>
        <v/>
      </c>
      <c r="Z35" s="158" t="str">
        <f>IFERROR(INDEX('March 2019'!$G$2:$BR$159,MATCH('Planning Ngrps'!$A35,'March 2019'!$A$2:$A$161,0),MATCH(Z$9,'March 2019'!$G$1:$BR$1,0))/INDEX('Planning CPRP'!$G$10:$BA$168,MATCH('Planning Ngrps'!$A35,'Planning CPRP'!$A$10:$A$170,0),MATCH('Planning Ngrps'!Z$9,'Planning CPRP'!$G$9:$BA$9,0)),"")</f>
        <v/>
      </c>
      <c r="AA35" s="158" t="str">
        <f>IFERROR(INDEX('March 2019'!$G$2:$BR$159,MATCH('Planning Ngrps'!$A35,'March 2019'!$A$2:$A$161,0),MATCH(AA$9,'March 2019'!$G$1:$BR$1,0))/INDEX('Planning CPRP'!$G$10:$BA$168,MATCH('Planning Ngrps'!$A35,'Planning CPRP'!$A$10:$A$170,0),MATCH('Planning Ngrps'!AA$9,'Planning CPRP'!$G$9:$BA$9,0)),"")</f>
        <v/>
      </c>
      <c r="AB35" s="158" t="str">
        <f>IFERROR(INDEX('March 2019'!$G$2:$BR$159,MATCH('Planning Ngrps'!$A35,'March 2019'!$A$2:$A$161,0),MATCH(AB$9,'March 2019'!$G$1:$BR$1,0))/INDEX('Planning CPRP'!$G$10:$BA$168,MATCH('Planning Ngrps'!$A35,'Planning CPRP'!$A$10:$A$170,0),MATCH('Planning Ngrps'!AB$9,'Planning CPRP'!$G$9:$BA$9,0)),"")</f>
        <v/>
      </c>
      <c r="AC35" s="158" t="str">
        <f>IFERROR(INDEX('March 2019'!$G$2:$BR$159,MATCH('Planning Ngrps'!$A35,'March 2019'!$A$2:$A$161,0),MATCH(AC$9,'March 2019'!$G$1:$BR$1,0))/INDEX('Planning CPRP'!$G$10:$BA$168,MATCH('Planning Ngrps'!$A35,'Planning CPRP'!$A$10:$A$170,0),MATCH('Planning Ngrps'!AC$9,'Planning CPRP'!$G$9:$BA$9,0)),"")</f>
        <v/>
      </c>
      <c r="AD35" s="158" t="str">
        <f>IFERROR(INDEX('March 2019'!$G$2:$BR$159,MATCH('Planning Ngrps'!$A35,'March 2019'!$A$2:$A$161,0),MATCH(AD$9,'March 2019'!$G$1:$BR$1,0))/INDEX('Planning CPRP'!$G$10:$BA$168,MATCH('Planning Ngrps'!$A35,'Planning CPRP'!$A$10:$A$170,0),MATCH('Planning Ngrps'!AD$9,'Planning CPRP'!$G$9:$BA$9,0)),"")</f>
        <v/>
      </c>
      <c r="AE35" s="158" t="str">
        <f>IFERROR(INDEX('March 2019'!$G$2:$BR$159,MATCH('Planning Ngrps'!$A35,'March 2019'!$A$2:$A$161,0),MATCH(AE$9,'March 2019'!$G$1:$BR$1,0))/INDEX('Planning CPRP'!$G$10:$BA$168,MATCH('Planning Ngrps'!$A35,'Planning CPRP'!$A$10:$A$170,0),MATCH('Planning Ngrps'!AE$9,'Planning CPRP'!$G$9:$BA$9,0)),"")</f>
        <v/>
      </c>
      <c r="AF35" s="158" t="str">
        <f>IFERROR(INDEX('March 2019'!$G$2:$BR$159,MATCH('Planning Ngrps'!$A35,'March 2019'!$A$2:$A$161,0),MATCH(AF$9,'March 2019'!$G$1:$BR$1,0))/INDEX('Planning CPRP'!$G$10:$BA$168,MATCH('Planning Ngrps'!$A35,'Planning CPRP'!$A$10:$A$170,0),MATCH('Planning Ngrps'!AF$9,'Planning CPRP'!$G$9:$BA$9,0)),"")</f>
        <v/>
      </c>
      <c r="AG35" s="158" t="str">
        <f>IFERROR(INDEX('March 2019'!$G$2:$BR$159,MATCH('Planning Ngrps'!$A35,'March 2019'!$A$2:$A$161,0),MATCH(AG$9,'March 2019'!$G$1:$BR$1,0))/INDEX('Planning CPRP'!$G$10:$BA$168,MATCH('Planning Ngrps'!$A35,'Planning CPRP'!$A$10:$A$170,0),MATCH('Planning Ngrps'!AG$9,'Planning CPRP'!$G$9:$BA$9,0)),"")</f>
        <v/>
      </c>
      <c r="AH35" s="158" t="str">
        <f>IFERROR(INDEX('March 2019'!$G$2:$BR$159,MATCH('Planning Ngrps'!$A35,'March 2019'!$A$2:$A$161,0),MATCH(AH$9,'March 2019'!$G$1:$BR$1,0))/INDEX('Planning CPRP'!$G$10:$BA$168,MATCH('Planning Ngrps'!$A35,'Planning CPRP'!$A$10:$A$170,0),MATCH('Planning Ngrps'!AH$9,'Planning CPRP'!$G$9:$BA$9,0)),"")</f>
        <v/>
      </c>
      <c r="AI35" s="158" t="str">
        <f>IFERROR(INDEX('March 2019'!$G$2:$BR$159,MATCH('Planning Ngrps'!$A35,'March 2019'!$A$2:$A$161,0),MATCH(AI$9,'March 2019'!$G$1:$BR$1,0))/INDEX('Planning CPRP'!$G$10:$BA$168,MATCH('Planning Ngrps'!$A35,'Planning CPRP'!$A$10:$A$170,0),MATCH('Planning Ngrps'!AI$9,'Planning CPRP'!$G$9:$BA$9,0)),"")</f>
        <v/>
      </c>
      <c r="AJ35" s="158" t="str">
        <f>IFERROR(INDEX('March 2019'!$G$2:$BR$159,MATCH('Planning Ngrps'!$A35,'March 2019'!$A$2:$A$161,0),MATCH(AJ$9,'March 2019'!$G$1:$BR$1,0))/INDEX('Planning CPRP'!$G$10:$BA$168,MATCH('Planning Ngrps'!$A35,'Planning CPRP'!$A$10:$A$170,0),MATCH('Planning Ngrps'!AJ$9,'Planning CPRP'!$G$9:$BA$9,0)),"")</f>
        <v/>
      </c>
      <c r="AK35" s="158" t="str">
        <f>IFERROR(INDEX('March 2019'!$G$2:$BR$159,MATCH('Planning Ngrps'!$A35,'March 2019'!$A$2:$A$161,0),MATCH(AK$9,'March 2019'!$G$1:$BR$1,0))/INDEX('Planning CPRP'!$G$10:$BA$168,MATCH('Planning Ngrps'!$A35,'Planning CPRP'!$A$10:$A$170,0),MATCH('Planning Ngrps'!AK$9,'Planning CPRP'!$G$9:$BA$9,0)),"")</f>
        <v/>
      </c>
      <c r="AL35" s="158" t="str">
        <f>IFERROR(INDEX('March 2019'!$G$2:$BR$159,MATCH('Planning Ngrps'!$A35,'March 2019'!$A$2:$A$161,0),MATCH(AL$9,'March 2019'!$G$1:$BR$1,0))/INDEX('Planning CPRP'!$G$10:$BA$168,MATCH('Planning Ngrps'!$A35,'Planning CPRP'!$A$10:$A$170,0),MATCH('Planning Ngrps'!AL$9,'Planning CPRP'!$G$9:$BA$9,0)),"")</f>
        <v/>
      </c>
      <c r="AM35" s="158" t="str">
        <f>IFERROR(INDEX('March 2019'!$G$2:$BR$159,MATCH('Planning Ngrps'!$A35,'March 2019'!$A$2:$A$161,0),MATCH(AM$9,'March 2019'!$G$1:$BR$1,0))/INDEX('Planning CPRP'!$G$10:$BA$168,MATCH('Planning Ngrps'!$A35,'Planning CPRP'!$A$10:$A$170,0),MATCH('Planning Ngrps'!AM$9,'Planning CPRP'!$G$9:$BA$9,0)),"")</f>
        <v/>
      </c>
      <c r="AN35" s="158" t="str">
        <f>IFERROR(INDEX('March 2019'!$G$2:$BR$159,MATCH('Planning Ngrps'!$A35,'March 2019'!$A$2:$A$161,0),MATCH(AN$9,'March 2019'!$G$1:$BR$1,0))/INDEX('Planning CPRP'!$G$10:$BA$168,MATCH('Planning Ngrps'!$A35,'Planning CPRP'!$A$10:$A$170,0),MATCH('Planning Ngrps'!AN$9,'Planning CPRP'!$G$9:$BA$9,0)),"")</f>
        <v/>
      </c>
      <c r="AO35" s="158" t="str">
        <f>IFERROR(INDEX('March 2019'!$G$2:$BR$159,MATCH('Planning Ngrps'!$A35,'March 2019'!$A$2:$A$161,0),MATCH(AO$9,'March 2019'!$G$1:$BR$1,0))/INDEX('Planning CPRP'!$G$10:$BA$168,MATCH('Planning Ngrps'!$A35,'Planning CPRP'!$A$10:$A$170,0),MATCH('Planning Ngrps'!AO$9,'Planning CPRP'!$G$9:$BA$9,0)),"")</f>
        <v/>
      </c>
      <c r="AP35" s="158" t="str">
        <f>IFERROR(INDEX('March 2019'!$G$2:$BR$159,MATCH('Planning Ngrps'!$A35,'March 2019'!$A$2:$A$161,0),MATCH(AP$9,'March 2019'!$G$1:$BR$1,0))/INDEX('Planning CPRP'!$G$10:$BA$168,MATCH('Planning Ngrps'!$A35,'Planning CPRP'!$A$10:$A$170,0),MATCH('Planning Ngrps'!AP$9,'Planning CPRP'!$G$9:$BA$9,0)),"")</f>
        <v/>
      </c>
      <c r="AQ35" s="158" t="str">
        <f>IFERROR(INDEX('March 2019'!$G$2:$BR$159,MATCH('Planning Ngrps'!$A35,'March 2019'!$A$2:$A$161,0),MATCH(AQ$9,'March 2019'!$G$1:$BR$1,0))/INDEX('Planning CPRP'!$G$10:$BA$168,MATCH('Planning Ngrps'!$A35,'Planning CPRP'!$A$10:$A$170,0),MATCH('Planning Ngrps'!AQ$9,'Planning CPRP'!$G$9:$BA$9,0)),"")</f>
        <v/>
      </c>
      <c r="AR35" s="158" t="str">
        <f>IFERROR(INDEX('March 2019'!$G$2:$BR$159,MATCH('Planning Ngrps'!$A35,'March 2019'!$A$2:$A$161,0),MATCH(AR$9,'March 2019'!$G$1:$BR$1,0))/INDEX('Planning CPRP'!$G$10:$BA$168,MATCH('Planning Ngrps'!$A35,'Planning CPRP'!$A$10:$A$170,0),MATCH('Planning Ngrps'!AR$9,'Planning CPRP'!$G$9:$BA$9,0)),"")</f>
        <v/>
      </c>
      <c r="AS35" s="158" t="str">
        <f>IFERROR(INDEX('March 2019'!$G$2:$BR$159,MATCH('Planning Ngrps'!$A35,'March 2019'!$A$2:$A$161,0),MATCH(AS$9,'March 2019'!$G$1:$BR$1,0))/INDEX('Planning CPRP'!$G$10:$BA$168,MATCH('Planning Ngrps'!$A35,'Planning CPRP'!$A$10:$A$170,0),MATCH('Planning Ngrps'!AS$9,'Planning CPRP'!$G$9:$BA$9,0)),"")</f>
        <v/>
      </c>
      <c r="AT35" s="158" t="str">
        <f>IFERROR(INDEX('March 2019'!$G$2:$BR$159,MATCH('Planning Ngrps'!$A35,'March 2019'!$A$2:$A$161,0),MATCH(AT$9,'March 2019'!$G$1:$BR$1,0))/INDEX('Planning CPRP'!$G$10:$BA$168,MATCH('Planning Ngrps'!$A35,'Planning CPRP'!$A$10:$A$170,0),MATCH('Planning Ngrps'!AT$9,'Planning CPRP'!$G$9:$BA$9,0)),"")</f>
        <v/>
      </c>
      <c r="AU35" s="158" t="str">
        <f>IFERROR(INDEX('March 2019'!$G$2:$BR$159,MATCH('Planning Ngrps'!$A35,'March 2019'!$A$2:$A$161,0),MATCH(AU$9,'March 2019'!$G$1:$BR$1,0))/INDEX('Planning CPRP'!$G$10:$BA$168,MATCH('Planning Ngrps'!$A35,'Planning CPRP'!$A$10:$A$170,0),MATCH('Planning Ngrps'!AU$9,'Planning CPRP'!$G$9:$BA$9,0)),"")</f>
        <v/>
      </c>
      <c r="AV35" s="158" t="str">
        <f>IFERROR(INDEX('March 2019'!$G$2:$BR$159,MATCH('Planning Ngrps'!$A35,'March 2019'!$A$2:$A$161,0),MATCH(AV$9,'March 2019'!$G$1:$BR$1,0))/INDEX('Planning CPRP'!$G$10:$BA$168,MATCH('Planning Ngrps'!$A35,'Planning CPRP'!$A$10:$A$170,0),MATCH('Planning Ngrps'!AV$9,'Planning CPRP'!$G$9:$BA$9,0)),"")</f>
        <v/>
      </c>
      <c r="AW35" s="158" t="str">
        <f>IFERROR(INDEX('March 2019'!$G$2:$BR$159,MATCH('Planning Ngrps'!$A35,'March 2019'!$A$2:$A$161,0),MATCH(AW$9,'March 2019'!$G$1:$BR$1,0))/INDEX('Planning CPRP'!$G$10:$BA$168,MATCH('Planning Ngrps'!$A35,'Planning CPRP'!$A$10:$A$170,0),MATCH('Planning Ngrps'!AW$9,'Planning CPRP'!$G$9:$BA$9,0)),"")</f>
        <v/>
      </c>
      <c r="AX35" s="158" t="str">
        <f>IFERROR(INDEX('March 2019'!$G$2:$BR$159,MATCH('Planning Ngrps'!$A35,'March 2019'!$A$2:$A$161,0),MATCH(AX$9,'March 2019'!$G$1:$BR$1,0))/INDEX('Planning CPRP'!$G$10:$BA$168,MATCH('Planning Ngrps'!$A35,'Planning CPRP'!$A$10:$A$170,0),MATCH('Planning Ngrps'!AX$9,'Planning CPRP'!$G$9:$BA$9,0)),"")</f>
        <v/>
      </c>
      <c r="AY35" s="158" t="str">
        <f>IFERROR(INDEX('March 2019'!$G$2:$BR$159,MATCH('Planning Ngrps'!$A35,'March 2019'!$A$2:$A$161,0),MATCH(AY$9,'March 2019'!$G$1:$BR$1,0))/INDEX('Planning CPRP'!$G$10:$BA$168,MATCH('Planning Ngrps'!$A35,'Planning CPRP'!$A$10:$A$170,0),MATCH('Planning Ngrps'!AY$9,'Planning CPRP'!$G$9:$BA$9,0)),"")</f>
        <v/>
      </c>
      <c r="AZ35" s="158" t="str">
        <f>IFERROR(INDEX('March 2019'!$G$2:$BR$159,MATCH('Planning Ngrps'!$A35,'March 2019'!$A$2:$A$161,0),MATCH(AZ$9,'March 2019'!$G$1:$BR$1,0))/INDEX('Planning CPRP'!$G$10:$BA$168,MATCH('Planning Ngrps'!$A35,'Planning CPRP'!$A$10:$A$170,0),MATCH('Planning Ngrps'!AZ$9,'Planning CPRP'!$G$9:$BA$9,0)),"")</f>
        <v/>
      </c>
      <c r="BA35" s="158" t="str">
        <f>IFERROR(INDEX('March 2019'!$G$2:$BR$159,MATCH('Planning Ngrps'!$A35,'March 2019'!$A$2:$A$161,0),MATCH(BA$9,'March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2019'!$G$2:$BR$159,MATCH('Planning Ngrps'!$A36,'March 2019'!$A$2:$A$161,0),MATCH(G$9,'March 2019'!$G$1:$BR$1,0))/INDEX('Planning CPRP'!$G$10:$BA$168,MATCH('Planning Ngrps'!$A36,'Planning CPRP'!$A$10:$A$170,0),MATCH('Planning Ngrps'!G$9,'Planning CPRP'!$G$9:$BA$9,0)),"")</f>
        <v/>
      </c>
      <c r="H36" s="158" t="str">
        <f>IFERROR(INDEX('March 2019'!$G$2:$BR$159,MATCH('Planning Ngrps'!$A36,'March 2019'!$A$2:$A$161,0),MATCH(H$9,'March 2019'!$G$1:$BR$1,0))/INDEX('Planning CPRP'!$G$10:$BA$168,MATCH('Planning Ngrps'!$A36,'Planning CPRP'!$A$10:$A$170,0),MATCH('Planning Ngrps'!H$9,'Planning CPRP'!$G$9:$BA$9,0)),"")</f>
        <v/>
      </c>
      <c r="I36" s="158" t="str">
        <f>IFERROR(INDEX('March 2019'!$G$2:$BR$159,MATCH('Planning Ngrps'!$A36,'March 2019'!$A$2:$A$161,0),MATCH(I$9,'March 2019'!$G$1:$BR$1,0))/INDEX('Planning CPRP'!$G$10:$BA$168,MATCH('Planning Ngrps'!$A36,'Planning CPRP'!$A$10:$A$170,0),MATCH('Planning Ngrps'!I$9,'Planning CPRP'!$G$9:$BA$9,0)),"")</f>
        <v/>
      </c>
      <c r="J36" s="158" t="str">
        <f>IFERROR(INDEX('March 2019'!$G$2:$BR$159,MATCH('Planning Ngrps'!$A36,'March 2019'!$A$2:$A$161,0),MATCH(J$9,'March 2019'!$G$1:$BR$1,0))/INDEX('Planning CPRP'!$G$10:$BA$168,MATCH('Planning Ngrps'!$A36,'Planning CPRP'!$A$10:$A$170,0),MATCH('Planning Ngrps'!J$9,'Planning CPRP'!$G$9:$BA$9,0)),"")</f>
        <v/>
      </c>
      <c r="K36" s="158" t="str">
        <f>IFERROR(INDEX('March 2019'!$G$2:$BR$159,MATCH('Planning Ngrps'!$A36,'March 2019'!$A$2:$A$161,0),MATCH(K$9,'March 2019'!$G$1:$BR$1,0))/INDEX('Planning CPRP'!$G$10:$BA$168,MATCH('Planning Ngrps'!$A36,'Planning CPRP'!$A$10:$A$170,0),MATCH('Planning Ngrps'!K$9,'Planning CPRP'!$G$9:$BA$9,0)),"")</f>
        <v/>
      </c>
      <c r="L36" s="158" t="str">
        <f>IFERROR(INDEX('March 2019'!$G$2:$BR$159,MATCH('Planning Ngrps'!$A36,'March 2019'!$A$2:$A$161,0),MATCH(L$9,'March 2019'!$G$1:$BR$1,0))/INDEX('Planning CPRP'!$G$10:$BA$168,MATCH('Planning Ngrps'!$A36,'Planning CPRP'!$A$10:$A$170,0),MATCH('Planning Ngrps'!L$9,'Planning CPRP'!$G$9:$BA$9,0)),"")</f>
        <v/>
      </c>
      <c r="M36" s="158" t="str">
        <f>IFERROR(INDEX('March 2019'!$G$2:$BR$159,MATCH('Planning Ngrps'!$A36,'March 2019'!$A$2:$A$161,0),MATCH(M$9,'March 2019'!$G$1:$BR$1,0))/INDEX('Planning CPRP'!$G$10:$BA$168,MATCH('Planning Ngrps'!$A36,'Planning CPRP'!$A$10:$A$170,0),MATCH('Planning Ngrps'!M$9,'Planning CPRP'!$G$9:$BA$9,0)),"")</f>
        <v/>
      </c>
      <c r="N36" s="158" t="str">
        <f>IFERROR(INDEX('March 2019'!$G$2:$BR$159,MATCH('Planning Ngrps'!$A36,'March 2019'!$A$2:$A$161,0),MATCH(N$9,'March 2019'!$G$1:$BR$1,0))/INDEX('Planning CPRP'!$G$10:$BA$168,MATCH('Planning Ngrps'!$A36,'Planning CPRP'!$A$10:$A$170,0),MATCH('Planning Ngrps'!N$9,'Planning CPRP'!$G$9:$BA$9,0)),"")</f>
        <v/>
      </c>
      <c r="O36" s="158" t="str">
        <f>IFERROR(INDEX('March 2019'!$G$2:$BR$159,MATCH('Planning Ngrps'!$A36,'March 2019'!$A$2:$A$161,0),MATCH(O$9,'March 2019'!$G$1:$BR$1,0))/INDEX('Planning CPRP'!$G$10:$BA$168,MATCH('Planning Ngrps'!$A36,'Planning CPRP'!$A$10:$A$170,0),MATCH('Planning Ngrps'!O$9,'Planning CPRP'!$G$9:$BA$9,0)),"")</f>
        <v/>
      </c>
      <c r="P36" s="158" t="str">
        <f>IFERROR(INDEX('March 2019'!$G$2:$BR$159,MATCH('Planning Ngrps'!$A36,'March 2019'!$A$2:$A$161,0),MATCH(P$9,'March 2019'!$G$1:$BR$1,0))/INDEX('Planning CPRP'!$G$10:$BA$168,MATCH('Planning Ngrps'!$A36,'Planning CPRP'!$A$10:$A$170,0),MATCH('Planning Ngrps'!P$9,'Planning CPRP'!$G$9:$BA$9,0)),"")</f>
        <v/>
      </c>
      <c r="Q36" s="158" t="str">
        <f>IFERROR(INDEX('March 2019'!$G$2:$BR$159,MATCH('Planning Ngrps'!$A36,'March 2019'!$A$2:$A$161,0),MATCH(Q$9,'March 2019'!$G$1:$BR$1,0))/INDEX('Planning CPRP'!$G$10:$BA$168,MATCH('Planning Ngrps'!$A36,'Planning CPRP'!$A$10:$A$170,0),MATCH('Planning Ngrps'!Q$9,'Planning CPRP'!$G$9:$BA$9,0)),"")</f>
        <v/>
      </c>
      <c r="R36" s="158" t="str">
        <f>IFERROR(INDEX('March 2019'!$G$2:$BR$159,MATCH('Planning Ngrps'!$A36,'March 2019'!$A$2:$A$161,0),MATCH(R$9,'March 2019'!$G$1:$BR$1,0))/INDEX('Planning CPRP'!$G$10:$BA$168,MATCH('Planning Ngrps'!$A36,'Planning CPRP'!$A$10:$A$170,0),MATCH('Planning Ngrps'!R$9,'Planning CPRP'!$G$9:$BA$9,0)),"")</f>
        <v/>
      </c>
      <c r="S36" s="158" t="str">
        <f>IFERROR(INDEX('March 2019'!$G$2:$BR$159,MATCH('Planning Ngrps'!$A36,'March 2019'!$A$2:$A$161,0),MATCH(S$9,'March 2019'!$G$1:$BR$1,0))/INDEX('Planning CPRP'!$G$10:$BA$168,MATCH('Planning Ngrps'!$A36,'Planning CPRP'!$A$10:$A$170,0),MATCH('Planning Ngrps'!S$9,'Planning CPRP'!$G$9:$BA$9,0)),"")</f>
        <v/>
      </c>
      <c r="T36" s="158" t="str">
        <f>IFERROR(INDEX('March 2019'!$G$2:$BR$159,MATCH('Planning Ngrps'!$A36,'March 2019'!$A$2:$A$161,0),MATCH(T$9,'March 2019'!$G$1:$BR$1,0))/INDEX('Planning CPRP'!$G$10:$BA$168,MATCH('Planning Ngrps'!$A36,'Planning CPRP'!$A$10:$A$170,0),MATCH('Planning Ngrps'!T$9,'Planning CPRP'!$G$9:$BA$9,0)),"")</f>
        <v/>
      </c>
      <c r="U36" s="158" t="str">
        <f>IFERROR(INDEX('March 2019'!$G$2:$BR$159,MATCH('Planning Ngrps'!$A36,'March 2019'!$A$2:$A$161,0),MATCH(U$9,'March 2019'!$G$1:$BR$1,0))/INDEX('Planning CPRP'!$G$10:$BA$168,MATCH('Planning Ngrps'!$A36,'Planning CPRP'!$A$10:$A$170,0),MATCH('Planning Ngrps'!U$9,'Planning CPRP'!$G$9:$BA$9,0)),"")</f>
        <v/>
      </c>
      <c r="V36" s="158" t="str">
        <f>IFERROR(INDEX('March 2019'!$G$2:$BR$159,MATCH('Planning Ngrps'!$A36,'March 2019'!$A$2:$A$161,0),MATCH(V$9,'March 2019'!$G$1:$BR$1,0))/INDEX('Planning CPRP'!$G$10:$BA$168,MATCH('Planning Ngrps'!$A36,'Planning CPRP'!$A$10:$A$170,0),MATCH('Planning Ngrps'!V$9,'Planning CPRP'!$G$9:$BA$9,0)),"")</f>
        <v/>
      </c>
      <c r="W36" s="158" t="str">
        <f>IFERROR(INDEX('March 2019'!$G$2:$BR$159,MATCH('Planning Ngrps'!$A36,'March 2019'!$A$2:$A$161,0),MATCH(W$9,'March 2019'!$G$1:$BR$1,0))/INDEX('Planning CPRP'!$G$10:$BA$168,MATCH('Planning Ngrps'!$A36,'Planning CPRP'!$A$10:$A$170,0),MATCH('Planning Ngrps'!W$9,'Planning CPRP'!$G$9:$BA$9,0)),"")</f>
        <v/>
      </c>
      <c r="X36" s="158" t="str">
        <f>IFERROR(INDEX('March 2019'!$G$2:$BR$159,MATCH('Planning Ngrps'!$A36,'March 2019'!$A$2:$A$161,0),MATCH(X$9,'March 2019'!$G$1:$BR$1,0))/INDEX('Planning CPRP'!$G$10:$BA$168,MATCH('Planning Ngrps'!$A36,'Planning CPRP'!$A$10:$A$170,0),MATCH('Planning Ngrps'!X$9,'Planning CPRP'!$G$9:$BA$9,0)),"")</f>
        <v/>
      </c>
      <c r="Y36" s="158" t="str">
        <f>IFERROR(INDEX('March 2019'!$G$2:$BR$159,MATCH('Planning Ngrps'!$A36,'March 2019'!$A$2:$A$161,0),MATCH(Y$9,'March 2019'!$G$1:$BR$1,0))/INDEX('Planning CPRP'!$G$10:$BA$168,MATCH('Planning Ngrps'!$A36,'Planning CPRP'!$A$10:$A$170,0),MATCH('Planning Ngrps'!Y$9,'Planning CPRP'!$G$9:$BA$9,0)),"")</f>
        <v/>
      </c>
      <c r="Z36" s="158" t="str">
        <f>IFERROR(INDEX('March 2019'!$G$2:$BR$159,MATCH('Planning Ngrps'!$A36,'March 2019'!$A$2:$A$161,0),MATCH(Z$9,'March 2019'!$G$1:$BR$1,0))/INDEX('Planning CPRP'!$G$10:$BA$168,MATCH('Planning Ngrps'!$A36,'Planning CPRP'!$A$10:$A$170,0),MATCH('Planning Ngrps'!Z$9,'Planning CPRP'!$G$9:$BA$9,0)),"")</f>
        <v/>
      </c>
      <c r="AA36" s="158" t="str">
        <f>IFERROR(INDEX('March 2019'!$G$2:$BR$159,MATCH('Planning Ngrps'!$A36,'March 2019'!$A$2:$A$161,0),MATCH(AA$9,'March 2019'!$G$1:$BR$1,0))/INDEX('Planning CPRP'!$G$10:$BA$168,MATCH('Planning Ngrps'!$A36,'Planning CPRP'!$A$10:$A$170,0),MATCH('Planning Ngrps'!AA$9,'Planning CPRP'!$G$9:$BA$9,0)),"")</f>
        <v/>
      </c>
      <c r="AB36" s="158" t="str">
        <f>IFERROR(INDEX('March 2019'!$G$2:$BR$159,MATCH('Planning Ngrps'!$A36,'March 2019'!$A$2:$A$161,0),MATCH(AB$9,'March 2019'!$G$1:$BR$1,0))/INDEX('Planning CPRP'!$G$10:$BA$168,MATCH('Planning Ngrps'!$A36,'Planning CPRP'!$A$10:$A$170,0),MATCH('Planning Ngrps'!AB$9,'Planning CPRP'!$G$9:$BA$9,0)),"")</f>
        <v/>
      </c>
      <c r="AC36" s="158" t="str">
        <f>IFERROR(INDEX('March 2019'!$G$2:$BR$159,MATCH('Planning Ngrps'!$A36,'March 2019'!$A$2:$A$161,0),MATCH(AC$9,'March 2019'!$G$1:$BR$1,0))/INDEX('Planning CPRP'!$G$10:$BA$168,MATCH('Planning Ngrps'!$A36,'Planning CPRP'!$A$10:$A$170,0),MATCH('Planning Ngrps'!AC$9,'Planning CPRP'!$G$9:$BA$9,0)),"")</f>
        <v/>
      </c>
      <c r="AD36" s="158" t="str">
        <f>IFERROR(INDEX('March 2019'!$G$2:$BR$159,MATCH('Planning Ngrps'!$A36,'March 2019'!$A$2:$A$161,0),MATCH(AD$9,'March 2019'!$G$1:$BR$1,0))/INDEX('Planning CPRP'!$G$10:$BA$168,MATCH('Planning Ngrps'!$A36,'Planning CPRP'!$A$10:$A$170,0),MATCH('Planning Ngrps'!AD$9,'Planning CPRP'!$G$9:$BA$9,0)),"")</f>
        <v/>
      </c>
      <c r="AE36" s="158" t="str">
        <f>IFERROR(INDEX('March 2019'!$G$2:$BR$159,MATCH('Planning Ngrps'!$A36,'March 2019'!$A$2:$A$161,0),MATCH(AE$9,'March 2019'!$G$1:$BR$1,0))/INDEX('Planning CPRP'!$G$10:$BA$168,MATCH('Planning Ngrps'!$A36,'Planning CPRP'!$A$10:$A$170,0),MATCH('Planning Ngrps'!AE$9,'Planning CPRP'!$G$9:$BA$9,0)),"")</f>
        <v/>
      </c>
      <c r="AF36" s="158" t="str">
        <f>IFERROR(INDEX('March 2019'!$G$2:$BR$159,MATCH('Planning Ngrps'!$A36,'March 2019'!$A$2:$A$161,0),MATCH(AF$9,'March 2019'!$G$1:$BR$1,0))/INDEX('Planning CPRP'!$G$10:$BA$168,MATCH('Planning Ngrps'!$A36,'Planning CPRP'!$A$10:$A$170,0),MATCH('Planning Ngrps'!AF$9,'Planning CPRP'!$G$9:$BA$9,0)),"")</f>
        <v/>
      </c>
      <c r="AG36" s="158" t="str">
        <f>IFERROR(INDEX('March 2019'!$G$2:$BR$159,MATCH('Planning Ngrps'!$A36,'March 2019'!$A$2:$A$161,0),MATCH(AG$9,'March 2019'!$G$1:$BR$1,0))/INDEX('Planning CPRP'!$G$10:$BA$168,MATCH('Planning Ngrps'!$A36,'Planning CPRP'!$A$10:$A$170,0),MATCH('Planning Ngrps'!AG$9,'Planning CPRP'!$G$9:$BA$9,0)),"")</f>
        <v/>
      </c>
      <c r="AH36" s="158" t="str">
        <f>IFERROR(INDEX('March 2019'!$G$2:$BR$159,MATCH('Planning Ngrps'!$A36,'March 2019'!$A$2:$A$161,0),MATCH(AH$9,'March 2019'!$G$1:$BR$1,0))/INDEX('Planning CPRP'!$G$10:$BA$168,MATCH('Planning Ngrps'!$A36,'Planning CPRP'!$A$10:$A$170,0),MATCH('Planning Ngrps'!AH$9,'Planning CPRP'!$G$9:$BA$9,0)),"")</f>
        <v/>
      </c>
      <c r="AI36" s="158" t="str">
        <f>IFERROR(INDEX('March 2019'!$G$2:$BR$159,MATCH('Planning Ngrps'!$A36,'March 2019'!$A$2:$A$161,0),MATCH(AI$9,'March 2019'!$G$1:$BR$1,0))/INDEX('Planning CPRP'!$G$10:$BA$168,MATCH('Planning Ngrps'!$A36,'Planning CPRP'!$A$10:$A$170,0),MATCH('Planning Ngrps'!AI$9,'Planning CPRP'!$G$9:$BA$9,0)),"")</f>
        <v/>
      </c>
      <c r="AJ36" s="158" t="str">
        <f>IFERROR(INDEX('March 2019'!$G$2:$BR$159,MATCH('Planning Ngrps'!$A36,'March 2019'!$A$2:$A$161,0),MATCH(AJ$9,'March 2019'!$G$1:$BR$1,0))/INDEX('Planning CPRP'!$G$10:$BA$168,MATCH('Planning Ngrps'!$A36,'Planning CPRP'!$A$10:$A$170,0),MATCH('Planning Ngrps'!AJ$9,'Planning CPRP'!$G$9:$BA$9,0)),"")</f>
        <v/>
      </c>
      <c r="AK36" s="158" t="str">
        <f>IFERROR(INDEX('March 2019'!$G$2:$BR$159,MATCH('Planning Ngrps'!$A36,'March 2019'!$A$2:$A$161,0),MATCH(AK$9,'March 2019'!$G$1:$BR$1,0))/INDEX('Planning CPRP'!$G$10:$BA$168,MATCH('Planning Ngrps'!$A36,'Planning CPRP'!$A$10:$A$170,0),MATCH('Planning Ngrps'!AK$9,'Planning CPRP'!$G$9:$BA$9,0)),"")</f>
        <v/>
      </c>
      <c r="AL36" s="158" t="str">
        <f>IFERROR(INDEX('March 2019'!$G$2:$BR$159,MATCH('Planning Ngrps'!$A36,'March 2019'!$A$2:$A$161,0),MATCH(AL$9,'March 2019'!$G$1:$BR$1,0))/INDEX('Planning CPRP'!$G$10:$BA$168,MATCH('Planning Ngrps'!$A36,'Planning CPRP'!$A$10:$A$170,0),MATCH('Planning Ngrps'!AL$9,'Planning CPRP'!$G$9:$BA$9,0)),"")</f>
        <v/>
      </c>
      <c r="AM36" s="158" t="str">
        <f>IFERROR(INDEX('March 2019'!$G$2:$BR$159,MATCH('Planning Ngrps'!$A36,'March 2019'!$A$2:$A$161,0),MATCH(AM$9,'March 2019'!$G$1:$BR$1,0))/INDEX('Planning CPRP'!$G$10:$BA$168,MATCH('Planning Ngrps'!$A36,'Planning CPRP'!$A$10:$A$170,0),MATCH('Planning Ngrps'!AM$9,'Planning CPRP'!$G$9:$BA$9,0)),"")</f>
        <v/>
      </c>
      <c r="AN36" s="158" t="str">
        <f>IFERROR(INDEX('March 2019'!$G$2:$BR$159,MATCH('Planning Ngrps'!$A36,'March 2019'!$A$2:$A$161,0),MATCH(AN$9,'March 2019'!$G$1:$BR$1,0))/INDEX('Planning CPRP'!$G$10:$BA$168,MATCH('Planning Ngrps'!$A36,'Planning CPRP'!$A$10:$A$170,0),MATCH('Planning Ngrps'!AN$9,'Planning CPRP'!$G$9:$BA$9,0)),"")</f>
        <v/>
      </c>
      <c r="AO36" s="158" t="str">
        <f>IFERROR(INDEX('March 2019'!$G$2:$BR$159,MATCH('Planning Ngrps'!$A36,'March 2019'!$A$2:$A$161,0),MATCH(AO$9,'March 2019'!$G$1:$BR$1,0))/INDEX('Planning CPRP'!$G$10:$BA$168,MATCH('Planning Ngrps'!$A36,'Planning CPRP'!$A$10:$A$170,0),MATCH('Planning Ngrps'!AO$9,'Planning CPRP'!$G$9:$BA$9,0)),"")</f>
        <v/>
      </c>
      <c r="AP36" s="158" t="str">
        <f>IFERROR(INDEX('March 2019'!$G$2:$BR$159,MATCH('Planning Ngrps'!$A36,'March 2019'!$A$2:$A$161,0),MATCH(AP$9,'March 2019'!$G$1:$BR$1,0))/INDEX('Planning CPRP'!$G$10:$BA$168,MATCH('Planning Ngrps'!$A36,'Planning CPRP'!$A$10:$A$170,0),MATCH('Planning Ngrps'!AP$9,'Planning CPRP'!$G$9:$BA$9,0)),"")</f>
        <v/>
      </c>
      <c r="AQ36" s="158" t="str">
        <f>IFERROR(INDEX('March 2019'!$G$2:$BR$159,MATCH('Planning Ngrps'!$A36,'March 2019'!$A$2:$A$161,0),MATCH(AQ$9,'March 2019'!$G$1:$BR$1,0))/INDEX('Planning CPRP'!$G$10:$BA$168,MATCH('Planning Ngrps'!$A36,'Planning CPRP'!$A$10:$A$170,0),MATCH('Planning Ngrps'!AQ$9,'Planning CPRP'!$G$9:$BA$9,0)),"")</f>
        <v/>
      </c>
      <c r="AR36" s="158" t="str">
        <f>IFERROR(INDEX('March 2019'!$G$2:$BR$159,MATCH('Planning Ngrps'!$A36,'March 2019'!$A$2:$A$161,0),MATCH(AR$9,'March 2019'!$G$1:$BR$1,0))/INDEX('Planning CPRP'!$G$10:$BA$168,MATCH('Planning Ngrps'!$A36,'Planning CPRP'!$A$10:$A$170,0),MATCH('Planning Ngrps'!AR$9,'Planning CPRP'!$G$9:$BA$9,0)),"")</f>
        <v/>
      </c>
      <c r="AS36" s="158" t="str">
        <f>IFERROR(INDEX('March 2019'!$G$2:$BR$159,MATCH('Planning Ngrps'!$A36,'March 2019'!$A$2:$A$161,0),MATCH(AS$9,'March 2019'!$G$1:$BR$1,0))/INDEX('Planning CPRP'!$G$10:$BA$168,MATCH('Planning Ngrps'!$A36,'Planning CPRP'!$A$10:$A$170,0),MATCH('Planning Ngrps'!AS$9,'Planning CPRP'!$G$9:$BA$9,0)),"")</f>
        <v/>
      </c>
      <c r="AT36" s="158" t="str">
        <f>IFERROR(INDEX('March 2019'!$G$2:$BR$159,MATCH('Planning Ngrps'!$A36,'March 2019'!$A$2:$A$161,0),MATCH(AT$9,'March 2019'!$G$1:$BR$1,0))/INDEX('Planning CPRP'!$G$10:$BA$168,MATCH('Planning Ngrps'!$A36,'Planning CPRP'!$A$10:$A$170,0),MATCH('Planning Ngrps'!AT$9,'Planning CPRP'!$G$9:$BA$9,0)),"")</f>
        <v/>
      </c>
      <c r="AU36" s="158" t="str">
        <f>IFERROR(INDEX('March 2019'!$G$2:$BR$159,MATCH('Planning Ngrps'!$A36,'March 2019'!$A$2:$A$161,0),MATCH(AU$9,'March 2019'!$G$1:$BR$1,0))/INDEX('Planning CPRP'!$G$10:$BA$168,MATCH('Planning Ngrps'!$A36,'Planning CPRP'!$A$10:$A$170,0),MATCH('Planning Ngrps'!AU$9,'Planning CPRP'!$G$9:$BA$9,0)),"")</f>
        <v/>
      </c>
      <c r="AV36" s="158" t="str">
        <f>IFERROR(INDEX('March 2019'!$G$2:$BR$159,MATCH('Planning Ngrps'!$A36,'March 2019'!$A$2:$A$161,0),MATCH(AV$9,'March 2019'!$G$1:$BR$1,0))/INDEX('Planning CPRP'!$G$10:$BA$168,MATCH('Planning Ngrps'!$A36,'Planning CPRP'!$A$10:$A$170,0),MATCH('Planning Ngrps'!AV$9,'Planning CPRP'!$G$9:$BA$9,0)),"")</f>
        <v/>
      </c>
      <c r="AW36" s="158" t="str">
        <f>IFERROR(INDEX('March 2019'!$G$2:$BR$159,MATCH('Planning Ngrps'!$A36,'March 2019'!$A$2:$A$161,0),MATCH(AW$9,'March 2019'!$G$1:$BR$1,0))/INDEX('Planning CPRP'!$G$10:$BA$168,MATCH('Planning Ngrps'!$A36,'Planning CPRP'!$A$10:$A$170,0),MATCH('Planning Ngrps'!AW$9,'Planning CPRP'!$G$9:$BA$9,0)),"")</f>
        <v/>
      </c>
      <c r="AX36" s="158" t="str">
        <f>IFERROR(INDEX('March 2019'!$G$2:$BR$159,MATCH('Planning Ngrps'!$A36,'March 2019'!$A$2:$A$161,0),MATCH(AX$9,'March 2019'!$G$1:$BR$1,0))/INDEX('Planning CPRP'!$G$10:$BA$168,MATCH('Planning Ngrps'!$A36,'Planning CPRP'!$A$10:$A$170,0),MATCH('Planning Ngrps'!AX$9,'Planning CPRP'!$G$9:$BA$9,0)),"")</f>
        <v/>
      </c>
      <c r="AY36" s="158" t="str">
        <f>IFERROR(INDEX('March 2019'!$G$2:$BR$159,MATCH('Planning Ngrps'!$A36,'March 2019'!$A$2:$A$161,0),MATCH(AY$9,'March 2019'!$G$1:$BR$1,0))/INDEX('Planning CPRP'!$G$10:$BA$168,MATCH('Planning Ngrps'!$A36,'Planning CPRP'!$A$10:$A$170,0),MATCH('Planning Ngrps'!AY$9,'Planning CPRP'!$G$9:$BA$9,0)),"")</f>
        <v/>
      </c>
      <c r="AZ36" s="158" t="str">
        <f>IFERROR(INDEX('March 2019'!$G$2:$BR$159,MATCH('Planning Ngrps'!$A36,'March 2019'!$A$2:$A$161,0),MATCH(AZ$9,'March 2019'!$G$1:$BR$1,0))/INDEX('Planning CPRP'!$G$10:$BA$168,MATCH('Planning Ngrps'!$A36,'Planning CPRP'!$A$10:$A$170,0),MATCH('Planning Ngrps'!AZ$9,'Planning CPRP'!$G$9:$BA$9,0)),"")</f>
        <v/>
      </c>
      <c r="BA36" s="158" t="str">
        <f>IFERROR(INDEX('March 2019'!$G$2:$BR$159,MATCH('Planning Ngrps'!$A36,'March 2019'!$A$2:$A$161,0),MATCH(BA$9,'March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2019'!$G$2:$BR$159,MATCH('Planning Ngrps'!$A37,'March 2019'!$A$2:$A$161,0),MATCH(G$9,'March 2019'!$G$1:$BR$1,0))/INDEX('Planning CPRP'!$G$10:$BA$168,MATCH('Planning Ngrps'!$A37,'Planning CPRP'!$A$10:$A$170,0),MATCH('Planning Ngrps'!G$9,'Planning CPRP'!$G$9:$BA$9,0)),"")</f>
        <v/>
      </c>
      <c r="H37" s="158" t="str">
        <f>IFERROR(INDEX('March 2019'!$G$2:$BR$159,MATCH('Planning Ngrps'!$A37,'March 2019'!$A$2:$A$161,0),MATCH(H$9,'March 2019'!$G$1:$BR$1,0))/INDEX('Planning CPRP'!$G$10:$BA$168,MATCH('Planning Ngrps'!$A37,'Planning CPRP'!$A$10:$A$170,0),MATCH('Planning Ngrps'!H$9,'Planning CPRP'!$G$9:$BA$9,0)),"")</f>
        <v/>
      </c>
      <c r="I37" s="158" t="str">
        <f>IFERROR(INDEX('March 2019'!$G$2:$BR$159,MATCH('Planning Ngrps'!$A37,'March 2019'!$A$2:$A$161,0),MATCH(I$9,'March 2019'!$G$1:$BR$1,0))/INDEX('Planning CPRP'!$G$10:$BA$168,MATCH('Planning Ngrps'!$A37,'Planning CPRP'!$A$10:$A$170,0),MATCH('Planning Ngrps'!I$9,'Planning CPRP'!$G$9:$BA$9,0)),"")</f>
        <v/>
      </c>
      <c r="J37" s="158" t="str">
        <f>IFERROR(INDEX('March 2019'!$G$2:$BR$159,MATCH('Planning Ngrps'!$A37,'March 2019'!$A$2:$A$161,0),MATCH(J$9,'March 2019'!$G$1:$BR$1,0))/INDEX('Planning CPRP'!$G$10:$BA$168,MATCH('Planning Ngrps'!$A37,'Planning CPRP'!$A$10:$A$170,0),MATCH('Planning Ngrps'!J$9,'Planning CPRP'!$G$9:$BA$9,0)),"")</f>
        <v/>
      </c>
      <c r="K37" s="158" t="str">
        <f>IFERROR(INDEX('March 2019'!$G$2:$BR$159,MATCH('Planning Ngrps'!$A37,'March 2019'!$A$2:$A$161,0),MATCH(K$9,'March 2019'!$G$1:$BR$1,0))/INDEX('Planning CPRP'!$G$10:$BA$168,MATCH('Planning Ngrps'!$A37,'Planning CPRP'!$A$10:$A$170,0),MATCH('Planning Ngrps'!K$9,'Planning CPRP'!$G$9:$BA$9,0)),"")</f>
        <v/>
      </c>
      <c r="L37" s="158" t="str">
        <f>IFERROR(INDEX('March 2019'!$G$2:$BR$159,MATCH('Planning Ngrps'!$A37,'March 2019'!$A$2:$A$161,0),MATCH(L$9,'March 2019'!$G$1:$BR$1,0))/INDEX('Planning CPRP'!$G$10:$BA$168,MATCH('Planning Ngrps'!$A37,'Planning CPRP'!$A$10:$A$170,0),MATCH('Planning Ngrps'!L$9,'Planning CPRP'!$G$9:$BA$9,0)),"")</f>
        <v/>
      </c>
      <c r="M37" s="158" t="str">
        <f>IFERROR(INDEX('March 2019'!$G$2:$BR$159,MATCH('Planning Ngrps'!$A37,'March 2019'!$A$2:$A$161,0),MATCH(M$9,'March 2019'!$G$1:$BR$1,0))/INDEX('Planning CPRP'!$G$10:$BA$168,MATCH('Planning Ngrps'!$A37,'Planning CPRP'!$A$10:$A$170,0),MATCH('Planning Ngrps'!M$9,'Planning CPRP'!$G$9:$BA$9,0)),"")</f>
        <v/>
      </c>
      <c r="N37" s="158" t="str">
        <f>IFERROR(INDEX('March 2019'!$G$2:$BR$159,MATCH('Planning Ngrps'!$A37,'March 2019'!$A$2:$A$161,0),MATCH(N$9,'March 2019'!$G$1:$BR$1,0))/INDEX('Planning CPRP'!$G$10:$BA$168,MATCH('Planning Ngrps'!$A37,'Planning CPRP'!$A$10:$A$170,0),MATCH('Planning Ngrps'!N$9,'Planning CPRP'!$G$9:$BA$9,0)),"")</f>
        <v/>
      </c>
      <c r="O37" s="158" t="str">
        <f>IFERROR(INDEX('March 2019'!$G$2:$BR$159,MATCH('Planning Ngrps'!$A37,'March 2019'!$A$2:$A$161,0),MATCH(O$9,'March 2019'!$G$1:$BR$1,0))/INDEX('Planning CPRP'!$G$10:$BA$168,MATCH('Planning Ngrps'!$A37,'Planning CPRP'!$A$10:$A$170,0),MATCH('Planning Ngrps'!O$9,'Planning CPRP'!$G$9:$BA$9,0)),"")</f>
        <v/>
      </c>
      <c r="P37" s="158" t="str">
        <f>IFERROR(INDEX('March 2019'!$G$2:$BR$159,MATCH('Planning Ngrps'!$A37,'March 2019'!$A$2:$A$161,0),MATCH(P$9,'March 2019'!$G$1:$BR$1,0))/INDEX('Planning CPRP'!$G$10:$BA$168,MATCH('Planning Ngrps'!$A37,'Planning CPRP'!$A$10:$A$170,0),MATCH('Planning Ngrps'!P$9,'Planning CPRP'!$G$9:$BA$9,0)),"")</f>
        <v/>
      </c>
      <c r="Q37" s="158" t="str">
        <f>IFERROR(INDEX('March 2019'!$G$2:$BR$159,MATCH('Planning Ngrps'!$A37,'March 2019'!$A$2:$A$161,0),MATCH(Q$9,'March 2019'!$G$1:$BR$1,0))/INDEX('Planning CPRP'!$G$10:$BA$168,MATCH('Planning Ngrps'!$A37,'Planning CPRP'!$A$10:$A$170,0),MATCH('Planning Ngrps'!Q$9,'Planning CPRP'!$G$9:$BA$9,0)),"")</f>
        <v/>
      </c>
      <c r="R37" s="158" t="str">
        <f>IFERROR(INDEX('March 2019'!$G$2:$BR$159,MATCH('Planning Ngrps'!$A37,'March 2019'!$A$2:$A$161,0),MATCH(R$9,'March 2019'!$G$1:$BR$1,0))/INDEX('Planning CPRP'!$G$10:$BA$168,MATCH('Planning Ngrps'!$A37,'Planning CPRP'!$A$10:$A$170,0),MATCH('Planning Ngrps'!R$9,'Planning CPRP'!$G$9:$BA$9,0)),"")</f>
        <v/>
      </c>
      <c r="S37" s="158" t="str">
        <f>IFERROR(INDEX('March 2019'!$G$2:$BR$159,MATCH('Planning Ngrps'!$A37,'March 2019'!$A$2:$A$161,0),MATCH(S$9,'March 2019'!$G$1:$BR$1,0))/INDEX('Planning CPRP'!$G$10:$BA$168,MATCH('Planning Ngrps'!$A37,'Planning CPRP'!$A$10:$A$170,0),MATCH('Planning Ngrps'!S$9,'Planning CPRP'!$G$9:$BA$9,0)),"")</f>
        <v/>
      </c>
      <c r="T37" s="158" t="str">
        <f>IFERROR(INDEX('March 2019'!$G$2:$BR$159,MATCH('Planning Ngrps'!$A37,'March 2019'!$A$2:$A$161,0),MATCH(T$9,'March 2019'!$G$1:$BR$1,0))/INDEX('Planning CPRP'!$G$10:$BA$168,MATCH('Planning Ngrps'!$A37,'Planning CPRP'!$A$10:$A$170,0),MATCH('Planning Ngrps'!T$9,'Planning CPRP'!$G$9:$BA$9,0)),"")</f>
        <v/>
      </c>
      <c r="U37" s="158" t="str">
        <f>IFERROR(INDEX('March 2019'!$G$2:$BR$159,MATCH('Planning Ngrps'!$A37,'March 2019'!$A$2:$A$161,0),MATCH(U$9,'March 2019'!$G$1:$BR$1,0))/INDEX('Planning CPRP'!$G$10:$BA$168,MATCH('Planning Ngrps'!$A37,'Planning CPRP'!$A$10:$A$170,0),MATCH('Planning Ngrps'!U$9,'Planning CPRP'!$G$9:$BA$9,0)),"")</f>
        <v/>
      </c>
      <c r="V37" s="158" t="str">
        <f>IFERROR(INDEX('March 2019'!$G$2:$BR$159,MATCH('Planning Ngrps'!$A37,'March 2019'!$A$2:$A$161,0),MATCH(V$9,'March 2019'!$G$1:$BR$1,0))/INDEX('Planning CPRP'!$G$10:$BA$168,MATCH('Planning Ngrps'!$A37,'Planning CPRP'!$A$10:$A$170,0),MATCH('Planning Ngrps'!V$9,'Planning CPRP'!$G$9:$BA$9,0)),"")</f>
        <v/>
      </c>
      <c r="W37" s="158" t="str">
        <f>IFERROR(INDEX('March 2019'!$G$2:$BR$159,MATCH('Planning Ngrps'!$A37,'March 2019'!$A$2:$A$161,0),MATCH(W$9,'March 2019'!$G$1:$BR$1,0))/INDEX('Planning CPRP'!$G$10:$BA$168,MATCH('Planning Ngrps'!$A37,'Planning CPRP'!$A$10:$A$170,0),MATCH('Planning Ngrps'!W$9,'Planning CPRP'!$G$9:$BA$9,0)),"")</f>
        <v/>
      </c>
      <c r="X37" s="158" t="str">
        <f>IFERROR(INDEX('March 2019'!$G$2:$BR$159,MATCH('Planning Ngrps'!$A37,'March 2019'!$A$2:$A$161,0),MATCH(X$9,'March 2019'!$G$1:$BR$1,0))/INDEX('Planning CPRP'!$G$10:$BA$168,MATCH('Planning Ngrps'!$A37,'Planning CPRP'!$A$10:$A$170,0),MATCH('Planning Ngrps'!X$9,'Planning CPRP'!$G$9:$BA$9,0)),"")</f>
        <v/>
      </c>
      <c r="Y37" s="158" t="str">
        <f>IFERROR(INDEX('March 2019'!$G$2:$BR$159,MATCH('Planning Ngrps'!$A37,'March 2019'!$A$2:$A$161,0),MATCH(Y$9,'March 2019'!$G$1:$BR$1,0))/INDEX('Planning CPRP'!$G$10:$BA$168,MATCH('Planning Ngrps'!$A37,'Planning CPRP'!$A$10:$A$170,0),MATCH('Planning Ngrps'!Y$9,'Planning CPRP'!$G$9:$BA$9,0)),"")</f>
        <v/>
      </c>
      <c r="Z37" s="158" t="str">
        <f>IFERROR(INDEX('March 2019'!$G$2:$BR$159,MATCH('Planning Ngrps'!$A37,'March 2019'!$A$2:$A$161,0),MATCH(Z$9,'March 2019'!$G$1:$BR$1,0))/INDEX('Planning CPRP'!$G$10:$BA$168,MATCH('Planning Ngrps'!$A37,'Planning CPRP'!$A$10:$A$170,0),MATCH('Planning Ngrps'!Z$9,'Planning CPRP'!$G$9:$BA$9,0)),"")</f>
        <v/>
      </c>
      <c r="AA37" s="158" t="str">
        <f>IFERROR(INDEX('March 2019'!$G$2:$BR$159,MATCH('Planning Ngrps'!$A37,'March 2019'!$A$2:$A$161,0),MATCH(AA$9,'March 2019'!$G$1:$BR$1,0))/INDEX('Planning CPRP'!$G$10:$BA$168,MATCH('Planning Ngrps'!$A37,'Planning CPRP'!$A$10:$A$170,0),MATCH('Planning Ngrps'!AA$9,'Planning CPRP'!$G$9:$BA$9,0)),"")</f>
        <v/>
      </c>
      <c r="AB37" s="158" t="str">
        <f>IFERROR(INDEX('March 2019'!$G$2:$BR$159,MATCH('Planning Ngrps'!$A37,'March 2019'!$A$2:$A$161,0),MATCH(AB$9,'March 2019'!$G$1:$BR$1,0))/INDEX('Planning CPRP'!$G$10:$BA$168,MATCH('Planning Ngrps'!$A37,'Planning CPRP'!$A$10:$A$170,0),MATCH('Planning Ngrps'!AB$9,'Planning CPRP'!$G$9:$BA$9,0)),"")</f>
        <v/>
      </c>
      <c r="AC37" s="158" t="str">
        <f>IFERROR(INDEX('March 2019'!$G$2:$BR$159,MATCH('Planning Ngrps'!$A37,'March 2019'!$A$2:$A$161,0),MATCH(AC$9,'March 2019'!$G$1:$BR$1,0))/INDEX('Planning CPRP'!$G$10:$BA$168,MATCH('Planning Ngrps'!$A37,'Planning CPRP'!$A$10:$A$170,0),MATCH('Planning Ngrps'!AC$9,'Planning CPRP'!$G$9:$BA$9,0)),"")</f>
        <v/>
      </c>
      <c r="AD37" s="158" t="str">
        <f>IFERROR(INDEX('March 2019'!$G$2:$BR$159,MATCH('Planning Ngrps'!$A37,'March 2019'!$A$2:$A$161,0),MATCH(AD$9,'March 2019'!$G$1:$BR$1,0))/INDEX('Planning CPRP'!$G$10:$BA$168,MATCH('Planning Ngrps'!$A37,'Planning CPRP'!$A$10:$A$170,0),MATCH('Planning Ngrps'!AD$9,'Planning CPRP'!$G$9:$BA$9,0)),"")</f>
        <v/>
      </c>
      <c r="AE37" s="158" t="str">
        <f>IFERROR(INDEX('March 2019'!$G$2:$BR$159,MATCH('Planning Ngrps'!$A37,'March 2019'!$A$2:$A$161,0),MATCH(AE$9,'March 2019'!$G$1:$BR$1,0))/INDEX('Planning CPRP'!$G$10:$BA$168,MATCH('Planning Ngrps'!$A37,'Planning CPRP'!$A$10:$A$170,0),MATCH('Planning Ngrps'!AE$9,'Planning CPRP'!$G$9:$BA$9,0)),"")</f>
        <v/>
      </c>
      <c r="AF37" s="158" t="str">
        <f>IFERROR(INDEX('March 2019'!$G$2:$BR$159,MATCH('Planning Ngrps'!$A37,'March 2019'!$A$2:$A$161,0),MATCH(AF$9,'March 2019'!$G$1:$BR$1,0))/INDEX('Planning CPRP'!$G$10:$BA$168,MATCH('Planning Ngrps'!$A37,'Planning CPRP'!$A$10:$A$170,0),MATCH('Planning Ngrps'!AF$9,'Planning CPRP'!$G$9:$BA$9,0)),"")</f>
        <v/>
      </c>
      <c r="AG37" s="158" t="str">
        <f>IFERROR(INDEX('March 2019'!$G$2:$BR$159,MATCH('Planning Ngrps'!$A37,'March 2019'!$A$2:$A$161,0),MATCH(AG$9,'March 2019'!$G$1:$BR$1,0))/INDEX('Planning CPRP'!$G$10:$BA$168,MATCH('Planning Ngrps'!$A37,'Planning CPRP'!$A$10:$A$170,0),MATCH('Planning Ngrps'!AG$9,'Planning CPRP'!$G$9:$BA$9,0)),"")</f>
        <v/>
      </c>
      <c r="AH37" s="158" t="str">
        <f>IFERROR(INDEX('March 2019'!$G$2:$BR$159,MATCH('Planning Ngrps'!$A37,'March 2019'!$A$2:$A$161,0),MATCH(AH$9,'March 2019'!$G$1:$BR$1,0))/INDEX('Planning CPRP'!$G$10:$BA$168,MATCH('Planning Ngrps'!$A37,'Planning CPRP'!$A$10:$A$170,0),MATCH('Planning Ngrps'!AH$9,'Planning CPRP'!$G$9:$BA$9,0)),"")</f>
        <v/>
      </c>
      <c r="AI37" s="158" t="str">
        <f>IFERROR(INDEX('March 2019'!$G$2:$BR$159,MATCH('Planning Ngrps'!$A37,'March 2019'!$A$2:$A$161,0),MATCH(AI$9,'March 2019'!$G$1:$BR$1,0))/INDEX('Planning CPRP'!$G$10:$BA$168,MATCH('Planning Ngrps'!$A37,'Planning CPRP'!$A$10:$A$170,0),MATCH('Planning Ngrps'!AI$9,'Planning CPRP'!$G$9:$BA$9,0)),"")</f>
        <v/>
      </c>
      <c r="AJ37" s="158" t="str">
        <f>IFERROR(INDEX('March 2019'!$G$2:$BR$159,MATCH('Planning Ngrps'!$A37,'March 2019'!$A$2:$A$161,0),MATCH(AJ$9,'March 2019'!$G$1:$BR$1,0))/INDEX('Planning CPRP'!$G$10:$BA$168,MATCH('Planning Ngrps'!$A37,'Planning CPRP'!$A$10:$A$170,0),MATCH('Planning Ngrps'!AJ$9,'Planning CPRP'!$G$9:$BA$9,0)),"")</f>
        <v/>
      </c>
      <c r="AK37" s="158" t="str">
        <f>IFERROR(INDEX('March 2019'!$G$2:$BR$159,MATCH('Planning Ngrps'!$A37,'March 2019'!$A$2:$A$161,0),MATCH(AK$9,'March 2019'!$G$1:$BR$1,0))/INDEX('Planning CPRP'!$G$10:$BA$168,MATCH('Planning Ngrps'!$A37,'Planning CPRP'!$A$10:$A$170,0),MATCH('Planning Ngrps'!AK$9,'Planning CPRP'!$G$9:$BA$9,0)),"")</f>
        <v/>
      </c>
      <c r="AL37" s="158" t="str">
        <f>IFERROR(INDEX('March 2019'!$G$2:$BR$159,MATCH('Planning Ngrps'!$A37,'March 2019'!$A$2:$A$161,0),MATCH(AL$9,'March 2019'!$G$1:$BR$1,0))/INDEX('Planning CPRP'!$G$10:$BA$168,MATCH('Planning Ngrps'!$A37,'Planning CPRP'!$A$10:$A$170,0),MATCH('Planning Ngrps'!AL$9,'Planning CPRP'!$G$9:$BA$9,0)),"")</f>
        <v/>
      </c>
      <c r="AM37" s="158" t="str">
        <f>IFERROR(INDEX('March 2019'!$G$2:$BR$159,MATCH('Planning Ngrps'!$A37,'March 2019'!$A$2:$A$161,0),MATCH(AM$9,'March 2019'!$G$1:$BR$1,0))/INDEX('Planning CPRP'!$G$10:$BA$168,MATCH('Planning Ngrps'!$A37,'Planning CPRP'!$A$10:$A$170,0),MATCH('Planning Ngrps'!AM$9,'Planning CPRP'!$G$9:$BA$9,0)),"")</f>
        <v/>
      </c>
      <c r="AN37" s="158" t="str">
        <f>IFERROR(INDEX('March 2019'!$G$2:$BR$159,MATCH('Planning Ngrps'!$A37,'March 2019'!$A$2:$A$161,0),MATCH(AN$9,'March 2019'!$G$1:$BR$1,0))/INDEX('Planning CPRP'!$G$10:$BA$168,MATCH('Planning Ngrps'!$A37,'Planning CPRP'!$A$10:$A$170,0),MATCH('Planning Ngrps'!AN$9,'Planning CPRP'!$G$9:$BA$9,0)),"")</f>
        <v/>
      </c>
      <c r="AO37" s="158" t="str">
        <f>IFERROR(INDEX('March 2019'!$G$2:$BR$159,MATCH('Planning Ngrps'!$A37,'March 2019'!$A$2:$A$161,0),MATCH(AO$9,'March 2019'!$G$1:$BR$1,0))/INDEX('Planning CPRP'!$G$10:$BA$168,MATCH('Planning Ngrps'!$A37,'Planning CPRP'!$A$10:$A$170,0),MATCH('Planning Ngrps'!AO$9,'Planning CPRP'!$G$9:$BA$9,0)),"")</f>
        <v/>
      </c>
      <c r="AP37" s="158" t="str">
        <f>IFERROR(INDEX('March 2019'!$G$2:$BR$159,MATCH('Planning Ngrps'!$A37,'March 2019'!$A$2:$A$161,0),MATCH(AP$9,'March 2019'!$G$1:$BR$1,0))/INDEX('Planning CPRP'!$G$10:$BA$168,MATCH('Planning Ngrps'!$A37,'Planning CPRP'!$A$10:$A$170,0),MATCH('Planning Ngrps'!AP$9,'Planning CPRP'!$G$9:$BA$9,0)),"")</f>
        <v/>
      </c>
      <c r="AQ37" s="158" t="str">
        <f>IFERROR(INDEX('March 2019'!$G$2:$BR$159,MATCH('Planning Ngrps'!$A37,'March 2019'!$A$2:$A$161,0),MATCH(AQ$9,'March 2019'!$G$1:$BR$1,0))/INDEX('Planning CPRP'!$G$10:$BA$168,MATCH('Planning Ngrps'!$A37,'Planning CPRP'!$A$10:$A$170,0),MATCH('Planning Ngrps'!AQ$9,'Planning CPRP'!$G$9:$BA$9,0)),"")</f>
        <v/>
      </c>
      <c r="AR37" s="158" t="str">
        <f>IFERROR(INDEX('March 2019'!$G$2:$BR$159,MATCH('Planning Ngrps'!$A37,'March 2019'!$A$2:$A$161,0),MATCH(AR$9,'March 2019'!$G$1:$BR$1,0))/INDEX('Planning CPRP'!$G$10:$BA$168,MATCH('Planning Ngrps'!$A37,'Planning CPRP'!$A$10:$A$170,0),MATCH('Planning Ngrps'!AR$9,'Planning CPRP'!$G$9:$BA$9,0)),"")</f>
        <v/>
      </c>
      <c r="AS37" s="158" t="str">
        <f>IFERROR(INDEX('March 2019'!$G$2:$BR$159,MATCH('Planning Ngrps'!$A37,'March 2019'!$A$2:$A$161,0),MATCH(AS$9,'March 2019'!$G$1:$BR$1,0))/INDEX('Planning CPRP'!$G$10:$BA$168,MATCH('Planning Ngrps'!$A37,'Planning CPRP'!$A$10:$A$170,0),MATCH('Planning Ngrps'!AS$9,'Planning CPRP'!$G$9:$BA$9,0)),"")</f>
        <v/>
      </c>
      <c r="AT37" s="158" t="str">
        <f>IFERROR(INDEX('March 2019'!$G$2:$BR$159,MATCH('Planning Ngrps'!$A37,'March 2019'!$A$2:$A$161,0),MATCH(AT$9,'March 2019'!$G$1:$BR$1,0))/INDEX('Planning CPRP'!$G$10:$BA$168,MATCH('Planning Ngrps'!$A37,'Planning CPRP'!$A$10:$A$170,0),MATCH('Planning Ngrps'!AT$9,'Planning CPRP'!$G$9:$BA$9,0)),"")</f>
        <v/>
      </c>
      <c r="AU37" s="158" t="str">
        <f>IFERROR(INDEX('March 2019'!$G$2:$BR$159,MATCH('Planning Ngrps'!$A37,'March 2019'!$A$2:$A$161,0),MATCH(AU$9,'March 2019'!$G$1:$BR$1,0))/INDEX('Planning CPRP'!$G$10:$BA$168,MATCH('Planning Ngrps'!$A37,'Planning CPRP'!$A$10:$A$170,0),MATCH('Planning Ngrps'!AU$9,'Planning CPRP'!$G$9:$BA$9,0)),"")</f>
        <v/>
      </c>
      <c r="AV37" s="158" t="str">
        <f>IFERROR(INDEX('March 2019'!$G$2:$BR$159,MATCH('Planning Ngrps'!$A37,'March 2019'!$A$2:$A$161,0),MATCH(AV$9,'March 2019'!$G$1:$BR$1,0))/INDEX('Planning CPRP'!$G$10:$BA$168,MATCH('Planning Ngrps'!$A37,'Planning CPRP'!$A$10:$A$170,0),MATCH('Planning Ngrps'!AV$9,'Planning CPRP'!$G$9:$BA$9,0)),"")</f>
        <v/>
      </c>
      <c r="AW37" s="158" t="str">
        <f>IFERROR(INDEX('March 2019'!$G$2:$BR$159,MATCH('Planning Ngrps'!$A37,'March 2019'!$A$2:$A$161,0),MATCH(AW$9,'March 2019'!$G$1:$BR$1,0))/INDEX('Planning CPRP'!$G$10:$BA$168,MATCH('Planning Ngrps'!$A37,'Planning CPRP'!$A$10:$A$170,0),MATCH('Planning Ngrps'!AW$9,'Planning CPRP'!$G$9:$BA$9,0)),"")</f>
        <v/>
      </c>
      <c r="AX37" s="158" t="str">
        <f>IFERROR(INDEX('March 2019'!$G$2:$BR$159,MATCH('Planning Ngrps'!$A37,'March 2019'!$A$2:$A$161,0),MATCH(AX$9,'March 2019'!$G$1:$BR$1,0))/INDEX('Planning CPRP'!$G$10:$BA$168,MATCH('Planning Ngrps'!$A37,'Planning CPRP'!$A$10:$A$170,0),MATCH('Planning Ngrps'!AX$9,'Planning CPRP'!$G$9:$BA$9,0)),"")</f>
        <v/>
      </c>
      <c r="AY37" s="158" t="str">
        <f>IFERROR(INDEX('March 2019'!$G$2:$BR$159,MATCH('Planning Ngrps'!$A37,'March 2019'!$A$2:$A$161,0),MATCH(AY$9,'March 2019'!$G$1:$BR$1,0))/INDEX('Planning CPRP'!$G$10:$BA$168,MATCH('Planning Ngrps'!$A37,'Planning CPRP'!$A$10:$A$170,0),MATCH('Planning Ngrps'!AY$9,'Planning CPRP'!$G$9:$BA$9,0)),"")</f>
        <v/>
      </c>
      <c r="AZ37" s="158" t="str">
        <f>IFERROR(INDEX('March 2019'!$G$2:$BR$159,MATCH('Planning Ngrps'!$A37,'March 2019'!$A$2:$A$161,0),MATCH(AZ$9,'March 2019'!$G$1:$BR$1,0))/INDEX('Planning CPRP'!$G$10:$BA$168,MATCH('Planning Ngrps'!$A37,'Planning CPRP'!$A$10:$A$170,0),MATCH('Planning Ngrps'!AZ$9,'Planning CPRP'!$G$9:$BA$9,0)),"")</f>
        <v/>
      </c>
      <c r="BA37" s="158" t="str">
        <f>IFERROR(INDEX('March 2019'!$G$2:$BR$159,MATCH('Planning Ngrps'!$A37,'March 2019'!$A$2:$A$161,0),MATCH(BA$9,'March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2019'!$G$2:$BR$159,MATCH('Planning Ngrps'!$A38,'March 2019'!$A$2:$A$161,0),MATCH(G$9,'March 2019'!$G$1:$BR$1,0))/INDEX('Planning CPRP'!$G$10:$BA$168,MATCH('Planning Ngrps'!$A38,'Planning CPRP'!$A$10:$A$170,0),MATCH('Planning Ngrps'!G$9,'Planning CPRP'!$G$9:$BA$9,0)),"")</f>
        <v/>
      </c>
      <c r="H38" s="158" t="str">
        <f>IFERROR(INDEX('March 2019'!$G$2:$BR$159,MATCH('Planning Ngrps'!$A38,'March 2019'!$A$2:$A$161,0),MATCH(H$9,'March 2019'!$G$1:$BR$1,0))/INDEX('Planning CPRP'!$G$10:$BA$168,MATCH('Planning Ngrps'!$A38,'Planning CPRP'!$A$10:$A$170,0),MATCH('Planning Ngrps'!H$9,'Planning CPRP'!$G$9:$BA$9,0)),"")</f>
        <v/>
      </c>
      <c r="I38" s="158" t="str">
        <f>IFERROR(INDEX('March 2019'!$G$2:$BR$159,MATCH('Planning Ngrps'!$A38,'March 2019'!$A$2:$A$161,0),MATCH(I$9,'March 2019'!$G$1:$BR$1,0))/INDEX('Planning CPRP'!$G$10:$BA$168,MATCH('Planning Ngrps'!$A38,'Planning CPRP'!$A$10:$A$170,0),MATCH('Planning Ngrps'!I$9,'Planning CPRP'!$G$9:$BA$9,0)),"")</f>
        <v/>
      </c>
      <c r="J38" s="158" t="str">
        <f>IFERROR(INDEX('March 2019'!$G$2:$BR$159,MATCH('Planning Ngrps'!$A38,'March 2019'!$A$2:$A$161,0),MATCH(J$9,'March 2019'!$G$1:$BR$1,0))/INDEX('Planning CPRP'!$G$10:$BA$168,MATCH('Planning Ngrps'!$A38,'Planning CPRP'!$A$10:$A$170,0),MATCH('Planning Ngrps'!J$9,'Planning CPRP'!$G$9:$BA$9,0)),"")</f>
        <v/>
      </c>
      <c r="K38" s="158" t="str">
        <f>IFERROR(INDEX('March 2019'!$G$2:$BR$159,MATCH('Planning Ngrps'!$A38,'March 2019'!$A$2:$A$161,0),MATCH(K$9,'March 2019'!$G$1:$BR$1,0))/INDEX('Planning CPRP'!$G$10:$BA$168,MATCH('Planning Ngrps'!$A38,'Planning CPRP'!$A$10:$A$170,0),MATCH('Planning Ngrps'!K$9,'Planning CPRP'!$G$9:$BA$9,0)),"")</f>
        <v/>
      </c>
      <c r="L38" s="158" t="str">
        <f>IFERROR(INDEX('March 2019'!$G$2:$BR$159,MATCH('Planning Ngrps'!$A38,'March 2019'!$A$2:$A$161,0),MATCH(L$9,'March 2019'!$G$1:$BR$1,0))/INDEX('Planning CPRP'!$G$10:$BA$168,MATCH('Planning Ngrps'!$A38,'Planning CPRP'!$A$10:$A$170,0),MATCH('Planning Ngrps'!L$9,'Planning CPRP'!$G$9:$BA$9,0)),"")</f>
        <v/>
      </c>
      <c r="M38" s="158" t="str">
        <f>IFERROR(INDEX('March 2019'!$G$2:$BR$159,MATCH('Planning Ngrps'!$A38,'March 2019'!$A$2:$A$161,0),MATCH(M$9,'March 2019'!$G$1:$BR$1,0))/INDEX('Planning CPRP'!$G$10:$BA$168,MATCH('Planning Ngrps'!$A38,'Planning CPRP'!$A$10:$A$170,0),MATCH('Planning Ngrps'!M$9,'Planning CPRP'!$G$9:$BA$9,0)),"")</f>
        <v/>
      </c>
      <c r="N38" s="158" t="str">
        <f>IFERROR(INDEX('March 2019'!$G$2:$BR$159,MATCH('Planning Ngrps'!$A38,'March 2019'!$A$2:$A$161,0),MATCH(N$9,'March 2019'!$G$1:$BR$1,0))/INDEX('Planning CPRP'!$G$10:$BA$168,MATCH('Planning Ngrps'!$A38,'Planning CPRP'!$A$10:$A$170,0),MATCH('Planning Ngrps'!N$9,'Planning CPRP'!$G$9:$BA$9,0)),"")</f>
        <v/>
      </c>
      <c r="O38" s="158" t="str">
        <f>IFERROR(INDEX('March 2019'!$G$2:$BR$159,MATCH('Planning Ngrps'!$A38,'March 2019'!$A$2:$A$161,0),MATCH(O$9,'March 2019'!$G$1:$BR$1,0))/INDEX('Planning CPRP'!$G$10:$BA$168,MATCH('Planning Ngrps'!$A38,'Planning CPRP'!$A$10:$A$170,0),MATCH('Planning Ngrps'!O$9,'Planning CPRP'!$G$9:$BA$9,0)),"")</f>
        <v/>
      </c>
      <c r="P38" s="158" t="str">
        <f>IFERROR(INDEX('March 2019'!$G$2:$BR$159,MATCH('Planning Ngrps'!$A38,'March 2019'!$A$2:$A$161,0),MATCH(P$9,'March 2019'!$G$1:$BR$1,0))/INDEX('Planning CPRP'!$G$10:$BA$168,MATCH('Planning Ngrps'!$A38,'Planning CPRP'!$A$10:$A$170,0),MATCH('Planning Ngrps'!P$9,'Planning CPRP'!$G$9:$BA$9,0)),"")</f>
        <v/>
      </c>
      <c r="Q38" s="158" t="str">
        <f>IFERROR(INDEX('March 2019'!$G$2:$BR$159,MATCH('Planning Ngrps'!$A38,'March 2019'!$A$2:$A$161,0),MATCH(Q$9,'March 2019'!$G$1:$BR$1,0))/INDEX('Planning CPRP'!$G$10:$BA$168,MATCH('Planning Ngrps'!$A38,'Planning CPRP'!$A$10:$A$170,0),MATCH('Planning Ngrps'!Q$9,'Planning CPRP'!$G$9:$BA$9,0)),"")</f>
        <v/>
      </c>
      <c r="R38" s="158" t="str">
        <f>IFERROR(INDEX('March 2019'!$G$2:$BR$159,MATCH('Planning Ngrps'!$A38,'March 2019'!$A$2:$A$161,0),MATCH(R$9,'March 2019'!$G$1:$BR$1,0))/INDEX('Planning CPRP'!$G$10:$BA$168,MATCH('Planning Ngrps'!$A38,'Planning CPRP'!$A$10:$A$170,0),MATCH('Planning Ngrps'!R$9,'Planning CPRP'!$G$9:$BA$9,0)),"")</f>
        <v/>
      </c>
      <c r="S38" s="158" t="str">
        <f>IFERROR(INDEX('March 2019'!$G$2:$BR$159,MATCH('Planning Ngrps'!$A38,'March 2019'!$A$2:$A$161,0),MATCH(S$9,'March 2019'!$G$1:$BR$1,0))/INDEX('Planning CPRP'!$G$10:$BA$168,MATCH('Planning Ngrps'!$A38,'Planning CPRP'!$A$10:$A$170,0),MATCH('Planning Ngrps'!S$9,'Planning CPRP'!$G$9:$BA$9,0)),"")</f>
        <v/>
      </c>
      <c r="T38" s="158" t="str">
        <f>IFERROR(INDEX('March 2019'!$G$2:$BR$159,MATCH('Planning Ngrps'!$A38,'March 2019'!$A$2:$A$161,0),MATCH(T$9,'March 2019'!$G$1:$BR$1,0))/INDEX('Planning CPRP'!$G$10:$BA$168,MATCH('Planning Ngrps'!$A38,'Planning CPRP'!$A$10:$A$170,0),MATCH('Planning Ngrps'!T$9,'Planning CPRP'!$G$9:$BA$9,0)),"")</f>
        <v/>
      </c>
      <c r="U38" s="158" t="str">
        <f>IFERROR(INDEX('March 2019'!$G$2:$BR$159,MATCH('Planning Ngrps'!$A38,'March 2019'!$A$2:$A$161,0),MATCH(U$9,'March 2019'!$G$1:$BR$1,0))/INDEX('Planning CPRP'!$G$10:$BA$168,MATCH('Planning Ngrps'!$A38,'Planning CPRP'!$A$10:$A$170,0),MATCH('Planning Ngrps'!U$9,'Planning CPRP'!$G$9:$BA$9,0)),"")</f>
        <v/>
      </c>
      <c r="V38" s="158" t="str">
        <f>IFERROR(INDEX('March 2019'!$G$2:$BR$159,MATCH('Planning Ngrps'!$A38,'March 2019'!$A$2:$A$161,0),MATCH(V$9,'March 2019'!$G$1:$BR$1,0))/INDEX('Planning CPRP'!$G$10:$BA$168,MATCH('Planning Ngrps'!$A38,'Planning CPRP'!$A$10:$A$170,0),MATCH('Planning Ngrps'!V$9,'Planning CPRP'!$G$9:$BA$9,0)),"")</f>
        <v/>
      </c>
      <c r="W38" s="158" t="str">
        <f>IFERROR(INDEX('March 2019'!$G$2:$BR$159,MATCH('Planning Ngrps'!$A38,'March 2019'!$A$2:$A$161,0),MATCH(W$9,'March 2019'!$G$1:$BR$1,0))/INDEX('Planning CPRP'!$G$10:$BA$168,MATCH('Planning Ngrps'!$A38,'Planning CPRP'!$A$10:$A$170,0),MATCH('Planning Ngrps'!W$9,'Planning CPRP'!$G$9:$BA$9,0)),"")</f>
        <v/>
      </c>
      <c r="X38" s="158" t="str">
        <f>IFERROR(INDEX('March 2019'!$G$2:$BR$159,MATCH('Planning Ngrps'!$A38,'March 2019'!$A$2:$A$161,0),MATCH(X$9,'March 2019'!$G$1:$BR$1,0))/INDEX('Planning CPRP'!$G$10:$BA$168,MATCH('Planning Ngrps'!$A38,'Planning CPRP'!$A$10:$A$170,0),MATCH('Planning Ngrps'!X$9,'Planning CPRP'!$G$9:$BA$9,0)),"")</f>
        <v/>
      </c>
      <c r="Y38" s="158" t="str">
        <f>IFERROR(INDEX('March 2019'!$G$2:$BR$159,MATCH('Planning Ngrps'!$A38,'March 2019'!$A$2:$A$161,0),MATCH(Y$9,'March 2019'!$G$1:$BR$1,0))/INDEX('Planning CPRP'!$G$10:$BA$168,MATCH('Planning Ngrps'!$A38,'Planning CPRP'!$A$10:$A$170,0),MATCH('Planning Ngrps'!Y$9,'Planning CPRP'!$G$9:$BA$9,0)),"")</f>
        <v/>
      </c>
      <c r="Z38" s="158" t="str">
        <f>IFERROR(INDEX('March 2019'!$G$2:$BR$159,MATCH('Planning Ngrps'!$A38,'March 2019'!$A$2:$A$161,0),MATCH(Z$9,'March 2019'!$G$1:$BR$1,0))/INDEX('Planning CPRP'!$G$10:$BA$168,MATCH('Planning Ngrps'!$A38,'Planning CPRP'!$A$10:$A$170,0),MATCH('Planning Ngrps'!Z$9,'Planning CPRP'!$G$9:$BA$9,0)),"")</f>
        <v/>
      </c>
      <c r="AA38" s="158" t="str">
        <f>IFERROR(INDEX('March 2019'!$G$2:$BR$159,MATCH('Planning Ngrps'!$A38,'March 2019'!$A$2:$A$161,0),MATCH(AA$9,'March 2019'!$G$1:$BR$1,0))/INDEX('Planning CPRP'!$G$10:$BA$168,MATCH('Planning Ngrps'!$A38,'Planning CPRP'!$A$10:$A$170,0),MATCH('Planning Ngrps'!AA$9,'Planning CPRP'!$G$9:$BA$9,0)),"")</f>
        <v/>
      </c>
      <c r="AB38" s="158" t="str">
        <f>IFERROR(INDEX('March 2019'!$G$2:$BR$159,MATCH('Planning Ngrps'!$A38,'March 2019'!$A$2:$A$161,0),MATCH(AB$9,'March 2019'!$G$1:$BR$1,0))/INDEX('Planning CPRP'!$G$10:$BA$168,MATCH('Planning Ngrps'!$A38,'Planning CPRP'!$A$10:$A$170,0),MATCH('Planning Ngrps'!AB$9,'Planning CPRP'!$G$9:$BA$9,0)),"")</f>
        <v/>
      </c>
      <c r="AC38" s="158" t="str">
        <f>IFERROR(INDEX('March 2019'!$G$2:$BR$159,MATCH('Planning Ngrps'!$A38,'March 2019'!$A$2:$A$161,0),MATCH(AC$9,'March 2019'!$G$1:$BR$1,0))/INDEX('Planning CPRP'!$G$10:$BA$168,MATCH('Planning Ngrps'!$A38,'Planning CPRP'!$A$10:$A$170,0),MATCH('Planning Ngrps'!AC$9,'Planning CPRP'!$G$9:$BA$9,0)),"")</f>
        <v/>
      </c>
      <c r="AD38" s="158" t="str">
        <f>IFERROR(INDEX('March 2019'!$G$2:$BR$159,MATCH('Planning Ngrps'!$A38,'March 2019'!$A$2:$A$161,0),MATCH(AD$9,'March 2019'!$G$1:$BR$1,0))/INDEX('Planning CPRP'!$G$10:$BA$168,MATCH('Planning Ngrps'!$A38,'Planning CPRP'!$A$10:$A$170,0),MATCH('Planning Ngrps'!AD$9,'Planning CPRP'!$G$9:$BA$9,0)),"")</f>
        <v/>
      </c>
      <c r="AE38" s="158" t="str">
        <f>IFERROR(INDEX('March 2019'!$G$2:$BR$159,MATCH('Planning Ngrps'!$A38,'March 2019'!$A$2:$A$161,0),MATCH(AE$9,'March 2019'!$G$1:$BR$1,0))/INDEX('Planning CPRP'!$G$10:$BA$168,MATCH('Planning Ngrps'!$A38,'Planning CPRP'!$A$10:$A$170,0),MATCH('Planning Ngrps'!AE$9,'Planning CPRP'!$G$9:$BA$9,0)),"")</f>
        <v/>
      </c>
      <c r="AF38" s="158" t="str">
        <f>IFERROR(INDEX('March 2019'!$G$2:$BR$159,MATCH('Planning Ngrps'!$A38,'March 2019'!$A$2:$A$161,0),MATCH(AF$9,'March 2019'!$G$1:$BR$1,0))/INDEX('Planning CPRP'!$G$10:$BA$168,MATCH('Planning Ngrps'!$A38,'Planning CPRP'!$A$10:$A$170,0),MATCH('Planning Ngrps'!AF$9,'Planning CPRP'!$G$9:$BA$9,0)),"")</f>
        <v/>
      </c>
      <c r="AG38" s="158" t="str">
        <f>IFERROR(INDEX('March 2019'!$G$2:$BR$159,MATCH('Planning Ngrps'!$A38,'March 2019'!$A$2:$A$161,0),MATCH(AG$9,'March 2019'!$G$1:$BR$1,0))/INDEX('Planning CPRP'!$G$10:$BA$168,MATCH('Planning Ngrps'!$A38,'Planning CPRP'!$A$10:$A$170,0),MATCH('Planning Ngrps'!AG$9,'Planning CPRP'!$G$9:$BA$9,0)),"")</f>
        <v/>
      </c>
      <c r="AH38" s="158" t="str">
        <f>IFERROR(INDEX('March 2019'!$G$2:$BR$159,MATCH('Planning Ngrps'!$A38,'March 2019'!$A$2:$A$161,0),MATCH(AH$9,'March 2019'!$G$1:$BR$1,0))/INDEX('Planning CPRP'!$G$10:$BA$168,MATCH('Planning Ngrps'!$A38,'Planning CPRP'!$A$10:$A$170,0),MATCH('Planning Ngrps'!AH$9,'Planning CPRP'!$G$9:$BA$9,0)),"")</f>
        <v/>
      </c>
      <c r="AI38" s="158" t="str">
        <f>IFERROR(INDEX('March 2019'!$G$2:$BR$159,MATCH('Planning Ngrps'!$A38,'March 2019'!$A$2:$A$161,0),MATCH(AI$9,'March 2019'!$G$1:$BR$1,0))/INDEX('Planning CPRP'!$G$10:$BA$168,MATCH('Planning Ngrps'!$A38,'Planning CPRP'!$A$10:$A$170,0),MATCH('Planning Ngrps'!AI$9,'Planning CPRP'!$G$9:$BA$9,0)),"")</f>
        <v/>
      </c>
      <c r="AJ38" s="158" t="str">
        <f>IFERROR(INDEX('March 2019'!$G$2:$BR$159,MATCH('Planning Ngrps'!$A38,'March 2019'!$A$2:$A$161,0),MATCH(AJ$9,'March 2019'!$G$1:$BR$1,0))/INDEX('Planning CPRP'!$G$10:$BA$168,MATCH('Planning Ngrps'!$A38,'Planning CPRP'!$A$10:$A$170,0),MATCH('Planning Ngrps'!AJ$9,'Planning CPRP'!$G$9:$BA$9,0)),"")</f>
        <v/>
      </c>
      <c r="AK38" s="158" t="str">
        <f>IFERROR(INDEX('March 2019'!$G$2:$BR$159,MATCH('Planning Ngrps'!$A38,'March 2019'!$A$2:$A$161,0),MATCH(AK$9,'March 2019'!$G$1:$BR$1,0))/INDEX('Planning CPRP'!$G$10:$BA$168,MATCH('Planning Ngrps'!$A38,'Planning CPRP'!$A$10:$A$170,0),MATCH('Planning Ngrps'!AK$9,'Planning CPRP'!$G$9:$BA$9,0)),"")</f>
        <v/>
      </c>
      <c r="AL38" s="158" t="str">
        <f>IFERROR(INDEX('March 2019'!$G$2:$BR$159,MATCH('Planning Ngrps'!$A38,'March 2019'!$A$2:$A$161,0),MATCH(AL$9,'March 2019'!$G$1:$BR$1,0))/INDEX('Planning CPRP'!$G$10:$BA$168,MATCH('Planning Ngrps'!$A38,'Planning CPRP'!$A$10:$A$170,0),MATCH('Planning Ngrps'!AL$9,'Planning CPRP'!$G$9:$BA$9,0)),"")</f>
        <v/>
      </c>
      <c r="AM38" s="158" t="str">
        <f>IFERROR(INDEX('March 2019'!$G$2:$BR$159,MATCH('Planning Ngrps'!$A38,'March 2019'!$A$2:$A$161,0),MATCH(AM$9,'March 2019'!$G$1:$BR$1,0))/INDEX('Planning CPRP'!$G$10:$BA$168,MATCH('Planning Ngrps'!$A38,'Planning CPRP'!$A$10:$A$170,0),MATCH('Planning Ngrps'!AM$9,'Planning CPRP'!$G$9:$BA$9,0)),"")</f>
        <v/>
      </c>
      <c r="AN38" s="158" t="str">
        <f>IFERROR(INDEX('March 2019'!$G$2:$BR$159,MATCH('Planning Ngrps'!$A38,'March 2019'!$A$2:$A$161,0),MATCH(AN$9,'March 2019'!$G$1:$BR$1,0))/INDEX('Planning CPRP'!$G$10:$BA$168,MATCH('Planning Ngrps'!$A38,'Planning CPRP'!$A$10:$A$170,0),MATCH('Planning Ngrps'!AN$9,'Planning CPRP'!$G$9:$BA$9,0)),"")</f>
        <v/>
      </c>
      <c r="AO38" s="158" t="str">
        <f>IFERROR(INDEX('March 2019'!$G$2:$BR$159,MATCH('Planning Ngrps'!$A38,'March 2019'!$A$2:$A$161,0),MATCH(AO$9,'March 2019'!$G$1:$BR$1,0))/INDEX('Planning CPRP'!$G$10:$BA$168,MATCH('Planning Ngrps'!$A38,'Planning CPRP'!$A$10:$A$170,0),MATCH('Planning Ngrps'!AO$9,'Planning CPRP'!$G$9:$BA$9,0)),"")</f>
        <v/>
      </c>
      <c r="AP38" s="158" t="str">
        <f>IFERROR(INDEX('March 2019'!$G$2:$BR$159,MATCH('Planning Ngrps'!$A38,'March 2019'!$A$2:$A$161,0),MATCH(AP$9,'March 2019'!$G$1:$BR$1,0))/INDEX('Planning CPRP'!$G$10:$BA$168,MATCH('Planning Ngrps'!$A38,'Planning CPRP'!$A$10:$A$170,0),MATCH('Planning Ngrps'!AP$9,'Planning CPRP'!$G$9:$BA$9,0)),"")</f>
        <v/>
      </c>
      <c r="AQ38" s="158" t="str">
        <f>IFERROR(INDEX('March 2019'!$G$2:$BR$159,MATCH('Planning Ngrps'!$A38,'March 2019'!$A$2:$A$161,0),MATCH(AQ$9,'March 2019'!$G$1:$BR$1,0))/INDEX('Planning CPRP'!$G$10:$BA$168,MATCH('Planning Ngrps'!$A38,'Planning CPRP'!$A$10:$A$170,0),MATCH('Planning Ngrps'!AQ$9,'Planning CPRP'!$G$9:$BA$9,0)),"")</f>
        <v/>
      </c>
      <c r="AR38" s="158" t="str">
        <f>IFERROR(INDEX('March 2019'!$G$2:$BR$159,MATCH('Planning Ngrps'!$A38,'March 2019'!$A$2:$A$161,0),MATCH(AR$9,'March 2019'!$G$1:$BR$1,0))/INDEX('Planning CPRP'!$G$10:$BA$168,MATCH('Planning Ngrps'!$A38,'Planning CPRP'!$A$10:$A$170,0),MATCH('Planning Ngrps'!AR$9,'Planning CPRP'!$G$9:$BA$9,0)),"")</f>
        <v/>
      </c>
      <c r="AS38" s="158" t="str">
        <f>IFERROR(INDEX('March 2019'!$G$2:$BR$159,MATCH('Planning Ngrps'!$A38,'March 2019'!$A$2:$A$161,0),MATCH(AS$9,'March 2019'!$G$1:$BR$1,0))/INDEX('Planning CPRP'!$G$10:$BA$168,MATCH('Planning Ngrps'!$A38,'Planning CPRP'!$A$10:$A$170,0),MATCH('Planning Ngrps'!AS$9,'Planning CPRP'!$G$9:$BA$9,0)),"")</f>
        <v/>
      </c>
      <c r="AT38" s="158" t="str">
        <f>IFERROR(INDEX('March 2019'!$G$2:$BR$159,MATCH('Planning Ngrps'!$A38,'March 2019'!$A$2:$A$161,0),MATCH(AT$9,'March 2019'!$G$1:$BR$1,0))/INDEX('Planning CPRP'!$G$10:$BA$168,MATCH('Planning Ngrps'!$A38,'Planning CPRP'!$A$10:$A$170,0),MATCH('Planning Ngrps'!AT$9,'Planning CPRP'!$G$9:$BA$9,0)),"")</f>
        <v/>
      </c>
      <c r="AU38" s="158" t="str">
        <f>IFERROR(INDEX('March 2019'!$G$2:$BR$159,MATCH('Planning Ngrps'!$A38,'March 2019'!$A$2:$A$161,0),MATCH(AU$9,'March 2019'!$G$1:$BR$1,0))/INDEX('Planning CPRP'!$G$10:$BA$168,MATCH('Planning Ngrps'!$A38,'Planning CPRP'!$A$10:$A$170,0),MATCH('Planning Ngrps'!AU$9,'Planning CPRP'!$G$9:$BA$9,0)),"")</f>
        <v/>
      </c>
      <c r="AV38" s="158" t="str">
        <f>IFERROR(INDEX('March 2019'!$G$2:$BR$159,MATCH('Planning Ngrps'!$A38,'March 2019'!$A$2:$A$161,0),MATCH(AV$9,'March 2019'!$G$1:$BR$1,0))/INDEX('Planning CPRP'!$G$10:$BA$168,MATCH('Planning Ngrps'!$A38,'Planning CPRP'!$A$10:$A$170,0),MATCH('Planning Ngrps'!AV$9,'Planning CPRP'!$G$9:$BA$9,0)),"")</f>
        <v/>
      </c>
      <c r="AW38" s="158" t="str">
        <f>IFERROR(INDEX('March 2019'!$G$2:$BR$159,MATCH('Planning Ngrps'!$A38,'March 2019'!$A$2:$A$161,0),MATCH(AW$9,'March 2019'!$G$1:$BR$1,0))/INDEX('Planning CPRP'!$G$10:$BA$168,MATCH('Planning Ngrps'!$A38,'Planning CPRP'!$A$10:$A$170,0),MATCH('Planning Ngrps'!AW$9,'Planning CPRP'!$G$9:$BA$9,0)),"")</f>
        <v/>
      </c>
      <c r="AX38" s="158" t="str">
        <f>IFERROR(INDEX('March 2019'!$G$2:$BR$159,MATCH('Planning Ngrps'!$A38,'March 2019'!$A$2:$A$161,0),MATCH(AX$9,'March 2019'!$G$1:$BR$1,0))/INDEX('Planning CPRP'!$G$10:$BA$168,MATCH('Planning Ngrps'!$A38,'Planning CPRP'!$A$10:$A$170,0),MATCH('Planning Ngrps'!AX$9,'Planning CPRP'!$G$9:$BA$9,0)),"")</f>
        <v/>
      </c>
      <c r="AY38" s="158" t="str">
        <f>IFERROR(INDEX('March 2019'!$G$2:$BR$159,MATCH('Planning Ngrps'!$A38,'March 2019'!$A$2:$A$161,0),MATCH(AY$9,'March 2019'!$G$1:$BR$1,0))/INDEX('Planning CPRP'!$G$10:$BA$168,MATCH('Planning Ngrps'!$A38,'Planning CPRP'!$A$10:$A$170,0),MATCH('Planning Ngrps'!AY$9,'Planning CPRP'!$G$9:$BA$9,0)),"")</f>
        <v/>
      </c>
      <c r="AZ38" s="158" t="str">
        <f>IFERROR(INDEX('March 2019'!$G$2:$BR$159,MATCH('Planning Ngrps'!$A38,'March 2019'!$A$2:$A$161,0),MATCH(AZ$9,'March 2019'!$G$1:$BR$1,0))/INDEX('Planning CPRP'!$G$10:$BA$168,MATCH('Planning Ngrps'!$A38,'Planning CPRP'!$A$10:$A$170,0),MATCH('Planning Ngrps'!AZ$9,'Planning CPRP'!$G$9:$BA$9,0)),"")</f>
        <v/>
      </c>
      <c r="BA38" s="158" t="str">
        <f>IFERROR(INDEX('March 2019'!$G$2:$BR$159,MATCH('Planning Ngrps'!$A38,'March 2019'!$A$2:$A$161,0),MATCH(BA$9,'March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2019'!$G$2:$BR$159,MATCH('Planning Ngrps'!$A39,'March 2019'!$A$2:$A$161,0),MATCH(G$9,'March 2019'!$G$1:$BR$1,0))/INDEX('Planning CPRP'!$G$10:$BA$168,MATCH('Planning Ngrps'!$A39,'Planning CPRP'!$A$10:$A$170,0),MATCH('Planning Ngrps'!G$9,'Planning CPRP'!$G$9:$BA$9,0)),"")</f>
        <v/>
      </c>
      <c r="H39" s="158" t="str">
        <f>IFERROR(INDEX('March 2019'!$G$2:$BR$159,MATCH('Planning Ngrps'!$A39,'March 2019'!$A$2:$A$161,0),MATCH(H$9,'March 2019'!$G$1:$BR$1,0))/INDEX('Planning CPRP'!$G$10:$BA$168,MATCH('Planning Ngrps'!$A39,'Planning CPRP'!$A$10:$A$170,0),MATCH('Planning Ngrps'!H$9,'Planning CPRP'!$G$9:$BA$9,0)),"")</f>
        <v/>
      </c>
      <c r="I39" s="158" t="str">
        <f>IFERROR(INDEX('March 2019'!$G$2:$BR$159,MATCH('Planning Ngrps'!$A39,'March 2019'!$A$2:$A$161,0),MATCH(I$9,'March 2019'!$G$1:$BR$1,0))/INDEX('Planning CPRP'!$G$10:$BA$168,MATCH('Planning Ngrps'!$A39,'Planning CPRP'!$A$10:$A$170,0),MATCH('Planning Ngrps'!I$9,'Planning CPRP'!$G$9:$BA$9,0)),"")</f>
        <v/>
      </c>
      <c r="J39" s="158" t="str">
        <f>IFERROR(INDEX('March 2019'!$G$2:$BR$159,MATCH('Planning Ngrps'!$A39,'March 2019'!$A$2:$A$161,0),MATCH(J$9,'March 2019'!$G$1:$BR$1,0))/INDEX('Planning CPRP'!$G$10:$BA$168,MATCH('Planning Ngrps'!$A39,'Planning CPRP'!$A$10:$A$170,0),MATCH('Planning Ngrps'!J$9,'Planning CPRP'!$G$9:$BA$9,0)),"")</f>
        <v/>
      </c>
      <c r="K39" s="158" t="str">
        <f>IFERROR(INDEX('March 2019'!$G$2:$BR$159,MATCH('Planning Ngrps'!$A39,'March 2019'!$A$2:$A$161,0),MATCH(K$9,'March 2019'!$G$1:$BR$1,0))/INDEX('Planning CPRP'!$G$10:$BA$168,MATCH('Planning Ngrps'!$A39,'Planning CPRP'!$A$10:$A$170,0),MATCH('Planning Ngrps'!K$9,'Planning CPRP'!$G$9:$BA$9,0)),"")</f>
        <v/>
      </c>
      <c r="L39" s="158" t="str">
        <f>IFERROR(INDEX('March 2019'!$G$2:$BR$159,MATCH('Planning Ngrps'!$A39,'March 2019'!$A$2:$A$161,0),MATCH(L$9,'March 2019'!$G$1:$BR$1,0))/INDEX('Planning CPRP'!$G$10:$BA$168,MATCH('Planning Ngrps'!$A39,'Planning CPRP'!$A$10:$A$170,0),MATCH('Planning Ngrps'!L$9,'Planning CPRP'!$G$9:$BA$9,0)),"")</f>
        <v/>
      </c>
      <c r="M39" s="158" t="str">
        <f>IFERROR(INDEX('March 2019'!$G$2:$BR$159,MATCH('Planning Ngrps'!$A39,'March 2019'!$A$2:$A$161,0),MATCH(M$9,'March 2019'!$G$1:$BR$1,0))/INDEX('Planning CPRP'!$G$10:$BA$168,MATCH('Planning Ngrps'!$A39,'Planning CPRP'!$A$10:$A$170,0),MATCH('Planning Ngrps'!M$9,'Planning CPRP'!$G$9:$BA$9,0)),"")</f>
        <v/>
      </c>
      <c r="N39" s="158" t="str">
        <f>IFERROR(INDEX('March 2019'!$G$2:$BR$159,MATCH('Planning Ngrps'!$A39,'March 2019'!$A$2:$A$161,0),MATCH(N$9,'March 2019'!$G$1:$BR$1,0))/INDEX('Planning CPRP'!$G$10:$BA$168,MATCH('Planning Ngrps'!$A39,'Planning CPRP'!$A$10:$A$170,0),MATCH('Planning Ngrps'!N$9,'Planning CPRP'!$G$9:$BA$9,0)),"")</f>
        <v/>
      </c>
      <c r="O39" s="158" t="str">
        <f>IFERROR(INDEX('March 2019'!$G$2:$BR$159,MATCH('Planning Ngrps'!$A39,'March 2019'!$A$2:$A$161,0),MATCH(O$9,'March 2019'!$G$1:$BR$1,0))/INDEX('Planning CPRP'!$G$10:$BA$168,MATCH('Planning Ngrps'!$A39,'Planning CPRP'!$A$10:$A$170,0),MATCH('Planning Ngrps'!O$9,'Planning CPRP'!$G$9:$BA$9,0)),"")</f>
        <v/>
      </c>
      <c r="P39" s="158" t="str">
        <f>IFERROR(INDEX('March 2019'!$G$2:$BR$159,MATCH('Planning Ngrps'!$A39,'March 2019'!$A$2:$A$161,0),MATCH(P$9,'March 2019'!$G$1:$BR$1,0))/INDEX('Planning CPRP'!$G$10:$BA$168,MATCH('Planning Ngrps'!$A39,'Planning CPRP'!$A$10:$A$170,0),MATCH('Planning Ngrps'!P$9,'Planning CPRP'!$G$9:$BA$9,0)),"")</f>
        <v/>
      </c>
      <c r="Q39" s="158" t="str">
        <f>IFERROR(INDEX('March 2019'!$G$2:$BR$159,MATCH('Planning Ngrps'!$A39,'March 2019'!$A$2:$A$161,0),MATCH(Q$9,'March 2019'!$G$1:$BR$1,0))/INDEX('Planning CPRP'!$G$10:$BA$168,MATCH('Planning Ngrps'!$A39,'Planning CPRP'!$A$10:$A$170,0),MATCH('Planning Ngrps'!Q$9,'Planning CPRP'!$G$9:$BA$9,0)),"")</f>
        <v/>
      </c>
      <c r="R39" s="158" t="str">
        <f>IFERROR(INDEX('March 2019'!$G$2:$BR$159,MATCH('Planning Ngrps'!$A39,'March 2019'!$A$2:$A$161,0),MATCH(R$9,'March 2019'!$G$1:$BR$1,0))/INDEX('Planning CPRP'!$G$10:$BA$168,MATCH('Planning Ngrps'!$A39,'Planning CPRP'!$A$10:$A$170,0),MATCH('Planning Ngrps'!R$9,'Planning CPRP'!$G$9:$BA$9,0)),"")</f>
        <v/>
      </c>
      <c r="S39" s="158" t="str">
        <f>IFERROR(INDEX('March 2019'!$G$2:$BR$159,MATCH('Planning Ngrps'!$A39,'March 2019'!$A$2:$A$161,0),MATCH(S$9,'March 2019'!$G$1:$BR$1,0))/INDEX('Planning CPRP'!$G$10:$BA$168,MATCH('Planning Ngrps'!$A39,'Planning CPRP'!$A$10:$A$170,0),MATCH('Planning Ngrps'!S$9,'Planning CPRP'!$G$9:$BA$9,0)),"")</f>
        <v/>
      </c>
      <c r="T39" s="158" t="str">
        <f>IFERROR(INDEX('March 2019'!$G$2:$BR$159,MATCH('Planning Ngrps'!$A39,'March 2019'!$A$2:$A$161,0),MATCH(T$9,'March 2019'!$G$1:$BR$1,0))/INDEX('Planning CPRP'!$G$10:$BA$168,MATCH('Planning Ngrps'!$A39,'Planning CPRP'!$A$10:$A$170,0),MATCH('Planning Ngrps'!T$9,'Planning CPRP'!$G$9:$BA$9,0)),"")</f>
        <v/>
      </c>
      <c r="U39" s="158" t="str">
        <f>IFERROR(INDEX('March 2019'!$G$2:$BR$159,MATCH('Planning Ngrps'!$A39,'March 2019'!$A$2:$A$161,0),MATCH(U$9,'March 2019'!$G$1:$BR$1,0))/INDEX('Planning CPRP'!$G$10:$BA$168,MATCH('Planning Ngrps'!$A39,'Planning CPRP'!$A$10:$A$170,0),MATCH('Planning Ngrps'!U$9,'Planning CPRP'!$G$9:$BA$9,0)),"")</f>
        <v/>
      </c>
      <c r="V39" s="158" t="str">
        <f>IFERROR(INDEX('March 2019'!$G$2:$BR$159,MATCH('Planning Ngrps'!$A39,'March 2019'!$A$2:$A$161,0),MATCH(V$9,'March 2019'!$G$1:$BR$1,0))/INDEX('Planning CPRP'!$G$10:$BA$168,MATCH('Planning Ngrps'!$A39,'Planning CPRP'!$A$10:$A$170,0),MATCH('Planning Ngrps'!V$9,'Planning CPRP'!$G$9:$BA$9,0)),"")</f>
        <v/>
      </c>
      <c r="W39" s="158" t="str">
        <f>IFERROR(INDEX('March 2019'!$G$2:$BR$159,MATCH('Planning Ngrps'!$A39,'March 2019'!$A$2:$A$161,0),MATCH(W$9,'March 2019'!$G$1:$BR$1,0))/INDEX('Planning CPRP'!$G$10:$BA$168,MATCH('Planning Ngrps'!$A39,'Planning CPRP'!$A$10:$A$170,0),MATCH('Planning Ngrps'!W$9,'Planning CPRP'!$G$9:$BA$9,0)),"")</f>
        <v/>
      </c>
      <c r="X39" s="158" t="str">
        <f>IFERROR(INDEX('March 2019'!$G$2:$BR$159,MATCH('Planning Ngrps'!$A39,'March 2019'!$A$2:$A$161,0),MATCH(X$9,'March 2019'!$G$1:$BR$1,0))/INDEX('Planning CPRP'!$G$10:$BA$168,MATCH('Planning Ngrps'!$A39,'Planning CPRP'!$A$10:$A$170,0),MATCH('Planning Ngrps'!X$9,'Planning CPRP'!$G$9:$BA$9,0)),"")</f>
        <v/>
      </c>
      <c r="Y39" s="158" t="str">
        <f>IFERROR(INDEX('March 2019'!$G$2:$BR$159,MATCH('Planning Ngrps'!$A39,'March 2019'!$A$2:$A$161,0),MATCH(Y$9,'March 2019'!$G$1:$BR$1,0))/INDEX('Planning CPRP'!$G$10:$BA$168,MATCH('Planning Ngrps'!$A39,'Planning CPRP'!$A$10:$A$170,0),MATCH('Planning Ngrps'!Y$9,'Planning CPRP'!$G$9:$BA$9,0)),"")</f>
        <v/>
      </c>
      <c r="Z39" s="158" t="str">
        <f>IFERROR(INDEX('March 2019'!$G$2:$BR$159,MATCH('Planning Ngrps'!$A39,'March 2019'!$A$2:$A$161,0),MATCH(Z$9,'March 2019'!$G$1:$BR$1,0))/INDEX('Planning CPRP'!$G$10:$BA$168,MATCH('Planning Ngrps'!$A39,'Planning CPRP'!$A$10:$A$170,0),MATCH('Planning Ngrps'!Z$9,'Planning CPRP'!$G$9:$BA$9,0)),"")</f>
        <v/>
      </c>
      <c r="AA39" s="158" t="str">
        <f>IFERROR(INDEX('March 2019'!$G$2:$BR$159,MATCH('Planning Ngrps'!$A39,'March 2019'!$A$2:$A$161,0),MATCH(AA$9,'March 2019'!$G$1:$BR$1,0))/INDEX('Planning CPRP'!$G$10:$BA$168,MATCH('Planning Ngrps'!$A39,'Planning CPRP'!$A$10:$A$170,0),MATCH('Planning Ngrps'!AA$9,'Planning CPRP'!$G$9:$BA$9,0)),"")</f>
        <v/>
      </c>
      <c r="AB39" s="158" t="str">
        <f>IFERROR(INDEX('March 2019'!$G$2:$BR$159,MATCH('Planning Ngrps'!$A39,'March 2019'!$A$2:$A$161,0),MATCH(AB$9,'March 2019'!$G$1:$BR$1,0))/INDEX('Planning CPRP'!$G$10:$BA$168,MATCH('Planning Ngrps'!$A39,'Planning CPRP'!$A$10:$A$170,0),MATCH('Planning Ngrps'!AB$9,'Planning CPRP'!$G$9:$BA$9,0)),"")</f>
        <v/>
      </c>
      <c r="AC39" s="158" t="str">
        <f>IFERROR(INDEX('March 2019'!$G$2:$BR$159,MATCH('Planning Ngrps'!$A39,'March 2019'!$A$2:$A$161,0),MATCH(AC$9,'March 2019'!$G$1:$BR$1,0))/INDEX('Planning CPRP'!$G$10:$BA$168,MATCH('Planning Ngrps'!$A39,'Planning CPRP'!$A$10:$A$170,0),MATCH('Planning Ngrps'!AC$9,'Planning CPRP'!$G$9:$BA$9,0)),"")</f>
        <v/>
      </c>
      <c r="AD39" s="158" t="str">
        <f>IFERROR(INDEX('March 2019'!$G$2:$BR$159,MATCH('Planning Ngrps'!$A39,'March 2019'!$A$2:$A$161,0),MATCH(AD$9,'March 2019'!$G$1:$BR$1,0))/INDEX('Planning CPRP'!$G$10:$BA$168,MATCH('Planning Ngrps'!$A39,'Planning CPRP'!$A$10:$A$170,0),MATCH('Planning Ngrps'!AD$9,'Planning CPRP'!$G$9:$BA$9,0)),"")</f>
        <v/>
      </c>
      <c r="AE39" s="158" t="str">
        <f>IFERROR(INDEX('March 2019'!$G$2:$BR$159,MATCH('Planning Ngrps'!$A39,'March 2019'!$A$2:$A$161,0),MATCH(AE$9,'March 2019'!$G$1:$BR$1,0))/INDEX('Planning CPRP'!$G$10:$BA$168,MATCH('Planning Ngrps'!$A39,'Planning CPRP'!$A$10:$A$170,0),MATCH('Planning Ngrps'!AE$9,'Planning CPRP'!$G$9:$BA$9,0)),"")</f>
        <v/>
      </c>
      <c r="AF39" s="158" t="str">
        <f>IFERROR(INDEX('March 2019'!$G$2:$BR$159,MATCH('Planning Ngrps'!$A39,'March 2019'!$A$2:$A$161,0),MATCH(AF$9,'March 2019'!$G$1:$BR$1,0))/INDEX('Planning CPRP'!$G$10:$BA$168,MATCH('Planning Ngrps'!$A39,'Planning CPRP'!$A$10:$A$170,0),MATCH('Planning Ngrps'!AF$9,'Planning CPRP'!$G$9:$BA$9,0)),"")</f>
        <v/>
      </c>
      <c r="AG39" s="158" t="str">
        <f>IFERROR(INDEX('March 2019'!$G$2:$BR$159,MATCH('Planning Ngrps'!$A39,'March 2019'!$A$2:$A$161,0),MATCH(AG$9,'March 2019'!$G$1:$BR$1,0))/INDEX('Planning CPRP'!$G$10:$BA$168,MATCH('Planning Ngrps'!$A39,'Planning CPRP'!$A$10:$A$170,0),MATCH('Planning Ngrps'!AG$9,'Planning CPRP'!$G$9:$BA$9,0)),"")</f>
        <v/>
      </c>
      <c r="AH39" s="158" t="str">
        <f>IFERROR(INDEX('March 2019'!$G$2:$BR$159,MATCH('Planning Ngrps'!$A39,'March 2019'!$A$2:$A$161,0),MATCH(AH$9,'March 2019'!$G$1:$BR$1,0))/INDEX('Planning CPRP'!$G$10:$BA$168,MATCH('Planning Ngrps'!$A39,'Planning CPRP'!$A$10:$A$170,0),MATCH('Planning Ngrps'!AH$9,'Planning CPRP'!$G$9:$BA$9,0)),"")</f>
        <v/>
      </c>
      <c r="AI39" s="158" t="str">
        <f>IFERROR(INDEX('March 2019'!$G$2:$BR$159,MATCH('Planning Ngrps'!$A39,'March 2019'!$A$2:$A$161,0),MATCH(AI$9,'March 2019'!$G$1:$BR$1,0))/INDEX('Planning CPRP'!$G$10:$BA$168,MATCH('Planning Ngrps'!$A39,'Planning CPRP'!$A$10:$A$170,0),MATCH('Planning Ngrps'!AI$9,'Planning CPRP'!$G$9:$BA$9,0)),"")</f>
        <v/>
      </c>
      <c r="AJ39" s="158" t="str">
        <f>IFERROR(INDEX('March 2019'!$G$2:$BR$159,MATCH('Planning Ngrps'!$A39,'March 2019'!$A$2:$A$161,0),MATCH(AJ$9,'March 2019'!$G$1:$BR$1,0))/INDEX('Planning CPRP'!$G$10:$BA$168,MATCH('Planning Ngrps'!$A39,'Planning CPRP'!$A$10:$A$170,0),MATCH('Planning Ngrps'!AJ$9,'Planning CPRP'!$G$9:$BA$9,0)),"")</f>
        <v/>
      </c>
      <c r="AK39" s="158" t="str">
        <f>IFERROR(INDEX('March 2019'!$G$2:$BR$159,MATCH('Planning Ngrps'!$A39,'March 2019'!$A$2:$A$161,0),MATCH(AK$9,'March 2019'!$G$1:$BR$1,0))/INDEX('Planning CPRP'!$G$10:$BA$168,MATCH('Planning Ngrps'!$A39,'Planning CPRP'!$A$10:$A$170,0),MATCH('Planning Ngrps'!AK$9,'Planning CPRP'!$G$9:$BA$9,0)),"")</f>
        <v/>
      </c>
      <c r="AL39" s="158" t="str">
        <f>IFERROR(INDEX('March 2019'!$G$2:$BR$159,MATCH('Planning Ngrps'!$A39,'March 2019'!$A$2:$A$161,0),MATCH(AL$9,'March 2019'!$G$1:$BR$1,0))/INDEX('Planning CPRP'!$G$10:$BA$168,MATCH('Planning Ngrps'!$A39,'Planning CPRP'!$A$10:$A$170,0),MATCH('Planning Ngrps'!AL$9,'Planning CPRP'!$G$9:$BA$9,0)),"")</f>
        <v/>
      </c>
      <c r="AM39" s="158" t="str">
        <f>IFERROR(INDEX('March 2019'!$G$2:$BR$159,MATCH('Planning Ngrps'!$A39,'March 2019'!$A$2:$A$161,0),MATCH(AM$9,'March 2019'!$G$1:$BR$1,0))/INDEX('Planning CPRP'!$G$10:$BA$168,MATCH('Planning Ngrps'!$A39,'Planning CPRP'!$A$10:$A$170,0),MATCH('Planning Ngrps'!AM$9,'Planning CPRP'!$G$9:$BA$9,0)),"")</f>
        <v/>
      </c>
      <c r="AN39" s="158" t="str">
        <f>IFERROR(INDEX('March 2019'!$G$2:$BR$159,MATCH('Planning Ngrps'!$A39,'March 2019'!$A$2:$A$161,0),MATCH(AN$9,'March 2019'!$G$1:$BR$1,0))/INDEX('Planning CPRP'!$G$10:$BA$168,MATCH('Planning Ngrps'!$A39,'Planning CPRP'!$A$10:$A$170,0),MATCH('Planning Ngrps'!AN$9,'Planning CPRP'!$G$9:$BA$9,0)),"")</f>
        <v/>
      </c>
      <c r="AO39" s="158" t="str">
        <f>IFERROR(INDEX('March 2019'!$G$2:$BR$159,MATCH('Planning Ngrps'!$A39,'March 2019'!$A$2:$A$161,0),MATCH(AO$9,'March 2019'!$G$1:$BR$1,0))/INDEX('Planning CPRP'!$G$10:$BA$168,MATCH('Planning Ngrps'!$A39,'Planning CPRP'!$A$10:$A$170,0),MATCH('Planning Ngrps'!AO$9,'Planning CPRP'!$G$9:$BA$9,0)),"")</f>
        <v/>
      </c>
      <c r="AP39" s="158" t="str">
        <f>IFERROR(INDEX('March 2019'!$G$2:$BR$159,MATCH('Planning Ngrps'!$A39,'March 2019'!$A$2:$A$161,0),MATCH(AP$9,'March 2019'!$G$1:$BR$1,0))/INDEX('Planning CPRP'!$G$10:$BA$168,MATCH('Planning Ngrps'!$A39,'Planning CPRP'!$A$10:$A$170,0),MATCH('Planning Ngrps'!AP$9,'Planning CPRP'!$G$9:$BA$9,0)),"")</f>
        <v/>
      </c>
      <c r="AQ39" s="158" t="str">
        <f>IFERROR(INDEX('March 2019'!$G$2:$BR$159,MATCH('Planning Ngrps'!$A39,'March 2019'!$A$2:$A$161,0),MATCH(AQ$9,'March 2019'!$G$1:$BR$1,0))/INDEX('Planning CPRP'!$G$10:$BA$168,MATCH('Planning Ngrps'!$A39,'Planning CPRP'!$A$10:$A$170,0),MATCH('Planning Ngrps'!AQ$9,'Planning CPRP'!$G$9:$BA$9,0)),"")</f>
        <v/>
      </c>
      <c r="AR39" s="158" t="str">
        <f>IFERROR(INDEX('March 2019'!$G$2:$BR$159,MATCH('Planning Ngrps'!$A39,'March 2019'!$A$2:$A$161,0),MATCH(AR$9,'March 2019'!$G$1:$BR$1,0))/INDEX('Planning CPRP'!$G$10:$BA$168,MATCH('Planning Ngrps'!$A39,'Planning CPRP'!$A$10:$A$170,0),MATCH('Planning Ngrps'!AR$9,'Planning CPRP'!$G$9:$BA$9,0)),"")</f>
        <v/>
      </c>
      <c r="AS39" s="158" t="str">
        <f>IFERROR(INDEX('March 2019'!$G$2:$BR$159,MATCH('Planning Ngrps'!$A39,'March 2019'!$A$2:$A$161,0),MATCH(AS$9,'March 2019'!$G$1:$BR$1,0))/INDEX('Planning CPRP'!$G$10:$BA$168,MATCH('Planning Ngrps'!$A39,'Planning CPRP'!$A$10:$A$170,0),MATCH('Planning Ngrps'!AS$9,'Planning CPRP'!$G$9:$BA$9,0)),"")</f>
        <v/>
      </c>
      <c r="AT39" s="158" t="str">
        <f>IFERROR(INDEX('March 2019'!$G$2:$BR$159,MATCH('Planning Ngrps'!$A39,'March 2019'!$A$2:$A$161,0),MATCH(AT$9,'March 2019'!$G$1:$BR$1,0))/INDEX('Planning CPRP'!$G$10:$BA$168,MATCH('Planning Ngrps'!$A39,'Planning CPRP'!$A$10:$A$170,0),MATCH('Planning Ngrps'!AT$9,'Planning CPRP'!$G$9:$BA$9,0)),"")</f>
        <v/>
      </c>
      <c r="AU39" s="158" t="str">
        <f>IFERROR(INDEX('March 2019'!$G$2:$BR$159,MATCH('Planning Ngrps'!$A39,'March 2019'!$A$2:$A$161,0),MATCH(AU$9,'March 2019'!$G$1:$BR$1,0))/INDEX('Planning CPRP'!$G$10:$BA$168,MATCH('Planning Ngrps'!$A39,'Planning CPRP'!$A$10:$A$170,0),MATCH('Planning Ngrps'!AU$9,'Planning CPRP'!$G$9:$BA$9,0)),"")</f>
        <v/>
      </c>
      <c r="AV39" s="158" t="str">
        <f>IFERROR(INDEX('March 2019'!$G$2:$BR$159,MATCH('Planning Ngrps'!$A39,'March 2019'!$A$2:$A$161,0),MATCH(AV$9,'March 2019'!$G$1:$BR$1,0))/INDEX('Planning CPRP'!$G$10:$BA$168,MATCH('Planning Ngrps'!$A39,'Planning CPRP'!$A$10:$A$170,0),MATCH('Planning Ngrps'!AV$9,'Planning CPRP'!$G$9:$BA$9,0)),"")</f>
        <v/>
      </c>
      <c r="AW39" s="158" t="str">
        <f>IFERROR(INDEX('March 2019'!$G$2:$BR$159,MATCH('Planning Ngrps'!$A39,'March 2019'!$A$2:$A$161,0),MATCH(AW$9,'March 2019'!$G$1:$BR$1,0))/INDEX('Planning CPRP'!$G$10:$BA$168,MATCH('Planning Ngrps'!$A39,'Planning CPRP'!$A$10:$A$170,0),MATCH('Planning Ngrps'!AW$9,'Planning CPRP'!$G$9:$BA$9,0)),"")</f>
        <v/>
      </c>
      <c r="AX39" s="158" t="str">
        <f>IFERROR(INDEX('March 2019'!$G$2:$BR$159,MATCH('Planning Ngrps'!$A39,'March 2019'!$A$2:$A$161,0),MATCH(AX$9,'March 2019'!$G$1:$BR$1,0))/INDEX('Planning CPRP'!$G$10:$BA$168,MATCH('Planning Ngrps'!$A39,'Planning CPRP'!$A$10:$A$170,0),MATCH('Planning Ngrps'!AX$9,'Planning CPRP'!$G$9:$BA$9,0)),"")</f>
        <v/>
      </c>
      <c r="AY39" s="158" t="str">
        <f>IFERROR(INDEX('March 2019'!$G$2:$BR$159,MATCH('Planning Ngrps'!$A39,'March 2019'!$A$2:$A$161,0),MATCH(AY$9,'March 2019'!$G$1:$BR$1,0))/INDEX('Planning CPRP'!$G$10:$BA$168,MATCH('Planning Ngrps'!$A39,'Planning CPRP'!$A$10:$A$170,0),MATCH('Planning Ngrps'!AY$9,'Planning CPRP'!$G$9:$BA$9,0)),"")</f>
        <v/>
      </c>
      <c r="AZ39" s="158" t="str">
        <f>IFERROR(INDEX('March 2019'!$G$2:$BR$159,MATCH('Planning Ngrps'!$A39,'March 2019'!$A$2:$A$161,0),MATCH(AZ$9,'March 2019'!$G$1:$BR$1,0))/INDEX('Planning CPRP'!$G$10:$BA$168,MATCH('Planning Ngrps'!$A39,'Planning CPRP'!$A$10:$A$170,0),MATCH('Planning Ngrps'!AZ$9,'Planning CPRP'!$G$9:$BA$9,0)),"")</f>
        <v/>
      </c>
      <c r="BA39" s="158" t="str">
        <f>IFERROR(INDEX('March 2019'!$G$2:$BR$159,MATCH('Planning Ngrps'!$A39,'March 2019'!$A$2:$A$161,0),MATCH(BA$9,'March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2019'!$G$2:$BR$159,MATCH('Planning Ngrps'!$A40,'March 2019'!$A$2:$A$161,0),MATCH(G$9,'March 2019'!$G$1:$BR$1,0))/INDEX('Planning CPRP'!$G$10:$BA$168,MATCH('Planning Ngrps'!$A40,'Planning CPRP'!$A$10:$A$170,0),MATCH('Planning Ngrps'!G$9,'Planning CPRP'!$G$9:$BA$9,0)),"")</f>
        <v/>
      </c>
      <c r="H40" s="158" t="str">
        <f>IFERROR(INDEX('March 2019'!$G$2:$BR$159,MATCH('Planning Ngrps'!$A40,'March 2019'!$A$2:$A$161,0),MATCH(H$9,'March 2019'!$G$1:$BR$1,0))/INDEX('Planning CPRP'!$G$10:$BA$168,MATCH('Planning Ngrps'!$A40,'Planning CPRP'!$A$10:$A$170,0),MATCH('Planning Ngrps'!H$9,'Planning CPRP'!$G$9:$BA$9,0)),"")</f>
        <v/>
      </c>
      <c r="I40" s="158" t="str">
        <f>IFERROR(INDEX('March 2019'!$G$2:$BR$159,MATCH('Planning Ngrps'!$A40,'March 2019'!$A$2:$A$161,0),MATCH(I$9,'March 2019'!$G$1:$BR$1,0))/INDEX('Planning CPRP'!$G$10:$BA$168,MATCH('Planning Ngrps'!$A40,'Planning CPRP'!$A$10:$A$170,0),MATCH('Planning Ngrps'!I$9,'Planning CPRP'!$G$9:$BA$9,0)),"")</f>
        <v/>
      </c>
      <c r="J40" s="158" t="str">
        <f>IFERROR(INDEX('March 2019'!$G$2:$BR$159,MATCH('Planning Ngrps'!$A40,'March 2019'!$A$2:$A$161,0),MATCH(J$9,'March 2019'!$G$1:$BR$1,0))/INDEX('Planning CPRP'!$G$10:$BA$168,MATCH('Planning Ngrps'!$A40,'Planning CPRP'!$A$10:$A$170,0),MATCH('Planning Ngrps'!J$9,'Planning CPRP'!$G$9:$BA$9,0)),"")</f>
        <v/>
      </c>
      <c r="K40" s="158" t="str">
        <f>IFERROR(INDEX('March 2019'!$G$2:$BR$159,MATCH('Planning Ngrps'!$A40,'March 2019'!$A$2:$A$161,0),MATCH(K$9,'March 2019'!$G$1:$BR$1,0))/INDEX('Planning CPRP'!$G$10:$BA$168,MATCH('Planning Ngrps'!$A40,'Planning CPRP'!$A$10:$A$170,0),MATCH('Planning Ngrps'!K$9,'Planning CPRP'!$G$9:$BA$9,0)),"")</f>
        <v/>
      </c>
      <c r="L40" s="158" t="str">
        <f>IFERROR(INDEX('March 2019'!$G$2:$BR$159,MATCH('Planning Ngrps'!$A40,'March 2019'!$A$2:$A$161,0),MATCH(L$9,'March 2019'!$G$1:$BR$1,0))/INDEX('Planning CPRP'!$G$10:$BA$168,MATCH('Planning Ngrps'!$A40,'Planning CPRP'!$A$10:$A$170,0),MATCH('Planning Ngrps'!L$9,'Planning CPRP'!$G$9:$BA$9,0)),"")</f>
        <v/>
      </c>
      <c r="M40" s="158" t="str">
        <f>IFERROR(INDEX('March 2019'!$G$2:$BR$159,MATCH('Planning Ngrps'!$A40,'March 2019'!$A$2:$A$161,0),MATCH(M$9,'March 2019'!$G$1:$BR$1,0))/INDEX('Planning CPRP'!$G$10:$BA$168,MATCH('Planning Ngrps'!$A40,'Planning CPRP'!$A$10:$A$170,0),MATCH('Planning Ngrps'!M$9,'Planning CPRP'!$G$9:$BA$9,0)),"")</f>
        <v/>
      </c>
      <c r="N40" s="158" t="str">
        <f>IFERROR(INDEX('March 2019'!$G$2:$BR$159,MATCH('Planning Ngrps'!$A40,'March 2019'!$A$2:$A$161,0),MATCH(N$9,'March 2019'!$G$1:$BR$1,0))/INDEX('Planning CPRP'!$G$10:$BA$168,MATCH('Planning Ngrps'!$A40,'Planning CPRP'!$A$10:$A$170,0),MATCH('Planning Ngrps'!N$9,'Planning CPRP'!$G$9:$BA$9,0)),"")</f>
        <v/>
      </c>
      <c r="O40" s="158" t="str">
        <f>IFERROR(INDEX('March 2019'!$G$2:$BR$159,MATCH('Planning Ngrps'!$A40,'March 2019'!$A$2:$A$161,0),MATCH(O$9,'March 2019'!$G$1:$BR$1,0))/INDEX('Planning CPRP'!$G$10:$BA$168,MATCH('Planning Ngrps'!$A40,'Planning CPRP'!$A$10:$A$170,0),MATCH('Planning Ngrps'!O$9,'Planning CPRP'!$G$9:$BA$9,0)),"")</f>
        <v/>
      </c>
      <c r="P40" s="158" t="str">
        <f>IFERROR(INDEX('March 2019'!$G$2:$BR$159,MATCH('Planning Ngrps'!$A40,'March 2019'!$A$2:$A$161,0),MATCH(P$9,'March 2019'!$G$1:$BR$1,0))/INDEX('Planning CPRP'!$G$10:$BA$168,MATCH('Planning Ngrps'!$A40,'Planning CPRP'!$A$10:$A$170,0),MATCH('Planning Ngrps'!P$9,'Planning CPRP'!$G$9:$BA$9,0)),"")</f>
        <v/>
      </c>
      <c r="Q40" s="158" t="str">
        <f>IFERROR(INDEX('March 2019'!$G$2:$BR$159,MATCH('Planning Ngrps'!$A40,'March 2019'!$A$2:$A$161,0),MATCH(Q$9,'March 2019'!$G$1:$BR$1,0))/INDEX('Planning CPRP'!$G$10:$BA$168,MATCH('Planning Ngrps'!$A40,'Planning CPRP'!$A$10:$A$170,0),MATCH('Planning Ngrps'!Q$9,'Planning CPRP'!$G$9:$BA$9,0)),"")</f>
        <v/>
      </c>
      <c r="R40" s="158" t="str">
        <f>IFERROR(INDEX('March 2019'!$G$2:$BR$159,MATCH('Planning Ngrps'!$A40,'March 2019'!$A$2:$A$161,0),MATCH(R$9,'March 2019'!$G$1:$BR$1,0))/INDEX('Planning CPRP'!$G$10:$BA$168,MATCH('Planning Ngrps'!$A40,'Planning CPRP'!$A$10:$A$170,0),MATCH('Planning Ngrps'!R$9,'Planning CPRP'!$G$9:$BA$9,0)),"")</f>
        <v/>
      </c>
      <c r="S40" s="158" t="str">
        <f>IFERROR(INDEX('March 2019'!$G$2:$BR$159,MATCH('Planning Ngrps'!$A40,'March 2019'!$A$2:$A$161,0),MATCH(S$9,'March 2019'!$G$1:$BR$1,0))/INDEX('Planning CPRP'!$G$10:$BA$168,MATCH('Planning Ngrps'!$A40,'Planning CPRP'!$A$10:$A$170,0),MATCH('Planning Ngrps'!S$9,'Planning CPRP'!$G$9:$BA$9,0)),"")</f>
        <v/>
      </c>
      <c r="T40" s="158" t="str">
        <f>IFERROR(INDEX('March 2019'!$G$2:$BR$159,MATCH('Planning Ngrps'!$A40,'March 2019'!$A$2:$A$161,0),MATCH(T$9,'March 2019'!$G$1:$BR$1,0))/INDEX('Planning CPRP'!$G$10:$BA$168,MATCH('Planning Ngrps'!$A40,'Planning CPRP'!$A$10:$A$170,0),MATCH('Planning Ngrps'!T$9,'Planning CPRP'!$G$9:$BA$9,0)),"")</f>
        <v/>
      </c>
      <c r="U40" s="158" t="str">
        <f>IFERROR(INDEX('March 2019'!$G$2:$BR$159,MATCH('Planning Ngrps'!$A40,'March 2019'!$A$2:$A$161,0),MATCH(U$9,'March 2019'!$G$1:$BR$1,0))/INDEX('Planning CPRP'!$G$10:$BA$168,MATCH('Planning Ngrps'!$A40,'Planning CPRP'!$A$10:$A$170,0),MATCH('Planning Ngrps'!U$9,'Planning CPRP'!$G$9:$BA$9,0)),"")</f>
        <v/>
      </c>
      <c r="V40" s="158" t="str">
        <f>IFERROR(INDEX('March 2019'!$G$2:$BR$159,MATCH('Planning Ngrps'!$A40,'March 2019'!$A$2:$A$161,0),MATCH(V$9,'March 2019'!$G$1:$BR$1,0))/INDEX('Planning CPRP'!$G$10:$BA$168,MATCH('Planning Ngrps'!$A40,'Planning CPRP'!$A$10:$A$170,0),MATCH('Planning Ngrps'!V$9,'Planning CPRP'!$G$9:$BA$9,0)),"")</f>
        <v/>
      </c>
      <c r="W40" s="158" t="str">
        <f>IFERROR(INDEX('March 2019'!$G$2:$BR$159,MATCH('Planning Ngrps'!$A40,'March 2019'!$A$2:$A$161,0),MATCH(W$9,'March 2019'!$G$1:$BR$1,0))/INDEX('Planning CPRP'!$G$10:$BA$168,MATCH('Planning Ngrps'!$A40,'Planning CPRP'!$A$10:$A$170,0),MATCH('Planning Ngrps'!W$9,'Planning CPRP'!$G$9:$BA$9,0)),"")</f>
        <v/>
      </c>
      <c r="X40" s="158" t="str">
        <f>IFERROR(INDEX('March 2019'!$G$2:$BR$159,MATCH('Planning Ngrps'!$A40,'March 2019'!$A$2:$A$161,0),MATCH(X$9,'March 2019'!$G$1:$BR$1,0))/INDEX('Planning CPRP'!$G$10:$BA$168,MATCH('Planning Ngrps'!$A40,'Planning CPRP'!$A$10:$A$170,0),MATCH('Planning Ngrps'!X$9,'Planning CPRP'!$G$9:$BA$9,0)),"")</f>
        <v/>
      </c>
      <c r="Y40" s="158" t="str">
        <f>IFERROR(INDEX('March 2019'!$G$2:$BR$159,MATCH('Planning Ngrps'!$A40,'March 2019'!$A$2:$A$161,0),MATCH(Y$9,'March 2019'!$G$1:$BR$1,0))/INDEX('Planning CPRP'!$G$10:$BA$168,MATCH('Planning Ngrps'!$A40,'Planning CPRP'!$A$10:$A$170,0),MATCH('Planning Ngrps'!Y$9,'Planning CPRP'!$G$9:$BA$9,0)),"")</f>
        <v/>
      </c>
      <c r="Z40" s="158" t="str">
        <f>IFERROR(INDEX('March 2019'!$G$2:$BR$159,MATCH('Planning Ngrps'!$A40,'March 2019'!$A$2:$A$161,0),MATCH(Z$9,'March 2019'!$G$1:$BR$1,0))/INDEX('Planning CPRP'!$G$10:$BA$168,MATCH('Planning Ngrps'!$A40,'Planning CPRP'!$A$10:$A$170,0),MATCH('Planning Ngrps'!Z$9,'Planning CPRP'!$G$9:$BA$9,0)),"")</f>
        <v/>
      </c>
      <c r="AA40" s="158" t="str">
        <f>IFERROR(INDEX('March 2019'!$G$2:$BR$159,MATCH('Planning Ngrps'!$A40,'March 2019'!$A$2:$A$161,0),MATCH(AA$9,'March 2019'!$G$1:$BR$1,0))/INDEX('Planning CPRP'!$G$10:$BA$168,MATCH('Planning Ngrps'!$A40,'Planning CPRP'!$A$10:$A$170,0),MATCH('Planning Ngrps'!AA$9,'Planning CPRP'!$G$9:$BA$9,0)),"")</f>
        <v/>
      </c>
      <c r="AB40" s="158" t="str">
        <f>IFERROR(INDEX('March 2019'!$G$2:$BR$159,MATCH('Planning Ngrps'!$A40,'March 2019'!$A$2:$A$161,0),MATCH(AB$9,'March 2019'!$G$1:$BR$1,0))/INDEX('Planning CPRP'!$G$10:$BA$168,MATCH('Planning Ngrps'!$A40,'Planning CPRP'!$A$10:$A$170,0),MATCH('Planning Ngrps'!AB$9,'Planning CPRP'!$G$9:$BA$9,0)),"")</f>
        <v/>
      </c>
      <c r="AC40" s="158" t="str">
        <f>IFERROR(INDEX('March 2019'!$G$2:$BR$159,MATCH('Planning Ngrps'!$A40,'March 2019'!$A$2:$A$161,0),MATCH(AC$9,'March 2019'!$G$1:$BR$1,0))/INDEX('Planning CPRP'!$G$10:$BA$168,MATCH('Planning Ngrps'!$A40,'Planning CPRP'!$A$10:$A$170,0),MATCH('Planning Ngrps'!AC$9,'Planning CPRP'!$G$9:$BA$9,0)),"")</f>
        <v/>
      </c>
      <c r="AD40" s="158" t="str">
        <f>IFERROR(INDEX('March 2019'!$G$2:$BR$159,MATCH('Planning Ngrps'!$A40,'March 2019'!$A$2:$A$161,0),MATCH(AD$9,'March 2019'!$G$1:$BR$1,0))/INDEX('Planning CPRP'!$G$10:$BA$168,MATCH('Planning Ngrps'!$A40,'Planning CPRP'!$A$10:$A$170,0),MATCH('Planning Ngrps'!AD$9,'Planning CPRP'!$G$9:$BA$9,0)),"")</f>
        <v/>
      </c>
      <c r="AE40" s="158" t="str">
        <f>IFERROR(INDEX('March 2019'!$G$2:$BR$159,MATCH('Planning Ngrps'!$A40,'March 2019'!$A$2:$A$161,0),MATCH(AE$9,'March 2019'!$G$1:$BR$1,0))/INDEX('Planning CPRP'!$G$10:$BA$168,MATCH('Planning Ngrps'!$A40,'Planning CPRP'!$A$10:$A$170,0),MATCH('Planning Ngrps'!AE$9,'Planning CPRP'!$G$9:$BA$9,0)),"")</f>
        <v/>
      </c>
      <c r="AF40" s="158" t="str">
        <f>IFERROR(INDEX('March 2019'!$G$2:$BR$159,MATCH('Planning Ngrps'!$A40,'March 2019'!$A$2:$A$161,0),MATCH(AF$9,'March 2019'!$G$1:$BR$1,0))/INDEX('Planning CPRP'!$G$10:$BA$168,MATCH('Planning Ngrps'!$A40,'Planning CPRP'!$A$10:$A$170,0),MATCH('Planning Ngrps'!AF$9,'Planning CPRP'!$G$9:$BA$9,0)),"")</f>
        <v/>
      </c>
      <c r="AG40" s="158" t="str">
        <f>IFERROR(INDEX('March 2019'!$G$2:$BR$159,MATCH('Planning Ngrps'!$A40,'March 2019'!$A$2:$A$161,0),MATCH(AG$9,'March 2019'!$G$1:$BR$1,0))/INDEX('Planning CPRP'!$G$10:$BA$168,MATCH('Planning Ngrps'!$A40,'Planning CPRP'!$A$10:$A$170,0),MATCH('Planning Ngrps'!AG$9,'Planning CPRP'!$G$9:$BA$9,0)),"")</f>
        <v/>
      </c>
      <c r="AH40" s="158" t="str">
        <f>IFERROR(INDEX('March 2019'!$G$2:$BR$159,MATCH('Planning Ngrps'!$A40,'March 2019'!$A$2:$A$161,0),MATCH(AH$9,'March 2019'!$G$1:$BR$1,0))/INDEX('Planning CPRP'!$G$10:$BA$168,MATCH('Planning Ngrps'!$A40,'Planning CPRP'!$A$10:$A$170,0),MATCH('Planning Ngrps'!AH$9,'Planning CPRP'!$G$9:$BA$9,0)),"")</f>
        <v/>
      </c>
      <c r="AI40" s="158" t="str">
        <f>IFERROR(INDEX('March 2019'!$G$2:$BR$159,MATCH('Planning Ngrps'!$A40,'March 2019'!$A$2:$A$161,0),MATCH(AI$9,'March 2019'!$G$1:$BR$1,0))/INDEX('Planning CPRP'!$G$10:$BA$168,MATCH('Planning Ngrps'!$A40,'Planning CPRP'!$A$10:$A$170,0),MATCH('Planning Ngrps'!AI$9,'Planning CPRP'!$G$9:$BA$9,0)),"")</f>
        <v/>
      </c>
      <c r="AJ40" s="158" t="str">
        <f>IFERROR(INDEX('March 2019'!$G$2:$BR$159,MATCH('Planning Ngrps'!$A40,'March 2019'!$A$2:$A$161,0),MATCH(AJ$9,'March 2019'!$G$1:$BR$1,0))/INDEX('Planning CPRP'!$G$10:$BA$168,MATCH('Planning Ngrps'!$A40,'Planning CPRP'!$A$10:$A$170,0),MATCH('Planning Ngrps'!AJ$9,'Planning CPRP'!$G$9:$BA$9,0)),"")</f>
        <v/>
      </c>
      <c r="AK40" s="158" t="str">
        <f>IFERROR(INDEX('March 2019'!$G$2:$BR$159,MATCH('Planning Ngrps'!$A40,'March 2019'!$A$2:$A$161,0),MATCH(AK$9,'March 2019'!$G$1:$BR$1,0))/INDEX('Planning CPRP'!$G$10:$BA$168,MATCH('Planning Ngrps'!$A40,'Planning CPRP'!$A$10:$A$170,0),MATCH('Planning Ngrps'!AK$9,'Planning CPRP'!$G$9:$BA$9,0)),"")</f>
        <v/>
      </c>
      <c r="AL40" s="158" t="str">
        <f>IFERROR(INDEX('March 2019'!$G$2:$BR$159,MATCH('Planning Ngrps'!$A40,'March 2019'!$A$2:$A$161,0),MATCH(AL$9,'March 2019'!$G$1:$BR$1,0))/INDEX('Planning CPRP'!$G$10:$BA$168,MATCH('Planning Ngrps'!$A40,'Planning CPRP'!$A$10:$A$170,0),MATCH('Planning Ngrps'!AL$9,'Planning CPRP'!$G$9:$BA$9,0)),"")</f>
        <v/>
      </c>
      <c r="AM40" s="158" t="str">
        <f>IFERROR(INDEX('March 2019'!$G$2:$BR$159,MATCH('Planning Ngrps'!$A40,'March 2019'!$A$2:$A$161,0),MATCH(AM$9,'March 2019'!$G$1:$BR$1,0))/INDEX('Planning CPRP'!$G$10:$BA$168,MATCH('Planning Ngrps'!$A40,'Planning CPRP'!$A$10:$A$170,0),MATCH('Planning Ngrps'!AM$9,'Planning CPRP'!$G$9:$BA$9,0)),"")</f>
        <v/>
      </c>
      <c r="AN40" s="158" t="str">
        <f>IFERROR(INDEX('March 2019'!$G$2:$BR$159,MATCH('Planning Ngrps'!$A40,'March 2019'!$A$2:$A$161,0),MATCH(AN$9,'March 2019'!$G$1:$BR$1,0))/INDEX('Planning CPRP'!$G$10:$BA$168,MATCH('Planning Ngrps'!$A40,'Planning CPRP'!$A$10:$A$170,0),MATCH('Planning Ngrps'!AN$9,'Planning CPRP'!$G$9:$BA$9,0)),"")</f>
        <v/>
      </c>
      <c r="AO40" s="158" t="str">
        <f>IFERROR(INDEX('March 2019'!$G$2:$BR$159,MATCH('Planning Ngrps'!$A40,'March 2019'!$A$2:$A$161,0),MATCH(AO$9,'March 2019'!$G$1:$BR$1,0))/INDEX('Planning CPRP'!$G$10:$BA$168,MATCH('Planning Ngrps'!$A40,'Planning CPRP'!$A$10:$A$170,0),MATCH('Planning Ngrps'!AO$9,'Planning CPRP'!$G$9:$BA$9,0)),"")</f>
        <v/>
      </c>
      <c r="AP40" s="158" t="str">
        <f>IFERROR(INDEX('March 2019'!$G$2:$BR$159,MATCH('Planning Ngrps'!$A40,'March 2019'!$A$2:$A$161,0),MATCH(AP$9,'March 2019'!$G$1:$BR$1,0))/INDEX('Planning CPRP'!$G$10:$BA$168,MATCH('Planning Ngrps'!$A40,'Planning CPRP'!$A$10:$A$170,0),MATCH('Planning Ngrps'!AP$9,'Planning CPRP'!$G$9:$BA$9,0)),"")</f>
        <v/>
      </c>
      <c r="AQ40" s="158" t="str">
        <f>IFERROR(INDEX('March 2019'!$G$2:$BR$159,MATCH('Planning Ngrps'!$A40,'March 2019'!$A$2:$A$161,0),MATCH(AQ$9,'March 2019'!$G$1:$BR$1,0))/INDEX('Planning CPRP'!$G$10:$BA$168,MATCH('Planning Ngrps'!$A40,'Planning CPRP'!$A$10:$A$170,0),MATCH('Planning Ngrps'!AQ$9,'Planning CPRP'!$G$9:$BA$9,0)),"")</f>
        <v/>
      </c>
      <c r="AR40" s="158" t="str">
        <f>IFERROR(INDEX('March 2019'!$G$2:$BR$159,MATCH('Planning Ngrps'!$A40,'March 2019'!$A$2:$A$161,0),MATCH(AR$9,'March 2019'!$G$1:$BR$1,0))/INDEX('Planning CPRP'!$G$10:$BA$168,MATCH('Planning Ngrps'!$A40,'Planning CPRP'!$A$10:$A$170,0),MATCH('Planning Ngrps'!AR$9,'Planning CPRP'!$G$9:$BA$9,0)),"")</f>
        <v/>
      </c>
      <c r="AS40" s="158" t="str">
        <f>IFERROR(INDEX('March 2019'!$G$2:$BR$159,MATCH('Planning Ngrps'!$A40,'March 2019'!$A$2:$A$161,0),MATCH(AS$9,'March 2019'!$G$1:$BR$1,0))/INDEX('Planning CPRP'!$G$10:$BA$168,MATCH('Planning Ngrps'!$A40,'Planning CPRP'!$A$10:$A$170,0),MATCH('Planning Ngrps'!AS$9,'Planning CPRP'!$G$9:$BA$9,0)),"")</f>
        <v/>
      </c>
      <c r="AT40" s="158" t="str">
        <f>IFERROR(INDEX('March 2019'!$G$2:$BR$159,MATCH('Planning Ngrps'!$A40,'March 2019'!$A$2:$A$161,0),MATCH(AT$9,'March 2019'!$G$1:$BR$1,0))/INDEX('Planning CPRP'!$G$10:$BA$168,MATCH('Planning Ngrps'!$A40,'Planning CPRP'!$A$10:$A$170,0),MATCH('Planning Ngrps'!AT$9,'Planning CPRP'!$G$9:$BA$9,0)),"")</f>
        <v/>
      </c>
      <c r="AU40" s="158" t="str">
        <f>IFERROR(INDEX('March 2019'!$G$2:$BR$159,MATCH('Planning Ngrps'!$A40,'March 2019'!$A$2:$A$161,0),MATCH(AU$9,'March 2019'!$G$1:$BR$1,0))/INDEX('Planning CPRP'!$G$10:$BA$168,MATCH('Planning Ngrps'!$A40,'Planning CPRP'!$A$10:$A$170,0),MATCH('Planning Ngrps'!AU$9,'Planning CPRP'!$G$9:$BA$9,0)),"")</f>
        <v/>
      </c>
      <c r="AV40" s="158" t="str">
        <f>IFERROR(INDEX('March 2019'!$G$2:$BR$159,MATCH('Planning Ngrps'!$A40,'March 2019'!$A$2:$A$161,0),MATCH(AV$9,'March 2019'!$G$1:$BR$1,0))/INDEX('Planning CPRP'!$G$10:$BA$168,MATCH('Planning Ngrps'!$A40,'Planning CPRP'!$A$10:$A$170,0),MATCH('Planning Ngrps'!AV$9,'Planning CPRP'!$G$9:$BA$9,0)),"")</f>
        <v/>
      </c>
      <c r="AW40" s="158" t="str">
        <f>IFERROR(INDEX('March 2019'!$G$2:$BR$159,MATCH('Planning Ngrps'!$A40,'March 2019'!$A$2:$A$161,0),MATCH(AW$9,'March 2019'!$G$1:$BR$1,0))/INDEX('Planning CPRP'!$G$10:$BA$168,MATCH('Planning Ngrps'!$A40,'Planning CPRP'!$A$10:$A$170,0),MATCH('Planning Ngrps'!AW$9,'Planning CPRP'!$G$9:$BA$9,0)),"")</f>
        <v/>
      </c>
      <c r="AX40" s="158" t="str">
        <f>IFERROR(INDEX('March 2019'!$G$2:$BR$159,MATCH('Planning Ngrps'!$A40,'March 2019'!$A$2:$A$161,0),MATCH(AX$9,'March 2019'!$G$1:$BR$1,0))/INDEX('Planning CPRP'!$G$10:$BA$168,MATCH('Planning Ngrps'!$A40,'Planning CPRP'!$A$10:$A$170,0),MATCH('Planning Ngrps'!AX$9,'Planning CPRP'!$G$9:$BA$9,0)),"")</f>
        <v/>
      </c>
      <c r="AY40" s="158" t="str">
        <f>IFERROR(INDEX('March 2019'!$G$2:$BR$159,MATCH('Planning Ngrps'!$A40,'March 2019'!$A$2:$A$161,0),MATCH(AY$9,'March 2019'!$G$1:$BR$1,0))/INDEX('Planning CPRP'!$G$10:$BA$168,MATCH('Planning Ngrps'!$A40,'Planning CPRP'!$A$10:$A$170,0),MATCH('Planning Ngrps'!AY$9,'Planning CPRP'!$G$9:$BA$9,0)),"")</f>
        <v/>
      </c>
      <c r="AZ40" s="158" t="str">
        <f>IFERROR(INDEX('March 2019'!$G$2:$BR$159,MATCH('Planning Ngrps'!$A40,'March 2019'!$A$2:$A$161,0),MATCH(AZ$9,'March 2019'!$G$1:$BR$1,0))/INDEX('Planning CPRP'!$G$10:$BA$168,MATCH('Planning Ngrps'!$A40,'Planning CPRP'!$A$10:$A$170,0),MATCH('Planning Ngrps'!AZ$9,'Planning CPRP'!$G$9:$BA$9,0)),"")</f>
        <v/>
      </c>
      <c r="BA40" s="158" t="str">
        <f>IFERROR(INDEX('March 2019'!$G$2:$BR$159,MATCH('Planning Ngrps'!$A40,'March 2019'!$A$2:$A$161,0),MATCH(BA$9,'March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IFERROR(INDEX('March 2019'!$G$2:$BR$159,MATCH('Planning Ngrps'!$A43,'March 2019'!$A$2:$A$161,0),MATCH(G$9,'March 2019'!$G$1:$BR$1,0))/INDEX('Planning CPRP'!$G$10:$BA$168,MATCH('Planning Ngrps'!$A43,'Planning CPRP'!$A$10:$A$170,0),MATCH('Planning Ngrps'!G$9,'Planning CPRP'!$G$9:$BA$9,0)),"")</f>
        <v/>
      </c>
      <c r="H43" s="158" t="str">
        <f>IFERROR(INDEX('March 2019'!$G$2:$BR$159,MATCH('Planning Ngrps'!$A43,'March 2019'!$A$2:$A$161,0),MATCH(H$9,'March 2019'!$G$1:$BR$1,0))/INDEX('Planning CPRP'!$G$10:$BA$168,MATCH('Planning Ngrps'!$A43,'Planning CPRP'!$A$10:$A$170,0),MATCH('Planning Ngrps'!H$9,'Planning CPRP'!$G$9:$BA$9,0)),"")</f>
        <v/>
      </c>
      <c r="I43" s="158" t="str">
        <f>IFERROR(INDEX('March 2019'!$G$2:$BR$159,MATCH('Planning Ngrps'!$A43,'March 2019'!$A$2:$A$161,0),MATCH(I$9,'March 2019'!$G$1:$BR$1,0))/INDEX('Planning CPRP'!$G$10:$BA$168,MATCH('Planning Ngrps'!$A43,'Planning CPRP'!$A$10:$A$170,0),MATCH('Planning Ngrps'!I$9,'Planning CPRP'!$G$9:$BA$9,0)),"")</f>
        <v/>
      </c>
      <c r="J43" s="158" t="str">
        <f>IFERROR(INDEX('March 2019'!$G$2:$BR$159,MATCH('Planning Ngrps'!$A43,'March 2019'!$A$2:$A$161,0),MATCH(J$9,'March 2019'!$G$1:$BR$1,0))/INDEX('Planning CPRP'!$G$10:$BA$168,MATCH('Planning Ngrps'!$A43,'Planning CPRP'!$A$10:$A$170,0),MATCH('Planning Ngrps'!J$9,'Planning CPRP'!$G$9:$BA$9,0)),"")</f>
        <v/>
      </c>
      <c r="K43" s="158" t="str">
        <f>IFERROR(INDEX('March 2019'!$G$2:$BR$159,MATCH('Planning Ngrps'!$A43,'March 2019'!$A$2:$A$161,0),MATCH(K$9,'March 2019'!$G$1:$BR$1,0))/INDEX('Planning CPRP'!$G$10:$BA$168,MATCH('Planning Ngrps'!$A43,'Planning CPRP'!$A$10:$A$170,0),MATCH('Planning Ngrps'!K$9,'Planning CPRP'!$G$9:$BA$9,0)),"")</f>
        <v/>
      </c>
      <c r="L43" s="158" t="str">
        <f>IFERROR(INDEX('March 2019'!$G$2:$BR$159,MATCH('Planning Ngrps'!$A43,'March 2019'!$A$2:$A$161,0),MATCH(L$9,'March 2019'!$G$1:$BR$1,0))/INDEX('Planning CPRP'!$G$10:$BA$168,MATCH('Planning Ngrps'!$A43,'Planning CPRP'!$A$10:$A$170,0),MATCH('Planning Ngrps'!L$9,'Planning CPRP'!$G$9:$BA$9,0)),"")</f>
        <v/>
      </c>
      <c r="M43" s="158" t="str">
        <f>IFERROR(INDEX('March 2019'!$G$2:$BR$159,MATCH('Planning Ngrps'!$A43,'March 2019'!$A$2:$A$161,0),MATCH(M$9,'March 2019'!$G$1:$BR$1,0))/INDEX('Planning CPRP'!$G$10:$BA$168,MATCH('Planning Ngrps'!$A43,'Planning CPRP'!$A$10:$A$170,0),MATCH('Planning Ngrps'!M$9,'Planning CPRP'!$G$9:$BA$9,0)),"")</f>
        <v/>
      </c>
      <c r="N43" s="158" t="str">
        <f>IFERROR(INDEX('March 2019'!$G$2:$BR$159,MATCH('Planning Ngrps'!$A43,'March 2019'!$A$2:$A$161,0),MATCH(N$9,'March 2019'!$G$1:$BR$1,0))/INDEX('Planning CPRP'!$G$10:$BA$168,MATCH('Planning Ngrps'!$A43,'Planning CPRP'!$A$10:$A$170,0),MATCH('Planning Ngrps'!N$9,'Planning CPRP'!$G$9:$BA$9,0)),"")</f>
        <v/>
      </c>
      <c r="O43" s="158" t="str">
        <f>IFERROR(INDEX('March 2019'!$G$2:$BR$159,MATCH('Planning Ngrps'!$A43,'March 2019'!$A$2:$A$161,0),MATCH(O$9,'March 2019'!$G$1:$BR$1,0))/INDEX('Planning CPRP'!$G$10:$BA$168,MATCH('Planning Ngrps'!$A43,'Planning CPRP'!$A$10:$A$170,0),MATCH('Planning Ngrps'!O$9,'Planning CPRP'!$G$9:$BA$9,0)),"")</f>
        <v/>
      </c>
      <c r="P43" s="158" t="str">
        <f>IFERROR(INDEX('March 2019'!$G$2:$BR$159,MATCH('Planning Ngrps'!$A43,'March 2019'!$A$2:$A$161,0),MATCH(P$9,'March 2019'!$G$1:$BR$1,0))/INDEX('Planning CPRP'!$G$10:$BA$168,MATCH('Planning Ngrps'!$A43,'Planning CPRP'!$A$10:$A$170,0),MATCH('Planning Ngrps'!P$9,'Planning CPRP'!$G$9:$BA$9,0)),"")</f>
        <v/>
      </c>
      <c r="Q43" s="158" t="str">
        <f>IFERROR(INDEX('March 2019'!$G$2:$BR$159,MATCH('Planning Ngrps'!$A43,'March 2019'!$A$2:$A$161,0),MATCH(Q$9,'March 2019'!$G$1:$BR$1,0))/INDEX('Planning CPRP'!$G$10:$BA$168,MATCH('Planning Ngrps'!$A43,'Planning CPRP'!$A$10:$A$170,0),MATCH('Planning Ngrps'!Q$9,'Planning CPRP'!$G$9:$BA$9,0)),"")</f>
        <v/>
      </c>
      <c r="R43" s="158" t="str">
        <f>IFERROR(INDEX('March 2019'!$G$2:$BR$159,MATCH('Planning Ngrps'!$A43,'March 2019'!$A$2:$A$161,0),MATCH(R$9,'March 2019'!$G$1:$BR$1,0))/INDEX('Planning CPRP'!$G$10:$BA$168,MATCH('Planning Ngrps'!$A43,'Planning CPRP'!$A$10:$A$170,0),MATCH('Planning Ngrps'!R$9,'Planning CPRP'!$G$9:$BA$9,0)),"")</f>
        <v/>
      </c>
      <c r="S43" s="158" t="str">
        <f>IFERROR(INDEX('March 2019'!$G$2:$BR$159,MATCH('Planning Ngrps'!$A43,'March 2019'!$A$2:$A$161,0),MATCH(S$9,'March 2019'!$G$1:$BR$1,0))/INDEX('Planning CPRP'!$G$10:$BA$168,MATCH('Planning Ngrps'!$A43,'Planning CPRP'!$A$10:$A$170,0),MATCH('Planning Ngrps'!S$9,'Planning CPRP'!$G$9:$BA$9,0)),"")</f>
        <v/>
      </c>
      <c r="T43" s="158" t="str">
        <f>IFERROR(INDEX('March 2019'!$G$2:$BR$159,MATCH('Planning Ngrps'!$A43,'March 2019'!$A$2:$A$161,0),MATCH(T$9,'March 2019'!$G$1:$BR$1,0))/INDEX('Planning CPRP'!$G$10:$BA$168,MATCH('Planning Ngrps'!$A43,'Planning CPRP'!$A$10:$A$170,0),MATCH('Planning Ngrps'!T$9,'Planning CPRP'!$G$9:$BA$9,0)),"")</f>
        <v/>
      </c>
      <c r="U43" s="158" t="str">
        <f>IFERROR(INDEX('March 2019'!$G$2:$BR$159,MATCH('Planning Ngrps'!$A43,'March 2019'!$A$2:$A$161,0),MATCH(U$9,'March 2019'!$G$1:$BR$1,0))/INDEX('Planning CPRP'!$G$10:$BA$168,MATCH('Planning Ngrps'!$A43,'Planning CPRP'!$A$10:$A$170,0),MATCH('Planning Ngrps'!U$9,'Planning CPRP'!$G$9:$BA$9,0)),"")</f>
        <v/>
      </c>
      <c r="V43" s="158" t="str">
        <f>IFERROR(INDEX('March 2019'!$G$2:$BR$159,MATCH('Planning Ngrps'!$A43,'March 2019'!$A$2:$A$161,0),MATCH(V$9,'March 2019'!$G$1:$BR$1,0))/INDEX('Planning CPRP'!$G$10:$BA$168,MATCH('Planning Ngrps'!$A43,'Planning CPRP'!$A$10:$A$170,0),MATCH('Planning Ngrps'!V$9,'Planning CPRP'!$G$9:$BA$9,0)),"")</f>
        <v/>
      </c>
      <c r="W43" s="158" t="str">
        <f>IFERROR(INDEX('March 2019'!$G$2:$BR$159,MATCH('Planning Ngrps'!$A43,'March 2019'!$A$2:$A$161,0),MATCH(W$9,'March 2019'!$G$1:$BR$1,0))/INDEX('Planning CPRP'!$G$10:$BA$168,MATCH('Planning Ngrps'!$A43,'Planning CPRP'!$A$10:$A$170,0),MATCH('Planning Ngrps'!W$9,'Planning CPRP'!$G$9:$BA$9,0)),"")</f>
        <v/>
      </c>
      <c r="X43" s="158" t="str">
        <f>IFERROR(INDEX('March 2019'!$G$2:$BR$159,MATCH('Planning Ngrps'!$A43,'March 2019'!$A$2:$A$161,0),MATCH(X$9,'March 2019'!$G$1:$BR$1,0))/INDEX('Planning CPRP'!$G$10:$BA$168,MATCH('Planning Ngrps'!$A43,'Planning CPRP'!$A$10:$A$170,0),MATCH('Planning Ngrps'!X$9,'Planning CPRP'!$G$9:$BA$9,0)),"")</f>
        <v/>
      </c>
      <c r="Y43" s="158" t="str">
        <f>IFERROR(INDEX('March 2019'!$G$2:$BR$159,MATCH('Planning Ngrps'!$A43,'March 2019'!$A$2:$A$161,0),MATCH(Y$9,'March 2019'!$G$1:$BR$1,0))/INDEX('Planning CPRP'!$G$10:$BA$168,MATCH('Planning Ngrps'!$A43,'Planning CPRP'!$A$10:$A$170,0),MATCH('Planning Ngrps'!Y$9,'Planning CPRP'!$G$9:$BA$9,0)),"")</f>
        <v/>
      </c>
      <c r="Z43" s="158" t="str">
        <f>IFERROR(INDEX('March 2019'!$G$2:$BR$159,MATCH('Planning Ngrps'!$A43,'March 2019'!$A$2:$A$161,0),MATCH(Z$9,'March 2019'!$G$1:$BR$1,0))/INDEX('Planning CPRP'!$G$10:$BA$168,MATCH('Planning Ngrps'!$A43,'Planning CPRP'!$A$10:$A$170,0),MATCH('Planning Ngrps'!Z$9,'Planning CPRP'!$G$9:$BA$9,0)),"")</f>
        <v/>
      </c>
      <c r="AA43" s="158" t="str">
        <f>IFERROR(INDEX('March 2019'!$G$2:$BR$159,MATCH('Planning Ngrps'!$A43,'March 2019'!$A$2:$A$161,0),MATCH(AA$9,'March 2019'!$G$1:$BR$1,0))/INDEX('Planning CPRP'!$G$10:$BA$168,MATCH('Planning Ngrps'!$A43,'Planning CPRP'!$A$10:$A$170,0),MATCH('Planning Ngrps'!AA$9,'Planning CPRP'!$G$9:$BA$9,0)),"")</f>
        <v/>
      </c>
      <c r="AB43" s="158" t="str">
        <f>IFERROR(INDEX('March 2019'!$G$2:$BR$159,MATCH('Planning Ngrps'!$A43,'March 2019'!$A$2:$A$161,0),MATCH(AB$9,'March 2019'!$G$1:$BR$1,0))/INDEX('Planning CPRP'!$G$10:$BA$168,MATCH('Planning Ngrps'!$A43,'Planning CPRP'!$A$10:$A$170,0),MATCH('Planning Ngrps'!AB$9,'Planning CPRP'!$G$9:$BA$9,0)),"")</f>
        <v/>
      </c>
      <c r="AC43" s="158" t="str">
        <f>IFERROR(INDEX('March 2019'!$G$2:$BR$159,MATCH('Planning Ngrps'!$A43,'March 2019'!$A$2:$A$161,0),MATCH(AC$9,'March 2019'!$G$1:$BR$1,0))/INDEX('Planning CPRP'!$G$10:$BA$168,MATCH('Planning Ngrps'!$A43,'Planning CPRP'!$A$10:$A$170,0),MATCH('Planning Ngrps'!AC$9,'Planning CPRP'!$G$9:$BA$9,0)),"")</f>
        <v/>
      </c>
      <c r="AD43" s="158" t="str">
        <f>IFERROR(INDEX('March 2019'!$G$2:$BR$159,MATCH('Planning Ngrps'!$A43,'March 2019'!$A$2:$A$161,0),MATCH(AD$9,'March 2019'!$G$1:$BR$1,0))/INDEX('Planning CPRP'!$G$10:$BA$168,MATCH('Planning Ngrps'!$A43,'Planning CPRP'!$A$10:$A$170,0),MATCH('Planning Ngrps'!AD$9,'Planning CPRP'!$G$9:$BA$9,0)),"")</f>
        <v/>
      </c>
      <c r="AE43" s="158" t="str">
        <f>IFERROR(INDEX('March 2019'!$G$2:$BR$159,MATCH('Planning Ngrps'!$A43,'March 2019'!$A$2:$A$161,0),MATCH(AE$9,'March 2019'!$G$1:$BR$1,0))/INDEX('Planning CPRP'!$G$10:$BA$168,MATCH('Planning Ngrps'!$A43,'Planning CPRP'!$A$10:$A$170,0),MATCH('Planning Ngrps'!AE$9,'Planning CPRP'!$G$9:$BA$9,0)),"")</f>
        <v/>
      </c>
      <c r="AF43" s="158" t="str">
        <f>IFERROR(INDEX('March 2019'!$G$2:$BR$159,MATCH('Planning Ngrps'!$A43,'March 2019'!$A$2:$A$161,0),MATCH(AF$9,'March 2019'!$G$1:$BR$1,0))/INDEX('Planning CPRP'!$G$10:$BA$168,MATCH('Planning Ngrps'!$A43,'Planning CPRP'!$A$10:$A$170,0),MATCH('Planning Ngrps'!AF$9,'Planning CPRP'!$G$9:$BA$9,0)),"")</f>
        <v/>
      </c>
      <c r="AG43" s="158" t="str">
        <f>IFERROR(INDEX('March 2019'!$G$2:$BR$159,MATCH('Planning Ngrps'!$A43,'March 2019'!$A$2:$A$161,0),MATCH(AG$9,'March 2019'!$G$1:$BR$1,0))/INDEX('Planning CPRP'!$G$10:$BA$168,MATCH('Planning Ngrps'!$A43,'Planning CPRP'!$A$10:$A$170,0),MATCH('Planning Ngrps'!AG$9,'Planning CPRP'!$G$9:$BA$9,0)),"")</f>
        <v/>
      </c>
      <c r="AH43" s="158" t="str">
        <f>IFERROR(INDEX('March 2019'!$G$2:$BR$159,MATCH('Planning Ngrps'!$A43,'March 2019'!$A$2:$A$161,0),MATCH(AH$9,'March 2019'!$G$1:$BR$1,0))/INDEX('Planning CPRP'!$G$10:$BA$168,MATCH('Planning Ngrps'!$A43,'Planning CPRP'!$A$10:$A$170,0),MATCH('Planning Ngrps'!AH$9,'Planning CPRP'!$G$9:$BA$9,0)),"")</f>
        <v/>
      </c>
      <c r="AI43" s="158" t="str">
        <f>IFERROR(INDEX('March 2019'!$G$2:$BR$159,MATCH('Planning Ngrps'!$A43,'March 2019'!$A$2:$A$161,0),MATCH(AI$9,'March 2019'!$G$1:$BR$1,0))/INDEX('Planning CPRP'!$G$10:$BA$168,MATCH('Planning Ngrps'!$A43,'Planning CPRP'!$A$10:$A$170,0),MATCH('Planning Ngrps'!AI$9,'Planning CPRP'!$G$9:$BA$9,0)),"")</f>
        <v/>
      </c>
      <c r="AJ43" s="158" t="str">
        <f>IFERROR(INDEX('March 2019'!$G$2:$BR$159,MATCH('Planning Ngrps'!$A43,'March 2019'!$A$2:$A$161,0),MATCH(AJ$9,'March 2019'!$G$1:$BR$1,0))/INDEX('Planning CPRP'!$G$10:$BA$168,MATCH('Planning Ngrps'!$A43,'Planning CPRP'!$A$10:$A$170,0),MATCH('Planning Ngrps'!AJ$9,'Planning CPRP'!$G$9:$BA$9,0)),"")</f>
        <v/>
      </c>
      <c r="AK43" s="158" t="str">
        <f>IFERROR(INDEX('March 2019'!$G$2:$BR$159,MATCH('Planning Ngrps'!$A43,'March 2019'!$A$2:$A$161,0),MATCH(AK$9,'March 2019'!$G$1:$BR$1,0))/INDEX('Planning CPRP'!$G$10:$BA$168,MATCH('Planning Ngrps'!$A43,'Planning CPRP'!$A$10:$A$170,0),MATCH('Planning Ngrps'!AK$9,'Planning CPRP'!$G$9:$BA$9,0)),"")</f>
        <v/>
      </c>
      <c r="AL43" s="158" t="str">
        <f>IFERROR(INDEX('March 2019'!$G$2:$BR$159,MATCH('Planning Ngrps'!$A43,'March 2019'!$A$2:$A$161,0),MATCH(AL$9,'March 2019'!$G$1:$BR$1,0))/INDEX('Planning CPRP'!$G$10:$BA$168,MATCH('Planning Ngrps'!$A43,'Planning CPRP'!$A$10:$A$170,0),MATCH('Planning Ngrps'!AL$9,'Planning CPRP'!$G$9:$BA$9,0)),"")</f>
        <v/>
      </c>
      <c r="AM43" s="158" t="str">
        <f>IFERROR(INDEX('March 2019'!$G$2:$BR$159,MATCH('Planning Ngrps'!$A43,'March 2019'!$A$2:$A$161,0),MATCH(AM$9,'March 2019'!$G$1:$BR$1,0))/INDEX('Planning CPRP'!$G$10:$BA$168,MATCH('Planning Ngrps'!$A43,'Planning CPRP'!$A$10:$A$170,0),MATCH('Planning Ngrps'!AM$9,'Planning CPRP'!$G$9:$BA$9,0)),"")</f>
        <v/>
      </c>
      <c r="AN43" s="158" t="str">
        <f>IFERROR(INDEX('March 2019'!$G$2:$BR$159,MATCH('Planning Ngrps'!$A43,'March 2019'!$A$2:$A$161,0),MATCH(AN$9,'March 2019'!$G$1:$BR$1,0))/INDEX('Planning CPRP'!$G$10:$BA$168,MATCH('Planning Ngrps'!$A43,'Planning CPRP'!$A$10:$A$170,0),MATCH('Planning Ngrps'!AN$9,'Planning CPRP'!$G$9:$BA$9,0)),"")</f>
        <v/>
      </c>
      <c r="AO43" s="158" t="str">
        <f>IFERROR(INDEX('March 2019'!$G$2:$BR$159,MATCH('Planning Ngrps'!$A43,'March 2019'!$A$2:$A$161,0),MATCH(AO$9,'March 2019'!$G$1:$BR$1,0))/INDEX('Planning CPRP'!$G$10:$BA$168,MATCH('Planning Ngrps'!$A43,'Planning CPRP'!$A$10:$A$170,0),MATCH('Planning Ngrps'!AO$9,'Planning CPRP'!$G$9:$BA$9,0)),"")</f>
        <v/>
      </c>
      <c r="AP43" s="158" t="str">
        <f>IFERROR(INDEX('March 2019'!$G$2:$BR$159,MATCH('Planning Ngrps'!$A43,'March 2019'!$A$2:$A$161,0),MATCH(AP$9,'March 2019'!$G$1:$BR$1,0))/INDEX('Planning CPRP'!$G$10:$BA$168,MATCH('Planning Ngrps'!$A43,'Planning CPRP'!$A$10:$A$170,0),MATCH('Planning Ngrps'!AP$9,'Planning CPRP'!$G$9:$BA$9,0)),"")</f>
        <v/>
      </c>
      <c r="AQ43" s="158" t="str">
        <f>IFERROR(INDEX('March 2019'!$G$2:$BR$159,MATCH('Planning Ngrps'!$A43,'March 2019'!$A$2:$A$161,0),MATCH(AQ$9,'March 2019'!$G$1:$BR$1,0))/INDEX('Planning CPRP'!$G$10:$BA$168,MATCH('Planning Ngrps'!$A43,'Planning CPRP'!$A$10:$A$170,0),MATCH('Planning Ngrps'!AQ$9,'Planning CPRP'!$G$9:$BA$9,0)),"")</f>
        <v/>
      </c>
      <c r="AR43" s="158" t="str">
        <f>IFERROR(INDEX('March 2019'!$G$2:$BR$159,MATCH('Planning Ngrps'!$A43,'March 2019'!$A$2:$A$161,0),MATCH(AR$9,'March 2019'!$G$1:$BR$1,0))/INDEX('Planning CPRP'!$G$10:$BA$168,MATCH('Planning Ngrps'!$A43,'Planning CPRP'!$A$10:$A$170,0),MATCH('Planning Ngrps'!AR$9,'Planning CPRP'!$G$9:$BA$9,0)),"")</f>
        <v/>
      </c>
      <c r="AS43" s="158" t="str">
        <f>IFERROR(INDEX('March 2019'!$G$2:$BR$159,MATCH('Planning Ngrps'!$A43,'March 2019'!$A$2:$A$161,0),MATCH(AS$9,'March 2019'!$G$1:$BR$1,0))/INDEX('Planning CPRP'!$G$10:$BA$168,MATCH('Planning Ngrps'!$A43,'Planning CPRP'!$A$10:$A$170,0),MATCH('Planning Ngrps'!AS$9,'Planning CPRP'!$G$9:$BA$9,0)),"")</f>
        <v/>
      </c>
      <c r="AT43" s="158" t="str">
        <f>IFERROR(INDEX('March 2019'!$G$2:$BR$159,MATCH('Planning Ngrps'!$A43,'March 2019'!$A$2:$A$161,0),MATCH(AT$9,'March 2019'!$G$1:$BR$1,0))/INDEX('Planning CPRP'!$G$10:$BA$168,MATCH('Planning Ngrps'!$A43,'Planning CPRP'!$A$10:$A$170,0),MATCH('Planning Ngrps'!AT$9,'Planning CPRP'!$G$9:$BA$9,0)),"")</f>
        <v/>
      </c>
      <c r="AU43" s="158" t="str">
        <f>IFERROR(INDEX('March 2019'!$G$2:$BR$159,MATCH('Planning Ngrps'!$A43,'March 2019'!$A$2:$A$161,0),MATCH(AU$9,'March 2019'!$G$1:$BR$1,0))/INDEX('Planning CPRP'!$G$10:$BA$168,MATCH('Planning Ngrps'!$A43,'Planning CPRP'!$A$10:$A$170,0),MATCH('Planning Ngrps'!AU$9,'Planning CPRP'!$G$9:$BA$9,0)),"")</f>
        <v/>
      </c>
      <c r="AV43" s="158" t="str">
        <f>IFERROR(INDEX('March 2019'!$G$2:$BR$159,MATCH('Planning Ngrps'!$A43,'March 2019'!$A$2:$A$161,0),MATCH(AV$9,'March 2019'!$G$1:$BR$1,0))/INDEX('Planning CPRP'!$G$10:$BA$168,MATCH('Planning Ngrps'!$A43,'Planning CPRP'!$A$10:$A$170,0),MATCH('Planning Ngrps'!AV$9,'Planning CPRP'!$G$9:$BA$9,0)),"")</f>
        <v/>
      </c>
      <c r="AW43" s="158" t="str">
        <f>IFERROR(INDEX('March 2019'!$G$2:$BR$159,MATCH('Planning Ngrps'!$A43,'March 2019'!$A$2:$A$161,0),MATCH(AW$9,'March 2019'!$G$1:$BR$1,0))/INDEX('Planning CPRP'!$G$10:$BA$168,MATCH('Planning Ngrps'!$A43,'Planning CPRP'!$A$10:$A$170,0),MATCH('Planning Ngrps'!AW$9,'Planning CPRP'!$G$9:$BA$9,0)),"")</f>
        <v/>
      </c>
      <c r="AX43" s="158" t="str">
        <f>IFERROR(INDEX('March 2019'!$G$2:$BR$159,MATCH('Planning Ngrps'!$A43,'March 2019'!$A$2:$A$161,0),MATCH(AX$9,'March 2019'!$G$1:$BR$1,0))/INDEX('Planning CPRP'!$G$10:$BA$168,MATCH('Planning Ngrps'!$A43,'Planning CPRP'!$A$10:$A$170,0),MATCH('Planning Ngrps'!AX$9,'Planning CPRP'!$G$9:$BA$9,0)),"")</f>
        <v/>
      </c>
      <c r="AY43" s="158" t="str">
        <f>IFERROR(INDEX('March 2019'!$G$2:$BR$159,MATCH('Planning Ngrps'!$A43,'March 2019'!$A$2:$A$161,0),MATCH(AY$9,'March 2019'!$G$1:$BR$1,0))/INDEX('Planning CPRP'!$G$10:$BA$168,MATCH('Planning Ngrps'!$A43,'Planning CPRP'!$A$10:$A$170,0),MATCH('Planning Ngrps'!AY$9,'Planning CPRP'!$G$9:$BA$9,0)),"")</f>
        <v/>
      </c>
      <c r="AZ43" s="158" t="str">
        <f>IFERROR(INDEX('March 2019'!$G$2:$BR$159,MATCH('Planning Ngrps'!$A43,'March 2019'!$A$2:$A$161,0),MATCH(AZ$9,'March 2019'!$G$1:$BR$1,0))/INDEX('Planning CPRP'!$G$10:$BA$168,MATCH('Planning Ngrps'!$A43,'Planning CPRP'!$A$10:$A$170,0),MATCH('Planning Ngrps'!AZ$9,'Planning CPRP'!$G$9:$BA$9,0)),"")</f>
        <v/>
      </c>
      <c r="BA43" s="158" t="str">
        <f>IFERROR(INDEX('March 2019'!$G$2:$BR$159,MATCH('Planning Ngrps'!$A43,'March 2019'!$A$2:$A$161,0),MATCH(BA$9,'March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IFERROR(INDEX('March 2019'!$G$2:$BR$159,MATCH('Planning Ngrps'!$A44,'March 2019'!$A$2:$A$161,0),MATCH(G$9,'March 2019'!$G$1:$BR$1,0))/INDEX('Planning CPRP'!$G$10:$BA$168,MATCH('Planning Ngrps'!$A44,'Planning CPRP'!$A$10:$A$170,0),MATCH('Planning Ngrps'!G$9,'Planning CPRP'!$G$9:$BA$9,0)),"")</f>
        <v/>
      </c>
      <c r="H44" s="158" t="str">
        <f>IFERROR(INDEX('March 2019'!$G$2:$BR$159,MATCH('Planning Ngrps'!$A44,'March 2019'!$A$2:$A$161,0),MATCH(H$9,'March 2019'!$G$1:$BR$1,0))/INDEX('Planning CPRP'!$G$10:$BA$168,MATCH('Planning Ngrps'!$A44,'Planning CPRP'!$A$10:$A$170,0),MATCH('Planning Ngrps'!H$9,'Planning CPRP'!$G$9:$BA$9,0)),"")</f>
        <v/>
      </c>
      <c r="I44" s="158" t="str">
        <f>IFERROR(INDEX('March 2019'!$G$2:$BR$159,MATCH('Planning Ngrps'!$A44,'March 2019'!$A$2:$A$161,0),MATCH(I$9,'March 2019'!$G$1:$BR$1,0))/INDEX('Planning CPRP'!$G$10:$BA$168,MATCH('Planning Ngrps'!$A44,'Planning CPRP'!$A$10:$A$170,0),MATCH('Planning Ngrps'!I$9,'Planning CPRP'!$G$9:$BA$9,0)),"")</f>
        <v/>
      </c>
      <c r="J44" s="158" t="str">
        <f>IFERROR(INDEX('March 2019'!$G$2:$BR$159,MATCH('Planning Ngrps'!$A44,'March 2019'!$A$2:$A$161,0),MATCH(J$9,'March 2019'!$G$1:$BR$1,0))/INDEX('Planning CPRP'!$G$10:$BA$168,MATCH('Planning Ngrps'!$A44,'Planning CPRP'!$A$10:$A$170,0),MATCH('Planning Ngrps'!J$9,'Planning CPRP'!$G$9:$BA$9,0)),"")</f>
        <v/>
      </c>
      <c r="K44" s="158" t="str">
        <f>IFERROR(INDEX('March 2019'!$G$2:$BR$159,MATCH('Planning Ngrps'!$A44,'March 2019'!$A$2:$A$161,0),MATCH(K$9,'March 2019'!$G$1:$BR$1,0))/INDEX('Planning CPRP'!$G$10:$BA$168,MATCH('Planning Ngrps'!$A44,'Planning CPRP'!$A$10:$A$170,0),MATCH('Planning Ngrps'!K$9,'Planning CPRP'!$G$9:$BA$9,0)),"")</f>
        <v/>
      </c>
      <c r="L44" s="158" t="str">
        <f>IFERROR(INDEX('March 2019'!$G$2:$BR$159,MATCH('Planning Ngrps'!$A44,'March 2019'!$A$2:$A$161,0),MATCH(L$9,'March 2019'!$G$1:$BR$1,0))/INDEX('Planning CPRP'!$G$10:$BA$168,MATCH('Planning Ngrps'!$A44,'Planning CPRP'!$A$10:$A$170,0),MATCH('Planning Ngrps'!L$9,'Planning CPRP'!$G$9:$BA$9,0)),"")</f>
        <v/>
      </c>
      <c r="M44" s="158" t="str">
        <f>IFERROR(INDEX('March 2019'!$G$2:$BR$159,MATCH('Planning Ngrps'!$A44,'March 2019'!$A$2:$A$161,0),MATCH(M$9,'March 2019'!$G$1:$BR$1,0))/INDEX('Planning CPRP'!$G$10:$BA$168,MATCH('Planning Ngrps'!$A44,'Planning CPRP'!$A$10:$A$170,0),MATCH('Planning Ngrps'!M$9,'Planning CPRP'!$G$9:$BA$9,0)),"")</f>
        <v/>
      </c>
      <c r="N44" s="158" t="str">
        <f>IFERROR(INDEX('March 2019'!$G$2:$BR$159,MATCH('Planning Ngrps'!$A44,'March 2019'!$A$2:$A$161,0),MATCH(N$9,'March 2019'!$G$1:$BR$1,0))/INDEX('Planning CPRP'!$G$10:$BA$168,MATCH('Planning Ngrps'!$A44,'Planning CPRP'!$A$10:$A$170,0),MATCH('Planning Ngrps'!N$9,'Planning CPRP'!$G$9:$BA$9,0)),"")</f>
        <v/>
      </c>
      <c r="O44" s="158" t="str">
        <f>IFERROR(INDEX('March 2019'!$G$2:$BR$159,MATCH('Planning Ngrps'!$A44,'March 2019'!$A$2:$A$161,0),MATCH(O$9,'March 2019'!$G$1:$BR$1,0))/INDEX('Planning CPRP'!$G$10:$BA$168,MATCH('Planning Ngrps'!$A44,'Planning CPRP'!$A$10:$A$170,0),MATCH('Planning Ngrps'!O$9,'Planning CPRP'!$G$9:$BA$9,0)),"")</f>
        <v/>
      </c>
      <c r="P44" s="158" t="str">
        <f>IFERROR(INDEX('March 2019'!$G$2:$BR$159,MATCH('Planning Ngrps'!$A44,'March 2019'!$A$2:$A$161,0),MATCH(P$9,'March 2019'!$G$1:$BR$1,0))/INDEX('Planning CPRP'!$G$10:$BA$168,MATCH('Planning Ngrps'!$A44,'Planning CPRP'!$A$10:$A$170,0),MATCH('Planning Ngrps'!P$9,'Planning CPRP'!$G$9:$BA$9,0)),"")</f>
        <v/>
      </c>
      <c r="Q44" s="158" t="str">
        <f>IFERROR(INDEX('March 2019'!$G$2:$BR$159,MATCH('Planning Ngrps'!$A44,'March 2019'!$A$2:$A$161,0),MATCH(Q$9,'March 2019'!$G$1:$BR$1,0))/INDEX('Planning CPRP'!$G$10:$BA$168,MATCH('Planning Ngrps'!$A44,'Planning CPRP'!$A$10:$A$170,0),MATCH('Planning Ngrps'!Q$9,'Planning CPRP'!$G$9:$BA$9,0)),"")</f>
        <v/>
      </c>
      <c r="R44" s="158" t="str">
        <f>IFERROR(INDEX('March 2019'!$G$2:$BR$159,MATCH('Planning Ngrps'!$A44,'March 2019'!$A$2:$A$161,0),MATCH(R$9,'March 2019'!$G$1:$BR$1,0))/INDEX('Planning CPRP'!$G$10:$BA$168,MATCH('Planning Ngrps'!$A44,'Planning CPRP'!$A$10:$A$170,0),MATCH('Planning Ngrps'!R$9,'Planning CPRP'!$G$9:$BA$9,0)),"")</f>
        <v/>
      </c>
      <c r="S44" s="158" t="str">
        <f>IFERROR(INDEX('March 2019'!$G$2:$BR$159,MATCH('Planning Ngrps'!$A44,'March 2019'!$A$2:$A$161,0),MATCH(S$9,'March 2019'!$G$1:$BR$1,0))/INDEX('Planning CPRP'!$G$10:$BA$168,MATCH('Planning Ngrps'!$A44,'Planning CPRP'!$A$10:$A$170,0),MATCH('Planning Ngrps'!S$9,'Planning CPRP'!$G$9:$BA$9,0)),"")</f>
        <v/>
      </c>
      <c r="T44" s="158" t="str">
        <f>IFERROR(INDEX('March 2019'!$G$2:$BR$159,MATCH('Planning Ngrps'!$A44,'March 2019'!$A$2:$A$161,0),MATCH(T$9,'March 2019'!$G$1:$BR$1,0))/INDEX('Planning CPRP'!$G$10:$BA$168,MATCH('Planning Ngrps'!$A44,'Planning CPRP'!$A$10:$A$170,0),MATCH('Planning Ngrps'!T$9,'Planning CPRP'!$G$9:$BA$9,0)),"")</f>
        <v/>
      </c>
      <c r="U44" s="158" t="str">
        <f>IFERROR(INDEX('March 2019'!$G$2:$BR$159,MATCH('Planning Ngrps'!$A44,'March 2019'!$A$2:$A$161,0),MATCH(U$9,'March 2019'!$G$1:$BR$1,0))/INDEX('Planning CPRP'!$G$10:$BA$168,MATCH('Planning Ngrps'!$A44,'Planning CPRP'!$A$10:$A$170,0),MATCH('Planning Ngrps'!U$9,'Planning CPRP'!$G$9:$BA$9,0)),"")</f>
        <v/>
      </c>
      <c r="V44" s="158" t="str">
        <f>IFERROR(INDEX('March 2019'!$G$2:$BR$159,MATCH('Planning Ngrps'!$A44,'March 2019'!$A$2:$A$161,0),MATCH(V$9,'March 2019'!$G$1:$BR$1,0))/INDEX('Planning CPRP'!$G$10:$BA$168,MATCH('Planning Ngrps'!$A44,'Planning CPRP'!$A$10:$A$170,0),MATCH('Planning Ngrps'!V$9,'Planning CPRP'!$G$9:$BA$9,0)),"")</f>
        <v/>
      </c>
      <c r="W44" s="158" t="str">
        <f>IFERROR(INDEX('March 2019'!$G$2:$BR$159,MATCH('Planning Ngrps'!$A44,'March 2019'!$A$2:$A$161,0),MATCH(W$9,'March 2019'!$G$1:$BR$1,0))/INDEX('Planning CPRP'!$G$10:$BA$168,MATCH('Planning Ngrps'!$A44,'Planning CPRP'!$A$10:$A$170,0),MATCH('Planning Ngrps'!W$9,'Planning CPRP'!$G$9:$BA$9,0)),"")</f>
        <v/>
      </c>
      <c r="X44" s="158" t="str">
        <f>IFERROR(INDEX('March 2019'!$G$2:$BR$159,MATCH('Planning Ngrps'!$A44,'March 2019'!$A$2:$A$161,0),MATCH(X$9,'March 2019'!$G$1:$BR$1,0))/INDEX('Planning CPRP'!$G$10:$BA$168,MATCH('Planning Ngrps'!$A44,'Planning CPRP'!$A$10:$A$170,0),MATCH('Planning Ngrps'!X$9,'Planning CPRP'!$G$9:$BA$9,0)),"")</f>
        <v/>
      </c>
      <c r="Y44" s="158" t="str">
        <f>IFERROR(INDEX('March 2019'!$G$2:$BR$159,MATCH('Planning Ngrps'!$A44,'March 2019'!$A$2:$A$161,0),MATCH(Y$9,'March 2019'!$G$1:$BR$1,0))/INDEX('Planning CPRP'!$G$10:$BA$168,MATCH('Planning Ngrps'!$A44,'Planning CPRP'!$A$10:$A$170,0),MATCH('Planning Ngrps'!Y$9,'Planning CPRP'!$G$9:$BA$9,0)),"")</f>
        <v/>
      </c>
      <c r="Z44" s="158" t="str">
        <f>IFERROR(INDEX('March 2019'!$G$2:$BR$159,MATCH('Planning Ngrps'!$A44,'March 2019'!$A$2:$A$161,0),MATCH(Z$9,'March 2019'!$G$1:$BR$1,0))/INDEX('Planning CPRP'!$G$10:$BA$168,MATCH('Planning Ngrps'!$A44,'Planning CPRP'!$A$10:$A$170,0),MATCH('Planning Ngrps'!Z$9,'Planning CPRP'!$G$9:$BA$9,0)),"")</f>
        <v/>
      </c>
      <c r="AA44" s="158" t="str">
        <f>IFERROR(INDEX('March 2019'!$G$2:$BR$159,MATCH('Planning Ngrps'!$A44,'March 2019'!$A$2:$A$161,0),MATCH(AA$9,'March 2019'!$G$1:$BR$1,0))/INDEX('Planning CPRP'!$G$10:$BA$168,MATCH('Planning Ngrps'!$A44,'Planning CPRP'!$A$10:$A$170,0),MATCH('Planning Ngrps'!AA$9,'Planning CPRP'!$G$9:$BA$9,0)),"")</f>
        <v/>
      </c>
      <c r="AB44" s="158" t="str">
        <f>IFERROR(INDEX('March 2019'!$G$2:$BR$159,MATCH('Planning Ngrps'!$A44,'March 2019'!$A$2:$A$161,0),MATCH(AB$9,'March 2019'!$G$1:$BR$1,0))/INDEX('Planning CPRP'!$G$10:$BA$168,MATCH('Planning Ngrps'!$A44,'Planning CPRP'!$A$10:$A$170,0),MATCH('Planning Ngrps'!AB$9,'Planning CPRP'!$G$9:$BA$9,0)),"")</f>
        <v/>
      </c>
      <c r="AC44" s="158" t="str">
        <f>IFERROR(INDEX('March 2019'!$G$2:$BR$159,MATCH('Planning Ngrps'!$A44,'March 2019'!$A$2:$A$161,0),MATCH(AC$9,'March 2019'!$G$1:$BR$1,0))/INDEX('Planning CPRP'!$G$10:$BA$168,MATCH('Planning Ngrps'!$A44,'Planning CPRP'!$A$10:$A$170,0),MATCH('Planning Ngrps'!AC$9,'Planning CPRP'!$G$9:$BA$9,0)),"")</f>
        <v/>
      </c>
      <c r="AD44" s="158" t="str">
        <f>IFERROR(INDEX('March 2019'!$G$2:$BR$159,MATCH('Planning Ngrps'!$A44,'March 2019'!$A$2:$A$161,0),MATCH(AD$9,'March 2019'!$G$1:$BR$1,0))/INDEX('Planning CPRP'!$G$10:$BA$168,MATCH('Planning Ngrps'!$A44,'Planning CPRP'!$A$10:$A$170,0),MATCH('Planning Ngrps'!AD$9,'Planning CPRP'!$G$9:$BA$9,0)),"")</f>
        <v/>
      </c>
      <c r="AE44" s="158" t="str">
        <f>IFERROR(INDEX('March 2019'!$G$2:$BR$159,MATCH('Planning Ngrps'!$A44,'March 2019'!$A$2:$A$161,0),MATCH(AE$9,'March 2019'!$G$1:$BR$1,0))/INDEX('Planning CPRP'!$G$10:$BA$168,MATCH('Planning Ngrps'!$A44,'Planning CPRP'!$A$10:$A$170,0),MATCH('Planning Ngrps'!AE$9,'Planning CPRP'!$G$9:$BA$9,0)),"")</f>
        <v/>
      </c>
      <c r="AF44" s="158" t="str">
        <f>IFERROR(INDEX('March 2019'!$G$2:$BR$159,MATCH('Planning Ngrps'!$A44,'March 2019'!$A$2:$A$161,0),MATCH(AF$9,'March 2019'!$G$1:$BR$1,0))/INDEX('Planning CPRP'!$G$10:$BA$168,MATCH('Planning Ngrps'!$A44,'Planning CPRP'!$A$10:$A$170,0),MATCH('Planning Ngrps'!AF$9,'Planning CPRP'!$G$9:$BA$9,0)),"")</f>
        <v/>
      </c>
      <c r="AG44" s="158" t="str">
        <f>IFERROR(INDEX('March 2019'!$G$2:$BR$159,MATCH('Planning Ngrps'!$A44,'March 2019'!$A$2:$A$161,0),MATCH(AG$9,'March 2019'!$G$1:$BR$1,0))/INDEX('Planning CPRP'!$G$10:$BA$168,MATCH('Planning Ngrps'!$A44,'Planning CPRP'!$A$10:$A$170,0),MATCH('Planning Ngrps'!AG$9,'Planning CPRP'!$G$9:$BA$9,0)),"")</f>
        <v/>
      </c>
      <c r="AH44" s="158" t="str">
        <f>IFERROR(INDEX('March 2019'!$G$2:$BR$159,MATCH('Planning Ngrps'!$A44,'March 2019'!$A$2:$A$161,0),MATCH(AH$9,'March 2019'!$G$1:$BR$1,0))/INDEX('Planning CPRP'!$G$10:$BA$168,MATCH('Planning Ngrps'!$A44,'Planning CPRP'!$A$10:$A$170,0),MATCH('Planning Ngrps'!AH$9,'Planning CPRP'!$G$9:$BA$9,0)),"")</f>
        <v/>
      </c>
      <c r="AI44" s="158" t="str">
        <f>IFERROR(INDEX('March 2019'!$G$2:$BR$159,MATCH('Planning Ngrps'!$A44,'March 2019'!$A$2:$A$161,0),MATCH(AI$9,'March 2019'!$G$1:$BR$1,0))/INDEX('Planning CPRP'!$G$10:$BA$168,MATCH('Planning Ngrps'!$A44,'Planning CPRP'!$A$10:$A$170,0),MATCH('Planning Ngrps'!AI$9,'Planning CPRP'!$G$9:$BA$9,0)),"")</f>
        <v/>
      </c>
      <c r="AJ44" s="158" t="str">
        <f>IFERROR(INDEX('March 2019'!$G$2:$BR$159,MATCH('Planning Ngrps'!$A44,'March 2019'!$A$2:$A$161,0),MATCH(AJ$9,'March 2019'!$G$1:$BR$1,0))/INDEX('Planning CPRP'!$G$10:$BA$168,MATCH('Planning Ngrps'!$A44,'Planning CPRP'!$A$10:$A$170,0),MATCH('Planning Ngrps'!AJ$9,'Planning CPRP'!$G$9:$BA$9,0)),"")</f>
        <v/>
      </c>
      <c r="AK44" s="158" t="str">
        <f>IFERROR(INDEX('March 2019'!$G$2:$BR$159,MATCH('Planning Ngrps'!$A44,'March 2019'!$A$2:$A$161,0),MATCH(AK$9,'March 2019'!$G$1:$BR$1,0))/INDEX('Planning CPRP'!$G$10:$BA$168,MATCH('Planning Ngrps'!$A44,'Planning CPRP'!$A$10:$A$170,0),MATCH('Planning Ngrps'!AK$9,'Planning CPRP'!$G$9:$BA$9,0)),"")</f>
        <v/>
      </c>
      <c r="AL44" s="158" t="str">
        <f>IFERROR(INDEX('March 2019'!$G$2:$BR$159,MATCH('Planning Ngrps'!$A44,'March 2019'!$A$2:$A$161,0),MATCH(AL$9,'March 2019'!$G$1:$BR$1,0))/INDEX('Planning CPRP'!$G$10:$BA$168,MATCH('Planning Ngrps'!$A44,'Planning CPRP'!$A$10:$A$170,0),MATCH('Planning Ngrps'!AL$9,'Planning CPRP'!$G$9:$BA$9,0)),"")</f>
        <v/>
      </c>
      <c r="AM44" s="158" t="str">
        <f>IFERROR(INDEX('March 2019'!$G$2:$BR$159,MATCH('Planning Ngrps'!$A44,'March 2019'!$A$2:$A$161,0),MATCH(AM$9,'March 2019'!$G$1:$BR$1,0))/INDEX('Planning CPRP'!$G$10:$BA$168,MATCH('Planning Ngrps'!$A44,'Planning CPRP'!$A$10:$A$170,0),MATCH('Planning Ngrps'!AM$9,'Planning CPRP'!$G$9:$BA$9,0)),"")</f>
        <v/>
      </c>
      <c r="AN44" s="158" t="str">
        <f>IFERROR(INDEX('March 2019'!$G$2:$BR$159,MATCH('Planning Ngrps'!$A44,'March 2019'!$A$2:$A$161,0),MATCH(AN$9,'March 2019'!$G$1:$BR$1,0))/INDEX('Planning CPRP'!$G$10:$BA$168,MATCH('Planning Ngrps'!$A44,'Planning CPRP'!$A$10:$A$170,0),MATCH('Planning Ngrps'!AN$9,'Planning CPRP'!$G$9:$BA$9,0)),"")</f>
        <v/>
      </c>
      <c r="AO44" s="158" t="str">
        <f>IFERROR(INDEX('March 2019'!$G$2:$BR$159,MATCH('Planning Ngrps'!$A44,'March 2019'!$A$2:$A$161,0),MATCH(AO$9,'March 2019'!$G$1:$BR$1,0))/INDEX('Planning CPRP'!$G$10:$BA$168,MATCH('Planning Ngrps'!$A44,'Planning CPRP'!$A$10:$A$170,0),MATCH('Planning Ngrps'!AO$9,'Planning CPRP'!$G$9:$BA$9,0)),"")</f>
        <v/>
      </c>
      <c r="AP44" s="158" t="str">
        <f>IFERROR(INDEX('March 2019'!$G$2:$BR$159,MATCH('Planning Ngrps'!$A44,'March 2019'!$A$2:$A$161,0),MATCH(AP$9,'March 2019'!$G$1:$BR$1,0))/INDEX('Planning CPRP'!$G$10:$BA$168,MATCH('Planning Ngrps'!$A44,'Planning CPRP'!$A$10:$A$170,0),MATCH('Planning Ngrps'!AP$9,'Planning CPRP'!$G$9:$BA$9,0)),"")</f>
        <v/>
      </c>
      <c r="AQ44" s="158" t="str">
        <f>IFERROR(INDEX('March 2019'!$G$2:$BR$159,MATCH('Planning Ngrps'!$A44,'March 2019'!$A$2:$A$161,0),MATCH(AQ$9,'March 2019'!$G$1:$BR$1,0))/INDEX('Planning CPRP'!$G$10:$BA$168,MATCH('Planning Ngrps'!$A44,'Planning CPRP'!$A$10:$A$170,0),MATCH('Planning Ngrps'!AQ$9,'Planning CPRP'!$G$9:$BA$9,0)),"")</f>
        <v/>
      </c>
      <c r="AR44" s="158" t="str">
        <f>IFERROR(INDEX('March 2019'!$G$2:$BR$159,MATCH('Planning Ngrps'!$A44,'March 2019'!$A$2:$A$161,0),MATCH(AR$9,'March 2019'!$G$1:$BR$1,0))/INDEX('Planning CPRP'!$G$10:$BA$168,MATCH('Planning Ngrps'!$A44,'Planning CPRP'!$A$10:$A$170,0),MATCH('Planning Ngrps'!AR$9,'Planning CPRP'!$G$9:$BA$9,0)),"")</f>
        <v/>
      </c>
      <c r="AS44" s="158" t="str">
        <f>IFERROR(INDEX('March 2019'!$G$2:$BR$159,MATCH('Planning Ngrps'!$A44,'March 2019'!$A$2:$A$161,0),MATCH(AS$9,'March 2019'!$G$1:$BR$1,0))/INDEX('Planning CPRP'!$G$10:$BA$168,MATCH('Planning Ngrps'!$A44,'Planning CPRP'!$A$10:$A$170,0),MATCH('Planning Ngrps'!AS$9,'Planning CPRP'!$G$9:$BA$9,0)),"")</f>
        <v/>
      </c>
      <c r="AT44" s="158" t="str">
        <f>IFERROR(INDEX('March 2019'!$G$2:$BR$159,MATCH('Planning Ngrps'!$A44,'March 2019'!$A$2:$A$161,0),MATCH(AT$9,'March 2019'!$G$1:$BR$1,0))/INDEX('Planning CPRP'!$G$10:$BA$168,MATCH('Planning Ngrps'!$A44,'Planning CPRP'!$A$10:$A$170,0),MATCH('Planning Ngrps'!AT$9,'Planning CPRP'!$G$9:$BA$9,0)),"")</f>
        <v/>
      </c>
      <c r="AU44" s="158" t="str">
        <f>IFERROR(INDEX('March 2019'!$G$2:$BR$159,MATCH('Planning Ngrps'!$A44,'March 2019'!$A$2:$A$161,0),MATCH(AU$9,'March 2019'!$G$1:$BR$1,0))/INDEX('Planning CPRP'!$G$10:$BA$168,MATCH('Planning Ngrps'!$A44,'Planning CPRP'!$A$10:$A$170,0),MATCH('Planning Ngrps'!AU$9,'Planning CPRP'!$G$9:$BA$9,0)),"")</f>
        <v/>
      </c>
      <c r="AV44" s="158" t="str">
        <f>IFERROR(INDEX('March 2019'!$G$2:$BR$159,MATCH('Planning Ngrps'!$A44,'March 2019'!$A$2:$A$161,0),MATCH(AV$9,'March 2019'!$G$1:$BR$1,0))/INDEX('Planning CPRP'!$G$10:$BA$168,MATCH('Planning Ngrps'!$A44,'Planning CPRP'!$A$10:$A$170,0),MATCH('Planning Ngrps'!AV$9,'Planning CPRP'!$G$9:$BA$9,0)),"")</f>
        <v/>
      </c>
      <c r="AW44" s="158" t="str">
        <f>IFERROR(INDEX('March 2019'!$G$2:$BR$159,MATCH('Planning Ngrps'!$A44,'March 2019'!$A$2:$A$161,0),MATCH(AW$9,'March 2019'!$G$1:$BR$1,0))/INDEX('Planning CPRP'!$G$10:$BA$168,MATCH('Planning Ngrps'!$A44,'Planning CPRP'!$A$10:$A$170,0),MATCH('Planning Ngrps'!AW$9,'Planning CPRP'!$G$9:$BA$9,0)),"")</f>
        <v/>
      </c>
      <c r="AX44" s="158" t="str">
        <f>IFERROR(INDEX('March 2019'!$G$2:$BR$159,MATCH('Planning Ngrps'!$A44,'March 2019'!$A$2:$A$161,0),MATCH(AX$9,'March 2019'!$G$1:$BR$1,0))/INDEX('Planning CPRP'!$G$10:$BA$168,MATCH('Planning Ngrps'!$A44,'Planning CPRP'!$A$10:$A$170,0),MATCH('Planning Ngrps'!AX$9,'Planning CPRP'!$G$9:$BA$9,0)),"")</f>
        <v/>
      </c>
      <c r="AY44" s="158" t="str">
        <f>IFERROR(INDEX('March 2019'!$G$2:$BR$159,MATCH('Planning Ngrps'!$A44,'March 2019'!$A$2:$A$161,0),MATCH(AY$9,'March 2019'!$G$1:$BR$1,0))/INDEX('Planning CPRP'!$G$10:$BA$168,MATCH('Planning Ngrps'!$A44,'Planning CPRP'!$A$10:$A$170,0),MATCH('Planning Ngrps'!AY$9,'Planning CPRP'!$G$9:$BA$9,0)),"")</f>
        <v/>
      </c>
      <c r="AZ44" s="158" t="str">
        <f>IFERROR(INDEX('March 2019'!$G$2:$BR$159,MATCH('Planning Ngrps'!$A44,'March 2019'!$A$2:$A$161,0),MATCH(AZ$9,'March 2019'!$G$1:$BR$1,0))/INDEX('Planning CPRP'!$G$10:$BA$168,MATCH('Planning Ngrps'!$A44,'Planning CPRP'!$A$10:$A$170,0),MATCH('Planning Ngrps'!AZ$9,'Planning CPRP'!$G$9:$BA$9,0)),"")</f>
        <v/>
      </c>
      <c r="BA44" s="158" t="str">
        <f>IFERROR(INDEX('March 2019'!$G$2:$BR$159,MATCH('Planning Ngrps'!$A44,'March 2019'!$A$2:$A$161,0),MATCH(BA$9,'March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2019'!$G$2:$BR$159,MATCH('Planning Ngrps'!$A45,'March 2019'!$A$2:$A$161,0),MATCH(G$9,'March 2019'!$G$1:$BR$1,0))/INDEX('Planning CPRP'!$G$10:$BA$168,MATCH('Planning Ngrps'!$A45,'Planning CPRP'!$A$10:$A$170,0),MATCH('Planning Ngrps'!G$9,'Planning CPRP'!$G$9:$BA$9,0)),"")</f>
        <v/>
      </c>
      <c r="H45" s="158" t="str">
        <f>IFERROR(INDEX('March 2019'!$G$2:$BR$159,MATCH('Planning Ngrps'!$A45,'March 2019'!$A$2:$A$161,0),MATCH(H$9,'March 2019'!$G$1:$BR$1,0))/INDEX('Planning CPRP'!$G$10:$BA$168,MATCH('Planning Ngrps'!$A45,'Planning CPRP'!$A$10:$A$170,0),MATCH('Planning Ngrps'!H$9,'Planning CPRP'!$G$9:$BA$9,0)),"")</f>
        <v/>
      </c>
      <c r="I45" s="158" t="str">
        <f>IFERROR(INDEX('March 2019'!$G$2:$BR$159,MATCH('Planning Ngrps'!$A45,'March 2019'!$A$2:$A$161,0),MATCH(I$9,'March 2019'!$G$1:$BR$1,0))/INDEX('Planning CPRP'!$G$10:$BA$168,MATCH('Planning Ngrps'!$A45,'Planning CPRP'!$A$10:$A$170,0),MATCH('Planning Ngrps'!I$9,'Planning CPRP'!$G$9:$BA$9,0)),"")</f>
        <v/>
      </c>
      <c r="J45" s="158" t="str">
        <f>IFERROR(INDEX('March 2019'!$G$2:$BR$159,MATCH('Planning Ngrps'!$A45,'March 2019'!$A$2:$A$161,0),MATCH(J$9,'March 2019'!$G$1:$BR$1,0))/INDEX('Planning CPRP'!$G$10:$BA$168,MATCH('Planning Ngrps'!$A45,'Planning CPRP'!$A$10:$A$170,0),MATCH('Planning Ngrps'!J$9,'Planning CPRP'!$G$9:$BA$9,0)),"")</f>
        <v/>
      </c>
      <c r="K45" s="158" t="str">
        <f>IFERROR(INDEX('March 2019'!$G$2:$BR$159,MATCH('Planning Ngrps'!$A45,'March 2019'!$A$2:$A$161,0),MATCH(K$9,'March 2019'!$G$1:$BR$1,0))/INDEX('Planning CPRP'!$G$10:$BA$168,MATCH('Planning Ngrps'!$A45,'Planning CPRP'!$A$10:$A$170,0),MATCH('Planning Ngrps'!K$9,'Planning CPRP'!$G$9:$BA$9,0)),"")</f>
        <v/>
      </c>
      <c r="L45" s="158" t="str">
        <f>IFERROR(INDEX('March 2019'!$G$2:$BR$159,MATCH('Planning Ngrps'!$A45,'March 2019'!$A$2:$A$161,0),MATCH(L$9,'March 2019'!$G$1:$BR$1,0))/INDEX('Planning CPRP'!$G$10:$BA$168,MATCH('Planning Ngrps'!$A45,'Planning CPRP'!$A$10:$A$170,0),MATCH('Planning Ngrps'!L$9,'Planning CPRP'!$G$9:$BA$9,0)),"")</f>
        <v/>
      </c>
      <c r="M45" s="158" t="str">
        <f>IFERROR(INDEX('March 2019'!$G$2:$BR$159,MATCH('Planning Ngrps'!$A45,'March 2019'!$A$2:$A$161,0),MATCH(M$9,'March 2019'!$G$1:$BR$1,0))/INDEX('Planning CPRP'!$G$10:$BA$168,MATCH('Planning Ngrps'!$A45,'Planning CPRP'!$A$10:$A$170,0),MATCH('Planning Ngrps'!M$9,'Planning CPRP'!$G$9:$BA$9,0)),"")</f>
        <v/>
      </c>
      <c r="N45" s="158" t="str">
        <f>IFERROR(INDEX('March 2019'!$G$2:$BR$159,MATCH('Planning Ngrps'!$A45,'March 2019'!$A$2:$A$161,0),MATCH(N$9,'March 2019'!$G$1:$BR$1,0))/INDEX('Planning CPRP'!$G$10:$BA$168,MATCH('Planning Ngrps'!$A45,'Planning CPRP'!$A$10:$A$170,0),MATCH('Planning Ngrps'!N$9,'Planning CPRP'!$G$9:$BA$9,0)),"")</f>
        <v/>
      </c>
      <c r="O45" s="158" t="str">
        <f>IFERROR(INDEX('March 2019'!$G$2:$BR$159,MATCH('Planning Ngrps'!$A45,'March 2019'!$A$2:$A$161,0),MATCH(O$9,'March 2019'!$G$1:$BR$1,0))/INDEX('Planning CPRP'!$G$10:$BA$168,MATCH('Planning Ngrps'!$A45,'Planning CPRP'!$A$10:$A$170,0),MATCH('Planning Ngrps'!O$9,'Planning CPRP'!$G$9:$BA$9,0)),"")</f>
        <v/>
      </c>
      <c r="P45" s="158" t="str">
        <f>IFERROR(INDEX('March 2019'!$G$2:$BR$159,MATCH('Planning Ngrps'!$A45,'March 2019'!$A$2:$A$161,0),MATCH(P$9,'March 2019'!$G$1:$BR$1,0))/INDEX('Planning CPRP'!$G$10:$BA$168,MATCH('Planning Ngrps'!$A45,'Planning CPRP'!$A$10:$A$170,0),MATCH('Planning Ngrps'!P$9,'Planning CPRP'!$G$9:$BA$9,0)),"")</f>
        <v/>
      </c>
      <c r="Q45" s="158" t="str">
        <f>IFERROR(INDEX('March 2019'!$G$2:$BR$159,MATCH('Planning Ngrps'!$A45,'March 2019'!$A$2:$A$161,0),MATCH(Q$9,'March 2019'!$G$1:$BR$1,0))/INDEX('Planning CPRP'!$G$10:$BA$168,MATCH('Planning Ngrps'!$A45,'Planning CPRP'!$A$10:$A$170,0),MATCH('Planning Ngrps'!Q$9,'Planning CPRP'!$G$9:$BA$9,0)),"")</f>
        <v/>
      </c>
      <c r="R45" s="158" t="str">
        <f>IFERROR(INDEX('March 2019'!$G$2:$BR$159,MATCH('Planning Ngrps'!$A45,'March 2019'!$A$2:$A$161,0),MATCH(R$9,'March 2019'!$G$1:$BR$1,0))/INDEX('Planning CPRP'!$G$10:$BA$168,MATCH('Planning Ngrps'!$A45,'Planning CPRP'!$A$10:$A$170,0),MATCH('Planning Ngrps'!R$9,'Planning CPRP'!$G$9:$BA$9,0)),"")</f>
        <v/>
      </c>
      <c r="S45" s="158" t="str">
        <f>IFERROR(INDEX('March 2019'!$G$2:$BR$159,MATCH('Planning Ngrps'!$A45,'March 2019'!$A$2:$A$161,0),MATCH(S$9,'March 2019'!$G$1:$BR$1,0))/INDEX('Planning CPRP'!$G$10:$BA$168,MATCH('Planning Ngrps'!$A45,'Planning CPRP'!$A$10:$A$170,0),MATCH('Planning Ngrps'!S$9,'Planning CPRP'!$G$9:$BA$9,0)),"")</f>
        <v/>
      </c>
      <c r="T45" s="158" t="str">
        <f>IFERROR(INDEX('March 2019'!$G$2:$BR$159,MATCH('Planning Ngrps'!$A45,'March 2019'!$A$2:$A$161,0),MATCH(T$9,'March 2019'!$G$1:$BR$1,0))/INDEX('Planning CPRP'!$G$10:$BA$168,MATCH('Planning Ngrps'!$A45,'Planning CPRP'!$A$10:$A$170,0),MATCH('Planning Ngrps'!T$9,'Planning CPRP'!$G$9:$BA$9,0)),"")</f>
        <v/>
      </c>
      <c r="U45" s="158" t="str">
        <f>IFERROR(INDEX('March 2019'!$G$2:$BR$159,MATCH('Planning Ngrps'!$A45,'March 2019'!$A$2:$A$161,0),MATCH(U$9,'March 2019'!$G$1:$BR$1,0))/INDEX('Planning CPRP'!$G$10:$BA$168,MATCH('Planning Ngrps'!$A45,'Planning CPRP'!$A$10:$A$170,0),MATCH('Planning Ngrps'!U$9,'Planning CPRP'!$G$9:$BA$9,0)),"")</f>
        <v/>
      </c>
      <c r="V45" s="158" t="str">
        <f>IFERROR(INDEX('March 2019'!$G$2:$BR$159,MATCH('Planning Ngrps'!$A45,'March 2019'!$A$2:$A$161,0),MATCH(V$9,'March 2019'!$G$1:$BR$1,0))/INDEX('Planning CPRP'!$G$10:$BA$168,MATCH('Planning Ngrps'!$A45,'Planning CPRP'!$A$10:$A$170,0),MATCH('Planning Ngrps'!V$9,'Planning CPRP'!$G$9:$BA$9,0)),"")</f>
        <v/>
      </c>
      <c r="W45" s="158" t="str">
        <f>IFERROR(INDEX('March 2019'!$G$2:$BR$159,MATCH('Planning Ngrps'!$A45,'March 2019'!$A$2:$A$161,0),MATCH(W$9,'March 2019'!$G$1:$BR$1,0))/INDEX('Planning CPRP'!$G$10:$BA$168,MATCH('Planning Ngrps'!$A45,'Planning CPRP'!$A$10:$A$170,0),MATCH('Planning Ngrps'!W$9,'Planning CPRP'!$G$9:$BA$9,0)),"")</f>
        <v/>
      </c>
      <c r="X45" s="158" t="str">
        <f>IFERROR(INDEX('March 2019'!$G$2:$BR$159,MATCH('Planning Ngrps'!$A45,'March 2019'!$A$2:$A$161,0),MATCH(X$9,'March 2019'!$G$1:$BR$1,0))/INDEX('Planning CPRP'!$G$10:$BA$168,MATCH('Planning Ngrps'!$A45,'Planning CPRP'!$A$10:$A$170,0),MATCH('Planning Ngrps'!X$9,'Planning CPRP'!$G$9:$BA$9,0)),"")</f>
        <v/>
      </c>
      <c r="Y45" s="158" t="str">
        <f>IFERROR(INDEX('March 2019'!$G$2:$BR$159,MATCH('Planning Ngrps'!$A45,'March 2019'!$A$2:$A$161,0),MATCH(Y$9,'March 2019'!$G$1:$BR$1,0))/INDEX('Planning CPRP'!$G$10:$BA$168,MATCH('Planning Ngrps'!$A45,'Planning CPRP'!$A$10:$A$170,0),MATCH('Planning Ngrps'!Y$9,'Planning CPRP'!$G$9:$BA$9,0)),"")</f>
        <v/>
      </c>
      <c r="Z45" s="158" t="str">
        <f>IFERROR(INDEX('March 2019'!$G$2:$BR$159,MATCH('Planning Ngrps'!$A45,'March 2019'!$A$2:$A$161,0),MATCH(Z$9,'March 2019'!$G$1:$BR$1,0))/INDEX('Planning CPRP'!$G$10:$BA$168,MATCH('Planning Ngrps'!$A45,'Planning CPRP'!$A$10:$A$170,0),MATCH('Planning Ngrps'!Z$9,'Planning CPRP'!$G$9:$BA$9,0)),"")</f>
        <v/>
      </c>
      <c r="AA45" s="158" t="str">
        <f>IFERROR(INDEX('March 2019'!$G$2:$BR$159,MATCH('Planning Ngrps'!$A45,'March 2019'!$A$2:$A$161,0),MATCH(AA$9,'March 2019'!$G$1:$BR$1,0))/INDEX('Planning CPRP'!$G$10:$BA$168,MATCH('Planning Ngrps'!$A45,'Planning CPRP'!$A$10:$A$170,0),MATCH('Planning Ngrps'!AA$9,'Planning CPRP'!$G$9:$BA$9,0)),"")</f>
        <v/>
      </c>
      <c r="AB45" s="158" t="str">
        <f>IFERROR(INDEX('March 2019'!$G$2:$BR$159,MATCH('Planning Ngrps'!$A45,'March 2019'!$A$2:$A$161,0),MATCH(AB$9,'March 2019'!$G$1:$BR$1,0))/INDEX('Planning CPRP'!$G$10:$BA$168,MATCH('Planning Ngrps'!$A45,'Planning CPRP'!$A$10:$A$170,0),MATCH('Planning Ngrps'!AB$9,'Planning CPRP'!$G$9:$BA$9,0)),"")</f>
        <v/>
      </c>
      <c r="AC45" s="158" t="str">
        <f>IFERROR(INDEX('March 2019'!$G$2:$BR$159,MATCH('Planning Ngrps'!$A45,'March 2019'!$A$2:$A$161,0),MATCH(AC$9,'March 2019'!$G$1:$BR$1,0))/INDEX('Planning CPRP'!$G$10:$BA$168,MATCH('Planning Ngrps'!$A45,'Planning CPRP'!$A$10:$A$170,0),MATCH('Planning Ngrps'!AC$9,'Planning CPRP'!$G$9:$BA$9,0)),"")</f>
        <v/>
      </c>
      <c r="AD45" s="158" t="str">
        <f>IFERROR(INDEX('March 2019'!$G$2:$BR$159,MATCH('Planning Ngrps'!$A45,'March 2019'!$A$2:$A$161,0),MATCH(AD$9,'March 2019'!$G$1:$BR$1,0))/INDEX('Planning CPRP'!$G$10:$BA$168,MATCH('Planning Ngrps'!$A45,'Planning CPRP'!$A$10:$A$170,0),MATCH('Planning Ngrps'!AD$9,'Planning CPRP'!$G$9:$BA$9,0)),"")</f>
        <v/>
      </c>
      <c r="AE45" s="158" t="str">
        <f>IFERROR(INDEX('March 2019'!$G$2:$BR$159,MATCH('Planning Ngrps'!$A45,'March 2019'!$A$2:$A$161,0),MATCH(AE$9,'March 2019'!$G$1:$BR$1,0))/INDEX('Planning CPRP'!$G$10:$BA$168,MATCH('Planning Ngrps'!$A45,'Planning CPRP'!$A$10:$A$170,0),MATCH('Planning Ngrps'!AE$9,'Planning CPRP'!$G$9:$BA$9,0)),"")</f>
        <v/>
      </c>
      <c r="AF45" s="158" t="str">
        <f>IFERROR(INDEX('March 2019'!$G$2:$BR$159,MATCH('Planning Ngrps'!$A45,'March 2019'!$A$2:$A$161,0),MATCH(AF$9,'March 2019'!$G$1:$BR$1,0))/INDEX('Planning CPRP'!$G$10:$BA$168,MATCH('Planning Ngrps'!$A45,'Planning CPRP'!$A$10:$A$170,0),MATCH('Planning Ngrps'!AF$9,'Planning CPRP'!$G$9:$BA$9,0)),"")</f>
        <v/>
      </c>
      <c r="AG45" s="158" t="str">
        <f>IFERROR(INDEX('March 2019'!$G$2:$BR$159,MATCH('Planning Ngrps'!$A45,'March 2019'!$A$2:$A$161,0),MATCH(AG$9,'March 2019'!$G$1:$BR$1,0))/INDEX('Planning CPRP'!$G$10:$BA$168,MATCH('Planning Ngrps'!$A45,'Planning CPRP'!$A$10:$A$170,0),MATCH('Planning Ngrps'!AG$9,'Planning CPRP'!$G$9:$BA$9,0)),"")</f>
        <v/>
      </c>
      <c r="AH45" s="158" t="str">
        <f>IFERROR(INDEX('March 2019'!$G$2:$BR$159,MATCH('Planning Ngrps'!$A45,'March 2019'!$A$2:$A$161,0),MATCH(AH$9,'March 2019'!$G$1:$BR$1,0))/INDEX('Planning CPRP'!$G$10:$BA$168,MATCH('Planning Ngrps'!$A45,'Planning CPRP'!$A$10:$A$170,0),MATCH('Planning Ngrps'!AH$9,'Planning CPRP'!$G$9:$BA$9,0)),"")</f>
        <v/>
      </c>
      <c r="AI45" s="158" t="str">
        <f>IFERROR(INDEX('March 2019'!$G$2:$BR$159,MATCH('Planning Ngrps'!$A45,'March 2019'!$A$2:$A$161,0),MATCH(AI$9,'March 2019'!$G$1:$BR$1,0))/INDEX('Planning CPRP'!$G$10:$BA$168,MATCH('Planning Ngrps'!$A45,'Planning CPRP'!$A$10:$A$170,0),MATCH('Planning Ngrps'!AI$9,'Planning CPRP'!$G$9:$BA$9,0)),"")</f>
        <v/>
      </c>
      <c r="AJ45" s="158" t="str">
        <f>IFERROR(INDEX('March 2019'!$G$2:$BR$159,MATCH('Planning Ngrps'!$A45,'March 2019'!$A$2:$A$161,0),MATCH(AJ$9,'March 2019'!$G$1:$BR$1,0))/INDEX('Planning CPRP'!$G$10:$BA$168,MATCH('Planning Ngrps'!$A45,'Planning CPRP'!$A$10:$A$170,0),MATCH('Planning Ngrps'!AJ$9,'Planning CPRP'!$G$9:$BA$9,0)),"")</f>
        <v/>
      </c>
      <c r="AK45" s="158" t="str">
        <f>IFERROR(INDEX('March 2019'!$G$2:$BR$159,MATCH('Planning Ngrps'!$A45,'March 2019'!$A$2:$A$161,0),MATCH(AK$9,'March 2019'!$G$1:$BR$1,0))/INDEX('Planning CPRP'!$G$10:$BA$168,MATCH('Planning Ngrps'!$A45,'Planning CPRP'!$A$10:$A$170,0),MATCH('Planning Ngrps'!AK$9,'Planning CPRP'!$G$9:$BA$9,0)),"")</f>
        <v/>
      </c>
      <c r="AL45" s="158" t="str">
        <f>IFERROR(INDEX('March 2019'!$G$2:$BR$159,MATCH('Planning Ngrps'!$A45,'March 2019'!$A$2:$A$161,0),MATCH(AL$9,'March 2019'!$G$1:$BR$1,0))/INDEX('Planning CPRP'!$G$10:$BA$168,MATCH('Planning Ngrps'!$A45,'Planning CPRP'!$A$10:$A$170,0),MATCH('Planning Ngrps'!AL$9,'Planning CPRP'!$G$9:$BA$9,0)),"")</f>
        <v/>
      </c>
      <c r="AM45" s="158" t="str">
        <f>IFERROR(INDEX('March 2019'!$G$2:$BR$159,MATCH('Planning Ngrps'!$A45,'March 2019'!$A$2:$A$161,0),MATCH(AM$9,'March 2019'!$G$1:$BR$1,0))/INDEX('Planning CPRP'!$G$10:$BA$168,MATCH('Planning Ngrps'!$A45,'Planning CPRP'!$A$10:$A$170,0),MATCH('Planning Ngrps'!AM$9,'Planning CPRP'!$G$9:$BA$9,0)),"")</f>
        <v/>
      </c>
      <c r="AN45" s="158" t="str">
        <f>IFERROR(INDEX('March 2019'!$G$2:$BR$159,MATCH('Planning Ngrps'!$A45,'March 2019'!$A$2:$A$161,0),MATCH(AN$9,'March 2019'!$G$1:$BR$1,0))/INDEX('Planning CPRP'!$G$10:$BA$168,MATCH('Planning Ngrps'!$A45,'Planning CPRP'!$A$10:$A$170,0),MATCH('Planning Ngrps'!AN$9,'Planning CPRP'!$G$9:$BA$9,0)),"")</f>
        <v/>
      </c>
      <c r="AO45" s="158" t="str">
        <f>IFERROR(INDEX('March 2019'!$G$2:$BR$159,MATCH('Planning Ngrps'!$A45,'March 2019'!$A$2:$A$161,0),MATCH(AO$9,'March 2019'!$G$1:$BR$1,0))/INDEX('Planning CPRP'!$G$10:$BA$168,MATCH('Planning Ngrps'!$A45,'Planning CPRP'!$A$10:$A$170,0),MATCH('Planning Ngrps'!AO$9,'Planning CPRP'!$G$9:$BA$9,0)),"")</f>
        <v/>
      </c>
      <c r="AP45" s="158" t="str">
        <f>IFERROR(INDEX('March 2019'!$G$2:$BR$159,MATCH('Planning Ngrps'!$A45,'March 2019'!$A$2:$A$161,0),MATCH(AP$9,'March 2019'!$G$1:$BR$1,0))/INDEX('Planning CPRP'!$G$10:$BA$168,MATCH('Planning Ngrps'!$A45,'Planning CPRP'!$A$10:$A$170,0),MATCH('Planning Ngrps'!AP$9,'Planning CPRP'!$G$9:$BA$9,0)),"")</f>
        <v/>
      </c>
      <c r="AQ45" s="158" t="str">
        <f>IFERROR(INDEX('March 2019'!$G$2:$BR$159,MATCH('Planning Ngrps'!$A45,'March 2019'!$A$2:$A$161,0),MATCH(AQ$9,'March 2019'!$G$1:$BR$1,0))/INDEX('Planning CPRP'!$G$10:$BA$168,MATCH('Planning Ngrps'!$A45,'Planning CPRP'!$A$10:$A$170,0),MATCH('Planning Ngrps'!AQ$9,'Planning CPRP'!$G$9:$BA$9,0)),"")</f>
        <v/>
      </c>
      <c r="AR45" s="158" t="str">
        <f>IFERROR(INDEX('March 2019'!$G$2:$BR$159,MATCH('Planning Ngrps'!$A45,'March 2019'!$A$2:$A$161,0),MATCH(AR$9,'March 2019'!$G$1:$BR$1,0))/INDEX('Planning CPRP'!$G$10:$BA$168,MATCH('Planning Ngrps'!$A45,'Planning CPRP'!$A$10:$A$170,0),MATCH('Planning Ngrps'!AR$9,'Planning CPRP'!$G$9:$BA$9,0)),"")</f>
        <v/>
      </c>
      <c r="AS45" s="158" t="str">
        <f>IFERROR(INDEX('March 2019'!$G$2:$BR$159,MATCH('Planning Ngrps'!$A45,'March 2019'!$A$2:$A$161,0),MATCH(AS$9,'March 2019'!$G$1:$BR$1,0))/INDEX('Planning CPRP'!$G$10:$BA$168,MATCH('Planning Ngrps'!$A45,'Planning CPRP'!$A$10:$A$170,0),MATCH('Planning Ngrps'!AS$9,'Planning CPRP'!$G$9:$BA$9,0)),"")</f>
        <v/>
      </c>
      <c r="AT45" s="158" t="str">
        <f>IFERROR(INDEX('March 2019'!$G$2:$BR$159,MATCH('Planning Ngrps'!$A45,'March 2019'!$A$2:$A$161,0),MATCH(AT$9,'March 2019'!$G$1:$BR$1,0))/INDEX('Planning CPRP'!$G$10:$BA$168,MATCH('Planning Ngrps'!$A45,'Planning CPRP'!$A$10:$A$170,0),MATCH('Planning Ngrps'!AT$9,'Planning CPRP'!$G$9:$BA$9,0)),"")</f>
        <v/>
      </c>
      <c r="AU45" s="158" t="str">
        <f>IFERROR(INDEX('March 2019'!$G$2:$BR$159,MATCH('Planning Ngrps'!$A45,'March 2019'!$A$2:$A$161,0),MATCH(AU$9,'March 2019'!$G$1:$BR$1,0))/INDEX('Planning CPRP'!$G$10:$BA$168,MATCH('Planning Ngrps'!$A45,'Planning CPRP'!$A$10:$A$170,0),MATCH('Planning Ngrps'!AU$9,'Planning CPRP'!$G$9:$BA$9,0)),"")</f>
        <v/>
      </c>
      <c r="AV45" s="158" t="str">
        <f>IFERROR(INDEX('March 2019'!$G$2:$BR$159,MATCH('Planning Ngrps'!$A45,'March 2019'!$A$2:$A$161,0),MATCH(AV$9,'March 2019'!$G$1:$BR$1,0))/INDEX('Planning CPRP'!$G$10:$BA$168,MATCH('Planning Ngrps'!$A45,'Planning CPRP'!$A$10:$A$170,0),MATCH('Planning Ngrps'!AV$9,'Planning CPRP'!$G$9:$BA$9,0)),"")</f>
        <v/>
      </c>
      <c r="AW45" s="158" t="str">
        <f>IFERROR(INDEX('March 2019'!$G$2:$BR$159,MATCH('Planning Ngrps'!$A45,'March 2019'!$A$2:$A$161,0),MATCH(AW$9,'March 2019'!$G$1:$BR$1,0))/INDEX('Planning CPRP'!$G$10:$BA$168,MATCH('Planning Ngrps'!$A45,'Planning CPRP'!$A$10:$A$170,0),MATCH('Planning Ngrps'!AW$9,'Planning CPRP'!$G$9:$BA$9,0)),"")</f>
        <v/>
      </c>
      <c r="AX45" s="158" t="str">
        <f>IFERROR(INDEX('March 2019'!$G$2:$BR$159,MATCH('Planning Ngrps'!$A45,'March 2019'!$A$2:$A$161,0),MATCH(AX$9,'March 2019'!$G$1:$BR$1,0))/INDEX('Planning CPRP'!$G$10:$BA$168,MATCH('Planning Ngrps'!$A45,'Planning CPRP'!$A$10:$A$170,0),MATCH('Planning Ngrps'!AX$9,'Planning CPRP'!$G$9:$BA$9,0)),"")</f>
        <v/>
      </c>
      <c r="AY45" s="158" t="str">
        <f>IFERROR(INDEX('March 2019'!$G$2:$BR$159,MATCH('Planning Ngrps'!$A45,'March 2019'!$A$2:$A$161,0),MATCH(AY$9,'March 2019'!$G$1:$BR$1,0))/INDEX('Planning CPRP'!$G$10:$BA$168,MATCH('Planning Ngrps'!$A45,'Planning CPRP'!$A$10:$A$170,0),MATCH('Planning Ngrps'!AY$9,'Planning CPRP'!$G$9:$BA$9,0)),"")</f>
        <v/>
      </c>
      <c r="AZ45" s="158" t="str">
        <f>IFERROR(INDEX('March 2019'!$G$2:$BR$159,MATCH('Planning Ngrps'!$A45,'March 2019'!$A$2:$A$161,0),MATCH(AZ$9,'March 2019'!$G$1:$BR$1,0))/INDEX('Planning CPRP'!$G$10:$BA$168,MATCH('Planning Ngrps'!$A45,'Planning CPRP'!$A$10:$A$170,0),MATCH('Planning Ngrps'!AZ$9,'Planning CPRP'!$G$9:$BA$9,0)),"")</f>
        <v/>
      </c>
      <c r="BA45" s="158" t="str">
        <f>IFERROR(INDEX('March 2019'!$G$2:$BR$159,MATCH('Planning Ngrps'!$A45,'March 2019'!$A$2:$A$161,0),MATCH(BA$9,'March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2019'!$G$2:$BR$159,MATCH('Planning Ngrps'!$A46,'March 2019'!$A$2:$A$161,0),MATCH(G$9,'March 2019'!$G$1:$BR$1,0))/INDEX('Planning CPRP'!$G$10:$BA$168,MATCH('Planning Ngrps'!$A46,'Planning CPRP'!$A$10:$A$170,0),MATCH('Planning Ngrps'!G$9,'Planning CPRP'!$G$9:$BA$9,0)),"")</f>
        <v/>
      </c>
      <c r="H46" s="158" t="str">
        <f>IFERROR(INDEX('March 2019'!$G$2:$BR$159,MATCH('Planning Ngrps'!$A46,'March 2019'!$A$2:$A$161,0),MATCH(H$9,'March 2019'!$G$1:$BR$1,0))/INDEX('Planning CPRP'!$G$10:$BA$168,MATCH('Planning Ngrps'!$A46,'Planning CPRP'!$A$10:$A$170,0),MATCH('Planning Ngrps'!H$9,'Planning CPRP'!$G$9:$BA$9,0)),"")</f>
        <v/>
      </c>
      <c r="I46" s="158" t="str">
        <f>IFERROR(INDEX('March 2019'!$G$2:$BR$159,MATCH('Planning Ngrps'!$A46,'March 2019'!$A$2:$A$161,0),MATCH(I$9,'March 2019'!$G$1:$BR$1,0))/INDEX('Planning CPRP'!$G$10:$BA$168,MATCH('Planning Ngrps'!$A46,'Planning CPRP'!$A$10:$A$170,0),MATCH('Planning Ngrps'!I$9,'Planning CPRP'!$G$9:$BA$9,0)),"")</f>
        <v/>
      </c>
      <c r="J46" s="158" t="str">
        <f>IFERROR(INDEX('March 2019'!$G$2:$BR$159,MATCH('Planning Ngrps'!$A46,'March 2019'!$A$2:$A$161,0),MATCH(J$9,'March 2019'!$G$1:$BR$1,0))/INDEX('Planning CPRP'!$G$10:$BA$168,MATCH('Planning Ngrps'!$A46,'Planning CPRP'!$A$10:$A$170,0),MATCH('Planning Ngrps'!J$9,'Planning CPRP'!$G$9:$BA$9,0)),"")</f>
        <v/>
      </c>
      <c r="K46" s="158" t="str">
        <f>IFERROR(INDEX('March 2019'!$G$2:$BR$159,MATCH('Planning Ngrps'!$A46,'March 2019'!$A$2:$A$161,0),MATCH(K$9,'March 2019'!$G$1:$BR$1,0))/INDEX('Planning CPRP'!$G$10:$BA$168,MATCH('Planning Ngrps'!$A46,'Planning CPRP'!$A$10:$A$170,0),MATCH('Planning Ngrps'!K$9,'Planning CPRP'!$G$9:$BA$9,0)),"")</f>
        <v/>
      </c>
      <c r="L46" s="158" t="str">
        <f>IFERROR(INDEX('March 2019'!$G$2:$BR$159,MATCH('Planning Ngrps'!$A46,'March 2019'!$A$2:$A$161,0),MATCH(L$9,'March 2019'!$G$1:$BR$1,0))/INDEX('Planning CPRP'!$G$10:$BA$168,MATCH('Planning Ngrps'!$A46,'Planning CPRP'!$A$10:$A$170,0),MATCH('Planning Ngrps'!L$9,'Planning CPRP'!$G$9:$BA$9,0)),"")</f>
        <v/>
      </c>
      <c r="M46" s="158" t="str">
        <f>IFERROR(INDEX('March 2019'!$G$2:$BR$159,MATCH('Planning Ngrps'!$A46,'March 2019'!$A$2:$A$161,0),MATCH(M$9,'March 2019'!$G$1:$BR$1,0))/INDEX('Planning CPRP'!$G$10:$BA$168,MATCH('Planning Ngrps'!$A46,'Planning CPRP'!$A$10:$A$170,0),MATCH('Planning Ngrps'!M$9,'Planning CPRP'!$G$9:$BA$9,0)),"")</f>
        <v/>
      </c>
      <c r="N46" s="158" t="str">
        <f>IFERROR(INDEX('March 2019'!$G$2:$BR$159,MATCH('Planning Ngrps'!$A46,'March 2019'!$A$2:$A$161,0),MATCH(N$9,'March 2019'!$G$1:$BR$1,0))/INDEX('Planning CPRP'!$G$10:$BA$168,MATCH('Planning Ngrps'!$A46,'Planning CPRP'!$A$10:$A$170,0),MATCH('Planning Ngrps'!N$9,'Planning CPRP'!$G$9:$BA$9,0)),"")</f>
        <v/>
      </c>
      <c r="O46" s="158" t="str">
        <f>IFERROR(INDEX('March 2019'!$G$2:$BR$159,MATCH('Planning Ngrps'!$A46,'March 2019'!$A$2:$A$161,0),MATCH(O$9,'March 2019'!$G$1:$BR$1,0))/INDEX('Planning CPRP'!$G$10:$BA$168,MATCH('Planning Ngrps'!$A46,'Planning CPRP'!$A$10:$A$170,0),MATCH('Planning Ngrps'!O$9,'Planning CPRP'!$G$9:$BA$9,0)),"")</f>
        <v/>
      </c>
      <c r="P46" s="158" t="str">
        <f>IFERROR(INDEX('March 2019'!$G$2:$BR$159,MATCH('Planning Ngrps'!$A46,'March 2019'!$A$2:$A$161,0),MATCH(P$9,'March 2019'!$G$1:$BR$1,0))/INDEX('Planning CPRP'!$G$10:$BA$168,MATCH('Planning Ngrps'!$A46,'Planning CPRP'!$A$10:$A$170,0),MATCH('Planning Ngrps'!P$9,'Planning CPRP'!$G$9:$BA$9,0)),"")</f>
        <v/>
      </c>
      <c r="Q46" s="158" t="str">
        <f>IFERROR(INDEX('March 2019'!$G$2:$BR$159,MATCH('Planning Ngrps'!$A46,'March 2019'!$A$2:$A$161,0),MATCH(Q$9,'March 2019'!$G$1:$BR$1,0))/INDEX('Planning CPRP'!$G$10:$BA$168,MATCH('Planning Ngrps'!$A46,'Planning CPRP'!$A$10:$A$170,0),MATCH('Planning Ngrps'!Q$9,'Planning CPRP'!$G$9:$BA$9,0)),"")</f>
        <v/>
      </c>
      <c r="R46" s="158" t="str">
        <f>IFERROR(INDEX('March 2019'!$G$2:$BR$159,MATCH('Planning Ngrps'!$A46,'March 2019'!$A$2:$A$161,0),MATCH(R$9,'March 2019'!$G$1:$BR$1,0))/INDEX('Planning CPRP'!$G$10:$BA$168,MATCH('Planning Ngrps'!$A46,'Planning CPRP'!$A$10:$A$170,0),MATCH('Planning Ngrps'!R$9,'Planning CPRP'!$G$9:$BA$9,0)),"")</f>
        <v/>
      </c>
      <c r="S46" s="158" t="str">
        <f>IFERROR(INDEX('March 2019'!$G$2:$BR$159,MATCH('Planning Ngrps'!$A46,'March 2019'!$A$2:$A$161,0),MATCH(S$9,'March 2019'!$G$1:$BR$1,0))/INDEX('Planning CPRP'!$G$10:$BA$168,MATCH('Planning Ngrps'!$A46,'Planning CPRP'!$A$10:$A$170,0),MATCH('Planning Ngrps'!S$9,'Planning CPRP'!$G$9:$BA$9,0)),"")</f>
        <v/>
      </c>
      <c r="T46" s="158" t="str">
        <f>IFERROR(INDEX('March 2019'!$G$2:$BR$159,MATCH('Planning Ngrps'!$A46,'March 2019'!$A$2:$A$161,0),MATCH(T$9,'March 2019'!$G$1:$BR$1,0))/INDEX('Planning CPRP'!$G$10:$BA$168,MATCH('Planning Ngrps'!$A46,'Planning CPRP'!$A$10:$A$170,0),MATCH('Planning Ngrps'!T$9,'Planning CPRP'!$G$9:$BA$9,0)),"")</f>
        <v/>
      </c>
      <c r="U46" s="158" t="str">
        <f>IFERROR(INDEX('March 2019'!$G$2:$BR$159,MATCH('Planning Ngrps'!$A46,'March 2019'!$A$2:$A$161,0),MATCH(U$9,'March 2019'!$G$1:$BR$1,0))/INDEX('Planning CPRP'!$G$10:$BA$168,MATCH('Planning Ngrps'!$A46,'Planning CPRP'!$A$10:$A$170,0),MATCH('Planning Ngrps'!U$9,'Planning CPRP'!$G$9:$BA$9,0)),"")</f>
        <v/>
      </c>
      <c r="V46" s="158" t="str">
        <f>IFERROR(INDEX('March 2019'!$G$2:$BR$159,MATCH('Planning Ngrps'!$A46,'March 2019'!$A$2:$A$161,0),MATCH(V$9,'March 2019'!$G$1:$BR$1,0))/INDEX('Planning CPRP'!$G$10:$BA$168,MATCH('Planning Ngrps'!$A46,'Planning CPRP'!$A$10:$A$170,0),MATCH('Planning Ngrps'!V$9,'Planning CPRP'!$G$9:$BA$9,0)),"")</f>
        <v/>
      </c>
      <c r="W46" s="158" t="str">
        <f>IFERROR(INDEX('March 2019'!$G$2:$BR$159,MATCH('Planning Ngrps'!$A46,'March 2019'!$A$2:$A$161,0),MATCH(W$9,'March 2019'!$G$1:$BR$1,0))/INDEX('Planning CPRP'!$G$10:$BA$168,MATCH('Planning Ngrps'!$A46,'Planning CPRP'!$A$10:$A$170,0),MATCH('Planning Ngrps'!W$9,'Planning CPRP'!$G$9:$BA$9,0)),"")</f>
        <v/>
      </c>
      <c r="X46" s="158" t="str">
        <f>IFERROR(INDEX('March 2019'!$G$2:$BR$159,MATCH('Planning Ngrps'!$A46,'March 2019'!$A$2:$A$161,0),MATCH(X$9,'March 2019'!$G$1:$BR$1,0))/INDEX('Planning CPRP'!$G$10:$BA$168,MATCH('Planning Ngrps'!$A46,'Planning CPRP'!$A$10:$A$170,0),MATCH('Planning Ngrps'!X$9,'Planning CPRP'!$G$9:$BA$9,0)),"")</f>
        <v/>
      </c>
      <c r="Y46" s="158" t="str">
        <f>IFERROR(INDEX('March 2019'!$G$2:$BR$159,MATCH('Planning Ngrps'!$A46,'March 2019'!$A$2:$A$161,0),MATCH(Y$9,'March 2019'!$G$1:$BR$1,0))/INDEX('Planning CPRP'!$G$10:$BA$168,MATCH('Planning Ngrps'!$A46,'Planning CPRP'!$A$10:$A$170,0),MATCH('Planning Ngrps'!Y$9,'Planning CPRP'!$G$9:$BA$9,0)),"")</f>
        <v/>
      </c>
      <c r="Z46" s="158" t="str">
        <f>IFERROR(INDEX('March 2019'!$G$2:$BR$159,MATCH('Planning Ngrps'!$A46,'March 2019'!$A$2:$A$161,0),MATCH(Z$9,'March 2019'!$G$1:$BR$1,0))/INDEX('Planning CPRP'!$G$10:$BA$168,MATCH('Planning Ngrps'!$A46,'Planning CPRP'!$A$10:$A$170,0),MATCH('Planning Ngrps'!Z$9,'Planning CPRP'!$G$9:$BA$9,0)),"")</f>
        <v/>
      </c>
      <c r="AA46" s="158" t="str">
        <f>IFERROR(INDEX('March 2019'!$G$2:$BR$159,MATCH('Planning Ngrps'!$A46,'March 2019'!$A$2:$A$161,0),MATCH(AA$9,'March 2019'!$G$1:$BR$1,0))/INDEX('Planning CPRP'!$G$10:$BA$168,MATCH('Planning Ngrps'!$A46,'Planning CPRP'!$A$10:$A$170,0),MATCH('Planning Ngrps'!AA$9,'Planning CPRP'!$G$9:$BA$9,0)),"")</f>
        <v/>
      </c>
      <c r="AB46" s="158" t="str">
        <f>IFERROR(INDEX('March 2019'!$G$2:$BR$159,MATCH('Planning Ngrps'!$A46,'March 2019'!$A$2:$A$161,0),MATCH(AB$9,'March 2019'!$G$1:$BR$1,0))/INDEX('Planning CPRP'!$G$10:$BA$168,MATCH('Planning Ngrps'!$A46,'Planning CPRP'!$A$10:$A$170,0),MATCH('Planning Ngrps'!AB$9,'Planning CPRP'!$G$9:$BA$9,0)),"")</f>
        <v/>
      </c>
      <c r="AC46" s="158" t="str">
        <f>IFERROR(INDEX('March 2019'!$G$2:$BR$159,MATCH('Planning Ngrps'!$A46,'March 2019'!$A$2:$A$161,0),MATCH(AC$9,'March 2019'!$G$1:$BR$1,0))/INDEX('Planning CPRP'!$G$10:$BA$168,MATCH('Planning Ngrps'!$A46,'Planning CPRP'!$A$10:$A$170,0),MATCH('Planning Ngrps'!AC$9,'Planning CPRP'!$G$9:$BA$9,0)),"")</f>
        <v/>
      </c>
      <c r="AD46" s="158" t="str">
        <f>IFERROR(INDEX('March 2019'!$G$2:$BR$159,MATCH('Planning Ngrps'!$A46,'March 2019'!$A$2:$A$161,0),MATCH(AD$9,'March 2019'!$G$1:$BR$1,0))/INDEX('Planning CPRP'!$G$10:$BA$168,MATCH('Planning Ngrps'!$A46,'Planning CPRP'!$A$10:$A$170,0),MATCH('Planning Ngrps'!AD$9,'Planning CPRP'!$G$9:$BA$9,0)),"")</f>
        <v/>
      </c>
      <c r="AE46" s="158" t="str">
        <f>IFERROR(INDEX('March 2019'!$G$2:$BR$159,MATCH('Planning Ngrps'!$A46,'March 2019'!$A$2:$A$161,0),MATCH(AE$9,'March 2019'!$G$1:$BR$1,0))/INDEX('Planning CPRP'!$G$10:$BA$168,MATCH('Planning Ngrps'!$A46,'Planning CPRP'!$A$10:$A$170,0),MATCH('Planning Ngrps'!AE$9,'Planning CPRP'!$G$9:$BA$9,0)),"")</f>
        <v/>
      </c>
      <c r="AF46" s="158" t="str">
        <f>IFERROR(INDEX('March 2019'!$G$2:$BR$159,MATCH('Planning Ngrps'!$A46,'March 2019'!$A$2:$A$161,0),MATCH(AF$9,'March 2019'!$G$1:$BR$1,0))/INDEX('Planning CPRP'!$G$10:$BA$168,MATCH('Planning Ngrps'!$A46,'Planning CPRP'!$A$10:$A$170,0),MATCH('Planning Ngrps'!AF$9,'Planning CPRP'!$G$9:$BA$9,0)),"")</f>
        <v/>
      </c>
      <c r="AG46" s="158" t="str">
        <f>IFERROR(INDEX('March 2019'!$G$2:$BR$159,MATCH('Planning Ngrps'!$A46,'March 2019'!$A$2:$A$161,0),MATCH(AG$9,'March 2019'!$G$1:$BR$1,0))/INDEX('Planning CPRP'!$G$10:$BA$168,MATCH('Planning Ngrps'!$A46,'Planning CPRP'!$A$10:$A$170,0),MATCH('Planning Ngrps'!AG$9,'Planning CPRP'!$G$9:$BA$9,0)),"")</f>
        <v/>
      </c>
      <c r="AH46" s="158" t="str">
        <f>IFERROR(INDEX('March 2019'!$G$2:$BR$159,MATCH('Planning Ngrps'!$A46,'March 2019'!$A$2:$A$161,0),MATCH(AH$9,'March 2019'!$G$1:$BR$1,0))/INDEX('Planning CPRP'!$G$10:$BA$168,MATCH('Planning Ngrps'!$A46,'Planning CPRP'!$A$10:$A$170,0),MATCH('Planning Ngrps'!AH$9,'Planning CPRP'!$G$9:$BA$9,0)),"")</f>
        <v/>
      </c>
      <c r="AI46" s="158" t="str">
        <f>IFERROR(INDEX('March 2019'!$G$2:$BR$159,MATCH('Planning Ngrps'!$A46,'March 2019'!$A$2:$A$161,0),MATCH(AI$9,'March 2019'!$G$1:$BR$1,0))/INDEX('Planning CPRP'!$G$10:$BA$168,MATCH('Planning Ngrps'!$A46,'Planning CPRP'!$A$10:$A$170,0),MATCH('Planning Ngrps'!AI$9,'Planning CPRP'!$G$9:$BA$9,0)),"")</f>
        <v/>
      </c>
      <c r="AJ46" s="158" t="str">
        <f>IFERROR(INDEX('March 2019'!$G$2:$BR$159,MATCH('Planning Ngrps'!$A46,'March 2019'!$A$2:$A$161,0),MATCH(AJ$9,'March 2019'!$G$1:$BR$1,0))/INDEX('Planning CPRP'!$G$10:$BA$168,MATCH('Planning Ngrps'!$A46,'Planning CPRP'!$A$10:$A$170,0),MATCH('Planning Ngrps'!AJ$9,'Planning CPRP'!$G$9:$BA$9,0)),"")</f>
        <v/>
      </c>
      <c r="AK46" s="158" t="str">
        <f>IFERROR(INDEX('March 2019'!$G$2:$BR$159,MATCH('Planning Ngrps'!$A46,'March 2019'!$A$2:$A$161,0),MATCH(AK$9,'March 2019'!$G$1:$BR$1,0))/INDEX('Planning CPRP'!$G$10:$BA$168,MATCH('Planning Ngrps'!$A46,'Planning CPRP'!$A$10:$A$170,0),MATCH('Planning Ngrps'!AK$9,'Planning CPRP'!$G$9:$BA$9,0)),"")</f>
        <v/>
      </c>
      <c r="AL46" s="158" t="str">
        <f>IFERROR(INDEX('March 2019'!$G$2:$BR$159,MATCH('Planning Ngrps'!$A46,'March 2019'!$A$2:$A$161,0),MATCH(AL$9,'March 2019'!$G$1:$BR$1,0))/INDEX('Planning CPRP'!$G$10:$BA$168,MATCH('Planning Ngrps'!$A46,'Planning CPRP'!$A$10:$A$170,0),MATCH('Planning Ngrps'!AL$9,'Planning CPRP'!$G$9:$BA$9,0)),"")</f>
        <v/>
      </c>
      <c r="AM46" s="158" t="str">
        <f>IFERROR(INDEX('March 2019'!$G$2:$BR$159,MATCH('Planning Ngrps'!$A46,'March 2019'!$A$2:$A$161,0),MATCH(AM$9,'March 2019'!$G$1:$BR$1,0))/INDEX('Planning CPRP'!$G$10:$BA$168,MATCH('Planning Ngrps'!$A46,'Planning CPRP'!$A$10:$A$170,0),MATCH('Planning Ngrps'!AM$9,'Planning CPRP'!$G$9:$BA$9,0)),"")</f>
        <v/>
      </c>
      <c r="AN46" s="158" t="str">
        <f>IFERROR(INDEX('March 2019'!$G$2:$BR$159,MATCH('Planning Ngrps'!$A46,'March 2019'!$A$2:$A$161,0),MATCH(AN$9,'March 2019'!$G$1:$BR$1,0))/INDEX('Planning CPRP'!$G$10:$BA$168,MATCH('Planning Ngrps'!$A46,'Planning CPRP'!$A$10:$A$170,0),MATCH('Planning Ngrps'!AN$9,'Planning CPRP'!$G$9:$BA$9,0)),"")</f>
        <v/>
      </c>
      <c r="AO46" s="158" t="str">
        <f>IFERROR(INDEX('March 2019'!$G$2:$BR$159,MATCH('Planning Ngrps'!$A46,'March 2019'!$A$2:$A$161,0),MATCH(AO$9,'March 2019'!$G$1:$BR$1,0))/INDEX('Planning CPRP'!$G$10:$BA$168,MATCH('Planning Ngrps'!$A46,'Planning CPRP'!$A$10:$A$170,0),MATCH('Planning Ngrps'!AO$9,'Planning CPRP'!$G$9:$BA$9,0)),"")</f>
        <v/>
      </c>
      <c r="AP46" s="158" t="str">
        <f>IFERROR(INDEX('March 2019'!$G$2:$BR$159,MATCH('Planning Ngrps'!$A46,'March 2019'!$A$2:$A$161,0),MATCH(AP$9,'March 2019'!$G$1:$BR$1,0))/INDEX('Planning CPRP'!$G$10:$BA$168,MATCH('Planning Ngrps'!$A46,'Planning CPRP'!$A$10:$A$170,0),MATCH('Planning Ngrps'!AP$9,'Planning CPRP'!$G$9:$BA$9,0)),"")</f>
        <v/>
      </c>
      <c r="AQ46" s="158" t="str">
        <f>IFERROR(INDEX('March 2019'!$G$2:$BR$159,MATCH('Planning Ngrps'!$A46,'March 2019'!$A$2:$A$161,0),MATCH(AQ$9,'March 2019'!$G$1:$BR$1,0))/INDEX('Planning CPRP'!$G$10:$BA$168,MATCH('Planning Ngrps'!$A46,'Planning CPRP'!$A$10:$A$170,0),MATCH('Planning Ngrps'!AQ$9,'Planning CPRP'!$G$9:$BA$9,0)),"")</f>
        <v/>
      </c>
      <c r="AR46" s="158" t="str">
        <f>IFERROR(INDEX('March 2019'!$G$2:$BR$159,MATCH('Planning Ngrps'!$A46,'March 2019'!$A$2:$A$161,0),MATCH(AR$9,'March 2019'!$G$1:$BR$1,0))/INDEX('Planning CPRP'!$G$10:$BA$168,MATCH('Planning Ngrps'!$A46,'Planning CPRP'!$A$10:$A$170,0),MATCH('Planning Ngrps'!AR$9,'Planning CPRP'!$G$9:$BA$9,0)),"")</f>
        <v/>
      </c>
      <c r="AS46" s="158" t="str">
        <f>IFERROR(INDEX('March 2019'!$G$2:$BR$159,MATCH('Planning Ngrps'!$A46,'March 2019'!$A$2:$A$161,0),MATCH(AS$9,'March 2019'!$G$1:$BR$1,0))/INDEX('Planning CPRP'!$G$10:$BA$168,MATCH('Planning Ngrps'!$A46,'Planning CPRP'!$A$10:$A$170,0),MATCH('Planning Ngrps'!AS$9,'Planning CPRP'!$G$9:$BA$9,0)),"")</f>
        <v/>
      </c>
      <c r="AT46" s="158" t="str">
        <f>IFERROR(INDEX('March 2019'!$G$2:$BR$159,MATCH('Planning Ngrps'!$A46,'March 2019'!$A$2:$A$161,0),MATCH(AT$9,'March 2019'!$G$1:$BR$1,0))/INDEX('Planning CPRP'!$G$10:$BA$168,MATCH('Planning Ngrps'!$A46,'Planning CPRP'!$A$10:$A$170,0),MATCH('Planning Ngrps'!AT$9,'Planning CPRP'!$G$9:$BA$9,0)),"")</f>
        <v/>
      </c>
      <c r="AU46" s="158" t="str">
        <f>IFERROR(INDEX('March 2019'!$G$2:$BR$159,MATCH('Planning Ngrps'!$A46,'March 2019'!$A$2:$A$161,0),MATCH(AU$9,'March 2019'!$G$1:$BR$1,0))/INDEX('Planning CPRP'!$G$10:$BA$168,MATCH('Planning Ngrps'!$A46,'Planning CPRP'!$A$10:$A$170,0),MATCH('Planning Ngrps'!AU$9,'Planning CPRP'!$G$9:$BA$9,0)),"")</f>
        <v/>
      </c>
      <c r="AV46" s="158" t="str">
        <f>IFERROR(INDEX('March 2019'!$G$2:$BR$159,MATCH('Planning Ngrps'!$A46,'March 2019'!$A$2:$A$161,0),MATCH(AV$9,'March 2019'!$G$1:$BR$1,0))/INDEX('Planning CPRP'!$G$10:$BA$168,MATCH('Planning Ngrps'!$A46,'Planning CPRP'!$A$10:$A$170,0),MATCH('Planning Ngrps'!AV$9,'Planning CPRP'!$G$9:$BA$9,0)),"")</f>
        <v/>
      </c>
      <c r="AW46" s="158" t="str">
        <f>IFERROR(INDEX('March 2019'!$G$2:$BR$159,MATCH('Planning Ngrps'!$A46,'March 2019'!$A$2:$A$161,0),MATCH(AW$9,'March 2019'!$G$1:$BR$1,0))/INDEX('Planning CPRP'!$G$10:$BA$168,MATCH('Planning Ngrps'!$A46,'Planning CPRP'!$A$10:$A$170,0),MATCH('Planning Ngrps'!AW$9,'Planning CPRP'!$G$9:$BA$9,0)),"")</f>
        <v/>
      </c>
      <c r="AX46" s="158" t="str">
        <f>IFERROR(INDEX('March 2019'!$G$2:$BR$159,MATCH('Planning Ngrps'!$A46,'March 2019'!$A$2:$A$161,0),MATCH(AX$9,'March 2019'!$G$1:$BR$1,0))/INDEX('Planning CPRP'!$G$10:$BA$168,MATCH('Planning Ngrps'!$A46,'Planning CPRP'!$A$10:$A$170,0),MATCH('Planning Ngrps'!AX$9,'Planning CPRP'!$G$9:$BA$9,0)),"")</f>
        <v/>
      </c>
      <c r="AY46" s="158" t="str">
        <f>IFERROR(INDEX('March 2019'!$G$2:$BR$159,MATCH('Planning Ngrps'!$A46,'March 2019'!$A$2:$A$161,0),MATCH(AY$9,'March 2019'!$G$1:$BR$1,0))/INDEX('Planning CPRP'!$G$10:$BA$168,MATCH('Planning Ngrps'!$A46,'Planning CPRP'!$A$10:$A$170,0),MATCH('Planning Ngrps'!AY$9,'Planning CPRP'!$G$9:$BA$9,0)),"")</f>
        <v/>
      </c>
      <c r="AZ46" s="158" t="str">
        <f>IFERROR(INDEX('March 2019'!$G$2:$BR$159,MATCH('Planning Ngrps'!$A46,'March 2019'!$A$2:$A$161,0),MATCH(AZ$9,'March 2019'!$G$1:$BR$1,0))/INDEX('Planning CPRP'!$G$10:$BA$168,MATCH('Planning Ngrps'!$A46,'Planning CPRP'!$A$10:$A$170,0),MATCH('Planning Ngrps'!AZ$9,'Planning CPRP'!$G$9:$BA$9,0)),"")</f>
        <v/>
      </c>
      <c r="BA46" s="158" t="str">
        <f>IFERROR(INDEX('March 2019'!$G$2:$BR$159,MATCH('Planning Ngrps'!$A46,'March 2019'!$A$2:$A$161,0),MATCH(BA$9,'March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IFERROR(INDEX('March 2019'!$G$2:$BR$159,MATCH('Planning Ngrps'!$A47,'March 2019'!$A$2:$A$161,0),MATCH(G$9,'March 2019'!$G$1:$BR$1,0))/INDEX('Planning CPRP'!$G$10:$BA$168,MATCH('Planning Ngrps'!$A47,'Planning CPRP'!$A$10:$A$170,0),MATCH('Planning Ngrps'!G$9,'Planning CPRP'!$G$9:$BA$9,0)),"")</f>
        <v/>
      </c>
      <c r="H47" s="158" t="str">
        <f>IFERROR(INDEX('March 2019'!$G$2:$BR$159,MATCH('Planning Ngrps'!$A47,'March 2019'!$A$2:$A$161,0),MATCH(H$9,'March 2019'!$G$1:$BR$1,0))/INDEX('Planning CPRP'!$G$10:$BA$168,MATCH('Planning Ngrps'!$A47,'Planning CPRP'!$A$10:$A$170,0),MATCH('Planning Ngrps'!H$9,'Planning CPRP'!$G$9:$BA$9,0)),"")</f>
        <v/>
      </c>
      <c r="I47" s="158" t="str">
        <f>IFERROR(INDEX('March 2019'!$G$2:$BR$159,MATCH('Planning Ngrps'!$A47,'March 2019'!$A$2:$A$161,0),MATCH(I$9,'March 2019'!$G$1:$BR$1,0))/INDEX('Planning CPRP'!$G$10:$BA$168,MATCH('Planning Ngrps'!$A47,'Planning CPRP'!$A$10:$A$170,0),MATCH('Planning Ngrps'!I$9,'Planning CPRP'!$G$9:$BA$9,0)),"")</f>
        <v/>
      </c>
      <c r="J47" s="158" t="str">
        <f>IFERROR(INDEX('March 2019'!$G$2:$BR$159,MATCH('Planning Ngrps'!$A47,'March 2019'!$A$2:$A$161,0),MATCH(J$9,'March 2019'!$G$1:$BR$1,0))/INDEX('Planning CPRP'!$G$10:$BA$168,MATCH('Planning Ngrps'!$A47,'Planning CPRP'!$A$10:$A$170,0),MATCH('Planning Ngrps'!J$9,'Planning CPRP'!$G$9:$BA$9,0)),"")</f>
        <v/>
      </c>
      <c r="K47" s="158" t="str">
        <f>IFERROR(INDEX('March 2019'!$G$2:$BR$159,MATCH('Planning Ngrps'!$A47,'March 2019'!$A$2:$A$161,0),MATCH(K$9,'March 2019'!$G$1:$BR$1,0))/INDEX('Planning CPRP'!$G$10:$BA$168,MATCH('Planning Ngrps'!$A47,'Planning CPRP'!$A$10:$A$170,0),MATCH('Planning Ngrps'!K$9,'Planning CPRP'!$G$9:$BA$9,0)),"")</f>
        <v/>
      </c>
      <c r="L47" s="158" t="str">
        <f>IFERROR(INDEX('March 2019'!$G$2:$BR$159,MATCH('Planning Ngrps'!$A47,'March 2019'!$A$2:$A$161,0),MATCH(L$9,'March 2019'!$G$1:$BR$1,0))/INDEX('Planning CPRP'!$G$10:$BA$168,MATCH('Planning Ngrps'!$A47,'Planning CPRP'!$A$10:$A$170,0),MATCH('Planning Ngrps'!L$9,'Planning CPRP'!$G$9:$BA$9,0)),"")</f>
        <v/>
      </c>
      <c r="M47" s="158" t="str">
        <f>IFERROR(INDEX('March 2019'!$G$2:$BR$159,MATCH('Planning Ngrps'!$A47,'March 2019'!$A$2:$A$161,0),MATCH(M$9,'March 2019'!$G$1:$BR$1,0))/INDEX('Planning CPRP'!$G$10:$BA$168,MATCH('Planning Ngrps'!$A47,'Planning CPRP'!$A$10:$A$170,0),MATCH('Planning Ngrps'!M$9,'Planning CPRP'!$G$9:$BA$9,0)),"")</f>
        <v/>
      </c>
      <c r="N47" s="158" t="str">
        <f>IFERROR(INDEX('March 2019'!$G$2:$BR$159,MATCH('Planning Ngrps'!$A47,'March 2019'!$A$2:$A$161,0),MATCH(N$9,'March 2019'!$G$1:$BR$1,0))/INDEX('Planning CPRP'!$G$10:$BA$168,MATCH('Planning Ngrps'!$A47,'Planning CPRP'!$A$10:$A$170,0),MATCH('Planning Ngrps'!N$9,'Planning CPRP'!$G$9:$BA$9,0)),"")</f>
        <v/>
      </c>
      <c r="O47" s="158" t="str">
        <f>IFERROR(INDEX('March 2019'!$G$2:$BR$159,MATCH('Planning Ngrps'!$A47,'March 2019'!$A$2:$A$161,0),MATCH(O$9,'March 2019'!$G$1:$BR$1,0))/INDEX('Planning CPRP'!$G$10:$BA$168,MATCH('Planning Ngrps'!$A47,'Planning CPRP'!$A$10:$A$170,0),MATCH('Planning Ngrps'!O$9,'Planning CPRP'!$G$9:$BA$9,0)),"")</f>
        <v/>
      </c>
      <c r="P47" s="158" t="str">
        <f>IFERROR(INDEX('March 2019'!$G$2:$BR$159,MATCH('Planning Ngrps'!$A47,'March 2019'!$A$2:$A$161,0),MATCH(P$9,'March 2019'!$G$1:$BR$1,0))/INDEX('Planning CPRP'!$G$10:$BA$168,MATCH('Planning Ngrps'!$A47,'Planning CPRP'!$A$10:$A$170,0),MATCH('Planning Ngrps'!P$9,'Planning CPRP'!$G$9:$BA$9,0)),"")</f>
        <v/>
      </c>
      <c r="Q47" s="158" t="str">
        <f>IFERROR(INDEX('March 2019'!$G$2:$BR$159,MATCH('Planning Ngrps'!$A47,'March 2019'!$A$2:$A$161,0),MATCH(Q$9,'March 2019'!$G$1:$BR$1,0))/INDEX('Planning CPRP'!$G$10:$BA$168,MATCH('Planning Ngrps'!$A47,'Planning CPRP'!$A$10:$A$170,0),MATCH('Planning Ngrps'!Q$9,'Planning CPRP'!$G$9:$BA$9,0)),"")</f>
        <v/>
      </c>
      <c r="R47" s="158" t="str">
        <f>IFERROR(INDEX('March 2019'!$G$2:$BR$159,MATCH('Planning Ngrps'!$A47,'March 2019'!$A$2:$A$161,0),MATCH(R$9,'March 2019'!$G$1:$BR$1,0))/INDEX('Planning CPRP'!$G$10:$BA$168,MATCH('Planning Ngrps'!$A47,'Planning CPRP'!$A$10:$A$170,0),MATCH('Planning Ngrps'!R$9,'Planning CPRP'!$G$9:$BA$9,0)),"")</f>
        <v/>
      </c>
      <c r="S47" s="158" t="str">
        <f>IFERROR(INDEX('March 2019'!$G$2:$BR$159,MATCH('Planning Ngrps'!$A47,'March 2019'!$A$2:$A$161,0),MATCH(S$9,'March 2019'!$G$1:$BR$1,0))/INDEX('Planning CPRP'!$G$10:$BA$168,MATCH('Planning Ngrps'!$A47,'Planning CPRP'!$A$10:$A$170,0),MATCH('Planning Ngrps'!S$9,'Planning CPRP'!$G$9:$BA$9,0)),"")</f>
        <v/>
      </c>
      <c r="T47" s="158" t="str">
        <f>IFERROR(INDEX('March 2019'!$G$2:$BR$159,MATCH('Planning Ngrps'!$A47,'March 2019'!$A$2:$A$161,0),MATCH(T$9,'March 2019'!$G$1:$BR$1,0))/INDEX('Planning CPRP'!$G$10:$BA$168,MATCH('Planning Ngrps'!$A47,'Planning CPRP'!$A$10:$A$170,0),MATCH('Planning Ngrps'!T$9,'Planning CPRP'!$G$9:$BA$9,0)),"")</f>
        <v/>
      </c>
      <c r="U47" s="158" t="str">
        <f>IFERROR(INDEX('March 2019'!$G$2:$BR$159,MATCH('Planning Ngrps'!$A47,'March 2019'!$A$2:$A$161,0),MATCH(U$9,'March 2019'!$G$1:$BR$1,0))/INDEX('Planning CPRP'!$G$10:$BA$168,MATCH('Planning Ngrps'!$A47,'Planning CPRP'!$A$10:$A$170,0),MATCH('Planning Ngrps'!U$9,'Planning CPRP'!$G$9:$BA$9,0)),"")</f>
        <v/>
      </c>
      <c r="V47" s="158" t="str">
        <f>IFERROR(INDEX('March 2019'!$G$2:$BR$159,MATCH('Planning Ngrps'!$A47,'March 2019'!$A$2:$A$161,0),MATCH(V$9,'March 2019'!$G$1:$BR$1,0))/INDEX('Planning CPRP'!$G$10:$BA$168,MATCH('Planning Ngrps'!$A47,'Planning CPRP'!$A$10:$A$170,0),MATCH('Planning Ngrps'!V$9,'Planning CPRP'!$G$9:$BA$9,0)),"")</f>
        <v/>
      </c>
      <c r="W47" s="158" t="str">
        <f>IFERROR(INDEX('March 2019'!$G$2:$BR$159,MATCH('Planning Ngrps'!$A47,'March 2019'!$A$2:$A$161,0),MATCH(W$9,'March 2019'!$G$1:$BR$1,0))/INDEX('Planning CPRP'!$G$10:$BA$168,MATCH('Planning Ngrps'!$A47,'Planning CPRP'!$A$10:$A$170,0),MATCH('Planning Ngrps'!W$9,'Planning CPRP'!$G$9:$BA$9,0)),"")</f>
        <v/>
      </c>
      <c r="X47" s="158" t="str">
        <f>IFERROR(INDEX('March 2019'!$G$2:$BR$159,MATCH('Planning Ngrps'!$A47,'March 2019'!$A$2:$A$161,0),MATCH(X$9,'March 2019'!$G$1:$BR$1,0))/INDEX('Planning CPRP'!$G$10:$BA$168,MATCH('Planning Ngrps'!$A47,'Planning CPRP'!$A$10:$A$170,0),MATCH('Planning Ngrps'!X$9,'Planning CPRP'!$G$9:$BA$9,0)),"")</f>
        <v/>
      </c>
      <c r="Y47" s="158" t="str">
        <f>IFERROR(INDEX('March 2019'!$G$2:$BR$159,MATCH('Planning Ngrps'!$A47,'March 2019'!$A$2:$A$161,0),MATCH(Y$9,'March 2019'!$G$1:$BR$1,0))/INDEX('Planning CPRP'!$G$10:$BA$168,MATCH('Planning Ngrps'!$A47,'Planning CPRP'!$A$10:$A$170,0),MATCH('Planning Ngrps'!Y$9,'Planning CPRP'!$G$9:$BA$9,0)),"")</f>
        <v/>
      </c>
      <c r="Z47" s="158" t="str">
        <f>IFERROR(INDEX('March 2019'!$G$2:$BR$159,MATCH('Planning Ngrps'!$A47,'March 2019'!$A$2:$A$161,0),MATCH(Z$9,'March 2019'!$G$1:$BR$1,0))/INDEX('Planning CPRP'!$G$10:$BA$168,MATCH('Planning Ngrps'!$A47,'Planning CPRP'!$A$10:$A$170,0),MATCH('Planning Ngrps'!Z$9,'Planning CPRP'!$G$9:$BA$9,0)),"")</f>
        <v/>
      </c>
      <c r="AA47" s="158" t="str">
        <f>IFERROR(INDEX('March 2019'!$G$2:$BR$159,MATCH('Planning Ngrps'!$A47,'March 2019'!$A$2:$A$161,0),MATCH(AA$9,'March 2019'!$G$1:$BR$1,0))/INDEX('Planning CPRP'!$G$10:$BA$168,MATCH('Planning Ngrps'!$A47,'Planning CPRP'!$A$10:$A$170,0),MATCH('Planning Ngrps'!AA$9,'Planning CPRP'!$G$9:$BA$9,0)),"")</f>
        <v/>
      </c>
      <c r="AB47" s="158" t="str">
        <f>IFERROR(INDEX('March 2019'!$G$2:$BR$159,MATCH('Planning Ngrps'!$A47,'March 2019'!$A$2:$A$161,0),MATCH(AB$9,'March 2019'!$G$1:$BR$1,0))/INDEX('Planning CPRP'!$G$10:$BA$168,MATCH('Planning Ngrps'!$A47,'Planning CPRP'!$A$10:$A$170,0),MATCH('Planning Ngrps'!AB$9,'Planning CPRP'!$G$9:$BA$9,0)),"")</f>
        <v/>
      </c>
      <c r="AC47" s="158" t="str">
        <f>IFERROR(INDEX('March 2019'!$G$2:$BR$159,MATCH('Planning Ngrps'!$A47,'March 2019'!$A$2:$A$161,0),MATCH(AC$9,'March 2019'!$G$1:$BR$1,0))/INDEX('Planning CPRP'!$G$10:$BA$168,MATCH('Planning Ngrps'!$A47,'Planning CPRP'!$A$10:$A$170,0),MATCH('Planning Ngrps'!AC$9,'Planning CPRP'!$G$9:$BA$9,0)),"")</f>
        <v/>
      </c>
      <c r="AD47" s="158" t="str">
        <f>IFERROR(INDEX('March 2019'!$G$2:$BR$159,MATCH('Planning Ngrps'!$A47,'March 2019'!$A$2:$A$161,0),MATCH(AD$9,'March 2019'!$G$1:$BR$1,0))/INDEX('Planning CPRP'!$G$10:$BA$168,MATCH('Planning Ngrps'!$A47,'Planning CPRP'!$A$10:$A$170,0),MATCH('Planning Ngrps'!AD$9,'Planning CPRP'!$G$9:$BA$9,0)),"")</f>
        <v/>
      </c>
      <c r="AE47" s="158" t="str">
        <f>IFERROR(INDEX('March 2019'!$G$2:$BR$159,MATCH('Planning Ngrps'!$A47,'March 2019'!$A$2:$A$161,0),MATCH(AE$9,'March 2019'!$G$1:$BR$1,0))/INDEX('Planning CPRP'!$G$10:$BA$168,MATCH('Planning Ngrps'!$A47,'Planning CPRP'!$A$10:$A$170,0),MATCH('Planning Ngrps'!AE$9,'Planning CPRP'!$G$9:$BA$9,0)),"")</f>
        <v/>
      </c>
      <c r="AF47" s="158" t="str">
        <f>IFERROR(INDEX('March 2019'!$G$2:$BR$159,MATCH('Planning Ngrps'!$A47,'March 2019'!$A$2:$A$161,0),MATCH(AF$9,'March 2019'!$G$1:$BR$1,0))/INDEX('Planning CPRP'!$G$10:$BA$168,MATCH('Planning Ngrps'!$A47,'Planning CPRP'!$A$10:$A$170,0),MATCH('Planning Ngrps'!AF$9,'Planning CPRP'!$G$9:$BA$9,0)),"")</f>
        <v/>
      </c>
      <c r="AG47" s="158" t="str">
        <f>IFERROR(INDEX('March 2019'!$G$2:$BR$159,MATCH('Planning Ngrps'!$A47,'March 2019'!$A$2:$A$161,0),MATCH(AG$9,'March 2019'!$G$1:$BR$1,0))/INDEX('Planning CPRP'!$G$10:$BA$168,MATCH('Planning Ngrps'!$A47,'Planning CPRP'!$A$10:$A$170,0),MATCH('Planning Ngrps'!AG$9,'Planning CPRP'!$G$9:$BA$9,0)),"")</f>
        <v/>
      </c>
      <c r="AH47" s="158" t="str">
        <f>IFERROR(INDEX('March 2019'!$G$2:$BR$159,MATCH('Planning Ngrps'!$A47,'March 2019'!$A$2:$A$161,0),MATCH(AH$9,'March 2019'!$G$1:$BR$1,0))/INDEX('Planning CPRP'!$G$10:$BA$168,MATCH('Planning Ngrps'!$A47,'Planning CPRP'!$A$10:$A$170,0),MATCH('Planning Ngrps'!AH$9,'Planning CPRP'!$G$9:$BA$9,0)),"")</f>
        <v/>
      </c>
      <c r="AI47" s="158" t="str">
        <f>IFERROR(INDEX('March 2019'!$G$2:$BR$159,MATCH('Planning Ngrps'!$A47,'March 2019'!$A$2:$A$161,0),MATCH(AI$9,'March 2019'!$G$1:$BR$1,0))/INDEX('Planning CPRP'!$G$10:$BA$168,MATCH('Planning Ngrps'!$A47,'Planning CPRP'!$A$10:$A$170,0),MATCH('Planning Ngrps'!AI$9,'Planning CPRP'!$G$9:$BA$9,0)),"")</f>
        <v/>
      </c>
      <c r="AJ47" s="158" t="str">
        <f>IFERROR(INDEX('March 2019'!$G$2:$BR$159,MATCH('Planning Ngrps'!$A47,'March 2019'!$A$2:$A$161,0),MATCH(AJ$9,'March 2019'!$G$1:$BR$1,0))/INDEX('Planning CPRP'!$G$10:$BA$168,MATCH('Planning Ngrps'!$A47,'Planning CPRP'!$A$10:$A$170,0),MATCH('Planning Ngrps'!AJ$9,'Planning CPRP'!$G$9:$BA$9,0)),"")</f>
        <v/>
      </c>
      <c r="AK47" s="158" t="str">
        <f>IFERROR(INDEX('March 2019'!$G$2:$BR$159,MATCH('Planning Ngrps'!$A47,'March 2019'!$A$2:$A$161,0),MATCH(AK$9,'March 2019'!$G$1:$BR$1,0))/INDEX('Planning CPRP'!$G$10:$BA$168,MATCH('Planning Ngrps'!$A47,'Planning CPRP'!$A$10:$A$170,0),MATCH('Planning Ngrps'!AK$9,'Planning CPRP'!$G$9:$BA$9,0)),"")</f>
        <v/>
      </c>
      <c r="AL47" s="158" t="str">
        <f>IFERROR(INDEX('March 2019'!$G$2:$BR$159,MATCH('Planning Ngrps'!$A47,'March 2019'!$A$2:$A$161,0),MATCH(AL$9,'March 2019'!$G$1:$BR$1,0))/INDEX('Planning CPRP'!$G$10:$BA$168,MATCH('Planning Ngrps'!$A47,'Planning CPRP'!$A$10:$A$170,0),MATCH('Planning Ngrps'!AL$9,'Planning CPRP'!$G$9:$BA$9,0)),"")</f>
        <v/>
      </c>
      <c r="AM47" s="158" t="str">
        <f>IFERROR(INDEX('March 2019'!$G$2:$BR$159,MATCH('Planning Ngrps'!$A47,'March 2019'!$A$2:$A$161,0),MATCH(AM$9,'March 2019'!$G$1:$BR$1,0))/INDEX('Planning CPRP'!$G$10:$BA$168,MATCH('Planning Ngrps'!$A47,'Planning CPRP'!$A$10:$A$170,0),MATCH('Planning Ngrps'!AM$9,'Planning CPRP'!$G$9:$BA$9,0)),"")</f>
        <v/>
      </c>
      <c r="AN47" s="158" t="str">
        <f>IFERROR(INDEX('March 2019'!$G$2:$BR$159,MATCH('Planning Ngrps'!$A47,'March 2019'!$A$2:$A$161,0),MATCH(AN$9,'March 2019'!$G$1:$BR$1,0))/INDEX('Planning CPRP'!$G$10:$BA$168,MATCH('Planning Ngrps'!$A47,'Planning CPRP'!$A$10:$A$170,0),MATCH('Planning Ngrps'!AN$9,'Planning CPRP'!$G$9:$BA$9,0)),"")</f>
        <v/>
      </c>
      <c r="AO47" s="158" t="str">
        <f>IFERROR(INDEX('March 2019'!$G$2:$BR$159,MATCH('Planning Ngrps'!$A47,'March 2019'!$A$2:$A$161,0),MATCH(AO$9,'March 2019'!$G$1:$BR$1,0))/INDEX('Planning CPRP'!$G$10:$BA$168,MATCH('Planning Ngrps'!$A47,'Planning CPRP'!$A$10:$A$170,0),MATCH('Planning Ngrps'!AO$9,'Planning CPRP'!$G$9:$BA$9,0)),"")</f>
        <v/>
      </c>
      <c r="AP47" s="158" t="str">
        <f>IFERROR(INDEX('March 2019'!$G$2:$BR$159,MATCH('Planning Ngrps'!$A47,'March 2019'!$A$2:$A$161,0),MATCH(AP$9,'March 2019'!$G$1:$BR$1,0))/INDEX('Planning CPRP'!$G$10:$BA$168,MATCH('Planning Ngrps'!$A47,'Planning CPRP'!$A$10:$A$170,0),MATCH('Planning Ngrps'!AP$9,'Planning CPRP'!$G$9:$BA$9,0)),"")</f>
        <v/>
      </c>
      <c r="AQ47" s="158" t="str">
        <f>IFERROR(INDEX('March 2019'!$G$2:$BR$159,MATCH('Planning Ngrps'!$A47,'March 2019'!$A$2:$A$161,0),MATCH(AQ$9,'March 2019'!$G$1:$BR$1,0))/INDEX('Planning CPRP'!$G$10:$BA$168,MATCH('Planning Ngrps'!$A47,'Planning CPRP'!$A$10:$A$170,0),MATCH('Planning Ngrps'!AQ$9,'Planning CPRP'!$G$9:$BA$9,0)),"")</f>
        <v/>
      </c>
      <c r="AR47" s="158" t="str">
        <f>IFERROR(INDEX('March 2019'!$G$2:$BR$159,MATCH('Planning Ngrps'!$A47,'March 2019'!$A$2:$A$161,0),MATCH(AR$9,'March 2019'!$G$1:$BR$1,0))/INDEX('Planning CPRP'!$G$10:$BA$168,MATCH('Planning Ngrps'!$A47,'Planning CPRP'!$A$10:$A$170,0),MATCH('Planning Ngrps'!AR$9,'Planning CPRP'!$G$9:$BA$9,0)),"")</f>
        <v/>
      </c>
      <c r="AS47" s="158" t="str">
        <f>IFERROR(INDEX('March 2019'!$G$2:$BR$159,MATCH('Planning Ngrps'!$A47,'March 2019'!$A$2:$A$161,0),MATCH(AS$9,'March 2019'!$G$1:$BR$1,0))/INDEX('Planning CPRP'!$G$10:$BA$168,MATCH('Planning Ngrps'!$A47,'Planning CPRP'!$A$10:$A$170,0),MATCH('Planning Ngrps'!AS$9,'Planning CPRP'!$G$9:$BA$9,0)),"")</f>
        <v/>
      </c>
      <c r="AT47" s="158" t="str">
        <f>IFERROR(INDEX('March 2019'!$G$2:$BR$159,MATCH('Planning Ngrps'!$A47,'March 2019'!$A$2:$A$161,0),MATCH(AT$9,'March 2019'!$G$1:$BR$1,0))/INDEX('Planning CPRP'!$G$10:$BA$168,MATCH('Planning Ngrps'!$A47,'Planning CPRP'!$A$10:$A$170,0),MATCH('Planning Ngrps'!AT$9,'Planning CPRP'!$G$9:$BA$9,0)),"")</f>
        <v/>
      </c>
      <c r="AU47" s="158" t="str">
        <f>IFERROR(INDEX('March 2019'!$G$2:$BR$159,MATCH('Planning Ngrps'!$A47,'March 2019'!$A$2:$A$161,0),MATCH(AU$9,'March 2019'!$G$1:$BR$1,0))/INDEX('Planning CPRP'!$G$10:$BA$168,MATCH('Planning Ngrps'!$A47,'Planning CPRP'!$A$10:$A$170,0),MATCH('Planning Ngrps'!AU$9,'Planning CPRP'!$G$9:$BA$9,0)),"")</f>
        <v/>
      </c>
      <c r="AV47" s="158" t="str">
        <f>IFERROR(INDEX('March 2019'!$G$2:$BR$159,MATCH('Planning Ngrps'!$A47,'March 2019'!$A$2:$A$161,0),MATCH(AV$9,'March 2019'!$G$1:$BR$1,0))/INDEX('Planning CPRP'!$G$10:$BA$168,MATCH('Planning Ngrps'!$A47,'Planning CPRP'!$A$10:$A$170,0),MATCH('Planning Ngrps'!AV$9,'Planning CPRP'!$G$9:$BA$9,0)),"")</f>
        <v/>
      </c>
      <c r="AW47" s="158" t="str">
        <f>IFERROR(INDEX('March 2019'!$G$2:$BR$159,MATCH('Planning Ngrps'!$A47,'March 2019'!$A$2:$A$161,0),MATCH(AW$9,'March 2019'!$G$1:$BR$1,0))/INDEX('Planning CPRP'!$G$10:$BA$168,MATCH('Planning Ngrps'!$A47,'Planning CPRP'!$A$10:$A$170,0),MATCH('Planning Ngrps'!AW$9,'Planning CPRP'!$G$9:$BA$9,0)),"")</f>
        <v/>
      </c>
      <c r="AX47" s="158" t="str">
        <f>IFERROR(INDEX('March 2019'!$G$2:$BR$159,MATCH('Planning Ngrps'!$A47,'March 2019'!$A$2:$A$161,0),MATCH(AX$9,'March 2019'!$G$1:$BR$1,0))/INDEX('Planning CPRP'!$G$10:$BA$168,MATCH('Planning Ngrps'!$A47,'Planning CPRP'!$A$10:$A$170,0),MATCH('Planning Ngrps'!AX$9,'Planning CPRP'!$G$9:$BA$9,0)),"")</f>
        <v/>
      </c>
      <c r="AY47" s="158" t="str">
        <f>IFERROR(INDEX('March 2019'!$G$2:$BR$159,MATCH('Planning Ngrps'!$A47,'March 2019'!$A$2:$A$161,0),MATCH(AY$9,'March 2019'!$G$1:$BR$1,0))/INDEX('Planning CPRP'!$G$10:$BA$168,MATCH('Planning Ngrps'!$A47,'Planning CPRP'!$A$10:$A$170,0),MATCH('Planning Ngrps'!AY$9,'Planning CPRP'!$G$9:$BA$9,0)),"")</f>
        <v/>
      </c>
      <c r="AZ47" s="158" t="str">
        <f>IFERROR(INDEX('March 2019'!$G$2:$BR$159,MATCH('Planning Ngrps'!$A47,'March 2019'!$A$2:$A$161,0),MATCH(AZ$9,'March 2019'!$G$1:$BR$1,0))/INDEX('Planning CPRP'!$G$10:$BA$168,MATCH('Planning Ngrps'!$A47,'Planning CPRP'!$A$10:$A$170,0),MATCH('Planning Ngrps'!AZ$9,'Planning CPRP'!$G$9:$BA$9,0)),"")</f>
        <v/>
      </c>
      <c r="BA47" s="158" t="str">
        <f>IFERROR(INDEX('March 2019'!$G$2:$BR$159,MATCH('Planning Ngrps'!$A47,'March 2019'!$A$2:$A$161,0),MATCH(BA$9,'March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IFERROR(INDEX('March 2019'!$G$2:$BR$159,MATCH('Planning Ngrps'!$A48,'March 2019'!$A$2:$A$161,0),MATCH(G$9,'March 2019'!$G$1:$BR$1,0))/INDEX('Planning CPRP'!$G$10:$BA$168,MATCH('Planning Ngrps'!$A48,'Planning CPRP'!$A$10:$A$170,0),MATCH('Planning Ngrps'!G$9,'Planning CPRP'!$G$9:$BA$9,0)),"")</f>
        <v/>
      </c>
      <c r="H48" s="158" t="str">
        <f>IFERROR(INDEX('March 2019'!$G$2:$BR$159,MATCH('Planning Ngrps'!$A48,'March 2019'!$A$2:$A$161,0),MATCH(H$9,'March 2019'!$G$1:$BR$1,0))/INDEX('Planning CPRP'!$G$10:$BA$168,MATCH('Planning Ngrps'!$A48,'Planning CPRP'!$A$10:$A$170,0),MATCH('Planning Ngrps'!H$9,'Planning CPRP'!$G$9:$BA$9,0)),"")</f>
        <v/>
      </c>
      <c r="I48" s="158" t="str">
        <f>IFERROR(INDEX('March 2019'!$G$2:$BR$159,MATCH('Planning Ngrps'!$A48,'March 2019'!$A$2:$A$161,0),MATCH(I$9,'March 2019'!$G$1:$BR$1,0))/INDEX('Planning CPRP'!$G$10:$BA$168,MATCH('Planning Ngrps'!$A48,'Planning CPRP'!$A$10:$A$170,0),MATCH('Planning Ngrps'!I$9,'Planning CPRP'!$G$9:$BA$9,0)),"")</f>
        <v/>
      </c>
      <c r="J48" s="158" t="str">
        <f>IFERROR(INDEX('March 2019'!$G$2:$BR$159,MATCH('Planning Ngrps'!$A48,'March 2019'!$A$2:$A$161,0),MATCH(J$9,'March 2019'!$G$1:$BR$1,0))/INDEX('Planning CPRP'!$G$10:$BA$168,MATCH('Planning Ngrps'!$A48,'Planning CPRP'!$A$10:$A$170,0),MATCH('Planning Ngrps'!J$9,'Planning CPRP'!$G$9:$BA$9,0)),"")</f>
        <v/>
      </c>
      <c r="K48" s="158" t="str">
        <f>IFERROR(INDEX('March 2019'!$G$2:$BR$159,MATCH('Planning Ngrps'!$A48,'March 2019'!$A$2:$A$161,0),MATCH(K$9,'March 2019'!$G$1:$BR$1,0))/INDEX('Planning CPRP'!$G$10:$BA$168,MATCH('Planning Ngrps'!$A48,'Planning CPRP'!$A$10:$A$170,0),MATCH('Planning Ngrps'!K$9,'Planning CPRP'!$G$9:$BA$9,0)),"")</f>
        <v/>
      </c>
      <c r="L48" s="158" t="str">
        <f>IFERROR(INDEX('March 2019'!$G$2:$BR$159,MATCH('Planning Ngrps'!$A48,'March 2019'!$A$2:$A$161,0),MATCH(L$9,'March 2019'!$G$1:$BR$1,0))/INDEX('Planning CPRP'!$G$10:$BA$168,MATCH('Planning Ngrps'!$A48,'Planning CPRP'!$A$10:$A$170,0),MATCH('Planning Ngrps'!L$9,'Planning CPRP'!$G$9:$BA$9,0)),"")</f>
        <v/>
      </c>
      <c r="M48" s="158" t="str">
        <f>IFERROR(INDEX('March 2019'!$G$2:$BR$159,MATCH('Planning Ngrps'!$A48,'March 2019'!$A$2:$A$161,0),MATCH(M$9,'March 2019'!$G$1:$BR$1,0))/INDEX('Planning CPRP'!$G$10:$BA$168,MATCH('Planning Ngrps'!$A48,'Planning CPRP'!$A$10:$A$170,0),MATCH('Planning Ngrps'!M$9,'Planning CPRP'!$G$9:$BA$9,0)),"")</f>
        <v/>
      </c>
      <c r="N48" s="158" t="str">
        <f>IFERROR(INDEX('March 2019'!$G$2:$BR$159,MATCH('Planning Ngrps'!$A48,'March 2019'!$A$2:$A$161,0),MATCH(N$9,'March 2019'!$G$1:$BR$1,0))/INDEX('Planning CPRP'!$G$10:$BA$168,MATCH('Planning Ngrps'!$A48,'Planning CPRP'!$A$10:$A$170,0),MATCH('Planning Ngrps'!N$9,'Planning CPRP'!$G$9:$BA$9,0)),"")</f>
        <v/>
      </c>
      <c r="O48" s="158" t="str">
        <f>IFERROR(INDEX('March 2019'!$G$2:$BR$159,MATCH('Planning Ngrps'!$A48,'March 2019'!$A$2:$A$161,0),MATCH(O$9,'March 2019'!$G$1:$BR$1,0))/INDEX('Planning CPRP'!$G$10:$BA$168,MATCH('Planning Ngrps'!$A48,'Planning CPRP'!$A$10:$A$170,0),MATCH('Planning Ngrps'!O$9,'Planning CPRP'!$G$9:$BA$9,0)),"")</f>
        <v/>
      </c>
      <c r="P48" s="158" t="str">
        <f>IFERROR(INDEX('March 2019'!$G$2:$BR$159,MATCH('Planning Ngrps'!$A48,'March 2019'!$A$2:$A$161,0),MATCH(P$9,'March 2019'!$G$1:$BR$1,0))/INDEX('Planning CPRP'!$G$10:$BA$168,MATCH('Planning Ngrps'!$A48,'Planning CPRP'!$A$10:$A$170,0),MATCH('Planning Ngrps'!P$9,'Planning CPRP'!$G$9:$BA$9,0)),"")</f>
        <v/>
      </c>
      <c r="Q48" s="158" t="str">
        <f>IFERROR(INDEX('March 2019'!$G$2:$BR$159,MATCH('Planning Ngrps'!$A48,'March 2019'!$A$2:$A$161,0),MATCH(Q$9,'March 2019'!$G$1:$BR$1,0))/INDEX('Planning CPRP'!$G$10:$BA$168,MATCH('Planning Ngrps'!$A48,'Planning CPRP'!$A$10:$A$170,0),MATCH('Planning Ngrps'!Q$9,'Planning CPRP'!$G$9:$BA$9,0)),"")</f>
        <v/>
      </c>
      <c r="R48" s="158" t="str">
        <f>IFERROR(INDEX('March 2019'!$G$2:$BR$159,MATCH('Planning Ngrps'!$A48,'March 2019'!$A$2:$A$161,0),MATCH(R$9,'March 2019'!$G$1:$BR$1,0))/INDEX('Planning CPRP'!$G$10:$BA$168,MATCH('Planning Ngrps'!$A48,'Planning CPRP'!$A$10:$A$170,0),MATCH('Planning Ngrps'!R$9,'Planning CPRP'!$G$9:$BA$9,0)),"")</f>
        <v/>
      </c>
      <c r="S48" s="158" t="str">
        <f>IFERROR(INDEX('March 2019'!$G$2:$BR$159,MATCH('Planning Ngrps'!$A48,'March 2019'!$A$2:$A$161,0),MATCH(S$9,'March 2019'!$G$1:$BR$1,0))/INDEX('Planning CPRP'!$G$10:$BA$168,MATCH('Planning Ngrps'!$A48,'Planning CPRP'!$A$10:$A$170,0),MATCH('Planning Ngrps'!S$9,'Planning CPRP'!$G$9:$BA$9,0)),"")</f>
        <v/>
      </c>
      <c r="T48" s="158" t="str">
        <f>IFERROR(INDEX('March 2019'!$G$2:$BR$159,MATCH('Planning Ngrps'!$A48,'March 2019'!$A$2:$A$161,0),MATCH(T$9,'March 2019'!$G$1:$BR$1,0))/INDEX('Planning CPRP'!$G$10:$BA$168,MATCH('Planning Ngrps'!$A48,'Planning CPRP'!$A$10:$A$170,0),MATCH('Planning Ngrps'!T$9,'Planning CPRP'!$G$9:$BA$9,0)),"")</f>
        <v/>
      </c>
      <c r="U48" s="158" t="str">
        <f>IFERROR(INDEX('March 2019'!$G$2:$BR$159,MATCH('Planning Ngrps'!$A48,'March 2019'!$A$2:$A$161,0),MATCH(U$9,'March 2019'!$G$1:$BR$1,0))/INDEX('Planning CPRP'!$G$10:$BA$168,MATCH('Planning Ngrps'!$A48,'Planning CPRP'!$A$10:$A$170,0),MATCH('Planning Ngrps'!U$9,'Planning CPRP'!$G$9:$BA$9,0)),"")</f>
        <v/>
      </c>
      <c r="V48" s="158" t="str">
        <f>IFERROR(INDEX('March 2019'!$G$2:$BR$159,MATCH('Planning Ngrps'!$A48,'March 2019'!$A$2:$A$161,0),MATCH(V$9,'March 2019'!$G$1:$BR$1,0))/INDEX('Planning CPRP'!$G$10:$BA$168,MATCH('Planning Ngrps'!$A48,'Planning CPRP'!$A$10:$A$170,0),MATCH('Planning Ngrps'!V$9,'Planning CPRP'!$G$9:$BA$9,0)),"")</f>
        <v/>
      </c>
      <c r="W48" s="158" t="str">
        <f>IFERROR(INDEX('March 2019'!$G$2:$BR$159,MATCH('Planning Ngrps'!$A48,'March 2019'!$A$2:$A$161,0),MATCH(W$9,'March 2019'!$G$1:$BR$1,0))/INDEX('Planning CPRP'!$G$10:$BA$168,MATCH('Planning Ngrps'!$A48,'Planning CPRP'!$A$10:$A$170,0),MATCH('Planning Ngrps'!W$9,'Planning CPRP'!$G$9:$BA$9,0)),"")</f>
        <v/>
      </c>
      <c r="X48" s="158" t="str">
        <f>IFERROR(INDEX('March 2019'!$G$2:$BR$159,MATCH('Planning Ngrps'!$A48,'March 2019'!$A$2:$A$161,0),MATCH(X$9,'March 2019'!$G$1:$BR$1,0))/INDEX('Planning CPRP'!$G$10:$BA$168,MATCH('Planning Ngrps'!$A48,'Planning CPRP'!$A$10:$A$170,0),MATCH('Planning Ngrps'!X$9,'Planning CPRP'!$G$9:$BA$9,0)),"")</f>
        <v/>
      </c>
      <c r="Y48" s="158" t="str">
        <f>IFERROR(INDEX('March 2019'!$G$2:$BR$159,MATCH('Planning Ngrps'!$A48,'March 2019'!$A$2:$A$161,0),MATCH(Y$9,'March 2019'!$G$1:$BR$1,0))/INDEX('Planning CPRP'!$G$10:$BA$168,MATCH('Planning Ngrps'!$A48,'Planning CPRP'!$A$10:$A$170,0),MATCH('Planning Ngrps'!Y$9,'Planning CPRP'!$G$9:$BA$9,0)),"")</f>
        <v/>
      </c>
      <c r="Z48" s="158" t="str">
        <f>IFERROR(INDEX('March 2019'!$G$2:$BR$159,MATCH('Planning Ngrps'!$A48,'March 2019'!$A$2:$A$161,0),MATCH(Z$9,'March 2019'!$G$1:$BR$1,0))/INDEX('Planning CPRP'!$G$10:$BA$168,MATCH('Planning Ngrps'!$A48,'Planning CPRP'!$A$10:$A$170,0),MATCH('Planning Ngrps'!Z$9,'Planning CPRP'!$G$9:$BA$9,0)),"")</f>
        <v/>
      </c>
      <c r="AA48" s="158" t="str">
        <f>IFERROR(INDEX('March 2019'!$G$2:$BR$159,MATCH('Planning Ngrps'!$A48,'March 2019'!$A$2:$A$161,0),MATCH(AA$9,'March 2019'!$G$1:$BR$1,0))/INDEX('Planning CPRP'!$G$10:$BA$168,MATCH('Planning Ngrps'!$A48,'Planning CPRP'!$A$10:$A$170,0),MATCH('Planning Ngrps'!AA$9,'Planning CPRP'!$G$9:$BA$9,0)),"")</f>
        <v/>
      </c>
      <c r="AB48" s="158" t="str">
        <f>IFERROR(INDEX('March 2019'!$G$2:$BR$159,MATCH('Planning Ngrps'!$A48,'March 2019'!$A$2:$A$161,0),MATCH(AB$9,'March 2019'!$G$1:$BR$1,0))/INDEX('Planning CPRP'!$G$10:$BA$168,MATCH('Planning Ngrps'!$A48,'Planning CPRP'!$A$10:$A$170,0),MATCH('Planning Ngrps'!AB$9,'Planning CPRP'!$G$9:$BA$9,0)),"")</f>
        <v/>
      </c>
      <c r="AC48" s="158" t="str">
        <f>IFERROR(INDEX('March 2019'!$G$2:$BR$159,MATCH('Planning Ngrps'!$A48,'March 2019'!$A$2:$A$161,0),MATCH(AC$9,'March 2019'!$G$1:$BR$1,0))/INDEX('Planning CPRP'!$G$10:$BA$168,MATCH('Planning Ngrps'!$A48,'Planning CPRP'!$A$10:$A$170,0),MATCH('Planning Ngrps'!AC$9,'Planning CPRP'!$G$9:$BA$9,0)),"")</f>
        <v/>
      </c>
      <c r="AD48" s="158" t="str">
        <f>IFERROR(INDEX('March 2019'!$G$2:$BR$159,MATCH('Planning Ngrps'!$A48,'March 2019'!$A$2:$A$161,0),MATCH(AD$9,'March 2019'!$G$1:$BR$1,0))/INDEX('Planning CPRP'!$G$10:$BA$168,MATCH('Planning Ngrps'!$A48,'Planning CPRP'!$A$10:$A$170,0),MATCH('Planning Ngrps'!AD$9,'Planning CPRP'!$G$9:$BA$9,0)),"")</f>
        <v/>
      </c>
      <c r="AE48" s="158" t="str">
        <f>IFERROR(INDEX('March 2019'!$G$2:$BR$159,MATCH('Planning Ngrps'!$A48,'March 2019'!$A$2:$A$161,0),MATCH(AE$9,'March 2019'!$G$1:$BR$1,0))/INDEX('Planning CPRP'!$G$10:$BA$168,MATCH('Planning Ngrps'!$A48,'Planning CPRP'!$A$10:$A$170,0),MATCH('Planning Ngrps'!AE$9,'Planning CPRP'!$G$9:$BA$9,0)),"")</f>
        <v/>
      </c>
      <c r="AF48" s="158" t="str">
        <f>IFERROR(INDEX('March 2019'!$G$2:$BR$159,MATCH('Planning Ngrps'!$A48,'March 2019'!$A$2:$A$161,0),MATCH(AF$9,'March 2019'!$G$1:$BR$1,0))/INDEX('Planning CPRP'!$G$10:$BA$168,MATCH('Planning Ngrps'!$A48,'Planning CPRP'!$A$10:$A$170,0),MATCH('Planning Ngrps'!AF$9,'Planning CPRP'!$G$9:$BA$9,0)),"")</f>
        <v/>
      </c>
      <c r="AG48" s="158" t="str">
        <f>IFERROR(INDEX('March 2019'!$G$2:$BR$159,MATCH('Planning Ngrps'!$A48,'March 2019'!$A$2:$A$161,0),MATCH(AG$9,'March 2019'!$G$1:$BR$1,0))/INDEX('Planning CPRP'!$G$10:$BA$168,MATCH('Planning Ngrps'!$A48,'Planning CPRP'!$A$10:$A$170,0),MATCH('Planning Ngrps'!AG$9,'Planning CPRP'!$G$9:$BA$9,0)),"")</f>
        <v/>
      </c>
      <c r="AH48" s="158" t="str">
        <f>IFERROR(INDEX('March 2019'!$G$2:$BR$159,MATCH('Planning Ngrps'!$A48,'March 2019'!$A$2:$A$161,0),MATCH(AH$9,'March 2019'!$G$1:$BR$1,0))/INDEX('Planning CPRP'!$G$10:$BA$168,MATCH('Planning Ngrps'!$A48,'Planning CPRP'!$A$10:$A$170,0),MATCH('Planning Ngrps'!AH$9,'Planning CPRP'!$G$9:$BA$9,0)),"")</f>
        <v/>
      </c>
      <c r="AI48" s="158" t="str">
        <f>IFERROR(INDEX('March 2019'!$G$2:$BR$159,MATCH('Planning Ngrps'!$A48,'March 2019'!$A$2:$A$161,0),MATCH(AI$9,'March 2019'!$G$1:$BR$1,0))/INDEX('Planning CPRP'!$G$10:$BA$168,MATCH('Planning Ngrps'!$A48,'Planning CPRP'!$A$10:$A$170,0),MATCH('Planning Ngrps'!AI$9,'Planning CPRP'!$G$9:$BA$9,0)),"")</f>
        <v/>
      </c>
      <c r="AJ48" s="158" t="str">
        <f>IFERROR(INDEX('March 2019'!$G$2:$BR$159,MATCH('Planning Ngrps'!$A48,'March 2019'!$A$2:$A$161,0),MATCH(AJ$9,'March 2019'!$G$1:$BR$1,0))/INDEX('Planning CPRP'!$G$10:$BA$168,MATCH('Planning Ngrps'!$A48,'Planning CPRP'!$A$10:$A$170,0),MATCH('Planning Ngrps'!AJ$9,'Planning CPRP'!$G$9:$BA$9,0)),"")</f>
        <v/>
      </c>
      <c r="AK48" s="158" t="str">
        <f>IFERROR(INDEX('March 2019'!$G$2:$BR$159,MATCH('Planning Ngrps'!$A48,'March 2019'!$A$2:$A$161,0),MATCH(AK$9,'March 2019'!$G$1:$BR$1,0))/INDEX('Planning CPRP'!$G$10:$BA$168,MATCH('Planning Ngrps'!$A48,'Planning CPRP'!$A$10:$A$170,0),MATCH('Planning Ngrps'!AK$9,'Planning CPRP'!$G$9:$BA$9,0)),"")</f>
        <v/>
      </c>
      <c r="AL48" s="158" t="str">
        <f>IFERROR(INDEX('March 2019'!$G$2:$BR$159,MATCH('Planning Ngrps'!$A48,'March 2019'!$A$2:$A$161,0),MATCH(AL$9,'March 2019'!$G$1:$BR$1,0))/INDEX('Planning CPRP'!$G$10:$BA$168,MATCH('Planning Ngrps'!$A48,'Planning CPRP'!$A$10:$A$170,0),MATCH('Planning Ngrps'!AL$9,'Planning CPRP'!$G$9:$BA$9,0)),"")</f>
        <v/>
      </c>
      <c r="AM48" s="158" t="str">
        <f>IFERROR(INDEX('March 2019'!$G$2:$BR$159,MATCH('Planning Ngrps'!$A48,'March 2019'!$A$2:$A$161,0),MATCH(AM$9,'March 2019'!$G$1:$BR$1,0))/INDEX('Planning CPRP'!$G$10:$BA$168,MATCH('Planning Ngrps'!$A48,'Planning CPRP'!$A$10:$A$170,0),MATCH('Planning Ngrps'!AM$9,'Planning CPRP'!$G$9:$BA$9,0)),"")</f>
        <v/>
      </c>
      <c r="AN48" s="158" t="str">
        <f>IFERROR(INDEX('March 2019'!$G$2:$BR$159,MATCH('Planning Ngrps'!$A48,'March 2019'!$A$2:$A$161,0),MATCH(AN$9,'March 2019'!$G$1:$BR$1,0))/INDEX('Planning CPRP'!$G$10:$BA$168,MATCH('Planning Ngrps'!$A48,'Planning CPRP'!$A$10:$A$170,0),MATCH('Planning Ngrps'!AN$9,'Planning CPRP'!$G$9:$BA$9,0)),"")</f>
        <v/>
      </c>
      <c r="AO48" s="158" t="str">
        <f>IFERROR(INDEX('March 2019'!$G$2:$BR$159,MATCH('Planning Ngrps'!$A48,'March 2019'!$A$2:$A$161,0),MATCH(AO$9,'March 2019'!$G$1:$BR$1,0))/INDEX('Planning CPRP'!$G$10:$BA$168,MATCH('Planning Ngrps'!$A48,'Planning CPRP'!$A$10:$A$170,0),MATCH('Planning Ngrps'!AO$9,'Planning CPRP'!$G$9:$BA$9,0)),"")</f>
        <v/>
      </c>
      <c r="AP48" s="158" t="str">
        <f>IFERROR(INDEX('March 2019'!$G$2:$BR$159,MATCH('Planning Ngrps'!$A48,'March 2019'!$A$2:$A$161,0),MATCH(AP$9,'March 2019'!$G$1:$BR$1,0))/INDEX('Planning CPRP'!$G$10:$BA$168,MATCH('Planning Ngrps'!$A48,'Planning CPRP'!$A$10:$A$170,0),MATCH('Planning Ngrps'!AP$9,'Planning CPRP'!$G$9:$BA$9,0)),"")</f>
        <v/>
      </c>
      <c r="AQ48" s="158" t="str">
        <f>IFERROR(INDEX('March 2019'!$G$2:$BR$159,MATCH('Planning Ngrps'!$A48,'March 2019'!$A$2:$A$161,0),MATCH(AQ$9,'March 2019'!$G$1:$BR$1,0))/INDEX('Planning CPRP'!$G$10:$BA$168,MATCH('Planning Ngrps'!$A48,'Planning CPRP'!$A$10:$A$170,0),MATCH('Planning Ngrps'!AQ$9,'Planning CPRP'!$G$9:$BA$9,0)),"")</f>
        <v/>
      </c>
      <c r="AR48" s="158" t="str">
        <f>IFERROR(INDEX('March 2019'!$G$2:$BR$159,MATCH('Planning Ngrps'!$A48,'March 2019'!$A$2:$A$161,0),MATCH(AR$9,'March 2019'!$G$1:$BR$1,0))/INDEX('Planning CPRP'!$G$10:$BA$168,MATCH('Planning Ngrps'!$A48,'Planning CPRP'!$A$10:$A$170,0),MATCH('Planning Ngrps'!AR$9,'Planning CPRP'!$G$9:$BA$9,0)),"")</f>
        <v/>
      </c>
      <c r="AS48" s="158" t="str">
        <f>IFERROR(INDEX('March 2019'!$G$2:$BR$159,MATCH('Planning Ngrps'!$A48,'March 2019'!$A$2:$A$161,0),MATCH(AS$9,'March 2019'!$G$1:$BR$1,0))/INDEX('Planning CPRP'!$G$10:$BA$168,MATCH('Planning Ngrps'!$A48,'Planning CPRP'!$A$10:$A$170,0),MATCH('Planning Ngrps'!AS$9,'Planning CPRP'!$G$9:$BA$9,0)),"")</f>
        <v/>
      </c>
      <c r="AT48" s="158" t="str">
        <f>IFERROR(INDEX('March 2019'!$G$2:$BR$159,MATCH('Planning Ngrps'!$A48,'March 2019'!$A$2:$A$161,0),MATCH(AT$9,'March 2019'!$G$1:$BR$1,0))/INDEX('Planning CPRP'!$G$10:$BA$168,MATCH('Planning Ngrps'!$A48,'Planning CPRP'!$A$10:$A$170,0),MATCH('Planning Ngrps'!AT$9,'Planning CPRP'!$G$9:$BA$9,0)),"")</f>
        <v/>
      </c>
      <c r="AU48" s="158" t="str">
        <f>IFERROR(INDEX('March 2019'!$G$2:$BR$159,MATCH('Planning Ngrps'!$A48,'March 2019'!$A$2:$A$161,0),MATCH(AU$9,'March 2019'!$G$1:$BR$1,0))/INDEX('Planning CPRP'!$G$10:$BA$168,MATCH('Planning Ngrps'!$A48,'Planning CPRP'!$A$10:$A$170,0),MATCH('Planning Ngrps'!AU$9,'Planning CPRP'!$G$9:$BA$9,0)),"")</f>
        <v/>
      </c>
      <c r="AV48" s="158" t="str">
        <f>IFERROR(INDEX('March 2019'!$G$2:$BR$159,MATCH('Planning Ngrps'!$A48,'March 2019'!$A$2:$A$161,0),MATCH(AV$9,'March 2019'!$G$1:$BR$1,0))/INDEX('Planning CPRP'!$G$10:$BA$168,MATCH('Planning Ngrps'!$A48,'Planning CPRP'!$A$10:$A$170,0),MATCH('Planning Ngrps'!AV$9,'Planning CPRP'!$G$9:$BA$9,0)),"")</f>
        <v/>
      </c>
      <c r="AW48" s="158" t="str">
        <f>IFERROR(INDEX('March 2019'!$G$2:$BR$159,MATCH('Planning Ngrps'!$A48,'March 2019'!$A$2:$A$161,0),MATCH(AW$9,'March 2019'!$G$1:$BR$1,0))/INDEX('Planning CPRP'!$G$10:$BA$168,MATCH('Planning Ngrps'!$A48,'Planning CPRP'!$A$10:$A$170,0),MATCH('Planning Ngrps'!AW$9,'Planning CPRP'!$G$9:$BA$9,0)),"")</f>
        <v/>
      </c>
      <c r="AX48" s="158" t="str">
        <f>IFERROR(INDEX('March 2019'!$G$2:$BR$159,MATCH('Planning Ngrps'!$A48,'March 2019'!$A$2:$A$161,0),MATCH(AX$9,'March 2019'!$G$1:$BR$1,0))/INDEX('Planning CPRP'!$G$10:$BA$168,MATCH('Planning Ngrps'!$A48,'Planning CPRP'!$A$10:$A$170,0),MATCH('Planning Ngrps'!AX$9,'Planning CPRP'!$G$9:$BA$9,0)),"")</f>
        <v/>
      </c>
      <c r="AY48" s="158" t="str">
        <f>IFERROR(INDEX('March 2019'!$G$2:$BR$159,MATCH('Planning Ngrps'!$A48,'March 2019'!$A$2:$A$161,0),MATCH(AY$9,'March 2019'!$G$1:$BR$1,0))/INDEX('Planning CPRP'!$G$10:$BA$168,MATCH('Planning Ngrps'!$A48,'Planning CPRP'!$A$10:$A$170,0),MATCH('Planning Ngrps'!AY$9,'Planning CPRP'!$G$9:$BA$9,0)),"")</f>
        <v/>
      </c>
      <c r="AZ48" s="158" t="str">
        <f>IFERROR(INDEX('March 2019'!$G$2:$BR$159,MATCH('Planning Ngrps'!$A48,'March 2019'!$A$2:$A$161,0),MATCH(AZ$9,'March 2019'!$G$1:$BR$1,0))/INDEX('Planning CPRP'!$G$10:$BA$168,MATCH('Planning Ngrps'!$A48,'Planning CPRP'!$A$10:$A$170,0),MATCH('Planning Ngrps'!AZ$9,'Planning CPRP'!$G$9:$BA$9,0)),"")</f>
        <v/>
      </c>
      <c r="BA48" s="158" t="str">
        <f>IFERROR(INDEX('March 2019'!$G$2:$BR$159,MATCH('Planning Ngrps'!$A48,'March 2019'!$A$2:$A$161,0),MATCH(BA$9,'March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2019'!$G$2:$BR$159,MATCH('Planning Ngrps'!$A49,'March 2019'!$A$2:$A$161,0),MATCH(G$9,'March 2019'!$G$1:$BR$1,0))/INDEX('Planning CPRP'!$G$10:$BA$168,MATCH('Planning Ngrps'!$A49,'Planning CPRP'!$A$10:$A$170,0),MATCH('Planning Ngrps'!G$9,'Planning CPRP'!$G$9:$BA$9,0)),"")</f>
        <v/>
      </c>
      <c r="H49" s="158" t="str">
        <f>IFERROR(INDEX('March 2019'!$G$2:$BR$159,MATCH('Planning Ngrps'!$A49,'March 2019'!$A$2:$A$161,0),MATCH(H$9,'March 2019'!$G$1:$BR$1,0))/INDEX('Planning CPRP'!$G$10:$BA$168,MATCH('Planning Ngrps'!$A49,'Planning CPRP'!$A$10:$A$170,0),MATCH('Planning Ngrps'!H$9,'Planning CPRP'!$G$9:$BA$9,0)),"")</f>
        <v/>
      </c>
      <c r="I49" s="158" t="str">
        <f>IFERROR(INDEX('March 2019'!$G$2:$BR$159,MATCH('Planning Ngrps'!$A49,'March 2019'!$A$2:$A$161,0),MATCH(I$9,'March 2019'!$G$1:$BR$1,0))/INDEX('Planning CPRP'!$G$10:$BA$168,MATCH('Planning Ngrps'!$A49,'Planning CPRP'!$A$10:$A$170,0),MATCH('Planning Ngrps'!I$9,'Planning CPRP'!$G$9:$BA$9,0)),"")</f>
        <v/>
      </c>
      <c r="J49" s="158" t="str">
        <f>IFERROR(INDEX('March 2019'!$G$2:$BR$159,MATCH('Planning Ngrps'!$A49,'March 2019'!$A$2:$A$161,0),MATCH(J$9,'March 2019'!$G$1:$BR$1,0))/INDEX('Planning CPRP'!$G$10:$BA$168,MATCH('Planning Ngrps'!$A49,'Planning CPRP'!$A$10:$A$170,0),MATCH('Planning Ngrps'!J$9,'Planning CPRP'!$G$9:$BA$9,0)),"")</f>
        <v/>
      </c>
      <c r="K49" s="158" t="str">
        <f>IFERROR(INDEX('March 2019'!$G$2:$BR$159,MATCH('Planning Ngrps'!$A49,'March 2019'!$A$2:$A$161,0),MATCH(K$9,'March 2019'!$G$1:$BR$1,0))/INDEX('Planning CPRP'!$G$10:$BA$168,MATCH('Planning Ngrps'!$A49,'Planning CPRP'!$A$10:$A$170,0),MATCH('Planning Ngrps'!K$9,'Planning CPRP'!$G$9:$BA$9,0)),"")</f>
        <v/>
      </c>
      <c r="L49" s="158" t="str">
        <f>IFERROR(INDEX('March 2019'!$G$2:$BR$159,MATCH('Planning Ngrps'!$A49,'March 2019'!$A$2:$A$161,0),MATCH(L$9,'March 2019'!$G$1:$BR$1,0))/INDEX('Planning CPRP'!$G$10:$BA$168,MATCH('Planning Ngrps'!$A49,'Planning CPRP'!$A$10:$A$170,0),MATCH('Planning Ngrps'!L$9,'Planning CPRP'!$G$9:$BA$9,0)),"")</f>
        <v/>
      </c>
      <c r="M49" s="158" t="str">
        <f>IFERROR(INDEX('March 2019'!$G$2:$BR$159,MATCH('Planning Ngrps'!$A49,'March 2019'!$A$2:$A$161,0),MATCH(M$9,'March 2019'!$G$1:$BR$1,0))/INDEX('Planning CPRP'!$G$10:$BA$168,MATCH('Planning Ngrps'!$A49,'Planning CPRP'!$A$10:$A$170,0),MATCH('Planning Ngrps'!M$9,'Planning CPRP'!$G$9:$BA$9,0)),"")</f>
        <v/>
      </c>
      <c r="N49" s="158" t="str">
        <f>IFERROR(INDEX('March 2019'!$G$2:$BR$159,MATCH('Planning Ngrps'!$A49,'March 2019'!$A$2:$A$161,0),MATCH(N$9,'March 2019'!$G$1:$BR$1,0))/INDEX('Planning CPRP'!$G$10:$BA$168,MATCH('Planning Ngrps'!$A49,'Planning CPRP'!$A$10:$A$170,0),MATCH('Planning Ngrps'!N$9,'Planning CPRP'!$G$9:$BA$9,0)),"")</f>
        <v/>
      </c>
      <c r="O49" s="158" t="str">
        <f>IFERROR(INDEX('March 2019'!$G$2:$BR$159,MATCH('Planning Ngrps'!$A49,'March 2019'!$A$2:$A$161,0),MATCH(O$9,'March 2019'!$G$1:$BR$1,0))/INDEX('Planning CPRP'!$G$10:$BA$168,MATCH('Planning Ngrps'!$A49,'Planning CPRP'!$A$10:$A$170,0),MATCH('Planning Ngrps'!O$9,'Planning CPRP'!$G$9:$BA$9,0)),"")</f>
        <v/>
      </c>
      <c r="P49" s="158" t="str">
        <f>IFERROR(INDEX('March 2019'!$G$2:$BR$159,MATCH('Planning Ngrps'!$A49,'March 2019'!$A$2:$A$161,0),MATCH(P$9,'March 2019'!$G$1:$BR$1,0))/INDEX('Planning CPRP'!$G$10:$BA$168,MATCH('Planning Ngrps'!$A49,'Planning CPRP'!$A$10:$A$170,0),MATCH('Planning Ngrps'!P$9,'Planning CPRP'!$G$9:$BA$9,0)),"")</f>
        <v/>
      </c>
      <c r="Q49" s="158" t="str">
        <f>IFERROR(INDEX('March 2019'!$G$2:$BR$159,MATCH('Planning Ngrps'!$A49,'March 2019'!$A$2:$A$161,0),MATCH(Q$9,'March 2019'!$G$1:$BR$1,0))/INDEX('Planning CPRP'!$G$10:$BA$168,MATCH('Planning Ngrps'!$A49,'Planning CPRP'!$A$10:$A$170,0),MATCH('Planning Ngrps'!Q$9,'Planning CPRP'!$G$9:$BA$9,0)),"")</f>
        <v/>
      </c>
      <c r="R49" s="158" t="str">
        <f>IFERROR(INDEX('March 2019'!$G$2:$BR$159,MATCH('Planning Ngrps'!$A49,'March 2019'!$A$2:$A$161,0),MATCH(R$9,'March 2019'!$G$1:$BR$1,0))/INDEX('Planning CPRP'!$G$10:$BA$168,MATCH('Planning Ngrps'!$A49,'Planning CPRP'!$A$10:$A$170,0),MATCH('Planning Ngrps'!R$9,'Planning CPRP'!$G$9:$BA$9,0)),"")</f>
        <v/>
      </c>
      <c r="S49" s="158" t="str">
        <f>IFERROR(INDEX('March 2019'!$G$2:$BR$159,MATCH('Planning Ngrps'!$A49,'March 2019'!$A$2:$A$161,0),MATCH(S$9,'March 2019'!$G$1:$BR$1,0))/INDEX('Planning CPRP'!$G$10:$BA$168,MATCH('Planning Ngrps'!$A49,'Planning CPRP'!$A$10:$A$170,0),MATCH('Planning Ngrps'!S$9,'Planning CPRP'!$G$9:$BA$9,0)),"")</f>
        <v/>
      </c>
      <c r="T49" s="158" t="str">
        <f>IFERROR(INDEX('March 2019'!$G$2:$BR$159,MATCH('Planning Ngrps'!$A49,'March 2019'!$A$2:$A$161,0),MATCH(T$9,'March 2019'!$G$1:$BR$1,0))/INDEX('Planning CPRP'!$G$10:$BA$168,MATCH('Planning Ngrps'!$A49,'Planning CPRP'!$A$10:$A$170,0),MATCH('Planning Ngrps'!T$9,'Planning CPRP'!$G$9:$BA$9,0)),"")</f>
        <v/>
      </c>
      <c r="U49" s="158" t="str">
        <f>IFERROR(INDEX('March 2019'!$G$2:$BR$159,MATCH('Planning Ngrps'!$A49,'March 2019'!$A$2:$A$161,0),MATCH(U$9,'March 2019'!$G$1:$BR$1,0))/INDEX('Planning CPRP'!$G$10:$BA$168,MATCH('Planning Ngrps'!$A49,'Planning CPRP'!$A$10:$A$170,0),MATCH('Planning Ngrps'!U$9,'Planning CPRP'!$G$9:$BA$9,0)),"")</f>
        <v/>
      </c>
      <c r="V49" s="158" t="str">
        <f>IFERROR(INDEX('March 2019'!$G$2:$BR$159,MATCH('Planning Ngrps'!$A49,'March 2019'!$A$2:$A$161,0),MATCH(V$9,'March 2019'!$G$1:$BR$1,0))/INDEX('Planning CPRP'!$G$10:$BA$168,MATCH('Planning Ngrps'!$A49,'Planning CPRP'!$A$10:$A$170,0),MATCH('Planning Ngrps'!V$9,'Planning CPRP'!$G$9:$BA$9,0)),"")</f>
        <v/>
      </c>
      <c r="W49" s="158" t="str">
        <f>IFERROR(INDEX('March 2019'!$G$2:$BR$159,MATCH('Planning Ngrps'!$A49,'March 2019'!$A$2:$A$161,0),MATCH(W$9,'March 2019'!$G$1:$BR$1,0))/INDEX('Planning CPRP'!$G$10:$BA$168,MATCH('Planning Ngrps'!$A49,'Planning CPRP'!$A$10:$A$170,0),MATCH('Planning Ngrps'!W$9,'Planning CPRP'!$G$9:$BA$9,0)),"")</f>
        <v/>
      </c>
      <c r="X49" s="158" t="str">
        <f>IFERROR(INDEX('March 2019'!$G$2:$BR$159,MATCH('Planning Ngrps'!$A49,'March 2019'!$A$2:$A$161,0),MATCH(X$9,'March 2019'!$G$1:$BR$1,0))/INDEX('Planning CPRP'!$G$10:$BA$168,MATCH('Planning Ngrps'!$A49,'Planning CPRP'!$A$10:$A$170,0),MATCH('Planning Ngrps'!X$9,'Planning CPRP'!$G$9:$BA$9,0)),"")</f>
        <v/>
      </c>
      <c r="Y49" s="158" t="str">
        <f>IFERROR(INDEX('March 2019'!$G$2:$BR$159,MATCH('Planning Ngrps'!$A49,'March 2019'!$A$2:$A$161,0),MATCH(Y$9,'March 2019'!$G$1:$BR$1,0))/INDEX('Planning CPRP'!$G$10:$BA$168,MATCH('Planning Ngrps'!$A49,'Planning CPRP'!$A$10:$A$170,0),MATCH('Planning Ngrps'!Y$9,'Planning CPRP'!$G$9:$BA$9,0)),"")</f>
        <v/>
      </c>
      <c r="Z49" s="158" t="str">
        <f>IFERROR(INDEX('March 2019'!$G$2:$BR$159,MATCH('Planning Ngrps'!$A49,'March 2019'!$A$2:$A$161,0),MATCH(Z$9,'March 2019'!$G$1:$BR$1,0))/INDEX('Planning CPRP'!$G$10:$BA$168,MATCH('Planning Ngrps'!$A49,'Planning CPRP'!$A$10:$A$170,0),MATCH('Planning Ngrps'!Z$9,'Planning CPRP'!$G$9:$BA$9,0)),"")</f>
        <v/>
      </c>
      <c r="AA49" s="158" t="str">
        <f>IFERROR(INDEX('March 2019'!$G$2:$BR$159,MATCH('Planning Ngrps'!$A49,'March 2019'!$A$2:$A$161,0),MATCH(AA$9,'March 2019'!$G$1:$BR$1,0))/INDEX('Planning CPRP'!$G$10:$BA$168,MATCH('Planning Ngrps'!$A49,'Planning CPRP'!$A$10:$A$170,0),MATCH('Planning Ngrps'!AA$9,'Planning CPRP'!$G$9:$BA$9,0)),"")</f>
        <v/>
      </c>
      <c r="AB49" s="158" t="str">
        <f>IFERROR(INDEX('March 2019'!$G$2:$BR$159,MATCH('Planning Ngrps'!$A49,'March 2019'!$A$2:$A$161,0),MATCH(AB$9,'March 2019'!$G$1:$BR$1,0))/INDEX('Planning CPRP'!$G$10:$BA$168,MATCH('Planning Ngrps'!$A49,'Planning CPRP'!$A$10:$A$170,0),MATCH('Planning Ngrps'!AB$9,'Planning CPRP'!$G$9:$BA$9,0)),"")</f>
        <v/>
      </c>
      <c r="AC49" s="158" t="str">
        <f>IFERROR(INDEX('March 2019'!$G$2:$BR$159,MATCH('Planning Ngrps'!$A49,'March 2019'!$A$2:$A$161,0),MATCH(AC$9,'March 2019'!$G$1:$BR$1,0))/INDEX('Planning CPRP'!$G$10:$BA$168,MATCH('Planning Ngrps'!$A49,'Planning CPRP'!$A$10:$A$170,0),MATCH('Planning Ngrps'!AC$9,'Planning CPRP'!$G$9:$BA$9,0)),"")</f>
        <v/>
      </c>
      <c r="AD49" s="158" t="str">
        <f>IFERROR(INDEX('March 2019'!$G$2:$BR$159,MATCH('Planning Ngrps'!$A49,'March 2019'!$A$2:$A$161,0),MATCH(AD$9,'March 2019'!$G$1:$BR$1,0))/INDEX('Planning CPRP'!$G$10:$BA$168,MATCH('Planning Ngrps'!$A49,'Planning CPRP'!$A$10:$A$170,0),MATCH('Planning Ngrps'!AD$9,'Planning CPRP'!$G$9:$BA$9,0)),"")</f>
        <v/>
      </c>
      <c r="AE49" s="158" t="str">
        <f>IFERROR(INDEX('March 2019'!$G$2:$BR$159,MATCH('Planning Ngrps'!$A49,'March 2019'!$A$2:$A$161,0),MATCH(AE$9,'March 2019'!$G$1:$BR$1,0))/INDEX('Planning CPRP'!$G$10:$BA$168,MATCH('Planning Ngrps'!$A49,'Planning CPRP'!$A$10:$A$170,0),MATCH('Planning Ngrps'!AE$9,'Planning CPRP'!$G$9:$BA$9,0)),"")</f>
        <v/>
      </c>
      <c r="AF49" s="158" t="str">
        <f>IFERROR(INDEX('March 2019'!$G$2:$BR$159,MATCH('Planning Ngrps'!$A49,'March 2019'!$A$2:$A$161,0),MATCH(AF$9,'March 2019'!$G$1:$BR$1,0))/INDEX('Planning CPRP'!$G$10:$BA$168,MATCH('Planning Ngrps'!$A49,'Planning CPRP'!$A$10:$A$170,0),MATCH('Planning Ngrps'!AF$9,'Planning CPRP'!$G$9:$BA$9,0)),"")</f>
        <v/>
      </c>
      <c r="AG49" s="158" t="str">
        <f>IFERROR(INDEX('March 2019'!$G$2:$BR$159,MATCH('Planning Ngrps'!$A49,'March 2019'!$A$2:$A$161,0),MATCH(AG$9,'March 2019'!$G$1:$BR$1,0))/INDEX('Planning CPRP'!$G$10:$BA$168,MATCH('Planning Ngrps'!$A49,'Planning CPRP'!$A$10:$A$170,0),MATCH('Planning Ngrps'!AG$9,'Planning CPRP'!$G$9:$BA$9,0)),"")</f>
        <v/>
      </c>
      <c r="AH49" s="158" t="str">
        <f>IFERROR(INDEX('March 2019'!$G$2:$BR$159,MATCH('Planning Ngrps'!$A49,'March 2019'!$A$2:$A$161,0),MATCH(AH$9,'March 2019'!$G$1:$BR$1,0))/INDEX('Planning CPRP'!$G$10:$BA$168,MATCH('Planning Ngrps'!$A49,'Planning CPRP'!$A$10:$A$170,0),MATCH('Planning Ngrps'!AH$9,'Planning CPRP'!$G$9:$BA$9,0)),"")</f>
        <v/>
      </c>
      <c r="AI49" s="158" t="str">
        <f>IFERROR(INDEX('March 2019'!$G$2:$BR$159,MATCH('Planning Ngrps'!$A49,'March 2019'!$A$2:$A$161,0),MATCH(AI$9,'March 2019'!$G$1:$BR$1,0))/INDEX('Planning CPRP'!$G$10:$BA$168,MATCH('Planning Ngrps'!$A49,'Planning CPRP'!$A$10:$A$170,0),MATCH('Planning Ngrps'!AI$9,'Planning CPRP'!$G$9:$BA$9,0)),"")</f>
        <v/>
      </c>
      <c r="AJ49" s="158" t="str">
        <f>IFERROR(INDEX('March 2019'!$G$2:$BR$159,MATCH('Planning Ngrps'!$A49,'March 2019'!$A$2:$A$161,0),MATCH(AJ$9,'March 2019'!$G$1:$BR$1,0))/INDEX('Planning CPRP'!$G$10:$BA$168,MATCH('Planning Ngrps'!$A49,'Planning CPRP'!$A$10:$A$170,0),MATCH('Planning Ngrps'!AJ$9,'Planning CPRP'!$G$9:$BA$9,0)),"")</f>
        <v/>
      </c>
      <c r="AK49" s="158" t="str">
        <f>IFERROR(INDEX('March 2019'!$G$2:$BR$159,MATCH('Planning Ngrps'!$A49,'March 2019'!$A$2:$A$161,0),MATCH(AK$9,'March 2019'!$G$1:$BR$1,0))/INDEX('Planning CPRP'!$G$10:$BA$168,MATCH('Planning Ngrps'!$A49,'Planning CPRP'!$A$10:$A$170,0),MATCH('Planning Ngrps'!AK$9,'Planning CPRP'!$G$9:$BA$9,0)),"")</f>
        <v/>
      </c>
      <c r="AL49" s="158" t="str">
        <f>IFERROR(INDEX('March 2019'!$G$2:$BR$159,MATCH('Planning Ngrps'!$A49,'March 2019'!$A$2:$A$161,0),MATCH(AL$9,'March 2019'!$G$1:$BR$1,0))/INDEX('Planning CPRP'!$G$10:$BA$168,MATCH('Planning Ngrps'!$A49,'Planning CPRP'!$A$10:$A$170,0),MATCH('Planning Ngrps'!AL$9,'Planning CPRP'!$G$9:$BA$9,0)),"")</f>
        <v/>
      </c>
      <c r="AM49" s="158" t="str">
        <f>IFERROR(INDEX('March 2019'!$G$2:$BR$159,MATCH('Planning Ngrps'!$A49,'March 2019'!$A$2:$A$161,0),MATCH(AM$9,'March 2019'!$G$1:$BR$1,0))/INDEX('Planning CPRP'!$G$10:$BA$168,MATCH('Planning Ngrps'!$A49,'Planning CPRP'!$A$10:$A$170,0),MATCH('Planning Ngrps'!AM$9,'Planning CPRP'!$G$9:$BA$9,0)),"")</f>
        <v/>
      </c>
      <c r="AN49" s="158" t="str">
        <f>IFERROR(INDEX('March 2019'!$G$2:$BR$159,MATCH('Planning Ngrps'!$A49,'March 2019'!$A$2:$A$161,0),MATCH(AN$9,'March 2019'!$G$1:$BR$1,0))/INDEX('Planning CPRP'!$G$10:$BA$168,MATCH('Planning Ngrps'!$A49,'Planning CPRP'!$A$10:$A$170,0),MATCH('Planning Ngrps'!AN$9,'Planning CPRP'!$G$9:$BA$9,0)),"")</f>
        <v/>
      </c>
      <c r="AO49" s="158" t="str">
        <f>IFERROR(INDEX('March 2019'!$G$2:$BR$159,MATCH('Planning Ngrps'!$A49,'March 2019'!$A$2:$A$161,0),MATCH(AO$9,'March 2019'!$G$1:$BR$1,0))/INDEX('Planning CPRP'!$G$10:$BA$168,MATCH('Planning Ngrps'!$A49,'Planning CPRP'!$A$10:$A$170,0),MATCH('Planning Ngrps'!AO$9,'Planning CPRP'!$G$9:$BA$9,0)),"")</f>
        <v/>
      </c>
      <c r="AP49" s="158" t="str">
        <f>IFERROR(INDEX('March 2019'!$G$2:$BR$159,MATCH('Planning Ngrps'!$A49,'March 2019'!$A$2:$A$161,0),MATCH(AP$9,'March 2019'!$G$1:$BR$1,0))/INDEX('Planning CPRP'!$G$10:$BA$168,MATCH('Planning Ngrps'!$A49,'Planning CPRP'!$A$10:$A$170,0),MATCH('Planning Ngrps'!AP$9,'Planning CPRP'!$G$9:$BA$9,0)),"")</f>
        <v/>
      </c>
      <c r="AQ49" s="158" t="str">
        <f>IFERROR(INDEX('March 2019'!$G$2:$BR$159,MATCH('Planning Ngrps'!$A49,'March 2019'!$A$2:$A$161,0),MATCH(AQ$9,'March 2019'!$G$1:$BR$1,0))/INDEX('Planning CPRP'!$G$10:$BA$168,MATCH('Planning Ngrps'!$A49,'Planning CPRP'!$A$10:$A$170,0),MATCH('Planning Ngrps'!AQ$9,'Planning CPRP'!$G$9:$BA$9,0)),"")</f>
        <v/>
      </c>
      <c r="AR49" s="158" t="str">
        <f>IFERROR(INDEX('March 2019'!$G$2:$BR$159,MATCH('Planning Ngrps'!$A49,'March 2019'!$A$2:$A$161,0),MATCH(AR$9,'March 2019'!$G$1:$BR$1,0))/INDEX('Planning CPRP'!$G$10:$BA$168,MATCH('Planning Ngrps'!$A49,'Planning CPRP'!$A$10:$A$170,0),MATCH('Planning Ngrps'!AR$9,'Planning CPRP'!$G$9:$BA$9,0)),"")</f>
        <v/>
      </c>
      <c r="AS49" s="158" t="str">
        <f>IFERROR(INDEX('March 2019'!$G$2:$BR$159,MATCH('Planning Ngrps'!$A49,'March 2019'!$A$2:$A$161,0),MATCH(AS$9,'March 2019'!$G$1:$BR$1,0))/INDEX('Planning CPRP'!$G$10:$BA$168,MATCH('Planning Ngrps'!$A49,'Planning CPRP'!$A$10:$A$170,0),MATCH('Planning Ngrps'!AS$9,'Planning CPRP'!$G$9:$BA$9,0)),"")</f>
        <v/>
      </c>
      <c r="AT49" s="158" t="str">
        <f>IFERROR(INDEX('March 2019'!$G$2:$BR$159,MATCH('Planning Ngrps'!$A49,'March 2019'!$A$2:$A$161,0),MATCH(AT$9,'March 2019'!$G$1:$BR$1,0))/INDEX('Planning CPRP'!$G$10:$BA$168,MATCH('Planning Ngrps'!$A49,'Planning CPRP'!$A$10:$A$170,0),MATCH('Planning Ngrps'!AT$9,'Planning CPRP'!$G$9:$BA$9,0)),"")</f>
        <v/>
      </c>
      <c r="AU49" s="158" t="str">
        <f>IFERROR(INDEX('March 2019'!$G$2:$BR$159,MATCH('Planning Ngrps'!$A49,'March 2019'!$A$2:$A$161,0),MATCH(AU$9,'March 2019'!$G$1:$BR$1,0))/INDEX('Planning CPRP'!$G$10:$BA$168,MATCH('Planning Ngrps'!$A49,'Planning CPRP'!$A$10:$A$170,0),MATCH('Planning Ngrps'!AU$9,'Planning CPRP'!$G$9:$BA$9,0)),"")</f>
        <v/>
      </c>
      <c r="AV49" s="158" t="str">
        <f>IFERROR(INDEX('March 2019'!$G$2:$BR$159,MATCH('Planning Ngrps'!$A49,'March 2019'!$A$2:$A$161,0),MATCH(AV$9,'March 2019'!$G$1:$BR$1,0))/INDEX('Planning CPRP'!$G$10:$BA$168,MATCH('Planning Ngrps'!$A49,'Planning CPRP'!$A$10:$A$170,0),MATCH('Planning Ngrps'!AV$9,'Planning CPRP'!$G$9:$BA$9,0)),"")</f>
        <v/>
      </c>
      <c r="AW49" s="158" t="str">
        <f>IFERROR(INDEX('March 2019'!$G$2:$BR$159,MATCH('Planning Ngrps'!$A49,'March 2019'!$A$2:$A$161,0),MATCH(AW$9,'March 2019'!$G$1:$BR$1,0))/INDEX('Planning CPRP'!$G$10:$BA$168,MATCH('Planning Ngrps'!$A49,'Planning CPRP'!$A$10:$A$170,0),MATCH('Planning Ngrps'!AW$9,'Planning CPRP'!$G$9:$BA$9,0)),"")</f>
        <v/>
      </c>
      <c r="AX49" s="158" t="str">
        <f>IFERROR(INDEX('March 2019'!$G$2:$BR$159,MATCH('Planning Ngrps'!$A49,'March 2019'!$A$2:$A$161,0),MATCH(AX$9,'March 2019'!$G$1:$BR$1,0))/INDEX('Planning CPRP'!$G$10:$BA$168,MATCH('Planning Ngrps'!$A49,'Planning CPRP'!$A$10:$A$170,0),MATCH('Planning Ngrps'!AX$9,'Planning CPRP'!$G$9:$BA$9,0)),"")</f>
        <v/>
      </c>
      <c r="AY49" s="158" t="str">
        <f>IFERROR(INDEX('March 2019'!$G$2:$BR$159,MATCH('Planning Ngrps'!$A49,'March 2019'!$A$2:$A$161,0),MATCH(AY$9,'March 2019'!$G$1:$BR$1,0))/INDEX('Planning CPRP'!$G$10:$BA$168,MATCH('Planning Ngrps'!$A49,'Planning CPRP'!$A$10:$A$170,0),MATCH('Planning Ngrps'!AY$9,'Planning CPRP'!$G$9:$BA$9,0)),"")</f>
        <v/>
      </c>
      <c r="AZ49" s="158" t="str">
        <f>IFERROR(INDEX('March 2019'!$G$2:$BR$159,MATCH('Planning Ngrps'!$A49,'March 2019'!$A$2:$A$161,0),MATCH(AZ$9,'March 2019'!$G$1:$BR$1,0))/INDEX('Planning CPRP'!$G$10:$BA$168,MATCH('Planning Ngrps'!$A49,'Planning CPRP'!$A$10:$A$170,0),MATCH('Planning Ngrps'!AZ$9,'Planning CPRP'!$G$9:$BA$9,0)),"")</f>
        <v/>
      </c>
      <c r="BA49" s="158" t="str">
        <f>IFERROR(INDEX('March 2019'!$G$2:$BR$159,MATCH('Planning Ngrps'!$A49,'March 2019'!$A$2:$A$161,0),MATCH(BA$9,'March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IFERROR(INDEX('March 2019'!$G$2:$BR$159,MATCH('Planning Ngrps'!$A50,'March 2019'!$A$2:$A$161,0),MATCH(G$9,'March 2019'!$G$1:$BR$1,0))/INDEX('Planning CPRP'!$G$10:$BA$168,MATCH('Planning Ngrps'!$A50,'Planning CPRP'!$A$10:$A$170,0),MATCH('Planning Ngrps'!G$9,'Planning CPRP'!$G$9:$BA$9,0)),"")</f>
        <v/>
      </c>
      <c r="H50" s="158" t="str">
        <f>IFERROR(INDEX('March 2019'!$G$2:$BR$159,MATCH('Planning Ngrps'!$A50,'March 2019'!$A$2:$A$161,0),MATCH(H$9,'March 2019'!$G$1:$BR$1,0))/INDEX('Planning CPRP'!$G$10:$BA$168,MATCH('Planning Ngrps'!$A50,'Planning CPRP'!$A$10:$A$170,0),MATCH('Planning Ngrps'!H$9,'Planning CPRP'!$G$9:$BA$9,0)),"")</f>
        <v/>
      </c>
      <c r="I50" s="158" t="str">
        <f>IFERROR(INDEX('March 2019'!$G$2:$BR$159,MATCH('Planning Ngrps'!$A50,'March 2019'!$A$2:$A$161,0),MATCH(I$9,'March 2019'!$G$1:$BR$1,0))/INDEX('Planning CPRP'!$G$10:$BA$168,MATCH('Planning Ngrps'!$A50,'Planning CPRP'!$A$10:$A$170,0),MATCH('Planning Ngrps'!I$9,'Planning CPRP'!$G$9:$BA$9,0)),"")</f>
        <v/>
      </c>
      <c r="J50" s="158" t="str">
        <f>IFERROR(INDEX('March 2019'!$G$2:$BR$159,MATCH('Planning Ngrps'!$A50,'March 2019'!$A$2:$A$161,0),MATCH(J$9,'March 2019'!$G$1:$BR$1,0))/INDEX('Planning CPRP'!$G$10:$BA$168,MATCH('Planning Ngrps'!$A50,'Planning CPRP'!$A$10:$A$170,0),MATCH('Planning Ngrps'!J$9,'Planning CPRP'!$G$9:$BA$9,0)),"")</f>
        <v/>
      </c>
      <c r="K50" s="158" t="str">
        <f>IFERROR(INDEX('March 2019'!$G$2:$BR$159,MATCH('Planning Ngrps'!$A50,'March 2019'!$A$2:$A$161,0),MATCH(K$9,'March 2019'!$G$1:$BR$1,0))/INDEX('Planning CPRP'!$G$10:$BA$168,MATCH('Planning Ngrps'!$A50,'Planning CPRP'!$A$10:$A$170,0),MATCH('Planning Ngrps'!K$9,'Planning CPRP'!$G$9:$BA$9,0)),"")</f>
        <v/>
      </c>
      <c r="L50" s="158" t="str">
        <f>IFERROR(INDEX('March 2019'!$G$2:$BR$159,MATCH('Planning Ngrps'!$A50,'March 2019'!$A$2:$A$161,0),MATCH(L$9,'March 2019'!$G$1:$BR$1,0))/INDEX('Planning CPRP'!$G$10:$BA$168,MATCH('Planning Ngrps'!$A50,'Planning CPRP'!$A$10:$A$170,0),MATCH('Planning Ngrps'!L$9,'Planning CPRP'!$G$9:$BA$9,0)),"")</f>
        <v/>
      </c>
      <c r="M50" s="158" t="str">
        <f>IFERROR(INDEX('March 2019'!$G$2:$BR$159,MATCH('Planning Ngrps'!$A50,'March 2019'!$A$2:$A$161,0),MATCH(M$9,'March 2019'!$G$1:$BR$1,0))/INDEX('Planning CPRP'!$G$10:$BA$168,MATCH('Planning Ngrps'!$A50,'Planning CPRP'!$A$10:$A$170,0),MATCH('Planning Ngrps'!M$9,'Planning CPRP'!$G$9:$BA$9,0)),"")</f>
        <v/>
      </c>
      <c r="N50" s="158" t="str">
        <f>IFERROR(INDEX('March 2019'!$G$2:$BR$159,MATCH('Planning Ngrps'!$A50,'March 2019'!$A$2:$A$161,0),MATCH(N$9,'March 2019'!$G$1:$BR$1,0))/INDEX('Planning CPRP'!$G$10:$BA$168,MATCH('Planning Ngrps'!$A50,'Planning CPRP'!$A$10:$A$170,0),MATCH('Planning Ngrps'!N$9,'Planning CPRP'!$G$9:$BA$9,0)),"")</f>
        <v/>
      </c>
      <c r="O50" s="158" t="str">
        <f>IFERROR(INDEX('March 2019'!$G$2:$BR$159,MATCH('Planning Ngrps'!$A50,'March 2019'!$A$2:$A$161,0),MATCH(O$9,'March 2019'!$G$1:$BR$1,0))/INDEX('Planning CPRP'!$G$10:$BA$168,MATCH('Planning Ngrps'!$A50,'Planning CPRP'!$A$10:$A$170,0),MATCH('Planning Ngrps'!O$9,'Planning CPRP'!$G$9:$BA$9,0)),"")</f>
        <v/>
      </c>
      <c r="P50" s="158" t="str">
        <f>IFERROR(INDEX('March 2019'!$G$2:$BR$159,MATCH('Planning Ngrps'!$A50,'March 2019'!$A$2:$A$161,0),MATCH(P$9,'March 2019'!$G$1:$BR$1,0))/INDEX('Planning CPRP'!$G$10:$BA$168,MATCH('Planning Ngrps'!$A50,'Planning CPRP'!$A$10:$A$170,0),MATCH('Planning Ngrps'!P$9,'Planning CPRP'!$G$9:$BA$9,0)),"")</f>
        <v/>
      </c>
      <c r="Q50" s="158" t="str">
        <f>IFERROR(INDEX('March 2019'!$G$2:$BR$159,MATCH('Planning Ngrps'!$A50,'March 2019'!$A$2:$A$161,0),MATCH(Q$9,'March 2019'!$G$1:$BR$1,0))/INDEX('Planning CPRP'!$G$10:$BA$168,MATCH('Planning Ngrps'!$A50,'Planning CPRP'!$A$10:$A$170,0),MATCH('Planning Ngrps'!Q$9,'Planning CPRP'!$G$9:$BA$9,0)),"")</f>
        <v/>
      </c>
      <c r="R50" s="158" t="str">
        <f>IFERROR(INDEX('March 2019'!$G$2:$BR$159,MATCH('Planning Ngrps'!$A50,'March 2019'!$A$2:$A$161,0),MATCH(R$9,'March 2019'!$G$1:$BR$1,0))/INDEX('Planning CPRP'!$G$10:$BA$168,MATCH('Planning Ngrps'!$A50,'Planning CPRP'!$A$10:$A$170,0),MATCH('Planning Ngrps'!R$9,'Planning CPRP'!$G$9:$BA$9,0)),"")</f>
        <v/>
      </c>
      <c r="S50" s="158" t="str">
        <f>IFERROR(INDEX('March 2019'!$G$2:$BR$159,MATCH('Planning Ngrps'!$A50,'March 2019'!$A$2:$A$161,0),MATCH(S$9,'March 2019'!$G$1:$BR$1,0))/INDEX('Planning CPRP'!$G$10:$BA$168,MATCH('Planning Ngrps'!$A50,'Planning CPRP'!$A$10:$A$170,0),MATCH('Planning Ngrps'!S$9,'Planning CPRP'!$G$9:$BA$9,0)),"")</f>
        <v/>
      </c>
      <c r="T50" s="158" t="str">
        <f>IFERROR(INDEX('March 2019'!$G$2:$BR$159,MATCH('Planning Ngrps'!$A50,'March 2019'!$A$2:$A$161,0),MATCH(T$9,'March 2019'!$G$1:$BR$1,0))/INDEX('Planning CPRP'!$G$10:$BA$168,MATCH('Planning Ngrps'!$A50,'Planning CPRP'!$A$10:$A$170,0),MATCH('Planning Ngrps'!T$9,'Planning CPRP'!$G$9:$BA$9,0)),"")</f>
        <v/>
      </c>
      <c r="U50" s="158" t="str">
        <f>IFERROR(INDEX('March 2019'!$G$2:$BR$159,MATCH('Planning Ngrps'!$A50,'March 2019'!$A$2:$A$161,0),MATCH(U$9,'March 2019'!$G$1:$BR$1,0))/INDEX('Planning CPRP'!$G$10:$BA$168,MATCH('Planning Ngrps'!$A50,'Planning CPRP'!$A$10:$A$170,0),MATCH('Planning Ngrps'!U$9,'Planning CPRP'!$G$9:$BA$9,0)),"")</f>
        <v/>
      </c>
      <c r="V50" s="158" t="str">
        <f>IFERROR(INDEX('March 2019'!$G$2:$BR$159,MATCH('Planning Ngrps'!$A50,'March 2019'!$A$2:$A$161,0),MATCH(V$9,'March 2019'!$G$1:$BR$1,0))/INDEX('Planning CPRP'!$G$10:$BA$168,MATCH('Planning Ngrps'!$A50,'Planning CPRP'!$A$10:$A$170,0),MATCH('Planning Ngrps'!V$9,'Planning CPRP'!$G$9:$BA$9,0)),"")</f>
        <v/>
      </c>
      <c r="W50" s="158" t="str">
        <f>IFERROR(INDEX('March 2019'!$G$2:$BR$159,MATCH('Planning Ngrps'!$A50,'March 2019'!$A$2:$A$161,0),MATCH(W$9,'March 2019'!$G$1:$BR$1,0))/INDEX('Planning CPRP'!$G$10:$BA$168,MATCH('Planning Ngrps'!$A50,'Planning CPRP'!$A$10:$A$170,0),MATCH('Planning Ngrps'!W$9,'Planning CPRP'!$G$9:$BA$9,0)),"")</f>
        <v/>
      </c>
      <c r="X50" s="158" t="str">
        <f>IFERROR(INDEX('March 2019'!$G$2:$BR$159,MATCH('Planning Ngrps'!$A50,'March 2019'!$A$2:$A$161,0),MATCH(X$9,'March 2019'!$G$1:$BR$1,0))/INDEX('Planning CPRP'!$G$10:$BA$168,MATCH('Planning Ngrps'!$A50,'Planning CPRP'!$A$10:$A$170,0),MATCH('Planning Ngrps'!X$9,'Planning CPRP'!$G$9:$BA$9,0)),"")</f>
        <v/>
      </c>
      <c r="Y50" s="158" t="str">
        <f>IFERROR(INDEX('March 2019'!$G$2:$BR$159,MATCH('Planning Ngrps'!$A50,'March 2019'!$A$2:$A$161,0),MATCH(Y$9,'March 2019'!$G$1:$BR$1,0))/INDEX('Planning CPRP'!$G$10:$BA$168,MATCH('Planning Ngrps'!$A50,'Planning CPRP'!$A$10:$A$170,0),MATCH('Planning Ngrps'!Y$9,'Planning CPRP'!$G$9:$BA$9,0)),"")</f>
        <v/>
      </c>
      <c r="Z50" s="158" t="str">
        <f>IFERROR(INDEX('March 2019'!$G$2:$BR$159,MATCH('Planning Ngrps'!$A50,'March 2019'!$A$2:$A$161,0),MATCH(Z$9,'March 2019'!$G$1:$BR$1,0))/INDEX('Planning CPRP'!$G$10:$BA$168,MATCH('Planning Ngrps'!$A50,'Planning CPRP'!$A$10:$A$170,0),MATCH('Planning Ngrps'!Z$9,'Planning CPRP'!$G$9:$BA$9,0)),"")</f>
        <v/>
      </c>
      <c r="AA50" s="158" t="str">
        <f>IFERROR(INDEX('March 2019'!$G$2:$BR$159,MATCH('Planning Ngrps'!$A50,'March 2019'!$A$2:$A$161,0),MATCH(AA$9,'March 2019'!$G$1:$BR$1,0))/INDEX('Planning CPRP'!$G$10:$BA$168,MATCH('Planning Ngrps'!$A50,'Planning CPRP'!$A$10:$A$170,0),MATCH('Planning Ngrps'!AA$9,'Planning CPRP'!$G$9:$BA$9,0)),"")</f>
        <v/>
      </c>
      <c r="AB50" s="158" t="str">
        <f>IFERROR(INDEX('March 2019'!$G$2:$BR$159,MATCH('Planning Ngrps'!$A50,'March 2019'!$A$2:$A$161,0),MATCH(AB$9,'March 2019'!$G$1:$BR$1,0))/INDEX('Planning CPRP'!$G$10:$BA$168,MATCH('Planning Ngrps'!$A50,'Planning CPRP'!$A$10:$A$170,0),MATCH('Planning Ngrps'!AB$9,'Planning CPRP'!$G$9:$BA$9,0)),"")</f>
        <v/>
      </c>
      <c r="AC50" s="158" t="str">
        <f>IFERROR(INDEX('March 2019'!$G$2:$BR$159,MATCH('Planning Ngrps'!$A50,'March 2019'!$A$2:$A$161,0),MATCH(AC$9,'March 2019'!$G$1:$BR$1,0))/INDEX('Planning CPRP'!$G$10:$BA$168,MATCH('Planning Ngrps'!$A50,'Planning CPRP'!$A$10:$A$170,0),MATCH('Planning Ngrps'!AC$9,'Planning CPRP'!$G$9:$BA$9,0)),"")</f>
        <v/>
      </c>
      <c r="AD50" s="158" t="str">
        <f>IFERROR(INDEX('March 2019'!$G$2:$BR$159,MATCH('Planning Ngrps'!$A50,'March 2019'!$A$2:$A$161,0),MATCH(AD$9,'March 2019'!$G$1:$BR$1,0))/INDEX('Planning CPRP'!$G$10:$BA$168,MATCH('Planning Ngrps'!$A50,'Planning CPRP'!$A$10:$A$170,0),MATCH('Planning Ngrps'!AD$9,'Planning CPRP'!$G$9:$BA$9,0)),"")</f>
        <v/>
      </c>
      <c r="AE50" s="158" t="str">
        <f>IFERROR(INDEX('March 2019'!$G$2:$BR$159,MATCH('Planning Ngrps'!$A50,'March 2019'!$A$2:$A$161,0),MATCH(AE$9,'March 2019'!$G$1:$BR$1,0))/INDEX('Planning CPRP'!$G$10:$BA$168,MATCH('Planning Ngrps'!$A50,'Planning CPRP'!$A$10:$A$170,0),MATCH('Planning Ngrps'!AE$9,'Planning CPRP'!$G$9:$BA$9,0)),"")</f>
        <v/>
      </c>
      <c r="AF50" s="158" t="str">
        <f>IFERROR(INDEX('March 2019'!$G$2:$BR$159,MATCH('Planning Ngrps'!$A50,'March 2019'!$A$2:$A$161,0),MATCH(AF$9,'March 2019'!$G$1:$BR$1,0))/INDEX('Planning CPRP'!$G$10:$BA$168,MATCH('Planning Ngrps'!$A50,'Planning CPRP'!$A$10:$A$170,0),MATCH('Planning Ngrps'!AF$9,'Planning CPRP'!$G$9:$BA$9,0)),"")</f>
        <v/>
      </c>
      <c r="AG50" s="158" t="str">
        <f>IFERROR(INDEX('March 2019'!$G$2:$BR$159,MATCH('Planning Ngrps'!$A50,'March 2019'!$A$2:$A$161,0),MATCH(AG$9,'March 2019'!$G$1:$BR$1,0))/INDEX('Planning CPRP'!$G$10:$BA$168,MATCH('Planning Ngrps'!$A50,'Planning CPRP'!$A$10:$A$170,0),MATCH('Planning Ngrps'!AG$9,'Planning CPRP'!$G$9:$BA$9,0)),"")</f>
        <v/>
      </c>
      <c r="AH50" s="158" t="str">
        <f>IFERROR(INDEX('March 2019'!$G$2:$BR$159,MATCH('Planning Ngrps'!$A50,'March 2019'!$A$2:$A$161,0),MATCH(AH$9,'March 2019'!$G$1:$BR$1,0))/INDEX('Planning CPRP'!$G$10:$BA$168,MATCH('Planning Ngrps'!$A50,'Planning CPRP'!$A$10:$A$170,0),MATCH('Planning Ngrps'!AH$9,'Planning CPRP'!$G$9:$BA$9,0)),"")</f>
        <v/>
      </c>
      <c r="AI50" s="158" t="str">
        <f>IFERROR(INDEX('March 2019'!$G$2:$BR$159,MATCH('Planning Ngrps'!$A50,'March 2019'!$A$2:$A$161,0),MATCH(AI$9,'March 2019'!$G$1:$BR$1,0))/INDEX('Planning CPRP'!$G$10:$BA$168,MATCH('Planning Ngrps'!$A50,'Planning CPRP'!$A$10:$A$170,0),MATCH('Planning Ngrps'!AI$9,'Planning CPRP'!$G$9:$BA$9,0)),"")</f>
        <v/>
      </c>
      <c r="AJ50" s="158" t="str">
        <f>IFERROR(INDEX('March 2019'!$G$2:$BR$159,MATCH('Planning Ngrps'!$A50,'March 2019'!$A$2:$A$161,0),MATCH(AJ$9,'March 2019'!$G$1:$BR$1,0))/INDEX('Planning CPRP'!$G$10:$BA$168,MATCH('Planning Ngrps'!$A50,'Planning CPRP'!$A$10:$A$170,0),MATCH('Planning Ngrps'!AJ$9,'Planning CPRP'!$G$9:$BA$9,0)),"")</f>
        <v/>
      </c>
      <c r="AK50" s="158" t="str">
        <f>IFERROR(INDEX('March 2019'!$G$2:$BR$159,MATCH('Planning Ngrps'!$A50,'March 2019'!$A$2:$A$161,0),MATCH(AK$9,'March 2019'!$G$1:$BR$1,0))/INDEX('Planning CPRP'!$G$10:$BA$168,MATCH('Planning Ngrps'!$A50,'Planning CPRP'!$A$10:$A$170,0),MATCH('Planning Ngrps'!AK$9,'Planning CPRP'!$G$9:$BA$9,0)),"")</f>
        <v/>
      </c>
      <c r="AL50" s="158" t="str">
        <f>IFERROR(INDEX('March 2019'!$G$2:$BR$159,MATCH('Planning Ngrps'!$A50,'March 2019'!$A$2:$A$161,0),MATCH(AL$9,'March 2019'!$G$1:$BR$1,0))/INDEX('Planning CPRP'!$G$10:$BA$168,MATCH('Planning Ngrps'!$A50,'Planning CPRP'!$A$10:$A$170,0),MATCH('Planning Ngrps'!AL$9,'Planning CPRP'!$G$9:$BA$9,0)),"")</f>
        <v/>
      </c>
      <c r="AM50" s="158" t="str">
        <f>IFERROR(INDEX('March 2019'!$G$2:$BR$159,MATCH('Planning Ngrps'!$A50,'March 2019'!$A$2:$A$161,0),MATCH(AM$9,'March 2019'!$G$1:$BR$1,0))/INDEX('Planning CPRP'!$G$10:$BA$168,MATCH('Planning Ngrps'!$A50,'Planning CPRP'!$A$10:$A$170,0),MATCH('Planning Ngrps'!AM$9,'Planning CPRP'!$G$9:$BA$9,0)),"")</f>
        <v/>
      </c>
      <c r="AN50" s="158" t="str">
        <f>IFERROR(INDEX('March 2019'!$G$2:$BR$159,MATCH('Planning Ngrps'!$A50,'March 2019'!$A$2:$A$161,0),MATCH(AN$9,'March 2019'!$G$1:$BR$1,0))/INDEX('Planning CPRP'!$G$10:$BA$168,MATCH('Planning Ngrps'!$A50,'Planning CPRP'!$A$10:$A$170,0),MATCH('Planning Ngrps'!AN$9,'Planning CPRP'!$G$9:$BA$9,0)),"")</f>
        <v/>
      </c>
      <c r="AO50" s="158" t="str">
        <f>IFERROR(INDEX('March 2019'!$G$2:$BR$159,MATCH('Planning Ngrps'!$A50,'March 2019'!$A$2:$A$161,0),MATCH(AO$9,'March 2019'!$G$1:$BR$1,0))/INDEX('Planning CPRP'!$G$10:$BA$168,MATCH('Planning Ngrps'!$A50,'Planning CPRP'!$A$10:$A$170,0),MATCH('Planning Ngrps'!AO$9,'Planning CPRP'!$G$9:$BA$9,0)),"")</f>
        <v/>
      </c>
      <c r="AP50" s="158" t="str">
        <f>IFERROR(INDEX('March 2019'!$G$2:$BR$159,MATCH('Planning Ngrps'!$A50,'March 2019'!$A$2:$A$161,0),MATCH(AP$9,'March 2019'!$G$1:$BR$1,0))/INDEX('Planning CPRP'!$G$10:$BA$168,MATCH('Planning Ngrps'!$A50,'Planning CPRP'!$A$10:$A$170,0),MATCH('Planning Ngrps'!AP$9,'Planning CPRP'!$G$9:$BA$9,0)),"")</f>
        <v/>
      </c>
      <c r="AQ50" s="158" t="str">
        <f>IFERROR(INDEX('March 2019'!$G$2:$BR$159,MATCH('Planning Ngrps'!$A50,'March 2019'!$A$2:$A$161,0),MATCH(AQ$9,'March 2019'!$G$1:$BR$1,0))/INDEX('Planning CPRP'!$G$10:$BA$168,MATCH('Planning Ngrps'!$A50,'Planning CPRP'!$A$10:$A$170,0),MATCH('Planning Ngrps'!AQ$9,'Planning CPRP'!$G$9:$BA$9,0)),"")</f>
        <v/>
      </c>
      <c r="AR50" s="158" t="str">
        <f>IFERROR(INDEX('March 2019'!$G$2:$BR$159,MATCH('Planning Ngrps'!$A50,'March 2019'!$A$2:$A$161,0),MATCH(AR$9,'March 2019'!$G$1:$BR$1,0))/INDEX('Planning CPRP'!$G$10:$BA$168,MATCH('Planning Ngrps'!$A50,'Planning CPRP'!$A$10:$A$170,0),MATCH('Planning Ngrps'!AR$9,'Planning CPRP'!$G$9:$BA$9,0)),"")</f>
        <v/>
      </c>
      <c r="AS50" s="158" t="str">
        <f>IFERROR(INDEX('March 2019'!$G$2:$BR$159,MATCH('Planning Ngrps'!$A50,'March 2019'!$A$2:$A$161,0),MATCH(AS$9,'March 2019'!$G$1:$BR$1,0))/INDEX('Planning CPRP'!$G$10:$BA$168,MATCH('Planning Ngrps'!$A50,'Planning CPRP'!$A$10:$A$170,0),MATCH('Planning Ngrps'!AS$9,'Planning CPRP'!$G$9:$BA$9,0)),"")</f>
        <v/>
      </c>
      <c r="AT50" s="158" t="str">
        <f>IFERROR(INDEX('March 2019'!$G$2:$BR$159,MATCH('Planning Ngrps'!$A50,'March 2019'!$A$2:$A$161,0),MATCH(AT$9,'March 2019'!$G$1:$BR$1,0))/INDEX('Planning CPRP'!$G$10:$BA$168,MATCH('Planning Ngrps'!$A50,'Planning CPRP'!$A$10:$A$170,0),MATCH('Planning Ngrps'!AT$9,'Planning CPRP'!$G$9:$BA$9,0)),"")</f>
        <v/>
      </c>
      <c r="AU50" s="158" t="str">
        <f>IFERROR(INDEX('March 2019'!$G$2:$BR$159,MATCH('Planning Ngrps'!$A50,'March 2019'!$A$2:$A$161,0),MATCH(AU$9,'March 2019'!$G$1:$BR$1,0))/INDEX('Planning CPRP'!$G$10:$BA$168,MATCH('Planning Ngrps'!$A50,'Planning CPRP'!$A$10:$A$170,0),MATCH('Planning Ngrps'!AU$9,'Planning CPRP'!$G$9:$BA$9,0)),"")</f>
        <v/>
      </c>
      <c r="AV50" s="158" t="str">
        <f>IFERROR(INDEX('March 2019'!$G$2:$BR$159,MATCH('Planning Ngrps'!$A50,'March 2019'!$A$2:$A$161,0),MATCH(AV$9,'March 2019'!$G$1:$BR$1,0))/INDEX('Planning CPRP'!$G$10:$BA$168,MATCH('Planning Ngrps'!$A50,'Planning CPRP'!$A$10:$A$170,0),MATCH('Planning Ngrps'!AV$9,'Planning CPRP'!$G$9:$BA$9,0)),"")</f>
        <v/>
      </c>
      <c r="AW50" s="158" t="str">
        <f>IFERROR(INDEX('March 2019'!$G$2:$BR$159,MATCH('Planning Ngrps'!$A50,'March 2019'!$A$2:$A$161,0),MATCH(AW$9,'March 2019'!$G$1:$BR$1,0))/INDEX('Planning CPRP'!$G$10:$BA$168,MATCH('Planning Ngrps'!$A50,'Planning CPRP'!$A$10:$A$170,0),MATCH('Planning Ngrps'!AW$9,'Planning CPRP'!$G$9:$BA$9,0)),"")</f>
        <v/>
      </c>
      <c r="AX50" s="158" t="str">
        <f>IFERROR(INDEX('March 2019'!$G$2:$BR$159,MATCH('Planning Ngrps'!$A50,'March 2019'!$A$2:$A$161,0),MATCH(AX$9,'March 2019'!$G$1:$BR$1,0))/INDEX('Planning CPRP'!$G$10:$BA$168,MATCH('Planning Ngrps'!$A50,'Planning CPRP'!$A$10:$A$170,0),MATCH('Planning Ngrps'!AX$9,'Planning CPRP'!$G$9:$BA$9,0)),"")</f>
        <v/>
      </c>
      <c r="AY50" s="158" t="str">
        <f>IFERROR(INDEX('March 2019'!$G$2:$BR$159,MATCH('Planning Ngrps'!$A50,'March 2019'!$A$2:$A$161,0),MATCH(AY$9,'March 2019'!$G$1:$BR$1,0))/INDEX('Planning CPRP'!$G$10:$BA$168,MATCH('Planning Ngrps'!$A50,'Planning CPRP'!$A$10:$A$170,0),MATCH('Planning Ngrps'!AY$9,'Planning CPRP'!$G$9:$BA$9,0)),"")</f>
        <v/>
      </c>
      <c r="AZ50" s="158" t="str">
        <f>IFERROR(INDEX('March 2019'!$G$2:$BR$159,MATCH('Planning Ngrps'!$A50,'March 2019'!$A$2:$A$161,0),MATCH(AZ$9,'March 2019'!$G$1:$BR$1,0))/INDEX('Planning CPRP'!$G$10:$BA$168,MATCH('Planning Ngrps'!$A50,'Planning CPRP'!$A$10:$A$170,0),MATCH('Planning Ngrps'!AZ$9,'Planning CPRP'!$G$9:$BA$9,0)),"")</f>
        <v/>
      </c>
      <c r="BA50" s="158" t="str">
        <f>IFERROR(INDEX('March 2019'!$G$2:$BR$159,MATCH('Planning Ngrps'!$A50,'March 2019'!$A$2:$A$161,0),MATCH(BA$9,'March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IFERROR(INDEX('March 2019'!$G$2:$BR$159,MATCH('Planning Ngrps'!$A51,'March 2019'!$A$2:$A$161,0),MATCH(G$9,'March 2019'!$G$1:$BR$1,0))/INDEX('Planning CPRP'!$G$10:$BA$168,MATCH('Planning Ngrps'!$A51,'Planning CPRP'!$A$10:$A$170,0),MATCH('Planning Ngrps'!G$9,'Planning CPRP'!$G$9:$BA$9,0)),"")</f>
        <v/>
      </c>
      <c r="H51" s="158" t="str">
        <f>IFERROR(INDEX('March 2019'!$G$2:$BR$159,MATCH('Planning Ngrps'!$A51,'March 2019'!$A$2:$A$161,0),MATCH(H$9,'March 2019'!$G$1:$BR$1,0))/INDEX('Planning CPRP'!$G$10:$BA$168,MATCH('Planning Ngrps'!$A51,'Planning CPRP'!$A$10:$A$170,0),MATCH('Planning Ngrps'!H$9,'Planning CPRP'!$G$9:$BA$9,0)),"")</f>
        <v/>
      </c>
      <c r="I51" s="158" t="str">
        <f>IFERROR(INDEX('March 2019'!$G$2:$BR$159,MATCH('Planning Ngrps'!$A51,'March 2019'!$A$2:$A$161,0),MATCH(I$9,'March 2019'!$G$1:$BR$1,0))/INDEX('Planning CPRP'!$G$10:$BA$168,MATCH('Planning Ngrps'!$A51,'Planning CPRP'!$A$10:$A$170,0),MATCH('Planning Ngrps'!I$9,'Planning CPRP'!$G$9:$BA$9,0)),"")</f>
        <v/>
      </c>
      <c r="J51" s="158" t="str">
        <f>IFERROR(INDEX('March 2019'!$G$2:$BR$159,MATCH('Planning Ngrps'!$A51,'March 2019'!$A$2:$A$161,0),MATCH(J$9,'March 2019'!$G$1:$BR$1,0))/INDEX('Planning CPRP'!$G$10:$BA$168,MATCH('Planning Ngrps'!$A51,'Planning CPRP'!$A$10:$A$170,0),MATCH('Planning Ngrps'!J$9,'Planning CPRP'!$G$9:$BA$9,0)),"")</f>
        <v/>
      </c>
      <c r="K51" s="158" t="str">
        <f>IFERROR(INDEX('March 2019'!$G$2:$BR$159,MATCH('Planning Ngrps'!$A51,'March 2019'!$A$2:$A$161,0),MATCH(K$9,'March 2019'!$G$1:$BR$1,0))/INDEX('Planning CPRP'!$G$10:$BA$168,MATCH('Planning Ngrps'!$A51,'Planning CPRP'!$A$10:$A$170,0),MATCH('Planning Ngrps'!K$9,'Planning CPRP'!$G$9:$BA$9,0)),"")</f>
        <v/>
      </c>
      <c r="L51" s="158" t="str">
        <f>IFERROR(INDEX('March 2019'!$G$2:$BR$159,MATCH('Planning Ngrps'!$A51,'March 2019'!$A$2:$A$161,0),MATCH(L$9,'March 2019'!$G$1:$BR$1,0))/INDEX('Planning CPRP'!$G$10:$BA$168,MATCH('Planning Ngrps'!$A51,'Planning CPRP'!$A$10:$A$170,0),MATCH('Planning Ngrps'!L$9,'Planning CPRP'!$G$9:$BA$9,0)),"")</f>
        <v/>
      </c>
      <c r="M51" s="158" t="str">
        <f>IFERROR(INDEX('March 2019'!$G$2:$BR$159,MATCH('Planning Ngrps'!$A51,'March 2019'!$A$2:$A$161,0),MATCH(M$9,'March 2019'!$G$1:$BR$1,0))/INDEX('Planning CPRP'!$G$10:$BA$168,MATCH('Planning Ngrps'!$A51,'Planning CPRP'!$A$10:$A$170,0),MATCH('Planning Ngrps'!M$9,'Planning CPRP'!$G$9:$BA$9,0)),"")</f>
        <v/>
      </c>
      <c r="N51" s="158" t="str">
        <f>IFERROR(INDEX('March 2019'!$G$2:$BR$159,MATCH('Planning Ngrps'!$A51,'March 2019'!$A$2:$A$161,0),MATCH(N$9,'March 2019'!$G$1:$BR$1,0))/INDEX('Planning CPRP'!$G$10:$BA$168,MATCH('Planning Ngrps'!$A51,'Planning CPRP'!$A$10:$A$170,0),MATCH('Planning Ngrps'!N$9,'Planning CPRP'!$G$9:$BA$9,0)),"")</f>
        <v/>
      </c>
      <c r="O51" s="158" t="str">
        <f>IFERROR(INDEX('March 2019'!$G$2:$BR$159,MATCH('Planning Ngrps'!$A51,'March 2019'!$A$2:$A$161,0),MATCH(O$9,'March 2019'!$G$1:$BR$1,0))/INDEX('Planning CPRP'!$G$10:$BA$168,MATCH('Planning Ngrps'!$A51,'Planning CPRP'!$A$10:$A$170,0),MATCH('Planning Ngrps'!O$9,'Planning CPRP'!$G$9:$BA$9,0)),"")</f>
        <v/>
      </c>
      <c r="P51" s="158" t="str">
        <f>IFERROR(INDEX('March 2019'!$G$2:$BR$159,MATCH('Planning Ngrps'!$A51,'March 2019'!$A$2:$A$161,0),MATCH(P$9,'March 2019'!$G$1:$BR$1,0))/INDEX('Planning CPRP'!$G$10:$BA$168,MATCH('Planning Ngrps'!$A51,'Planning CPRP'!$A$10:$A$170,0),MATCH('Planning Ngrps'!P$9,'Planning CPRP'!$G$9:$BA$9,0)),"")</f>
        <v/>
      </c>
      <c r="Q51" s="158" t="str">
        <f>IFERROR(INDEX('March 2019'!$G$2:$BR$159,MATCH('Planning Ngrps'!$A51,'March 2019'!$A$2:$A$161,0),MATCH(Q$9,'March 2019'!$G$1:$BR$1,0))/INDEX('Planning CPRP'!$G$10:$BA$168,MATCH('Planning Ngrps'!$A51,'Planning CPRP'!$A$10:$A$170,0),MATCH('Planning Ngrps'!Q$9,'Planning CPRP'!$G$9:$BA$9,0)),"")</f>
        <v/>
      </c>
      <c r="R51" s="158" t="str">
        <f>IFERROR(INDEX('March 2019'!$G$2:$BR$159,MATCH('Planning Ngrps'!$A51,'March 2019'!$A$2:$A$161,0),MATCH(R$9,'March 2019'!$G$1:$BR$1,0))/INDEX('Planning CPRP'!$G$10:$BA$168,MATCH('Planning Ngrps'!$A51,'Planning CPRP'!$A$10:$A$170,0),MATCH('Planning Ngrps'!R$9,'Planning CPRP'!$G$9:$BA$9,0)),"")</f>
        <v/>
      </c>
      <c r="S51" s="158" t="str">
        <f>IFERROR(INDEX('March 2019'!$G$2:$BR$159,MATCH('Planning Ngrps'!$A51,'March 2019'!$A$2:$A$161,0),MATCH(S$9,'March 2019'!$G$1:$BR$1,0))/INDEX('Planning CPRP'!$G$10:$BA$168,MATCH('Planning Ngrps'!$A51,'Planning CPRP'!$A$10:$A$170,0),MATCH('Planning Ngrps'!S$9,'Planning CPRP'!$G$9:$BA$9,0)),"")</f>
        <v/>
      </c>
      <c r="T51" s="158" t="str">
        <f>IFERROR(INDEX('March 2019'!$G$2:$BR$159,MATCH('Planning Ngrps'!$A51,'March 2019'!$A$2:$A$161,0),MATCH(T$9,'March 2019'!$G$1:$BR$1,0))/INDEX('Planning CPRP'!$G$10:$BA$168,MATCH('Planning Ngrps'!$A51,'Planning CPRP'!$A$10:$A$170,0),MATCH('Planning Ngrps'!T$9,'Planning CPRP'!$G$9:$BA$9,0)),"")</f>
        <v/>
      </c>
      <c r="U51" s="158" t="str">
        <f>IFERROR(INDEX('March 2019'!$G$2:$BR$159,MATCH('Planning Ngrps'!$A51,'March 2019'!$A$2:$A$161,0),MATCH(U$9,'March 2019'!$G$1:$BR$1,0))/INDEX('Planning CPRP'!$G$10:$BA$168,MATCH('Planning Ngrps'!$A51,'Planning CPRP'!$A$10:$A$170,0),MATCH('Planning Ngrps'!U$9,'Planning CPRP'!$G$9:$BA$9,0)),"")</f>
        <v/>
      </c>
      <c r="V51" s="158" t="str">
        <f>IFERROR(INDEX('March 2019'!$G$2:$BR$159,MATCH('Planning Ngrps'!$A51,'March 2019'!$A$2:$A$161,0),MATCH(V$9,'March 2019'!$G$1:$BR$1,0))/INDEX('Planning CPRP'!$G$10:$BA$168,MATCH('Planning Ngrps'!$A51,'Planning CPRP'!$A$10:$A$170,0),MATCH('Planning Ngrps'!V$9,'Planning CPRP'!$G$9:$BA$9,0)),"")</f>
        <v/>
      </c>
      <c r="W51" s="158" t="str">
        <f>IFERROR(INDEX('March 2019'!$G$2:$BR$159,MATCH('Planning Ngrps'!$A51,'March 2019'!$A$2:$A$161,0),MATCH(W$9,'March 2019'!$G$1:$BR$1,0))/INDEX('Planning CPRP'!$G$10:$BA$168,MATCH('Planning Ngrps'!$A51,'Planning CPRP'!$A$10:$A$170,0),MATCH('Planning Ngrps'!W$9,'Planning CPRP'!$G$9:$BA$9,0)),"")</f>
        <v/>
      </c>
      <c r="X51" s="158" t="str">
        <f>IFERROR(INDEX('March 2019'!$G$2:$BR$159,MATCH('Planning Ngrps'!$A51,'March 2019'!$A$2:$A$161,0),MATCH(X$9,'March 2019'!$G$1:$BR$1,0))/INDEX('Planning CPRP'!$G$10:$BA$168,MATCH('Planning Ngrps'!$A51,'Planning CPRP'!$A$10:$A$170,0),MATCH('Planning Ngrps'!X$9,'Planning CPRP'!$G$9:$BA$9,0)),"")</f>
        <v/>
      </c>
      <c r="Y51" s="158" t="str">
        <f>IFERROR(INDEX('March 2019'!$G$2:$BR$159,MATCH('Planning Ngrps'!$A51,'March 2019'!$A$2:$A$161,0),MATCH(Y$9,'March 2019'!$G$1:$BR$1,0))/INDEX('Planning CPRP'!$G$10:$BA$168,MATCH('Planning Ngrps'!$A51,'Planning CPRP'!$A$10:$A$170,0),MATCH('Planning Ngrps'!Y$9,'Planning CPRP'!$G$9:$BA$9,0)),"")</f>
        <v/>
      </c>
      <c r="Z51" s="158" t="str">
        <f>IFERROR(INDEX('March 2019'!$G$2:$BR$159,MATCH('Planning Ngrps'!$A51,'March 2019'!$A$2:$A$161,0),MATCH(Z$9,'March 2019'!$G$1:$BR$1,0))/INDEX('Planning CPRP'!$G$10:$BA$168,MATCH('Planning Ngrps'!$A51,'Planning CPRP'!$A$10:$A$170,0),MATCH('Planning Ngrps'!Z$9,'Planning CPRP'!$G$9:$BA$9,0)),"")</f>
        <v/>
      </c>
      <c r="AA51" s="158" t="str">
        <f>IFERROR(INDEX('March 2019'!$G$2:$BR$159,MATCH('Planning Ngrps'!$A51,'March 2019'!$A$2:$A$161,0),MATCH(AA$9,'March 2019'!$G$1:$BR$1,0))/INDEX('Planning CPRP'!$G$10:$BA$168,MATCH('Planning Ngrps'!$A51,'Planning CPRP'!$A$10:$A$170,0),MATCH('Planning Ngrps'!AA$9,'Planning CPRP'!$G$9:$BA$9,0)),"")</f>
        <v/>
      </c>
      <c r="AB51" s="158" t="str">
        <f>IFERROR(INDEX('March 2019'!$G$2:$BR$159,MATCH('Planning Ngrps'!$A51,'March 2019'!$A$2:$A$161,0),MATCH(AB$9,'March 2019'!$G$1:$BR$1,0))/INDEX('Planning CPRP'!$G$10:$BA$168,MATCH('Planning Ngrps'!$A51,'Planning CPRP'!$A$10:$A$170,0),MATCH('Planning Ngrps'!AB$9,'Planning CPRP'!$G$9:$BA$9,0)),"")</f>
        <v/>
      </c>
      <c r="AC51" s="158" t="str">
        <f>IFERROR(INDEX('March 2019'!$G$2:$BR$159,MATCH('Planning Ngrps'!$A51,'March 2019'!$A$2:$A$161,0),MATCH(AC$9,'March 2019'!$G$1:$BR$1,0))/INDEX('Planning CPRP'!$G$10:$BA$168,MATCH('Planning Ngrps'!$A51,'Planning CPRP'!$A$10:$A$170,0),MATCH('Planning Ngrps'!AC$9,'Planning CPRP'!$G$9:$BA$9,0)),"")</f>
        <v/>
      </c>
      <c r="AD51" s="158" t="str">
        <f>IFERROR(INDEX('March 2019'!$G$2:$BR$159,MATCH('Planning Ngrps'!$A51,'March 2019'!$A$2:$A$161,0),MATCH(AD$9,'March 2019'!$G$1:$BR$1,0))/INDEX('Planning CPRP'!$G$10:$BA$168,MATCH('Planning Ngrps'!$A51,'Planning CPRP'!$A$10:$A$170,0),MATCH('Planning Ngrps'!AD$9,'Planning CPRP'!$G$9:$BA$9,0)),"")</f>
        <v/>
      </c>
      <c r="AE51" s="158" t="str">
        <f>IFERROR(INDEX('March 2019'!$G$2:$BR$159,MATCH('Planning Ngrps'!$A51,'March 2019'!$A$2:$A$161,0),MATCH(AE$9,'March 2019'!$G$1:$BR$1,0))/INDEX('Planning CPRP'!$G$10:$BA$168,MATCH('Planning Ngrps'!$A51,'Planning CPRP'!$A$10:$A$170,0),MATCH('Planning Ngrps'!AE$9,'Planning CPRP'!$G$9:$BA$9,0)),"")</f>
        <v/>
      </c>
      <c r="AF51" s="158" t="str">
        <f>IFERROR(INDEX('March 2019'!$G$2:$BR$159,MATCH('Planning Ngrps'!$A51,'March 2019'!$A$2:$A$161,0),MATCH(AF$9,'March 2019'!$G$1:$BR$1,0))/INDEX('Planning CPRP'!$G$10:$BA$168,MATCH('Planning Ngrps'!$A51,'Planning CPRP'!$A$10:$A$170,0),MATCH('Planning Ngrps'!AF$9,'Planning CPRP'!$G$9:$BA$9,0)),"")</f>
        <v/>
      </c>
      <c r="AG51" s="158" t="str">
        <f>IFERROR(INDEX('March 2019'!$G$2:$BR$159,MATCH('Planning Ngrps'!$A51,'March 2019'!$A$2:$A$161,0),MATCH(AG$9,'March 2019'!$G$1:$BR$1,0))/INDEX('Planning CPRP'!$G$10:$BA$168,MATCH('Planning Ngrps'!$A51,'Planning CPRP'!$A$10:$A$170,0),MATCH('Planning Ngrps'!AG$9,'Planning CPRP'!$G$9:$BA$9,0)),"")</f>
        <v/>
      </c>
      <c r="AH51" s="158" t="str">
        <f>IFERROR(INDEX('March 2019'!$G$2:$BR$159,MATCH('Planning Ngrps'!$A51,'March 2019'!$A$2:$A$161,0),MATCH(AH$9,'March 2019'!$G$1:$BR$1,0))/INDEX('Planning CPRP'!$G$10:$BA$168,MATCH('Planning Ngrps'!$A51,'Planning CPRP'!$A$10:$A$170,0),MATCH('Planning Ngrps'!AH$9,'Planning CPRP'!$G$9:$BA$9,0)),"")</f>
        <v/>
      </c>
      <c r="AI51" s="158" t="str">
        <f>IFERROR(INDEX('March 2019'!$G$2:$BR$159,MATCH('Planning Ngrps'!$A51,'March 2019'!$A$2:$A$161,0),MATCH(AI$9,'March 2019'!$G$1:$BR$1,0))/INDEX('Planning CPRP'!$G$10:$BA$168,MATCH('Planning Ngrps'!$A51,'Planning CPRP'!$A$10:$A$170,0),MATCH('Planning Ngrps'!AI$9,'Planning CPRP'!$G$9:$BA$9,0)),"")</f>
        <v/>
      </c>
      <c r="AJ51" s="158" t="str">
        <f>IFERROR(INDEX('March 2019'!$G$2:$BR$159,MATCH('Planning Ngrps'!$A51,'March 2019'!$A$2:$A$161,0),MATCH(AJ$9,'March 2019'!$G$1:$BR$1,0))/INDEX('Planning CPRP'!$G$10:$BA$168,MATCH('Planning Ngrps'!$A51,'Planning CPRP'!$A$10:$A$170,0),MATCH('Planning Ngrps'!AJ$9,'Planning CPRP'!$G$9:$BA$9,0)),"")</f>
        <v/>
      </c>
      <c r="AK51" s="158" t="str">
        <f>IFERROR(INDEX('March 2019'!$G$2:$BR$159,MATCH('Planning Ngrps'!$A51,'March 2019'!$A$2:$A$161,0),MATCH(AK$9,'March 2019'!$G$1:$BR$1,0))/INDEX('Planning CPRP'!$G$10:$BA$168,MATCH('Planning Ngrps'!$A51,'Planning CPRP'!$A$10:$A$170,0),MATCH('Planning Ngrps'!AK$9,'Planning CPRP'!$G$9:$BA$9,0)),"")</f>
        <v/>
      </c>
      <c r="AL51" s="158" t="str">
        <f>IFERROR(INDEX('March 2019'!$G$2:$BR$159,MATCH('Planning Ngrps'!$A51,'March 2019'!$A$2:$A$161,0),MATCH(AL$9,'March 2019'!$G$1:$BR$1,0))/INDEX('Planning CPRP'!$G$10:$BA$168,MATCH('Planning Ngrps'!$A51,'Planning CPRP'!$A$10:$A$170,0),MATCH('Planning Ngrps'!AL$9,'Planning CPRP'!$G$9:$BA$9,0)),"")</f>
        <v/>
      </c>
      <c r="AM51" s="158" t="str">
        <f>IFERROR(INDEX('March 2019'!$G$2:$BR$159,MATCH('Planning Ngrps'!$A51,'March 2019'!$A$2:$A$161,0),MATCH(AM$9,'March 2019'!$G$1:$BR$1,0))/INDEX('Planning CPRP'!$G$10:$BA$168,MATCH('Planning Ngrps'!$A51,'Planning CPRP'!$A$10:$A$170,0),MATCH('Planning Ngrps'!AM$9,'Planning CPRP'!$G$9:$BA$9,0)),"")</f>
        <v/>
      </c>
      <c r="AN51" s="158" t="str">
        <f>IFERROR(INDEX('March 2019'!$G$2:$BR$159,MATCH('Planning Ngrps'!$A51,'March 2019'!$A$2:$A$161,0),MATCH(AN$9,'March 2019'!$G$1:$BR$1,0))/INDEX('Planning CPRP'!$G$10:$BA$168,MATCH('Planning Ngrps'!$A51,'Planning CPRP'!$A$10:$A$170,0),MATCH('Planning Ngrps'!AN$9,'Planning CPRP'!$G$9:$BA$9,0)),"")</f>
        <v/>
      </c>
      <c r="AO51" s="158" t="str">
        <f>IFERROR(INDEX('March 2019'!$G$2:$BR$159,MATCH('Planning Ngrps'!$A51,'March 2019'!$A$2:$A$161,0),MATCH(AO$9,'March 2019'!$G$1:$BR$1,0))/INDEX('Planning CPRP'!$G$10:$BA$168,MATCH('Planning Ngrps'!$A51,'Planning CPRP'!$A$10:$A$170,0),MATCH('Planning Ngrps'!AO$9,'Planning CPRP'!$G$9:$BA$9,0)),"")</f>
        <v/>
      </c>
      <c r="AP51" s="158" t="str">
        <f>IFERROR(INDEX('March 2019'!$G$2:$BR$159,MATCH('Planning Ngrps'!$A51,'March 2019'!$A$2:$A$161,0),MATCH(AP$9,'March 2019'!$G$1:$BR$1,0))/INDEX('Planning CPRP'!$G$10:$BA$168,MATCH('Planning Ngrps'!$A51,'Planning CPRP'!$A$10:$A$170,0),MATCH('Planning Ngrps'!AP$9,'Planning CPRP'!$G$9:$BA$9,0)),"")</f>
        <v/>
      </c>
      <c r="AQ51" s="158" t="str">
        <f>IFERROR(INDEX('March 2019'!$G$2:$BR$159,MATCH('Planning Ngrps'!$A51,'March 2019'!$A$2:$A$161,0),MATCH(AQ$9,'March 2019'!$G$1:$BR$1,0))/INDEX('Planning CPRP'!$G$10:$BA$168,MATCH('Planning Ngrps'!$A51,'Planning CPRP'!$A$10:$A$170,0),MATCH('Planning Ngrps'!AQ$9,'Planning CPRP'!$G$9:$BA$9,0)),"")</f>
        <v/>
      </c>
      <c r="AR51" s="158" t="str">
        <f>IFERROR(INDEX('March 2019'!$G$2:$BR$159,MATCH('Planning Ngrps'!$A51,'March 2019'!$A$2:$A$161,0),MATCH(AR$9,'March 2019'!$G$1:$BR$1,0))/INDEX('Planning CPRP'!$G$10:$BA$168,MATCH('Planning Ngrps'!$A51,'Planning CPRP'!$A$10:$A$170,0),MATCH('Planning Ngrps'!AR$9,'Planning CPRP'!$G$9:$BA$9,0)),"")</f>
        <v/>
      </c>
      <c r="AS51" s="158" t="str">
        <f>IFERROR(INDEX('March 2019'!$G$2:$BR$159,MATCH('Planning Ngrps'!$A51,'March 2019'!$A$2:$A$161,0),MATCH(AS$9,'March 2019'!$G$1:$BR$1,0))/INDEX('Planning CPRP'!$G$10:$BA$168,MATCH('Planning Ngrps'!$A51,'Planning CPRP'!$A$10:$A$170,0),MATCH('Planning Ngrps'!AS$9,'Planning CPRP'!$G$9:$BA$9,0)),"")</f>
        <v/>
      </c>
      <c r="AT51" s="158" t="str">
        <f>IFERROR(INDEX('March 2019'!$G$2:$BR$159,MATCH('Planning Ngrps'!$A51,'March 2019'!$A$2:$A$161,0),MATCH(AT$9,'March 2019'!$G$1:$BR$1,0))/INDEX('Planning CPRP'!$G$10:$BA$168,MATCH('Planning Ngrps'!$A51,'Planning CPRP'!$A$10:$A$170,0),MATCH('Planning Ngrps'!AT$9,'Planning CPRP'!$G$9:$BA$9,0)),"")</f>
        <v/>
      </c>
      <c r="AU51" s="158" t="str">
        <f>IFERROR(INDEX('March 2019'!$G$2:$BR$159,MATCH('Planning Ngrps'!$A51,'March 2019'!$A$2:$A$161,0),MATCH(AU$9,'March 2019'!$G$1:$BR$1,0))/INDEX('Planning CPRP'!$G$10:$BA$168,MATCH('Planning Ngrps'!$A51,'Planning CPRP'!$A$10:$A$170,0),MATCH('Planning Ngrps'!AU$9,'Planning CPRP'!$G$9:$BA$9,0)),"")</f>
        <v/>
      </c>
      <c r="AV51" s="158" t="str">
        <f>IFERROR(INDEX('March 2019'!$G$2:$BR$159,MATCH('Planning Ngrps'!$A51,'March 2019'!$A$2:$A$161,0),MATCH(AV$9,'March 2019'!$G$1:$BR$1,0))/INDEX('Planning CPRP'!$G$10:$BA$168,MATCH('Planning Ngrps'!$A51,'Planning CPRP'!$A$10:$A$170,0),MATCH('Planning Ngrps'!AV$9,'Planning CPRP'!$G$9:$BA$9,0)),"")</f>
        <v/>
      </c>
      <c r="AW51" s="158" t="str">
        <f>IFERROR(INDEX('March 2019'!$G$2:$BR$159,MATCH('Planning Ngrps'!$A51,'March 2019'!$A$2:$A$161,0),MATCH(AW$9,'March 2019'!$G$1:$BR$1,0))/INDEX('Planning CPRP'!$G$10:$BA$168,MATCH('Planning Ngrps'!$A51,'Planning CPRP'!$A$10:$A$170,0),MATCH('Planning Ngrps'!AW$9,'Planning CPRP'!$G$9:$BA$9,0)),"")</f>
        <v/>
      </c>
      <c r="AX51" s="158" t="str">
        <f>IFERROR(INDEX('March 2019'!$G$2:$BR$159,MATCH('Planning Ngrps'!$A51,'March 2019'!$A$2:$A$161,0),MATCH(AX$9,'March 2019'!$G$1:$BR$1,0))/INDEX('Planning CPRP'!$G$10:$BA$168,MATCH('Planning Ngrps'!$A51,'Planning CPRP'!$A$10:$A$170,0),MATCH('Planning Ngrps'!AX$9,'Planning CPRP'!$G$9:$BA$9,0)),"")</f>
        <v/>
      </c>
      <c r="AY51" s="158" t="str">
        <f>IFERROR(INDEX('March 2019'!$G$2:$BR$159,MATCH('Planning Ngrps'!$A51,'March 2019'!$A$2:$A$161,0),MATCH(AY$9,'March 2019'!$G$1:$BR$1,0))/INDEX('Planning CPRP'!$G$10:$BA$168,MATCH('Planning Ngrps'!$A51,'Planning CPRP'!$A$10:$A$170,0),MATCH('Planning Ngrps'!AY$9,'Planning CPRP'!$G$9:$BA$9,0)),"")</f>
        <v/>
      </c>
      <c r="AZ51" s="158" t="str">
        <f>IFERROR(INDEX('March 2019'!$G$2:$BR$159,MATCH('Planning Ngrps'!$A51,'March 2019'!$A$2:$A$161,0),MATCH(AZ$9,'March 2019'!$G$1:$BR$1,0))/INDEX('Planning CPRP'!$G$10:$BA$168,MATCH('Planning Ngrps'!$A51,'Planning CPRP'!$A$10:$A$170,0),MATCH('Planning Ngrps'!AZ$9,'Planning CPRP'!$G$9:$BA$9,0)),"")</f>
        <v/>
      </c>
      <c r="BA51" s="158" t="str">
        <f>IFERROR(INDEX('March 2019'!$G$2:$BR$159,MATCH('Planning Ngrps'!$A51,'March 2019'!$A$2:$A$161,0),MATCH(BA$9,'March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2019'!$G$2:$BR$159,MATCH('Planning Ngrps'!$A52,'March 2019'!$A$2:$A$161,0),MATCH(G$9,'March 2019'!$G$1:$BR$1,0))/INDEX('Planning CPRP'!$G$10:$BA$168,MATCH('Planning Ngrps'!$A52,'Planning CPRP'!$A$10:$A$170,0),MATCH('Planning Ngrps'!G$9,'Planning CPRP'!$G$9:$BA$9,0)),"")</f>
        <v/>
      </c>
      <c r="H52" s="158" t="str">
        <f>IFERROR(INDEX('March 2019'!$G$2:$BR$159,MATCH('Planning Ngrps'!$A52,'March 2019'!$A$2:$A$161,0),MATCH(H$9,'March 2019'!$G$1:$BR$1,0))/INDEX('Planning CPRP'!$G$10:$BA$168,MATCH('Planning Ngrps'!$A52,'Planning CPRP'!$A$10:$A$170,0),MATCH('Planning Ngrps'!H$9,'Planning CPRP'!$G$9:$BA$9,0)),"")</f>
        <v/>
      </c>
      <c r="I52" s="158" t="str">
        <f>IFERROR(INDEX('March 2019'!$G$2:$BR$159,MATCH('Planning Ngrps'!$A52,'March 2019'!$A$2:$A$161,0),MATCH(I$9,'March 2019'!$G$1:$BR$1,0))/INDEX('Planning CPRP'!$G$10:$BA$168,MATCH('Planning Ngrps'!$A52,'Planning CPRP'!$A$10:$A$170,0),MATCH('Planning Ngrps'!I$9,'Planning CPRP'!$G$9:$BA$9,0)),"")</f>
        <v/>
      </c>
      <c r="J52" s="158" t="str">
        <f>IFERROR(INDEX('March 2019'!$G$2:$BR$159,MATCH('Planning Ngrps'!$A52,'March 2019'!$A$2:$A$161,0),MATCH(J$9,'March 2019'!$G$1:$BR$1,0))/INDEX('Planning CPRP'!$G$10:$BA$168,MATCH('Planning Ngrps'!$A52,'Planning CPRP'!$A$10:$A$170,0),MATCH('Planning Ngrps'!J$9,'Planning CPRP'!$G$9:$BA$9,0)),"")</f>
        <v/>
      </c>
      <c r="K52" s="158" t="str">
        <f>IFERROR(INDEX('March 2019'!$G$2:$BR$159,MATCH('Planning Ngrps'!$A52,'March 2019'!$A$2:$A$161,0),MATCH(K$9,'March 2019'!$G$1:$BR$1,0))/INDEX('Planning CPRP'!$G$10:$BA$168,MATCH('Planning Ngrps'!$A52,'Planning CPRP'!$A$10:$A$170,0),MATCH('Planning Ngrps'!K$9,'Planning CPRP'!$G$9:$BA$9,0)),"")</f>
        <v/>
      </c>
      <c r="L52" s="158" t="str">
        <f>IFERROR(INDEX('March 2019'!$G$2:$BR$159,MATCH('Planning Ngrps'!$A52,'March 2019'!$A$2:$A$161,0),MATCH(L$9,'March 2019'!$G$1:$BR$1,0))/INDEX('Planning CPRP'!$G$10:$BA$168,MATCH('Planning Ngrps'!$A52,'Planning CPRP'!$A$10:$A$170,0),MATCH('Planning Ngrps'!L$9,'Planning CPRP'!$G$9:$BA$9,0)),"")</f>
        <v/>
      </c>
      <c r="M52" s="158" t="str">
        <f>IFERROR(INDEX('March 2019'!$G$2:$BR$159,MATCH('Planning Ngrps'!$A52,'March 2019'!$A$2:$A$161,0),MATCH(M$9,'March 2019'!$G$1:$BR$1,0))/INDEX('Planning CPRP'!$G$10:$BA$168,MATCH('Planning Ngrps'!$A52,'Planning CPRP'!$A$10:$A$170,0),MATCH('Planning Ngrps'!M$9,'Planning CPRP'!$G$9:$BA$9,0)),"")</f>
        <v/>
      </c>
      <c r="N52" s="158" t="str">
        <f>IFERROR(INDEX('March 2019'!$G$2:$BR$159,MATCH('Planning Ngrps'!$A52,'March 2019'!$A$2:$A$161,0),MATCH(N$9,'March 2019'!$G$1:$BR$1,0))/INDEX('Planning CPRP'!$G$10:$BA$168,MATCH('Planning Ngrps'!$A52,'Planning CPRP'!$A$10:$A$170,0),MATCH('Planning Ngrps'!N$9,'Planning CPRP'!$G$9:$BA$9,0)),"")</f>
        <v/>
      </c>
      <c r="O52" s="158" t="str">
        <f>IFERROR(INDEX('March 2019'!$G$2:$BR$159,MATCH('Planning Ngrps'!$A52,'March 2019'!$A$2:$A$161,0),MATCH(O$9,'March 2019'!$G$1:$BR$1,0))/INDEX('Planning CPRP'!$G$10:$BA$168,MATCH('Planning Ngrps'!$A52,'Planning CPRP'!$A$10:$A$170,0),MATCH('Planning Ngrps'!O$9,'Planning CPRP'!$G$9:$BA$9,0)),"")</f>
        <v/>
      </c>
      <c r="P52" s="158" t="str">
        <f>IFERROR(INDEX('March 2019'!$G$2:$BR$159,MATCH('Planning Ngrps'!$A52,'March 2019'!$A$2:$A$161,0),MATCH(P$9,'March 2019'!$G$1:$BR$1,0))/INDEX('Planning CPRP'!$G$10:$BA$168,MATCH('Planning Ngrps'!$A52,'Planning CPRP'!$A$10:$A$170,0),MATCH('Planning Ngrps'!P$9,'Planning CPRP'!$G$9:$BA$9,0)),"")</f>
        <v/>
      </c>
      <c r="Q52" s="158" t="str">
        <f>IFERROR(INDEX('March 2019'!$G$2:$BR$159,MATCH('Planning Ngrps'!$A52,'March 2019'!$A$2:$A$161,0),MATCH(Q$9,'March 2019'!$G$1:$BR$1,0))/INDEX('Planning CPRP'!$G$10:$BA$168,MATCH('Planning Ngrps'!$A52,'Planning CPRP'!$A$10:$A$170,0),MATCH('Planning Ngrps'!Q$9,'Planning CPRP'!$G$9:$BA$9,0)),"")</f>
        <v/>
      </c>
      <c r="R52" s="158" t="str">
        <f>IFERROR(INDEX('March 2019'!$G$2:$BR$159,MATCH('Planning Ngrps'!$A52,'March 2019'!$A$2:$A$161,0),MATCH(R$9,'March 2019'!$G$1:$BR$1,0))/INDEX('Planning CPRP'!$G$10:$BA$168,MATCH('Planning Ngrps'!$A52,'Planning CPRP'!$A$10:$A$170,0),MATCH('Planning Ngrps'!R$9,'Planning CPRP'!$G$9:$BA$9,0)),"")</f>
        <v/>
      </c>
      <c r="S52" s="158" t="str">
        <f>IFERROR(INDEX('March 2019'!$G$2:$BR$159,MATCH('Planning Ngrps'!$A52,'March 2019'!$A$2:$A$161,0),MATCH(S$9,'March 2019'!$G$1:$BR$1,0))/INDEX('Planning CPRP'!$G$10:$BA$168,MATCH('Planning Ngrps'!$A52,'Planning CPRP'!$A$10:$A$170,0),MATCH('Planning Ngrps'!S$9,'Planning CPRP'!$G$9:$BA$9,0)),"")</f>
        <v/>
      </c>
      <c r="T52" s="158" t="str">
        <f>IFERROR(INDEX('March 2019'!$G$2:$BR$159,MATCH('Planning Ngrps'!$A52,'March 2019'!$A$2:$A$161,0),MATCH(T$9,'March 2019'!$G$1:$BR$1,0))/INDEX('Planning CPRP'!$G$10:$BA$168,MATCH('Planning Ngrps'!$A52,'Planning CPRP'!$A$10:$A$170,0),MATCH('Planning Ngrps'!T$9,'Planning CPRP'!$G$9:$BA$9,0)),"")</f>
        <v/>
      </c>
      <c r="U52" s="158" t="str">
        <f>IFERROR(INDEX('March 2019'!$G$2:$BR$159,MATCH('Planning Ngrps'!$A52,'March 2019'!$A$2:$A$161,0),MATCH(U$9,'March 2019'!$G$1:$BR$1,0))/INDEX('Planning CPRP'!$G$10:$BA$168,MATCH('Planning Ngrps'!$A52,'Planning CPRP'!$A$10:$A$170,0),MATCH('Planning Ngrps'!U$9,'Planning CPRP'!$G$9:$BA$9,0)),"")</f>
        <v/>
      </c>
      <c r="V52" s="158" t="str">
        <f>IFERROR(INDEX('March 2019'!$G$2:$BR$159,MATCH('Planning Ngrps'!$A52,'March 2019'!$A$2:$A$161,0),MATCH(V$9,'March 2019'!$G$1:$BR$1,0))/INDEX('Planning CPRP'!$G$10:$BA$168,MATCH('Planning Ngrps'!$A52,'Planning CPRP'!$A$10:$A$170,0),MATCH('Planning Ngrps'!V$9,'Planning CPRP'!$G$9:$BA$9,0)),"")</f>
        <v/>
      </c>
      <c r="W52" s="158" t="str">
        <f>IFERROR(INDEX('March 2019'!$G$2:$BR$159,MATCH('Planning Ngrps'!$A52,'March 2019'!$A$2:$A$161,0),MATCH(W$9,'March 2019'!$G$1:$BR$1,0))/INDEX('Planning CPRP'!$G$10:$BA$168,MATCH('Planning Ngrps'!$A52,'Planning CPRP'!$A$10:$A$170,0),MATCH('Planning Ngrps'!W$9,'Planning CPRP'!$G$9:$BA$9,0)),"")</f>
        <v/>
      </c>
      <c r="X52" s="158" t="str">
        <f>IFERROR(INDEX('March 2019'!$G$2:$BR$159,MATCH('Planning Ngrps'!$A52,'March 2019'!$A$2:$A$161,0),MATCH(X$9,'March 2019'!$G$1:$BR$1,0))/INDEX('Planning CPRP'!$G$10:$BA$168,MATCH('Planning Ngrps'!$A52,'Planning CPRP'!$A$10:$A$170,0),MATCH('Planning Ngrps'!X$9,'Planning CPRP'!$G$9:$BA$9,0)),"")</f>
        <v/>
      </c>
      <c r="Y52" s="158" t="str">
        <f>IFERROR(INDEX('March 2019'!$G$2:$BR$159,MATCH('Planning Ngrps'!$A52,'March 2019'!$A$2:$A$161,0),MATCH(Y$9,'March 2019'!$G$1:$BR$1,0))/INDEX('Planning CPRP'!$G$10:$BA$168,MATCH('Planning Ngrps'!$A52,'Planning CPRP'!$A$10:$A$170,0),MATCH('Planning Ngrps'!Y$9,'Planning CPRP'!$G$9:$BA$9,0)),"")</f>
        <v/>
      </c>
      <c r="Z52" s="158" t="str">
        <f>IFERROR(INDEX('March 2019'!$G$2:$BR$159,MATCH('Planning Ngrps'!$A52,'March 2019'!$A$2:$A$161,0),MATCH(Z$9,'March 2019'!$G$1:$BR$1,0))/INDEX('Planning CPRP'!$G$10:$BA$168,MATCH('Planning Ngrps'!$A52,'Planning CPRP'!$A$10:$A$170,0),MATCH('Planning Ngrps'!Z$9,'Planning CPRP'!$G$9:$BA$9,0)),"")</f>
        <v/>
      </c>
      <c r="AA52" s="158" t="str">
        <f>IFERROR(INDEX('March 2019'!$G$2:$BR$159,MATCH('Planning Ngrps'!$A52,'March 2019'!$A$2:$A$161,0),MATCH(AA$9,'March 2019'!$G$1:$BR$1,0))/INDEX('Planning CPRP'!$G$10:$BA$168,MATCH('Planning Ngrps'!$A52,'Planning CPRP'!$A$10:$A$170,0),MATCH('Planning Ngrps'!AA$9,'Planning CPRP'!$G$9:$BA$9,0)),"")</f>
        <v/>
      </c>
      <c r="AB52" s="158" t="str">
        <f>IFERROR(INDEX('March 2019'!$G$2:$BR$159,MATCH('Planning Ngrps'!$A52,'March 2019'!$A$2:$A$161,0),MATCH(AB$9,'March 2019'!$G$1:$BR$1,0))/INDEX('Planning CPRP'!$G$10:$BA$168,MATCH('Planning Ngrps'!$A52,'Planning CPRP'!$A$10:$A$170,0),MATCH('Planning Ngrps'!AB$9,'Planning CPRP'!$G$9:$BA$9,0)),"")</f>
        <v/>
      </c>
      <c r="AC52" s="158" t="str">
        <f>IFERROR(INDEX('March 2019'!$G$2:$BR$159,MATCH('Planning Ngrps'!$A52,'March 2019'!$A$2:$A$161,0),MATCH(AC$9,'March 2019'!$G$1:$BR$1,0))/INDEX('Planning CPRP'!$G$10:$BA$168,MATCH('Planning Ngrps'!$A52,'Planning CPRP'!$A$10:$A$170,0),MATCH('Planning Ngrps'!AC$9,'Planning CPRP'!$G$9:$BA$9,0)),"")</f>
        <v/>
      </c>
      <c r="AD52" s="158" t="str">
        <f>IFERROR(INDEX('March 2019'!$G$2:$BR$159,MATCH('Planning Ngrps'!$A52,'March 2019'!$A$2:$A$161,0),MATCH(AD$9,'March 2019'!$G$1:$BR$1,0))/INDEX('Planning CPRP'!$G$10:$BA$168,MATCH('Planning Ngrps'!$A52,'Planning CPRP'!$A$10:$A$170,0),MATCH('Planning Ngrps'!AD$9,'Planning CPRP'!$G$9:$BA$9,0)),"")</f>
        <v/>
      </c>
      <c r="AE52" s="158" t="str">
        <f>IFERROR(INDEX('March 2019'!$G$2:$BR$159,MATCH('Planning Ngrps'!$A52,'March 2019'!$A$2:$A$161,0),MATCH(AE$9,'March 2019'!$G$1:$BR$1,0))/INDEX('Planning CPRP'!$G$10:$BA$168,MATCH('Planning Ngrps'!$A52,'Planning CPRP'!$A$10:$A$170,0),MATCH('Planning Ngrps'!AE$9,'Planning CPRP'!$G$9:$BA$9,0)),"")</f>
        <v/>
      </c>
      <c r="AF52" s="158" t="str">
        <f>IFERROR(INDEX('March 2019'!$G$2:$BR$159,MATCH('Planning Ngrps'!$A52,'March 2019'!$A$2:$A$161,0),MATCH(AF$9,'March 2019'!$G$1:$BR$1,0))/INDEX('Planning CPRP'!$G$10:$BA$168,MATCH('Planning Ngrps'!$A52,'Planning CPRP'!$A$10:$A$170,0),MATCH('Planning Ngrps'!AF$9,'Planning CPRP'!$G$9:$BA$9,0)),"")</f>
        <v/>
      </c>
      <c r="AG52" s="158" t="str">
        <f>IFERROR(INDEX('March 2019'!$G$2:$BR$159,MATCH('Planning Ngrps'!$A52,'March 2019'!$A$2:$A$161,0),MATCH(AG$9,'March 2019'!$G$1:$BR$1,0))/INDEX('Planning CPRP'!$G$10:$BA$168,MATCH('Planning Ngrps'!$A52,'Planning CPRP'!$A$10:$A$170,0),MATCH('Planning Ngrps'!AG$9,'Planning CPRP'!$G$9:$BA$9,0)),"")</f>
        <v/>
      </c>
      <c r="AH52" s="158" t="str">
        <f>IFERROR(INDEX('March 2019'!$G$2:$BR$159,MATCH('Planning Ngrps'!$A52,'March 2019'!$A$2:$A$161,0),MATCH(AH$9,'March 2019'!$G$1:$BR$1,0))/INDEX('Planning CPRP'!$G$10:$BA$168,MATCH('Planning Ngrps'!$A52,'Planning CPRP'!$A$10:$A$170,0),MATCH('Planning Ngrps'!AH$9,'Planning CPRP'!$G$9:$BA$9,0)),"")</f>
        <v/>
      </c>
      <c r="AI52" s="158" t="str">
        <f>IFERROR(INDEX('March 2019'!$G$2:$BR$159,MATCH('Planning Ngrps'!$A52,'March 2019'!$A$2:$A$161,0),MATCH(AI$9,'March 2019'!$G$1:$BR$1,0))/INDEX('Planning CPRP'!$G$10:$BA$168,MATCH('Planning Ngrps'!$A52,'Planning CPRP'!$A$10:$A$170,0),MATCH('Planning Ngrps'!AI$9,'Planning CPRP'!$G$9:$BA$9,0)),"")</f>
        <v/>
      </c>
      <c r="AJ52" s="158" t="str">
        <f>IFERROR(INDEX('March 2019'!$G$2:$BR$159,MATCH('Planning Ngrps'!$A52,'March 2019'!$A$2:$A$161,0),MATCH(AJ$9,'March 2019'!$G$1:$BR$1,0))/INDEX('Planning CPRP'!$G$10:$BA$168,MATCH('Planning Ngrps'!$A52,'Planning CPRP'!$A$10:$A$170,0),MATCH('Planning Ngrps'!AJ$9,'Planning CPRP'!$G$9:$BA$9,0)),"")</f>
        <v/>
      </c>
      <c r="AK52" s="158" t="str">
        <f>IFERROR(INDEX('March 2019'!$G$2:$BR$159,MATCH('Planning Ngrps'!$A52,'March 2019'!$A$2:$A$161,0),MATCH(AK$9,'March 2019'!$G$1:$BR$1,0))/INDEX('Planning CPRP'!$G$10:$BA$168,MATCH('Planning Ngrps'!$A52,'Planning CPRP'!$A$10:$A$170,0),MATCH('Planning Ngrps'!AK$9,'Planning CPRP'!$G$9:$BA$9,0)),"")</f>
        <v/>
      </c>
      <c r="AL52" s="158" t="str">
        <f>IFERROR(INDEX('March 2019'!$G$2:$BR$159,MATCH('Planning Ngrps'!$A52,'March 2019'!$A$2:$A$161,0),MATCH(AL$9,'March 2019'!$G$1:$BR$1,0))/INDEX('Planning CPRP'!$G$10:$BA$168,MATCH('Planning Ngrps'!$A52,'Planning CPRP'!$A$10:$A$170,0),MATCH('Planning Ngrps'!AL$9,'Planning CPRP'!$G$9:$BA$9,0)),"")</f>
        <v/>
      </c>
      <c r="AM52" s="158" t="str">
        <f>IFERROR(INDEX('March 2019'!$G$2:$BR$159,MATCH('Planning Ngrps'!$A52,'March 2019'!$A$2:$A$161,0),MATCH(AM$9,'March 2019'!$G$1:$BR$1,0))/INDEX('Planning CPRP'!$G$10:$BA$168,MATCH('Planning Ngrps'!$A52,'Planning CPRP'!$A$10:$A$170,0),MATCH('Planning Ngrps'!AM$9,'Planning CPRP'!$G$9:$BA$9,0)),"")</f>
        <v/>
      </c>
      <c r="AN52" s="158" t="str">
        <f>IFERROR(INDEX('March 2019'!$G$2:$BR$159,MATCH('Planning Ngrps'!$A52,'March 2019'!$A$2:$A$161,0),MATCH(AN$9,'March 2019'!$G$1:$BR$1,0))/INDEX('Planning CPRP'!$G$10:$BA$168,MATCH('Planning Ngrps'!$A52,'Planning CPRP'!$A$10:$A$170,0),MATCH('Planning Ngrps'!AN$9,'Planning CPRP'!$G$9:$BA$9,0)),"")</f>
        <v/>
      </c>
      <c r="AO52" s="158" t="str">
        <f>IFERROR(INDEX('March 2019'!$G$2:$BR$159,MATCH('Planning Ngrps'!$A52,'March 2019'!$A$2:$A$161,0),MATCH(AO$9,'March 2019'!$G$1:$BR$1,0))/INDEX('Planning CPRP'!$G$10:$BA$168,MATCH('Planning Ngrps'!$A52,'Planning CPRP'!$A$10:$A$170,0),MATCH('Planning Ngrps'!AO$9,'Planning CPRP'!$G$9:$BA$9,0)),"")</f>
        <v/>
      </c>
      <c r="AP52" s="158" t="str">
        <f>IFERROR(INDEX('March 2019'!$G$2:$BR$159,MATCH('Planning Ngrps'!$A52,'March 2019'!$A$2:$A$161,0),MATCH(AP$9,'March 2019'!$G$1:$BR$1,0))/INDEX('Planning CPRP'!$G$10:$BA$168,MATCH('Planning Ngrps'!$A52,'Planning CPRP'!$A$10:$A$170,0),MATCH('Planning Ngrps'!AP$9,'Planning CPRP'!$G$9:$BA$9,0)),"")</f>
        <v/>
      </c>
      <c r="AQ52" s="158" t="str">
        <f>IFERROR(INDEX('March 2019'!$G$2:$BR$159,MATCH('Planning Ngrps'!$A52,'March 2019'!$A$2:$A$161,0),MATCH(AQ$9,'March 2019'!$G$1:$BR$1,0))/INDEX('Planning CPRP'!$G$10:$BA$168,MATCH('Planning Ngrps'!$A52,'Planning CPRP'!$A$10:$A$170,0),MATCH('Planning Ngrps'!AQ$9,'Planning CPRP'!$G$9:$BA$9,0)),"")</f>
        <v/>
      </c>
      <c r="AR52" s="158" t="str">
        <f>IFERROR(INDEX('March 2019'!$G$2:$BR$159,MATCH('Planning Ngrps'!$A52,'March 2019'!$A$2:$A$161,0),MATCH(AR$9,'March 2019'!$G$1:$BR$1,0))/INDEX('Planning CPRP'!$G$10:$BA$168,MATCH('Planning Ngrps'!$A52,'Planning CPRP'!$A$10:$A$170,0),MATCH('Planning Ngrps'!AR$9,'Planning CPRP'!$G$9:$BA$9,0)),"")</f>
        <v/>
      </c>
      <c r="AS52" s="158" t="str">
        <f>IFERROR(INDEX('March 2019'!$G$2:$BR$159,MATCH('Planning Ngrps'!$A52,'March 2019'!$A$2:$A$161,0),MATCH(AS$9,'March 2019'!$G$1:$BR$1,0))/INDEX('Planning CPRP'!$G$10:$BA$168,MATCH('Planning Ngrps'!$A52,'Planning CPRP'!$A$10:$A$170,0),MATCH('Planning Ngrps'!AS$9,'Planning CPRP'!$G$9:$BA$9,0)),"")</f>
        <v/>
      </c>
      <c r="AT52" s="158" t="str">
        <f>IFERROR(INDEX('March 2019'!$G$2:$BR$159,MATCH('Planning Ngrps'!$A52,'March 2019'!$A$2:$A$161,0),MATCH(AT$9,'March 2019'!$G$1:$BR$1,0))/INDEX('Planning CPRP'!$G$10:$BA$168,MATCH('Planning Ngrps'!$A52,'Planning CPRP'!$A$10:$A$170,0),MATCH('Planning Ngrps'!AT$9,'Planning CPRP'!$G$9:$BA$9,0)),"")</f>
        <v/>
      </c>
      <c r="AU52" s="158" t="str">
        <f>IFERROR(INDEX('March 2019'!$G$2:$BR$159,MATCH('Planning Ngrps'!$A52,'March 2019'!$A$2:$A$161,0),MATCH(AU$9,'March 2019'!$G$1:$BR$1,0))/INDEX('Planning CPRP'!$G$10:$BA$168,MATCH('Planning Ngrps'!$A52,'Planning CPRP'!$A$10:$A$170,0),MATCH('Planning Ngrps'!AU$9,'Planning CPRP'!$G$9:$BA$9,0)),"")</f>
        <v/>
      </c>
      <c r="AV52" s="158" t="str">
        <f>IFERROR(INDEX('March 2019'!$G$2:$BR$159,MATCH('Planning Ngrps'!$A52,'March 2019'!$A$2:$A$161,0),MATCH(AV$9,'March 2019'!$G$1:$BR$1,0))/INDEX('Planning CPRP'!$G$10:$BA$168,MATCH('Planning Ngrps'!$A52,'Planning CPRP'!$A$10:$A$170,0),MATCH('Planning Ngrps'!AV$9,'Planning CPRP'!$G$9:$BA$9,0)),"")</f>
        <v/>
      </c>
      <c r="AW52" s="158" t="str">
        <f>IFERROR(INDEX('March 2019'!$G$2:$BR$159,MATCH('Planning Ngrps'!$A52,'March 2019'!$A$2:$A$161,0),MATCH(AW$9,'March 2019'!$G$1:$BR$1,0))/INDEX('Planning CPRP'!$G$10:$BA$168,MATCH('Planning Ngrps'!$A52,'Planning CPRP'!$A$10:$A$170,0),MATCH('Planning Ngrps'!AW$9,'Planning CPRP'!$G$9:$BA$9,0)),"")</f>
        <v/>
      </c>
      <c r="AX52" s="158" t="str">
        <f>IFERROR(INDEX('March 2019'!$G$2:$BR$159,MATCH('Planning Ngrps'!$A52,'March 2019'!$A$2:$A$161,0),MATCH(AX$9,'March 2019'!$G$1:$BR$1,0))/INDEX('Planning CPRP'!$G$10:$BA$168,MATCH('Planning Ngrps'!$A52,'Planning CPRP'!$A$10:$A$170,0),MATCH('Planning Ngrps'!AX$9,'Planning CPRP'!$G$9:$BA$9,0)),"")</f>
        <v/>
      </c>
      <c r="AY52" s="158" t="str">
        <f>IFERROR(INDEX('March 2019'!$G$2:$BR$159,MATCH('Planning Ngrps'!$A52,'March 2019'!$A$2:$A$161,0),MATCH(AY$9,'March 2019'!$G$1:$BR$1,0))/INDEX('Planning CPRP'!$G$10:$BA$168,MATCH('Planning Ngrps'!$A52,'Planning CPRP'!$A$10:$A$170,0),MATCH('Planning Ngrps'!AY$9,'Planning CPRP'!$G$9:$BA$9,0)),"")</f>
        <v/>
      </c>
      <c r="AZ52" s="158" t="str">
        <f>IFERROR(INDEX('March 2019'!$G$2:$BR$159,MATCH('Planning Ngrps'!$A52,'March 2019'!$A$2:$A$161,0),MATCH(AZ$9,'March 2019'!$G$1:$BR$1,0))/INDEX('Planning CPRP'!$G$10:$BA$168,MATCH('Planning Ngrps'!$A52,'Planning CPRP'!$A$10:$A$170,0),MATCH('Planning Ngrps'!AZ$9,'Planning CPRP'!$G$9:$BA$9,0)),"")</f>
        <v/>
      </c>
      <c r="BA52" s="158" t="str">
        <f>IFERROR(INDEX('March 2019'!$G$2:$BR$159,MATCH('Planning Ngrps'!$A52,'March 2019'!$A$2:$A$161,0),MATCH(BA$9,'March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IFERROR(INDEX('March 2019'!$G$2:$BR$159,MATCH('Planning Ngrps'!$A53,'March 2019'!$A$2:$A$161,0),MATCH(G$9,'March 2019'!$G$1:$BR$1,0))/INDEX('Planning CPRP'!$G$10:$BA$168,MATCH('Planning Ngrps'!$A53,'Planning CPRP'!$A$10:$A$170,0),MATCH('Planning Ngrps'!G$9,'Planning CPRP'!$G$9:$BA$9,0)),"")</f>
        <v/>
      </c>
      <c r="H53" s="158" t="str">
        <f>IFERROR(INDEX('March 2019'!$G$2:$BR$159,MATCH('Planning Ngrps'!$A53,'March 2019'!$A$2:$A$161,0),MATCH(H$9,'March 2019'!$G$1:$BR$1,0))/INDEX('Planning CPRP'!$G$10:$BA$168,MATCH('Planning Ngrps'!$A53,'Planning CPRP'!$A$10:$A$170,0),MATCH('Planning Ngrps'!H$9,'Planning CPRP'!$G$9:$BA$9,0)),"")</f>
        <v/>
      </c>
      <c r="I53" s="158" t="str">
        <f>IFERROR(INDEX('March 2019'!$G$2:$BR$159,MATCH('Planning Ngrps'!$A53,'March 2019'!$A$2:$A$161,0),MATCH(I$9,'March 2019'!$G$1:$BR$1,0))/INDEX('Planning CPRP'!$G$10:$BA$168,MATCH('Planning Ngrps'!$A53,'Planning CPRP'!$A$10:$A$170,0),MATCH('Planning Ngrps'!I$9,'Planning CPRP'!$G$9:$BA$9,0)),"")</f>
        <v/>
      </c>
      <c r="J53" s="158" t="str">
        <f>IFERROR(INDEX('March 2019'!$G$2:$BR$159,MATCH('Planning Ngrps'!$A53,'March 2019'!$A$2:$A$161,0),MATCH(J$9,'March 2019'!$G$1:$BR$1,0))/INDEX('Planning CPRP'!$G$10:$BA$168,MATCH('Planning Ngrps'!$A53,'Planning CPRP'!$A$10:$A$170,0),MATCH('Planning Ngrps'!J$9,'Planning CPRP'!$G$9:$BA$9,0)),"")</f>
        <v/>
      </c>
      <c r="K53" s="158" t="str">
        <f>IFERROR(INDEX('March 2019'!$G$2:$BR$159,MATCH('Planning Ngrps'!$A53,'March 2019'!$A$2:$A$161,0),MATCH(K$9,'March 2019'!$G$1:$BR$1,0))/INDEX('Planning CPRP'!$G$10:$BA$168,MATCH('Planning Ngrps'!$A53,'Planning CPRP'!$A$10:$A$170,0),MATCH('Planning Ngrps'!K$9,'Planning CPRP'!$G$9:$BA$9,0)),"")</f>
        <v/>
      </c>
      <c r="L53" s="158" t="str">
        <f>IFERROR(INDEX('March 2019'!$G$2:$BR$159,MATCH('Planning Ngrps'!$A53,'March 2019'!$A$2:$A$161,0),MATCH(L$9,'March 2019'!$G$1:$BR$1,0))/INDEX('Planning CPRP'!$G$10:$BA$168,MATCH('Planning Ngrps'!$A53,'Planning CPRP'!$A$10:$A$170,0),MATCH('Planning Ngrps'!L$9,'Planning CPRP'!$G$9:$BA$9,0)),"")</f>
        <v/>
      </c>
      <c r="M53" s="158" t="str">
        <f>IFERROR(INDEX('March 2019'!$G$2:$BR$159,MATCH('Planning Ngrps'!$A53,'March 2019'!$A$2:$A$161,0),MATCH(M$9,'March 2019'!$G$1:$BR$1,0))/INDEX('Planning CPRP'!$G$10:$BA$168,MATCH('Planning Ngrps'!$A53,'Planning CPRP'!$A$10:$A$170,0),MATCH('Planning Ngrps'!M$9,'Planning CPRP'!$G$9:$BA$9,0)),"")</f>
        <v/>
      </c>
      <c r="N53" s="158" t="str">
        <f>IFERROR(INDEX('March 2019'!$G$2:$BR$159,MATCH('Planning Ngrps'!$A53,'March 2019'!$A$2:$A$161,0),MATCH(N$9,'March 2019'!$G$1:$BR$1,0))/INDEX('Planning CPRP'!$G$10:$BA$168,MATCH('Planning Ngrps'!$A53,'Planning CPRP'!$A$10:$A$170,0),MATCH('Planning Ngrps'!N$9,'Planning CPRP'!$G$9:$BA$9,0)),"")</f>
        <v/>
      </c>
      <c r="O53" s="158" t="str">
        <f>IFERROR(INDEX('March 2019'!$G$2:$BR$159,MATCH('Planning Ngrps'!$A53,'March 2019'!$A$2:$A$161,0),MATCH(O$9,'March 2019'!$G$1:$BR$1,0))/INDEX('Planning CPRP'!$G$10:$BA$168,MATCH('Planning Ngrps'!$A53,'Planning CPRP'!$A$10:$A$170,0),MATCH('Planning Ngrps'!O$9,'Planning CPRP'!$G$9:$BA$9,0)),"")</f>
        <v/>
      </c>
      <c r="P53" s="158" t="str">
        <f>IFERROR(INDEX('March 2019'!$G$2:$BR$159,MATCH('Planning Ngrps'!$A53,'March 2019'!$A$2:$A$161,0),MATCH(P$9,'March 2019'!$G$1:$BR$1,0))/INDEX('Planning CPRP'!$G$10:$BA$168,MATCH('Planning Ngrps'!$A53,'Planning CPRP'!$A$10:$A$170,0),MATCH('Planning Ngrps'!P$9,'Planning CPRP'!$G$9:$BA$9,0)),"")</f>
        <v/>
      </c>
      <c r="Q53" s="158" t="str">
        <f>IFERROR(INDEX('March 2019'!$G$2:$BR$159,MATCH('Planning Ngrps'!$A53,'March 2019'!$A$2:$A$161,0),MATCH(Q$9,'March 2019'!$G$1:$BR$1,0))/INDEX('Planning CPRP'!$G$10:$BA$168,MATCH('Planning Ngrps'!$A53,'Planning CPRP'!$A$10:$A$170,0),MATCH('Planning Ngrps'!Q$9,'Planning CPRP'!$G$9:$BA$9,0)),"")</f>
        <v/>
      </c>
      <c r="R53" s="158" t="str">
        <f>IFERROR(INDEX('March 2019'!$G$2:$BR$159,MATCH('Planning Ngrps'!$A53,'March 2019'!$A$2:$A$161,0),MATCH(R$9,'March 2019'!$G$1:$BR$1,0))/INDEX('Planning CPRP'!$G$10:$BA$168,MATCH('Planning Ngrps'!$A53,'Planning CPRP'!$A$10:$A$170,0),MATCH('Planning Ngrps'!R$9,'Planning CPRP'!$G$9:$BA$9,0)),"")</f>
        <v/>
      </c>
      <c r="S53" s="158" t="str">
        <f>IFERROR(INDEX('March 2019'!$G$2:$BR$159,MATCH('Planning Ngrps'!$A53,'March 2019'!$A$2:$A$161,0),MATCH(S$9,'March 2019'!$G$1:$BR$1,0))/INDEX('Planning CPRP'!$G$10:$BA$168,MATCH('Planning Ngrps'!$A53,'Planning CPRP'!$A$10:$A$170,0),MATCH('Planning Ngrps'!S$9,'Planning CPRP'!$G$9:$BA$9,0)),"")</f>
        <v/>
      </c>
      <c r="T53" s="158" t="str">
        <f>IFERROR(INDEX('March 2019'!$G$2:$BR$159,MATCH('Planning Ngrps'!$A53,'March 2019'!$A$2:$A$161,0),MATCH(T$9,'March 2019'!$G$1:$BR$1,0))/INDEX('Planning CPRP'!$G$10:$BA$168,MATCH('Planning Ngrps'!$A53,'Planning CPRP'!$A$10:$A$170,0),MATCH('Planning Ngrps'!T$9,'Planning CPRP'!$G$9:$BA$9,0)),"")</f>
        <v/>
      </c>
      <c r="U53" s="158" t="str">
        <f>IFERROR(INDEX('March 2019'!$G$2:$BR$159,MATCH('Planning Ngrps'!$A53,'March 2019'!$A$2:$A$161,0),MATCH(U$9,'March 2019'!$G$1:$BR$1,0))/INDEX('Planning CPRP'!$G$10:$BA$168,MATCH('Planning Ngrps'!$A53,'Planning CPRP'!$A$10:$A$170,0),MATCH('Planning Ngrps'!U$9,'Planning CPRP'!$G$9:$BA$9,0)),"")</f>
        <v/>
      </c>
      <c r="V53" s="158" t="str">
        <f>IFERROR(INDEX('March 2019'!$G$2:$BR$159,MATCH('Planning Ngrps'!$A53,'March 2019'!$A$2:$A$161,0),MATCH(V$9,'March 2019'!$G$1:$BR$1,0))/INDEX('Planning CPRP'!$G$10:$BA$168,MATCH('Planning Ngrps'!$A53,'Planning CPRP'!$A$10:$A$170,0),MATCH('Planning Ngrps'!V$9,'Planning CPRP'!$G$9:$BA$9,0)),"")</f>
        <v/>
      </c>
      <c r="W53" s="158" t="str">
        <f>IFERROR(INDEX('March 2019'!$G$2:$BR$159,MATCH('Planning Ngrps'!$A53,'March 2019'!$A$2:$A$161,0),MATCH(W$9,'March 2019'!$G$1:$BR$1,0))/INDEX('Planning CPRP'!$G$10:$BA$168,MATCH('Planning Ngrps'!$A53,'Planning CPRP'!$A$10:$A$170,0),MATCH('Planning Ngrps'!W$9,'Planning CPRP'!$G$9:$BA$9,0)),"")</f>
        <v/>
      </c>
      <c r="X53" s="158" t="str">
        <f>IFERROR(INDEX('March 2019'!$G$2:$BR$159,MATCH('Planning Ngrps'!$A53,'March 2019'!$A$2:$A$161,0),MATCH(X$9,'March 2019'!$G$1:$BR$1,0))/INDEX('Planning CPRP'!$G$10:$BA$168,MATCH('Planning Ngrps'!$A53,'Planning CPRP'!$A$10:$A$170,0),MATCH('Planning Ngrps'!X$9,'Planning CPRP'!$G$9:$BA$9,0)),"")</f>
        <v/>
      </c>
      <c r="Y53" s="158" t="str">
        <f>IFERROR(INDEX('March 2019'!$G$2:$BR$159,MATCH('Planning Ngrps'!$A53,'March 2019'!$A$2:$A$161,0),MATCH(Y$9,'March 2019'!$G$1:$BR$1,0))/INDEX('Planning CPRP'!$G$10:$BA$168,MATCH('Planning Ngrps'!$A53,'Planning CPRP'!$A$10:$A$170,0),MATCH('Planning Ngrps'!Y$9,'Planning CPRP'!$G$9:$BA$9,0)),"")</f>
        <v/>
      </c>
      <c r="Z53" s="158" t="str">
        <f>IFERROR(INDEX('March 2019'!$G$2:$BR$159,MATCH('Planning Ngrps'!$A53,'March 2019'!$A$2:$A$161,0),MATCH(Z$9,'March 2019'!$G$1:$BR$1,0))/INDEX('Planning CPRP'!$G$10:$BA$168,MATCH('Planning Ngrps'!$A53,'Planning CPRP'!$A$10:$A$170,0),MATCH('Planning Ngrps'!Z$9,'Planning CPRP'!$G$9:$BA$9,0)),"")</f>
        <v/>
      </c>
      <c r="AA53" s="158" t="str">
        <f>IFERROR(INDEX('March 2019'!$G$2:$BR$159,MATCH('Planning Ngrps'!$A53,'March 2019'!$A$2:$A$161,0),MATCH(AA$9,'March 2019'!$G$1:$BR$1,0))/INDEX('Planning CPRP'!$G$10:$BA$168,MATCH('Planning Ngrps'!$A53,'Planning CPRP'!$A$10:$A$170,0),MATCH('Planning Ngrps'!AA$9,'Planning CPRP'!$G$9:$BA$9,0)),"")</f>
        <v/>
      </c>
      <c r="AB53" s="158" t="str">
        <f>IFERROR(INDEX('March 2019'!$G$2:$BR$159,MATCH('Planning Ngrps'!$A53,'March 2019'!$A$2:$A$161,0),MATCH(AB$9,'March 2019'!$G$1:$BR$1,0))/INDEX('Planning CPRP'!$G$10:$BA$168,MATCH('Planning Ngrps'!$A53,'Planning CPRP'!$A$10:$A$170,0),MATCH('Planning Ngrps'!AB$9,'Planning CPRP'!$G$9:$BA$9,0)),"")</f>
        <v/>
      </c>
      <c r="AC53" s="158" t="str">
        <f>IFERROR(INDEX('March 2019'!$G$2:$BR$159,MATCH('Planning Ngrps'!$A53,'March 2019'!$A$2:$A$161,0),MATCH(AC$9,'March 2019'!$G$1:$BR$1,0))/INDEX('Planning CPRP'!$G$10:$BA$168,MATCH('Planning Ngrps'!$A53,'Planning CPRP'!$A$10:$A$170,0),MATCH('Planning Ngrps'!AC$9,'Planning CPRP'!$G$9:$BA$9,0)),"")</f>
        <v/>
      </c>
      <c r="AD53" s="158" t="str">
        <f>IFERROR(INDEX('March 2019'!$G$2:$BR$159,MATCH('Planning Ngrps'!$A53,'March 2019'!$A$2:$A$161,0),MATCH(AD$9,'March 2019'!$G$1:$BR$1,0))/INDEX('Planning CPRP'!$G$10:$BA$168,MATCH('Planning Ngrps'!$A53,'Planning CPRP'!$A$10:$A$170,0),MATCH('Planning Ngrps'!AD$9,'Planning CPRP'!$G$9:$BA$9,0)),"")</f>
        <v/>
      </c>
      <c r="AE53" s="158" t="str">
        <f>IFERROR(INDEX('March 2019'!$G$2:$BR$159,MATCH('Planning Ngrps'!$A53,'March 2019'!$A$2:$A$161,0),MATCH(AE$9,'March 2019'!$G$1:$BR$1,0))/INDEX('Planning CPRP'!$G$10:$BA$168,MATCH('Planning Ngrps'!$A53,'Planning CPRP'!$A$10:$A$170,0),MATCH('Planning Ngrps'!AE$9,'Planning CPRP'!$G$9:$BA$9,0)),"")</f>
        <v/>
      </c>
      <c r="AF53" s="158" t="str">
        <f>IFERROR(INDEX('March 2019'!$G$2:$BR$159,MATCH('Planning Ngrps'!$A53,'March 2019'!$A$2:$A$161,0),MATCH(AF$9,'March 2019'!$G$1:$BR$1,0))/INDEX('Planning CPRP'!$G$10:$BA$168,MATCH('Planning Ngrps'!$A53,'Planning CPRP'!$A$10:$A$170,0),MATCH('Planning Ngrps'!AF$9,'Planning CPRP'!$G$9:$BA$9,0)),"")</f>
        <v/>
      </c>
      <c r="AG53" s="158" t="str">
        <f>IFERROR(INDEX('March 2019'!$G$2:$BR$159,MATCH('Planning Ngrps'!$A53,'March 2019'!$A$2:$A$161,0),MATCH(AG$9,'March 2019'!$G$1:$BR$1,0))/INDEX('Planning CPRP'!$G$10:$BA$168,MATCH('Planning Ngrps'!$A53,'Planning CPRP'!$A$10:$A$170,0),MATCH('Planning Ngrps'!AG$9,'Planning CPRP'!$G$9:$BA$9,0)),"")</f>
        <v/>
      </c>
      <c r="AH53" s="158" t="str">
        <f>IFERROR(INDEX('March 2019'!$G$2:$BR$159,MATCH('Planning Ngrps'!$A53,'March 2019'!$A$2:$A$161,0),MATCH(AH$9,'March 2019'!$G$1:$BR$1,0))/INDEX('Planning CPRP'!$G$10:$BA$168,MATCH('Planning Ngrps'!$A53,'Planning CPRP'!$A$10:$A$170,0),MATCH('Planning Ngrps'!AH$9,'Planning CPRP'!$G$9:$BA$9,0)),"")</f>
        <v/>
      </c>
      <c r="AI53" s="158" t="str">
        <f>IFERROR(INDEX('March 2019'!$G$2:$BR$159,MATCH('Planning Ngrps'!$A53,'March 2019'!$A$2:$A$161,0),MATCH(AI$9,'March 2019'!$G$1:$BR$1,0))/INDEX('Planning CPRP'!$G$10:$BA$168,MATCH('Planning Ngrps'!$A53,'Planning CPRP'!$A$10:$A$170,0),MATCH('Planning Ngrps'!AI$9,'Planning CPRP'!$G$9:$BA$9,0)),"")</f>
        <v/>
      </c>
      <c r="AJ53" s="158" t="str">
        <f>IFERROR(INDEX('March 2019'!$G$2:$BR$159,MATCH('Planning Ngrps'!$A53,'March 2019'!$A$2:$A$161,0),MATCH(AJ$9,'March 2019'!$G$1:$BR$1,0))/INDEX('Planning CPRP'!$G$10:$BA$168,MATCH('Planning Ngrps'!$A53,'Planning CPRP'!$A$10:$A$170,0),MATCH('Planning Ngrps'!AJ$9,'Planning CPRP'!$G$9:$BA$9,0)),"")</f>
        <v/>
      </c>
      <c r="AK53" s="158" t="str">
        <f>IFERROR(INDEX('March 2019'!$G$2:$BR$159,MATCH('Planning Ngrps'!$A53,'March 2019'!$A$2:$A$161,0),MATCH(AK$9,'March 2019'!$G$1:$BR$1,0))/INDEX('Planning CPRP'!$G$10:$BA$168,MATCH('Planning Ngrps'!$A53,'Planning CPRP'!$A$10:$A$170,0),MATCH('Planning Ngrps'!AK$9,'Planning CPRP'!$G$9:$BA$9,0)),"")</f>
        <v/>
      </c>
      <c r="AL53" s="158" t="str">
        <f>IFERROR(INDEX('March 2019'!$G$2:$BR$159,MATCH('Planning Ngrps'!$A53,'March 2019'!$A$2:$A$161,0),MATCH(AL$9,'March 2019'!$G$1:$BR$1,0))/INDEX('Planning CPRP'!$G$10:$BA$168,MATCH('Planning Ngrps'!$A53,'Planning CPRP'!$A$10:$A$170,0),MATCH('Planning Ngrps'!AL$9,'Planning CPRP'!$G$9:$BA$9,0)),"")</f>
        <v/>
      </c>
      <c r="AM53" s="158" t="str">
        <f>IFERROR(INDEX('March 2019'!$G$2:$BR$159,MATCH('Planning Ngrps'!$A53,'March 2019'!$A$2:$A$161,0),MATCH(AM$9,'March 2019'!$G$1:$BR$1,0))/INDEX('Planning CPRP'!$G$10:$BA$168,MATCH('Planning Ngrps'!$A53,'Planning CPRP'!$A$10:$A$170,0),MATCH('Planning Ngrps'!AM$9,'Planning CPRP'!$G$9:$BA$9,0)),"")</f>
        <v/>
      </c>
      <c r="AN53" s="158" t="str">
        <f>IFERROR(INDEX('March 2019'!$G$2:$BR$159,MATCH('Planning Ngrps'!$A53,'March 2019'!$A$2:$A$161,0),MATCH(AN$9,'March 2019'!$G$1:$BR$1,0))/INDEX('Planning CPRP'!$G$10:$BA$168,MATCH('Planning Ngrps'!$A53,'Planning CPRP'!$A$10:$A$170,0),MATCH('Planning Ngrps'!AN$9,'Planning CPRP'!$G$9:$BA$9,0)),"")</f>
        <v/>
      </c>
      <c r="AO53" s="158" t="str">
        <f>IFERROR(INDEX('March 2019'!$G$2:$BR$159,MATCH('Planning Ngrps'!$A53,'March 2019'!$A$2:$A$161,0),MATCH(AO$9,'March 2019'!$G$1:$BR$1,0))/INDEX('Planning CPRP'!$G$10:$BA$168,MATCH('Planning Ngrps'!$A53,'Planning CPRP'!$A$10:$A$170,0),MATCH('Planning Ngrps'!AO$9,'Planning CPRP'!$G$9:$BA$9,0)),"")</f>
        <v/>
      </c>
      <c r="AP53" s="158" t="str">
        <f>IFERROR(INDEX('March 2019'!$G$2:$BR$159,MATCH('Planning Ngrps'!$A53,'March 2019'!$A$2:$A$161,0),MATCH(AP$9,'March 2019'!$G$1:$BR$1,0))/INDEX('Planning CPRP'!$G$10:$BA$168,MATCH('Planning Ngrps'!$A53,'Planning CPRP'!$A$10:$A$170,0),MATCH('Planning Ngrps'!AP$9,'Planning CPRP'!$G$9:$BA$9,0)),"")</f>
        <v/>
      </c>
      <c r="AQ53" s="158" t="str">
        <f>IFERROR(INDEX('March 2019'!$G$2:$BR$159,MATCH('Planning Ngrps'!$A53,'March 2019'!$A$2:$A$161,0),MATCH(AQ$9,'March 2019'!$G$1:$BR$1,0))/INDEX('Planning CPRP'!$G$10:$BA$168,MATCH('Planning Ngrps'!$A53,'Planning CPRP'!$A$10:$A$170,0),MATCH('Planning Ngrps'!AQ$9,'Planning CPRP'!$G$9:$BA$9,0)),"")</f>
        <v/>
      </c>
      <c r="AR53" s="158" t="str">
        <f>IFERROR(INDEX('March 2019'!$G$2:$BR$159,MATCH('Planning Ngrps'!$A53,'March 2019'!$A$2:$A$161,0),MATCH(AR$9,'March 2019'!$G$1:$BR$1,0))/INDEX('Planning CPRP'!$G$10:$BA$168,MATCH('Planning Ngrps'!$A53,'Planning CPRP'!$A$10:$A$170,0),MATCH('Planning Ngrps'!AR$9,'Planning CPRP'!$G$9:$BA$9,0)),"")</f>
        <v/>
      </c>
      <c r="AS53" s="158" t="str">
        <f>IFERROR(INDEX('March 2019'!$G$2:$BR$159,MATCH('Planning Ngrps'!$A53,'March 2019'!$A$2:$A$161,0),MATCH(AS$9,'March 2019'!$G$1:$BR$1,0))/INDEX('Planning CPRP'!$G$10:$BA$168,MATCH('Planning Ngrps'!$A53,'Planning CPRP'!$A$10:$A$170,0),MATCH('Planning Ngrps'!AS$9,'Planning CPRP'!$G$9:$BA$9,0)),"")</f>
        <v/>
      </c>
      <c r="AT53" s="158" t="str">
        <f>IFERROR(INDEX('March 2019'!$G$2:$BR$159,MATCH('Planning Ngrps'!$A53,'March 2019'!$A$2:$A$161,0),MATCH(AT$9,'March 2019'!$G$1:$BR$1,0))/INDEX('Planning CPRP'!$G$10:$BA$168,MATCH('Planning Ngrps'!$A53,'Planning CPRP'!$A$10:$A$170,0),MATCH('Planning Ngrps'!AT$9,'Planning CPRP'!$G$9:$BA$9,0)),"")</f>
        <v/>
      </c>
      <c r="AU53" s="158" t="str">
        <f>IFERROR(INDEX('March 2019'!$G$2:$BR$159,MATCH('Planning Ngrps'!$A53,'March 2019'!$A$2:$A$161,0),MATCH(AU$9,'March 2019'!$G$1:$BR$1,0))/INDEX('Planning CPRP'!$G$10:$BA$168,MATCH('Planning Ngrps'!$A53,'Planning CPRP'!$A$10:$A$170,0),MATCH('Planning Ngrps'!AU$9,'Planning CPRP'!$G$9:$BA$9,0)),"")</f>
        <v/>
      </c>
      <c r="AV53" s="158" t="str">
        <f>IFERROR(INDEX('March 2019'!$G$2:$BR$159,MATCH('Planning Ngrps'!$A53,'March 2019'!$A$2:$A$161,0),MATCH(AV$9,'March 2019'!$G$1:$BR$1,0))/INDEX('Planning CPRP'!$G$10:$BA$168,MATCH('Planning Ngrps'!$A53,'Planning CPRP'!$A$10:$A$170,0),MATCH('Planning Ngrps'!AV$9,'Planning CPRP'!$G$9:$BA$9,0)),"")</f>
        <v/>
      </c>
      <c r="AW53" s="158" t="str">
        <f>IFERROR(INDEX('March 2019'!$G$2:$BR$159,MATCH('Planning Ngrps'!$A53,'March 2019'!$A$2:$A$161,0),MATCH(AW$9,'March 2019'!$G$1:$BR$1,0))/INDEX('Planning CPRP'!$G$10:$BA$168,MATCH('Planning Ngrps'!$A53,'Planning CPRP'!$A$10:$A$170,0),MATCH('Planning Ngrps'!AW$9,'Planning CPRP'!$G$9:$BA$9,0)),"")</f>
        <v/>
      </c>
      <c r="AX53" s="158" t="str">
        <f>IFERROR(INDEX('March 2019'!$G$2:$BR$159,MATCH('Planning Ngrps'!$A53,'March 2019'!$A$2:$A$161,0),MATCH(AX$9,'March 2019'!$G$1:$BR$1,0))/INDEX('Planning CPRP'!$G$10:$BA$168,MATCH('Planning Ngrps'!$A53,'Planning CPRP'!$A$10:$A$170,0),MATCH('Planning Ngrps'!AX$9,'Planning CPRP'!$G$9:$BA$9,0)),"")</f>
        <v/>
      </c>
      <c r="AY53" s="158" t="str">
        <f>IFERROR(INDEX('March 2019'!$G$2:$BR$159,MATCH('Planning Ngrps'!$A53,'March 2019'!$A$2:$A$161,0),MATCH(AY$9,'March 2019'!$G$1:$BR$1,0))/INDEX('Planning CPRP'!$G$10:$BA$168,MATCH('Planning Ngrps'!$A53,'Planning CPRP'!$A$10:$A$170,0),MATCH('Planning Ngrps'!AY$9,'Planning CPRP'!$G$9:$BA$9,0)),"")</f>
        <v/>
      </c>
      <c r="AZ53" s="158" t="str">
        <f>IFERROR(INDEX('March 2019'!$G$2:$BR$159,MATCH('Planning Ngrps'!$A53,'March 2019'!$A$2:$A$161,0),MATCH(AZ$9,'March 2019'!$G$1:$BR$1,0))/INDEX('Planning CPRP'!$G$10:$BA$168,MATCH('Planning Ngrps'!$A53,'Planning CPRP'!$A$10:$A$170,0),MATCH('Planning Ngrps'!AZ$9,'Planning CPRP'!$G$9:$BA$9,0)),"")</f>
        <v/>
      </c>
      <c r="BA53" s="158" t="str">
        <f>IFERROR(INDEX('March 2019'!$G$2:$BR$159,MATCH('Planning Ngrps'!$A53,'March 2019'!$A$2:$A$161,0),MATCH(BA$9,'March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2019'!$G$2:$BR$159,MATCH('Planning Ngrps'!$A54,'March 2019'!$A$2:$A$161,0),MATCH(G$9,'March 2019'!$G$1:$BR$1,0))/INDEX('Planning CPRP'!$G$10:$BA$168,MATCH('Planning Ngrps'!$A54,'Planning CPRP'!$A$10:$A$170,0),MATCH('Planning Ngrps'!G$9,'Planning CPRP'!$G$9:$BA$9,0)),"")</f>
        <v/>
      </c>
      <c r="H54" s="158" t="str">
        <f>IFERROR(INDEX('March 2019'!$G$2:$BR$159,MATCH('Planning Ngrps'!$A54,'March 2019'!$A$2:$A$161,0),MATCH(H$9,'March 2019'!$G$1:$BR$1,0))/INDEX('Planning CPRP'!$G$10:$BA$168,MATCH('Planning Ngrps'!$A54,'Planning CPRP'!$A$10:$A$170,0),MATCH('Planning Ngrps'!H$9,'Planning CPRP'!$G$9:$BA$9,0)),"")</f>
        <v/>
      </c>
      <c r="I54" s="158" t="str">
        <f>IFERROR(INDEX('March 2019'!$G$2:$BR$159,MATCH('Planning Ngrps'!$A54,'March 2019'!$A$2:$A$161,0),MATCH(I$9,'March 2019'!$G$1:$BR$1,0))/INDEX('Planning CPRP'!$G$10:$BA$168,MATCH('Planning Ngrps'!$A54,'Planning CPRP'!$A$10:$A$170,0),MATCH('Planning Ngrps'!I$9,'Planning CPRP'!$G$9:$BA$9,0)),"")</f>
        <v/>
      </c>
      <c r="J54" s="158" t="str">
        <f>IFERROR(INDEX('March 2019'!$G$2:$BR$159,MATCH('Planning Ngrps'!$A54,'March 2019'!$A$2:$A$161,0),MATCH(J$9,'March 2019'!$G$1:$BR$1,0))/INDEX('Planning CPRP'!$G$10:$BA$168,MATCH('Planning Ngrps'!$A54,'Planning CPRP'!$A$10:$A$170,0),MATCH('Planning Ngrps'!J$9,'Planning CPRP'!$G$9:$BA$9,0)),"")</f>
        <v/>
      </c>
      <c r="K54" s="158" t="str">
        <f>IFERROR(INDEX('March 2019'!$G$2:$BR$159,MATCH('Planning Ngrps'!$A54,'March 2019'!$A$2:$A$161,0),MATCH(K$9,'March 2019'!$G$1:$BR$1,0))/INDEX('Planning CPRP'!$G$10:$BA$168,MATCH('Planning Ngrps'!$A54,'Planning CPRP'!$A$10:$A$170,0),MATCH('Planning Ngrps'!K$9,'Planning CPRP'!$G$9:$BA$9,0)),"")</f>
        <v/>
      </c>
      <c r="L54" s="158" t="str">
        <f>IFERROR(INDEX('March 2019'!$G$2:$BR$159,MATCH('Planning Ngrps'!$A54,'March 2019'!$A$2:$A$161,0),MATCH(L$9,'March 2019'!$G$1:$BR$1,0))/INDEX('Planning CPRP'!$G$10:$BA$168,MATCH('Planning Ngrps'!$A54,'Planning CPRP'!$A$10:$A$170,0),MATCH('Planning Ngrps'!L$9,'Planning CPRP'!$G$9:$BA$9,0)),"")</f>
        <v/>
      </c>
      <c r="M54" s="158" t="str">
        <f>IFERROR(INDEX('March 2019'!$G$2:$BR$159,MATCH('Planning Ngrps'!$A54,'March 2019'!$A$2:$A$161,0),MATCH(M$9,'March 2019'!$G$1:$BR$1,0))/INDEX('Planning CPRP'!$G$10:$BA$168,MATCH('Planning Ngrps'!$A54,'Planning CPRP'!$A$10:$A$170,0),MATCH('Planning Ngrps'!M$9,'Planning CPRP'!$G$9:$BA$9,0)),"")</f>
        <v/>
      </c>
      <c r="N54" s="158" t="str">
        <f>IFERROR(INDEX('March 2019'!$G$2:$BR$159,MATCH('Planning Ngrps'!$A54,'March 2019'!$A$2:$A$161,0),MATCH(N$9,'March 2019'!$G$1:$BR$1,0))/INDEX('Planning CPRP'!$G$10:$BA$168,MATCH('Planning Ngrps'!$A54,'Planning CPRP'!$A$10:$A$170,0),MATCH('Planning Ngrps'!N$9,'Planning CPRP'!$G$9:$BA$9,0)),"")</f>
        <v/>
      </c>
      <c r="O54" s="158" t="str">
        <f>IFERROR(INDEX('March 2019'!$G$2:$BR$159,MATCH('Planning Ngrps'!$A54,'March 2019'!$A$2:$A$161,0),MATCH(O$9,'March 2019'!$G$1:$BR$1,0))/INDEX('Planning CPRP'!$G$10:$BA$168,MATCH('Planning Ngrps'!$A54,'Planning CPRP'!$A$10:$A$170,0),MATCH('Planning Ngrps'!O$9,'Planning CPRP'!$G$9:$BA$9,0)),"")</f>
        <v/>
      </c>
      <c r="P54" s="158" t="str">
        <f>IFERROR(INDEX('March 2019'!$G$2:$BR$159,MATCH('Planning Ngrps'!$A54,'March 2019'!$A$2:$A$161,0),MATCH(P$9,'March 2019'!$G$1:$BR$1,0))/INDEX('Planning CPRP'!$G$10:$BA$168,MATCH('Planning Ngrps'!$A54,'Planning CPRP'!$A$10:$A$170,0),MATCH('Planning Ngrps'!P$9,'Planning CPRP'!$G$9:$BA$9,0)),"")</f>
        <v/>
      </c>
      <c r="Q54" s="158" t="str">
        <f>IFERROR(INDEX('March 2019'!$G$2:$BR$159,MATCH('Planning Ngrps'!$A54,'March 2019'!$A$2:$A$161,0),MATCH(Q$9,'March 2019'!$G$1:$BR$1,0))/INDEX('Planning CPRP'!$G$10:$BA$168,MATCH('Planning Ngrps'!$A54,'Planning CPRP'!$A$10:$A$170,0),MATCH('Planning Ngrps'!Q$9,'Planning CPRP'!$G$9:$BA$9,0)),"")</f>
        <v/>
      </c>
      <c r="R54" s="158" t="str">
        <f>IFERROR(INDEX('March 2019'!$G$2:$BR$159,MATCH('Planning Ngrps'!$A54,'March 2019'!$A$2:$A$161,0),MATCH(R$9,'March 2019'!$G$1:$BR$1,0))/INDEX('Planning CPRP'!$G$10:$BA$168,MATCH('Planning Ngrps'!$A54,'Planning CPRP'!$A$10:$A$170,0),MATCH('Planning Ngrps'!R$9,'Planning CPRP'!$G$9:$BA$9,0)),"")</f>
        <v/>
      </c>
      <c r="S54" s="158" t="str">
        <f>IFERROR(INDEX('March 2019'!$G$2:$BR$159,MATCH('Planning Ngrps'!$A54,'March 2019'!$A$2:$A$161,0),MATCH(S$9,'March 2019'!$G$1:$BR$1,0))/INDEX('Planning CPRP'!$G$10:$BA$168,MATCH('Planning Ngrps'!$A54,'Planning CPRP'!$A$10:$A$170,0),MATCH('Planning Ngrps'!S$9,'Planning CPRP'!$G$9:$BA$9,0)),"")</f>
        <v/>
      </c>
      <c r="T54" s="158" t="str">
        <f>IFERROR(INDEX('March 2019'!$G$2:$BR$159,MATCH('Planning Ngrps'!$A54,'March 2019'!$A$2:$A$161,0),MATCH(T$9,'March 2019'!$G$1:$BR$1,0))/INDEX('Planning CPRP'!$G$10:$BA$168,MATCH('Planning Ngrps'!$A54,'Planning CPRP'!$A$10:$A$170,0),MATCH('Planning Ngrps'!T$9,'Planning CPRP'!$G$9:$BA$9,0)),"")</f>
        <v/>
      </c>
      <c r="U54" s="158" t="str">
        <f>IFERROR(INDEX('March 2019'!$G$2:$BR$159,MATCH('Planning Ngrps'!$A54,'March 2019'!$A$2:$A$161,0),MATCH(U$9,'March 2019'!$G$1:$BR$1,0))/INDEX('Planning CPRP'!$G$10:$BA$168,MATCH('Planning Ngrps'!$A54,'Planning CPRP'!$A$10:$A$170,0),MATCH('Planning Ngrps'!U$9,'Planning CPRP'!$G$9:$BA$9,0)),"")</f>
        <v/>
      </c>
      <c r="V54" s="158" t="str">
        <f>IFERROR(INDEX('March 2019'!$G$2:$BR$159,MATCH('Planning Ngrps'!$A54,'March 2019'!$A$2:$A$161,0),MATCH(V$9,'March 2019'!$G$1:$BR$1,0))/INDEX('Planning CPRP'!$G$10:$BA$168,MATCH('Planning Ngrps'!$A54,'Planning CPRP'!$A$10:$A$170,0),MATCH('Planning Ngrps'!V$9,'Planning CPRP'!$G$9:$BA$9,0)),"")</f>
        <v/>
      </c>
      <c r="W54" s="158" t="str">
        <f>IFERROR(INDEX('March 2019'!$G$2:$BR$159,MATCH('Planning Ngrps'!$A54,'March 2019'!$A$2:$A$161,0),MATCH(W$9,'March 2019'!$G$1:$BR$1,0))/INDEX('Planning CPRP'!$G$10:$BA$168,MATCH('Planning Ngrps'!$A54,'Planning CPRP'!$A$10:$A$170,0),MATCH('Planning Ngrps'!W$9,'Planning CPRP'!$G$9:$BA$9,0)),"")</f>
        <v/>
      </c>
      <c r="X54" s="158" t="str">
        <f>IFERROR(INDEX('March 2019'!$G$2:$BR$159,MATCH('Planning Ngrps'!$A54,'March 2019'!$A$2:$A$161,0),MATCH(X$9,'March 2019'!$G$1:$BR$1,0))/INDEX('Planning CPRP'!$G$10:$BA$168,MATCH('Planning Ngrps'!$A54,'Planning CPRP'!$A$10:$A$170,0),MATCH('Planning Ngrps'!X$9,'Planning CPRP'!$G$9:$BA$9,0)),"")</f>
        <v/>
      </c>
      <c r="Y54" s="158" t="str">
        <f>IFERROR(INDEX('March 2019'!$G$2:$BR$159,MATCH('Planning Ngrps'!$A54,'March 2019'!$A$2:$A$161,0),MATCH(Y$9,'March 2019'!$G$1:$BR$1,0))/INDEX('Planning CPRP'!$G$10:$BA$168,MATCH('Planning Ngrps'!$A54,'Planning CPRP'!$A$10:$A$170,0),MATCH('Planning Ngrps'!Y$9,'Planning CPRP'!$G$9:$BA$9,0)),"")</f>
        <v/>
      </c>
      <c r="Z54" s="158" t="str">
        <f>IFERROR(INDEX('March 2019'!$G$2:$BR$159,MATCH('Planning Ngrps'!$A54,'March 2019'!$A$2:$A$161,0),MATCH(Z$9,'March 2019'!$G$1:$BR$1,0))/INDEX('Planning CPRP'!$G$10:$BA$168,MATCH('Planning Ngrps'!$A54,'Planning CPRP'!$A$10:$A$170,0),MATCH('Planning Ngrps'!Z$9,'Planning CPRP'!$G$9:$BA$9,0)),"")</f>
        <v/>
      </c>
      <c r="AA54" s="158" t="str">
        <f>IFERROR(INDEX('March 2019'!$G$2:$BR$159,MATCH('Planning Ngrps'!$A54,'March 2019'!$A$2:$A$161,0),MATCH(AA$9,'March 2019'!$G$1:$BR$1,0))/INDEX('Planning CPRP'!$G$10:$BA$168,MATCH('Planning Ngrps'!$A54,'Planning CPRP'!$A$10:$A$170,0),MATCH('Planning Ngrps'!AA$9,'Planning CPRP'!$G$9:$BA$9,0)),"")</f>
        <v/>
      </c>
      <c r="AB54" s="158" t="str">
        <f>IFERROR(INDEX('March 2019'!$G$2:$BR$159,MATCH('Planning Ngrps'!$A54,'March 2019'!$A$2:$A$161,0),MATCH(AB$9,'March 2019'!$G$1:$BR$1,0))/INDEX('Planning CPRP'!$G$10:$BA$168,MATCH('Planning Ngrps'!$A54,'Planning CPRP'!$A$10:$A$170,0),MATCH('Planning Ngrps'!AB$9,'Planning CPRP'!$G$9:$BA$9,0)),"")</f>
        <v/>
      </c>
      <c r="AC54" s="158" t="str">
        <f>IFERROR(INDEX('March 2019'!$G$2:$BR$159,MATCH('Planning Ngrps'!$A54,'March 2019'!$A$2:$A$161,0),MATCH(AC$9,'March 2019'!$G$1:$BR$1,0))/INDEX('Planning CPRP'!$G$10:$BA$168,MATCH('Planning Ngrps'!$A54,'Planning CPRP'!$A$10:$A$170,0),MATCH('Planning Ngrps'!AC$9,'Planning CPRP'!$G$9:$BA$9,0)),"")</f>
        <v/>
      </c>
      <c r="AD54" s="158" t="str">
        <f>IFERROR(INDEX('March 2019'!$G$2:$BR$159,MATCH('Planning Ngrps'!$A54,'March 2019'!$A$2:$A$161,0),MATCH(AD$9,'March 2019'!$G$1:$BR$1,0))/INDEX('Planning CPRP'!$G$10:$BA$168,MATCH('Planning Ngrps'!$A54,'Planning CPRP'!$A$10:$A$170,0),MATCH('Planning Ngrps'!AD$9,'Planning CPRP'!$G$9:$BA$9,0)),"")</f>
        <v/>
      </c>
      <c r="AE54" s="158" t="str">
        <f>IFERROR(INDEX('March 2019'!$G$2:$BR$159,MATCH('Planning Ngrps'!$A54,'March 2019'!$A$2:$A$161,0),MATCH(AE$9,'March 2019'!$G$1:$BR$1,0))/INDEX('Planning CPRP'!$G$10:$BA$168,MATCH('Planning Ngrps'!$A54,'Planning CPRP'!$A$10:$A$170,0),MATCH('Planning Ngrps'!AE$9,'Planning CPRP'!$G$9:$BA$9,0)),"")</f>
        <v/>
      </c>
      <c r="AF54" s="158" t="str">
        <f>IFERROR(INDEX('March 2019'!$G$2:$BR$159,MATCH('Planning Ngrps'!$A54,'March 2019'!$A$2:$A$161,0),MATCH(AF$9,'March 2019'!$G$1:$BR$1,0))/INDEX('Planning CPRP'!$G$10:$BA$168,MATCH('Planning Ngrps'!$A54,'Planning CPRP'!$A$10:$A$170,0),MATCH('Planning Ngrps'!AF$9,'Planning CPRP'!$G$9:$BA$9,0)),"")</f>
        <v/>
      </c>
      <c r="AG54" s="158" t="str">
        <f>IFERROR(INDEX('March 2019'!$G$2:$BR$159,MATCH('Planning Ngrps'!$A54,'March 2019'!$A$2:$A$161,0),MATCH(AG$9,'March 2019'!$G$1:$BR$1,0))/INDEX('Planning CPRP'!$G$10:$BA$168,MATCH('Planning Ngrps'!$A54,'Planning CPRP'!$A$10:$A$170,0),MATCH('Planning Ngrps'!AG$9,'Planning CPRP'!$G$9:$BA$9,0)),"")</f>
        <v/>
      </c>
      <c r="AH54" s="158" t="str">
        <f>IFERROR(INDEX('March 2019'!$G$2:$BR$159,MATCH('Planning Ngrps'!$A54,'March 2019'!$A$2:$A$161,0),MATCH(AH$9,'March 2019'!$G$1:$BR$1,0))/INDEX('Planning CPRP'!$G$10:$BA$168,MATCH('Planning Ngrps'!$A54,'Planning CPRP'!$A$10:$A$170,0),MATCH('Planning Ngrps'!AH$9,'Planning CPRP'!$G$9:$BA$9,0)),"")</f>
        <v/>
      </c>
      <c r="AI54" s="158" t="str">
        <f>IFERROR(INDEX('March 2019'!$G$2:$BR$159,MATCH('Planning Ngrps'!$A54,'March 2019'!$A$2:$A$161,0),MATCH(AI$9,'March 2019'!$G$1:$BR$1,0))/INDEX('Planning CPRP'!$G$10:$BA$168,MATCH('Planning Ngrps'!$A54,'Planning CPRP'!$A$10:$A$170,0),MATCH('Planning Ngrps'!AI$9,'Planning CPRP'!$G$9:$BA$9,0)),"")</f>
        <v/>
      </c>
      <c r="AJ54" s="158" t="str">
        <f>IFERROR(INDEX('March 2019'!$G$2:$BR$159,MATCH('Planning Ngrps'!$A54,'March 2019'!$A$2:$A$161,0),MATCH(AJ$9,'March 2019'!$G$1:$BR$1,0))/INDEX('Planning CPRP'!$G$10:$BA$168,MATCH('Planning Ngrps'!$A54,'Planning CPRP'!$A$10:$A$170,0),MATCH('Planning Ngrps'!AJ$9,'Planning CPRP'!$G$9:$BA$9,0)),"")</f>
        <v/>
      </c>
      <c r="AK54" s="158" t="str">
        <f>IFERROR(INDEX('March 2019'!$G$2:$BR$159,MATCH('Planning Ngrps'!$A54,'March 2019'!$A$2:$A$161,0),MATCH(AK$9,'March 2019'!$G$1:$BR$1,0))/INDEX('Planning CPRP'!$G$10:$BA$168,MATCH('Planning Ngrps'!$A54,'Planning CPRP'!$A$10:$A$170,0),MATCH('Planning Ngrps'!AK$9,'Planning CPRP'!$G$9:$BA$9,0)),"")</f>
        <v/>
      </c>
      <c r="AL54" s="158" t="str">
        <f>IFERROR(INDEX('March 2019'!$G$2:$BR$159,MATCH('Planning Ngrps'!$A54,'March 2019'!$A$2:$A$161,0),MATCH(AL$9,'March 2019'!$G$1:$BR$1,0))/INDEX('Planning CPRP'!$G$10:$BA$168,MATCH('Planning Ngrps'!$A54,'Planning CPRP'!$A$10:$A$170,0),MATCH('Planning Ngrps'!AL$9,'Planning CPRP'!$G$9:$BA$9,0)),"")</f>
        <v/>
      </c>
      <c r="AM54" s="158" t="str">
        <f>IFERROR(INDEX('March 2019'!$G$2:$BR$159,MATCH('Planning Ngrps'!$A54,'March 2019'!$A$2:$A$161,0),MATCH(AM$9,'March 2019'!$G$1:$BR$1,0))/INDEX('Planning CPRP'!$G$10:$BA$168,MATCH('Planning Ngrps'!$A54,'Planning CPRP'!$A$10:$A$170,0),MATCH('Planning Ngrps'!AM$9,'Planning CPRP'!$G$9:$BA$9,0)),"")</f>
        <v/>
      </c>
      <c r="AN54" s="158" t="str">
        <f>IFERROR(INDEX('March 2019'!$G$2:$BR$159,MATCH('Planning Ngrps'!$A54,'March 2019'!$A$2:$A$161,0),MATCH(AN$9,'March 2019'!$G$1:$BR$1,0))/INDEX('Planning CPRP'!$G$10:$BA$168,MATCH('Planning Ngrps'!$A54,'Planning CPRP'!$A$10:$A$170,0),MATCH('Planning Ngrps'!AN$9,'Planning CPRP'!$G$9:$BA$9,0)),"")</f>
        <v/>
      </c>
      <c r="AO54" s="158" t="str">
        <f>IFERROR(INDEX('March 2019'!$G$2:$BR$159,MATCH('Planning Ngrps'!$A54,'March 2019'!$A$2:$A$161,0),MATCH(AO$9,'March 2019'!$G$1:$BR$1,0))/INDEX('Planning CPRP'!$G$10:$BA$168,MATCH('Planning Ngrps'!$A54,'Planning CPRP'!$A$10:$A$170,0),MATCH('Planning Ngrps'!AO$9,'Planning CPRP'!$G$9:$BA$9,0)),"")</f>
        <v/>
      </c>
      <c r="AP54" s="158" t="str">
        <f>IFERROR(INDEX('March 2019'!$G$2:$BR$159,MATCH('Planning Ngrps'!$A54,'March 2019'!$A$2:$A$161,0),MATCH(AP$9,'March 2019'!$G$1:$BR$1,0))/INDEX('Planning CPRP'!$G$10:$BA$168,MATCH('Planning Ngrps'!$A54,'Planning CPRP'!$A$10:$A$170,0),MATCH('Planning Ngrps'!AP$9,'Planning CPRP'!$G$9:$BA$9,0)),"")</f>
        <v/>
      </c>
      <c r="AQ54" s="158" t="str">
        <f>IFERROR(INDEX('March 2019'!$G$2:$BR$159,MATCH('Planning Ngrps'!$A54,'March 2019'!$A$2:$A$161,0),MATCH(AQ$9,'March 2019'!$G$1:$BR$1,0))/INDEX('Planning CPRP'!$G$10:$BA$168,MATCH('Planning Ngrps'!$A54,'Planning CPRP'!$A$10:$A$170,0),MATCH('Planning Ngrps'!AQ$9,'Planning CPRP'!$G$9:$BA$9,0)),"")</f>
        <v/>
      </c>
      <c r="AR54" s="158" t="str">
        <f>IFERROR(INDEX('March 2019'!$G$2:$BR$159,MATCH('Planning Ngrps'!$A54,'March 2019'!$A$2:$A$161,0),MATCH(AR$9,'March 2019'!$G$1:$BR$1,0))/INDEX('Planning CPRP'!$G$10:$BA$168,MATCH('Planning Ngrps'!$A54,'Planning CPRP'!$A$10:$A$170,0),MATCH('Planning Ngrps'!AR$9,'Planning CPRP'!$G$9:$BA$9,0)),"")</f>
        <v/>
      </c>
      <c r="AS54" s="158" t="str">
        <f>IFERROR(INDEX('March 2019'!$G$2:$BR$159,MATCH('Planning Ngrps'!$A54,'March 2019'!$A$2:$A$161,0),MATCH(AS$9,'March 2019'!$G$1:$BR$1,0))/INDEX('Planning CPRP'!$G$10:$BA$168,MATCH('Planning Ngrps'!$A54,'Planning CPRP'!$A$10:$A$170,0),MATCH('Planning Ngrps'!AS$9,'Planning CPRP'!$G$9:$BA$9,0)),"")</f>
        <v/>
      </c>
      <c r="AT54" s="158" t="str">
        <f>IFERROR(INDEX('March 2019'!$G$2:$BR$159,MATCH('Planning Ngrps'!$A54,'March 2019'!$A$2:$A$161,0),MATCH(AT$9,'March 2019'!$G$1:$BR$1,0))/INDEX('Planning CPRP'!$G$10:$BA$168,MATCH('Planning Ngrps'!$A54,'Planning CPRP'!$A$10:$A$170,0),MATCH('Planning Ngrps'!AT$9,'Planning CPRP'!$G$9:$BA$9,0)),"")</f>
        <v/>
      </c>
      <c r="AU54" s="158" t="str">
        <f>IFERROR(INDEX('March 2019'!$G$2:$BR$159,MATCH('Planning Ngrps'!$A54,'March 2019'!$A$2:$A$161,0),MATCH(AU$9,'March 2019'!$G$1:$BR$1,0))/INDEX('Planning CPRP'!$G$10:$BA$168,MATCH('Planning Ngrps'!$A54,'Planning CPRP'!$A$10:$A$170,0),MATCH('Planning Ngrps'!AU$9,'Planning CPRP'!$G$9:$BA$9,0)),"")</f>
        <v/>
      </c>
      <c r="AV54" s="158" t="str">
        <f>IFERROR(INDEX('March 2019'!$G$2:$BR$159,MATCH('Planning Ngrps'!$A54,'March 2019'!$A$2:$A$161,0),MATCH(AV$9,'March 2019'!$G$1:$BR$1,0))/INDEX('Planning CPRP'!$G$10:$BA$168,MATCH('Planning Ngrps'!$A54,'Planning CPRP'!$A$10:$A$170,0),MATCH('Planning Ngrps'!AV$9,'Planning CPRP'!$G$9:$BA$9,0)),"")</f>
        <v/>
      </c>
      <c r="AW54" s="158" t="str">
        <f>IFERROR(INDEX('March 2019'!$G$2:$BR$159,MATCH('Planning Ngrps'!$A54,'March 2019'!$A$2:$A$161,0),MATCH(AW$9,'March 2019'!$G$1:$BR$1,0))/INDEX('Planning CPRP'!$G$10:$BA$168,MATCH('Planning Ngrps'!$A54,'Planning CPRP'!$A$10:$A$170,0),MATCH('Planning Ngrps'!AW$9,'Planning CPRP'!$G$9:$BA$9,0)),"")</f>
        <v/>
      </c>
      <c r="AX54" s="158" t="str">
        <f>IFERROR(INDEX('March 2019'!$G$2:$BR$159,MATCH('Planning Ngrps'!$A54,'March 2019'!$A$2:$A$161,0),MATCH(AX$9,'March 2019'!$G$1:$BR$1,0))/INDEX('Planning CPRP'!$G$10:$BA$168,MATCH('Planning Ngrps'!$A54,'Planning CPRP'!$A$10:$A$170,0),MATCH('Planning Ngrps'!AX$9,'Planning CPRP'!$G$9:$BA$9,0)),"")</f>
        <v/>
      </c>
      <c r="AY54" s="158" t="str">
        <f>IFERROR(INDEX('March 2019'!$G$2:$BR$159,MATCH('Planning Ngrps'!$A54,'March 2019'!$A$2:$A$161,0),MATCH(AY$9,'March 2019'!$G$1:$BR$1,0))/INDEX('Planning CPRP'!$G$10:$BA$168,MATCH('Planning Ngrps'!$A54,'Planning CPRP'!$A$10:$A$170,0),MATCH('Planning Ngrps'!AY$9,'Planning CPRP'!$G$9:$BA$9,0)),"")</f>
        <v/>
      </c>
      <c r="AZ54" s="158" t="str">
        <f>IFERROR(INDEX('March 2019'!$G$2:$BR$159,MATCH('Planning Ngrps'!$A54,'March 2019'!$A$2:$A$161,0),MATCH(AZ$9,'March 2019'!$G$1:$BR$1,0))/INDEX('Planning CPRP'!$G$10:$BA$168,MATCH('Planning Ngrps'!$A54,'Planning CPRP'!$A$10:$A$170,0),MATCH('Planning Ngrps'!AZ$9,'Planning CPRP'!$G$9:$BA$9,0)),"")</f>
        <v/>
      </c>
      <c r="BA54" s="158" t="str">
        <f>IFERROR(INDEX('March 2019'!$G$2:$BR$159,MATCH('Planning Ngrps'!$A54,'March 2019'!$A$2:$A$161,0),MATCH(BA$9,'March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IFERROR(INDEX('March 2019'!$G$2:$BR$159,MATCH('Planning Ngrps'!$A55,'March 2019'!$A$2:$A$161,0),MATCH(G$9,'March 2019'!$G$1:$BR$1,0))/INDEX('Planning CPRP'!$G$10:$BA$168,MATCH('Planning Ngrps'!$A55,'Planning CPRP'!$A$10:$A$170,0),MATCH('Planning Ngrps'!G$9,'Planning CPRP'!$G$9:$BA$9,0)),"")</f>
        <v/>
      </c>
      <c r="H55" s="158" t="str">
        <f>IFERROR(INDEX('March 2019'!$G$2:$BR$159,MATCH('Planning Ngrps'!$A55,'March 2019'!$A$2:$A$161,0),MATCH(H$9,'March 2019'!$G$1:$BR$1,0))/INDEX('Planning CPRP'!$G$10:$BA$168,MATCH('Planning Ngrps'!$A55,'Planning CPRP'!$A$10:$A$170,0),MATCH('Planning Ngrps'!H$9,'Planning CPRP'!$G$9:$BA$9,0)),"")</f>
        <v/>
      </c>
      <c r="I55" s="158" t="str">
        <f>IFERROR(INDEX('March 2019'!$G$2:$BR$159,MATCH('Planning Ngrps'!$A55,'March 2019'!$A$2:$A$161,0),MATCH(I$9,'March 2019'!$G$1:$BR$1,0))/INDEX('Planning CPRP'!$G$10:$BA$168,MATCH('Planning Ngrps'!$A55,'Planning CPRP'!$A$10:$A$170,0),MATCH('Planning Ngrps'!I$9,'Planning CPRP'!$G$9:$BA$9,0)),"")</f>
        <v/>
      </c>
      <c r="J55" s="158" t="str">
        <f>IFERROR(INDEX('March 2019'!$G$2:$BR$159,MATCH('Planning Ngrps'!$A55,'March 2019'!$A$2:$A$161,0),MATCH(J$9,'March 2019'!$G$1:$BR$1,0))/INDEX('Planning CPRP'!$G$10:$BA$168,MATCH('Planning Ngrps'!$A55,'Planning CPRP'!$A$10:$A$170,0),MATCH('Planning Ngrps'!J$9,'Planning CPRP'!$G$9:$BA$9,0)),"")</f>
        <v/>
      </c>
      <c r="K55" s="158" t="str">
        <f>IFERROR(INDEX('March 2019'!$G$2:$BR$159,MATCH('Planning Ngrps'!$A55,'March 2019'!$A$2:$A$161,0),MATCH(K$9,'March 2019'!$G$1:$BR$1,0))/INDEX('Planning CPRP'!$G$10:$BA$168,MATCH('Planning Ngrps'!$A55,'Planning CPRP'!$A$10:$A$170,0),MATCH('Planning Ngrps'!K$9,'Planning CPRP'!$G$9:$BA$9,0)),"")</f>
        <v/>
      </c>
      <c r="L55" s="158" t="str">
        <f>IFERROR(INDEX('March 2019'!$G$2:$BR$159,MATCH('Planning Ngrps'!$A55,'March 2019'!$A$2:$A$161,0),MATCH(L$9,'March 2019'!$G$1:$BR$1,0))/INDEX('Planning CPRP'!$G$10:$BA$168,MATCH('Planning Ngrps'!$A55,'Planning CPRP'!$A$10:$A$170,0),MATCH('Planning Ngrps'!L$9,'Planning CPRP'!$G$9:$BA$9,0)),"")</f>
        <v/>
      </c>
      <c r="M55" s="158" t="str">
        <f>IFERROR(INDEX('March 2019'!$G$2:$BR$159,MATCH('Planning Ngrps'!$A55,'March 2019'!$A$2:$A$161,0),MATCH(M$9,'March 2019'!$G$1:$BR$1,0))/INDEX('Planning CPRP'!$G$10:$BA$168,MATCH('Planning Ngrps'!$A55,'Planning CPRP'!$A$10:$A$170,0),MATCH('Planning Ngrps'!M$9,'Planning CPRP'!$G$9:$BA$9,0)),"")</f>
        <v/>
      </c>
      <c r="N55" s="158" t="str">
        <f>IFERROR(INDEX('March 2019'!$G$2:$BR$159,MATCH('Planning Ngrps'!$A55,'March 2019'!$A$2:$A$161,0),MATCH(N$9,'March 2019'!$G$1:$BR$1,0))/INDEX('Planning CPRP'!$G$10:$BA$168,MATCH('Planning Ngrps'!$A55,'Planning CPRP'!$A$10:$A$170,0),MATCH('Planning Ngrps'!N$9,'Planning CPRP'!$G$9:$BA$9,0)),"")</f>
        <v/>
      </c>
      <c r="O55" s="158" t="str">
        <f>IFERROR(INDEX('March 2019'!$G$2:$BR$159,MATCH('Planning Ngrps'!$A55,'March 2019'!$A$2:$A$161,0),MATCH(O$9,'March 2019'!$G$1:$BR$1,0))/INDEX('Planning CPRP'!$G$10:$BA$168,MATCH('Planning Ngrps'!$A55,'Planning CPRP'!$A$10:$A$170,0),MATCH('Planning Ngrps'!O$9,'Planning CPRP'!$G$9:$BA$9,0)),"")</f>
        <v/>
      </c>
      <c r="P55" s="158" t="str">
        <f>IFERROR(INDEX('March 2019'!$G$2:$BR$159,MATCH('Planning Ngrps'!$A55,'March 2019'!$A$2:$A$161,0),MATCH(P$9,'March 2019'!$G$1:$BR$1,0))/INDEX('Planning CPRP'!$G$10:$BA$168,MATCH('Planning Ngrps'!$A55,'Planning CPRP'!$A$10:$A$170,0),MATCH('Planning Ngrps'!P$9,'Planning CPRP'!$G$9:$BA$9,0)),"")</f>
        <v/>
      </c>
      <c r="Q55" s="158" t="str">
        <f>IFERROR(INDEX('March 2019'!$G$2:$BR$159,MATCH('Planning Ngrps'!$A55,'March 2019'!$A$2:$A$161,0),MATCH(Q$9,'March 2019'!$G$1:$BR$1,0))/INDEX('Planning CPRP'!$G$10:$BA$168,MATCH('Planning Ngrps'!$A55,'Planning CPRP'!$A$10:$A$170,0),MATCH('Planning Ngrps'!Q$9,'Planning CPRP'!$G$9:$BA$9,0)),"")</f>
        <v/>
      </c>
      <c r="R55" s="158" t="str">
        <f>IFERROR(INDEX('March 2019'!$G$2:$BR$159,MATCH('Planning Ngrps'!$A55,'March 2019'!$A$2:$A$161,0),MATCH(R$9,'March 2019'!$G$1:$BR$1,0))/INDEX('Planning CPRP'!$G$10:$BA$168,MATCH('Planning Ngrps'!$A55,'Planning CPRP'!$A$10:$A$170,0),MATCH('Planning Ngrps'!R$9,'Planning CPRP'!$G$9:$BA$9,0)),"")</f>
        <v/>
      </c>
      <c r="S55" s="158" t="str">
        <f>IFERROR(INDEX('March 2019'!$G$2:$BR$159,MATCH('Planning Ngrps'!$A55,'March 2019'!$A$2:$A$161,0),MATCH(S$9,'March 2019'!$G$1:$BR$1,0))/INDEX('Planning CPRP'!$G$10:$BA$168,MATCH('Planning Ngrps'!$A55,'Planning CPRP'!$A$10:$A$170,0),MATCH('Planning Ngrps'!S$9,'Planning CPRP'!$G$9:$BA$9,0)),"")</f>
        <v/>
      </c>
      <c r="T55" s="158" t="str">
        <f>IFERROR(INDEX('March 2019'!$G$2:$BR$159,MATCH('Planning Ngrps'!$A55,'March 2019'!$A$2:$A$161,0),MATCH(T$9,'March 2019'!$G$1:$BR$1,0))/INDEX('Planning CPRP'!$G$10:$BA$168,MATCH('Planning Ngrps'!$A55,'Planning CPRP'!$A$10:$A$170,0),MATCH('Planning Ngrps'!T$9,'Planning CPRP'!$G$9:$BA$9,0)),"")</f>
        <v/>
      </c>
      <c r="U55" s="158" t="str">
        <f>IFERROR(INDEX('March 2019'!$G$2:$BR$159,MATCH('Planning Ngrps'!$A55,'March 2019'!$A$2:$A$161,0),MATCH(U$9,'March 2019'!$G$1:$BR$1,0))/INDEX('Planning CPRP'!$G$10:$BA$168,MATCH('Planning Ngrps'!$A55,'Planning CPRP'!$A$10:$A$170,0),MATCH('Planning Ngrps'!U$9,'Planning CPRP'!$G$9:$BA$9,0)),"")</f>
        <v/>
      </c>
      <c r="V55" s="158" t="str">
        <f>IFERROR(INDEX('March 2019'!$G$2:$BR$159,MATCH('Planning Ngrps'!$A55,'March 2019'!$A$2:$A$161,0),MATCH(V$9,'March 2019'!$G$1:$BR$1,0))/INDEX('Planning CPRP'!$G$10:$BA$168,MATCH('Planning Ngrps'!$A55,'Planning CPRP'!$A$10:$A$170,0),MATCH('Planning Ngrps'!V$9,'Planning CPRP'!$G$9:$BA$9,0)),"")</f>
        <v/>
      </c>
      <c r="W55" s="158" t="str">
        <f>IFERROR(INDEX('March 2019'!$G$2:$BR$159,MATCH('Planning Ngrps'!$A55,'March 2019'!$A$2:$A$161,0),MATCH(W$9,'March 2019'!$G$1:$BR$1,0))/INDEX('Planning CPRP'!$G$10:$BA$168,MATCH('Planning Ngrps'!$A55,'Planning CPRP'!$A$10:$A$170,0),MATCH('Planning Ngrps'!W$9,'Planning CPRP'!$G$9:$BA$9,0)),"")</f>
        <v/>
      </c>
      <c r="X55" s="158" t="str">
        <f>IFERROR(INDEX('March 2019'!$G$2:$BR$159,MATCH('Planning Ngrps'!$A55,'March 2019'!$A$2:$A$161,0),MATCH(X$9,'March 2019'!$G$1:$BR$1,0))/INDEX('Planning CPRP'!$G$10:$BA$168,MATCH('Planning Ngrps'!$A55,'Planning CPRP'!$A$10:$A$170,0),MATCH('Planning Ngrps'!X$9,'Planning CPRP'!$G$9:$BA$9,0)),"")</f>
        <v/>
      </c>
      <c r="Y55" s="158" t="str">
        <f>IFERROR(INDEX('March 2019'!$G$2:$BR$159,MATCH('Planning Ngrps'!$A55,'March 2019'!$A$2:$A$161,0),MATCH(Y$9,'March 2019'!$G$1:$BR$1,0))/INDEX('Planning CPRP'!$G$10:$BA$168,MATCH('Planning Ngrps'!$A55,'Planning CPRP'!$A$10:$A$170,0),MATCH('Planning Ngrps'!Y$9,'Planning CPRP'!$G$9:$BA$9,0)),"")</f>
        <v/>
      </c>
      <c r="Z55" s="158" t="str">
        <f>IFERROR(INDEX('March 2019'!$G$2:$BR$159,MATCH('Planning Ngrps'!$A55,'March 2019'!$A$2:$A$161,0),MATCH(Z$9,'March 2019'!$G$1:$BR$1,0))/INDEX('Planning CPRP'!$G$10:$BA$168,MATCH('Planning Ngrps'!$A55,'Planning CPRP'!$A$10:$A$170,0),MATCH('Planning Ngrps'!Z$9,'Planning CPRP'!$G$9:$BA$9,0)),"")</f>
        <v/>
      </c>
      <c r="AA55" s="158" t="str">
        <f>IFERROR(INDEX('March 2019'!$G$2:$BR$159,MATCH('Planning Ngrps'!$A55,'March 2019'!$A$2:$A$161,0),MATCH(AA$9,'March 2019'!$G$1:$BR$1,0))/INDEX('Planning CPRP'!$G$10:$BA$168,MATCH('Planning Ngrps'!$A55,'Planning CPRP'!$A$10:$A$170,0),MATCH('Planning Ngrps'!AA$9,'Planning CPRP'!$G$9:$BA$9,0)),"")</f>
        <v/>
      </c>
      <c r="AB55" s="158" t="str">
        <f>IFERROR(INDEX('March 2019'!$G$2:$BR$159,MATCH('Planning Ngrps'!$A55,'March 2019'!$A$2:$A$161,0),MATCH(AB$9,'March 2019'!$G$1:$BR$1,0))/INDEX('Planning CPRP'!$G$10:$BA$168,MATCH('Planning Ngrps'!$A55,'Planning CPRP'!$A$10:$A$170,0),MATCH('Planning Ngrps'!AB$9,'Planning CPRP'!$G$9:$BA$9,0)),"")</f>
        <v/>
      </c>
      <c r="AC55" s="158" t="str">
        <f>IFERROR(INDEX('March 2019'!$G$2:$BR$159,MATCH('Planning Ngrps'!$A55,'March 2019'!$A$2:$A$161,0),MATCH(AC$9,'March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IFERROR(INDEX('March 2019'!$G$2:$BR$159,MATCH('Planning Ngrps'!$A55,'March 2019'!$A$2:$A$161,0),MATCH(AE$9,'March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IFERROR(INDEX('March 2019'!$G$2:$BR$159,MATCH('Planning Ngrps'!$A55,'March 2019'!$A$2:$A$161,0),MATCH(AG$9,'March 2019'!$G$1:$BR$1,0))/INDEX('Planning CPRP'!$G$10:$BA$168,MATCH('Planning Ngrps'!$A55,'Planning CPRP'!$A$10:$A$170,0),MATCH('Planning Ngrps'!AG$9,'Planning CPRP'!$G$9:$BA$9,0)),"")</f>
        <v/>
      </c>
      <c r="AH55" s="158" t="str">
        <f>IFERROR(INDEX('March 2019'!$G$2:$BR$159,MATCH('Planning Ngrps'!$A55,'March 2019'!$A$2:$A$161,0),MATCH(AH$9,'March 2019'!$G$1:$BR$1,0))/INDEX('Planning CPRP'!$G$10:$BA$168,MATCH('Planning Ngrps'!$A55,'Planning CPRP'!$A$10:$A$170,0),MATCH('Planning Ngrps'!AH$9,'Planning CPRP'!$G$9:$BA$9,0)),"")</f>
        <v/>
      </c>
      <c r="AI55" s="158" t="str">
        <f>IFERROR(INDEX('March 2019'!$G$2:$BR$159,MATCH('Planning Ngrps'!$A55,'March 2019'!$A$2:$A$161,0),MATCH(AI$9,'March 2019'!$G$1:$BR$1,0))/INDEX('Planning CPRP'!$G$10:$BA$168,MATCH('Planning Ngrps'!$A55,'Planning CPRP'!$A$10:$A$170,0),MATCH('Planning Ngrps'!AI$9,'Planning CPRP'!$G$9:$BA$9,0)),"")</f>
        <v/>
      </c>
      <c r="AJ55" s="158" t="str">
        <f>IFERROR(INDEX('March 2019'!$G$2:$BR$159,MATCH('Planning Ngrps'!$A55,'March 2019'!$A$2:$A$161,0),MATCH(AJ$9,'March 2019'!$G$1:$BR$1,0))/INDEX('Planning CPRP'!$G$10:$BA$168,MATCH('Planning Ngrps'!$A55,'Planning CPRP'!$A$10:$A$170,0),MATCH('Planning Ngrps'!AJ$9,'Planning CPRP'!$G$9:$BA$9,0)),"")</f>
        <v/>
      </c>
      <c r="AK55" s="158" t="str">
        <f>IFERROR(INDEX('March 2019'!$G$2:$BR$159,MATCH('Planning Ngrps'!$A55,'March 2019'!$A$2:$A$161,0),MATCH(AK$9,'March 2019'!$G$1:$BR$1,0))/INDEX('Planning CPRP'!$G$10:$BA$168,MATCH('Planning Ngrps'!$A55,'Planning CPRP'!$A$10:$A$170,0),MATCH('Planning Ngrps'!AK$9,'Planning CPRP'!$G$9:$BA$9,0)),"")</f>
        <v/>
      </c>
      <c r="AL55" s="158" t="str">
        <f>IFERROR(INDEX('March 2019'!$G$2:$BR$159,MATCH('Planning Ngrps'!$A55,'March 2019'!$A$2:$A$161,0),MATCH(AL$9,'March 2019'!$G$1:$BR$1,0))/INDEX('Planning CPRP'!$G$10:$BA$168,MATCH('Planning Ngrps'!$A55,'Planning CPRP'!$A$10:$A$170,0),MATCH('Planning Ngrps'!AL$9,'Planning CPRP'!$G$9:$BA$9,0)),"")</f>
        <v/>
      </c>
      <c r="AM55" s="158" t="str">
        <f>IFERROR(INDEX('March 2019'!$G$2:$BR$159,MATCH('Planning Ngrps'!$A55,'March 2019'!$A$2:$A$161,0),MATCH(AM$9,'March 2019'!$G$1:$BR$1,0))/INDEX('Planning CPRP'!$G$10:$BA$168,MATCH('Planning Ngrps'!$A55,'Planning CPRP'!$A$10:$A$170,0),MATCH('Planning Ngrps'!AM$9,'Planning CPRP'!$G$9:$BA$9,0)),"")</f>
        <v/>
      </c>
      <c r="AN55" s="158" t="str">
        <f>IFERROR(INDEX('March 2019'!$G$2:$BR$159,MATCH('Planning Ngrps'!$A55,'March 2019'!$A$2:$A$161,0),MATCH(AN$9,'March 2019'!$G$1:$BR$1,0))/INDEX('Planning CPRP'!$G$10:$BA$168,MATCH('Planning Ngrps'!$A55,'Planning CPRP'!$A$10:$A$170,0),MATCH('Planning Ngrps'!AN$9,'Planning CPRP'!$G$9:$BA$9,0)),"")</f>
        <v/>
      </c>
      <c r="AO55" s="158" t="str">
        <f>IFERROR(INDEX('March 2019'!$G$2:$BR$159,MATCH('Planning Ngrps'!$A55,'March 2019'!$A$2:$A$161,0),MATCH(AO$9,'March 2019'!$G$1:$BR$1,0))/INDEX('Planning CPRP'!$G$10:$BA$168,MATCH('Planning Ngrps'!$A55,'Planning CPRP'!$A$10:$A$170,0),MATCH('Planning Ngrps'!AO$9,'Planning CPRP'!$G$9:$BA$9,0)),"")</f>
        <v/>
      </c>
      <c r="AP55" s="158" t="str">
        <f>IFERROR(INDEX('March 2019'!$G$2:$BR$159,MATCH('Planning Ngrps'!$A55,'March 2019'!$A$2:$A$161,0),MATCH(AP$9,'March 2019'!$G$1:$BR$1,0))/INDEX('Planning CPRP'!$G$10:$BA$168,MATCH('Planning Ngrps'!$A55,'Planning CPRP'!$A$10:$A$170,0),MATCH('Planning Ngrps'!AP$9,'Planning CPRP'!$G$9:$BA$9,0)),"")</f>
        <v/>
      </c>
      <c r="AQ55" s="158" t="str">
        <f>IFERROR(INDEX('March 2019'!$G$2:$BR$159,MATCH('Planning Ngrps'!$A55,'March 2019'!$A$2:$A$161,0),MATCH(AQ$9,'March 2019'!$G$1:$BR$1,0))/INDEX('Planning CPRP'!$G$10:$BA$168,MATCH('Planning Ngrps'!$A55,'Planning CPRP'!$A$10:$A$170,0),MATCH('Planning Ngrps'!AQ$9,'Planning CPRP'!$G$9:$BA$9,0)),"")</f>
        <v/>
      </c>
      <c r="AR55" s="158" t="str">
        <f>IFERROR(INDEX('March 2019'!$G$2:$BR$159,MATCH('Planning Ngrps'!$A55,'March 2019'!$A$2:$A$161,0),MATCH(AR$9,'March 2019'!$G$1:$BR$1,0))/INDEX('Planning CPRP'!$G$10:$BA$168,MATCH('Planning Ngrps'!$A55,'Planning CPRP'!$A$10:$A$170,0),MATCH('Planning Ngrps'!AR$9,'Planning CPRP'!$G$9:$BA$9,0)),"")</f>
        <v/>
      </c>
      <c r="AS55" s="158" t="str">
        <f>IFERROR(INDEX('March 2019'!$G$2:$BR$159,MATCH('Planning Ngrps'!$A55,'March 2019'!$A$2:$A$161,0),MATCH(AS$9,'March 2019'!$G$1:$BR$1,0))/INDEX('Planning CPRP'!$G$10:$BA$168,MATCH('Planning Ngrps'!$A55,'Planning CPRP'!$A$10:$A$170,0),MATCH('Planning Ngrps'!AS$9,'Planning CPRP'!$G$9:$BA$9,0)),"")</f>
        <v/>
      </c>
      <c r="AT55" s="158" t="str">
        <f>IFERROR(INDEX('March 2019'!$G$2:$BR$159,MATCH('Planning Ngrps'!$A55,'March 2019'!$A$2:$A$161,0),MATCH(AT$9,'March 2019'!$G$1:$BR$1,0))/INDEX('Planning CPRP'!$G$10:$BA$168,MATCH('Planning Ngrps'!$A55,'Planning CPRP'!$A$10:$A$170,0),MATCH('Planning Ngrps'!AT$9,'Planning CPRP'!$G$9:$BA$9,0)),"")</f>
        <v/>
      </c>
      <c r="AU55" s="158" t="str">
        <f>IFERROR(INDEX('March 2019'!$G$2:$BR$159,MATCH('Planning Ngrps'!$A55,'March 2019'!$A$2:$A$161,0),MATCH(AU$9,'March 2019'!$G$1:$BR$1,0))/INDEX('Planning CPRP'!$G$10:$BA$168,MATCH('Planning Ngrps'!$A55,'Planning CPRP'!$A$10:$A$170,0),MATCH('Planning Ngrps'!AU$9,'Planning CPRP'!$G$9:$BA$9,0)),"")</f>
        <v/>
      </c>
      <c r="AV55" s="158" t="str">
        <f>IFERROR(INDEX('March 2019'!$G$2:$BR$159,MATCH('Planning Ngrps'!$A55,'March 2019'!$A$2:$A$161,0),MATCH(AV$9,'March 2019'!$G$1:$BR$1,0))/INDEX('Planning CPRP'!$G$10:$BA$168,MATCH('Planning Ngrps'!$A55,'Planning CPRP'!$A$10:$A$170,0),MATCH('Planning Ngrps'!AV$9,'Planning CPRP'!$G$9:$BA$9,0)),"")</f>
        <v/>
      </c>
      <c r="AW55" s="158" t="str">
        <f>IFERROR(INDEX('March 2019'!$G$2:$BR$159,MATCH('Planning Ngrps'!$A55,'March 2019'!$A$2:$A$161,0),MATCH(AW$9,'March 2019'!$G$1:$BR$1,0))/INDEX('Planning CPRP'!$G$10:$BA$168,MATCH('Planning Ngrps'!$A55,'Planning CPRP'!$A$10:$A$170,0),MATCH('Planning Ngrps'!AW$9,'Planning CPRP'!$G$9:$BA$9,0)),"")</f>
        <v/>
      </c>
      <c r="AX55" s="158" t="str">
        <f>IFERROR(INDEX('March 2019'!$G$2:$BR$159,MATCH('Planning Ngrps'!$A55,'March 2019'!$A$2:$A$161,0),MATCH(AX$9,'March 2019'!$G$1:$BR$1,0))/INDEX('Planning CPRP'!$G$10:$BA$168,MATCH('Planning Ngrps'!$A55,'Planning CPRP'!$A$10:$A$170,0),MATCH('Planning Ngrps'!AX$9,'Planning CPRP'!$G$9:$BA$9,0)),"")</f>
        <v/>
      </c>
      <c r="AY55" s="158" t="str">
        <f>IFERROR(INDEX('March 2019'!$G$2:$BR$159,MATCH('Planning Ngrps'!$A55,'March 2019'!$A$2:$A$161,0),MATCH(AY$9,'March 2019'!$G$1:$BR$1,0))/INDEX('Planning CPRP'!$G$10:$BA$168,MATCH('Planning Ngrps'!$A55,'Planning CPRP'!$A$10:$A$170,0),MATCH('Planning Ngrps'!AY$9,'Planning CPRP'!$G$9:$BA$9,0)),"")</f>
        <v/>
      </c>
      <c r="AZ55" s="158" t="str">
        <f>IFERROR(INDEX('March 2019'!$G$2:$BR$159,MATCH('Planning Ngrps'!$A55,'March 2019'!$A$2:$A$161,0),MATCH(AZ$9,'March 2019'!$G$1:$BR$1,0))/INDEX('Planning CPRP'!$G$10:$BA$168,MATCH('Planning Ngrps'!$A55,'Planning CPRP'!$A$10:$A$170,0),MATCH('Planning Ngrps'!AZ$9,'Planning CPRP'!$G$9:$BA$9,0)),"")</f>
        <v/>
      </c>
      <c r="BA55" s="158" t="str">
        <f>IFERROR(INDEX('March 2019'!$G$2:$BR$159,MATCH('Planning Ngrps'!$A55,'March 2019'!$A$2:$A$161,0),MATCH(BA$9,'March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IFERROR(INDEX('March 2019'!$G$2:$BR$159,MATCH('Planning Ngrps'!$A56,'March 2019'!$A$2:$A$161,0),MATCH(G$9,'March 2019'!$G$1:$BR$1,0))/INDEX('Planning CPRP'!$G$10:$BA$168,MATCH('Planning Ngrps'!$A56,'Planning CPRP'!$A$10:$A$170,0),MATCH('Planning Ngrps'!G$9,'Planning CPRP'!$G$9:$BA$9,0)),"")</f>
        <v/>
      </c>
      <c r="H56" s="158" t="str">
        <f>IFERROR(INDEX('March 2019'!$G$2:$BR$159,MATCH('Planning Ngrps'!$A56,'March 2019'!$A$2:$A$161,0),MATCH(H$9,'March 2019'!$G$1:$BR$1,0))/INDEX('Planning CPRP'!$G$10:$BA$168,MATCH('Planning Ngrps'!$A56,'Planning CPRP'!$A$10:$A$170,0),MATCH('Planning Ngrps'!H$9,'Planning CPRP'!$G$9:$BA$9,0)),"")</f>
        <v/>
      </c>
      <c r="I56" s="158" t="str">
        <f>IFERROR(INDEX('March 2019'!$G$2:$BR$159,MATCH('Planning Ngrps'!$A56,'March 2019'!$A$2:$A$161,0),MATCH(I$9,'March 2019'!$G$1:$BR$1,0))/INDEX('Planning CPRP'!$G$10:$BA$168,MATCH('Planning Ngrps'!$A56,'Planning CPRP'!$A$10:$A$170,0),MATCH('Planning Ngrps'!I$9,'Planning CPRP'!$G$9:$BA$9,0)),"")</f>
        <v/>
      </c>
      <c r="J56" s="158" t="str">
        <f>IFERROR(INDEX('March 2019'!$G$2:$BR$159,MATCH('Planning Ngrps'!$A56,'March 2019'!$A$2:$A$161,0),MATCH(J$9,'March 2019'!$G$1:$BR$1,0))/INDEX('Planning CPRP'!$G$10:$BA$168,MATCH('Planning Ngrps'!$A56,'Planning CPRP'!$A$10:$A$170,0),MATCH('Planning Ngrps'!J$9,'Planning CPRP'!$G$9:$BA$9,0)),"")</f>
        <v/>
      </c>
      <c r="K56" s="158" t="str">
        <f>IFERROR(INDEX('March 2019'!$G$2:$BR$159,MATCH('Planning Ngrps'!$A56,'March 2019'!$A$2:$A$161,0),MATCH(K$9,'March 2019'!$G$1:$BR$1,0))/INDEX('Planning CPRP'!$G$10:$BA$168,MATCH('Planning Ngrps'!$A56,'Planning CPRP'!$A$10:$A$170,0),MATCH('Planning Ngrps'!K$9,'Planning CPRP'!$G$9:$BA$9,0)),"")</f>
        <v/>
      </c>
      <c r="L56" s="158" t="str">
        <f>IFERROR(INDEX('March 2019'!$G$2:$BR$159,MATCH('Planning Ngrps'!$A56,'March 2019'!$A$2:$A$161,0),MATCH(L$9,'March 2019'!$G$1:$BR$1,0))/INDEX('Planning CPRP'!$G$10:$BA$168,MATCH('Planning Ngrps'!$A56,'Planning CPRP'!$A$10:$A$170,0),MATCH('Planning Ngrps'!L$9,'Planning CPRP'!$G$9:$BA$9,0)),"")</f>
        <v/>
      </c>
      <c r="M56" s="158" t="str">
        <f>IFERROR(INDEX('March 2019'!$G$2:$BR$159,MATCH('Planning Ngrps'!$A56,'March 2019'!$A$2:$A$161,0),MATCH(M$9,'March 2019'!$G$1:$BR$1,0))/INDEX('Planning CPRP'!$G$10:$BA$168,MATCH('Planning Ngrps'!$A56,'Planning CPRP'!$A$10:$A$170,0),MATCH('Planning Ngrps'!M$9,'Planning CPRP'!$G$9:$BA$9,0)),"")</f>
        <v/>
      </c>
      <c r="N56" s="158" t="str">
        <f>IFERROR(INDEX('March 2019'!$G$2:$BR$159,MATCH('Planning Ngrps'!$A56,'March 2019'!$A$2:$A$161,0),MATCH(N$9,'March 2019'!$G$1:$BR$1,0))/INDEX('Planning CPRP'!$G$10:$BA$168,MATCH('Planning Ngrps'!$A56,'Planning CPRP'!$A$10:$A$170,0),MATCH('Planning Ngrps'!N$9,'Planning CPRP'!$G$9:$BA$9,0)),"")</f>
        <v/>
      </c>
      <c r="O56" s="158" t="str">
        <f>IFERROR(INDEX('March 2019'!$G$2:$BR$159,MATCH('Planning Ngrps'!$A56,'March 2019'!$A$2:$A$161,0),MATCH(O$9,'March 2019'!$G$1:$BR$1,0))/INDEX('Planning CPRP'!$G$10:$BA$168,MATCH('Planning Ngrps'!$A56,'Planning CPRP'!$A$10:$A$170,0),MATCH('Planning Ngrps'!O$9,'Planning CPRP'!$G$9:$BA$9,0)),"")</f>
        <v/>
      </c>
      <c r="P56" s="158" t="str">
        <f>IFERROR(INDEX('March 2019'!$G$2:$BR$159,MATCH('Planning Ngrps'!$A56,'March 2019'!$A$2:$A$161,0),MATCH(P$9,'March 2019'!$G$1:$BR$1,0))/INDEX('Planning CPRP'!$G$10:$BA$168,MATCH('Planning Ngrps'!$A56,'Planning CPRP'!$A$10:$A$170,0),MATCH('Planning Ngrps'!P$9,'Planning CPRP'!$G$9:$BA$9,0)),"")</f>
        <v/>
      </c>
      <c r="Q56" s="158" t="str">
        <f>IFERROR(INDEX('March 2019'!$G$2:$BR$159,MATCH('Planning Ngrps'!$A56,'March 2019'!$A$2:$A$161,0),MATCH(Q$9,'March 2019'!$G$1:$BR$1,0))/INDEX('Planning CPRP'!$G$10:$BA$168,MATCH('Planning Ngrps'!$A56,'Planning CPRP'!$A$10:$A$170,0),MATCH('Planning Ngrps'!Q$9,'Planning CPRP'!$G$9:$BA$9,0)),"")</f>
        <v/>
      </c>
      <c r="R56" s="158" t="str">
        <f>IFERROR(INDEX('March 2019'!$G$2:$BR$159,MATCH('Planning Ngrps'!$A56,'March 2019'!$A$2:$A$161,0),MATCH(R$9,'March 2019'!$G$1:$BR$1,0))/INDEX('Planning CPRP'!$G$10:$BA$168,MATCH('Planning Ngrps'!$A56,'Planning CPRP'!$A$10:$A$170,0),MATCH('Planning Ngrps'!R$9,'Planning CPRP'!$G$9:$BA$9,0)),"")</f>
        <v/>
      </c>
      <c r="S56" s="158" t="str">
        <f>IFERROR(INDEX('March 2019'!$G$2:$BR$159,MATCH('Planning Ngrps'!$A56,'March 2019'!$A$2:$A$161,0),MATCH(S$9,'March 2019'!$G$1:$BR$1,0))/INDEX('Planning CPRP'!$G$10:$BA$168,MATCH('Planning Ngrps'!$A56,'Planning CPRP'!$A$10:$A$170,0),MATCH('Planning Ngrps'!S$9,'Planning CPRP'!$G$9:$BA$9,0)),"")</f>
        <v/>
      </c>
      <c r="T56" s="158" t="str">
        <f>IFERROR(INDEX('March 2019'!$G$2:$BR$159,MATCH('Planning Ngrps'!$A56,'March 2019'!$A$2:$A$161,0),MATCH(T$9,'March 2019'!$G$1:$BR$1,0))/INDEX('Planning CPRP'!$G$10:$BA$168,MATCH('Planning Ngrps'!$A56,'Planning CPRP'!$A$10:$A$170,0),MATCH('Planning Ngrps'!T$9,'Planning CPRP'!$G$9:$BA$9,0)),"")</f>
        <v/>
      </c>
      <c r="U56" s="158" t="str">
        <f>IFERROR(INDEX('March 2019'!$G$2:$BR$159,MATCH('Planning Ngrps'!$A56,'March 2019'!$A$2:$A$161,0),MATCH(U$9,'March 2019'!$G$1:$BR$1,0))/INDEX('Planning CPRP'!$G$10:$BA$168,MATCH('Planning Ngrps'!$A56,'Planning CPRP'!$A$10:$A$170,0),MATCH('Planning Ngrps'!U$9,'Planning CPRP'!$G$9:$BA$9,0)),"")</f>
        <v/>
      </c>
      <c r="V56" s="158" t="str">
        <f>IFERROR(INDEX('March 2019'!$G$2:$BR$159,MATCH('Planning Ngrps'!$A56,'March 2019'!$A$2:$A$161,0),MATCH(V$9,'March 2019'!$G$1:$BR$1,0))/INDEX('Planning CPRP'!$G$10:$BA$168,MATCH('Planning Ngrps'!$A56,'Planning CPRP'!$A$10:$A$170,0),MATCH('Planning Ngrps'!V$9,'Planning CPRP'!$G$9:$BA$9,0)),"")</f>
        <v/>
      </c>
      <c r="W56" s="158" t="str">
        <f>IFERROR(INDEX('March 2019'!$G$2:$BR$159,MATCH('Planning Ngrps'!$A56,'March 2019'!$A$2:$A$161,0),MATCH(W$9,'March 2019'!$G$1:$BR$1,0))/INDEX('Planning CPRP'!$G$10:$BA$168,MATCH('Planning Ngrps'!$A56,'Planning CPRP'!$A$10:$A$170,0),MATCH('Planning Ngrps'!W$9,'Planning CPRP'!$G$9:$BA$9,0)),"")</f>
        <v/>
      </c>
      <c r="X56" s="158" t="str">
        <f>IFERROR(INDEX('March 2019'!$G$2:$BR$159,MATCH('Planning Ngrps'!$A56,'March 2019'!$A$2:$A$161,0),MATCH(X$9,'March 2019'!$G$1:$BR$1,0))/INDEX('Planning CPRP'!$G$10:$BA$168,MATCH('Planning Ngrps'!$A56,'Planning CPRP'!$A$10:$A$170,0),MATCH('Planning Ngrps'!X$9,'Planning CPRP'!$G$9:$BA$9,0)),"")</f>
        <v/>
      </c>
      <c r="Y56" s="158" t="str">
        <f>IFERROR(INDEX('March 2019'!$G$2:$BR$159,MATCH('Planning Ngrps'!$A56,'March 2019'!$A$2:$A$161,0),MATCH(Y$9,'March 2019'!$G$1:$BR$1,0))/INDEX('Planning CPRP'!$G$10:$BA$168,MATCH('Planning Ngrps'!$A56,'Planning CPRP'!$A$10:$A$170,0),MATCH('Planning Ngrps'!Y$9,'Planning CPRP'!$G$9:$BA$9,0)),"")</f>
        <v/>
      </c>
      <c r="Z56" s="158" t="str">
        <f>IFERROR(INDEX('March 2019'!$G$2:$BR$159,MATCH('Planning Ngrps'!$A56,'March 2019'!$A$2:$A$161,0),MATCH(Z$9,'March 2019'!$G$1:$BR$1,0))/INDEX('Planning CPRP'!$G$10:$BA$168,MATCH('Planning Ngrps'!$A56,'Planning CPRP'!$A$10:$A$170,0),MATCH('Planning Ngrps'!Z$9,'Planning CPRP'!$G$9:$BA$9,0)),"")</f>
        <v/>
      </c>
      <c r="AA56" s="158" t="str">
        <f>IFERROR(INDEX('March 2019'!$G$2:$BR$159,MATCH('Planning Ngrps'!$A56,'March 2019'!$A$2:$A$161,0),MATCH(AA$9,'March 2019'!$G$1:$BR$1,0))/INDEX('Planning CPRP'!$G$10:$BA$168,MATCH('Planning Ngrps'!$A56,'Planning CPRP'!$A$10:$A$170,0),MATCH('Planning Ngrps'!AA$9,'Planning CPRP'!$G$9:$BA$9,0)),"")</f>
        <v/>
      </c>
      <c r="AB56" s="158" t="str">
        <f>IFERROR(INDEX('March 2019'!$G$2:$BR$159,MATCH('Planning Ngrps'!$A56,'March 2019'!$A$2:$A$161,0),MATCH(AB$9,'March 2019'!$G$1:$BR$1,0))/INDEX('Planning CPRP'!$G$10:$BA$168,MATCH('Planning Ngrps'!$A56,'Planning CPRP'!$A$10:$A$170,0),MATCH('Planning Ngrps'!AB$9,'Planning CPRP'!$G$9:$BA$9,0)),"")</f>
        <v/>
      </c>
      <c r="AC56" s="158" t="str">
        <f>IFERROR(INDEX('March 2019'!$G$2:$BR$159,MATCH('Planning Ngrps'!$A56,'March 2019'!$A$2:$A$161,0),MATCH(AC$9,'March 2019'!$G$1:$BR$1,0))/INDEX('Planning CPRP'!$G$10:$BA$168,MATCH('Planning Ngrps'!$A56,'Planning CPRP'!$A$10:$A$170,0),MATCH('Planning Ngrps'!AC$9,'Planning CPRP'!$G$9:$BA$9,0)),"")</f>
        <v/>
      </c>
      <c r="AD56" s="158" t="str">
        <f>IFERROR(INDEX('March 2019'!$G$2:$BR$159,MATCH('Planning Ngrps'!$A56,'March 2019'!$A$2:$A$161,0),MATCH(AD$9,'March 2019'!$G$1:$BR$1,0))/INDEX('Planning CPRP'!$G$10:$BA$168,MATCH('Planning Ngrps'!$A56,'Planning CPRP'!$A$10:$A$170,0),MATCH('Planning Ngrps'!AD$9,'Planning CPRP'!$G$9:$BA$9,0)),"")</f>
        <v/>
      </c>
      <c r="AE56" s="158" t="str">
        <f>IFERROR(INDEX('March 2019'!$G$2:$BR$159,MATCH('Planning Ngrps'!$A56,'March 2019'!$A$2:$A$161,0),MATCH(AE$9,'March 2019'!$G$1:$BR$1,0))/INDEX('Planning CPRP'!$G$10:$BA$168,MATCH('Planning Ngrps'!$A56,'Planning CPRP'!$A$10:$A$170,0),MATCH('Planning Ngrps'!AE$9,'Planning CPRP'!$G$9:$BA$9,0)),"")</f>
        <v/>
      </c>
      <c r="AF56" s="158" t="str">
        <f>IFERROR(INDEX('March 2019'!$G$2:$BR$159,MATCH('Planning Ngrps'!$A56,'March 2019'!$A$2:$A$161,0),MATCH(AF$9,'March 2019'!$G$1:$BR$1,0))/INDEX('Planning CPRP'!$G$10:$BA$168,MATCH('Planning Ngrps'!$A56,'Planning CPRP'!$A$10:$A$170,0),MATCH('Planning Ngrps'!AF$9,'Planning CPRP'!$G$9:$BA$9,0)),"")</f>
        <v/>
      </c>
      <c r="AG56" s="158" t="str">
        <f>IFERROR(INDEX('March 2019'!$G$2:$BR$159,MATCH('Planning Ngrps'!$A56,'March 2019'!$A$2:$A$161,0),MATCH(AG$9,'March 2019'!$G$1:$BR$1,0))/INDEX('Planning CPRP'!$G$10:$BA$168,MATCH('Planning Ngrps'!$A56,'Planning CPRP'!$A$10:$A$170,0),MATCH('Planning Ngrps'!AG$9,'Planning CPRP'!$G$9:$BA$9,0)),"")</f>
        <v/>
      </c>
      <c r="AH56" s="158" t="str">
        <f>IFERROR(INDEX('March 2019'!$G$2:$BR$159,MATCH('Planning Ngrps'!$A56,'March 2019'!$A$2:$A$161,0),MATCH(AH$9,'March 2019'!$G$1:$BR$1,0))/INDEX('Planning CPRP'!$G$10:$BA$168,MATCH('Planning Ngrps'!$A56,'Planning CPRP'!$A$10:$A$170,0),MATCH('Planning Ngrps'!AH$9,'Planning CPRP'!$G$9:$BA$9,0)),"")</f>
        <v/>
      </c>
      <c r="AI56" s="158" t="str">
        <f>IFERROR(INDEX('March 2019'!$G$2:$BR$159,MATCH('Planning Ngrps'!$A56,'March 2019'!$A$2:$A$161,0),MATCH(AI$9,'March 2019'!$G$1:$BR$1,0))/INDEX('Planning CPRP'!$G$10:$BA$168,MATCH('Planning Ngrps'!$A56,'Planning CPRP'!$A$10:$A$170,0),MATCH('Planning Ngrps'!AI$9,'Planning CPRP'!$G$9:$BA$9,0)),"")</f>
        <v/>
      </c>
      <c r="AJ56" s="158" t="str">
        <f>IFERROR(INDEX('March 2019'!$G$2:$BR$159,MATCH('Planning Ngrps'!$A56,'March 2019'!$A$2:$A$161,0),MATCH(AJ$9,'March 2019'!$G$1:$BR$1,0))/INDEX('Planning CPRP'!$G$10:$BA$168,MATCH('Planning Ngrps'!$A56,'Planning CPRP'!$A$10:$A$170,0),MATCH('Planning Ngrps'!AJ$9,'Planning CPRP'!$G$9:$BA$9,0)),"")</f>
        <v/>
      </c>
      <c r="AK56" s="158" t="str">
        <f>IFERROR(INDEX('March 2019'!$G$2:$BR$159,MATCH('Planning Ngrps'!$A56,'March 2019'!$A$2:$A$161,0),MATCH(AK$9,'March 2019'!$G$1:$BR$1,0))/INDEX('Planning CPRP'!$G$10:$BA$168,MATCH('Planning Ngrps'!$A56,'Planning CPRP'!$A$10:$A$170,0),MATCH('Planning Ngrps'!AK$9,'Planning CPRP'!$G$9:$BA$9,0)),"")</f>
        <v/>
      </c>
      <c r="AL56" s="158" t="str">
        <f>IFERROR(INDEX('March 2019'!$G$2:$BR$159,MATCH('Planning Ngrps'!$A56,'March 2019'!$A$2:$A$161,0),MATCH(AL$9,'March 2019'!$G$1:$BR$1,0))/INDEX('Planning CPRP'!$G$10:$BA$168,MATCH('Planning Ngrps'!$A56,'Planning CPRP'!$A$10:$A$170,0),MATCH('Planning Ngrps'!AL$9,'Planning CPRP'!$G$9:$BA$9,0)),"")</f>
        <v/>
      </c>
      <c r="AM56" s="158" t="str">
        <f>IFERROR(INDEX('March 2019'!$G$2:$BR$159,MATCH('Planning Ngrps'!$A56,'March 2019'!$A$2:$A$161,0),MATCH(AM$9,'March 2019'!$G$1:$BR$1,0))/INDEX('Planning CPRP'!$G$10:$BA$168,MATCH('Planning Ngrps'!$A56,'Planning CPRP'!$A$10:$A$170,0),MATCH('Planning Ngrps'!AM$9,'Planning CPRP'!$G$9:$BA$9,0)),"")</f>
        <v/>
      </c>
      <c r="AN56" s="158" t="str">
        <f>IFERROR(INDEX('March 2019'!$G$2:$BR$159,MATCH('Planning Ngrps'!$A56,'March 2019'!$A$2:$A$161,0),MATCH(AN$9,'March 2019'!$G$1:$BR$1,0))/INDEX('Planning CPRP'!$G$10:$BA$168,MATCH('Planning Ngrps'!$A56,'Planning CPRP'!$A$10:$A$170,0),MATCH('Planning Ngrps'!AN$9,'Planning CPRP'!$G$9:$BA$9,0)),"")</f>
        <v/>
      </c>
      <c r="AO56" s="158" t="str">
        <f>IFERROR(INDEX('March 2019'!$G$2:$BR$159,MATCH('Planning Ngrps'!$A56,'March 2019'!$A$2:$A$161,0),MATCH(AO$9,'March 2019'!$G$1:$BR$1,0))/INDEX('Planning CPRP'!$G$10:$BA$168,MATCH('Planning Ngrps'!$A56,'Planning CPRP'!$A$10:$A$170,0),MATCH('Planning Ngrps'!AO$9,'Planning CPRP'!$G$9:$BA$9,0)),"")</f>
        <v/>
      </c>
      <c r="AP56" s="158" t="str">
        <f>IFERROR(INDEX('March 2019'!$G$2:$BR$159,MATCH('Planning Ngrps'!$A56,'March 2019'!$A$2:$A$161,0),MATCH(AP$9,'March 2019'!$G$1:$BR$1,0))/INDEX('Planning CPRP'!$G$10:$BA$168,MATCH('Planning Ngrps'!$A56,'Planning CPRP'!$A$10:$A$170,0),MATCH('Planning Ngrps'!AP$9,'Planning CPRP'!$G$9:$BA$9,0)),"")</f>
        <v/>
      </c>
      <c r="AQ56" s="158" t="str">
        <f>IFERROR(INDEX('March 2019'!$G$2:$BR$159,MATCH('Planning Ngrps'!$A56,'March 2019'!$A$2:$A$161,0),MATCH(AQ$9,'March 2019'!$G$1:$BR$1,0))/INDEX('Planning CPRP'!$G$10:$BA$168,MATCH('Planning Ngrps'!$A56,'Planning CPRP'!$A$10:$A$170,0),MATCH('Planning Ngrps'!AQ$9,'Planning CPRP'!$G$9:$BA$9,0)),"")</f>
        <v/>
      </c>
      <c r="AR56" s="158" t="str">
        <f>IFERROR(INDEX('March 2019'!$G$2:$BR$159,MATCH('Planning Ngrps'!$A56,'March 2019'!$A$2:$A$161,0),MATCH(AR$9,'March 2019'!$G$1:$BR$1,0))/INDEX('Planning CPRP'!$G$10:$BA$168,MATCH('Planning Ngrps'!$A56,'Planning CPRP'!$A$10:$A$170,0),MATCH('Planning Ngrps'!AR$9,'Planning CPRP'!$G$9:$BA$9,0)),"")</f>
        <v/>
      </c>
      <c r="AS56" s="158" t="str">
        <f>IFERROR(INDEX('March 2019'!$G$2:$BR$159,MATCH('Planning Ngrps'!$A56,'March 2019'!$A$2:$A$161,0),MATCH(AS$9,'March 2019'!$G$1:$BR$1,0))/INDEX('Planning CPRP'!$G$10:$BA$168,MATCH('Planning Ngrps'!$A56,'Planning CPRP'!$A$10:$A$170,0),MATCH('Planning Ngrps'!AS$9,'Planning CPRP'!$G$9:$BA$9,0)),"")</f>
        <v/>
      </c>
      <c r="AT56" s="158" t="str">
        <f>IFERROR(INDEX('March 2019'!$G$2:$BR$159,MATCH('Planning Ngrps'!$A56,'March 2019'!$A$2:$A$161,0),MATCH(AT$9,'March 2019'!$G$1:$BR$1,0))/INDEX('Planning CPRP'!$G$10:$BA$168,MATCH('Planning Ngrps'!$A56,'Planning CPRP'!$A$10:$A$170,0),MATCH('Planning Ngrps'!AT$9,'Planning CPRP'!$G$9:$BA$9,0)),"")</f>
        <v/>
      </c>
      <c r="AU56" s="158" t="str">
        <f>IFERROR(INDEX('March 2019'!$G$2:$BR$159,MATCH('Planning Ngrps'!$A56,'March 2019'!$A$2:$A$161,0),MATCH(AU$9,'March 2019'!$G$1:$BR$1,0))/INDEX('Planning CPRP'!$G$10:$BA$168,MATCH('Planning Ngrps'!$A56,'Planning CPRP'!$A$10:$A$170,0),MATCH('Planning Ngrps'!AU$9,'Planning CPRP'!$G$9:$BA$9,0)),"")</f>
        <v/>
      </c>
      <c r="AV56" s="158" t="str">
        <f>IFERROR(INDEX('March 2019'!$G$2:$BR$159,MATCH('Planning Ngrps'!$A56,'March 2019'!$A$2:$A$161,0),MATCH(AV$9,'March 2019'!$G$1:$BR$1,0))/INDEX('Planning CPRP'!$G$10:$BA$168,MATCH('Planning Ngrps'!$A56,'Planning CPRP'!$A$10:$A$170,0),MATCH('Planning Ngrps'!AV$9,'Planning CPRP'!$G$9:$BA$9,0)),"")</f>
        <v/>
      </c>
      <c r="AW56" s="158" t="str">
        <f>IFERROR(INDEX('March 2019'!$G$2:$BR$159,MATCH('Planning Ngrps'!$A56,'March 2019'!$A$2:$A$161,0),MATCH(AW$9,'March 2019'!$G$1:$BR$1,0))/INDEX('Planning CPRP'!$G$10:$BA$168,MATCH('Planning Ngrps'!$A56,'Planning CPRP'!$A$10:$A$170,0),MATCH('Planning Ngrps'!AW$9,'Planning CPRP'!$G$9:$BA$9,0)),"")</f>
        <v/>
      </c>
      <c r="AX56" s="158" t="str">
        <f>IFERROR(INDEX('March 2019'!$G$2:$BR$159,MATCH('Planning Ngrps'!$A56,'March 2019'!$A$2:$A$161,0),MATCH(AX$9,'March 2019'!$G$1:$BR$1,0))/INDEX('Planning CPRP'!$G$10:$BA$168,MATCH('Planning Ngrps'!$A56,'Planning CPRP'!$A$10:$A$170,0),MATCH('Planning Ngrps'!AX$9,'Planning CPRP'!$G$9:$BA$9,0)),"")</f>
        <v/>
      </c>
      <c r="AY56" s="158" t="str">
        <f>IFERROR(INDEX('March 2019'!$G$2:$BR$159,MATCH('Planning Ngrps'!$A56,'March 2019'!$A$2:$A$161,0),MATCH(AY$9,'March 2019'!$G$1:$BR$1,0))/INDEX('Planning CPRP'!$G$10:$BA$168,MATCH('Planning Ngrps'!$A56,'Planning CPRP'!$A$10:$A$170,0),MATCH('Planning Ngrps'!AY$9,'Planning CPRP'!$G$9:$BA$9,0)),"")</f>
        <v/>
      </c>
      <c r="AZ56" s="158" t="str">
        <f>IFERROR(INDEX('March 2019'!$G$2:$BR$159,MATCH('Planning Ngrps'!$A56,'March 2019'!$A$2:$A$161,0),MATCH(AZ$9,'March 2019'!$G$1:$BR$1,0))/INDEX('Planning CPRP'!$G$10:$BA$168,MATCH('Planning Ngrps'!$A56,'Planning CPRP'!$A$10:$A$170,0),MATCH('Planning Ngrps'!AZ$9,'Planning CPRP'!$G$9:$BA$9,0)),"")</f>
        <v/>
      </c>
      <c r="BA56" s="158" t="str">
        <f>IFERROR(INDEX('March 2019'!$G$2:$BR$159,MATCH('Planning Ngrps'!$A56,'March 2019'!$A$2:$A$161,0),MATCH(BA$9,'March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IFERROR(INDEX('March 2019'!$G$2:$BR$159,MATCH('Planning Ngrps'!$A57,'March 2019'!$A$2:$A$161,0),MATCH(G$9,'March 2019'!$G$1:$BR$1,0))/INDEX('Planning CPRP'!$G$10:$BA$168,MATCH('Planning Ngrps'!$A57,'Planning CPRP'!$A$10:$A$170,0),MATCH('Planning Ngrps'!G$9,'Planning CPRP'!$G$9:$BA$9,0)),"")</f>
        <v/>
      </c>
      <c r="H57" s="158" t="str">
        <f>IFERROR(INDEX('March 2019'!$G$2:$BR$159,MATCH('Planning Ngrps'!$A57,'March 2019'!$A$2:$A$161,0),MATCH(H$9,'March 2019'!$G$1:$BR$1,0))/INDEX('Planning CPRP'!$G$10:$BA$168,MATCH('Planning Ngrps'!$A57,'Planning CPRP'!$A$10:$A$170,0),MATCH('Planning Ngrps'!H$9,'Planning CPRP'!$G$9:$BA$9,0)),"")</f>
        <v/>
      </c>
      <c r="I57" s="158" t="str">
        <f>IFERROR(INDEX('March 2019'!$G$2:$BR$159,MATCH('Planning Ngrps'!$A57,'March 2019'!$A$2:$A$161,0),MATCH(I$9,'March 2019'!$G$1:$BR$1,0))/INDEX('Planning CPRP'!$G$10:$BA$168,MATCH('Planning Ngrps'!$A57,'Planning CPRP'!$A$10:$A$170,0),MATCH('Planning Ngrps'!I$9,'Planning CPRP'!$G$9:$BA$9,0)),"")</f>
        <v/>
      </c>
      <c r="J57" s="158" t="str">
        <f>IFERROR(INDEX('March 2019'!$G$2:$BR$159,MATCH('Planning Ngrps'!$A57,'March 2019'!$A$2:$A$161,0),MATCH(J$9,'March 2019'!$G$1:$BR$1,0))/INDEX('Planning CPRP'!$G$10:$BA$168,MATCH('Planning Ngrps'!$A57,'Planning CPRP'!$A$10:$A$170,0),MATCH('Planning Ngrps'!J$9,'Planning CPRP'!$G$9:$BA$9,0)),"")</f>
        <v/>
      </c>
      <c r="K57" s="158" t="str">
        <f>IFERROR(INDEX('March 2019'!$G$2:$BR$159,MATCH('Planning Ngrps'!$A57,'March 2019'!$A$2:$A$161,0),MATCH(K$9,'March 2019'!$G$1:$BR$1,0))/INDEX('Planning CPRP'!$G$10:$BA$168,MATCH('Planning Ngrps'!$A57,'Planning CPRP'!$A$10:$A$170,0),MATCH('Planning Ngrps'!K$9,'Planning CPRP'!$G$9:$BA$9,0)),"")</f>
        <v/>
      </c>
      <c r="L57" s="158" t="str">
        <f>IFERROR(INDEX('March 2019'!$G$2:$BR$159,MATCH('Planning Ngrps'!$A57,'March 2019'!$A$2:$A$161,0),MATCH(L$9,'March 2019'!$G$1:$BR$1,0))/INDEX('Planning CPRP'!$G$10:$BA$168,MATCH('Planning Ngrps'!$A57,'Planning CPRP'!$A$10:$A$170,0),MATCH('Planning Ngrps'!L$9,'Planning CPRP'!$G$9:$BA$9,0)),"")</f>
        <v/>
      </c>
      <c r="M57" s="158" t="str">
        <f>IFERROR(INDEX('March 2019'!$G$2:$BR$159,MATCH('Planning Ngrps'!$A57,'March 2019'!$A$2:$A$161,0),MATCH(M$9,'March 2019'!$G$1:$BR$1,0))/INDEX('Planning CPRP'!$G$10:$BA$168,MATCH('Planning Ngrps'!$A57,'Planning CPRP'!$A$10:$A$170,0),MATCH('Planning Ngrps'!M$9,'Planning CPRP'!$G$9:$BA$9,0)),"")</f>
        <v/>
      </c>
      <c r="N57" s="158" t="str">
        <f>IFERROR(INDEX('March 2019'!$G$2:$BR$159,MATCH('Planning Ngrps'!$A57,'March 2019'!$A$2:$A$161,0),MATCH(N$9,'March 2019'!$G$1:$BR$1,0))/INDEX('Planning CPRP'!$G$10:$BA$168,MATCH('Planning Ngrps'!$A57,'Planning CPRP'!$A$10:$A$170,0),MATCH('Planning Ngrps'!N$9,'Planning CPRP'!$G$9:$BA$9,0)),"")</f>
        <v/>
      </c>
      <c r="O57" s="158" t="str">
        <f>IFERROR(INDEX('March 2019'!$G$2:$BR$159,MATCH('Planning Ngrps'!$A57,'March 2019'!$A$2:$A$161,0),MATCH(O$9,'March 2019'!$G$1:$BR$1,0))/INDEX('Planning CPRP'!$G$10:$BA$168,MATCH('Planning Ngrps'!$A57,'Planning CPRP'!$A$10:$A$170,0),MATCH('Planning Ngrps'!O$9,'Planning CPRP'!$G$9:$BA$9,0)),"")</f>
        <v/>
      </c>
      <c r="P57" s="158" t="str">
        <f>IFERROR(INDEX('March 2019'!$G$2:$BR$159,MATCH('Planning Ngrps'!$A57,'March 2019'!$A$2:$A$161,0),MATCH(P$9,'March 2019'!$G$1:$BR$1,0))/INDEX('Planning CPRP'!$G$10:$BA$168,MATCH('Planning Ngrps'!$A57,'Planning CPRP'!$A$10:$A$170,0),MATCH('Planning Ngrps'!P$9,'Planning CPRP'!$G$9:$BA$9,0)),"")</f>
        <v/>
      </c>
      <c r="Q57" s="158" t="str">
        <f>IFERROR(INDEX('March 2019'!$G$2:$BR$159,MATCH('Planning Ngrps'!$A57,'March 2019'!$A$2:$A$161,0),MATCH(Q$9,'March 2019'!$G$1:$BR$1,0))/INDEX('Planning CPRP'!$G$10:$BA$168,MATCH('Planning Ngrps'!$A57,'Planning CPRP'!$A$10:$A$170,0),MATCH('Planning Ngrps'!Q$9,'Planning CPRP'!$G$9:$BA$9,0)),"")</f>
        <v/>
      </c>
      <c r="R57" s="158" t="str">
        <f>IFERROR(INDEX('March 2019'!$G$2:$BR$159,MATCH('Planning Ngrps'!$A57,'March 2019'!$A$2:$A$161,0),MATCH(R$9,'March 2019'!$G$1:$BR$1,0))/INDEX('Planning CPRP'!$G$10:$BA$168,MATCH('Planning Ngrps'!$A57,'Planning CPRP'!$A$10:$A$170,0),MATCH('Planning Ngrps'!R$9,'Planning CPRP'!$G$9:$BA$9,0)),"")</f>
        <v/>
      </c>
      <c r="S57" s="158" t="str">
        <f>IFERROR(INDEX('March 2019'!$G$2:$BR$159,MATCH('Planning Ngrps'!$A57,'March 2019'!$A$2:$A$161,0),MATCH(S$9,'March 2019'!$G$1:$BR$1,0))/INDEX('Planning CPRP'!$G$10:$BA$168,MATCH('Planning Ngrps'!$A57,'Planning CPRP'!$A$10:$A$170,0),MATCH('Planning Ngrps'!S$9,'Planning CPRP'!$G$9:$BA$9,0)),"")</f>
        <v/>
      </c>
      <c r="T57" s="158" t="str">
        <f>IFERROR(INDEX('March 2019'!$G$2:$BR$159,MATCH('Planning Ngrps'!$A57,'March 2019'!$A$2:$A$161,0),MATCH(T$9,'March 2019'!$G$1:$BR$1,0))/INDEX('Planning CPRP'!$G$10:$BA$168,MATCH('Planning Ngrps'!$A57,'Planning CPRP'!$A$10:$A$170,0),MATCH('Planning Ngrps'!T$9,'Planning CPRP'!$G$9:$BA$9,0)),"")</f>
        <v/>
      </c>
      <c r="U57" s="158" t="str">
        <f>IFERROR(INDEX('March 2019'!$G$2:$BR$159,MATCH('Planning Ngrps'!$A57,'March 2019'!$A$2:$A$161,0),MATCH(U$9,'March 2019'!$G$1:$BR$1,0))/INDEX('Planning CPRP'!$G$10:$BA$168,MATCH('Planning Ngrps'!$A57,'Planning CPRP'!$A$10:$A$170,0),MATCH('Planning Ngrps'!U$9,'Planning CPRP'!$G$9:$BA$9,0)),"")</f>
        <v/>
      </c>
      <c r="V57" s="158" t="str">
        <f>IFERROR(INDEX('March 2019'!$G$2:$BR$159,MATCH('Planning Ngrps'!$A57,'March 2019'!$A$2:$A$161,0),MATCH(V$9,'March 2019'!$G$1:$BR$1,0))/INDEX('Planning CPRP'!$G$10:$BA$168,MATCH('Planning Ngrps'!$A57,'Planning CPRP'!$A$10:$A$170,0),MATCH('Planning Ngrps'!V$9,'Planning CPRP'!$G$9:$BA$9,0)),"")</f>
        <v/>
      </c>
      <c r="W57" s="158" t="str">
        <f>IFERROR(INDEX('March 2019'!$G$2:$BR$159,MATCH('Planning Ngrps'!$A57,'March 2019'!$A$2:$A$161,0),MATCH(W$9,'March 2019'!$G$1:$BR$1,0))/INDEX('Planning CPRP'!$G$10:$BA$168,MATCH('Planning Ngrps'!$A57,'Planning CPRP'!$A$10:$A$170,0),MATCH('Planning Ngrps'!W$9,'Planning CPRP'!$G$9:$BA$9,0)),"")</f>
        <v/>
      </c>
      <c r="X57" s="158" t="str">
        <f>IFERROR(INDEX('March 2019'!$G$2:$BR$159,MATCH('Planning Ngrps'!$A57,'March 2019'!$A$2:$A$161,0),MATCH(X$9,'March 2019'!$G$1:$BR$1,0))/INDEX('Planning CPRP'!$G$10:$BA$168,MATCH('Planning Ngrps'!$A57,'Planning CPRP'!$A$10:$A$170,0),MATCH('Planning Ngrps'!X$9,'Planning CPRP'!$G$9:$BA$9,0)),"")</f>
        <v/>
      </c>
      <c r="Y57" s="158" t="str">
        <f>IFERROR(INDEX('March 2019'!$G$2:$BR$159,MATCH('Planning Ngrps'!$A57,'March 2019'!$A$2:$A$161,0),MATCH(Y$9,'March 2019'!$G$1:$BR$1,0))/INDEX('Planning CPRP'!$G$10:$BA$168,MATCH('Planning Ngrps'!$A57,'Planning CPRP'!$A$10:$A$170,0),MATCH('Planning Ngrps'!Y$9,'Planning CPRP'!$G$9:$BA$9,0)),"")</f>
        <v/>
      </c>
      <c r="Z57" s="158" t="str">
        <f>IFERROR(INDEX('March 2019'!$G$2:$BR$159,MATCH('Planning Ngrps'!$A57,'March 2019'!$A$2:$A$161,0),MATCH(Z$9,'March 2019'!$G$1:$BR$1,0))/INDEX('Planning CPRP'!$G$10:$BA$168,MATCH('Planning Ngrps'!$A57,'Planning CPRP'!$A$10:$A$170,0),MATCH('Planning Ngrps'!Z$9,'Planning CPRP'!$G$9:$BA$9,0)),"")</f>
        <v/>
      </c>
      <c r="AA57" s="158" t="str">
        <f>IFERROR(INDEX('March 2019'!$G$2:$BR$159,MATCH('Planning Ngrps'!$A57,'March 2019'!$A$2:$A$161,0),MATCH(AA$9,'March 2019'!$G$1:$BR$1,0))/INDEX('Planning CPRP'!$G$10:$BA$168,MATCH('Planning Ngrps'!$A57,'Planning CPRP'!$A$10:$A$170,0),MATCH('Planning Ngrps'!AA$9,'Planning CPRP'!$G$9:$BA$9,0)),"")</f>
        <v/>
      </c>
      <c r="AB57" s="158" t="str">
        <f>IFERROR(INDEX('March 2019'!$G$2:$BR$159,MATCH('Planning Ngrps'!$A57,'March 2019'!$A$2:$A$161,0),MATCH(AB$9,'March 2019'!$G$1:$BR$1,0))/INDEX('Planning CPRP'!$G$10:$BA$168,MATCH('Planning Ngrps'!$A57,'Planning CPRP'!$A$10:$A$170,0),MATCH('Planning Ngrps'!AB$9,'Planning CPRP'!$G$9:$BA$9,0)),"")</f>
        <v/>
      </c>
      <c r="AC57" s="158" t="str">
        <f>IFERROR(INDEX('March 2019'!$G$2:$BR$159,MATCH('Planning Ngrps'!$A57,'March 2019'!$A$2:$A$161,0),MATCH(AC$9,'March 2019'!$G$1:$BR$1,0))/INDEX('Planning CPRP'!$G$10:$BA$168,MATCH('Planning Ngrps'!$A57,'Planning CPRP'!$A$10:$A$170,0),MATCH('Planning Ngrps'!AC$9,'Planning CPRP'!$G$9:$BA$9,0)),"")</f>
        <v/>
      </c>
      <c r="AD57" s="158" t="str">
        <f>IFERROR(INDEX('March 2019'!$G$2:$BR$159,MATCH('Planning Ngrps'!$A57,'March 2019'!$A$2:$A$161,0),MATCH(AD$9,'March 2019'!$G$1:$BR$1,0))/INDEX('Planning CPRP'!$G$10:$BA$168,MATCH('Planning Ngrps'!$A57,'Planning CPRP'!$A$10:$A$170,0),MATCH('Planning Ngrps'!AD$9,'Planning CPRP'!$G$9:$BA$9,0)),"")</f>
        <v/>
      </c>
      <c r="AE57" s="158" t="str">
        <f>IFERROR(INDEX('March 2019'!$G$2:$BR$159,MATCH('Planning Ngrps'!$A57,'March 2019'!$A$2:$A$161,0),MATCH(AE$9,'March 2019'!$G$1:$BR$1,0))/INDEX('Planning CPRP'!$G$10:$BA$168,MATCH('Planning Ngrps'!$A57,'Planning CPRP'!$A$10:$A$170,0),MATCH('Planning Ngrps'!AE$9,'Planning CPRP'!$G$9:$BA$9,0)),"")</f>
        <v/>
      </c>
      <c r="AF57" s="158" t="str">
        <f>IFERROR(INDEX('March 2019'!$G$2:$BR$159,MATCH('Planning Ngrps'!$A57,'March 2019'!$A$2:$A$161,0),MATCH(AF$9,'March 2019'!$G$1:$BR$1,0))/INDEX('Planning CPRP'!$G$10:$BA$168,MATCH('Planning Ngrps'!$A57,'Planning CPRP'!$A$10:$A$170,0),MATCH('Planning Ngrps'!AF$9,'Planning CPRP'!$G$9:$BA$9,0)),"")</f>
        <v/>
      </c>
      <c r="AG57" s="158" t="str">
        <f>IFERROR(INDEX('March 2019'!$G$2:$BR$159,MATCH('Planning Ngrps'!$A57,'March 2019'!$A$2:$A$161,0),MATCH(AG$9,'March 2019'!$G$1:$BR$1,0))/INDEX('Planning CPRP'!$G$10:$BA$168,MATCH('Planning Ngrps'!$A57,'Planning CPRP'!$A$10:$A$170,0),MATCH('Planning Ngrps'!AG$9,'Planning CPRP'!$G$9:$BA$9,0)),"")</f>
        <v/>
      </c>
      <c r="AH57" s="158" t="str">
        <f>IFERROR(INDEX('March 2019'!$G$2:$BR$159,MATCH('Planning Ngrps'!$A57,'March 2019'!$A$2:$A$161,0),MATCH(AH$9,'March 2019'!$G$1:$BR$1,0))/INDEX('Planning CPRP'!$G$10:$BA$168,MATCH('Planning Ngrps'!$A57,'Planning CPRP'!$A$10:$A$170,0),MATCH('Planning Ngrps'!AH$9,'Planning CPRP'!$G$9:$BA$9,0)),"")</f>
        <v/>
      </c>
      <c r="AI57" s="158" t="str">
        <f>IFERROR(INDEX('March 2019'!$G$2:$BR$159,MATCH('Planning Ngrps'!$A57,'March 2019'!$A$2:$A$161,0),MATCH(AI$9,'March 2019'!$G$1:$BR$1,0))/INDEX('Planning CPRP'!$G$10:$BA$168,MATCH('Planning Ngrps'!$A57,'Planning CPRP'!$A$10:$A$170,0),MATCH('Planning Ngrps'!AI$9,'Planning CPRP'!$G$9:$BA$9,0)),"")</f>
        <v/>
      </c>
      <c r="AJ57" s="158" t="str">
        <f>IFERROR(INDEX('March 2019'!$G$2:$BR$159,MATCH('Planning Ngrps'!$A57,'March 2019'!$A$2:$A$161,0),MATCH(AJ$9,'March 2019'!$G$1:$BR$1,0))/INDEX('Planning CPRP'!$G$10:$BA$168,MATCH('Planning Ngrps'!$A57,'Planning CPRP'!$A$10:$A$170,0),MATCH('Planning Ngrps'!AJ$9,'Planning CPRP'!$G$9:$BA$9,0)),"")</f>
        <v/>
      </c>
      <c r="AK57" s="158" t="str">
        <f>IFERROR(INDEX('March 2019'!$G$2:$BR$159,MATCH('Planning Ngrps'!$A57,'March 2019'!$A$2:$A$161,0),MATCH(AK$9,'March 2019'!$G$1:$BR$1,0))/INDEX('Planning CPRP'!$G$10:$BA$168,MATCH('Planning Ngrps'!$A57,'Planning CPRP'!$A$10:$A$170,0),MATCH('Planning Ngrps'!AK$9,'Planning CPRP'!$G$9:$BA$9,0)),"")</f>
        <v/>
      </c>
      <c r="AL57" s="158" t="str">
        <f>IFERROR(INDEX('March 2019'!$G$2:$BR$159,MATCH('Planning Ngrps'!$A57,'March 2019'!$A$2:$A$161,0),MATCH(AL$9,'March 2019'!$G$1:$BR$1,0))/INDEX('Planning CPRP'!$G$10:$BA$168,MATCH('Planning Ngrps'!$A57,'Planning CPRP'!$A$10:$A$170,0),MATCH('Planning Ngrps'!AL$9,'Planning CPRP'!$G$9:$BA$9,0)),"")</f>
        <v/>
      </c>
      <c r="AM57" s="158" t="str">
        <f>IFERROR(INDEX('March 2019'!$G$2:$BR$159,MATCH('Planning Ngrps'!$A57,'March 2019'!$A$2:$A$161,0),MATCH(AM$9,'March 2019'!$G$1:$BR$1,0))/INDEX('Planning CPRP'!$G$10:$BA$168,MATCH('Planning Ngrps'!$A57,'Planning CPRP'!$A$10:$A$170,0),MATCH('Planning Ngrps'!AM$9,'Planning CPRP'!$G$9:$BA$9,0)),"")</f>
        <v/>
      </c>
      <c r="AN57" s="158" t="str">
        <f>IFERROR(INDEX('March 2019'!$G$2:$BR$159,MATCH('Planning Ngrps'!$A57,'March 2019'!$A$2:$A$161,0),MATCH(AN$9,'March 2019'!$G$1:$BR$1,0))/INDEX('Planning CPRP'!$G$10:$BA$168,MATCH('Planning Ngrps'!$A57,'Planning CPRP'!$A$10:$A$170,0),MATCH('Planning Ngrps'!AN$9,'Planning CPRP'!$G$9:$BA$9,0)),"")</f>
        <v/>
      </c>
      <c r="AO57" s="158" t="str">
        <f>IFERROR(INDEX('March 2019'!$G$2:$BR$159,MATCH('Planning Ngrps'!$A57,'March 2019'!$A$2:$A$161,0),MATCH(AO$9,'March 2019'!$G$1:$BR$1,0))/INDEX('Planning CPRP'!$G$10:$BA$168,MATCH('Planning Ngrps'!$A57,'Planning CPRP'!$A$10:$A$170,0),MATCH('Planning Ngrps'!AO$9,'Planning CPRP'!$G$9:$BA$9,0)),"")</f>
        <v/>
      </c>
      <c r="AP57" s="158" t="str">
        <f>IFERROR(INDEX('March 2019'!$G$2:$BR$159,MATCH('Planning Ngrps'!$A57,'March 2019'!$A$2:$A$161,0),MATCH(AP$9,'March 2019'!$G$1:$BR$1,0))/INDEX('Planning CPRP'!$G$10:$BA$168,MATCH('Planning Ngrps'!$A57,'Planning CPRP'!$A$10:$A$170,0),MATCH('Planning Ngrps'!AP$9,'Planning CPRP'!$G$9:$BA$9,0)),"")</f>
        <v/>
      </c>
      <c r="AQ57" s="158" t="str">
        <f>IFERROR(INDEX('March 2019'!$G$2:$BR$159,MATCH('Planning Ngrps'!$A57,'March 2019'!$A$2:$A$161,0),MATCH(AQ$9,'March 2019'!$G$1:$BR$1,0))/INDEX('Planning CPRP'!$G$10:$BA$168,MATCH('Planning Ngrps'!$A57,'Planning CPRP'!$A$10:$A$170,0),MATCH('Planning Ngrps'!AQ$9,'Planning CPRP'!$G$9:$BA$9,0)),"")</f>
        <v/>
      </c>
      <c r="AR57" s="158" t="str">
        <f>IFERROR(INDEX('March 2019'!$G$2:$BR$159,MATCH('Planning Ngrps'!$A57,'March 2019'!$A$2:$A$161,0),MATCH(AR$9,'March 2019'!$G$1:$BR$1,0))/INDEX('Planning CPRP'!$G$10:$BA$168,MATCH('Planning Ngrps'!$A57,'Planning CPRP'!$A$10:$A$170,0),MATCH('Planning Ngrps'!AR$9,'Planning CPRP'!$G$9:$BA$9,0)),"")</f>
        <v/>
      </c>
      <c r="AS57" s="158" t="str">
        <f>IFERROR(INDEX('March 2019'!$G$2:$BR$159,MATCH('Planning Ngrps'!$A57,'March 2019'!$A$2:$A$161,0),MATCH(AS$9,'March 2019'!$G$1:$BR$1,0))/INDEX('Planning CPRP'!$G$10:$BA$168,MATCH('Planning Ngrps'!$A57,'Planning CPRP'!$A$10:$A$170,0),MATCH('Planning Ngrps'!AS$9,'Planning CPRP'!$G$9:$BA$9,0)),"")</f>
        <v/>
      </c>
      <c r="AT57" s="158" t="str">
        <f>IFERROR(INDEX('March 2019'!$G$2:$BR$159,MATCH('Planning Ngrps'!$A57,'March 2019'!$A$2:$A$161,0),MATCH(AT$9,'March 2019'!$G$1:$BR$1,0))/INDEX('Planning CPRP'!$G$10:$BA$168,MATCH('Planning Ngrps'!$A57,'Planning CPRP'!$A$10:$A$170,0),MATCH('Planning Ngrps'!AT$9,'Planning CPRP'!$G$9:$BA$9,0)),"")</f>
        <v/>
      </c>
      <c r="AU57" s="158" t="str">
        <f>IFERROR(INDEX('March 2019'!$G$2:$BR$159,MATCH('Planning Ngrps'!$A57,'March 2019'!$A$2:$A$161,0),MATCH(AU$9,'March 2019'!$G$1:$BR$1,0))/INDEX('Planning CPRP'!$G$10:$BA$168,MATCH('Planning Ngrps'!$A57,'Planning CPRP'!$A$10:$A$170,0),MATCH('Planning Ngrps'!AU$9,'Planning CPRP'!$G$9:$BA$9,0)),"")</f>
        <v/>
      </c>
      <c r="AV57" s="158" t="str">
        <f>IFERROR(INDEX('March 2019'!$G$2:$BR$159,MATCH('Planning Ngrps'!$A57,'March 2019'!$A$2:$A$161,0),MATCH(AV$9,'March 2019'!$G$1:$BR$1,0))/INDEX('Planning CPRP'!$G$10:$BA$168,MATCH('Planning Ngrps'!$A57,'Planning CPRP'!$A$10:$A$170,0),MATCH('Planning Ngrps'!AV$9,'Planning CPRP'!$G$9:$BA$9,0)),"")</f>
        <v/>
      </c>
      <c r="AW57" s="158" t="str">
        <f>IFERROR(INDEX('March 2019'!$G$2:$BR$159,MATCH('Planning Ngrps'!$A57,'March 2019'!$A$2:$A$161,0),MATCH(AW$9,'March 2019'!$G$1:$BR$1,0))/INDEX('Planning CPRP'!$G$10:$BA$168,MATCH('Planning Ngrps'!$A57,'Planning CPRP'!$A$10:$A$170,0),MATCH('Planning Ngrps'!AW$9,'Planning CPRP'!$G$9:$BA$9,0)),"")</f>
        <v/>
      </c>
      <c r="AX57" s="158" t="str">
        <f>IFERROR(INDEX('March 2019'!$G$2:$BR$159,MATCH('Planning Ngrps'!$A57,'March 2019'!$A$2:$A$161,0),MATCH(AX$9,'March 2019'!$G$1:$BR$1,0))/INDEX('Planning CPRP'!$G$10:$BA$168,MATCH('Planning Ngrps'!$A57,'Planning CPRP'!$A$10:$A$170,0),MATCH('Planning Ngrps'!AX$9,'Planning CPRP'!$G$9:$BA$9,0)),"")</f>
        <v/>
      </c>
      <c r="AY57" s="158" t="str">
        <f>IFERROR(INDEX('March 2019'!$G$2:$BR$159,MATCH('Planning Ngrps'!$A57,'March 2019'!$A$2:$A$161,0),MATCH(AY$9,'March 2019'!$G$1:$BR$1,0))/INDEX('Planning CPRP'!$G$10:$BA$168,MATCH('Planning Ngrps'!$A57,'Planning CPRP'!$A$10:$A$170,0),MATCH('Planning Ngrps'!AY$9,'Planning CPRP'!$G$9:$BA$9,0)),"")</f>
        <v/>
      </c>
      <c r="AZ57" s="158" t="str">
        <f>IFERROR(INDEX('March 2019'!$G$2:$BR$159,MATCH('Planning Ngrps'!$A57,'March 2019'!$A$2:$A$161,0),MATCH(AZ$9,'March 2019'!$G$1:$BR$1,0))/INDEX('Planning CPRP'!$G$10:$BA$168,MATCH('Planning Ngrps'!$A57,'Planning CPRP'!$A$10:$A$170,0),MATCH('Planning Ngrps'!AZ$9,'Planning CPRP'!$G$9:$BA$9,0)),"")</f>
        <v/>
      </c>
      <c r="BA57" s="158" t="str">
        <f>IFERROR(INDEX('March 2019'!$G$2:$BR$159,MATCH('Planning Ngrps'!$A57,'March 2019'!$A$2:$A$161,0),MATCH(BA$9,'March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2019'!$G$2:$BR$159,MATCH('Planning Ngrps'!$A58,'March 2019'!$A$2:$A$161,0),MATCH(G$9,'March 2019'!$G$1:$BR$1,0))/INDEX('Planning CPRP'!$G$10:$BA$168,MATCH('Planning Ngrps'!$A58,'Planning CPRP'!$A$10:$A$170,0),MATCH('Planning Ngrps'!G$9,'Planning CPRP'!$G$9:$BA$9,0)),"")</f>
        <v/>
      </c>
      <c r="H58" s="158" t="str">
        <f>IFERROR(INDEX('March 2019'!$G$2:$BR$159,MATCH('Planning Ngrps'!$A58,'March 2019'!$A$2:$A$161,0),MATCH(H$9,'March 2019'!$G$1:$BR$1,0))/INDEX('Planning CPRP'!$G$10:$BA$168,MATCH('Planning Ngrps'!$A58,'Planning CPRP'!$A$10:$A$170,0),MATCH('Planning Ngrps'!H$9,'Planning CPRP'!$G$9:$BA$9,0)),"")</f>
        <v/>
      </c>
      <c r="I58" s="158" t="str">
        <f>IFERROR(INDEX('March 2019'!$G$2:$BR$159,MATCH('Planning Ngrps'!$A58,'March 2019'!$A$2:$A$161,0),MATCH(I$9,'March 2019'!$G$1:$BR$1,0))/INDEX('Planning CPRP'!$G$10:$BA$168,MATCH('Planning Ngrps'!$A58,'Planning CPRP'!$A$10:$A$170,0),MATCH('Planning Ngrps'!I$9,'Planning CPRP'!$G$9:$BA$9,0)),"")</f>
        <v/>
      </c>
      <c r="J58" s="158" t="str">
        <f>IFERROR(INDEX('March 2019'!$G$2:$BR$159,MATCH('Planning Ngrps'!$A58,'March 2019'!$A$2:$A$161,0),MATCH(J$9,'March 2019'!$G$1:$BR$1,0))/INDEX('Planning CPRP'!$G$10:$BA$168,MATCH('Planning Ngrps'!$A58,'Planning CPRP'!$A$10:$A$170,0),MATCH('Planning Ngrps'!J$9,'Planning CPRP'!$G$9:$BA$9,0)),"")</f>
        <v/>
      </c>
      <c r="K58" s="158" t="str">
        <f>IFERROR(INDEX('March 2019'!$G$2:$BR$159,MATCH('Planning Ngrps'!$A58,'March 2019'!$A$2:$A$161,0),MATCH(K$9,'March 2019'!$G$1:$BR$1,0))/INDEX('Planning CPRP'!$G$10:$BA$168,MATCH('Planning Ngrps'!$A58,'Planning CPRP'!$A$10:$A$170,0),MATCH('Planning Ngrps'!K$9,'Planning CPRP'!$G$9:$BA$9,0)),"")</f>
        <v/>
      </c>
      <c r="L58" s="158" t="str">
        <f>IFERROR(INDEX('March 2019'!$G$2:$BR$159,MATCH('Planning Ngrps'!$A58,'March 2019'!$A$2:$A$161,0),MATCH(L$9,'March 2019'!$G$1:$BR$1,0))/INDEX('Planning CPRP'!$G$10:$BA$168,MATCH('Planning Ngrps'!$A58,'Planning CPRP'!$A$10:$A$170,0),MATCH('Planning Ngrps'!L$9,'Planning CPRP'!$G$9:$BA$9,0)),"")</f>
        <v/>
      </c>
      <c r="M58" s="158" t="str">
        <f>IFERROR(INDEX('March 2019'!$G$2:$BR$159,MATCH('Planning Ngrps'!$A58,'March 2019'!$A$2:$A$161,0),MATCH(M$9,'March 2019'!$G$1:$BR$1,0))/INDEX('Planning CPRP'!$G$10:$BA$168,MATCH('Planning Ngrps'!$A58,'Planning CPRP'!$A$10:$A$170,0),MATCH('Planning Ngrps'!M$9,'Planning CPRP'!$G$9:$BA$9,0)),"")</f>
        <v/>
      </c>
      <c r="N58" s="158" t="str">
        <f>IFERROR(INDEX('March 2019'!$G$2:$BR$159,MATCH('Planning Ngrps'!$A58,'March 2019'!$A$2:$A$161,0),MATCH(N$9,'March 2019'!$G$1:$BR$1,0))/INDEX('Planning CPRP'!$G$10:$BA$168,MATCH('Planning Ngrps'!$A58,'Planning CPRP'!$A$10:$A$170,0),MATCH('Planning Ngrps'!N$9,'Planning CPRP'!$G$9:$BA$9,0)),"")</f>
        <v/>
      </c>
      <c r="O58" s="158" t="str">
        <f>IFERROR(INDEX('March 2019'!$G$2:$BR$159,MATCH('Planning Ngrps'!$A58,'March 2019'!$A$2:$A$161,0),MATCH(O$9,'March 2019'!$G$1:$BR$1,0))/INDEX('Planning CPRP'!$G$10:$BA$168,MATCH('Planning Ngrps'!$A58,'Planning CPRP'!$A$10:$A$170,0),MATCH('Planning Ngrps'!O$9,'Planning CPRP'!$G$9:$BA$9,0)),"")</f>
        <v/>
      </c>
      <c r="P58" s="158" t="str">
        <f>IFERROR(INDEX('March 2019'!$G$2:$BR$159,MATCH('Planning Ngrps'!$A58,'March 2019'!$A$2:$A$161,0),MATCH(P$9,'March 2019'!$G$1:$BR$1,0))/INDEX('Planning CPRP'!$G$10:$BA$168,MATCH('Planning Ngrps'!$A58,'Planning CPRP'!$A$10:$A$170,0),MATCH('Planning Ngrps'!P$9,'Planning CPRP'!$G$9:$BA$9,0)),"")</f>
        <v/>
      </c>
      <c r="Q58" s="158" t="str">
        <f>IFERROR(INDEX('March 2019'!$G$2:$BR$159,MATCH('Planning Ngrps'!$A58,'March 2019'!$A$2:$A$161,0),MATCH(Q$9,'March 2019'!$G$1:$BR$1,0))/INDEX('Planning CPRP'!$G$10:$BA$168,MATCH('Planning Ngrps'!$A58,'Planning CPRP'!$A$10:$A$170,0),MATCH('Planning Ngrps'!Q$9,'Planning CPRP'!$G$9:$BA$9,0)),"")</f>
        <v/>
      </c>
      <c r="R58" s="158" t="str">
        <f>IFERROR(INDEX('March 2019'!$G$2:$BR$159,MATCH('Planning Ngrps'!$A58,'March 2019'!$A$2:$A$161,0),MATCH(R$9,'March 2019'!$G$1:$BR$1,0))/INDEX('Planning CPRP'!$G$10:$BA$168,MATCH('Planning Ngrps'!$A58,'Planning CPRP'!$A$10:$A$170,0),MATCH('Planning Ngrps'!R$9,'Planning CPRP'!$G$9:$BA$9,0)),"")</f>
        <v/>
      </c>
      <c r="S58" s="158" t="str">
        <f>IFERROR(INDEX('March 2019'!$G$2:$BR$159,MATCH('Planning Ngrps'!$A58,'March 2019'!$A$2:$A$161,0),MATCH(S$9,'March 2019'!$G$1:$BR$1,0))/INDEX('Planning CPRP'!$G$10:$BA$168,MATCH('Planning Ngrps'!$A58,'Planning CPRP'!$A$10:$A$170,0),MATCH('Planning Ngrps'!S$9,'Planning CPRP'!$G$9:$BA$9,0)),"")</f>
        <v/>
      </c>
      <c r="T58" s="158" t="str">
        <f>IFERROR(INDEX('March 2019'!$G$2:$BR$159,MATCH('Planning Ngrps'!$A58,'March 2019'!$A$2:$A$161,0),MATCH(T$9,'March 2019'!$G$1:$BR$1,0))/INDEX('Planning CPRP'!$G$10:$BA$168,MATCH('Planning Ngrps'!$A58,'Planning CPRP'!$A$10:$A$170,0),MATCH('Planning Ngrps'!T$9,'Planning CPRP'!$G$9:$BA$9,0)),"")</f>
        <v/>
      </c>
      <c r="U58" s="158" t="str">
        <f>IFERROR(INDEX('March 2019'!$G$2:$BR$159,MATCH('Planning Ngrps'!$A58,'March 2019'!$A$2:$A$161,0),MATCH(U$9,'March 2019'!$G$1:$BR$1,0))/INDEX('Planning CPRP'!$G$10:$BA$168,MATCH('Planning Ngrps'!$A58,'Planning CPRP'!$A$10:$A$170,0),MATCH('Planning Ngrps'!U$9,'Planning CPRP'!$G$9:$BA$9,0)),"")</f>
        <v/>
      </c>
      <c r="V58" s="158" t="str">
        <f>IFERROR(INDEX('March 2019'!$G$2:$BR$159,MATCH('Planning Ngrps'!$A58,'March 2019'!$A$2:$A$161,0),MATCH(V$9,'March 2019'!$G$1:$BR$1,0))/INDEX('Planning CPRP'!$G$10:$BA$168,MATCH('Planning Ngrps'!$A58,'Planning CPRP'!$A$10:$A$170,0),MATCH('Planning Ngrps'!V$9,'Planning CPRP'!$G$9:$BA$9,0)),"")</f>
        <v/>
      </c>
      <c r="W58" s="158" t="str">
        <f>IFERROR(INDEX('March 2019'!$G$2:$BR$159,MATCH('Planning Ngrps'!$A58,'March 2019'!$A$2:$A$161,0),MATCH(W$9,'March 2019'!$G$1:$BR$1,0))/INDEX('Planning CPRP'!$G$10:$BA$168,MATCH('Planning Ngrps'!$A58,'Planning CPRP'!$A$10:$A$170,0),MATCH('Planning Ngrps'!W$9,'Planning CPRP'!$G$9:$BA$9,0)),"")</f>
        <v/>
      </c>
      <c r="X58" s="158" t="str">
        <f>IFERROR(INDEX('March 2019'!$G$2:$BR$159,MATCH('Planning Ngrps'!$A58,'March 2019'!$A$2:$A$161,0),MATCH(X$9,'March 2019'!$G$1:$BR$1,0))/INDEX('Planning CPRP'!$G$10:$BA$168,MATCH('Planning Ngrps'!$A58,'Planning CPRP'!$A$10:$A$170,0),MATCH('Planning Ngrps'!X$9,'Planning CPRP'!$G$9:$BA$9,0)),"")</f>
        <v/>
      </c>
      <c r="Y58" s="158" t="str">
        <f>IFERROR(INDEX('March 2019'!$G$2:$BR$159,MATCH('Planning Ngrps'!$A58,'March 2019'!$A$2:$A$161,0),MATCH(Y$9,'March 2019'!$G$1:$BR$1,0))/INDEX('Planning CPRP'!$G$10:$BA$168,MATCH('Planning Ngrps'!$A58,'Planning CPRP'!$A$10:$A$170,0),MATCH('Planning Ngrps'!Y$9,'Planning CPRP'!$G$9:$BA$9,0)),"")</f>
        <v/>
      </c>
      <c r="Z58" s="158" t="str">
        <f>IFERROR(INDEX('March 2019'!$G$2:$BR$159,MATCH('Planning Ngrps'!$A58,'March 2019'!$A$2:$A$161,0),MATCH(Z$9,'March 2019'!$G$1:$BR$1,0))/INDEX('Planning CPRP'!$G$10:$BA$168,MATCH('Planning Ngrps'!$A58,'Planning CPRP'!$A$10:$A$170,0),MATCH('Planning Ngrps'!Z$9,'Planning CPRP'!$G$9:$BA$9,0)),"")</f>
        <v/>
      </c>
      <c r="AA58" s="158" t="str">
        <f>IFERROR(INDEX('March 2019'!$G$2:$BR$159,MATCH('Planning Ngrps'!$A58,'March 2019'!$A$2:$A$161,0),MATCH(AA$9,'March 2019'!$G$1:$BR$1,0))/INDEX('Planning CPRP'!$G$10:$BA$168,MATCH('Planning Ngrps'!$A58,'Planning CPRP'!$A$10:$A$170,0),MATCH('Planning Ngrps'!AA$9,'Planning CPRP'!$G$9:$BA$9,0)),"")</f>
        <v/>
      </c>
      <c r="AB58" s="158" t="str">
        <f>IFERROR(INDEX('March 2019'!$G$2:$BR$159,MATCH('Planning Ngrps'!$A58,'March 2019'!$A$2:$A$161,0),MATCH(AB$9,'March 2019'!$G$1:$BR$1,0))/INDEX('Planning CPRP'!$G$10:$BA$168,MATCH('Planning Ngrps'!$A58,'Planning CPRP'!$A$10:$A$170,0),MATCH('Planning Ngrps'!AB$9,'Planning CPRP'!$G$9:$BA$9,0)),"")</f>
        <v/>
      </c>
      <c r="AC58" s="158" t="str">
        <f>IFERROR(INDEX('March 2019'!$G$2:$BR$159,MATCH('Planning Ngrps'!$A58,'March 2019'!$A$2:$A$161,0),MATCH(AC$9,'March 2019'!$G$1:$BR$1,0))/INDEX('Planning CPRP'!$G$10:$BA$168,MATCH('Planning Ngrps'!$A58,'Planning CPRP'!$A$10:$A$170,0),MATCH('Planning Ngrps'!AC$9,'Planning CPRP'!$G$9:$BA$9,0)),"")</f>
        <v/>
      </c>
      <c r="AD58" s="158" t="str">
        <f>IFERROR(INDEX('March 2019'!$G$2:$BR$159,MATCH('Planning Ngrps'!$A58,'March 2019'!$A$2:$A$161,0),MATCH(AD$9,'March 2019'!$G$1:$BR$1,0))/INDEX('Planning CPRP'!$G$10:$BA$168,MATCH('Planning Ngrps'!$A58,'Planning CPRP'!$A$10:$A$170,0),MATCH('Planning Ngrps'!AD$9,'Planning CPRP'!$G$9:$BA$9,0)),"")</f>
        <v/>
      </c>
      <c r="AE58" s="158" t="str">
        <f>IFERROR(INDEX('March 2019'!$G$2:$BR$159,MATCH('Planning Ngrps'!$A58,'March 2019'!$A$2:$A$161,0),MATCH(AE$9,'March 2019'!$G$1:$BR$1,0))/INDEX('Planning CPRP'!$G$10:$BA$168,MATCH('Planning Ngrps'!$A58,'Planning CPRP'!$A$10:$A$170,0),MATCH('Planning Ngrps'!AE$9,'Planning CPRP'!$G$9:$BA$9,0)),"")</f>
        <v/>
      </c>
      <c r="AF58" s="158" t="str">
        <f>IFERROR(INDEX('March 2019'!$G$2:$BR$159,MATCH('Planning Ngrps'!$A58,'March 2019'!$A$2:$A$161,0),MATCH(AF$9,'March 2019'!$G$1:$BR$1,0))/INDEX('Planning CPRP'!$G$10:$BA$168,MATCH('Planning Ngrps'!$A58,'Planning CPRP'!$A$10:$A$170,0),MATCH('Planning Ngrps'!AF$9,'Planning CPRP'!$G$9:$BA$9,0)),"")</f>
        <v/>
      </c>
      <c r="AG58" s="158" t="str">
        <f>IFERROR(INDEX('March 2019'!$G$2:$BR$159,MATCH('Planning Ngrps'!$A58,'March 2019'!$A$2:$A$161,0),MATCH(AG$9,'March 2019'!$G$1:$BR$1,0))/INDEX('Planning CPRP'!$G$10:$BA$168,MATCH('Planning Ngrps'!$A58,'Planning CPRP'!$A$10:$A$170,0),MATCH('Planning Ngrps'!AG$9,'Planning CPRP'!$G$9:$BA$9,0)),"")</f>
        <v/>
      </c>
      <c r="AH58" s="158" t="str">
        <f>IFERROR(INDEX('March 2019'!$G$2:$BR$159,MATCH('Planning Ngrps'!$A58,'March 2019'!$A$2:$A$161,0),MATCH(AH$9,'March 2019'!$G$1:$BR$1,0))/INDEX('Planning CPRP'!$G$10:$BA$168,MATCH('Planning Ngrps'!$A58,'Planning CPRP'!$A$10:$A$170,0),MATCH('Planning Ngrps'!AH$9,'Planning CPRP'!$G$9:$BA$9,0)),"")</f>
        <v/>
      </c>
      <c r="AI58" s="158" t="str">
        <f>IFERROR(INDEX('March 2019'!$G$2:$BR$159,MATCH('Planning Ngrps'!$A58,'March 2019'!$A$2:$A$161,0),MATCH(AI$9,'March 2019'!$G$1:$BR$1,0))/INDEX('Planning CPRP'!$G$10:$BA$168,MATCH('Planning Ngrps'!$A58,'Planning CPRP'!$A$10:$A$170,0),MATCH('Planning Ngrps'!AI$9,'Planning CPRP'!$G$9:$BA$9,0)),"")</f>
        <v/>
      </c>
      <c r="AJ58" s="158" t="str">
        <f>IFERROR(INDEX('March 2019'!$G$2:$BR$159,MATCH('Planning Ngrps'!$A58,'March 2019'!$A$2:$A$161,0),MATCH(AJ$9,'March 2019'!$G$1:$BR$1,0))/INDEX('Planning CPRP'!$G$10:$BA$168,MATCH('Planning Ngrps'!$A58,'Planning CPRP'!$A$10:$A$170,0),MATCH('Planning Ngrps'!AJ$9,'Planning CPRP'!$G$9:$BA$9,0)),"")</f>
        <v/>
      </c>
      <c r="AK58" s="158" t="str">
        <f>IFERROR(INDEX('March 2019'!$G$2:$BR$159,MATCH('Planning Ngrps'!$A58,'March 2019'!$A$2:$A$161,0),MATCH(AK$9,'March 2019'!$G$1:$BR$1,0))/INDEX('Planning CPRP'!$G$10:$BA$168,MATCH('Planning Ngrps'!$A58,'Planning CPRP'!$A$10:$A$170,0),MATCH('Planning Ngrps'!AK$9,'Planning CPRP'!$G$9:$BA$9,0)),"")</f>
        <v/>
      </c>
      <c r="AL58" s="158" t="str">
        <f>IFERROR(INDEX('March 2019'!$G$2:$BR$159,MATCH('Planning Ngrps'!$A58,'March 2019'!$A$2:$A$161,0),MATCH(AL$9,'March 2019'!$G$1:$BR$1,0))/INDEX('Planning CPRP'!$G$10:$BA$168,MATCH('Planning Ngrps'!$A58,'Planning CPRP'!$A$10:$A$170,0),MATCH('Planning Ngrps'!AL$9,'Planning CPRP'!$G$9:$BA$9,0)),"")</f>
        <v/>
      </c>
      <c r="AM58" s="158" t="str">
        <f>IFERROR(INDEX('March 2019'!$G$2:$BR$159,MATCH('Planning Ngrps'!$A58,'March 2019'!$A$2:$A$161,0),MATCH(AM$9,'March 2019'!$G$1:$BR$1,0))/INDEX('Planning CPRP'!$G$10:$BA$168,MATCH('Planning Ngrps'!$A58,'Planning CPRP'!$A$10:$A$170,0),MATCH('Planning Ngrps'!AM$9,'Planning CPRP'!$G$9:$BA$9,0)),"")</f>
        <v/>
      </c>
      <c r="AN58" s="158" t="str">
        <f>IFERROR(INDEX('March 2019'!$G$2:$BR$159,MATCH('Planning Ngrps'!$A58,'March 2019'!$A$2:$A$161,0),MATCH(AN$9,'March 2019'!$G$1:$BR$1,0))/INDEX('Planning CPRP'!$G$10:$BA$168,MATCH('Planning Ngrps'!$A58,'Planning CPRP'!$A$10:$A$170,0),MATCH('Planning Ngrps'!AN$9,'Planning CPRP'!$G$9:$BA$9,0)),"")</f>
        <v/>
      </c>
      <c r="AO58" s="158" t="str">
        <f>IFERROR(INDEX('March 2019'!$G$2:$BR$159,MATCH('Planning Ngrps'!$A58,'March 2019'!$A$2:$A$161,0),MATCH(AO$9,'March 2019'!$G$1:$BR$1,0))/INDEX('Planning CPRP'!$G$10:$BA$168,MATCH('Planning Ngrps'!$A58,'Planning CPRP'!$A$10:$A$170,0),MATCH('Planning Ngrps'!AO$9,'Planning CPRP'!$G$9:$BA$9,0)),"")</f>
        <v/>
      </c>
      <c r="AP58" s="158" t="str">
        <f>IFERROR(INDEX('March 2019'!$G$2:$BR$159,MATCH('Planning Ngrps'!$A58,'March 2019'!$A$2:$A$161,0),MATCH(AP$9,'March 2019'!$G$1:$BR$1,0))/INDEX('Planning CPRP'!$G$10:$BA$168,MATCH('Planning Ngrps'!$A58,'Planning CPRP'!$A$10:$A$170,0),MATCH('Planning Ngrps'!AP$9,'Planning CPRP'!$G$9:$BA$9,0)),"")</f>
        <v/>
      </c>
      <c r="AQ58" s="158" t="str">
        <f>IFERROR(INDEX('March 2019'!$G$2:$BR$159,MATCH('Planning Ngrps'!$A58,'March 2019'!$A$2:$A$161,0),MATCH(AQ$9,'March 2019'!$G$1:$BR$1,0))/INDEX('Planning CPRP'!$G$10:$BA$168,MATCH('Planning Ngrps'!$A58,'Planning CPRP'!$A$10:$A$170,0),MATCH('Planning Ngrps'!AQ$9,'Planning CPRP'!$G$9:$BA$9,0)),"")</f>
        <v/>
      </c>
      <c r="AR58" s="158" t="str">
        <f>IFERROR(INDEX('March 2019'!$G$2:$BR$159,MATCH('Planning Ngrps'!$A58,'March 2019'!$A$2:$A$161,0),MATCH(AR$9,'March 2019'!$G$1:$BR$1,0))/INDEX('Planning CPRP'!$G$10:$BA$168,MATCH('Planning Ngrps'!$A58,'Planning CPRP'!$A$10:$A$170,0),MATCH('Planning Ngrps'!AR$9,'Planning CPRP'!$G$9:$BA$9,0)),"")</f>
        <v/>
      </c>
      <c r="AS58" s="158" t="str">
        <f>IFERROR(INDEX('March 2019'!$G$2:$BR$159,MATCH('Planning Ngrps'!$A58,'March 2019'!$A$2:$A$161,0),MATCH(AS$9,'March 2019'!$G$1:$BR$1,0))/INDEX('Planning CPRP'!$G$10:$BA$168,MATCH('Planning Ngrps'!$A58,'Planning CPRP'!$A$10:$A$170,0),MATCH('Planning Ngrps'!AS$9,'Planning CPRP'!$G$9:$BA$9,0)),"")</f>
        <v/>
      </c>
      <c r="AT58" s="158" t="str">
        <f>IFERROR(INDEX('March 2019'!$G$2:$BR$159,MATCH('Planning Ngrps'!$A58,'March 2019'!$A$2:$A$161,0),MATCH(AT$9,'March 2019'!$G$1:$BR$1,0))/INDEX('Planning CPRP'!$G$10:$BA$168,MATCH('Planning Ngrps'!$A58,'Planning CPRP'!$A$10:$A$170,0),MATCH('Planning Ngrps'!AT$9,'Planning CPRP'!$G$9:$BA$9,0)),"")</f>
        <v/>
      </c>
      <c r="AU58" s="158" t="str">
        <f>IFERROR(INDEX('March 2019'!$G$2:$BR$159,MATCH('Planning Ngrps'!$A58,'March 2019'!$A$2:$A$161,0),MATCH(AU$9,'March 2019'!$G$1:$BR$1,0))/INDEX('Planning CPRP'!$G$10:$BA$168,MATCH('Planning Ngrps'!$A58,'Planning CPRP'!$A$10:$A$170,0),MATCH('Planning Ngrps'!AU$9,'Planning CPRP'!$G$9:$BA$9,0)),"")</f>
        <v/>
      </c>
      <c r="AV58" s="158" t="str">
        <f>IFERROR(INDEX('March 2019'!$G$2:$BR$159,MATCH('Planning Ngrps'!$A58,'March 2019'!$A$2:$A$161,0),MATCH(AV$9,'March 2019'!$G$1:$BR$1,0))/INDEX('Planning CPRP'!$G$10:$BA$168,MATCH('Planning Ngrps'!$A58,'Planning CPRP'!$A$10:$A$170,0),MATCH('Planning Ngrps'!AV$9,'Planning CPRP'!$G$9:$BA$9,0)),"")</f>
        <v/>
      </c>
      <c r="AW58" s="158" t="str">
        <f>IFERROR(INDEX('March 2019'!$G$2:$BR$159,MATCH('Planning Ngrps'!$A58,'March 2019'!$A$2:$A$161,0),MATCH(AW$9,'March 2019'!$G$1:$BR$1,0))/INDEX('Planning CPRP'!$G$10:$BA$168,MATCH('Planning Ngrps'!$A58,'Planning CPRP'!$A$10:$A$170,0),MATCH('Planning Ngrps'!AW$9,'Planning CPRP'!$G$9:$BA$9,0)),"")</f>
        <v/>
      </c>
      <c r="AX58" s="158" t="str">
        <f>IFERROR(INDEX('March 2019'!$G$2:$BR$159,MATCH('Planning Ngrps'!$A58,'March 2019'!$A$2:$A$161,0),MATCH(AX$9,'March 2019'!$G$1:$BR$1,0))/INDEX('Planning CPRP'!$G$10:$BA$168,MATCH('Planning Ngrps'!$A58,'Planning CPRP'!$A$10:$A$170,0),MATCH('Planning Ngrps'!AX$9,'Planning CPRP'!$G$9:$BA$9,0)),"")</f>
        <v/>
      </c>
      <c r="AY58" s="158" t="str">
        <f>IFERROR(INDEX('March 2019'!$G$2:$BR$159,MATCH('Planning Ngrps'!$A58,'March 2019'!$A$2:$A$161,0),MATCH(AY$9,'March 2019'!$G$1:$BR$1,0))/INDEX('Planning CPRP'!$G$10:$BA$168,MATCH('Planning Ngrps'!$A58,'Planning CPRP'!$A$10:$A$170,0),MATCH('Planning Ngrps'!AY$9,'Planning CPRP'!$G$9:$BA$9,0)),"")</f>
        <v/>
      </c>
      <c r="AZ58" s="158" t="str">
        <f>IFERROR(INDEX('March 2019'!$G$2:$BR$159,MATCH('Planning Ngrps'!$A58,'March 2019'!$A$2:$A$161,0),MATCH(AZ$9,'March 2019'!$G$1:$BR$1,0))/INDEX('Planning CPRP'!$G$10:$BA$168,MATCH('Planning Ngrps'!$A58,'Planning CPRP'!$A$10:$A$170,0),MATCH('Planning Ngrps'!AZ$9,'Planning CPRP'!$G$9:$BA$9,0)),"")</f>
        <v/>
      </c>
      <c r="BA58" s="158" t="str">
        <f>IFERROR(INDEX('March 2019'!$G$2:$BR$159,MATCH('Planning Ngrps'!$A58,'March 2019'!$A$2:$A$161,0),MATCH(BA$9,'March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2019'!$G$2:$BR$159,MATCH('Planning Ngrps'!$A59,'March 2019'!$A$2:$A$161,0),MATCH(G$9,'March 2019'!$G$1:$BR$1,0))/INDEX('Planning CPRP'!$G$10:$BA$168,MATCH('Planning Ngrps'!$A59,'Planning CPRP'!$A$10:$A$170,0),MATCH('Planning Ngrps'!G$9,'Planning CPRP'!$G$9:$BA$9,0)),"")</f>
        <v/>
      </c>
      <c r="H59" s="158" t="str">
        <f>IFERROR(INDEX('March 2019'!$G$2:$BR$159,MATCH('Planning Ngrps'!$A59,'March 2019'!$A$2:$A$161,0),MATCH(H$9,'March 2019'!$G$1:$BR$1,0))/INDEX('Planning CPRP'!$G$10:$BA$168,MATCH('Planning Ngrps'!$A59,'Planning CPRP'!$A$10:$A$170,0),MATCH('Planning Ngrps'!H$9,'Planning CPRP'!$G$9:$BA$9,0)),"")</f>
        <v/>
      </c>
      <c r="I59" s="158" t="str">
        <f>IFERROR(INDEX('March 2019'!$G$2:$BR$159,MATCH('Planning Ngrps'!$A59,'March 2019'!$A$2:$A$161,0),MATCH(I$9,'March 2019'!$G$1:$BR$1,0))/INDEX('Planning CPRP'!$G$10:$BA$168,MATCH('Planning Ngrps'!$A59,'Planning CPRP'!$A$10:$A$170,0),MATCH('Planning Ngrps'!I$9,'Planning CPRP'!$G$9:$BA$9,0)),"")</f>
        <v/>
      </c>
      <c r="J59" s="158" t="str">
        <f>IFERROR(INDEX('March 2019'!$G$2:$BR$159,MATCH('Planning Ngrps'!$A59,'March 2019'!$A$2:$A$161,0),MATCH(J$9,'March 2019'!$G$1:$BR$1,0))/INDEX('Planning CPRP'!$G$10:$BA$168,MATCH('Planning Ngrps'!$A59,'Planning CPRP'!$A$10:$A$170,0),MATCH('Planning Ngrps'!J$9,'Planning CPRP'!$G$9:$BA$9,0)),"")</f>
        <v/>
      </c>
      <c r="K59" s="158" t="str">
        <f>IFERROR(INDEX('March 2019'!$G$2:$BR$159,MATCH('Planning Ngrps'!$A59,'March 2019'!$A$2:$A$161,0),MATCH(K$9,'March 2019'!$G$1:$BR$1,0))/INDEX('Planning CPRP'!$G$10:$BA$168,MATCH('Planning Ngrps'!$A59,'Planning CPRP'!$A$10:$A$170,0),MATCH('Planning Ngrps'!K$9,'Planning CPRP'!$G$9:$BA$9,0)),"")</f>
        <v/>
      </c>
      <c r="L59" s="158" t="str">
        <f>IFERROR(INDEX('March 2019'!$G$2:$BR$159,MATCH('Planning Ngrps'!$A59,'March 2019'!$A$2:$A$161,0),MATCH(L$9,'March 2019'!$G$1:$BR$1,0))/INDEX('Planning CPRP'!$G$10:$BA$168,MATCH('Planning Ngrps'!$A59,'Planning CPRP'!$A$10:$A$170,0),MATCH('Planning Ngrps'!L$9,'Planning CPRP'!$G$9:$BA$9,0)),"")</f>
        <v/>
      </c>
      <c r="M59" s="158" t="str">
        <f>IFERROR(INDEX('March 2019'!$G$2:$BR$159,MATCH('Planning Ngrps'!$A59,'March 2019'!$A$2:$A$161,0),MATCH(M$9,'March 2019'!$G$1:$BR$1,0))/INDEX('Planning CPRP'!$G$10:$BA$168,MATCH('Planning Ngrps'!$A59,'Planning CPRP'!$A$10:$A$170,0),MATCH('Planning Ngrps'!M$9,'Planning CPRP'!$G$9:$BA$9,0)),"")</f>
        <v/>
      </c>
      <c r="N59" s="158" t="str">
        <f>IFERROR(INDEX('March 2019'!$G$2:$BR$159,MATCH('Planning Ngrps'!$A59,'March 2019'!$A$2:$A$161,0),MATCH(N$9,'March 2019'!$G$1:$BR$1,0))/INDEX('Planning CPRP'!$G$10:$BA$168,MATCH('Planning Ngrps'!$A59,'Planning CPRP'!$A$10:$A$170,0),MATCH('Planning Ngrps'!N$9,'Planning CPRP'!$G$9:$BA$9,0)),"")</f>
        <v/>
      </c>
      <c r="O59" s="158" t="str">
        <f>IFERROR(INDEX('March 2019'!$G$2:$BR$159,MATCH('Planning Ngrps'!$A59,'March 2019'!$A$2:$A$161,0),MATCH(O$9,'March 2019'!$G$1:$BR$1,0))/INDEX('Planning CPRP'!$G$10:$BA$168,MATCH('Planning Ngrps'!$A59,'Planning CPRP'!$A$10:$A$170,0),MATCH('Planning Ngrps'!O$9,'Planning CPRP'!$G$9:$BA$9,0)),"")</f>
        <v/>
      </c>
      <c r="P59" s="158" t="str">
        <f>IFERROR(INDEX('March 2019'!$G$2:$BR$159,MATCH('Planning Ngrps'!$A59,'March 2019'!$A$2:$A$161,0),MATCH(P$9,'March 2019'!$G$1:$BR$1,0))/INDEX('Planning CPRP'!$G$10:$BA$168,MATCH('Planning Ngrps'!$A59,'Planning CPRP'!$A$10:$A$170,0),MATCH('Planning Ngrps'!P$9,'Planning CPRP'!$G$9:$BA$9,0)),"")</f>
        <v/>
      </c>
      <c r="Q59" s="158" t="str">
        <f>IFERROR(INDEX('March 2019'!$G$2:$BR$159,MATCH('Planning Ngrps'!$A59,'March 2019'!$A$2:$A$161,0),MATCH(Q$9,'March 2019'!$G$1:$BR$1,0))/INDEX('Planning CPRP'!$G$10:$BA$168,MATCH('Planning Ngrps'!$A59,'Planning CPRP'!$A$10:$A$170,0),MATCH('Planning Ngrps'!Q$9,'Planning CPRP'!$G$9:$BA$9,0)),"")</f>
        <v/>
      </c>
      <c r="R59" s="158" t="str">
        <f>IFERROR(INDEX('March 2019'!$G$2:$BR$159,MATCH('Planning Ngrps'!$A59,'March 2019'!$A$2:$A$161,0),MATCH(R$9,'March 2019'!$G$1:$BR$1,0))/INDEX('Planning CPRP'!$G$10:$BA$168,MATCH('Planning Ngrps'!$A59,'Planning CPRP'!$A$10:$A$170,0),MATCH('Planning Ngrps'!R$9,'Planning CPRP'!$G$9:$BA$9,0)),"")</f>
        <v/>
      </c>
      <c r="S59" s="158" t="str">
        <f>IFERROR(INDEX('March 2019'!$G$2:$BR$159,MATCH('Planning Ngrps'!$A59,'March 2019'!$A$2:$A$161,0),MATCH(S$9,'March 2019'!$G$1:$BR$1,0))/INDEX('Planning CPRP'!$G$10:$BA$168,MATCH('Planning Ngrps'!$A59,'Planning CPRP'!$A$10:$A$170,0),MATCH('Planning Ngrps'!S$9,'Planning CPRP'!$G$9:$BA$9,0)),"")</f>
        <v/>
      </c>
      <c r="T59" s="158" t="str">
        <f>IFERROR(INDEX('March 2019'!$G$2:$BR$159,MATCH('Planning Ngrps'!$A59,'March 2019'!$A$2:$A$161,0),MATCH(T$9,'March 2019'!$G$1:$BR$1,0))/INDEX('Planning CPRP'!$G$10:$BA$168,MATCH('Planning Ngrps'!$A59,'Planning CPRP'!$A$10:$A$170,0),MATCH('Planning Ngrps'!T$9,'Planning CPRP'!$G$9:$BA$9,0)),"")</f>
        <v/>
      </c>
      <c r="U59" s="158" t="str">
        <f>IFERROR(INDEX('March 2019'!$G$2:$BR$159,MATCH('Planning Ngrps'!$A59,'March 2019'!$A$2:$A$161,0),MATCH(U$9,'March 2019'!$G$1:$BR$1,0))/INDEX('Planning CPRP'!$G$10:$BA$168,MATCH('Planning Ngrps'!$A59,'Planning CPRP'!$A$10:$A$170,0),MATCH('Planning Ngrps'!U$9,'Planning CPRP'!$G$9:$BA$9,0)),"")</f>
        <v/>
      </c>
      <c r="V59" s="158" t="str">
        <f>IFERROR(INDEX('March 2019'!$G$2:$BR$159,MATCH('Planning Ngrps'!$A59,'March 2019'!$A$2:$A$161,0),MATCH(V$9,'March 2019'!$G$1:$BR$1,0))/INDEX('Planning CPRP'!$G$10:$BA$168,MATCH('Planning Ngrps'!$A59,'Planning CPRP'!$A$10:$A$170,0),MATCH('Planning Ngrps'!V$9,'Planning CPRP'!$G$9:$BA$9,0)),"")</f>
        <v/>
      </c>
      <c r="W59" s="158" t="str">
        <f>IFERROR(INDEX('March 2019'!$G$2:$BR$159,MATCH('Planning Ngrps'!$A59,'March 2019'!$A$2:$A$161,0),MATCH(W$9,'March 2019'!$G$1:$BR$1,0))/INDEX('Planning CPRP'!$G$10:$BA$168,MATCH('Planning Ngrps'!$A59,'Planning CPRP'!$A$10:$A$170,0),MATCH('Planning Ngrps'!W$9,'Planning CPRP'!$G$9:$BA$9,0)),"")</f>
        <v/>
      </c>
      <c r="X59" s="158" t="str">
        <f>IFERROR(INDEX('March 2019'!$G$2:$BR$159,MATCH('Planning Ngrps'!$A59,'March 2019'!$A$2:$A$161,0),MATCH(X$9,'March 2019'!$G$1:$BR$1,0))/INDEX('Planning CPRP'!$G$10:$BA$168,MATCH('Planning Ngrps'!$A59,'Planning CPRP'!$A$10:$A$170,0),MATCH('Planning Ngrps'!X$9,'Planning CPRP'!$G$9:$BA$9,0)),"")</f>
        <v/>
      </c>
      <c r="Y59" s="158" t="str">
        <f>IFERROR(INDEX('March 2019'!$G$2:$BR$159,MATCH('Planning Ngrps'!$A59,'March 2019'!$A$2:$A$161,0),MATCH(Y$9,'March 2019'!$G$1:$BR$1,0))/INDEX('Planning CPRP'!$G$10:$BA$168,MATCH('Planning Ngrps'!$A59,'Planning CPRP'!$A$10:$A$170,0),MATCH('Planning Ngrps'!Y$9,'Planning CPRP'!$G$9:$BA$9,0)),"")</f>
        <v/>
      </c>
      <c r="Z59" s="158" t="str">
        <f>IFERROR(INDEX('March 2019'!$G$2:$BR$159,MATCH('Planning Ngrps'!$A59,'March 2019'!$A$2:$A$161,0),MATCH(Z$9,'March 2019'!$G$1:$BR$1,0))/INDEX('Planning CPRP'!$G$10:$BA$168,MATCH('Planning Ngrps'!$A59,'Planning CPRP'!$A$10:$A$170,0),MATCH('Planning Ngrps'!Z$9,'Planning CPRP'!$G$9:$BA$9,0)),"")</f>
        <v/>
      </c>
      <c r="AA59" s="158" t="str">
        <f>IFERROR(INDEX('March 2019'!$G$2:$BR$159,MATCH('Planning Ngrps'!$A59,'March 2019'!$A$2:$A$161,0),MATCH(AA$9,'March 2019'!$G$1:$BR$1,0))/INDEX('Planning CPRP'!$G$10:$BA$168,MATCH('Planning Ngrps'!$A59,'Planning CPRP'!$A$10:$A$170,0),MATCH('Planning Ngrps'!AA$9,'Planning CPRP'!$G$9:$BA$9,0)),"")</f>
        <v/>
      </c>
      <c r="AB59" s="158" t="str">
        <f>IFERROR(INDEX('March 2019'!$G$2:$BR$159,MATCH('Planning Ngrps'!$A59,'March 2019'!$A$2:$A$161,0),MATCH(AB$9,'March 2019'!$G$1:$BR$1,0))/INDEX('Planning CPRP'!$G$10:$BA$168,MATCH('Planning Ngrps'!$A59,'Planning CPRP'!$A$10:$A$170,0),MATCH('Planning Ngrps'!AB$9,'Planning CPRP'!$G$9:$BA$9,0)),"")</f>
        <v/>
      </c>
      <c r="AC59" s="158" t="str">
        <f>IFERROR(INDEX('March 2019'!$G$2:$BR$159,MATCH('Planning Ngrps'!$A59,'March 2019'!$A$2:$A$161,0),MATCH(AC$9,'March 2019'!$G$1:$BR$1,0))/INDEX('Planning CPRP'!$G$10:$BA$168,MATCH('Planning Ngrps'!$A59,'Planning CPRP'!$A$10:$A$170,0),MATCH('Planning Ngrps'!AC$9,'Planning CPRP'!$G$9:$BA$9,0)),"")</f>
        <v/>
      </c>
      <c r="AD59" s="158" t="str">
        <f>IFERROR(INDEX('March 2019'!$G$2:$BR$159,MATCH('Planning Ngrps'!$A59,'March 2019'!$A$2:$A$161,0),MATCH(AD$9,'March 2019'!$G$1:$BR$1,0))/INDEX('Planning CPRP'!$G$10:$BA$168,MATCH('Planning Ngrps'!$A59,'Planning CPRP'!$A$10:$A$170,0),MATCH('Planning Ngrps'!AD$9,'Planning CPRP'!$G$9:$BA$9,0)),"")</f>
        <v/>
      </c>
      <c r="AE59" s="158" t="str">
        <f>IFERROR(INDEX('March 2019'!$G$2:$BR$159,MATCH('Planning Ngrps'!$A59,'March 2019'!$A$2:$A$161,0),MATCH(AE$9,'March 2019'!$G$1:$BR$1,0))/INDEX('Planning CPRP'!$G$10:$BA$168,MATCH('Planning Ngrps'!$A59,'Planning CPRP'!$A$10:$A$170,0),MATCH('Planning Ngrps'!AE$9,'Planning CPRP'!$G$9:$BA$9,0)),"")</f>
        <v/>
      </c>
      <c r="AF59" s="158" t="str">
        <f>IFERROR(INDEX('March 2019'!$G$2:$BR$159,MATCH('Planning Ngrps'!$A59,'March 2019'!$A$2:$A$161,0),MATCH(AF$9,'March 2019'!$G$1:$BR$1,0))/INDEX('Planning CPRP'!$G$10:$BA$168,MATCH('Planning Ngrps'!$A59,'Planning CPRP'!$A$10:$A$170,0),MATCH('Planning Ngrps'!AF$9,'Planning CPRP'!$G$9:$BA$9,0)),"")</f>
        <v/>
      </c>
      <c r="AG59" s="158" t="str">
        <f>IFERROR(INDEX('March 2019'!$G$2:$BR$159,MATCH('Planning Ngrps'!$A59,'March 2019'!$A$2:$A$161,0),MATCH(AG$9,'March 2019'!$G$1:$BR$1,0))/INDEX('Planning CPRP'!$G$10:$BA$168,MATCH('Planning Ngrps'!$A59,'Planning CPRP'!$A$10:$A$170,0),MATCH('Planning Ngrps'!AG$9,'Planning CPRP'!$G$9:$BA$9,0)),"")</f>
        <v/>
      </c>
      <c r="AH59" s="158" t="str">
        <f>IFERROR(INDEX('March 2019'!$G$2:$BR$159,MATCH('Planning Ngrps'!$A59,'March 2019'!$A$2:$A$161,0),MATCH(AH$9,'March 2019'!$G$1:$BR$1,0))/INDEX('Planning CPRP'!$G$10:$BA$168,MATCH('Planning Ngrps'!$A59,'Planning CPRP'!$A$10:$A$170,0),MATCH('Planning Ngrps'!AH$9,'Planning CPRP'!$G$9:$BA$9,0)),"")</f>
        <v/>
      </c>
      <c r="AI59" s="158" t="str">
        <f>IFERROR(INDEX('March 2019'!$G$2:$BR$159,MATCH('Planning Ngrps'!$A59,'March 2019'!$A$2:$A$161,0),MATCH(AI$9,'March 2019'!$G$1:$BR$1,0))/INDEX('Planning CPRP'!$G$10:$BA$168,MATCH('Planning Ngrps'!$A59,'Planning CPRP'!$A$10:$A$170,0),MATCH('Planning Ngrps'!AI$9,'Planning CPRP'!$G$9:$BA$9,0)),"")</f>
        <v/>
      </c>
      <c r="AJ59" s="158" t="str">
        <f>IFERROR(INDEX('March 2019'!$G$2:$BR$159,MATCH('Planning Ngrps'!$A59,'March 2019'!$A$2:$A$161,0),MATCH(AJ$9,'March 2019'!$G$1:$BR$1,0))/INDEX('Planning CPRP'!$G$10:$BA$168,MATCH('Planning Ngrps'!$A59,'Planning CPRP'!$A$10:$A$170,0),MATCH('Planning Ngrps'!AJ$9,'Planning CPRP'!$G$9:$BA$9,0)),"")</f>
        <v/>
      </c>
      <c r="AK59" s="158" t="str">
        <f>IFERROR(INDEX('March 2019'!$G$2:$BR$159,MATCH('Planning Ngrps'!$A59,'March 2019'!$A$2:$A$161,0),MATCH(AK$9,'March 2019'!$G$1:$BR$1,0))/INDEX('Planning CPRP'!$G$10:$BA$168,MATCH('Planning Ngrps'!$A59,'Planning CPRP'!$A$10:$A$170,0),MATCH('Planning Ngrps'!AK$9,'Planning CPRP'!$G$9:$BA$9,0)),"")</f>
        <v/>
      </c>
      <c r="AL59" s="158" t="str">
        <f>IFERROR(INDEX('March 2019'!$G$2:$BR$159,MATCH('Planning Ngrps'!$A59,'March 2019'!$A$2:$A$161,0),MATCH(AL$9,'March 2019'!$G$1:$BR$1,0))/INDEX('Planning CPRP'!$G$10:$BA$168,MATCH('Planning Ngrps'!$A59,'Planning CPRP'!$A$10:$A$170,0),MATCH('Planning Ngrps'!AL$9,'Planning CPRP'!$G$9:$BA$9,0)),"")</f>
        <v/>
      </c>
      <c r="AM59" s="158" t="str">
        <f>IFERROR(INDEX('March 2019'!$G$2:$BR$159,MATCH('Planning Ngrps'!$A59,'March 2019'!$A$2:$A$161,0),MATCH(AM$9,'March 2019'!$G$1:$BR$1,0))/INDEX('Planning CPRP'!$G$10:$BA$168,MATCH('Planning Ngrps'!$A59,'Planning CPRP'!$A$10:$A$170,0),MATCH('Planning Ngrps'!AM$9,'Planning CPRP'!$G$9:$BA$9,0)),"")</f>
        <v/>
      </c>
      <c r="AN59" s="158" t="str">
        <f>IFERROR(INDEX('March 2019'!$G$2:$BR$159,MATCH('Planning Ngrps'!$A59,'March 2019'!$A$2:$A$161,0),MATCH(AN$9,'March 2019'!$G$1:$BR$1,0))/INDEX('Planning CPRP'!$G$10:$BA$168,MATCH('Planning Ngrps'!$A59,'Planning CPRP'!$A$10:$A$170,0),MATCH('Planning Ngrps'!AN$9,'Planning CPRP'!$G$9:$BA$9,0)),"")</f>
        <v/>
      </c>
      <c r="AO59" s="158" t="str">
        <f>IFERROR(INDEX('March 2019'!$G$2:$BR$159,MATCH('Planning Ngrps'!$A59,'March 2019'!$A$2:$A$161,0),MATCH(AO$9,'March 2019'!$G$1:$BR$1,0))/INDEX('Planning CPRP'!$G$10:$BA$168,MATCH('Planning Ngrps'!$A59,'Planning CPRP'!$A$10:$A$170,0),MATCH('Planning Ngrps'!AO$9,'Planning CPRP'!$G$9:$BA$9,0)),"")</f>
        <v/>
      </c>
      <c r="AP59" s="158" t="str">
        <f>IFERROR(INDEX('March 2019'!$G$2:$BR$159,MATCH('Planning Ngrps'!$A59,'March 2019'!$A$2:$A$161,0),MATCH(AP$9,'March 2019'!$G$1:$BR$1,0))/INDEX('Planning CPRP'!$G$10:$BA$168,MATCH('Planning Ngrps'!$A59,'Planning CPRP'!$A$10:$A$170,0),MATCH('Planning Ngrps'!AP$9,'Planning CPRP'!$G$9:$BA$9,0)),"")</f>
        <v/>
      </c>
      <c r="AQ59" s="158" t="str">
        <f>IFERROR(INDEX('March 2019'!$G$2:$BR$159,MATCH('Planning Ngrps'!$A59,'March 2019'!$A$2:$A$161,0),MATCH(AQ$9,'March 2019'!$G$1:$BR$1,0))/INDEX('Planning CPRP'!$G$10:$BA$168,MATCH('Planning Ngrps'!$A59,'Planning CPRP'!$A$10:$A$170,0),MATCH('Planning Ngrps'!AQ$9,'Planning CPRP'!$G$9:$BA$9,0)),"")</f>
        <v/>
      </c>
      <c r="AR59" s="158" t="str">
        <f>IFERROR(INDEX('March 2019'!$G$2:$BR$159,MATCH('Planning Ngrps'!$A59,'March 2019'!$A$2:$A$161,0),MATCH(AR$9,'March 2019'!$G$1:$BR$1,0))/INDEX('Planning CPRP'!$G$10:$BA$168,MATCH('Planning Ngrps'!$A59,'Planning CPRP'!$A$10:$A$170,0),MATCH('Planning Ngrps'!AR$9,'Planning CPRP'!$G$9:$BA$9,0)),"")</f>
        <v/>
      </c>
      <c r="AS59" s="158" t="str">
        <f>IFERROR(INDEX('March 2019'!$G$2:$BR$159,MATCH('Planning Ngrps'!$A59,'March 2019'!$A$2:$A$161,0),MATCH(AS$9,'March 2019'!$G$1:$BR$1,0))/INDEX('Planning CPRP'!$G$10:$BA$168,MATCH('Planning Ngrps'!$A59,'Planning CPRP'!$A$10:$A$170,0),MATCH('Planning Ngrps'!AS$9,'Planning CPRP'!$G$9:$BA$9,0)),"")</f>
        <v/>
      </c>
      <c r="AT59" s="158" t="str">
        <f>IFERROR(INDEX('March 2019'!$G$2:$BR$159,MATCH('Planning Ngrps'!$A59,'March 2019'!$A$2:$A$161,0),MATCH(AT$9,'March 2019'!$G$1:$BR$1,0))/INDEX('Planning CPRP'!$G$10:$BA$168,MATCH('Planning Ngrps'!$A59,'Planning CPRP'!$A$10:$A$170,0),MATCH('Planning Ngrps'!AT$9,'Planning CPRP'!$G$9:$BA$9,0)),"")</f>
        <v/>
      </c>
      <c r="AU59" s="158" t="str">
        <f>IFERROR(INDEX('March 2019'!$G$2:$BR$159,MATCH('Planning Ngrps'!$A59,'March 2019'!$A$2:$A$161,0),MATCH(AU$9,'March 2019'!$G$1:$BR$1,0))/INDEX('Planning CPRP'!$G$10:$BA$168,MATCH('Planning Ngrps'!$A59,'Planning CPRP'!$A$10:$A$170,0),MATCH('Planning Ngrps'!AU$9,'Planning CPRP'!$G$9:$BA$9,0)),"")</f>
        <v/>
      </c>
      <c r="AV59" s="158" t="str">
        <f>IFERROR(INDEX('March 2019'!$G$2:$BR$159,MATCH('Planning Ngrps'!$A59,'March 2019'!$A$2:$A$161,0),MATCH(AV$9,'March 2019'!$G$1:$BR$1,0))/INDEX('Planning CPRP'!$G$10:$BA$168,MATCH('Planning Ngrps'!$A59,'Planning CPRP'!$A$10:$A$170,0),MATCH('Planning Ngrps'!AV$9,'Planning CPRP'!$G$9:$BA$9,0)),"")</f>
        <v/>
      </c>
      <c r="AW59" s="158" t="str">
        <f>IFERROR(INDEX('March 2019'!$G$2:$BR$159,MATCH('Planning Ngrps'!$A59,'March 2019'!$A$2:$A$161,0),MATCH(AW$9,'March 2019'!$G$1:$BR$1,0))/INDEX('Planning CPRP'!$G$10:$BA$168,MATCH('Planning Ngrps'!$A59,'Planning CPRP'!$A$10:$A$170,0),MATCH('Planning Ngrps'!AW$9,'Planning CPRP'!$G$9:$BA$9,0)),"")</f>
        <v/>
      </c>
      <c r="AX59" s="158" t="str">
        <f>IFERROR(INDEX('March 2019'!$G$2:$BR$159,MATCH('Planning Ngrps'!$A59,'March 2019'!$A$2:$A$161,0),MATCH(AX$9,'March 2019'!$G$1:$BR$1,0))/INDEX('Planning CPRP'!$G$10:$BA$168,MATCH('Planning Ngrps'!$A59,'Planning CPRP'!$A$10:$A$170,0),MATCH('Planning Ngrps'!AX$9,'Planning CPRP'!$G$9:$BA$9,0)),"")</f>
        <v/>
      </c>
      <c r="AY59" s="158" t="str">
        <f>IFERROR(INDEX('March 2019'!$G$2:$BR$159,MATCH('Planning Ngrps'!$A59,'March 2019'!$A$2:$A$161,0),MATCH(AY$9,'March 2019'!$G$1:$BR$1,0))/INDEX('Planning CPRP'!$G$10:$BA$168,MATCH('Planning Ngrps'!$A59,'Planning CPRP'!$A$10:$A$170,0),MATCH('Planning Ngrps'!AY$9,'Planning CPRP'!$G$9:$BA$9,0)),"")</f>
        <v/>
      </c>
      <c r="AZ59" s="158" t="str">
        <f>IFERROR(INDEX('March 2019'!$G$2:$BR$159,MATCH('Planning Ngrps'!$A59,'March 2019'!$A$2:$A$161,0),MATCH(AZ$9,'March 2019'!$G$1:$BR$1,0))/INDEX('Planning CPRP'!$G$10:$BA$168,MATCH('Planning Ngrps'!$A59,'Planning CPRP'!$A$10:$A$170,0),MATCH('Planning Ngrps'!AZ$9,'Planning CPRP'!$G$9:$BA$9,0)),"")</f>
        <v/>
      </c>
      <c r="BA59" s="158" t="str">
        <f>IFERROR(INDEX('March 2019'!$G$2:$BR$159,MATCH('Planning Ngrps'!$A59,'March 2019'!$A$2:$A$161,0),MATCH(BA$9,'March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2019'!$G$2:$BR$159,MATCH('Planning Ngrps'!$A60,'March 2019'!$A$2:$A$161,0),MATCH(G$9,'March 2019'!$G$1:$BR$1,0))/INDEX('Planning CPRP'!$G$10:$BA$168,MATCH('Planning Ngrps'!$A60,'Planning CPRP'!$A$10:$A$170,0),MATCH('Planning Ngrps'!G$9,'Planning CPRP'!$G$9:$BA$9,0)),"")</f>
        <v/>
      </c>
      <c r="H60" s="158" t="str">
        <f>IFERROR(INDEX('March 2019'!$G$2:$BR$159,MATCH('Planning Ngrps'!$A60,'March 2019'!$A$2:$A$161,0),MATCH(H$9,'March 2019'!$G$1:$BR$1,0))/INDEX('Planning CPRP'!$G$10:$BA$168,MATCH('Planning Ngrps'!$A60,'Planning CPRP'!$A$10:$A$170,0),MATCH('Planning Ngrps'!H$9,'Planning CPRP'!$G$9:$BA$9,0)),"")</f>
        <v/>
      </c>
      <c r="I60" s="158" t="str">
        <f>IFERROR(INDEX('March 2019'!$G$2:$BR$159,MATCH('Planning Ngrps'!$A60,'March 2019'!$A$2:$A$161,0),MATCH(I$9,'March 2019'!$G$1:$BR$1,0))/INDEX('Planning CPRP'!$G$10:$BA$168,MATCH('Planning Ngrps'!$A60,'Planning CPRP'!$A$10:$A$170,0),MATCH('Planning Ngrps'!I$9,'Planning CPRP'!$G$9:$BA$9,0)),"")</f>
        <v/>
      </c>
      <c r="J60" s="158" t="str">
        <f>IFERROR(INDEX('March 2019'!$G$2:$BR$159,MATCH('Planning Ngrps'!$A60,'March 2019'!$A$2:$A$161,0),MATCH(J$9,'March 2019'!$G$1:$BR$1,0))/INDEX('Planning CPRP'!$G$10:$BA$168,MATCH('Planning Ngrps'!$A60,'Planning CPRP'!$A$10:$A$170,0),MATCH('Planning Ngrps'!J$9,'Planning CPRP'!$G$9:$BA$9,0)),"")</f>
        <v/>
      </c>
      <c r="K60" s="158" t="str">
        <f>IFERROR(INDEX('March 2019'!$G$2:$BR$159,MATCH('Planning Ngrps'!$A60,'March 2019'!$A$2:$A$161,0),MATCH(K$9,'March 2019'!$G$1:$BR$1,0))/INDEX('Planning CPRP'!$G$10:$BA$168,MATCH('Planning Ngrps'!$A60,'Planning CPRP'!$A$10:$A$170,0),MATCH('Planning Ngrps'!K$9,'Planning CPRP'!$G$9:$BA$9,0)),"")</f>
        <v/>
      </c>
      <c r="L60" s="158" t="str">
        <f>IFERROR(INDEX('March 2019'!$G$2:$BR$159,MATCH('Planning Ngrps'!$A60,'March 2019'!$A$2:$A$161,0),MATCH(L$9,'March 2019'!$G$1:$BR$1,0))/INDEX('Planning CPRP'!$G$10:$BA$168,MATCH('Planning Ngrps'!$A60,'Planning CPRP'!$A$10:$A$170,0),MATCH('Planning Ngrps'!L$9,'Planning CPRP'!$G$9:$BA$9,0)),"")</f>
        <v/>
      </c>
      <c r="M60" s="158" t="str">
        <f>IFERROR(INDEX('March 2019'!$G$2:$BR$159,MATCH('Planning Ngrps'!$A60,'March 2019'!$A$2:$A$161,0),MATCH(M$9,'March 2019'!$G$1:$BR$1,0))/INDEX('Planning CPRP'!$G$10:$BA$168,MATCH('Planning Ngrps'!$A60,'Planning CPRP'!$A$10:$A$170,0),MATCH('Planning Ngrps'!M$9,'Planning CPRP'!$G$9:$BA$9,0)),"")</f>
        <v/>
      </c>
      <c r="N60" s="158" t="str">
        <f>IFERROR(INDEX('March 2019'!$G$2:$BR$159,MATCH('Planning Ngrps'!$A60,'March 2019'!$A$2:$A$161,0),MATCH(N$9,'March 2019'!$G$1:$BR$1,0))/INDEX('Planning CPRP'!$G$10:$BA$168,MATCH('Planning Ngrps'!$A60,'Planning CPRP'!$A$10:$A$170,0),MATCH('Planning Ngrps'!N$9,'Planning CPRP'!$G$9:$BA$9,0)),"")</f>
        <v/>
      </c>
      <c r="O60" s="158" t="str">
        <f>IFERROR(INDEX('March 2019'!$G$2:$BR$159,MATCH('Planning Ngrps'!$A60,'March 2019'!$A$2:$A$161,0),MATCH(O$9,'March 2019'!$G$1:$BR$1,0))/INDEX('Planning CPRP'!$G$10:$BA$168,MATCH('Planning Ngrps'!$A60,'Planning CPRP'!$A$10:$A$170,0),MATCH('Planning Ngrps'!O$9,'Planning CPRP'!$G$9:$BA$9,0)),"")</f>
        <v/>
      </c>
      <c r="P60" s="158" t="str">
        <f>IFERROR(INDEX('March 2019'!$G$2:$BR$159,MATCH('Planning Ngrps'!$A60,'March 2019'!$A$2:$A$161,0),MATCH(P$9,'March 2019'!$G$1:$BR$1,0))/INDEX('Planning CPRP'!$G$10:$BA$168,MATCH('Planning Ngrps'!$A60,'Planning CPRP'!$A$10:$A$170,0),MATCH('Planning Ngrps'!P$9,'Planning CPRP'!$G$9:$BA$9,0)),"")</f>
        <v/>
      </c>
      <c r="Q60" s="158" t="str">
        <f>IFERROR(INDEX('March 2019'!$G$2:$BR$159,MATCH('Planning Ngrps'!$A60,'March 2019'!$A$2:$A$161,0),MATCH(Q$9,'March 2019'!$G$1:$BR$1,0))/INDEX('Planning CPRP'!$G$10:$BA$168,MATCH('Planning Ngrps'!$A60,'Planning CPRP'!$A$10:$A$170,0),MATCH('Planning Ngrps'!Q$9,'Planning CPRP'!$G$9:$BA$9,0)),"")</f>
        <v/>
      </c>
      <c r="R60" s="158" t="str">
        <f>IFERROR(INDEX('March 2019'!$G$2:$BR$159,MATCH('Planning Ngrps'!$A60,'March 2019'!$A$2:$A$161,0),MATCH(R$9,'March 2019'!$G$1:$BR$1,0))/INDEX('Planning CPRP'!$G$10:$BA$168,MATCH('Planning Ngrps'!$A60,'Planning CPRP'!$A$10:$A$170,0),MATCH('Planning Ngrps'!R$9,'Planning CPRP'!$G$9:$BA$9,0)),"")</f>
        <v/>
      </c>
      <c r="S60" s="158" t="str">
        <f>IFERROR(INDEX('March 2019'!$G$2:$BR$159,MATCH('Planning Ngrps'!$A60,'March 2019'!$A$2:$A$161,0),MATCH(S$9,'March 2019'!$G$1:$BR$1,0))/INDEX('Planning CPRP'!$G$10:$BA$168,MATCH('Planning Ngrps'!$A60,'Planning CPRP'!$A$10:$A$170,0),MATCH('Planning Ngrps'!S$9,'Planning CPRP'!$G$9:$BA$9,0)),"")</f>
        <v/>
      </c>
      <c r="T60" s="158" t="str">
        <f>IFERROR(INDEX('March 2019'!$G$2:$BR$159,MATCH('Planning Ngrps'!$A60,'March 2019'!$A$2:$A$161,0),MATCH(T$9,'March 2019'!$G$1:$BR$1,0))/INDEX('Planning CPRP'!$G$10:$BA$168,MATCH('Planning Ngrps'!$A60,'Planning CPRP'!$A$10:$A$170,0),MATCH('Planning Ngrps'!T$9,'Planning CPRP'!$G$9:$BA$9,0)),"")</f>
        <v/>
      </c>
      <c r="U60" s="158" t="str">
        <f>IFERROR(INDEX('March 2019'!$G$2:$BR$159,MATCH('Planning Ngrps'!$A60,'March 2019'!$A$2:$A$161,0),MATCH(U$9,'March 2019'!$G$1:$BR$1,0))/INDEX('Planning CPRP'!$G$10:$BA$168,MATCH('Planning Ngrps'!$A60,'Planning CPRP'!$A$10:$A$170,0),MATCH('Planning Ngrps'!U$9,'Planning CPRP'!$G$9:$BA$9,0)),"")</f>
        <v/>
      </c>
      <c r="V60" s="158" t="str">
        <f>IFERROR(INDEX('March 2019'!$G$2:$BR$159,MATCH('Planning Ngrps'!$A60,'March 2019'!$A$2:$A$161,0),MATCH(V$9,'March 2019'!$G$1:$BR$1,0))/INDEX('Planning CPRP'!$G$10:$BA$168,MATCH('Planning Ngrps'!$A60,'Planning CPRP'!$A$10:$A$170,0),MATCH('Planning Ngrps'!V$9,'Planning CPRP'!$G$9:$BA$9,0)),"")</f>
        <v/>
      </c>
      <c r="W60" s="158" t="str">
        <f>IFERROR(INDEX('March 2019'!$G$2:$BR$159,MATCH('Planning Ngrps'!$A60,'March 2019'!$A$2:$A$161,0),MATCH(W$9,'March 2019'!$G$1:$BR$1,0))/INDEX('Planning CPRP'!$G$10:$BA$168,MATCH('Planning Ngrps'!$A60,'Planning CPRP'!$A$10:$A$170,0),MATCH('Planning Ngrps'!W$9,'Planning CPRP'!$G$9:$BA$9,0)),"")</f>
        <v/>
      </c>
      <c r="X60" s="158" t="str">
        <f>IFERROR(INDEX('March 2019'!$G$2:$BR$159,MATCH('Planning Ngrps'!$A60,'March 2019'!$A$2:$A$161,0),MATCH(X$9,'March 2019'!$G$1:$BR$1,0))/INDEX('Planning CPRP'!$G$10:$BA$168,MATCH('Planning Ngrps'!$A60,'Planning CPRP'!$A$10:$A$170,0),MATCH('Planning Ngrps'!X$9,'Planning CPRP'!$G$9:$BA$9,0)),"")</f>
        <v/>
      </c>
      <c r="Y60" s="158" t="str">
        <f>IFERROR(INDEX('March 2019'!$G$2:$BR$159,MATCH('Planning Ngrps'!$A60,'March 2019'!$A$2:$A$161,0),MATCH(Y$9,'March 2019'!$G$1:$BR$1,0))/INDEX('Planning CPRP'!$G$10:$BA$168,MATCH('Planning Ngrps'!$A60,'Planning CPRP'!$A$10:$A$170,0),MATCH('Planning Ngrps'!Y$9,'Planning CPRP'!$G$9:$BA$9,0)),"")</f>
        <v/>
      </c>
      <c r="Z60" s="158" t="str">
        <f>IFERROR(INDEX('March 2019'!$G$2:$BR$159,MATCH('Planning Ngrps'!$A60,'March 2019'!$A$2:$A$161,0),MATCH(Z$9,'March 2019'!$G$1:$BR$1,0))/INDEX('Planning CPRP'!$G$10:$BA$168,MATCH('Planning Ngrps'!$A60,'Planning CPRP'!$A$10:$A$170,0),MATCH('Planning Ngrps'!Z$9,'Planning CPRP'!$G$9:$BA$9,0)),"")</f>
        <v/>
      </c>
      <c r="AA60" s="158" t="str">
        <f>IFERROR(INDEX('March 2019'!$G$2:$BR$159,MATCH('Planning Ngrps'!$A60,'March 2019'!$A$2:$A$161,0),MATCH(AA$9,'March 2019'!$G$1:$BR$1,0))/INDEX('Planning CPRP'!$G$10:$BA$168,MATCH('Planning Ngrps'!$A60,'Planning CPRP'!$A$10:$A$170,0),MATCH('Planning Ngrps'!AA$9,'Planning CPRP'!$G$9:$BA$9,0)),"")</f>
        <v/>
      </c>
      <c r="AB60" s="158" t="str">
        <f>IFERROR(INDEX('March 2019'!$G$2:$BR$159,MATCH('Planning Ngrps'!$A60,'March 2019'!$A$2:$A$161,0),MATCH(AB$9,'March 2019'!$G$1:$BR$1,0))/INDEX('Planning CPRP'!$G$10:$BA$168,MATCH('Planning Ngrps'!$A60,'Planning CPRP'!$A$10:$A$170,0),MATCH('Planning Ngrps'!AB$9,'Planning CPRP'!$G$9:$BA$9,0)),"")</f>
        <v/>
      </c>
      <c r="AC60" s="158" t="str">
        <f>IFERROR(INDEX('March 2019'!$G$2:$BR$159,MATCH('Planning Ngrps'!$A60,'March 2019'!$A$2:$A$161,0),MATCH(AC$9,'March 2019'!$G$1:$BR$1,0))/INDEX('Planning CPRP'!$G$10:$BA$168,MATCH('Planning Ngrps'!$A60,'Planning CPRP'!$A$10:$A$170,0),MATCH('Planning Ngrps'!AC$9,'Planning CPRP'!$G$9:$BA$9,0)),"")</f>
        <v/>
      </c>
      <c r="AD60" s="158" t="str">
        <f>IFERROR(INDEX('March 2019'!$G$2:$BR$159,MATCH('Planning Ngrps'!$A60,'March 2019'!$A$2:$A$161,0),MATCH(AD$9,'March 2019'!$G$1:$BR$1,0))/INDEX('Planning CPRP'!$G$10:$BA$168,MATCH('Planning Ngrps'!$A60,'Planning CPRP'!$A$10:$A$170,0),MATCH('Planning Ngrps'!AD$9,'Planning CPRP'!$G$9:$BA$9,0)),"")</f>
        <v/>
      </c>
      <c r="AE60" s="158" t="str">
        <f>IFERROR(INDEX('March 2019'!$G$2:$BR$159,MATCH('Planning Ngrps'!$A60,'March 2019'!$A$2:$A$161,0),MATCH(AE$9,'March 2019'!$G$1:$BR$1,0))/INDEX('Planning CPRP'!$G$10:$BA$168,MATCH('Planning Ngrps'!$A60,'Planning CPRP'!$A$10:$A$170,0),MATCH('Planning Ngrps'!AE$9,'Planning CPRP'!$G$9:$BA$9,0)),"")</f>
        <v/>
      </c>
      <c r="AF60" s="158" t="str">
        <f>IFERROR(INDEX('March 2019'!$G$2:$BR$159,MATCH('Planning Ngrps'!$A60,'March 2019'!$A$2:$A$161,0),MATCH(AF$9,'March 2019'!$G$1:$BR$1,0))/INDEX('Planning CPRP'!$G$10:$BA$168,MATCH('Planning Ngrps'!$A60,'Planning CPRP'!$A$10:$A$170,0),MATCH('Planning Ngrps'!AF$9,'Planning CPRP'!$G$9:$BA$9,0)),"")</f>
        <v/>
      </c>
      <c r="AG60" s="158" t="str">
        <f>IFERROR(INDEX('March 2019'!$G$2:$BR$159,MATCH('Planning Ngrps'!$A60,'March 2019'!$A$2:$A$161,0),MATCH(AG$9,'March 2019'!$G$1:$BR$1,0))/INDEX('Planning CPRP'!$G$10:$BA$168,MATCH('Planning Ngrps'!$A60,'Planning CPRP'!$A$10:$A$170,0),MATCH('Planning Ngrps'!AG$9,'Planning CPRP'!$G$9:$BA$9,0)),"")</f>
        <v/>
      </c>
      <c r="AH60" s="158" t="str">
        <f>IFERROR(INDEX('March 2019'!$G$2:$BR$159,MATCH('Planning Ngrps'!$A60,'March 2019'!$A$2:$A$161,0),MATCH(AH$9,'March 2019'!$G$1:$BR$1,0))/INDEX('Planning CPRP'!$G$10:$BA$168,MATCH('Planning Ngrps'!$A60,'Planning CPRP'!$A$10:$A$170,0),MATCH('Planning Ngrps'!AH$9,'Planning CPRP'!$G$9:$BA$9,0)),"")</f>
        <v/>
      </c>
      <c r="AI60" s="158" t="str">
        <f>IFERROR(INDEX('March 2019'!$G$2:$BR$159,MATCH('Planning Ngrps'!$A60,'March 2019'!$A$2:$A$161,0),MATCH(AI$9,'March 2019'!$G$1:$BR$1,0))/INDEX('Planning CPRP'!$G$10:$BA$168,MATCH('Planning Ngrps'!$A60,'Planning CPRP'!$A$10:$A$170,0),MATCH('Planning Ngrps'!AI$9,'Planning CPRP'!$G$9:$BA$9,0)),"")</f>
        <v/>
      </c>
      <c r="AJ60" s="158" t="str">
        <f>IFERROR(INDEX('March 2019'!$G$2:$BR$159,MATCH('Planning Ngrps'!$A60,'March 2019'!$A$2:$A$161,0),MATCH(AJ$9,'March 2019'!$G$1:$BR$1,0))/INDEX('Planning CPRP'!$G$10:$BA$168,MATCH('Planning Ngrps'!$A60,'Planning CPRP'!$A$10:$A$170,0),MATCH('Planning Ngrps'!AJ$9,'Planning CPRP'!$G$9:$BA$9,0)),"")</f>
        <v/>
      </c>
      <c r="AK60" s="158" t="str">
        <f>IFERROR(INDEX('March 2019'!$G$2:$BR$159,MATCH('Planning Ngrps'!$A60,'March 2019'!$A$2:$A$161,0),MATCH(AK$9,'March 2019'!$G$1:$BR$1,0))/INDEX('Planning CPRP'!$G$10:$BA$168,MATCH('Planning Ngrps'!$A60,'Planning CPRP'!$A$10:$A$170,0),MATCH('Planning Ngrps'!AK$9,'Planning CPRP'!$G$9:$BA$9,0)),"")</f>
        <v/>
      </c>
      <c r="AL60" s="158" t="str">
        <f>IFERROR(INDEX('March 2019'!$G$2:$BR$159,MATCH('Planning Ngrps'!$A60,'March 2019'!$A$2:$A$161,0),MATCH(AL$9,'March 2019'!$G$1:$BR$1,0))/INDEX('Planning CPRP'!$G$10:$BA$168,MATCH('Planning Ngrps'!$A60,'Planning CPRP'!$A$10:$A$170,0),MATCH('Planning Ngrps'!AL$9,'Planning CPRP'!$G$9:$BA$9,0)),"")</f>
        <v/>
      </c>
      <c r="AM60" s="158" t="str">
        <f>IFERROR(INDEX('March 2019'!$G$2:$BR$159,MATCH('Planning Ngrps'!$A60,'March 2019'!$A$2:$A$161,0),MATCH(AM$9,'March 2019'!$G$1:$BR$1,0))/INDEX('Planning CPRP'!$G$10:$BA$168,MATCH('Planning Ngrps'!$A60,'Planning CPRP'!$A$10:$A$170,0),MATCH('Planning Ngrps'!AM$9,'Planning CPRP'!$G$9:$BA$9,0)),"")</f>
        <v/>
      </c>
      <c r="AN60" s="158" t="str">
        <f>IFERROR(INDEX('March 2019'!$G$2:$BR$159,MATCH('Planning Ngrps'!$A60,'March 2019'!$A$2:$A$161,0),MATCH(AN$9,'March 2019'!$G$1:$BR$1,0))/INDEX('Planning CPRP'!$G$10:$BA$168,MATCH('Planning Ngrps'!$A60,'Planning CPRP'!$A$10:$A$170,0),MATCH('Planning Ngrps'!AN$9,'Planning CPRP'!$G$9:$BA$9,0)),"")</f>
        <v/>
      </c>
      <c r="AO60" s="158" t="str">
        <f>IFERROR(INDEX('March 2019'!$G$2:$BR$159,MATCH('Planning Ngrps'!$A60,'March 2019'!$A$2:$A$161,0),MATCH(AO$9,'March 2019'!$G$1:$BR$1,0))/INDEX('Planning CPRP'!$G$10:$BA$168,MATCH('Planning Ngrps'!$A60,'Planning CPRP'!$A$10:$A$170,0),MATCH('Planning Ngrps'!AO$9,'Planning CPRP'!$G$9:$BA$9,0)),"")</f>
        <v/>
      </c>
      <c r="AP60" s="158" t="str">
        <f>IFERROR(INDEX('March 2019'!$G$2:$BR$159,MATCH('Planning Ngrps'!$A60,'March 2019'!$A$2:$A$161,0),MATCH(AP$9,'March 2019'!$G$1:$BR$1,0))/INDEX('Planning CPRP'!$G$10:$BA$168,MATCH('Planning Ngrps'!$A60,'Planning CPRP'!$A$10:$A$170,0),MATCH('Planning Ngrps'!AP$9,'Planning CPRP'!$G$9:$BA$9,0)),"")</f>
        <v/>
      </c>
      <c r="AQ60" s="158" t="str">
        <f>IFERROR(INDEX('March 2019'!$G$2:$BR$159,MATCH('Planning Ngrps'!$A60,'March 2019'!$A$2:$A$161,0),MATCH(AQ$9,'March 2019'!$G$1:$BR$1,0))/INDEX('Planning CPRP'!$G$10:$BA$168,MATCH('Planning Ngrps'!$A60,'Planning CPRP'!$A$10:$A$170,0),MATCH('Planning Ngrps'!AQ$9,'Planning CPRP'!$G$9:$BA$9,0)),"")</f>
        <v/>
      </c>
      <c r="AR60" s="158" t="str">
        <f>IFERROR(INDEX('March 2019'!$G$2:$BR$159,MATCH('Planning Ngrps'!$A60,'March 2019'!$A$2:$A$161,0),MATCH(AR$9,'March 2019'!$G$1:$BR$1,0))/INDEX('Planning CPRP'!$G$10:$BA$168,MATCH('Planning Ngrps'!$A60,'Planning CPRP'!$A$10:$A$170,0),MATCH('Planning Ngrps'!AR$9,'Planning CPRP'!$G$9:$BA$9,0)),"")</f>
        <v/>
      </c>
      <c r="AS60" s="158" t="str">
        <f>IFERROR(INDEX('March 2019'!$G$2:$BR$159,MATCH('Planning Ngrps'!$A60,'March 2019'!$A$2:$A$161,0),MATCH(AS$9,'March 2019'!$G$1:$BR$1,0))/INDEX('Planning CPRP'!$G$10:$BA$168,MATCH('Planning Ngrps'!$A60,'Planning CPRP'!$A$10:$A$170,0),MATCH('Planning Ngrps'!AS$9,'Planning CPRP'!$G$9:$BA$9,0)),"")</f>
        <v/>
      </c>
      <c r="AT60" s="158" t="str">
        <f>IFERROR(INDEX('March 2019'!$G$2:$BR$159,MATCH('Planning Ngrps'!$A60,'March 2019'!$A$2:$A$161,0),MATCH(AT$9,'March 2019'!$G$1:$BR$1,0))/INDEX('Planning CPRP'!$G$10:$BA$168,MATCH('Planning Ngrps'!$A60,'Planning CPRP'!$A$10:$A$170,0),MATCH('Planning Ngrps'!AT$9,'Planning CPRP'!$G$9:$BA$9,0)),"")</f>
        <v/>
      </c>
      <c r="AU60" s="158" t="str">
        <f>IFERROR(INDEX('March 2019'!$G$2:$BR$159,MATCH('Planning Ngrps'!$A60,'March 2019'!$A$2:$A$161,0),MATCH(AU$9,'March 2019'!$G$1:$BR$1,0))/INDEX('Planning CPRP'!$G$10:$BA$168,MATCH('Planning Ngrps'!$A60,'Planning CPRP'!$A$10:$A$170,0),MATCH('Planning Ngrps'!AU$9,'Planning CPRP'!$G$9:$BA$9,0)),"")</f>
        <v/>
      </c>
      <c r="AV60" s="158" t="str">
        <f>IFERROR(INDEX('March 2019'!$G$2:$BR$159,MATCH('Planning Ngrps'!$A60,'March 2019'!$A$2:$A$161,0),MATCH(AV$9,'March 2019'!$G$1:$BR$1,0))/INDEX('Planning CPRP'!$G$10:$BA$168,MATCH('Planning Ngrps'!$A60,'Planning CPRP'!$A$10:$A$170,0),MATCH('Planning Ngrps'!AV$9,'Planning CPRP'!$G$9:$BA$9,0)),"")</f>
        <v/>
      </c>
      <c r="AW60" s="158" t="str">
        <f>IFERROR(INDEX('March 2019'!$G$2:$BR$159,MATCH('Planning Ngrps'!$A60,'March 2019'!$A$2:$A$161,0),MATCH(AW$9,'March 2019'!$G$1:$BR$1,0))/INDEX('Planning CPRP'!$G$10:$BA$168,MATCH('Planning Ngrps'!$A60,'Planning CPRP'!$A$10:$A$170,0),MATCH('Planning Ngrps'!AW$9,'Planning CPRP'!$G$9:$BA$9,0)),"")</f>
        <v/>
      </c>
      <c r="AX60" s="158" t="str">
        <f>IFERROR(INDEX('March 2019'!$G$2:$BR$159,MATCH('Planning Ngrps'!$A60,'March 2019'!$A$2:$A$161,0),MATCH(AX$9,'March 2019'!$G$1:$BR$1,0))/INDEX('Planning CPRP'!$G$10:$BA$168,MATCH('Planning Ngrps'!$A60,'Planning CPRP'!$A$10:$A$170,0),MATCH('Planning Ngrps'!AX$9,'Planning CPRP'!$G$9:$BA$9,0)),"")</f>
        <v/>
      </c>
      <c r="AY60" s="158" t="str">
        <f>IFERROR(INDEX('March 2019'!$G$2:$BR$159,MATCH('Planning Ngrps'!$A60,'March 2019'!$A$2:$A$161,0),MATCH(AY$9,'March 2019'!$G$1:$BR$1,0))/INDEX('Planning CPRP'!$G$10:$BA$168,MATCH('Planning Ngrps'!$A60,'Planning CPRP'!$A$10:$A$170,0),MATCH('Planning Ngrps'!AY$9,'Planning CPRP'!$G$9:$BA$9,0)),"")</f>
        <v/>
      </c>
      <c r="AZ60" s="158" t="str">
        <f>IFERROR(INDEX('March 2019'!$G$2:$BR$159,MATCH('Planning Ngrps'!$A60,'March 2019'!$A$2:$A$161,0),MATCH(AZ$9,'March 2019'!$G$1:$BR$1,0))/INDEX('Planning CPRP'!$G$10:$BA$168,MATCH('Planning Ngrps'!$A60,'Planning CPRP'!$A$10:$A$170,0),MATCH('Planning Ngrps'!AZ$9,'Planning CPRP'!$G$9:$BA$9,0)),"")</f>
        <v/>
      </c>
      <c r="BA60" s="158" t="str">
        <f>IFERROR(INDEX('March 2019'!$G$2:$BR$159,MATCH('Planning Ngrps'!$A60,'March 2019'!$A$2:$A$161,0),MATCH(BA$9,'March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IFERROR(INDEX('March 2019'!$G$2:$BR$159,MATCH('Planning Ngrps'!$A61,'March 2019'!$A$2:$A$161,0),MATCH(G$9,'March 2019'!$G$1:$BR$1,0))/INDEX('Planning CPRP'!$G$10:$BA$168,MATCH('Planning Ngrps'!$A61,'Planning CPRP'!$A$10:$A$170,0),MATCH('Planning Ngrps'!G$9,'Planning CPRP'!$G$9:$BA$9,0)),"")</f>
        <v/>
      </c>
      <c r="H61" s="158" t="str">
        <f>IFERROR(INDEX('March 2019'!$G$2:$BR$159,MATCH('Planning Ngrps'!$A61,'March 2019'!$A$2:$A$161,0),MATCH(H$9,'March 2019'!$G$1:$BR$1,0))/INDEX('Planning CPRP'!$G$10:$BA$168,MATCH('Planning Ngrps'!$A61,'Planning CPRP'!$A$10:$A$170,0),MATCH('Planning Ngrps'!H$9,'Planning CPRP'!$G$9:$BA$9,0)),"")</f>
        <v/>
      </c>
      <c r="I61" s="158" t="str">
        <f>IFERROR(INDEX('March 2019'!$G$2:$BR$159,MATCH('Planning Ngrps'!$A61,'March 2019'!$A$2:$A$161,0),MATCH(I$9,'March 2019'!$G$1:$BR$1,0))/INDEX('Planning CPRP'!$G$10:$BA$168,MATCH('Planning Ngrps'!$A61,'Planning CPRP'!$A$10:$A$170,0),MATCH('Planning Ngrps'!I$9,'Planning CPRP'!$G$9:$BA$9,0)),"")</f>
        <v/>
      </c>
      <c r="J61" s="158" t="str">
        <f>IFERROR(INDEX('March 2019'!$G$2:$BR$159,MATCH('Planning Ngrps'!$A61,'March 2019'!$A$2:$A$161,0),MATCH(J$9,'March 2019'!$G$1:$BR$1,0))/INDEX('Planning CPRP'!$G$10:$BA$168,MATCH('Planning Ngrps'!$A61,'Planning CPRP'!$A$10:$A$170,0),MATCH('Planning Ngrps'!J$9,'Planning CPRP'!$G$9:$BA$9,0)),"")</f>
        <v/>
      </c>
      <c r="K61" s="158" t="str">
        <f>IFERROR(INDEX('March 2019'!$G$2:$BR$159,MATCH('Planning Ngrps'!$A61,'March 2019'!$A$2:$A$161,0),MATCH(K$9,'March 2019'!$G$1:$BR$1,0))/INDEX('Planning CPRP'!$G$10:$BA$168,MATCH('Planning Ngrps'!$A61,'Planning CPRP'!$A$10:$A$170,0),MATCH('Planning Ngrps'!K$9,'Planning CPRP'!$G$9:$BA$9,0)),"")</f>
        <v/>
      </c>
      <c r="L61" s="158" t="str">
        <f>IFERROR(INDEX('March 2019'!$G$2:$BR$159,MATCH('Planning Ngrps'!$A61,'March 2019'!$A$2:$A$161,0),MATCH(L$9,'March 2019'!$G$1:$BR$1,0))/INDEX('Planning CPRP'!$G$10:$BA$168,MATCH('Planning Ngrps'!$A61,'Planning CPRP'!$A$10:$A$170,0),MATCH('Planning Ngrps'!L$9,'Planning CPRP'!$G$9:$BA$9,0)),"")</f>
        <v/>
      </c>
      <c r="M61" s="158" t="str">
        <f>IFERROR(INDEX('March 2019'!$G$2:$BR$159,MATCH('Planning Ngrps'!$A61,'March 2019'!$A$2:$A$161,0),MATCH(M$9,'March 2019'!$G$1:$BR$1,0))/INDEX('Planning CPRP'!$G$10:$BA$168,MATCH('Planning Ngrps'!$A61,'Planning CPRP'!$A$10:$A$170,0),MATCH('Planning Ngrps'!M$9,'Planning CPRP'!$G$9:$BA$9,0)),"")</f>
        <v/>
      </c>
      <c r="N61" s="158" t="str">
        <f>IFERROR(INDEX('March 2019'!$G$2:$BR$159,MATCH('Planning Ngrps'!$A61,'March 2019'!$A$2:$A$161,0),MATCH(N$9,'March 2019'!$G$1:$BR$1,0))/INDEX('Planning CPRP'!$G$10:$BA$168,MATCH('Planning Ngrps'!$A61,'Planning CPRP'!$A$10:$A$170,0),MATCH('Planning Ngrps'!N$9,'Planning CPRP'!$G$9:$BA$9,0)),"")</f>
        <v/>
      </c>
      <c r="O61" s="158" t="str">
        <f>IFERROR(INDEX('March 2019'!$G$2:$BR$159,MATCH('Planning Ngrps'!$A61,'March 2019'!$A$2:$A$161,0),MATCH(O$9,'March 2019'!$G$1:$BR$1,0))/INDEX('Planning CPRP'!$G$10:$BA$168,MATCH('Planning Ngrps'!$A61,'Planning CPRP'!$A$10:$A$170,0),MATCH('Planning Ngrps'!O$9,'Planning CPRP'!$G$9:$BA$9,0)),"")</f>
        <v/>
      </c>
      <c r="P61" s="158" t="str">
        <f>IFERROR(INDEX('March 2019'!$G$2:$BR$159,MATCH('Planning Ngrps'!$A61,'March 2019'!$A$2:$A$161,0),MATCH(P$9,'March 2019'!$G$1:$BR$1,0))/INDEX('Planning CPRP'!$G$10:$BA$168,MATCH('Planning Ngrps'!$A61,'Planning CPRP'!$A$10:$A$170,0),MATCH('Planning Ngrps'!P$9,'Planning CPRP'!$G$9:$BA$9,0)),"")</f>
        <v/>
      </c>
      <c r="Q61" s="158" t="str">
        <f>IFERROR(INDEX('March 2019'!$G$2:$BR$159,MATCH('Planning Ngrps'!$A61,'March 2019'!$A$2:$A$161,0),MATCH(Q$9,'March 2019'!$G$1:$BR$1,0))/INDEX('Planning CPRP'!$G$10:$BA$168,MATCH('Planning Ngrps'!$A61,'Planning CPRP'!$A$10:$A$170,0),MATCH('Planning Ngrps'!Q$9,'Planning CPRP'!$G$9:$BA$9,0)),"")</f>
        <v/>
      </c>
      <c r="R61" s="158" t="str">
        <f>IFERROR(INDEX('March 2019'!$G$2:$BR$159,MATCH('Planning Ngrps'!$A61,'March 2019'!$A$2:$A$161,0),MATCH(R$9,'March 2019'!$G$1:$BR$1,0))/INDEX('Planning CPRP'!$G$10:$BA$168,MATCH('Planning Ngrps'!$A61,'Planning CPRP'!$A$10:$A$170,0),MATCH('Planning Ngrps'!R$9,'Planning CPRP'!$G$9:$BA$9,0)),"")</f>
        <v/>
      </c>
      <c r="S61" s="158" t="str">
        <f>IFERROR(INDEX('March 2019'!$G$2:$BR$159,MATCH('Planning Ngrps'!$A61,'March 2019'!$A$2:$A$161,0),MATCH(S$9,'March 2019'!$G$1:$BR$1,0))/INDEX('Planning CPRP'!$G$10:$BA$168,MATCH('Planning Ngrps'!$A61,'Planning CPRP'!$A$10:$A$170,0),MATCH('Planning Ngrps'!S$9,'Planning CPRP'!$G$9:$BA$9,0)),"")</f>
        <v/>
      </c>
      <c r="T61" s="158" t="str">
        <f>IFERROR(INDEX('March 2019'!$G$2:$BR$159,MATCH('Planning Ngrps'!$A61,'March 2019'!$A$2:$A$161,0),MATCH(T$9,'March 2019'!$G$1:$BR$1,0))/INDEX('Planning CPRP'!$G$10:$BA$168,MATCH('Planning Ngrps'!$A61,'Planning CPRP'!$A$10:$A$170,0),MATCH('Planning Ngrps'!T$9,'Planning CPRP'!$G$9:$BA$9,0)),"")</f>
        <v/>
      </c>
      <c r="U61" s="158" t="str">
        <f>IFERROR(INDEX('March 2019'!$G$2:$BR$159,MATCH('Planning Ngrps'!$A61,'March 2019'!$A$2:$A$161,0),MATCH(U$9,'March 2019'!$G$1:$BR$1,0))/INDEX('Planning CPRP'!$G$10:$BA$168,MATCH('Planning Ngrps'!$A61,'Planning CPRP'!$A$10:$A$170,0),MATCH('Planning Ngrps'!U$9,'Planning CPRP'!$G$9:$BA$9,0)),"")</f>
        <v/>
      </c>
      <c r="V61" s="158" t="str">
        <f>IFERROR(INDEX('March 2019'!$G$2:$BR$159,MATCH('Planning Ngrps'!$A61,'March 2019'!$A$2:$A$161,0),MATCH(V$9,'March 2019'!$G$1:$BR$1,0))/INDEX('Planning CPRP'!$G$10:$BA$168,MATCH('Planning Ngrps'!$A61,'Planning CPRP'!$A$10:$A$170,0),MATCH('Planning Ngrps'!V$9,'Planning CPRP'!$G$9:$BA$9,0)),"")</f>
        <v/>
      </c>
      <c r="W61" s="158" t="str">
        <f>IFERROR(INDEX('March 2019'!$G$2:$BR$159,MATCH('Planning Ngrps'!$A61,'March 2019'!$A$2:$A$161,0),MATCH(W$9,'March 2019'!$G$1:$BR$1,0))/INDEX('Planning CPRP'!$G$10:$BA$168,MATCH('Planning Ngrps'!$A61,'Planning CPRP'!$A$10:$A$170,0),MATCH('Planning Ngrps'!W$9,'Planning CPRP'!$G$9:$BA$9,0)),"")</f>
        <v/>
      </c>
      <c r="X61" s="158" t="str">
        <f>IFERROR(INDEX('March 2019'!$G$2:$BR$159,MATCH('Planning Ngrps'!$A61,'March 2019'!$A$2:$A$161,0),MATCH(X$9,'March 2019'!$G$1:$BR$1,0))/INDEX('Planning CPRP'!$G$10:$BA$168,MATCH('Planning Ngrps'!$A61,'Planning CPRP'!$A$10:$A$170,0),MATCH('Planning Ngrps'!X$9,'Planning CPRP'!$G$9:$BA$9,0)),"")</f>
        <v/>
      </c>
      <c r="Y61" s="158" t="str">
        <f>IFERROR(INDEX('March 2019'!$G$2:$BR$159,MATCH('Planning Ngrps'!$A61,'March 2019'!$A$2:$A$161,0),MATCH(Y$9,'March 2019'!$G$1:$BR$1,0))/INDEX('Planning CPRP'!$G$10:$BA$168,MATCH('Planning Ngrps'!$A61,'Planning CPRP'!$A$10:$A$170,0),MATCH('Planning Ngrps'!Y$9,'Planning CPRP'!$G$9:$BA$9,0)),"")</f>
        <v/>
      </c>
      <c r="Z61" s="158" t="str">
        <f>IFERROR(INDEX('March 2019'!$G$2:$BR$159,MATCH('Planning Ngrps'!$A61,'March 2019'!$A$2:$A$161,0),MATCH(Z$9,'March 2019'!$G$1:$BR$1,0))/INDEX('Planning CPRP'!$G$10:$BA$168,MATCH('Planning Ngrps'!$A61,'Planning CPRP'!$A$10:$A$170,0),MATCH('Planning Ngrps'!Z$9,'Planning CPRP'!$G$9:$BA$9,0)),"")</f>
        <v/>
      </c>
      <c r="AA61" s="158" t="str">
        <f>IFERROR(INDEX('March 2019'!$G$2:$BR$159,MATCH('Planning Ngrps'!$A61,'March 2019'!$A$2:$A$161,0),MATCH(AA$9,'March 2019'!$G$1:$BR$1,0))/INDEX('Planning CPRP'!$G$10:$BA$168,MATCH('Planning Ngrps'!$A61,'Planning CPRP'!$A$10:$A$170,0),MATCH('Planning Ngrps'!AA$9,'Planning CPRP'!$G$9:$BA$9,0)),"")</f>
        <v/>
      </c>
      <c r="AB61" s="158" t="str">
        <f>IFERROR(INDEX('March 2019'!$G$2:$BR$159,MATCH('Planning Ngrps'!$A61,'March 2019'!$A$2:$A$161,0),MATCH(AB$9,'March 2019'!$G$1:$BR$1,0))/INDEX('Planning CPRP'!$G$10:$BA$168,MATCH('Planning Ngrps'!$A61,'Planning CPRP'!$A$10:$A$170,0),MATCH('Planning Ngrps'!AB$9,'Planning CPRP'!$G$9:$BA$9,0)),"")</f>
        <v/>
      </c>
      <c r="AC61" s="158" t="str">
        <f>IFERROR(INDEX('March 2019'!$G$2:$BR$159,MATCH('Planning Ngrps'!$A61,'March 2019'!$A$2:$A$161,0),MATCH(AC$9,'March 2019'!$G$1:$BR$1,0))/INDEX('Planning CPRP'!$G$10:$BA$168,MATCH('Planning Ngrps'!$A61,'Planning CPRP'!$A$10:$A$170,0),MATCH('Planning Ngrps'!AC$9,'Planning CPRP'!$G$9:$BA$9,0)),"")</f>
        <v/>
      </c>
      <c r="AD61" s="158" t="str">
        <f>IFERROR(INDEX('March 2019'!$G$2:$BR$159,MATCH('Planning Ngrps'!$A61,'March 2019'!$A$2:$A$161,0),MATCH(AD$9,'March 2019'!$G$1:$BR$1,0))/INDEX('Planning CPRP'!$G$10:$BA$168,MATCH('Planning Ngrps'!$A61,'Planning CPRP'!$A$10:$A$170,0),MATCH('Planning Ngrps'!AD$9,'Planning CPRP'!$G$9:$BA$9,0)),"")</f>
        <v/>
      </c>
      <c r="AE61" s="158" t="str">
        <f>IFERROR(INDEX('March 2019'!$G$2:$BR$159,MATCH('Planning Ngrps'!$A61,'March 2019'!$A$2:$A$161,0),MATCH(AE$9,'March 2019'!$G$1:$BR$1,0))/INDEX('Planning CPRP'!$G$10:$BA$168,MATCH('Planning Ngrps'!$A61,'Planning CPRP'!$A$10:$A$170,0),MATCH('Planning Ngrps'!AE$9,'Planning CPRP'!$G$9:$BA$9,0)),"")</f>
        <v/>
      </c>
      <c r="AF61" s="158" t="str">
        <f>IFERROR(INDEX('March 2019'!$G$2:$BR$159,MATCH('Planning Ngrps'!$A61,'March 2019'!$A$2:$A$161,0),MATCH(AF$9,'March 2019'!$G$1:$BR$1,0))/INDEX('Planning CPRP'!$G$10:$BA$168,MATCH('Planning Ngrps'!$A61,'Planning CPRP'!$A$10:$A$170,0),MATCH('Planning Ngrps'!AF$9,'Planning CPRP'!$G$9:$BA$9,0)),"")</f>
        <v/>
      </c>
      <c r="AG61" s="158" t="str">
        <f>IFERROR(INDEX('March 2019'!$G$2:$BR$159,MATCH('Planning Ngrps'!$A61,'March 2019'!$A$2:$A$161,0),MATCH(AG$9,'March 2019'!$G$1:$BR$1,0))/INDEX('Planning CPRP'!$G$10:$BA$168,MATCH('Planning Ngrps'!$A61,'Planning CPRP'!$A$10:$A$170,0),MATCH('Planning Ngrps'!AG$9,'Planning CPRP'!$G$9:$BA$9,0)),"")</f>
        <v/>
      </c>
      <c r="AH61" s="158" t="str">
        <f>IFERROR(INDEX('March 2019'!$G$2:$BR$159,MATCH('Planning Ngrps'!$A61,'March 2019'!$A$2:$A$161,0),MATCH(AH$9,'March 2019'!$G$1:$BR$1,0))/INDEX('Planning CPRP'!$G$10:$BA$168,MATCH('Planning Ngrps'!$A61,'Planning CPRP'!$A$10:$A$170,0),MATCH('Planning Ngrps'!AH$9,'Planning CPRP'!$G$9:$BA$9,0)),"")</f>
        <v/>
      </c>
      <c r="AI61" s="158" t="str">
        <f>IFERROR(INDEX('March 2019'!$G$2:$BR$159,MATCH('Planning Ngrps'!$A61,'March 2019'!$A$2:$A$161,0),MATCH(AI$9,'March 2019'!$G$1:$BR$1,0))/INDEX('Planning CPRP'!$G$10:$BA$168,MATCH('Planning Ngrps'!$A61,'Planning CPRP'!$A$10:$A$170,0),MATCH('Planning Ngrps'!AI$9,'Planning CPRP'!$G$9:$BA$9,0)),"")</f>
        <v/>
      </c>
      <c r="AJ61" s="158" t="str">
        <f>IFERROR(INDEX('March 2019'!$G$2:$BR$159,MATCH('Planning Ngrps'!$A61,'March 2019'!$A$2:$A$161,0),MATCH(AJ$9,'March 2019'!$G$1:$BR$1,0))/INDEX('Planning CPRP'!$G$10:$BA$168,MATCH('Planning Ngrps'!$A61,'Planning CPRP'!$A$10:$A$170,0),MATCH('Planning Ngrps'!AJ$9,'Planning CPRP'!$G$9:$BA$9,0)),"")</f>
        <v/>
      </c>
      <c r="AK61" s="158" t="str">
        <f>IFERROR(INDEX('March 2019'!$G$2:$BR$159,MATCH('Planning Ngrps'!$A61,'March 2019'!$A$2:$A$161,0),MATCH(AK$9,'March 2019'!$G$1:$BR$1,0))/INDEX('Planning CPRP'!$G$10:$BA$168,MATCH('Planning Ngrps'!$A61,'Planning CPRP'!$A$10:$A$170,0),MATCH('Planning Ngrps'!AK$9,'Planning CPRP'!$G$9:$BA$9,0)),"")</f>
        <v/>
      </c>
      <c r="AL61" s="158" t="str">
        <f>IFERROR(INDEX('March 2019'!$G$2:$BR$159,MATCH('Planning Ngrps'!$A61,'March 2019'!$A$2:$A$161,0),MATCH(AL$9,'March 2019'!$G$1:$BR$1,0))/INDEX('Planning CPRP'!$G$10:$BA$168,MATCH('Planning Ngrps'!$A61,'Planning CPRP'!$A$10:$A$170,0),MATCH('Planning Ngrps'!AL$9,'Planning CPRP'!$G$9:$BA$9,0)),"")</f>
        <v/>
      </c>
      <c r="AM61" s="158" t="str">
        <f>IFERROR(INDEX('March 2019'!$G$2:$BR$159,MATCH('Planning Ngrps'!$A61,'March 2019'!$A$2:$A$161,0),MATCH(AM$9,'March 2019'!$G$1:$BR$1,0))/INDEX('Planning CPRP'!$G$10:$BA$168,MATCH('Planning Ngrps'!$A61,'Planning CPRP'!$A$10:$A$170,0),MATCH('Planning Ngrps'!AM$9,'Planning CPRP'!$G$9:$BA$9,0)),"")</f>
        <v/>
      </c>
      <c r="AN61" s="158" t="str">
        <f>IFERROR(INDEX('March 2019'!$G$2:$BR$159,MATCH('Planning Ngrps'!$A61,'March 2019'!$A$2:$A$161,0),MATCH(AN$9,'March 2019'!$G$1:$BR$1,0))/INDEX('Planning CPRP'!$G$10:$BA$168,MATCH('Planning Ngrps'!$A61,'Planning CPRP'!$A$10:$A$170,0),MATCH('Planning Ngrps'!AN$9,'Planning CPRP'!$G$9:$BA$9,0)),"")</f>
        <v/>
      </c>
      <c r="AO61" s="158" t="str">
        <f>IFERROR(INDEX('March 2019'!$G$2:$BR$159,MATCH('Planning Ngrps'!$A61,'March 2019'!$A$2:$A$161,0),MATCH(AO$9,'March 2019'!$G$1:$BR$1,0))/INDEX('Planning CPRP'!$G$10:$BA$168,MATCH('Planning Ngrps'!$A61,'Planning CPRP'!$A$10:$A$170,0),MATCH('Planning Ngrps'!AO$9,'Planning CPRP'!$G$9:$BA$9,0)),"")</f>
        <v/>
      </c>
      <c r="AP61" s="158" t="str">
        <f>IFERROR(INDEX('March 2019'!$G$2:$BR$159,MATCH('Planning Ngrps'!$A61,'March 2019'!$A$2:$A$161,0),MATCH(AP$9,'March 2019'!$G$1:$BR$1,0))/INDEX('Planning CPRP'!$G$10:$BA$168,MATCH('Planning Ngrps'!$A61,'Planning CPRP'!$A$10:$A$170,0),MATCH('Planning Ngrps'!AP$9,'Planning CPRP'!$G$9:$BA$9,0)),"")</f>
        <v/>
      </c>
      <c r="AQ61" s="158" t="str">
        <f>IFERROR(INDEX('March 2019'!$G$2:$BR$159,MATCH('Planning Ngrps'!$A61,'March 2019'!$A$2:$A$161,0),MATCH(AQ$9,'March 2019'!$G$1:$BR$1,0))/INDEX('Planning CPRP'!$G$10:$BA$168,MATCH('Planning Ngrps'!$A61,'Planning CPRP'!$A$10:$A$170,0),MATCH('Planning Ngrps'!AQ$9,'Planning CPRP'!$G$9:$BA$9,0)),"")</f>
        <v/>
      </c>
      <c r="AR61" s="158" t="str">
        <f>IFERROR(INDEX('March 2019'!$G$2:$BR$159,MATCH('Planning Ngrps'!$A61,'March 2019'!$A$2:$A$161,0),MATCH(AR$9,'March 2019'!$G$1:$BR$1,0))/INDEX('Planning CPRP'!$G$10:$BA$168,MATCH('Planning Ngrps'!$A61,'Planning CPRP'!$A$10:$A$170,0),MATCH('Planning Ngrps'!AR$9,'Planning CPRP'!$G$9:$BA$9,0)),"")</f>
        <v/>
      </c>
      <c r="AS61" s="158" t="str">
        <f>IFERROR(INDEX('March 2019'!$G$2:$BR$159,MATCH('Planning Ngrps'!$A61,'March 2019'!$A$2:$A$161,0),MATCH(AS$9,'March 2019'!$G$1:$BR$1,0))/INDEX('Planning CPRP'!$G$10:$BA$168,MATCH('Planning Ngrps'!$A61,'Planning CPRP'!$A$10:$A$170,0),MATCH('Planning Ngrps'!AS$9,'Planning CPRP'!$G$9:$BA$9,0)),"")</f>
        <v/>
      </c>
      <c r="AT61" s="158" t="str">
        <f>IFERROR(INDEX('March 2019'!$G$2:$BR$159,MATCH('Planning Ngrps'!$A61,'March 2019'!$A$2:$A$161,0),MATCH(AT$9,'March 2019'!$G$1:$BR$1,0))/INDEX('Planning CPRP'!$G$10:$BA$168,MATCH('Planning Ngrps'!$A61,'Planning CPRP'!$A$10:$A$170,0),MATCH('Planning Ngrps'!AT$9,'Planning CPRP'!$G$9:$BA$9,0)),"")</f>
        <v/>
      </c>
      <c r="AU61" s="158" t="str">
        <f>IFERROR(INDEX('March 2019'!$G$2:$BR$159,MATCH('Planning Ngrps'!$A61,'March 2019'!$A$2:$A$161,0),MATCH(AU$9,'March 2019'!$G$1:$BR$1,0))/INDEX('Planning CPRP'!$G$10:$BA$168,MATCH('Planning Ngrps'!$A61,'Planning CPRP'!$A$10:$A$170,0),MATCH('Planning Ngrps'!AU$9,'Planning CPRP'!$G$9:$BA$9,0)),"")</f>
        <v/>
      </c>
      <c r="AV61" s="158" t="str">
        <f>IFERROR(INDEX('March 2019'!$G$2:$BR$159,MATCH('Planning Ngrps'!$A61,'March 2019'!$A$2:$A$161,0),MATCH(AV$9,'March 2019'!$G$1:$BR$1,0))/INDEX('Planning CPRP'!$G$10:$BA$168,MATCH('Planning Ngrps'!$A61,'Planning CPRP'!$A$10:$A$170,0),MATCH('Planning Ngrps'!AV$9,'Planning CPRP'!$G$9:$BA$9,0)),"")</f>
        <v/>
      </c>
      <c r="AW61" s="158" t="str">
        <f>IFERROR(INDEX('March 2019'!$G$2:$BR$159,MATCH('Planning Ngrps'!$A61,'March 2019'!$A$2:$A$161,0),MATCH(AW$9,'March 2019'!$G$1:$BR$1,0))/INDEX('Planning CPRP'!$G$10:$BA$168,MATCH('Planning Ngrps'!$A61,'Planning CPRP'!$A$10:$A$170,0),MATCH('Planning Ngrps'!AW$9,'Planning CPRP'!$G$9:$BA$9,0)),"")</f>
        <v/>
      </c>
      <c r="AX61" s="158" t="str">
        <f>IFERROR(INDEX('March 2019'!$G$2:$BR$159,MATCH('Planning Ngrps'!$A61,'March 2019'!$A$2:$A$161,0),MATCH(AX$9,'March 2019'!$G$1:$BR$1,0))/INDEX('Planning CPRP'!$G$10:$BA$168,MATCH('Planning Ngrps'!$A61,'Planning CPRP'!$A$10:$A$170,0),MATCH('Planning Ngrps'!AX$9,'Planning CPRP'!$G$9:$BA$9,0)),"")</f>
        <v/>
      </c>
      <c r="AY61" s="158" t="str">
        <f>IFERROR(INDEX('March 2019'!$G$2:$BR$159,MATCH('Planning Ngrps'!$A61,'March 2019'!$A$2:$A$161,0),MATCH(AY$9,'March 2019'!$G$1:$BR$1,0))/INDEX('Planning CPRP'!$G$10:$BA$168,MATCH('Planning Ngrps'!$A61,'Planning CPRP'!$A$10:$A$170,0),MATCH('Planning Ngrps'!AY$9,'Planning CPRP'!$G$9:$BA$9,0)),"")</f>
        <v/>
      </c>
      <c r="AZ61" s="158" t="str">
        <f>IFERROR(INDEX('March 2019'!$G$2:$BR$159,MATCH('Planning Ngrps'!$A61,'March 2019'!$A$2:$A$161,0),MATCH(AZ$9,'March 2019'!$G$1:$BR$1,0))/INDEX('Planning CPRP'!$G$10:$BA$168,MATCH('Planning Ngrps'!$A61,'Planning CPRP'!$A$10:$A$170,0),MATCH('Planning Ngrps'!AZ$9,'Planning CPRP'!$G$9:$BA$9,0)),"")</f>
        <v/>
      </c>
      <c r="BA61" s="158" t="str">
        <f>IFERROR(INDEX('March 2019'!$G$2:$BR$159,MATCH('Planning Ngrps'!$A61,'March 2019'!$A$2:$A$161,0),MATCH(BA$9,'March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2019'!$G$2:$BR$159,MATCH('Planning Ngrps'!$A62,'March 2019'!$A$2:$A$161,0),MATCH(G$9,'March 2019'!$G$1:$BR$1,0))/INDEX('Planning CPRP'!$G$10:$BA$168,MATCH('Planning Ngrps'!$A62,'Planning CPRP'!$A$10:$A$170,0),MATCH('Planning Ngrps'!G$9,'Planning CPRP'!$G$9:$BA$9,0)),"")</f>
        <v/>
      </c>
      <c r="H62" s="158" t="str">
        <f>IFERROR(INDEX('March 2019'!$G$2:$BR$159,MATCH('Planning Ngrps'!$A62,'March 2019'!$A$2:$A$161,0),MATCH(H$9,'March 2019'!$G$1:$BR$1,0))/INDEX('Planning CPRP'!$G$10:$BA$168,MATCH('Planning Ngrps'!$A62,'Planning CPRP'!$A$10:$A$170,0),MATCH('Planning Ngrps'!H$9,'Planning CPRP'!$G$9:$BA$9,0)),"")</f>
        <v/>
      </c>
      <c r="I62" s="158" t="str">
        <f>IFERROR(INDEX('March 2019'!$G$2:$BR$159,MATCH('Planning Ngrps'!$A62,'March 2019'!$A$2:$A$161,0),MATCH(I$9,'March 2019'!$G$1:$BR$1,0))/INDEX('Planning CPRP'!$G$10:$BA$168,MATCH('Planning Ngrps'!$A62,'Planning CPRP'!$A$10:$A$170,0),MATCH('Planning Ngrps'!I$9,'Planning CPRP'!$G$9:$BA$9,0)),"")</f>
        <v/>
      </c>
      <c r="J62" s="158" t="str">
        <f>IFERROR(INDEX('March 2019'!$G$2:$BR$159,MATCH('Planning Ngrps'!$A62,'March 2019'!$A$2:$A$161,0),MATCH(J$9,'March 2019'!$G$1:$BR$1,0))/INDEX('Planning CPRP'!$G$10:$BA$168,MATCH('Planning Ngrps'!$A62,'Planning CPRP'!$A$10:$A$170,0),MATCH('Planning Ngrps'!J$9,'Planning CPRP'!$G$9:$BA$9,0)),"")</f>
        <v/>
      </c>
      <c r="K62" s="158" t="str">
        <f>IFERROR(INDEX('March 2019'!$G$2:$BR$159,MATCH('Planning Ngrps'!$A62,'March 2019'!$A$2:$A$161,0),MATCH(K$9,'March 2019'!$G$1:$BR$1,0))/INDEX('Planning CPRP'!$G$10:$BA$168,MATCH('Planning Ngrps'!$A62,'Planning CPRP'!$A$10:$A$170,0),MATCH('Planning Ngrps'!K$9,'Planning CPRP'!$G$9:$BA$9,0)),"")</f>
        <v/>
      </c>
      <c r="L62" s="158" t="str">
        <f>IFERROR(INDEX('March 2019'!$G$2:$BR$159,MATCH('Planning Ngrps'!$A62,'March 2019'!$A$2:$A$161,0),MATCH(L$9,'March 2019'!$G$1:$BR$1,0))/INDEX('Planning CPRP'!$G$10:$BA$168,MATCH('Planning Ngrps'!$A62,'Planning CPRP'!$A$10:$A$170,0),MATCH('Planning Ngrps'!L$9,'Planning CPRP'!$G$9:$BA$9,0)),"")</f>
        <v/>
      </c>
      <c r="M62" s="158" t="str">
        <f>IFERROR(INDEX('March 2019'!$G$2:$BR$159,MATCH('Planning Ngrps'!$A62,'March 2019'!$A$2:$A$161,0),MATCH(M$9,'March 2019'!$G$1:$BR$1,0))/INDEX('Planning CPRP'!$G$10:$BA$168,MATCH('Planning Ngrps'!$A62,'Planning CPRP'!$A$10:$A$170,0),MATCH('Planning Ngrps'!M$9,'Planning CPRP'!$G$9:$BA$9,0)),"")</f>
        <v/>
      </c>
      <c r="N62" s="158" t="str">
        <f>IFERROR(INDEX('March 2019'!$G$2:$BR$159,MATCH('Planning Ngrps'!$A62,'March 2019'!$A$2:$A$161,0),MATCH(N$9,'March 2019'!$G$1:$BR$1,0))/INDEX('Planning CPRP'!$G$10:$BA$168,MATCH('Planning Ngrps'!$A62,'Planning CPRP'!$A$10:$A$170,0),MATCH('Planning Ngrps'!N$9,'Planning CPRP'!$G$9:$BA$9,0)),"")</f>
        <v/>
      </c>
      <c r="O62" s="158" t="str">
        <f>IFERROR(INDEX('March 2019'!$G$2:$BR$159,MATCH('Planning Ngrps'!$A62,'March 2019'!$A$2:$A$161,0),MATCH(O$9,'March 2019'!$G$1:$BR$1,0))/INDEX('Planning CPRP'!$G$10:$BA$168,MATCH('Planning Ngrps'!$A62,'Planning CPRP'!$A$10:$A$170,0),MATCH('Planning Ngrps'!O$9,'Planning CPRP'!$G$9:$BA$9,0)),"")</f>
        <v/>
      </c>
      <c r="P62" s="158" t="str">
        <f>IFERROR(INDEX('March 2019'!$G$2:$BR$159,MATCH('Planning Ngrps'!$A62,'March 2019'!$A$2:$A$161,0),MATCH(P$9,'March 2019'!$G$1:$BR$1,0))/INDEX('Planning CPRP'!$G$10:$BA$168,MATCH('Planning Ngrps'!$A62,'Planning CPRP'!$A$10:$A$170,0),MATCH('Planning Ngrps'!P$9,'Planning CPRP'!$G$9:$BA$9,0)),"")</f>
        <v/>
      </c>
      <c r="Q62" s="158" t="str">
        <f>IFERROR(INDEX('March 2019'!$G$2:$BR$159,MATCH('Planning Ngrps'!$A62,'March 2019'!$A$2:$A$161,0),MATCH(Q$9,'March 2019'!$G$1:$BR$1,0))/INDEX('Planning CPRP'!$G$10:$BA$168,MATCH('Planning Ngrps'!$A62,'Planning CPRP'!$A$10:$A$170,0),MATCH('Planning Ngrps'!Q$9,'Planning CPRP'!$G$9:$BA$9,0)),"")</f>
        <v/>
      </c>
      <c r="R62" s="158" t="str">
        <f>IFERROR(INDEX('March 2019'!$G$2:$BR$159,MATCH('Planning Ngrps'!$A62,'March 2019'!$A$2:$A$161,0),MATCH(R$9,'March 2019'!$G$1:$BR$1,0))/INDEX('Planning CPRP'!$G$10:$BA$168,MATCH('Planning Ngrps'!$A62,'Planning CPRP'!$A$10:$A$170,0),MATCH('Planning Ngrps'!R$9,'Planning CPRP'!$G$9:$BA$9,0)),"")</f>
        <v/>
      </c>
      <c r="S62" s="158" t="str">
        <f>IFERROR(INDEX('March 2019'!$G$2:$BR$159,MATCH('Planning Ngrps'!$A62,'March 2019'!$A$2:$A$161,0),MATCH(S$9,'March 2019'!$G$1:$BR$1,0))/INDEX('Planning CPRP'!$G$10:$BA$168,MATCH('Planning Ngrps'!$A62,'Planning CPRP'!$A$10:$A$170,0),MATCH('Planning Ngrps'!S$9,'Planning CPRP'!$G$9:$BA$9,0)),"")</f>
        <v/>
      </c>
      <c r="T62" s="158" t="str">
        <f>IFERROR(INDEX('March 2019'!$G$2:$BR$159,MATCH('Planning Ngrps'!$A62,'March 2019'!$A$2:$A$161,0),MATCH(T$9,'March 2019'!$G$1:$BR$1,0))/INDEX('Planning CPRP'!$G$10:$BA$168,MATCH('Planning Ngrps'!$A62,'Planning CPRP'!$A$10:$A$170,0),MATCH('Planning Ngrps'!T$9,'Planning CPRP'!$G$9:$BA$9,0)),"")</f>
        <v/>
      </c>
      <c r="U62" s="158" t="str">
        <f>IFERROR(INDEX('March 2019'!$G$2:$BR$159,MATCH('Planning Ngrps'!$A62,'March 2019'!$A$2:$A$161,0),MATCH(U$9,'March 2019'!$G$1:$BR$1,0))/INDEX('Planning CPRP'!$G$10:$BA$168,MATCH('Planning Ngrps'!$A62,'Planning CPRP'!$A$10:$A$170,0),MATCH('Planning Ngrps'!U$9,'Planning CPRP'!$G$9:$BA$9,0)),"")</f>
        <v/>
      </c>
      <c r="V62" s="158" t="str">
        <f>IFERROR(INDEX('March 2019'!$G$2:$BR$159,MATCH('Planning Ngrps'!$A62,'March 2019'!$A$2:$A$161,0),MATCH(V$9,'March 2019'!$G$1:$BR$1,0))/INDEX('Planning CPRP'!$G$10:$BA$168,MATCH('Planning Ngrps'!$A62,'Planning CPRP'!$A$10:$A$170,0),MATCH('Planning Ngrps'!V$9,'Planning CPRP'!$G$9:$BA$9,0)),"")</f>
        <v/>
      </c>
      <c r="W62" s="158" t="str">
        <f>IFERROR(INDEX('March 2019'!$G$2:$BR$159,MATCH('Planning Ngrps'!$A62,'March 2019'!$A$2:$A$161,0),MATCH(W$9,'March 2019'!$G$1:$BR$1,0))/INDEX('Planning CPRP'!$G$10:$BA$168,MATCH('Planning Ngrps'!$A62,'Planning CPRP'!$A$10:$A$170,0),MATCH('Planning Ngrps'!W$9,'Planning CPRP'!$G$9:$BA$9,0)),"")</f>
        <v/>
      </c>
      <c r="X62" s="158" t="str">
        <f>IFERROR(INDEX('March 2019'!$G$2:$BR$159,MATCH('Planning Ngrps'!$A62,'March 2019'!$A$2:$A$161,0),MATCH(X$9,'March 2019'!$G$1:$BR$1,0))/INDEX('Planning CPRP'!$G$10:$BA$168,MATCH('Planning Ngrps'!$A62,'Planning CPRP'!$A$10:$A$170,0),MATCH('Planning Ngrps'!X$9,'Planning CPRP'!$G$9:$BA$9,0)),"")</f>
        <v/>
      </c>
      <c r="Y62" s="158" t="str">
        <f>IFERROR(INDEX('March 2019'!$G$2:$BR$159,MATCH('Planning Ngrps'!$A62,'March 2019'!$A$2:$A$161,0),MATCH(Y$9,'March 2019'!$G$1:$BR$1,0))/INDEX('Planning CPRP'!$G$10:$BA$168,MATCH('Planning Ngrps'!$A62,'Planning CPRP'!$A$10:$A$170,0),MATCH('Planning Ngrps'!Y$9,'Planning CPRP'!$G$9:$BA$9,0)),"")</f>
        <v/>
      </c>
      <c r="Z62" s="158" t="str">
        <f>IFERROR(INDEX('March 2019'!$G$2:$BR$159,MATCH('Planning Ngrps'!$A62,'March 2019'!$A$2:$A$161,0),MATCH(Z$9,'March 2019'!$G$1:$BR$1,0))/INDEX('Planning CPRP'!$G$10:$BA$168,MATCH('Planning Ngrps'!$A62,'Planning CPRP'!$A$10:$A$170,0),MATCH('Planning Ngrps'!Z$9,'Planning CPRP'!$G$9:$BA$9,0)),"")</f>
        <v/>
      </c>
      <c r="AA62" s="158" t="str">
        <f>IFERROR(INDEX('March 2019'!$G$2:$BR$159,MATCH('Planning Ngrps'!$A62,'March 2019'!$A$2:$A$161,0),MATCH(AA$9,'March 2019'!$G$1:$BR$1,0))/INDEX('Planning CPRP'!$G$10:$BA$168,MATCH('Planning Ngrps'!$A62,'Planning CPRP'!$A$10:$A$170,0),MATCH('Planning Ngrps'!AA$9,'Planning CPRP'!$G$9:$BA$9,0)),"")</f>
        <v/>
      </c>
      <c r="AB62" s="158" t="str">
        <f>IFERROR(INDEX('March 2019'!$G$2:$BR$159,MATCH('Planning Ngrps'!$A62,'March 2019'!$A$2:$A$161,0),MATCH(AB$9,'March 2019'!$G$1:$BR$1,0))/INDEX('Planning CPRP'!$G$10:$BA$168,MATCH('Planning Ngrps'!$A62,'Planning CPRP'!$A$10:$A$170,0),MATCH('Planning Ngrps'!AB$9,'Planning CPRP'!$G$9:$BA$9,0)),"")</f>
        <v/>
      </c>
      <c r="AC62" s="158" t="str">
        <f>IFERROR(INDEX('March 2019'!$G$2:$BR$159,MATCH('Planning Ngrps'!$A62,'March 2019'!$A$2:$A$161,0),MATCH(AC$9,'March 2019'!$G$1:$BR$1,0))/INDEX('Planning CPRP'!$G$10:$BA$168,MATCH('Planning Ngrps'!$A62,'Planning CPRP'!$A$10:$A$170,0),MATCH('Planning Ngrps'!AC$9,'Planning CPRP'!$G$9:$BA$9,0)),"")</f>
        <v/>
      </c>
      <c r="AD62" s="158" t="str">
        <f>IFERROR(INDEX('March 2019'!$G$2:$BR$159,MATCH('Planning Ngrps'!$A62,'March 2019'!$A$2:$A$161,0),MATCH(AD$9,'March 2019'!$G$1:$BR$1,0))/INDEX('Planning CPRP'!$G$10:$BA$168,MATCH('Planning Ngrps'!$A62,'Planning CPRP'!$A$10:$A$170,0),MATCH('Planning Ngrps'!AD$9,'Planning CPRP'!$G$9:$BA$9,0)),"")</f>
        <v/>
      </c>
      <c r="AE62" s="158" t="str">
        <f>IFERROR(INDEX('March 2019'!$G$2:$BR$159,MATCH('Planning Ngrps'!$A62,'March 2019'!$A$2:$A$161,0),MATCH(AE$9,'March 2019'!$G$1:$BR$1,0))/INDEX('Planning CPRP'!$G$10:$BA$168,MATCH('Planning Ngrps'!$A62,'Planning CPRP'!$A$10:$A$170,0),MATCH('Planning Ngrps'!AE$9,'Planning CPRP'!$G$9:$BA$9,0)),"")</f>
        <v/>
      </c>
      <c r="AF62" s="158" t="str">
        <f>IFERROR(INDEX('March 2019'!$G$2:$BR$159,MATCH('Planning Ngrps'!$A62,'March 2019'!$A$2:$A$161,0),MATCH(AF$9,'March 2019'!$G$1:$BR$1,0))/INDEX('Planning CPRP'!$G$10:$BA$168,MATCH('Planning Ngrps'!$A62,'Planning CPRP'!$A$10:$A$170,0),MATCH('Planning Ngrps'!AF$9,'Planning CPRP'!$G$9:$BA$9,0)),"")</f>
        <v/>
      </c>
      <c r="AG62" s="158" t="str">
        <f>IFERROR(INDEX('March 2019'!$G$2:$BR$159,MATCH('Planning Ngrps'!$A62,'March 2019'!$A$2:$A$161,0),MATCH(AG$9,'March 2019'!$G$1:$BR$1,0))/INDEX('Planning CPRP'!$G$10:$BA$168,MATCH('Planning Ngrps'!$A62,'Planning CPRP'!$A$10:$A$170,0),MATCH('Planning Ngrps'!AG$9,'Planning CPRP'!$G$9:$BA$9,0)),"")</f>
        <v/>
      </c>
      <c r="AH62" s="158" t="str">
        <f>IFERROR(INDEX('March 2019'!$G$2:$BR$159,MATCH('Planning Ngrps'!$A62,'March 2019'!$A$2:$A$161,0),MATCH(AH$9,'March 2019'!$G$1:$BR$1,0))/INDEX('Planning CPRP'!$G$10:$BA$168,MATCH('Planning Ngrps'!$A62,'Planning CPRP'!$A$10:$A$170,0),MATCH('Planning Ngrps'!AH$9,'Planning CPRP'!$G$9:$BA$9,0)),"")</f>
        <v/>
      </c>
      <c r="AI62" s="158" t="str">
        <f>IFERROR(INDEX('March 2019'!$G$2:$BR$159,MATCH('Planning Ngrps'!$A62,'March 2019'!$A$2:$A$161,0),MATCH(AI$9,'March 2019'!$G$1:$BR$1,0))/INDEX('Planning CPRP'!$G$10:$BA$168,MATCH('Planning Ngrps'!$A62,'Planning CPRP'!$A$10:$A$170,0),MATCH('Planning Ngrps'!AI$9,'Planning CPRP'!$G$9:$BA$9,0)),"")</f>
        <v/>
      </c>
      <c r="AJ62" s="158" t="str">
        <f>IFERROR(INDEX('March 2019'!$G$2:$BR$159,MATCH('Planning Ngrps'!$A62,'March 2019'!$A$2:$A$161,0),MATCH(AJ$9,'March 2019'!$G$1:$BR$1,0))/INDEX('Planning CPRP'!$G$10:$BA$168,MATCH('Planning Ngrps'!$A62,'Planning CPRP'!$A$10:$A$170,0),MATCH('Planning Ngrps'!AJ$9,'Planning CPRP'!$G$9:$BA$9,0)),"")</f>
        <v/>
      </c>
      <c r="AK62" s="158" t="str">
        <f>IFERROR(INDEX('March 2019'!$G$2:$BR$159,MATCH('Planning Ngrps'!$A62,'March 2019'!$A$2:$A$161,0),MATCH(AK$9,'March 2019'!$G$1:$BR$1,0))/INDEX('Planning CPRP'!$G$10:$BA$168,MATCH('Planning Ngrps'!$A62,'Planning CPRP'!$A$10:$A$170,0),MATCH('Planning Ngrps'!AK$9,'Planning CPRP'!$G$9:$BA$9,0)),"")</f>
        <v/>
      </c>
      <c r="AL62" s="158" t="str">
        <f>IFERROR(INDEX('March 2019'!$G$2:$BR$159,MATCH('Planning Ngrps'!$A62,'March 2019'!$A$2:$A$161,0),MATCH(AL$9,'March 2019'!$G$1:$BR$1,0))/INDEX('Planning CPRP'!$G$10:$BA$168,MATCH('Planning Ngrps'!$A62,'Planning CPRP'!$A$10:$A$170,0),MATCH('Planning Ngrps'!AL$9,'Planning CPRP'!$G$9:$BA$9,0)),"")</f>
        <v/>
      </c>
      <c r="AM62" s="158" t="str">
        <f>IFERROR(INDEX('March 2019'!$G$2:$BR$159,MATCH('Planning Ngrps'!$A62,'March 2019'!$A$2:$A$161,0),MATCH(AM$9,'March 2019'!$G$1:$BR$1,0))/INDEX('Planning CPRP'!$G$10:$BA$168,MATCH('Planning Ngrps'!$A62,'Planning CPRP'!$A$10:$A$170,0),MATCH('Planning Ngrps'!AM$9,'Planning CPRP'!$G$9:$BA$9,0)),"")</f>
        <v/>
      </c>
      <c r="AN62" s="158" t="str">
        <f>IFERROR(INDEX('March 2019'!$G$2:$BR$159,MATCH('Planning Ngrps'!$A62,'March 2019'!$A$2:$A$161,0),MATCH(AN$9,'March 2019'!$G$1:$BR$1,0))/INDEX('Planning CPRP'!$G$10:$BA$168,MATCH('Planning Ngrps'!$A62,'Planning CPRP'!$A$10:$A$170,0),MATCH('Planning Ngrps'!AN$9,'Planning CPRP'!$G$9:$BA$9,0)),"")</f>
        <v/>
      </c>
      <c r="AO62" s="158" t="str">
        <f>IFERROR(INDEX('March 2019'!$G$2:$BR$159,MATCH('Planning Ngrps'!$A62,'March 2019'!$A$2:$A$161,0),MATCH(AO$9,'March 2019'!$G$1:$BR$1,0))/INDEX('Planning CPRP'!$G$10:$BA$168,MATCH('Planning Ngrps'!$A62,'Planning CPRP'!$A$10:$A$170,0),MATCH('Planning Ngrps'!AO$9,'Planning CPRP'!$G$9:$BA$9,0)),"")</f>
        <v/>
      </c>
      <c r="AP62" s="158" t="str">
        <f>IFERROR(INDEX('March 2019'!$G$2:$BR$159,MATCH('Planning Ngrps'!$A62,'March 2019'!$A$2:$A$161,0),MATCH(AP$9,'March 2019'!$G$1:$BR$1,0))/INDEX('Planning CPRP'!$G$10:$BA$168,MATCH('Planning Ngrps'!$A62,'Planning CPRP'!$A$10:$A$170,0),MATCH('Planning Ngrps'!AP$9,'Planning CPRP'!$G$9:$BA$9,0)),"")</f>
        <v/>
      </c>
      <c r="AQ62" s="158" t="str">
        <f>IFERROR(INDEX('March 2019'!$G$2:$BR$159,MATCH('Planning Ngrps'!$A62,'March 2019'!$A$2:$A$161,0),MATCH(AQ$9,'March 2019'!$G$1:$BR$1,0))/INDEX('Planning CPRP'!$G$10:$BA$168,MATCH('Planning Ngrps'!$A62,'Planning CPRP'!$A$10:$A$170,0),MATCH('Planning Ngrps'!AQ$9,'Planning CPRP'!$G$9:$BA$9,0)),"")</f>
        <v/>
      </c>
      <c r="AR62" s="158" t="str">
        <f>IFERROR(INDEX('March 2019'!$G$2:$BR$159,MATCH('Planning Ngrps'!$A62,'March 2019'!$A$2:$A$161,0),MATCH(AR$9,'March 2019'!$G$1:$BR$1,0))/INDEX('Planning CPRP'!$G$10:$BA$168,MATCH('Planning Ngrps'!$A62,'Planning CPRP'!$A$10:$A$170,0),MATCH('Planning Ngrps'!AR$9,'Planning CPRP'!$G$9:$BA$9,0)),"")</f>
        <v/>
      </c>
      <c r="AS62" s="158" t="str">
        <f>IFERROR(INDEX('March 2019'!$G$2:$BR$159,MATCH('Planning Ngrps'!$A62,'March 2019'!$A$2:$A$161,0),MATCH(AS$9,'March 2019'!$G$1:$BR$1,0))/INDEX('Planning CPRP'!$G$10:$BA$168,MATCH('Planning Ngrps'!$A62,'Planning CPRP'!$A$10:$A$170,0),MATCH('Planning Ngrps'!AS$9,'Planning CPRP'!$G$9:$BA$9,0)),"")</f>
        <v/>
      </c>
      <c r="AT62" s="158" t="str">
        <f>IFERROR(INDEX('March 2019'!$G$2:$BR$159,MATCH('Planning Ngrps'!$A62,'March 2019'!$A$2:$A$161,0),MATCH(AT$9,'March 2019'!$G$1:$BR$1,0))/INDEX('Planning CPRP'!$G$10:$BA$168,MATCH('Planning Ngrps'!$A62,'Planning CPRP'!$A$10:$A$170,0),MATCH('Planning Ngrps'!AT$9,'Planning CPRP'!$G$9:$BA$9,0)),"")</f>
        <v/>
      </c>
      <c r="AU62" s="158" t="str">
        <f>IFERROR(INDEX('March 2019'!$G$2:$BR$159,MATCH('Planning Ngrps'!$A62,'March 2019'!$A$2:$A$161,0),MATCH(AU$9,'March 2019'!$G$1:$BR$1,0))/INDEX('Planning CPRP'!$G$10:$BA$168,MATCH('Planning Ngrps'!$A62,'Planning CPRP'!$A$10:$A$170,0),MATCH('Planning Ngrps'!AU$9,'Planning CPRP'!$G$9:$BA$9,0)),"")</f>
        <v/>
      </c>
      <c r="AV62" s="158" t="str">
        <f>IFERROR(INDEX('March 2019'!$G$2:$BR$159,MATCH('Planning Ngrps'!$A62,'March 2019'!$A$2:$A$161,0),MATCH(AV$9,'March 2019'!$G$1:$BR$1,0))/INDEX('Planning CPRP'!$G$10:$BA$168,MATCH('Planning Ngrps'!$A62,'Planning CPRP'!$A$10:$A$170,0),MATCH('Planning Ngrps'!AV$9,'Planning CPRP'!$G$9:$BA$9,0)),"")</f>
        <v/>
      </c>
      <c r="AW62" s="158" t="str">
        <f>IFERROR(INDEX('March 2019'!$G$2:$BR$159,MATCH('Planning Ngrps'!$A62,'March 2019'!$A$2:$A$161,0),MATCH(AW$9,'March 2019'!$G$1:$BR$1,0))/INDEX('Planning CPRP'!$G$10:$BA$168,MATCH('Planning Ngrps'!$A62,'Planning CPRP'!$A$10:$A$170,0),MATCH('Planning Ngrps'!AW$9,'Planning CPRP'!$G$9:$BA$9,0)),"")</f>
        <v/>
      </c>
      <c r="AX62" s="158" t="str">
        <f>IFERROR(INDEX('March 2019'!$G$2:$BR$159,MATCH('Planning Ngrps'!$A62,'March 2019'!$A$2:$A$161,0),MATCH(AX$9,'March 2019'!$G$1:$BR$1,0))/INDEX('Planning CPRP'!$G$10:$BA$168,MATCH('Planning Ngrps'!$A62,'Planning CPRP'!$A$10:$A$170,0),MATCH('Planning Ngrps'!AX$9,'Planning CPRP'!$G$9:$BA$9,0)),"")</f>
        <v/>
      </c>
      <c r="AY62" s="158" t="str">
        <f>IFERROR(INDEX('March 2019'!$G$2:$BR$159,MATCH('Planning Ngrps'!$A62,'March 2019'!$A$2:$A$161,0),MATCH(AY$9,'March 2019'!$G$1:$BR$1,0))/INDEX('Planning CPRP'!$G$10:$BA$168,MATCH('Planning Ngrps'!$A62,'Planning CPRP'!$A$10:$A$170,0),MATCH('Planning Ngrps'!AY$9,'Planning CPRP'!$G$9:$BA$9,0)),"")</f>
        <v/>
      </c>
      <c r="AZ62" s="158" t="str">
        <f>IFERROR(INDEX('March 2019'!$G$2:$BR$159,MATCH('Planning Ngrps'!$A62,'March 2019'!$A$2:$A$161,0),MATCH(AZ$9,'March 2019'!$G$1:$BR$1,0))/INDEX('Planning CPRP'!$G$10:$BA$168,MATCH('Planning Ngrps'!$A62,'Planning CPRP'!$A$10:$A$170,0),MATCH('Planning Ngrps'!AZ$9,'Planning CPRP'!$G$9:$BA$9,0)),"")</f>
        <v/>
      </c>
      <c r="BA62" s="158" t="str">
        <f>IFERROR(INDEX('March 2019'!$G$2:$BR$159,MATCH('Planning Ngrps'!$A62,'March 2019'!$A$2:$A$161,0),MATCH(BA$9,'March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2019'!$G$2:$BR$159,MATCH('Planning Ngrps'!$A64,'March 2019'!$A$2:$A$161,0),MATCH(G$9,'March 2019'!$G$1:$BR$1,0))/INDEX('Planning CPRP'!$G$10:$BA$168,MATCH('Planning Ngrps'!$A64,'Planning CPRP'!$A$10:$A$170,0),MATCH('Planning Ngrps'!G$9,'Planning CPRP'!$G$9:$BA$9,0)),"")</f>
        <v/>
      </c>
      <c r="H64" s="158" t="str">
        <f>IFERROR(INDEX('March 2019'!$G$2:$BR$159,MATCH('Planning Ngrps'!$A64,'March 2019'!$A$2:$A$161,0),MATCH(H$9,'March 2019'!$G$1:$BR$1,0))/INDEX('Planning CPRP'!$G$10:$BA$168,MATCH('Planning Ngrps'!$A64,'Planning CPRP'!$A$10:$A$170,0),MATCH('Planning Ngrps'!H$9,'Planning CPRP'!$G$9:$BA$9,0)),"")</f>
        <v/>
      </c>
      <c r="I64" s="158" t="str">
        <f>IFERROR(INDEX('March 2019'!$G$2:$BR$159,MATCH('Planning Ngrps'!$A64,'March 2019'!$A$2:$A$161,0),MATCH(I$9,'March 2019'!$G$1:$BR$1,0))/INDEX('Planning CPRP'!$G$10:$BA$168,MATCH('Planning Ngrps'!$A64,'Planning CPRP'!$A$10:$A$170,0),MATCH('Planning Ngrps'!I$9,'Planning CPRP'!$G$9:$BA$9,0)),"")</f>
        <v/>
      </c>
      <c r="J64" s="158" t="str">
        <f>IFERROR(INDEX('March 2019'!$G$2:$BR$159,MATCH('Planning Ngrps'!$A64,'March 2019'!$A$2:$A$161,0),MATCH(J$9,'March 2019'!$G$1:$BR$1,0))/INDEX('Planning CPRP'!$G$10:$BA$168,MATCH('Planning Ngrps'!$A64,'Planning CPRP'!$A$10:$A$170,0),MATCH('Planning Ngrps'!J$9,'Planning CPRP'!$G$9:$BA$9,0)),"")</f>
        <v/>
      </c>
      <c r="K64" s="158" t="str">
        <f>IFERROR(INDEX('March 2019'!$G$2:$BR$159,MATCH('Planning Ngrps'!$A64,'March 2019'!$A$2:$A$161,0),MATCH(K$9,'March 2019'!$G$1:$BR$1,0))/INDEX('Planning CPRP'!$G$10:$BA$168,MATCH('Planning Ngrps'!$A64,'Planning CPRP'!$A$10:$A$170,0),MATCH('Planning Ngrps'!K$9,'Planning CPRP'!$G$9:$BA$9,0)),"")</f>
        <v/>
      </c>
      <c r="L64" s="158" t="str">
        <f>IFERROR(INDEX('March 2019'!$G$2:$BR$159,MATCH('Planning Ngrps'!$A64,'March 2019'!$A$2:$A$161,0),MATCH(L$9,'March 2019'!$G$1:$BR$1,0))/INDEX('Planning CPRP'!$G$10:$BA$168,MATCH('Planning Ngrps'!$A64,'Planning CPRP'!$A$10:$A$170,0),MATCH('Planning Ngrps'!L$9,'Planning CPRP'!$G$9:$BA$9,0)),"")</f>
        <v/>
      </c>
      <c r="M64" s="158" t="str">
        <f>IFERROR(INDEX('March 2019'!$G$2:$BR$159,MATCH('Planning Ngrps'!$A64,'March 2019'!$A$2:$A$161,0),MATCH(M$9,'March 2019'!$G$1:$BR$1,0))/INDEX('Planning CPRP'!$G$10:$BA$168,MATCH('Planning Ngrps'!$A64,'Planning CPRP'!$A$10:$A$170,0),MATCH('Planning Ngrps'!M$9,'Planning CPRP'!$G$9:$BA$9,0)),"")</f>
        <v/>
      </c>
      <c r="N64" s="158" t="str">
        <f>IFERROR(INDEX('March 2019'!$G$2:$BR$159,MATCH('Planning Ngrps'!$A64,'March 2019'!$A$2:$A$161,0),MATCH(N$9,'March 2019'!$G$1:$BR$1,0))/INDEX('Planning CPRP'!$G$10:$BA$168,MATCH('Planning Ngrps'!$A64,'Planning CPRP'!$A$10:$A$170,0),MATCH('Planning Ngrps'!N$9,'Planning CPRP'!$G$9:$BA$9,0)),"")</f>
        <v/>
      </c>
      <c r="O64" s="158" t="str">
        <f>IFERROR(INDEX('March 2019'!$G$2:$BR$159,MATCH('Planning Ngrps'!$A64,'March 2019'!$A$2:$A$161,0),MATCH(O$9,'March 2019'!$G$1:$BR$1,0))/INDEX('Planning CPRP'!$G$10:$BA$168,MATCH('Planning Ngrps'!$A64,'Planning CPRP'!$A$10:$A$170,0),MATCH('Planning Ngrps'!O$9,'Planning CPRP'!$G$9:$BA$9,0)),"")</f>
        <v/>
      </c>
      <c r="P64" s="158" t="str">
        <f>IFERROR(INDEX('March 2019'!$G$2:$BR$159,MATCH('Planning Ngrps'!$A64,'March 2019'!$A$2:$A$161,0),MATCH(P$9,'March 2019'!$G$1:$BR$1,0))/INDEX('Planning CPRP'!$G$10:$BA$168,MATCH('Planning Ngrps'!$A64,'Planning CPRP'!$A$10:$A$170,0),MATCH('Planning Ngrps'!P$9,'Planning CPRP'!$G$9:$BA$9,0)),"")</f>
        <v/>
      </c>
      <c r="Q64" s="158" t="str">
        <f>IFERROR(INDEX('March 2019'!$G$2:$BR$159,MATCH('Planning Ngrps'!$A64,'March 2019'!$A$2:$A$161,0),MATCH(Q$9,'March 2019'!$G$1:$BR$1,0))/INDEX('Planning CPRP'!$G$10:$BA$168,MATCH('Planning Ngrps'!$A64,'Planning CPRP'!$A$10:$A$170,0),MATCH('Planning Ngrps'!Q$9,'Planning CPRP'!$G$9:$BA$9,0)),"")</f>
        <v/>
      </c>
      <c r="R64" s="158" t="str">
        <f>IFERROR(INDEX('March 2019'!$G$2:$BR$159,MATCH('Planning Ngrps'!$A64,'March 2019'!$A$2:$A$161,0),MATCH(R$9,'March 2019'!$G$1:$BR$1,0))/INDEX('Planning CPRP'!$G$10:$BA$168,MATCH('Planning Ngrps'!$A64,'Planning CPRP'!$A$10:$A$170,0),MATCH('Planning Ngrps'!R$9,'Planning CPRP'!$G$9:$BA$9,0)),"")</f>
        <v/>
      </c>
      <c r="S64" s="158" t="str">
        <f>IFERROR(INDEX('March 2019'!$G$2:$BR$159,MATCH('Planning Ngrps'!$A64,'March 2019'!$A$2:$A$161,0),MATCH(S$9,'March 2019'!$G$1:$BR$1,0))/INDEX('Planning CPRP'!$G$10:$BA$168,MATCH('Planning Ngrps'!$A64,'Planning CPRP'!$A$10:$A$170,0),MATCH('Planning Ngrps'!S$9,'Planning CPRP'!$G$9:$BA$9,0)),"")</f>
        <v/>
      </c>
      <c r="T64" s="158" t="str">
        <f>IFERROR(INDEX('March 2019'!$G$2:$BR$159,MATCH('Planning Ngrps'!$A64,'March 2019'!$A$2:$A$161,0),MATCH(T$9,'March 2019'!$G$1:$BR$1,0))/INDEX('Planning CPRP'!$G$10:$BA$168,MATCH('Planning Ngrps'!$A64,'Planning CPRP'!$A$10:$A$170,0),MATCH('Planning Ngrps'!T$9,'Planning CPRP'!$G$9:$BA$9,0)),"")</f>
        <v/>
      </c>
      <c r="U64" s="158" t="str">
        <f>IFERROR(INDEX('March 2019'!$G$2:$BR$159,MATCH('Planning Ngrps'!$A64,'March 2019'!$A$2:$A$161,0),MATCH(U$9,'March 2019'!$G$1:$BR$1,0))/INDEX('Planning CPRP'!$G$10:$BA$168,MATCH('Planning Ngrps'!$A64,'Planning CPRP'!$A$10:$A$170,0),MATCH('Planning Ngrps'!U$9,'Planning CPRP'!$G$9:$BA$9,0)),"")</f>
        <v/>
      </c>
      <c r="V64" s="158" t="str">
        <f>IFERROR(INDEX('March 2019'!$G$2:$BR$159,MATCH('Planning Ngrps'!$A64,'March 2019'!$A$2:$A$161,0),MATCH(V$9,'March 2019'!$G$1:$BR$1,0))/INDEX('Planning CPRP'!$G$10:$BA$168,MATCH('Planning Ngrps'!$A64,'Planning CPRP'!$A$10:$A$170,0),MATCH('Planning Ngrps'!V$9,'Planning CPRP'!$G$9:$BA$9,0)),"")</f>
        <v/>
      </c>
      <c r="W64" s="158" t="str">
        <f>IFERROR(INDEX('March 2019'!$G$2:$BR$159,MATCH('Planning Ngrps'!$A64,'March 2019'!$A$2:$A$161,0),MATCH(W$9,'March 2019'!$G$1:$BR$1,0))/INDEX('Planning CPRP'!$G$10:$BA$168,MATCH('Planning Ngrps'!$A64,'Planning CPRP'!$A$10:$A$170,0),MATCH('Planning Ngrps'!W$9,'Planning CPRP'!$G$9:$BA$9,0)),"")</f>
        <v/>
      </c>
      <c r="X64" s="158" t="str">
        <f>IFERROR(INDEX('March 2019'!$G$2:$BR$159,MATCH('Planning Ngrps'!$A64,'March 2019'!$A$2:$A$161,0),MATCH(X$9,'March 2019'!$G$1:$BR$1,0))/INDEX('Planning CPRP'!$G$10:$BA$168,MATCH('Planning Ngrps'!$A64,'Planning CPRP'!$A$10:$A$170,0),MATCH('Planning Ngrps'!X$9,'Planning CPRP'!$G$9:$BA$9,0)),"")</f>
        <v/>
      </c>
      <c r="Y64" s="158" t="str">
        <f>IFERROR(INDEX('March 2019'!$G$2:$BR$159,MATCH('Planning Ngrps'!$A64,'March 2019'!$A$2:$A$161,0),MATCH(Y$9,'March 2019'!$G$1:$BR$1,0))/INDEX('Planning CPRP'!$G$10:$BA$168,MATCH('Planning Ngrps'!$A64,'Planning CPRP'!$A$10:$A$170,0),MATCH('Planning Ngrps'!Y$9,'Planning CPRP'!$G$9:$BA$9,0)),"")</f>
        <v/>
      </c>
      <c r="Z64" s="158" t="str">
        <f>IFERROR(INDEX('March 2019'!$G$2:$BR$159,MATCH('Planning Ngrps'!$A64,'March 2019'!$A$2:$A$161,0),MATCH(Z$9,'March 2019'!$G$1:$BR$1,0))/INDEX('Planning CPRP'!$G$10:$BA$168,MATCH('Planning Ngrps'!$A64,'Planning CPRP'!$A$10:$A$170,0),MATCH('Planning Ngrps'!Z$9,'Planning CPRP'!$G$9:$BA$9,0)),"")</f>
        <v/>
      </c>
      <c r="AA64" s="158" t="str">
        <f>IFERROR(INDEX('March 2019'!$G$2:$BR$159,MATCH('Planning Ngrps'!$A64,'March 2019'!$A$2:$A$161,0),MATCH(AA$9,'March 2019'!$G$1:$BR$1,0))/INDEX('Planning CPRP'!$G$10:$BA$168,MATCH('Planning Ngrps'!$A64,'Planning CPRP'!$A$10:$A$170,0),MATCH('Planning Ngrps'!AA$9,'Planning CPRP'!$G$9:$BA$9,0)),"")</f>
        <v/>
      </c>
      <c r="AB64" s="158" t="str">
        <f>IFERROR(INDEX('March 2019'!$G$2:$BR$159,MATCH('Planning Ngrps'!$A64,'March 2019'!$A$2:$A$161,0),MATCH(AB$9,'March 2019'!$G$1:$BR$1,0))/INDEX('Planning CPRP'!$G$10:$BA$168,MATCH('Planning Ngrps'!$A64,'Planning CPRP'!$A$10:$A$170,0),MATCH('Planning Ngrps'!AB$9,'Planning CPRP'!$G$9:$BA$9,0)),"")</f>
        <v/>
      </c>
      <c r="AC64" s="158" t="str">
        <f>IFERROR(INDEX('March 2019'!$G$2:$BR$159,MATCH('Planning Ngrps'!$A64,'March 2019'!$A$2:$A$161,0),MATCH(AC$9,'March 2019'!$G$1:$BR$1,0))/INDEX('Planning CPRP'!$G$10:$BA$168,MATCH('Planning Ngrps'!$A64,'Planning CPRP'!$A$10:$A$170,0),MATCH('Planning Ngrps'!AC$9,'Planning CPRP'!$G$9:$BA$9,0)),"")</f>
        <v/>
      </c>
      <c r="AD64" s="158" t="str">
        <f>IFERROR(INDEX('March 2019'!$G$2:$BR$159,MATCH('Planning Ngrps'!$A64,'March 2019'!$A$2:$A$161,0),MATCH(AD$9,'March 2019'!$G$1:$BR$1,0))/INDEX('Planning CPRP'!$G$10:$BA$168,MATCH('Planning Ngrps'!$A64,'Planning CPRP'!$A$10:$A$170,0),MATCH('Planning Ngrps'!AD$9,'Planning CPRP'!$G$9:$BA$9,0)),"")</f>
        <v/>
      </c>
      <c r="AE64" s="158" t="str">
        <f>IFERROR(INDEX('March 2019'!$G$2:$BR$159,MATCH('Planning Ngrps'!$A64,'March 2019'!$A$2:$A$161,0),MATCH(AE$9,'March 2019'!$G$1:$BR$1,0))/INDEX('Planning CPRP'!$G$10:$BA$168,MATCH('Planning Ngrps'!$A64,'Planning CPRP'!$A$10:$A$170,0),MATCH('Planning Ngrps'!AE$9,'Planning CPRP'!$G$9:$BA$9,0)),"")</f>
        <v/>
      </c>
      <c r="AF64" s="158" t="str">
        <f>IFERROR(INDEX('March 2019'!$G$2:$BR$159,MATCH('Planning Ngrps'!$A64,'March 2019'!$A$2:$A$161,0),MATCH(AF$9,'March 2019'!$G$1:$BR$1,0))/INDEX('Planning CPRP'!$G$10:$BA$168,MATCH('Planning Ngrps'!$A64,'Planning CPRP'!$A$10:$A$170,0),MATCH('Planning Ngrps'!AF$9,'Planning CPRP'!$G$9:$BA$9,0)),"")</f>
        <v/>
      </c>
      <c r="AG64" s="158" t="str">
        <f>IFERROR(INDEX('March 2019'!$G$2:$BR$159,MATCH('Planning Ngrps'!$A64,'March 2019'!$A$2:$A$161,0),MATCH(AG$9,'March 2019'!$G$1:$BR$1,0))/INDEX('Planning CPRP'!$G$10:$BA$168,MATCH('Planning Ngrps'!$A64,'Planning CPRP'!$A$10:$A$170,0),MATCH('Planning Ngrps'!AG$9,'Planning CPRP'!$G$9:$BA$9,0)),"")</f>
        <v/>
      </c>
      <c r="AH64" s="158" t="str">
        <f>IFERROR(INDEX('March 2019'!$G$2:$BR$159,MATCH('Planning Ngrps'!$A64,'March 2019'!$A$2:$A$161,0),MATCH(AH$9,'March 2019'!$G$1:$BR$1,0))/INDEX('Planning CPRP'!$G$10:$BA$168,MATCH('Planning Ngrps'!$A64,'Planning CPRP'!$A$10:$A$170,0),MATCH('Planning Ngrps'!AH$9,'Planning CPRP'!$G$9:$BA$9,0)),"")</f>
        <v/>
      </c>
      <c r="AI64" s="158" t="str">
        <f>IFERROR(INDEX('March 2019'!$G$2:$BR$159,MATCH('Planning Ngrps'!$A64,'March 2019'!$A$2:$A$161,0),MATCH(AI$9,'March 2019'!$G$1:$BR$1,0))/INDEX('Planning CPRP'!$G$10:$BA$168,MATCH('Planning Ngrps'!$A64,'Planning CPRP'!$A$10:$A$170,0),MATCH('Planning Ngrps'!AI$9,'Planning CPRP'!$G$9:$BA$9,0)),"")</f>
        <v/>
      </c>
      <c r="AJ64" s="158" t="str">
        <f>IFERROR(INDEX('March 2019'!$G$2:$BR$159,MATCH('Planning Ngrps'!$A64,'March 2019'!$A$2:$A$161,0),MATCH(AJ$9,'March 2019'!$G$1:$BR$1,0))/INDEX('Planning CPRP'!$G$10:$BA$168,MATCH('Planning Ngrps'!$A64,'Planning CPRP'!$A$10:$A$170,0),MATCH('Planning Ngrps'!AJ$9,'Planning CPRP'!$G$9:$BA$9,0)),"")</f>
        <v/>
      </c>
      <c r="AK64" s="158" t="str">
        <f>IFERROR(INDEX('March 2019'!$G$2:$BR$159,MATCH('Planning Ngrps'!$A64,'March 2019'!$A$2:$A$161,0),MATCH(AK$9,'March 2019'!$G$1:$BR$1,0))/INDEX('Planning CPRP'!$G$10:$BA$168,MATCH('Planning Ngrps'!$A64,'Planning CPRP'!$A$10:$A$170,0),MATCH('Planning Ngrps'!AK$9,'Planning CPRP'!$G$9:$BA$9,0)),"")</f>
        <v/>
      </c>
      <c r="AL64" s="158" t="str">
        <f>IFERROR(INDEX('March 2019'!$G$2:$BR$159,MATCH('Planning Ngrps'!$A64,'March 2019'!$A$2:$A$161,0),MATCH(AL$9,'March 2019'!$G$1:$BR$1,0))/INDEX('Planning CPRP'!$G$10:$BA$168,MATCH('Planning Ngrps'!$A64,'Planning CPRP'!$A$10:$A$170,0),MATCH('Planning Ngrps'!AL$9,'Planning CPRP'!$G$9:$BA$9,0)),"")</f>
        <v/>
      </c>
      <c r="AM64" s="158" t="str">
        <f>IFERROR(INDEX('March 2019'!$G$2:$BR$159,MATCH('Planning Ngrps'!$A64,'March 2019'!$A$2:$A$161,0),MATCH(AM$9,'March 2019'!$G$1:$BR$1,0))/INDEX('Planning CPRP'!$G$10:$BA$168,MATCH('Planning Ngrps'!$A64,'Planning CPRP'!$A$10:$A$170,0),MATCH('Planning Ngrps'!AM$9,'Planning CPRP'!$G$9:$BA$9,0)),"")</f>
        <v/>
      </c>
      <c r="AN64" s="158" t="str">
        <f>IFERROR(INDEX('March 2019'!$G$2:$BR$159,MATCH('Planning Ngrps'!$A64,'March 2019'!$A$2:$A$161,0),MATCH(AN$9,'March 2019'!$G$1:$BR$1,0))/INDEX('Planning CPRP'!$G$10:$BA$168,MATCH('Planning Ngrps'!$A64,'Planning CPRP'!$A$10:$A$170,0),MATCH('Planning Ngrps'!AN$9,'Planning CPRP'!$G$9:$BA$9,0)),"")</f>
        <v/>
      </c>
      <c r="AO64" s="158" t="str">
        <f>IFERROR(INDEX('March 2019'!$G$2:$BR$159,MATCH('Planning Ngrps'!$A64,'March 2019'!$A$2:$A$161,0),MATCH(AO$9,'March 2019'!$G$1:$BR$1,0))/INDEX('Planning CPRP'!$G$10:$BA$168,MATCH('Planning Ngrps'!$A64,'Planning CPRP'!$A$10:$A$170,0),MATCH('Planning Ngrps'!AO$9,'Planning CPRP'!$G$9:$BA$9,0)),"")</f>
        <v/>
      </c>
      <c r="AP64" s="158" t="str">
        <f>IFERROR(INDEX('March 2019'!$G$2:$BR$159,MATCH('Planning Ngrps'!$A64,'March 2019'!$A$2:$A$161,0),MATCH(AP$9,'March 2019'!$G$1:$BR$1,0))/INDEX('Planning CPRP'!$G$10:$BA$168,MATCH('Planning Ngrps'!$A64,'Planning CPRP'!$A$10:$A$170,0),MATCH('Planning Ngrps'!AP$9,'Planning CPRP'!$G$9:$BA$9,0)),"")</f>
        <v/>
      </c>
      <c r="AQ64" s="158" t="str">
        <f>IFERROR(INDEX('March 2019'!$G$2:$BR$159,MATCH('Planning Ngrps'!$A64,'March 2019'!$A$2:$A$161,0),MATCH(AQ$9,'March 2019'!$G$1:$BR$1,0))/INDEX('Planning CPRP'!$G$10:$BA$168,MATCH('Planning Ngrps'!$A64,'Planning CPRP'!$A$10:$A$170,0),MATCH('Planning Ngrps'!AQ$9,'Planning CPRP'!$G$9:$BA$9,0)),"")</f>
        <v/>
      </c>
      <c r="AR64" s="158" t="str">
        <f>IFERROR(INDEX('March 2019'!$G$2:$BR$159,MATCH('Planning Ngrps'!$A64,'March 2019'!$A$2:$A$161,0),MATCH(AR$9,'March 2019'!$G$1:$BR$1,0))/INDEX('Planning CPRP'!$G$10:$BA$168,MATCH('Planning Ngrps'!$A64,'Planning CPRP'!$A$10:$A$170,0),MATCH('Planning Ngrps'!AR$9,'Planning CPRP'!$G$9:$BA$9,0)),"")</f>
        <v/>
      </c>
      <c r="AS64" s="158" t="str">
        <f>IFERROR(INDEX('March 2019'!$G$2:$BR$159,MATCH('Planning Ngrps'!$A64,'March 2019'!$A$2:$A$161,0),MATCH(AS$9,'March 2019'!$G$1:$BR$1,0))/INDEX('Planning CPRP'!$G$10:$BA$168,MATCH('Planning Ngrps'!$A64,'Planning CPRP'!$A$10:$A$170,0),MATCH('Planning Ngrps'!AS$9,'Planning CPRP'!$G$9:$BA$9,0)),"")</f>
        <v/>
      </c>
      <c r="AT64" s="158" t="str">
        <f>IFERROR(INDEX('March 2019'!$G$2:$BR$159,MATCH('Planning Ngrps'!$A64,'March 2019'!$A$2:$A$161,0),MATCH(AT$9,'March 2019'!$G$1:$BR$1,0))/INDEX('Planning CPRP'!$G$10:$BA$168,MATCH('Planning Ngrps'!$A64,'Planning CPRP'!$A$10:$A$170,0),MATCH('Planning Ngrps'!AT$9,'Planning CPRP'!$G$9:$BA$9,0)),"")</f>
        <v/>
      </c>
      <c r="AU64" s="158" t="str">
        <f>IFERROR(INDEX('March 2019'!$G$2:$BR$159,MATCH('Planning Ngrps'!$A64,'March 2019'!$A$2:$A$161,0),MATCH(AU$9,'March 2019'!$G$1:$BR$1,0))/INDEX('Planning CPRP'!$G$10:$BA$168,MATCH('Planning Ngrps'!$A64,'Planning CPRP'!$A$10:$A$170,0),MATCH('Planning Ngrps'!AU$9,'Planning CPRP'!$G$9:$BA$9,0)),"")</f>
        <v/>
      </c>
      <c r="AV64" s="158" t="str">
        <f>IFERROR(INDEX('March 2019'!$G$2:$BR$159,MATCH('Planning Ngrps'!$A64,'March 2019'!$A$2:$A$161,0),MATCH(AV$9,'March 2019'!$G$1:$BR$1,0))/INDEX('Planning CPRP'!$G$10:$BA$168,MATCH('Planning Ngrps'!$A64,'Planning CPRP'!$A$10:$A$170,0),MATCH('Planning Ngrps'!AV$9,'Planning CPRP'!$G$9:$BA$9,0)),"")</f>
        <v/>
      </c>
      <c r="AW64" s="158" t="str">
        <f>IFERROR(INDEX('March 2019'!$G$2:$BR$159,MATCH('Planning Ngrps'!$A64,'March 2019'!$A$2:$A$161,0),MATCH(AW$9,'March 2019'!$G$1:$BR$1,0))/INDEX('Planning CPRP'!$G$10:$BA$168,MATCH('Planning Ngrps'!$A64,'Planning CPRP'!$A$10:$A$170,0),MATCH('Planning Ngrps'!AW$9,'Planning CPRP'!$G$9:$BA$9,0)),"")</f>
        <v/>
      </c>
      <c r="AX64" s="158" t="str">
        <f>IFERROR(INDEX('March 2019'!$G$2:$BR$159,MATCH('Planning Ngrps'!$A64,'March 2019'!$A$2:$A$161,0),MATCH(AX$9,'March 2019'!$G$1:$BR$1,0))/INDEX('Planning CPRP'!$G$10:$BA$168,MATCH('Planning Ngrps'!$A64,'Planning CPRP'!$A$10:$A$170,0),MATCH('Planning Ngrps'!AX$9,'Planning CPRP'!$G$9:$BA$9,0)),"")</f>
        <v/>
      </c>
      <c r="AY64" s="158" t="str">
        <f>IFERROR(INDEX('March 2019'!$G$2:$BR$159,MATCH('Planning Ngrps'!$A64,'March 2019'!$A$2:$A$161,0),MATCH(AY$9,'March 2019'!$G$1:$BR$1,0))/INDEX('Planning CPRP'!$G$10:$BA$168,MATCH('Planning Ngrps'!$A64,'Planning CPRP'!$A$10:$A$170,0),MATCH('Planning Ngrps'!AY$9,'Planning CPRP'!$G$9:$BA$9,0)),"")</f>
        <v/>
      </c>
      <c r="AZ64" s="158" t="str">
        <f>IFERROR(INDEX('March 2019'!$G$2:$BR$159,MATCH('Planning Ngrps'!$A64,'March 2019'!$A$2:$A$161,0),MATCH(AZ$9,'March 2019'!$G$1:$BR$1,0))/INDEX('Planning CPRP'!$G$10:$BA$168,MATCH('Planning Ngrps'!$A64,'Planning CPRP'!$A$10:$A$170,0),MATCH('Planning Ngrps'!AZ$9,'Planning CPRP'!$G$9:$BA$9,0)),"")</f>
        <v/>
      </c>
      <c r="BA64" s="158" t="str">
        <f>IFERROR(INDEX('March 2019'!$G$2:$BR$159,MATCH('Planning Ngrps'!$A64,'March 2019'!$A$2:$A$161,0),MATCH(BA$9,'March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IFERROR(INDEX('March 2019'!$G$2:$BR$159,MATCH('Planning Ngrps'!$A67,'March 2019'!$A$2:$A$161,0),MATCH(G$9,'March 2019'!$G$1:$BR$1,0))/INDEX('Planning CPRP'!$G$10:$BA$168,MATCH('Planning Ngrps'!$A67,'Planning CPRP'!$A$10:$A$170,0),MATCH('Planning Ngrps'!G$9,'Planning CPRP'!$G$9:$BA$9,0)),"")</f>
        <v/>
      </c>
      <c r="H67" s="158" t="str">
        <f>IFERROR(INDEX('March 2019'!$G$2:$BR$159,MATCH('Planning Ngrps'!$A67,'March 2019'!$A$2:$A$161,0),MATCH(H$9,'March 2019'!$G$1:$BR$1,0))/INDEX('Planning CPRP'!$G$10:$BA$168,MATCH('Planning Ngrps'!$A67,'Planning CPRP'!$A$10:$A$170,0),MATCH('Planning Ngrps'!H$9,'Planning CPRP'!$G$9:$BA$9,0)),"")</f>
        <v/>
      </c>
      <c r="I67" s="158" t="str">
        <f>IFERROR(INDEX('March 2019'!$G$2:$BR$159,MATCH('Planning Ngrps'!$A67,'March 2019'!$A$2:$A$161,0),MATCH(I$9,'March 2019'!$G$1:$BR$1,0))/INDEX('Planning CPRP'!$G$10:$BA$168,MATCH('Planning Ngrps'!$A67,'Planning CPRP'!$A$10:$A$170,0),MATCH('Planning Ngrps'!I$9,'Planning CPRP'!$G$9:$BA$9,0)),"")</f>
        <v/>
      </c>
      <c r="J67" s="158" t="str">
        <f>IFERROR(INDEX('March 2019'!$G$2:$BR$159,MATCH('Planning Ngrps'!$A67,'March 2019'!$A$2:$A$161,0),MATCH(J$9,'March 2019'!$G$1:$BR$1,0))/INDEX('Planning CPRP'!$G$10:$BA$168,MATCH('Planning Ngrps'!$A67,'Planning CPRP'!$A$10:$A$170,0),MATCH('Planning Ngrps'!J$9,'Planning CPRP'!$G$9:$BA$9,0)),"")</f>
        <v/>
      </c>
      <c r="K67" s="158" t="str">
        <f>IFERROR(INDEX('March 2019'!$G$2:$BR$159,MATCH('Planning Ngrps'!$A67,'March 2019'!$A$2:$A$161,0),MATCH(K$9,'March 2019'!$G$1:$BR$1,0))/INDEX('Planning CPRP'!$G$10:$BA$168,MATCH('Planning Ngrps'!$A67,'Planning CPRP'!$A$10:$A$170,0),MATCH('Planning Ngrps'!K$9,'Planning CPRP'!$G$9:$BA$9,0)),"")</f>
        <v/>
      </c>
      <c r="L67" s="158" t="str">
        <f>IFERROR(INDEX('March 2019'!$G$2:$BR$159,MATCH('Planning Ngrps'!$A67,'March 2019'!$A$2:$A$161,0),MATCH(L$9,'March 2019'!$G$1:$BR$1,0))/INDEX('Planning CPRP'!$G$10:$BA$168,MATCH('Planning Ngrps'!$A67,'Planning CPRP'!$A$10:$A$170,0),MATCH('Planning Ngrps'!L$9,'Planning CPRP'!$G$9:$BA$9,0)),"")</f>
        <v/>
      </c>
      <c r="M67" s="158" t="str">
        <f>IFERROR(INDEX('March 2019'!$G$2:$BR$159,MATCH('Planning Ngrps'!$A67,'March 2019'!$A$2:$A$161,0),MATCH(M$9,'March 2019'!$G$1:$BR$1,0))/INDEX('Planning CPRP'!$G$10:$BA$168,MATCH('Planning Ngrps'!$A67,'Planning CPRP'!$A$10:$A$170,0),MATCH('Planning Ngrps'!M$9,'Planning CPRP'!$G$9:$BA$9,0)),"")</f>
        <v/>
      </c>
      <c r="N67" s="158" t="str">
        <f>IFERROR(INDEX('March 2019'!$G$2:$BR$159,MATCH('Planning Ngrps'!$A67,'March 2019'!$A$2:$A$161,0),MATCH(N$9,'March 2019'!$G$1:$BR$1,0))/INDEX('Planning CPRP'!$G$10:$BA$168,MATCH('Planning Ngrps'!$A67,'Planning CPRP'!$A$10:$A$170,0),MATCH('Planning Ngrps'!N$9,'Planning CPRP'!$G$9:$BA$9,0)),"")</f>
        <v/>
      </c>
      <c r="O67" s="158" t="str">
        <f>IFERROR(INDEX('March 2019'!$G$2:$BR$159,MATCH('Planning Ngrps'!$A67,'March 2019'!$A$2:$A$161,0),MATCH(O$9,'March 2019'!$G$1:$BR$1,0))/INDEX('Planning CPRP'!$G$10:$BA$168,MATCH('Planning Ngrps'!$A67,'Planning CPRP'!$A$10:$A$170,0),MATCH('Planning Ngrps'!O$9,'Planning CPRP'!$G$9:$BA$9,0)),"")</f>
        <v/>
      </c>
      <c r="P67" s="158" t="str">
        <f>IFERROR(INDEX('March 2019'!$G$2:$BR$159,MATCH('Planning Ngrps'!$A67,'March 2019'!$A$2:$A$161,0),MATCH(P$9,'March 2019'!$G$1:$BR$1,0))/INDEX('Planning CPRP'!$G$10:$BA$168,MATCH('Planning Ngrps'!$A67,'Planning CPRP'!$A$10:$A$170,0),MATCH('Planning Ngrps'!P$9,'Planning CPRP'!$G$9:$BA$9,0)),"")</f>
        <v/>
      </c>
      <c r="Q67" s="158" t="str">
        <f>IFERROR(INDEX('March 2019'!$G$2:$BR$159,MATCH('Planning Ngrps'!$A67,'March 2019'!$A$2:$A$161,0),MATCH(Q$9,'March 2019'!$G$1:$BR$1,0))/INDEX('Planning CPRP'!$G$10:$BA$168,MATCH('Planning Ngrps'!$A67,'Planning CPRP'!$A$10:$A$170,0),MATCH('Planning Ngrps'!Q$9,'Planning CPRP'!$G$9:$BA$9,0)),"")</f>
        <v/>
      </c>
      <c r="R67" s="158" t="str">
        <f>IFERROR(INDEX('March 2019'!$G$2:$BR$159,MATCH('Planning Ngrps'!$A67,'March 2019'!$A$2:$A$161,0),MATCH(R$9,'March 2019'!$G$1:$BR$1,0))/INDEX('Planning CPRP'!$G$10:$BA$168,MATCH('Planning Ngrps'!$A67,'Planning CPRP'!$A$10:$A$170,0),MATCH('Planning Ngrps'!R$9,'Planning CPRP'!$G$9:$BA$9,0)),"")</f>
        <v/>
      </c>
      <c r="S67" s="158" t="str">
        <f>IFERROR(INDEX('March 2019'!$G$2:$BR$159,MATCH('Planning Ngrps'!$A67,'March 2019'!$A$2:$A$161,0),MATCH(S$9,'March 2019'!$G$1:$BR$1,0))/INDEX('Planning CPRP'!$G$10:$BA$168,MATCH('Planning Ngrps'!$A67,'Planning CPRP'!$A$10:$A$170,0),MATCH('Planning Ngrps'!S$9,'Planning CPRP'!$G$9:$BA$9,0)),"")</f>
        <v/>
      </c>
      <c r="T67" s="158" t="str">
        <f>IFERROR(INDEX('March 2019'!$G$2:$BR$159,MATCH('Planning Ngrps'!$A67,'March 2019'!$A$2:$A$161,0),MATCH(T$9,'March 2019'!$G$1:$BR$1,0))/INDEX('Planning CPRP'!$G$10:$BA$168,MATCH('Planning Ngrps'!$A67,'Planning CPRP'!$A$10:$A$170,0),MATCH('Planning Ngrps'!T$9,'Planning CPRP'!$G$9:$BA$9,0)),"")</f>
        <v/>
      </c>
      <c r="U67" s="158" t="str">
        <f>IFERROR(INDEX('March 2019'!$G$2:$BR$159,MATCH('Planning Ngrps'!$A67,'March 2019'!$A$2:$A$161,0),MATCH(U$9,'March 2019'!$G$1:$BR$1,0))/INDEX('Planning CPRP'!$G$10:$BA$168,MATCH('Planning Ngrps'!$A67,'Planning CPRP'!$A$10:$A$170,0),MATCH('Planning Ngrps'!U$9,'Planning CPRP'!$G$9:$BA$9,0)),"")</f>
        <v/>
      </c>
      <c r="V67" s="158" t="str">
        <f>IFERROR(INDEX('March 2019'!$G$2:$BR$159,MATCH('Planning Ngrps'!$A67,'March 2019'!$A$2:$A$161,0),MATCH(V$9,'March 2019'!$G$1:$BR$1,0))/INDEX('Planning CPRP'!$G$10:$BA$168,MATCH('Planning Ngrps'!$A67,'Planning CPRP'!$A$10:$A$170,0),MATCH('Planning Ngrps'!V$9,'Planning CPRP'!$G$9:$BA$9,0)),"")</f>
        <v/>
      </c>
      <c r="W67" s="158" t="str">
        <f>IFERROR(INDEX('March 2019'!$G$2:$BR$159,MATCH('Planning Ngrps'!$A67,'March 2019'!$A$2:$A$161,0),MATCH(W$9,'March 2019'!$G$1:$BR$1,0))/INDEX('Planning CPRP'!$G$10:$BA$168,MATCH('Planning Ngrps'!$A67,'Planning CPRP'!$A$10:$A$170,0),MATCH('Planning Ngrps'!W$9,'Planning CPRP'!$G$9:$BA$9,0)),"")</f>
        <v/>
      </c>
      <c r="X67" s="158" t="str">
        <f>IFERROR(INDEX('March 2019'!$G$2:$BR$159,MATCH('Planning Ngrps'!$A67,'March 2019'!$A$2:$A$161,0),MATCH(X$9,'March 2019'!$G$1:$BR$1,0))/INDEX('Planning CPRP'!$G$10:$BA$168,MATCH('Planning Ngrps'!$A67,'Planning CPRP'!$A$10:$A$170,0),MATCH('Planning Ngrps'!X$9,'Planning CPRP'!$G$9:$BA$9,0)),"")</f>
        <v/>
      </c>
      <c r="Y67" s="158" t="str">
        <f>IFERROR(INDEX('March 2019'!$G$2:$BR$159,MATCH('Planning Ngrps'!$A67,'March 2019'!$A$2:$A$161,0),MATCH(Y$9,'March 2019'!$G$1:$BR$1,0))/INDEX('Planning CPRP'!$G$10:$BA$168,MATCH('Planning Ngrps'!$A67,'Planning CPRP'!$A$10:$A$170,0),MATCH('Planning Ngrps'!Y$9,'Planning CPRP'!$G$9:$BA$9,0)),"")</f>
        <v/>
      </c>
      <c r="Z67" s="158" t="str">
        <f>IFERROR(INDEX('March 2019'!$G$2:$BR$159,MATCH('Planning Ngrps'!$A67,'March 2019'!$A$2:$A$161,0),MATCH(Z$9,'March 2019'!$G$1:$BR$1,0))/INDEX('Planning CPRP'!$G$10:$BA$168,MATCH('Planning Ngrps'!$A67,'Planning CPRP'!$A$10:$A$170,0),MATCH('Planning Ngrps'!Z$9,'Planning CPRP'!$G$9:$BA$9,0)),"")</f>
        <v/>
      </c>
      <c r="AA67" s="158" t="str">
        <f>IFERROR(INDEX('March 2019'!$G$2:$BR$159,MATCH('Planning Ngrps'!$A67,'March 2019'!$A$2:$A$161,0),MATCH(AA$9,'March 2019'!$G$1:$BR$1,0))/INDEX('Planning CPRP'!$G$10:$BA$168,MATCH('Planning Ngrps'!$A67,'Planning CPRP'!$A$10:$A$170,0),MATCH('Planning Ngrps'!AA$9,'Planning CPRP'!$G$9:$BA$9,0)),"")</f>
        <v/>
      </c>
      <c r="AB67" s="158" t="str">
        <f>IFERROR(INDEX('March 2019'!$G$2:$BR$159,MATCH('Planning Ngrps'!$A67,'March 2019'!$A$2:$A$161,0),MATCH(AB$9,'March 2019'!$G$1:$BR$1,0))/INDEX('Planning CPRP'!$G$10:$BA$168,MATCH('Planning Ngrps'!$A67,'Planning CPRP'!$A$10:$A$170,0),MATCH('Planning Ngrps'!AB$9,'Planning CPRP'!$G$9:$BA$9,0)),"")</f>
        <v/>
      </c>
      <c r="AC67" s="158" t="str">
        <f>IFERROR(INDEX('March 2019'!$G$2:$BR$159,MATCH('Planning Ngrps'!$A67,'March 2019'!$A$2:$A$161,0),MATCH(AC$9,'March 2019'!$G$1:$BR$1,0))/INDEX('Planning CPRP'!$G$10:$BA$168,MATCH('Planning Ngrps'!$A67,'Planning CPRP'!$A$10:$A$170,0),MATCH('Planning Ngrps'!AC$9,'Planning CPRP'!$G$9:$BA$9,0)),"")</f>
        <v/>
      </c>
      <c r="AD67" s="158" t="str">
        <f>IFERROR(INDEX('March 2019'!$G$2:$BR$159,MATCH('Planning Ngrps'!$A67,'March 2019'!$A$2:$A$161,0),MATCH(AD$9,'March 2019'!$G$1:$BR$1,0))/INDEX('Planning CPRP'!$G$10:$BA$168,MATCH('Planning Ngrps'!$A67,'Planning CPRP'!$A$10:$A$170,0),MATCH('Planning Ngrps'!AD$9,'Planning CPRP'!$G$9:$BA$9,0)),"")</f>
        <v/>
      </c>
      <c r="AE67" s="158" t="str">
        <f>IFERROR(INDEX('March 2019'!$G$2:$BR$159,MATCH('Planning Ngrps'!$A67,'March 2019'!$A$2:$A$161,0),MATCH(AE$9,'March 2019'!$G$1:$BR$1,0))/INDEX('Planning CPRP'!$G$10:$BA$168,MATCH('Planning Ngrps'!$A67,'Planning CPRP'!$A$10:$A$170,0),MATCH('Planning Ngrps'!AE$9,'Planning CPRP'!$G$9:$BA$9,0)),"")</f>
        <v/>
      </c>
      <c r="AF67" s="158" t="str">
        <f>IFERROR(INDEX('March 2019'!$G$2:$BR$159,MATCH('Planning Ngrps'!$A67,'March 2019'!$A$2:$A$161,0),MATCH(AF$9,'March 2019'!$G$1:$BR$1,0))/INDEX('Planning CPRP'!$G$10:$BA$168,MATCH('Planning Ngrps'!$A67,'Planning CPRP'!$A$10:$A$170,0),MATCH('Planning Ngrps'!AF$9,'Planning CPRP'!$G$9:$BA$9,0)),"")</f>
        <v/>
      </c>
      <c r="AG67" s="158" t="str">
        <f>IFERROR(INDEX('March 2019'!$G$2:$BR$159,MATCH('Planning Ngrps'!$A67,'March 2019'!$A$2:$A$161,0),MATCH(AG$9,'March 2019'!$G$1:$BR$1,0))/INDEX('Planning CPRP'!$G$10:$BA$168,MATCH('Planning Ngrps'!$A67,'Planning CPRP'!$A$10:$A$170,0),MATCH('Planning Ngrps'!AG$9,'Planning CPRP'!$G$9:$BA$9,0)),"")</f>
        <v/>
      </c>
      <c r="AH67" s="158" t="str">
        <f>IFERROR(INDEX('March 2019'!$G$2:$BR$159,MATCH('Planning Ngrps'!$A67,'March 2019'!$A$2:$A$161,0),MATCH(AH$9,'March 2019'!$G$1:$BR$1,0))/INDEX('Planning CPRP'!$G$10:$BA$168,MATCH('Planning Ngrps'!$A67,'Planning CPRP'!$A$10:$A$170,0),MATCH('Planning Ngrps'!AH$9,'Planning CPRP'!$G$9:$BA$9,0)),"")</f>
        <v/>
      </c>
      <c r="AI67" s="158" t="str">
        <f>IFERROR(INDEX('March 2019'!$G$2:$BR$159,MATCH('Planning Ngrps'!$A67,'March 2019'!$A$2:$A$161,0),MATCH(AI$9,'March 2019'!$G$1:$BR$1,0))/INDEX('Planning CPRP'!$G$10:$BA$168,MATCH('Planning Ngrps'!$A67,'Planning CPRP'!$A$10:$A$170,0),MATCH('Planning Ngrps'!AI$9,'Planning CPRP'!$G$9:$BA$9,0)),"")</f>
        <v/>
      </c>
      <c r="AJ67" s="158" t="str">
        <f>IFERROR(INDEX('March 2019'!$G$2:$BR$159,MATCH('Planning Ngrps'!$A67,'March 2019'!$A$2:$A$161,0),MATCH(AJ$9,'March 2019'!$G$1:$BR$1,0))/INDEX('Planning CPRP'!$G$10:$BA$168,MATCH('Planning Ngrps'!$A67,'Planning CPRP'!$A$10:$A$170,0),MATCH('Planning Ngrps'!AJ$9,'Planning CPRP'!$G$9:$BA$9,0)),"")</f>
        <v/>
      </c>
      <c r="AK67" s="158" t="str">
        <f>IFERROR(INDEX('March 2019'!$G$2:$BR$159,MATCH('Planning Ngrps'!$A67,'March 2019'!$A$2:$A$161,0),MATCH(AK$9,'March 2019'!$G$1:$BR$1,0))/INDEX('Planning CPRP'!$G$10:$BA$168,MATCH('Planning Ngrps'!$A67,'Planning CPRP'!$A$10:$A$170,0),MATCH('Planning Ngrps'!AK$9,'Planning CPRP'!$G$9:$BA$9,0)),"")</f>
        <v/>
      </c>
      <c r="AL67" s="158" t="str">
        <f>IFERROR(INDEX('March 2019'!$G$2:$BR$159,MATCH('Planning Ngrps'!$A67,'March 2019'!$A$2:$A$161,0),MATCH(AL$9,'March 2019'!$G$1:$BR$1,0))/INDEX('Planning CPRP'!$G$10:$BA$168,MATCH('Planning Ngrps'!$A67,'Planning CPRP'!$A$10:$A$170,0),MATCH('Planning Ngrps'!AL$9,'Planning CPRP'!$G$9:$BA$9,0)),"")</f>
        <v/>
      </c>
      <c r="AM67" s="158" t="str">
        <f>IFERROR(INDEX('March 2019'!$G$2:$BR$159,MATCH('Planning Ngrps'!$A67,'March 2019'!$A$2:$A$161,0),MATCH(AM$9,'March 2019'!$G$1:$BR$1,0))/INDEX('Planning CPRP'!$G$10:$BA$168,MATCH('Planning Ngrps'!$A67,'Planning CPRP'!$A$10:$A$170,0),MATCH('Planning Ngrps'!AM$9,'Planning CPRP'!$G$9:$BA$9,0)),"")</f>
        <v/>
      </c>
      <c r="AN67" s="158" t="str">
        <f>IFERROR(INDEX('March 2019'!$G$2:$BR$159,MATCH('Planning Ngrps'!$A67,'March 2019'!$A$2:$A$161,0),MATCH(AN$9,'March 2019'!$G$1:$BR$1,0))/INDEX('Planning CPRP'!$G$10:$BA$168,MATCH('Planning Ngrps'!$A67,'Planning CPRP'!$A$10:$A$170,0),MATCH('Planning Ngrps'!AN$9,'Planning CPRP'!$G$9:$BA$9,0)),"")</f>
        <v/>
      </c>
      <c r="AO67" s="158" t="str">
        <f>IFERROR(INDEX('March 2019'!$G$2:$BR$159,MATCH('Planning Ngrps'!$A67,'March 2019'!$A$2:$A$161,0),MATCH(AO$9,'March 2019'!$G$1:$BR$1,0))/INDEX('Planning CPRP'!$G$10:$BA$168,MATCH('Planning Ngrps'!$A67,'Planning CPRP'!$A$10:$A$170,0),MATCH('Planning Ngrps'!AO$9,'Planning CPRP'!$G$9:$BA$9,0)),"")</f>
        <v/>
      </c>
      <c r="AP67" s="158" t="str">
        <f>IFERROR(INDEX('March 2019'!$G$2:$BR$159,MATCH('Planning Ngrps'!$A67,'March 2019'!$A$2:$A$161,0),MATCH(AP$9,'March 2019'!$G$1:$BR$1,0))/INDEX('Planning CPRP'!$G$10:$BA$168,MATCH('Planning Ngrps'!$A67,'Planning CPRP'!$A$10:$A$170,0),MATCH('Planning Ngrps'!AP$9,'Planning CPRP'!$G$9:$BA$9,0)),"")</f>
        <v/>
      </c>
      <c r="AQ67" s="158" t="str">
        <f>IFERROR(INDEX('March 2019'!$G$2:$BR$159,MATCH('Planning Ngrps'!$A67,'March 2019'!$A$2:$A$161,0),MATCH(AQ$9,'March 2019'!$G$1:$BR$1,0))/INDEX('Planning CPRP'!$G$10:$BA$168,MATCH('Planning Ngrps'!$A67,'Planning CPRP'!$A$10:$A$170,0),MATCH('Planning Ngrps'!AQ$9,'Planning CPRP'!$G$9:$BA$9,0)),"")</f>
        <v/>
      </c>
      <c r="AR67" s="158" t="str">
        <f>IFERROR(INDEX('March 2019'!$G$2:$BR$159,MATCH('Planning Ngrps'!$A67,'March 2019'!$A$2:$A$161,0),MATCH(AR$9,'March 2019'!$G$1:$BR$1,0))/INDEX('Planning CPRP'!$G$10:$BA$168,MATCH('Planning Ngrps'!$A67,'Planning CPRP'!$A$10:$A$170,0),MATCH('Planning Ngrps'!AR$9,'Planning CPRP'!$G$9:$BA$9,0)),"")</f>
        <v/>
      </c>
      <c r="AS67" s="158" t="str">
        <f>IFERROR(INDEX('March 2019'!$G$2:$BR$159,MATCH('Planning Ngrps'!$A67,'March 2019'!$A$2:$A$161,0),MATCH(AS$9,'March 2019'!$G$1:$BR$1,0))/INDEX('Planning CPRP'!$G$10:$BA$168,MATCH('Planning Ngrps'!$A67,'Planning CPRP'!$A$10:$A$170,0),MATCH('Planning Ngrps'!AS$9,'Planning CPRP'!$G$9:$BA$9,0)),"")</f>
        <v/>
      </c>
      <c r="AT67" s="158" t="str">
        <f>IFERROR(INDEX('March 2019'!$G$2:$BR$159,MATCH('Planning Ngrps'!$A67,'March 2019'!$A$2:$A$161,0),MATCH(AT$9,'March 2019'!$G$1:$BR$1,0))/INDEX('Planning CPRP'!$G$10:$BA$168,MATCH('Planning Ngrps'!$A67,'Planning CPRP'!$A$10:$A$170,0),MATCH('Planning Ngrps'!AT$9,'Planning CPRP'!$G$9:$BA$9,0)),"")</f>
        <v/>
      </c>
      <c r="AU67" s="158" t="str">
        <f>IFERROR(INDEX('March 2019'!$G$2:$BR$159,MATCH('Planning Ngrps'!$A67,'March 2019'!$A$2:$A$161,0),MATCH(AU$9,'March 2019'!$G$1:$BR$1,0))/INDEX('Planning CPRP'!$G$10:$BA$168,MATCH('Planning Ngrps'!$A67,'Planning CPRP'!$A$10:$A$170,0),MATCH('Planning Ngrps'!AU$9,'Planning CPRP'!$G$9:$BA$9,0)),"")</f>
        <v/>
      </c>
      <c r="AV67" s="158" t="str">
        <f>IFERROR(INDEX('March 2019'!$G$2:$BR$159,MATCH('Planning Ngrps'!$A67,'March 2019'!$A$2:$A$161,0),MATCH(AV$9,'March 2019'!$G$1:$BR$1,0))/INDEX('Planning CPRP'!$G$10:$BA$168,MATCH('Planning Ngrps'!$A67,'Planning CPRP'!$A$10:$A$170,0),MATCH('Planning Ngrps'!AV$9,'Planning CPRP'!$G$9:$BA$9,0)),"")</f>
        <v/>
      </c>
      <c r="AW67" s="158" t="str">
        <f>IFERROR(INDEX('March 2019'!$G$2:$BR$159,MATCH('Planning Ngrps'!$A67,'March 2019'!$A$2:$A$161,0),MATCH(AW$9,'March 2019'!$G$1:$BR$1,0))/INDEX('Planning CPRP'!$G$10:$BA$168,MATCH('Planning Ngrps'!$A67,'Planning CPRP'!$A$10:$A$170,0),MATCH('Planning Ngrps'!AW$9,'Planning CPRP'!$G$9:$BA$9,0)),"")</f>
        <v/>
      </c>
      <c r="AX67" s="158" t="str">
        <f>IFERROR(INDEX('March 2019'!$G$2:$BR$159,MATCH('Planning Ngrps'!$A67,'March 2019'!$A$2:$A$161,0),MATCH(AX$9,'March 2019'!$G$1:$BR$1,0))/INDEX('Planning CPRP'!$G$10:$BA$168,MATCH('Planning Ngrps'!$A67,'Planning CPRP'!$A$10:$A$170,0),MATCH('Planning Ngrps'!AX$9,'Planning CPRP'!$G$9:$BA$9,0)),"")</f>
        <v/>
      </c>
      <c r="AY67" s="158" t="str">
        <f>IFERROR(INDEX('March 2019'!$G$2:$BR$159,MATCH('Planning Ngrps'!$A67,'March 2019'!$A$2:$A$161,0),MATCH(AY$9,'March 2019'!$G$1:$BR$1,0))/INDEX('Planning CPRP'!$G$10:$BA$168,MATCH('Planning Ngrps'!$A67,'Planning CPRP'!$A$10:$A$170,0),MATCH('Planning Ngrps'!AY$9,'Planning CPRP'!$G$9:$BA$9,0)),"")</f>
        <v/>
      </c>
      <c r="AZ67" s="158" t="str">
        <f>IFERROR(INDEX('March 2019'!$G$2:$BR$159,MATCH('Planning Ngrps'!$A67,'March 2019'!$A$2:$A$161,0),MATCH(AZ$9,'March 2019'!$G$1:$BR$1,0))/INDEX('Planning CPRP'!$G$10:$BA$168,MATCH('Planning Ngrps'!$A67,'Planning CPRP'!$A$10:$A$170,0),MATCH('Planning Ngrps'!AZ$9,'Planning CPRP'!$G$9:$BA$9,0)),"")</f>
        <v/>
      </c>
      <c r="BA67" s="158" t="str">
        <f>IFERROR(INDEX('March 2019'!$G$2:$BR$159,MATCH('Planning Ngrps'!$A67,'March 2019'!$A$2:$A$161,0),MATCH(BA$9,'March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IFERROR(INDEX('March 2019'!$G$2:$BR$159,MATCH('Planning Ngrps'!$A68,'March 2019'!$A$2:$A$161,0),MATCH(G$9,'March 2019'!$G$1:$BR$1,0))/INDEX('Planning CPRP'!$G$10:$BA$168,MATCH('Planning Ngrps'!$A68,'Planning CPRP'!$A$10:$A$170,0),MATCH('Planning Ngrps'!G$9,'Planning CPRP'!$G$9:$BA$9,0)),"")</f>
        <v/>
      </c>
      <c r="H68" s="158" t="str">
        <f>IFERROR(INDEX('March 2019'!$G$2:$BR$159,MATCH('Planning Ngrps'!$A68,'March 2019'!$A$2:$A$161,0),MATCH(H$9,'March 2019'!$G$1:$BR$1,0))/INDEX('Planning CPRP'!$G$10:$BA$168,MATCH('Planning Ngrps'!$A68,'Planning CPRP'!$A$10:$A$170,0),MATCH('Planning Ngrps'!H$9,'Planning CPRP'!$G$9:$BA$9,0)),"")</f>
        <v/>
      </c>
      <c r="I68" s="158" t="str">
        <f>IFERROR(INDEX('March 2019'!$G$2:$BR$159,MATCH('Planning Ngrps'!$A68,'March 2019'!$A$2:$A$161,0),MATCH(I$9,'March 2019'!$G$1:$BR$1,0))/INDEX('Planning CPRP'!$G$10:$BA$168,MATCH('Planning Ngrps'!$A68,'Planning CPRP'!$A$10:$A$170,0),MATCH('Planning Ngrps'!I$9,'Planning CPRP'!$G$9:$BA$9,0)),"")</f>
        <v/>
      </c>
      <c r="J68" s="158" t="str">
        <f>IFERROR(INDEX('March 2019'!$G$2:$BR$159,MATCH('Planning Ngrps'!$A68,'March 2019'!$A$2:$A$161,0),MATCH(J$9,'March 2019'!$G$1:$BR$1,0))/INDEX('Planning CPRP'!$G$10:$BA$168,MATCH('Planning Ngrps'!$A68,'Planning CPRP'!$A$10:$A$170,0),MATCH('Planning Ngrps'!J$9,'Planning CPRP'!$G$9:$BA$9,0)),"")</f>
        <v/>
      </c>
      <c r="K68" s="158" t="str">
        <f>IFERROR(INDEX('March 2019'!$G$2:$BR$159,MATCH('Planning Ngrps'!$A68,'March 2019'!$A$2:$A$161,0),MATCH(K$9,'March 2019'!$G$1:$BR$1,0))/INDEX('Planning CPRP'!$G$10:$BA$168,MATCH('Planning Ngrps'!$A68,'Planning CPRP'!$A$10:$A$170,0),MATCH('Planning Ngrps'!K$9,'Planning CPRP'!$G$9:$BA$9,0)),"")</f>
        <v/>
      </c>
      <c r="L68" s="158" t="str">
        <f>IFERROR(INDEX('March 2019'!$G$2:$BR$159,MATCH('Planning Ngrps'!$A68,'March 2019'!$A$2:$A$161,0),MATCH(L$9,'March 2019'!$G$1:$BR$1,0))/INDEX('Planning CPRP'!$G$10:$BA$168,MATCH('Planning Ngrps'!$A68,'Planning CPRP'!$A$10:$A$170,0),MATCH('Planning Ngrps'!L$9,'Planning CPRP'!$G$9:$BA$9,0)),"")</f>
        <v/>
      </c>
      <c r="M68" s="158" t="str">
        <f>IFERROR(INDEX('March 2019'!$G$2:$BR$159,MATCH('Planning Ngrps'!$A68,'March 2019'!$A$2:$A$161,0),MATCH(M$9,'March 2019'!$G$1:$BR$1,0))/INDEX('Planning CPRP'!$G$10:$BA$168,MATCH('Planning Ngrps'!$A68,'Planning CPRP'!$A$10:$A$170,0),MATCH('Planning Ngrps'!M$9,'Planning CPRP'!$G$9:$BA$9,0)),"")</f>
        <v/>
      </c>
      <c r="N68" s="158" t="str">
        <f>IFERROR(INDEX('March 2019'!$G$2:$BR$159,MATCH('Planning Ngrps'!$A68,'March 2019'!$A$2:$A$161,0),MATCH(N$9,'March 2019'!$G$1:$BR$1,0))/INDEX('Planning CPRP'!$G$10:$BA$168,MATCH('Planning Ngrps'!$A68,'Planning CPRP'!$A$10:$A$170,0),MATCH('Planning Ngrps'!N$9,'Planning CPRP'!$G$9:$BA$9,0)),"")</f>
        <v/>
      </c>
      <c r="O68" s="158" t="str">
        <f>IFERROR(INDEX('March 2019'!$G$2:$BR$159,MATCH('Planning Ngrps'!$A68,'March 2019'!$A$2:$A$161,0),MATCH(O$9,'March 2019'!$G$1:$BR$1,0))/INDEX('Planning CPRP'!$G$10:$BA$168,MATCH('Planning Ngrps'!$A68,'Planning CPRP'!$A$10:$A$170,0),MATCH('Planning Ngrps'!O$9,'Planning CPRP'!$G$9:$BA$9,0)),"")</f>
        <v/>
      </c>
      <c r="P68" s="158" t="str">
        <f>IFERROR(INDEX('March 2019'!$G$2:$BR$159,MATCH('Planning Ngrps'!$A68,'March 2019'!$A$2:$A$161,0),MATCH(P$9,'March 2019'!$G$1:$BR$1,0))/INDEX('Planning CPRP'!$G$10:$BA$168,MATCH('Planning Ngrps'!$A68,'Planning CPRP'!$A$10:$A$170,0),MATCH('Planning Ngrps'!P$9,'Planning CPRP'!$G$9:$BA$9,0)),"")</f>
        <v/>
      </c>
      <c r="Q68" s="158" t="str">
        <f>IFERROR(INDEX('March 2019'!$G$2:$BR$159,MATCH('Planning Ngrps'!$A68,'March 2019'!$A$2:$A$161,0),MATCH(Q$9,'March 2019'!$G$1:$BR$1,0))/INDEX('Planning CPRP'!$G$10:$BA$168,MATCH('Planning Ngrps'!$A68,'Planning CPRP'!$A$10:$A$170,0),MATCH('Planning Ngrps'!Q$9,'Planning CPRP'!$G$9:$BA$9,0)),"")</f>
        <v/>
      </c>
      <c r="R68" s="158" t="str">
        <f>IFERROR(INDEX('March 2019'!$G$2:$BR$159,MATCH('Planning Ngrps'!$A68,'March 2019'!$A$2:$A$161,0),MATCH(R$9,'March 2019'!$G$1:$BR$1,0))/INDEX('Planning CPRP'!$G$10:$BA$168,MATCH('Planning Ngrps'!$A68,'Planning CPRP'!$A$10:$A$170,0),MATCH('Planning Ngrps'!R$9,'Planning CPRP'!$G$9:$BA$9,0)),"")</f>
        <v/>
      </c>
      <c r="S68" s="158" t="str">
        <f>IFERROR(INDEX('March 2019'!$G$2:$BR$159,MATCH('Planning Ngrps'!$A68,'March 2019'!$A$2:$A$161,0),MATCH(S$9,'March 2019'!$G$1:$BR$1,0))/INDEX('Planning CPRP'!$G$10:$BA$168,MATCH('Planning Ngrps'!$A68,'Planning CPRP'!$A$10:$A$170,0),MATCH('Planning Ngrps'!S$9,'Planning CPRP'!$G$9:$BA$9,0)),"")</f>
        <v/>
      </c>
      <c r="T68" s="158" t="str">
        <f>IFERROR(INDEX('March 2019'!$G$2:$BR$159,MATCH('Planning Ngrps'!$A68,'March 2019'!$A$2:$A$161,0),MATCH(T$9,'March 2019'!$G$1:$BR$1,0))/INDEX('Planning CPRP'!$G$10:$BA$168,MATCH('Planning Ngrps'!$A68,'Planning CPRP'!$A$10:$A$170,0),MATCH('Planning Ngrps'!T$9,'Planning CPRP'!$G$9:$BA$9,0)),"")</f>
        <v/>
      </c>
      <c r="U68" s="158" t="str">
        <f>IFERROR(INDEX('March 2019'!$G$2:$BR$159,MATCH('Planning Ngrps'!$A68,'March 2019'!$A$2:$A$161,0),MATCH(U$9,'March 2019'!$G$1:$BR$1,0))/INDEX('Planning CPRP'!$G$10:$BA$168,MATCH('Planning Ngrps'!$A68,'Planning CPRP'!$A$10:$A$170,0),MATCH('Planning Ngrps'!U$9,'Planning CPRP'!$G$9:$BA$9,0)),"")</f>
        <v/>
      </c>
      <c r="V68" s="158" t="str">
        <f>IFERROR(INDEX('March 2019'!$G$2:$BR$159,MATCH('Planning Ngrps'!$A68,'March 2019'!$A$2:$A$161,0),MATCH(V$9,'March 2019'!$G$1:$BR$1,0))/INDEX('Planning CPRP'!$G$10:$BA$168,MATCH('Planning Ngrps'!$A68,'Planning CPRP'!$A$10:$A$170,0),MATCH('Planning Ngrps'!V$9,'Planning CPRP'!$G$9:$BA$9,0)),"")</f>
        <v/>
      </c>
      <c r="W68" s="158" t="str">
        <f>IFERROR(INDEX('March 2019'!$G$2:$BR$159,MATCH('Planning Ngrps'!$A68,'March 2019'!$A$2:$A$161,0),MATCH(W$9,'March 2019'!$G$1:$BR$1,0))/INDEX('Planning CPRP'!$G$10:$BA$168,MATCH('Planning Ngrps'!$A68,'Planning CPRP'!$A$10:$A$170,0),MATCH('Planning Ngrps'!W$9,'Planning CPRP'!$G$9:$BA$9,0)),"")</f>
        <v/>
      </c>
      <c r="X68" s="158" t="str">
        <f>IFERROR(INDEX('March 2019'!$G$2:$BR$159,MATCH('Planning Ngrps'!$A68,'March 2019'!$A$2:$A$161,0),MATCH(X$9,'March 2019'!$G$1:$BR$1,0))/INDEX('Planning CPRP'!$G$10:$BA$168,MATCH('Planning Ngrps'!$A68,'Planning CPRP'!$A$10:$A$170,0),MATCH('Planning Ngrps'!X$9,'Planning CPRP'!$G$9:$BA$9,0)),"")</f>
        <v/>
      </c>
      <c r="Y68" s="158" t="str">
        <f>IFERROR(INDEX('March 2019'!$G$2:$BR$159,MATCH('Planning Ngrps'!$A68,'March 2019'!$A$2:$A$161,0),MATCH(Y$9,'March 2019'!$G$1:$BR$1,0))/INDEX('Planning CPRP'!$G$10:$BA$168,MATCH('Planning Ngrps'!$A68,'Planning CPRP'!$A$10:$A$170,0),MATCH('Planning Ngrps'!Y$9,'Planning CPRP'!$G$9:$BA$9,0)),"")</f>
        <v/>
      </c>
      <c r="Z68" s="158" t="str">
        <f>IFERROR(INDEX('March 2019'!$G$2:$BR$159,MATCH('Planning Ngrps'!$A68,'March 2019'!$A$2:$A$161,0),MATCH(Z$9,'March 2019'!$G$1:$BR$1,0))/INDEX('Planning CPRP'!$G$10:$BA$168,MATCH('Planning Ngrps'!$A68,'Planning CPRP'!$A$10:$A$170,0),MATCH('Planning Ngrps'!Z$9,'Planning CPRP'!$G$9:$BA$9,0)),"")</f>
        <v/>
      </c>
      <c r="AA68" s="158" t="str">
        <f>IFERROR(INDEX('March 2019'!$G$2:$BR$159,MATCH('Planning Ngrps'!$A68,'March 2019'!$A$2:$A$161,0),MATCH(AA$9,'March 2019'!$G$1:$BR$1,0))/INDEX('Planning CPRP'!$G$10:$BA$168,MATCH('Planning Ngrps'!$A68,'Planning CPRP'!$A$10:$A$170,0),MATCH('Planning Ngrps'!AA$9,'Planning CPRP'!$G$9:$BA$9,0)),"")</f>
        <v/>
      </c>
      <c r="AB68" s="158" t="str">
        <f>IFERROR(INDEX('March 2019'!$G$2:$BR$159,MATCH('Planning Ngrps'!$A68,'March 2019'!$A$2:$A$161,0),MATCH(AB$9,'March 2019'!$G$1:$BR$1,0))/INDEX('Planning CPRP'!$G$10:$BA$168,MATCH('Planning Ngrps'!$A68,'Planning CPRP'!$A$10:$A$170,0),MATCH('Planning Ngrps'!AB$9,'Planning CPRP'!$G$9:$BA$9,0)),"")</f>
        <v/>
      </c>
      <c r="AC68" s="158" t="str">
        <f>IFERROR(INDEX('March 2019'!$G$2:$BR$159,MATCH('Planning Ngrps'!$A68,'March 2019'!$A$2:$A$161,0),MATCH(AC$9,'March 2019'!$G$1:$BR$1,0))/INDEX('Planning CPRP'!$G$10:$BA$168,MATCH('Planning Ngrps'!$A68,'Planning CPRP'!$A$10:$A$170,0),MATCH('Planning Ngrps'!AC$9,'Planning CPRP'!$G$9:$BA$9,0)),"")</f>
        <v/>
      </c>
      <c r="AD68" s="158" t="str">
        <f>IFERROR(INDEX('March 2019'!$G$2:$BR$159,MATCH('Planning Ngrps'!$A68,'March 2019'!$A$2:$A$161,0),MATCH(AD$9,'March 2019'!$G$1:$BR$1,0))/INDEX('Planning CPRP'!$G$10:$BA$168,MATCH('Planning Ngrps'!$A68,'Planning CPRP'!$A$10:$A$170,0),MATCH('Planning Ngrps'!AD$9,'Planning CPRP'!$G$9:$BA$9,0)),"")</f>
        <v/>
      </c>
      <c r="AE68" s="158" t="str">
        <f>IFERROR(INDEX('March 2019'!$G$2:$BR$159,MATCH('Planning Ngrps'!$A68,'March 2019'!$A$2:$A$161,0),MATCH(AE$9,'March 2019'!$G$1:$BR$1,0))/INDEX('Planning CPRP'!$G$10:$BA$168,MATCH('Planning Ngrps'!$A68,'Planning CPRP'!$A$10:$A$170,0),MATCH('Planning Ngrps'!AE$9,'Planning CPRP'!$G$9:$BA$9,0)),"")</f>
        <v/>
      </c>
      <c r="AF68" s="158" t="str">
        <f>IFERROR(INDEX('March 2019'!$G$2:$BR$159,MATCH('Planning Ngrps'!$A68,'March 2019'!$A$2:$A$161,0),MATCH(AF$9,'March 2019'!$G$1:$BR$1,0))/INDEX('Planning CPRP'!$G$10:$BA$168,MATCH('Planning Ngrps'!$A68,'Planning CPRP'!$A$10:$A$170,0),MATCH('Planning Ngrps'!AF$9,'Planning CPRP'!$G$9:$BA$9,0)),"")</f>
        <v/>
      </c>
      <c r="AG68" s="158" t="str">
        <f>IFERROR(INDEX('March 2019'!$G$2:$BR$159,MATCH('Planning Ngrps'!$A68,'March 2019'!$A$2:$A$161,0),MATCH(AG$9,'March 2019'!$G$1:$BR$1,0))/INDEX('Planning CPRP'!$G$10:$BA$168,MATCH('Planning Ngrps'!$A68,'Planning CPRP'!$A$10:$A$170,0),MATCH('Planning Ngrps'!AG$9,'Planning CPRP'!$G$9:$BA$9,0)),"")</f>
        <v/>
      </c>
      <c r="AH68" s="158" t="str">
        <f>IFERROR(INDEX('March 2019'!$G$2:$BR$159,MATCH('Planning Ngrps'!$A68,'March 2019'!$A$2:$A$161,0),MATCH(AH$9,'March 2019'!$G$1:$BR$1,0))/INDEX('Planning CPRP'!$G$10:$BA$168,MATCH('Planning Ngrps'!$A68,'Planning CPRP'!$A$10:$A$170,0),MATCH('Planning Ngrps'!AH$9,'Planning CPRP'!$G$9:$BA$9,0)),"")</f>
        <v/>
      </c>
      <c r="AI68" s="158" t="str">
        <f>IFERROR(INDEX('March 2019'!$G$2:$BR$159,MATCH('Planning Ngrps'!$A68,'March 2019'!$A$2:$A$161,0),MATCH(AI$9,'March 2019'!$G$1:$BR$1,0))/INDEX('Planning CPRP'!$G$10:$BA$168,MATCH('Planning Ngrps'!$A68,'Planning CPRP'!$A$10:$A$170,0),MATCH('Planning Ngrps'!AI$9,'Planning CPRP'!$G$9:$BA$9,0)),"")</f>
        <v/>
      </c>
      <c r="AJ68" s="158" t="str">
        <f>IFERROR(INDEX('March 2019'!$G$2:$BR$159,MATCH('Planning Ngrps'!$A68,'March 2019'!$A$2:$A$161,0),MATCH(AJ$9,'March 2019'!$G$1:$BR$1,0))/INDEX('Planning CPRP'!$G$10:$BA$168,MATCH('Planning Ngrps'!$A68,'Planning CPRP'!$A$10:$A$170,0),MATCH('Planning Ngrps'!AJ$9,'Planning CPRP'!$G$9:$BA$9,0)),"")</f>
        <v/>
      </c>
      <c r="AK68" s="158" t="str">
        <f>IFERROR(INDEX('March 2019'!$G$2:$BR$159,MATCH('Planning Ngrps'!$A68,'March 2019'!$A$2:$A$161,0),MATCH(AK$9,'March 2019'!$G$1:$BR$1,0))/INDEX('Planning CPRP'!$G$10:$BA$168,MATCH('Planning Ngrps'!$A68,'Planning CPRP'!$A$10:$A$170,0),MATCH('Planning Ngrps'!AK$9,'Planning CPRP'!$G$9:$BA$9,0)),"")</f>
        <v/>
      </c>
      <c r="AL68" s="158" t="str">
        <f>IFERROR(INDEX('March 2019'!$G$2:$BR$159,MATCH('Planning Ngrps'!$A68,'March 2019'!$A$2:$A$161,0),MATCH(AL$9,'March 2019'!$G$1:$BR$1,0))/INDEX('Planning CPRP'!$G$10:$BA$168,MATCH('Planning Ngrps'!$A68,'Planning CPRP'!$A$10:$A$170,0),MATCH('Planning Ngrps'!AL$9,'Planning CPRP'!$G$9:$BA$9,0)),"")</f>
        <v/>
      </c>
      <c r="AM68" s="158" t="str">
        <f>IFERROR(INDEX('March 2019'!$G$2:$BR$159,MATCH('Planning Ngrps'!$A68,'March 2019'!$A$2:$A$161,0),MATCH(AM$9,'March 2019'!$G$1:$BR$1,0))/INDEX('Planning CPRP'!$G$10:$BA$168,MATCH('Planning Ngrps'!$A68,'Planning CPRP'!$A$10:$A$170,0),MATCH('Planning Ngrps'!AM$9,'Planning CPRP'!$G$9:$BA$9,0)),"")</f>
        <v/>
      </c>
      <c r="AN68" s="158" t="str">
        <f>IFERROR(INDEX('March 2019'!$G$2:$BR$159,MATCH('Planning Ngrps'!$A68,'March 2019'!$A$2:$A$161,0),MATCH(AN$9,'March 2019'!$G$1:$BR$1,0))/INDEX('Planning CPRP'!$G$10:$BA$168,MATCH('Planning Ngrps'!$A68,'Planning CPRP'!$A$10:$A$170,0),MATCH('Planning Ngrps'!AN$9,'Planning CPRP'!$G$9:$BA$9,0)),"")</f>
        <v/>
      </c>
      <c r="AO68" s="158" t="str">
        <f>IFERROR(INDEX('March 2019'!$G$2:$BR$159,MATCH('Planning Ngrps'!$A68,'March 2019'!$A$2:$A$161,0),MATCH(AO$9,'March 2019'!$G$1:$BR$1,0))/INDEX('Planning CPRP'!$G$10:$BA$168,MATCH('Planning Ngrps'!$A68,'Planning CPRP'!$A$10:$A$170,0),MATCH('Planning Ngrps'!AO$9,'Planning CPRP'!$G$9:$BA$9,0)),"")</f>
        <v/>
      </c>
      <c r="AP68" s="158" t="str">
        <f>IFERROR(INDEX('March 2019'!$G$2:$BR$159,MATCH('Planning Ngrps'!$A68,'March 2019'!$A$2:$A$161,0),MATCH(AP$9,'March 2019'!$G$1:$BR$1,0))/INDEX('Planning CPRP'!$G$10:$BA$168,MATCH('Planning Ngrps'!$A68,'Planning CPRP'!$A$10:$A$170,0),MATCH('Planning Ngrps'!AP$9,'Planning CPRP'!$G$9:$BA$9,0)),"")</f>
        <v/>
      </c>
      <c r="AQ68" s="158" t="str">
        <f>IFERROR(INDEX('March 2019'!$G$2:$BR$159,MATCH('Planning Ngrps'!$A68,'March 2019'!$A$2:$A$161,0),MATCH(AQ$9,'March 2019'!$G$1:$BR$1,0))/INDEX('Planning CPRP'!$G$10:$BA$168,MATCH('Planning Ngrps'!$A68,'Planning CPRP'!$A$10:$A$170,0),MATCH('Planning Ngrps'!AQ$9,'Planning CPRP'!$G$9:$BA$9,0)),"")</f>
        <v/>
      </c>
      <c r="AR68" s="158" t="str">
        <f>IFERROR(INDEX('March 2019'!$G$2:$BR$159,MATCH('Planning Ngrps'!$A68,'March 2019'!$A$2:$A$161,0),MATCH(AR$9,'March 2019'!$G$1:$BR$1,0))/INDEX('Planning CPRP'!$G$10:$BA$168,MATCH('Planning Ngrps'!$A68,'Planning CPRP'!$A$10:$A$170,0),MATCH('Planning Ngrps'!AR$9,'Planning CPRP'!$G$9:$BA$9,0)),"")</f>
        <v/>
      </c>
      <c r="AS68" s="158" t="str">
        <f>IFERROR(INDEX('March 2019'!$G$2:$BR$159,MATCH('Planning Ngrps'!$A68,'March 2019'!$A$2:$A$161,0),MATCH(AS$9,'March 2019'!$G$1:$BR$1,0))/INDEX('Planning CPRP'!$G$10:$BA$168,MATCH('Planning Ngrps'!$A68,'Planning CPRP'!$A$10:$A$170,0),MATCH('Planning Ngrps'!AS$9,'Planning CPRP'!$G$9:$BA$9,0)),"")</f>
        <v/>
      </c>
      <c r="AT68" s="158" t="str">
        <f>IFERROR(INDEX('March 2019'!$G$2:$BR$159,MATCH('Planning Ngrps'!$A68,'March 2019'!$A$2:$A$161,0),MATCH(AT$9,'March 2019'!$G$1:$BR$1,0))/INDEX('Planning CPRP'!$G$10:$BA$168,MATCH('Planning Ngrps'!$A68,'Planning CPRP'!$A$10:$A$170,0),MATCH('Planning Ngrps'!AT$9,'Planning CPRP'!$G$9:$BA$9,0)),"")</f>
        <v/>
      </c>
      <c r="AU68" s="158" t="str">
        <f>IFERROR(INDEX('March 2019'!$G$2:$BR$159,MATCH('Planning Ngrps'!$A68,'March 2019'!$A$2:$A$161,0),MATCH(AU$9,'March 2019'!$G$1:$BR$1,0))/INDEX('Planning CPRP'!$G$10:$BA$168,MATCH('Planning Ngrps'!$A68,'Planning CPRP'!$A$10:$A$170,0),MATCH('Planning Ngrps'!AU$9,'Planning CPRP'!$G$9:$BA$9,0)),"")</f>
        <v/>
      </c>
      <c r="AV68" s="158" t="str">
        <f>IFERROR(INDEX('March 2019'!$G$2:$BR$159,MATCH('Planning Ngrps'!$A68,'March 2019'!$A$2:$A$161,0),MATCH(AV$9,'March 2019'!$G$1:$BR$1,0))/INDEX('Planning CPRP'!$G$10:$BA$168,MATCH('Planning Ngrps'!$A68,'Planning CPRP'!$A$10:$A$170,0),MATCH('Planning Ngrps'!AV$9,'Planning CPRP'!$G$9:$BA$9,0)),"")</f>
        <v/>
      </c>
      <c r="AW68" s="158" t="str">
        <f>IFERROR(INDEX('March 2019'!$G$2:$BR$159,MATCH('Planning Ngrps'!$A68,'March 2019'!$A$2:$A$161,0),MATCH(AW$9,'March 2019'!$G$1:$BR$1,0))/INDEX('Planning CPRP'!$G$10:$BA$168,MATCH('Planning Ngrps'!$A68,'Planning CPRP'!$A$10:$A$170,0),MATCH('Planning Ngrps'!AW$9,'Planning CPRP'!$G$9:$BA$9,0)),"")</f>
        <v/>
      </c>
      <c r="AX68" s="158" t="str">
        <f>IFERROR(INDEX('March 2019'!$G$2:$BR$159,MATCH('Planning Ngrps'!$A68,'March 2019'!$A$2:$A$161,0),MATCH(AX$9,'March 2019'!$G$1:$BR$1,0))/INDEX('Planning CPRP'!$G$10:$BA$168,MATCH('Planning Ngrps'!$A68,'Planning CPRP'!$A$10:$A$170,0),MATCH('Planning Ngrps'!AX$9,'Planning CPRP'!$G$9:$BA$9,0)),"")</f>
        <v/>
      </c>
      <c r="AY68" s="158" t="str">
        <f>IFERROR(INDEX('March 2019'!$G$2:$BR$159,MATCH('Planning Ngrps'!$A68,'March 2019'!$A$2:$A$161,0),MATCH(AY$9,'March 2019'!$G$1:$BR$1,0))/INDEX('Planning CPRP'!$G$10:$BA$168,MATCH('Planning Ngrps'!$A68,'Planning CPRP'!$A$10:$A$170,0),MATCH('Planning Ngrps'!AY$9,'Planning CPRP'!$G$9:$BA$9,0)),"")</f>
        <v/>
      </c>
      <c r="AZ68" s="158" t="str">
        <f>IFERROR(INDEX('March 2019'!$G$2:$BR$159,MATCH('Planning Ngrps'!$A68,'March 2019'!$A$2:$A$161,0),MATCH(AZ$9,'March 2019'!$G$1:$BR$1,0))/INDEX('Planning CPRP'!$G$10:$BA$168,MATCH('Planning Ngrps'!$A68,'Planning CPRP'!$A$10:$A$170,0),MATCH('Planning Ngrps'!AZ$9,'Planning CPRP'!$G$9:$BA$9,0)),"")</f>
        <v/>
      </c>
      <c r="BA68" s="158" t="str">
        <f>IFERROR(INDEX('March 2019'!$G$2:$BR$159,MATCH('Planning Ngrps'!$A68,'March 2019'!$A$2:$A$161,0),MATCH(BA$9,'March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IFERROR(INDEX('March 2019'!$G$2:$BR$159,MATCH('Planning Ngrps'!$A69,'March 2019'!$A$2:$A$161,0),MATCH(G$9,'March 2019'!$G$1:$BR$1,0))/INDEX('Planning CPRP'!$G$10:$BA$168,MATCH('Planning Ngrps'!$A69,'Planning CPRP'!$A$10:$A$170,0),MATCH('Planning Ngrps'!G$9,'Planning CPRP'!$G$9:$BA$9,0)),"")</f>
        <v/>
      </c>
      <c r="H69" s="158" t="str">
        <f>IFERROR(INDEX('March 2019'!$G$2:$BR$159,MATCH('Planning Ngrps'!$A69,'March 2019'!$A$2:$A$161,0),MATCH(H$9,'March 2019'!$G$1:$BR$1,0))/INDEX('Planning CPRP'!$G$10:$BA$168,MATCH('Planning Ngrps'!$A69,'Planning CPRP'!$A$10:$A$170,0),MATCH('Planning Ngrps'!H$9,'Planning CPRP'!$G$9:$BA$9,0)),"")</f>
        <v/>
      </c>
      <c r="I69" s="158" t="str">
        <f>IFERROR(INDEX('March 2019'!$G$2:$BR$159,MATCH('Planning Ngrps'!$A69,'March 2019'!$A$2:$A$161,0),MATCH(I$9,'March 2019'!$G$1:$BR$1,0))/INDEX('Planning CPRP'!$G$10:$BA$168,MATCH('Planning Ngrps'!$A69,'Planning CPRP'!$A$10:$A$170,0),MATCH('Planning Ngrps'!I$9,'Planning CPRP'!$G$9:$BA$9,0)),"")</f>
        <v/>
      </c>
      <c r="J69" s="158" t="str">
        <f>IFERROR(INDEX('March 2019'!$G$2:$BR$159,MATCH('Planning Ngrps'!$A69,'March 2019'!$A$2:$A$161,0),MATCH(J$9,'March 2019'!$G$1:$BR$1,0))/INDEX('Planning CPRP'!$G$10:$BA$168,MATCH('Planning Ngrps'!$A69,'Planning CPRP'!$A$10:$A$170,0),MATCH('Planning Ngrps'!J$9,'Planning CPRP'!$G$9:$BA$9,0)),"")</f>
        <v/>
      </c>
      <c r="K69" s="158" t="str">
        <f>IFERROR(INDEX('March 2019'!$G$2:$BR$159,MATCH('Planning Ngrps'!$A69,'March 2019'!$A$2:$A$161,0),MATCH(K$9,'March 2019'!$G$1:$BR$1,0))/INDEX('Planning CPRP'!$G$10:$BA$168,MATCH('Planning Ngrps'!$A69,'Planning CPRP'!$A$10:$A$170,0),MATCH('Planning Ngrps'!K$9,'Planning CPRP'!$G$9:$BA$9,0)),"")</f>
        <v/>
      </c>
      <c r="L69" s="158" t="str">
        <f>IFERROR(INDEX('March 2019'!$G$2:$BR$159,MATCH('Planning Ngrps'!$A69,'March 2019'!$A$2:$A$161,0),MATCH(L$9,'March 2019'!$G$1:$BR$1,0))/INDEX('Planning CPRP'!$G$10:$BA$168,MATCH('Planning Ngrps'!$A69,'Planning CPRP'!$A$10:$A$170,0),MATCH('Planning Ngrps'!L$9,'Planning CPRP'!$G$9:$BA$9,0)),"")</f>
        <v/>
      </c>
      <c r="M69" s="158" t="str">
        <f>IFERROR(INDEX('March 2019'!$G$2:$BR$159,MATCH('Planning Ngrps'!$A69,'March 2019'!$A$2:$A$161,0),MATCH(M$9,'March 2019'!$G$1:$BR$1,0))/INDEX('Planning CPRP'!$G$10:$BA$168,MATCH('Planning Ngrps'!$A69,'Planning CPRP'!$A$10:$A$170,0),MATCH('Planning Ngrps'!M$9,'Planning CPRP'!$G$9:$BA$9,0)),"")</f>
        <v/>
      </c>
      <c r="N69" s="158" t="str">
        <f>IFERROR(INDEX('March 2019'!$G$2:$BR$159,MATCH('Planning Ngrps'!$A69,'March 2019'!$A$2:$A$161,0),MATCH(N$9,'March 2019'!$G$1:$BR$1,0))/INDEX('Planning CPRP'!$G$10:$BA$168,MATCH('Planning Ngrps'!$A69,'Planning CPRP'!$A$10:$A$170,0),MATCH('Planning Ngrps'!N$9,'Planning CPRP'!$G$9:$BA$9,0)),"")</f>
        <v/>
      </c>
      <c r="O69" s="158" t="str">
        <f>IFERROR(INDEX('March 2019'!$G$2:$BR$159,MATCH('Planning Ngrps'!$A69,'March 2019'!$A$2:$A$161,0),MATCH(O$9,'March 2019'!$G$1:$BR$1,0))/INDEX('Planning CPRP'!$G$10:$BA$168,MATCH('Planning Ngrps'!$A69,'Planning CPRP'!$A$10:$A$170,0),MATCH('Planning Ngrps'!O$9,'Planning CPRP'!$G$9:$BA$9,0)),"")</f>
        <v/>
      </c>
      <c r="P69" s="158" t="str">
        <f>IFERROR(INDEX('March 2019'!$G$2:$BR$159,MATCH('Planning Ngrps'!$A69,'March 2019'!$A$2:$A$161,0),MATCH(P$9,'March 2019'!$G$1:$BR$1,0))/INDEX('Planning CPRP'!$G$10:$BA$168,MATCH('Planning Ngrps'!$A69,'Planning CPRP'!$A$10:$A$170,0),MATCH('Planning Ngrps'!P$9,'Planning CPRP'!$G$9:$BA$9,0)),"")</f>
        <v/>
      </c>
      <c r="Q69" s="158" t="str">
        <f>IFERROR(INDEX('March 2019'!$G$2:$BR$159,MATCH('Planning Ngrps'!$A69,'March 2019'!$A$2:$A$161,0),MATCH(Q$9,'March 2019'!$G$1:$BR$1,0))/INDEX('Planning CPRP'!$G$10:$BA$168,MATCH('Planning Ngrps'!$A69,'Planning CPRP'!$A$10:$A$170,0),MATCH('Planning Ngrps'!Q$9,'Planning CPRP'!$G$9:$BA$9,0)),"")</f>
        <v/>
      </c>
      <c r="R69" s="158" t="str">
        <f>IFERROR(INDEX('March 2019'!$G$2:$BR$159,MATCH('Planning Ngrps'!$A69,'March 2019'!$A$2:$A$161,0),MATCH(R$9,'March 2019'!$G$1:$BR$1,0))/INDEX('Planning CPRP'!$G$10:$BA$168,MATCH('Planning Ngrps'!$A69,'Planning CPRP'!$A$10:$A$170,0),MATCH('Planning Ngrps'!R$9,'Planning CPRP'!$G$9:$BA$9,0)),"")</f>
        <v/>
      </c>
      <c r="S69" s="158" t="str">
        <f>IFERROR(INDEX('March 2019'!$G$2:$BR$159,MATCH('Planning Ngrps'!$A69,'March 2019'!$A$2:$A$161,0),MATCH(S$9,'March 2019'!$G$1:$BR$1,0))/INDEX('Planning CPRP'!$G$10:$BA$168,MATCH('Planning Ngrps'!$A69,'Planning CPRP'!$A$10:$A$170,0),MATCH('Planning Ngrps'!S$9,'Planning CPRP'!$G$9:$BA$9,0)),"")</f>
        <v/>
      </c>
      <c r="T69" s="158" t="str">
        <f>IFERROR(INDEX('March 2019'!$G$2:$BR$159,MATCH('Planning Ngrps'!$A69,'March 2019'!$A$2:$A$161,0),MATCH(T$9,'March 2019'!$G$1:$BR$1,0))/INDEX('Planning CPRP'!$G$10:$BA$168,MATCH('Planning Ngrps'!$A69,'Planning CPRP'!$A$10:$A$170,0),MATCH('Planning Ngrps'!T$9,'Planning CPRP'!$G$9:$BA$9,0)),"")</f>
        <v/>
      </c>
      <c r="U69" s="158" t="str">
        <f>IFERROR(INDEX('March 2019'!$G$2:$BR$159,MATCH('Planning Ngrps'!$A69,'March 2019'!$A$2:$A$161,0),MATCH(U$9,'March 2019'!$G$1:$BR$1,0))/INDEX('Planning CPRP'!$G$10:$BA$168,MATCH('Planning Ngrps'!$A69,'Planning CPRP'!$A$10:$A$170,0),MATCH('Planning Ngrps'!U$9,'Planning CPRP'!$G$9:$BA$9,0)),"")</f>
        <v/>
      </c>
      <c r="V69" s="158" t="str">
        <f>IFERROR(INDEX('March 2019'!$G$2:$BR$159,MATCH('Planning Ngrps'!$A69,'March 2019'!$A$2:$A$161,0),MATCH(V$9,'March 2019'!$G$1:$BR$1,0))/INDEX('Planning CPRP'!$G$10:$BA$168,MATCH('Planning Ngrps'!$A69,'Planning CPRP'!$A$10:$A$170,0),MATCH('Planning Ngrps'!V$9,'Planning CPRP'!$G$9:$BA$9,0)),"")</f>
        <v/>
      </c>
      <c r="W69" s="158" t="str">
        <f>IFERROR(INDEX('March 2019'!$G$2:$BR$159,MATCH('Planning Ngrps'!$A69,'March 2019'!$A$2:$A$161,0),MATCH(W$9,'March 2019'!$G$1:$BR$1,0))/INDEX('Planning CPRP'!$G$10:$BA$168,MATCH('Planning Ngrps'!$A69,'Planning CPRP'!$A$10:$A$170,0),MATCH('Planning Ngrps'!W$9,'Planning CPRP'!$G$9:$BA$9,0)),"")</f>
        <v/>
      </c>
      <c r="X69" s="158" t="str">
        <f>IFERROR(INDEX('March 2019'!$G$2:$BR$159,MATCH('Planning Ngrps'!$A69,'March 2019'!$A$2:$A$161,0),MATCH(X$9,'March 2019'!$G$1:$BR$1,0))/INDEX('Planning CPRP'!$G$10:$BA$168,MATCH('Planning Ngrps'!$A69,'Planning CPRP'!$A$10:$A$170,0),MATCH('Planning Ngrps'!X$9,'Planning CPRP'!$G$9:$BA$9,0)),"")</f>
        <v/>
      </c>
      <c r="Y69" s="158" t="str">
        <f>IFERROR(INDEX('March 2019'!$G$2:$BR$159,MATCH('Planning Ngrps'!$A69,'March 2019'!$A$2:$A$161,0),MATCH(Y$9,'March 2019'!$G$1:$BR$1,0))/INDEX('Planning CPRP'!$G$10:$BA$168,MATCH('Planning Ngrps'!$A69,'Planning CPRP'!$A$10:$A$170,0),MATCH('Planning Ngrps'!Y$9,'Planning CPRP'!$G$9:$BA$9,0)),"")</f>
        <v/>
      </c>
      <c r="Z69" s="158" t="str">
        <f>IFERROR(INDEX('March 2019'!$G$2:$BR$159,MATCH('Planning Ngrps'!$A69,'March 2019'!$A$2:$A$161,0),MATCH(Z$9,'March 2019'!$G$1:$BR$1,0))/INDEX('Planning CPRP'!$G$10:$BA$168,MATCH('Planning Ngrps'!$A69,'Planning CPRP'!$A$10:$A$170,0),MATCH('Planning Ngrps'!Z$9,'Planning CPRP'!$G$9:$BA$9,0)),"")</f>
        <v/>
      </c>
      <c r="AA69" s="158" t="str">
        <f>IFERROR(INDEX('March 2019'!$G$2:$BR$159,MATCH('Planning Ngrps'!$A69,'March 2019'!$A$2:$A$161,0),MATCH(AA$9,'March 2019'!$G$1:$BR$1,0))/INDEX('Planning CPRP'!$G$10:$BA$168,MATCH('Planning Ngrps'!$A69,'Planning CPRP'!$A$10:$A$170,0),MATCH('Planning Ngrps'!AA$9,'Planning CPRP'!$G$9:$BA$9,0)),"")</f>
        <v/>
      </c>
      <c r="AB69" s="158" t="str">
        <f>IFERROR(INDEX('March 2019'!$G$2:$BR$159,MATCH('Planning Ngrps'!$A69,'March 2019'!$A$2:$A$161,0),MATCH(AB$9,'March 2019'!$G$1:$BR$1,0))/INDEX('Planning CPRP'!$G$10:$BA$168,MATCH('Planning Ngrps'!$A69,'Planning CPRP'!$A$10:$A$170,0),MATCH('Planning Ngrps'!AB$9,'Planning CPRP'!$G$9:$BA$9,0)),"")</f>
        <v/>
      </c>
      <c r="AC69" s="158" t="str">
        <f>IFERROR(INDEX('March 2019'!$G$2:$BR$159,MATCH('Planning Ngrps'!$A69,'March 2019'!$A$2:$A$161,0),MATCH(AC$9,'March 2019'!$G$1:$BR$1,0))/INDEX('Planning CPRP'!$G$10:$BA$168,MATCH('Planning Ngrps'!$A69,'Planning CPRP'!$A$10:$A$170,0),MATCH('Planning Ngrps'!AC$9,'Planning CPRP'!$G$9:$BA$9,0)),"")</f>
        <v/>
      </c>
      <c r="AD69" s="158" t="str">
        <f>IFERROR(INDEX('March 2019'!$G$2:$BR$159,MATCH('Planning Ngrps'!$A69,'March 2019'!$A$2:$A$161,0),MATCH(AD$9,'March 2019'!$G$1:$BR$1,0))/INDEX('Planning CPRP'!$G$10:$BA$168,MATCH('Planning Ngrps'!$A69,'Planning CPRP'!$A$10:$A$170,0),MATCH('Planning Ngrps'!AD$9,'Planning CPRP'!$G$9:$BA$9,0)),"")</f>
        <v/>
      </c>
      <c r="AE69" s="158" t="str">
        <f>IFERROR(INDEX('March 2019'!$G$2:$BR$159,MATCH('Planning Ngrps'!$A69,'March 2019'!$A$2:$A$161,0),MATCH(AE$9,'March 2019'!$G$1:$BR$1,0))/INDEX('Planning CPRP'!$G$10:$BA$168,MATCH('Planning Ngrps'!$A69,'Planning CPRP'!$A$10:$A$170,0),MATCH('Planning Ngrps'!AE$9,'Planning CPRP'!$G$9:$BA$9,0)),"")</f>
        <v/>
      </c>
      <c r="AF69" s="158" t="str">
        <f>IFERROR(INDEX('March 2019'!$G$2:$BR$159,MATCH('Planning Ngrps'!$A69,'March 2019'!$A$2:$A$161,0),MATCH(AF$9,'March 2019'!$G$1:$BR$1,0))/INDEX('Planning CPRP'!$G$10:$BA$168,MATCH('Planning Ngrps'!$A69,'Planning CPRP'!$A$10:$A$170,0),MATCH('Planning Ngrps'!AF$9,'Planning CPRP'!$G$9:$BA$9,0)),"")</f>
        <v/>
      </c>
      <c r="AG69" s="158" t="str">
        <f>IFERROR(INDEX('March 2019'!$G$2:$BR$159,MATCH('Planning Ngrps'!$A69,'March 2019'!$A$2:$A$161,0),MATCH(AG$9,'March 2019'!$G$1:$BR$1,0))/INDEX('Planning CPRP'!$G$10:$BA$168,MATCH('Planning Ngrps'!$A69,'Planning CPRP'!$A$10:$A$170,0),MATCH('Planning Ngrps'!AG$9,'Planning CPRP'!$G$9:$BA$9,0)),"")</f>
        <v/>
      </c>
      <c r="AH69" s="158" t="str">
        <f>IFERROR(INDEX('March 2019'!$G$2:$BR$159,MATCH('Planning Ngrps'!$A69,'March 2019'!$A$2:$A$161,0),MATCH(AH$9,'March 2019'!$G$1:$BR$1,0))/INDEX('Planning CPRP'!$G$10:$BA$168,MATCH('Planning Ngrps'!$A69,'Planning CPRP'!$A$10:$A$170,0),MATCH('Planning Ngrps'!AH$9,'Planning CPRP'!$G$9:$BA$9,0)),"")</f>
        <v/>
      </c>
      <c r="AI69" s="158" t="str">
        <f>IFERROR(INDEX('March 2019'!$G$2:$BR$159,MATCH('Planning Ngrps'!$A69,'March 2019'!$A$2:$A$161,0),MATCH(AI$9,'March 2019'!$G$1:$BR$1,0))/INDEX('Planning CPRP'!$G$10:$BA$168,MATCH('Planning Ngrps'!$A69,'Planning CPRP'!$A$10:$A$170,0),MATCH('Planning Ngrps'!AI$9,'Planning CPRP'!$G$9:$BA$9,0)),"")</f>
        <v/>
      </c>
      <c r="AJ69" s="158" t="str">
        <f>IFERROR(INDEX('March 2019'!$G$2:$BR$159,MATCH('Planning Ngrps'!$A69,'March 2019'!$A$2:$A$161,0),MATCH(AJ$9,'March 2019'!$G$1:$BR$1,0))/INDEX('Planning CPRP'!$G$10:$BA$168,MATCH('Planning Ngrps'!$A69,'Planning CPRP'!$A$10:$A$170,0),MATCH('Planning Ngrps'!AJ$9,'Planning CPRP'!$G$9:$BA$9,0)),"")</f>
        <v/>
      </c>
      <c r="AK69" s="158" t="str">
        <f>IFERROR(INDEX('March 2019'!$G$2:$BR$159,MATCH('Planning Ngrps'!$A69,'March 2019'!$A$2:$A$161,0),MATCH(AK$9,'March 2019'!$G$1:$BR$1,0))/INDEX('Planning CPRP'!$G$10:$BA$168,MATCH('Planning Ngrps'!$A69,'Planning CPRP'!$A$10:$A$170,0),MATCH('Planning Ngrps'!AK$9,'Planning CPRP'!$G$9:$BA$9,0)),"")</f>
        <v/>
      </c>
      <c r="AL69" s="158" t="str">
        <f>IFERROR(INDEX('March 2019'!$G$2:$BR$159,MATCH('Planning Ngrps'!$A69,'March 2019'!$A$2:$A$161,0),MATCH(AL$9,'March 2019'!$G$1:$BR$1,0))/INDEX('Planning CPRP'!$G$10:$BA$168,MATCH('Planning Ngrps'!$A69,'Planning CPRP'!$A$10:$A$170,0),MATCH('Planning Ngrps'!AL$9,'Planning CPRP'!$G$9:$BA$9,0)),"")</f>
        <v/>
      </c>
      <c r="AM69" s="158" t="str">
        <f>IFERROR(INDEX('March 2019'!$G$2:$BR$159,MATCH('Planning Ngrps'!$A69,'March 2019'!$A$2:$A$161,0),MATCH(AM$9,'March 2019'!$G$1:$BR$1,0))/INDEX('Planning CPRP'!$G$10:$BA$168,MATCH('Planning Ngrps'!$A69,'Planning CPRP'!$A$10:$A$170,0),MATCH('Planning Ngrps'!AM$9,'Planning CPRP'!$G$9:$BA$9,0)),"")</f>
        <v/>
      </c>
      <c r="AN69" s="158" t="str">
        <f>IFERROR(INDEX('March 2019'!$G$2:$BR$159,MATCH('Planning Ngrps'!$A69,'March 2019'!$A$2:$A$161,0),MATCH(AN$9,'March 2019'!$G$1:$BR$1,0))/INDEX('Planning CPRP'!$G$10:$BA$168,MATCH('Planning Ngrps'!$A69,'Planning CPRP'!$A$10:$A$170,0),MATCH('Planning Ngrps'!AN$9,'Planning CPRP'!$G$9:$BA$9,0)),"")</f>
        <v/>
      </c>
      <c r="AO69" s="158" t="str">
        <f>IFERROR(INDEX('March 2019'!$G$2:$BR$159,MATCH('Planning Ngrps'!$A69,'March 2019'!$A$2:$A$161,0),MATCH(AO$9,'March 2019'!$G$1:$BR$1,0))/INDEX('Planning CPRP'!$G$10:$BA$168,MATCH('Planning Ngrps'!$A69,'Planning CPRP'!$A$10:$A$170,0),MATCH('Planning Ngrps'!AO$9,'Planning CPRP'!$G$9:$BA$9,0)),"")</f>
        <v/>
      </c>
      <c r="AP69" s="158" t="str">
        <f>IFERROR(INDEX('March 2019'!$G$2:$BR$159,MATCH('Planning Ngrps'!$A69,'March 2019'!$A$2:$A$161,0),MATCH(AP$9,'March 2019'!$G$1:$BR$1,0))/INDEX('Planning CPRP'!$G$10:$BA$168,MATCH('Planning Ngrps'!$A69,'Planning CPRP'!$A$10:$A$170,0),MATCH('Planning Ngrps'!AP$9,'Planning CPRP'!$G$9:$BA$9,0)),"")</f>
        <v/>
      </c>
      <c r="AQ69" s="158" t="str">
        <f>IFERROR(INDEX('March 2019'!$G$2:$BR$159,MATCH('Planning Ngrps'!$A69,'March 2019'!$A$2:$A$161,0),MATCH(AQ$9,'March 2019'!$G$1:$BR$1,0))/INDEX('Planning CPRP'!$G$10:$BA$168,MATCH('Planning Ngrps'!$A69,'Planning CPRP'!$A$10:$A$170,0),MATCH('Planning Ngrps'!AQ$9,'Planning CPRP'!$G$9:$BA$9,0)),"")</f>
        <v/>
      </c>
      <c r="AR69" s="158" t="str">
        <f>IFERROR(INDEX('March 2019'!$G$2:$BR$159,MATCH('Planning Ngrps'!$A69,'March 2019'!$A$2:$A$161,0),MATCH(AR$9,'March 2019'!$G$1:$BR$1,0))/INDEX('Planning CPRP'!$G$10:$BA$168,MATCH('Planning Ngrps'!$A69,'Planning CPRP'!$A$10:$A$170,0),MATCH('Planning Ngrps'!AR$9,'Planning CPRP'!$G$9:$BA$9,0)),"")</f>
        <v/>
      </c>
      <c r="AS69" s="158" t="str">
        <f>IFERROR(INDEX('March 2019'!$G$2:$BR$159,MATCH('Planning Ngrps'!$A69,'March 2019'!$A$2:$A$161,0),MATCH(AS$9,'March 2019'!$G$1:$BR$1,0))/INDEX('Planning CPRP'!$G$10:$BA$168,MATCH('Planning Ngrps'!$A69,'Planning CPRP'!$A$10:$A$170,0),MATCH('Planning Ngrps'!AS$9,'Planning CPRP'!$G$9:$BA$9,0)),"")</f>
        <v/>
      </c>
      <c r="AT69" s="158" t="str">
        <f>IFERROR(INDEX('March 2019'!$G$2:$BR$159,MATCH('Planning Ngrps'!$A69,'March 2019'!$A$2:$A$161,0),MATCH(AT$9,'March 2019'!$G$1:$BR$1,0))/INDEX('Planning CPRP'!$G$10:$BA$168,MATCH('Planning Ngrps'!$A69,'Planning CPRP'!$A$10:$A$170,0),MATCH('Planning Ngrps'!AT$9,'Planning CPRP'!$G$9:$BA$9,0)),"")</f>
        <v/>
      </c>
      <c r="AU69" s="158" t="str">
        <f>IFERROR(INDEX('March 2019'!$G$2:$BR$159,MATCH('Planning Ngrps'!$A69,'March 2019'!$A$2:$A$161,0),MATCH(AU$9,'March 2019'!$G$1:$BR$1,0))/INDEX('Planning CPRP'!$G$10:$BA$168,MATCH('Planning Ngrps'!$A69,'Planning CPRP'!$A$10:$A$170,0),MATCH('Planning Ngrps'!AU$9,'Planning CPRP'!$G$9:$BA$9,0)),"")</f>
        <v/>
      </c>
      <c r="AV69" s="158" t="str">
        <f>IFERROR(INDEX('March 2019'!$G$2:$BR$159,MATCH('Planning Ngrps'!$A69,'March 2019'!$A$2:$A$161,0),MATCH(AV$9,'March 2019'!$G$1:$BR$1,0))/INDEX('Planning CPRP'!$G$10:$BA$168,MATCH('Planning Ngrps'!$A69,'Planning CPRP'!$A$10:$A$170,0),MATCH('Planning Ngrps'!AV$9,'Planning CPRP'!$G$9:$BA$9,0)),"")</f>
        <v/>
      </c>
      <c r="AW69" s="158" t="str">
        <f>IFERROR(INDEX('March 2019'!$G$2:$BR$159,MATCH('Planning Ngrps'!$A69,'March 2019'!$A$2:$A$161,0),MATCH(AW$9,'March 2019'!$G$1:$BR$1,0))/INDEX('Planning CPRP'!$G$10:$BA$168,MATCH('Planning Ngrps'!$A69,'Planning CPRP'!$A$10:$A$170,0),MATCH('Planning Ngrps'!AW$9,'Planning CPRP'!$G$9:$BA$9,0)),"")</f>
        <v/>
      </c>
      <c r="AX69" s="158" t="str">
        <f>IFERROR(INDEX('March 2019'!$G$2:$BR$159,MATCH('Planning Ngrps'!$A69,'March 2019'!$A$2:$A$161,0),MATCH(AX$9,'March 2019'!$G$1:$BR$1,0))/INDEX('Planning CPRP'!$G$10:$BA$168,MATCH('Planning Ngrps'!$A69,'Planning CPRP'!$A$10:$A$170,0),MATCH('Planning Ngrps'!AX$9,'Planning CPRP'!$G$9:$BA$9,0)),"")</f>
        <v/>
      </c>
      <c r="AY69" s="158" t="str">
        <f>IFERROR(INDEX('March 2019'!$G$2:$BR$159,MATCH('Planning Ngrps'!$A69,'March 2019'!$A$2:$A$161,0),MATCH(AY$9,'March 2019'!$G$1:$BR$1,0))/INDEX('Planning CPRP'!$G$10:$BA$168,MATCH('Planning Ngrps'!$A69,'Planning CPRP'!$A$10:$A$170,0),MATCH('Planning Ngrps'!AY$9,'Planning CPRP'!$G$9:$BA$9,0)),"")</f>
        <v/>
      </c>
      <c r="AZ69" s="158" t="str">
        <f>IFERROR(INDEX('March 2019'!$G$2:$BR$159,MATCH('Planning Ngrps'!$A69,'March 2019'!$A$2:$A$161,0),MATCH(AZ$9,'March 2019'!$G$1:$BR$1,0))/INDEX('Planning CPRP'!$G$10:$BA$168,MATCH('Planning Ngrps'!$A69,'Planning CPRP'!$A$10:$A$170,0),MATCH('Planning Ngrps'!AZ$9,'Planning CPRP'!$G$9:$BA$9,0)),"")</f>
        <v/>
      </c>
      <c r="BA69" s="158" t="str">
        <f>IFERROR(INDEX('March 2019'!$G$2:$BR$159,MATCH('Planning Ngrps'!$A69,'March 2019'!$A$2:$A$161,0),MATCH(BA$9,'March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IFERROR(INDEX('March 2019'!$G$2:$BR$159,MATCH('Planning Ngrps'!$A70,'March 2019'!$A$2:$A$161,0),MATCH(G$9,'March 2019'!$G$1:$BR$1,0))/INDEX('Planning CPRP'!$G$10:$BA$168,MATCH('Planning Ngrps'!$A70,'Planning CPRP'!$A$10:$A$170,0),MATCH('Planning Ngrps'!G$9,'Planning CPRP'!$G$9:$BA$9,0)),"")</f>
        <v/>
      </c>
      <c r="H70" s="158" t="str">
        <f>IFERROR(INDEX('March 2019'!$G$2:$BR$159,MATCH('Planning Ngrps'!$A70,'March 2019'!$A$2:$A$161,0),MATCH(H$9,'March 2019'!$G$1:$BR$1,0))/INDEX('Planning CPRP'!$G$10:$BA$168,MATCH('Planning Ngrps'!$A70,'Planning CPRP'!$A$10:$A$170,0),MATCH('Planning Ngrps'!H$9,'Planning CPRP'!$G$9:$BA$9,0)),"")</f>
        <v/>
      </c>
      <c r="I70" s="158" t="str">
        <f>IFERROR(INDEX('March 2019'!$G$2:$BR$159,MATCH('Planning Ngrps'!$A70,'March 2019'!$A$2:$A$161,0),MATCH(I$9,'March 2019'!$G$1:$BR$1,0))/INDEX('Planning CPRP'!$G$10:$BA$168,MATCH('Planning Ngrps'!$A70,'Planning CPRP'!$A$10:$A$170,0),MATCH('Planning Ngrps'!I$9,'Planning CPRP'!$G$9:$BA$9,0)),"")</f>
        <v/>
      </c>
      <c r="J70" s="158" t="str">
        <f>IFERROR(INDEX('March 2019'!$G$2:$BR$159,MATCH('Planning Ngrps'!$A70,'March 2019'!$A$2:$A$161,0),MATCH(J$9,'March 2019'!$G$1:$BR$1,0))/INDEX('Planning CPRP'!$G$10:$BA$168,MATCH('Planning Ngrps'!$A70,'Planning CPRP'!$A$10:$A$170,0),MATCH('Planning Ngrps'!J$9,'Planning CPRP'!$G$9:$BA$9,0)),"")</f>
        <v/>
      </c>
      <c r="K70" s="158" t="str">
        <f>IFERROR(INDEX('March 2019'!$G$2:$BR$159,MATCH('Planning Ngrps'!$A70,'March 2019'!$A$2:$A$161,0),MATCH(K$9,'March 2019'!$G$1:$BR$1,0))/INDEX('Planning CPRP'!$G$10:$BA$168,MATCH('Planning Ngrps'!$A70,'Planning CPRP'!$A$10:$A$170,0),MATCH('Planning Ngrps'!K$9,'Planning CPRP'!$G$9:$BA$9,0)),"")</f>
        <v/>
      </c>
      <c r="L70" s="158" t="str">
        <f>IFERROR(INDEX('March 2019'!$G$2:$BR$159,MATCH('Planning Ngrps'!$A70,'March 2019'!$A$2:$A$161,0),MATCH(L$9,'March 2019'!$G$1:$BR$1,0))/INDEX('Planning CPRP'!$G$10:$BA$168,MATCH('Planning Ngrps'!$A70,'Planning CPRP'!$A$10:$A$170,0),MATCH('Planning Ngrps'!L$9,'Planning CPRP'!$G$9:$BA$9,0)),"")</f>
        <v/>
      </c>
      <c r="M70" s="158" t="str">
        <f>IFERROR(INDEX('March 2019'!$G$2:$BR$159,MATCH('Planning Ngrps'!$A70,'March 2019'!$A$2:$A$161,0),MATCH(M$9,'March 2019'!$G$1:$BR$1,0))/INDEX('Planning CPRP'!$G$10:$BA$168,MATCH('Planning Ngrps'!$A70,'Planning CPRP'!$A$10:$A$170,0),MATCH('Planning Ngrps'!M$9,'Planning CPRP'!$G$9:$BA$9,0)),"")</f>
        <v/>
      </c>
      <c r="N70" s="158" t="str">
        <f>IFERROR(INDEX('March 2019'!$G$2:$BR$159,MATCH('Planning Ngrps'!$A70,'March 2019'!$A$2:$A$161,0),MATCH(N$9,'March 2019'!$G$1:$BR$1,0))/INDEX('Planning CPRP'!$G$10:$BA$168,MATCH('Planning Ngrps'!$A70,'Planning CPRP'!$A$10:$A$170,0),MATCH('Planning Ngrps'!N$9,'Planning CPRP'!$G$9:$BA$9,0)),"")</f>
        <v/>
      </c>
      <c r="O70" s="158" t="str">
        <f>IFERROR(INDEX('March 2019'!$G$2:$BR$159,MATCH('Planning Ngrps'!$A70,'March 2019'!$A$2:$A$161,0),MATCH(O$9,'March 2019'!$G$1:$BR$1,0))/INDEX('Planning CPRP'!$G$10:$BA$168,MATCH('Planning Ngrps'!$A70,'Planning CPRP'!$A$10:$A$170,0),MATCH('Planning Ngrps'!O$9,'Planning CPRP'!$G$9:$BA$9,0)),"")</f>
        <v/>
      </c>
      <c r="P70" s="158" t="str">
        <f>IFERROR(INDEX('March 2019'!$G$2:$BR$159,MATCH('Planning Ngrps'!$A70,'March 2019'!$A$2:$A$161,0),MATCH(P$9,'March 2019'!$G$1:$BR$1,0))/INDEX('Planning CPRP'!$G$10:$BA$168,MATCH('Planning Ngrps'!$A70,'Planning CPRP'!$A$10:$A$170,0),MATCH('Planning Ngrps'!P$9,'Planning CPRP'!$G$9:$BA$9,0)),"")</f>
        <v/>
      </c>
      <c r="Q70" s="158" t="str">
        <f>IFERROR(INDEX('March 2019'!$G$2:$BR$159,MATCH('Planning Ngrps'!$A70,'March 2019'!$A$2:$A$161,0),MATCH(Q$9,'March 2019'!$G$1:$BR$1,0))/INDEX('Planning CPRP'!$G$10:$BA$168,MATCH('Planning Ngrps'!$A70,'Planning CPRP'!$A$10:$A$170,0),MATCH('Planning Ngrps'!Q$9,'Planning CPRP'!$G$9:$BA$9,0)),"")</f>
        <v/>
      </c>
      <c r="R70" s="158" t="str">
        <f>IFERROR(INDEX('March 2019'!$G$2:$BR$159,MATCH('Planning Ngrps'!$A70,'March 2019'!$A$2:$A$161,0),MATCH(R$9,'March 2019'!$G$1:$BR$1,0))/INDEX('Planning CPRP'!$G$10:$BA$168,MATCH('Planning Ngrps'!$A70,'Planning CPRP'!$A$10:$A$170,0),MATCH('Planning Ngrps'!R$9,'Planning CPRP'!$G$9:$BA$9,0)),"")</f>
        <v/>
      </c>
      <c r="S70" s="158" t="str">
        <f>IFERROR(INDEX('March 2019'!$G$2:$BR$159,MATCH('Planning Ngrps'!$A70,'March 2019'!$A$2:$A$161,0),MATCH(S$9,'March 2019'!$G$1:$BR$1,0))/INDEX('Planning CPRP'!$G$10:$BA$168,MATCH('Planning Ngrps'!$A70,'Planning CPRP'!$A$10:$A$170,0),MATCH('Planning Ngrps'!S$9,'Planning CPRP'!$G$9:$BA$9,0)),"")</f>
        <v/>
      </c>
      <c r="T70" s="158" t="str">
        <f>IFERROR(INDEX('March 2019'!$G$2:$BR$159,MATCH('Planning Ngrps'!$A70,'March 2019'!$A$2:$A$161,0),MATCH(T$9,'March 2019'!$G$1:$BR$1,0))/INDEX('Planning CPRP'!$G$10:$BA$168,MATCH('Planning Ngrps'!$A70,'Planning CPRP'!$A$10:$A$170,0),MATCH('Planning Ngrps'!T$9,'Planning CPRP'!$G$9:$BA$9,0)),"")</f>
        <v/>
      </c>
      <c r="U70" s="158" t="str">
        <f>IFERROR(INDEX('March 2019'!$G$2:$BR$159,MATCH('Planning Ngrps'!$A70,'March 2019'!$A$2:$A$161,0),MATCH(U$9,'March 2019'!$G$1:$BR$1,0))/INDEX('Planning CPRP'!$G$10:$BA$168,MATCH('Planning Ngrps'!$A70,'Planning CPRP'!$A$10:$A$170,0),MATCH('Planning Ngrps'!U$9,'Planning CPRP'!$G$9:$BA$9,0)),"")</f>
        <v/>
      </c>
      <c r="V70" s="158" t="str">
        <f>IFERROR(INDEX('March 2019'!$G$2:$BR$159,MATCH('Planning Ngrps'!$A70,'March 2019'!$A$2:$A$161,0),MATCH(V$9,'March 2019'!$G$1:$BR$1,0))/INDEX('Planning CPRP'!$G$10:$BA$168,MATCH('Planning Ngrps'!$A70,'Planning CPRP'!$A$10:$A$170,0),MATCH('Planning Ngrps'!V$9,'Planning CPRP'!$G$9:$BA$9,0)),"")</f>
        <v/>
      </c>
      <c r="W70" s="158" t="str">
        <f>IFERROR(INDEX('March 2019'!$G$2:$BR$159,MATCH('Planning Ngrps'!$A70,'March 2019'!$A$2:$A$161,0),MATCH(W$9,'March 2019'!$G$1:$BR$1,0))/INDEX('Planning CPRP'!$G$10:$BA$168,MATCH('Planning Ngrps'!$A70,'Planning CPRP'!$A$10:$A$170,0),MATCH('Planning Ngrps'!W$9,'Planning CPRP'!$G$9:$BA$9,0)),"")</f>
        <v/>
      </c>
      <c r="X70" s="158" t="str">
        <f>IFERROR(INDEX('March 2019'!$G$2:$BR$159,MATCH('Planning Ngrps'!$A70,'March 2019'!$A$2:$A$161,0),MATCH(X$9,'March 2019'!$G$1:$BR$1,0))/INDEX('Planning CPRP'!$G$10:$BA$168,MATCH('Planning Ngrps'!$A70,'Planning CPRP'!$A$10:$A$170,0),MATCH('Planning Ngrps'!X$9,'Planning CPRP'!$G$9:$BA$9,0)),"")</f>
        <v/>
      </c>
      <c r="Y70" s="158" t="str">
        <f>IFERROR(INDEX('March 2019'!$G$2:$BR$159,MATCH('Planning Ngrps'!$A70,'March 2019'!$A$2:$A$161,0),MATCH(Y$9,'March 2019'!$G$1:$BR$1,0))/INDEX('Planning CPRP'!$G$10:$BA$168,MATCH('Planning Ngrps'!$A70,'Planning CPRP'!$A$10:$A$170,0),MATCH('Planning Ngrps'!Y$9,'Planning CPRP'!$G$9:$BA$9,0)),"")</f>
        <v/>
      </c>
      <c r="Z70" s="158" t="str">
        <f>IFERROR(INDEX('March 2019'!$G$2:$BR$159,MATCH('Planning Ngrps'!$A70,'March 2019'!$A$2:$A$161,0),MATCH(Z$9,'March 2019'!$G$1:$BR$1,0))/INDEX('Planning CPRP'!$G$10:$BA$168,MATCH('Planning Ngrps'!$A70,'Planning CPRP'!$A$10:$A$170,0),MATCH('Planning Ngrps'!Z$9,'Planning CPRP'!$G$9:$BA$9,0)),"")</f>
        <v/>
      </c>
      <c r="AA70" s="158" t="str">
        <f>IFERROR(INDEX('March 2019'!$G$2:$BR$159,MATCH('Planning Ngrps'!$A70,'March 2019'!$A$2:$A$161,0),MATCH(AA$9,'March 2019'!$G$1:$BR$1,0))/INDEX('Planning CPRP'!$G$10:$BA$168,MATCH('Planning Ngrps'!$A70,'Planning CPRP'!$A$10:$A$170,0),MATCH('Planning Ngrps'!AA$9,'Planning CPRP'!$G$9:$BA$9,0)),"")</f>
        <v/>
      </c>
      <c r="AB70" s="158" t="str">
        <f>IFERROR(INDEX('March 2019'!$G$2:$BR$159,MATCH('Planning Ngrps'!$A70,'March 2019'!$A$2:$A$161,0),MATCH(AB$9,'March 2019'!$G$1:$BR$1,0))/INDEX('Planning CPRP'!$G$10:$BA$168,MATCH('Planning Ngrps'!$A70,'Planning CPRP'!$A$10:$A$170,0),MATCH('Planning Ngrps'!AB$9,'Planning CPRP'!$G$9:$BA$9,0)),"")</f>
        <v/>
      </c>
      <c r="AC70" s="158" t="str">
        <f>IFERROR(INDEX('March 2019'!$G$2:$BR$159,MATCH('Planning Ngrps'!$A70,'March 2019'!$A$2:$A$161,0),MATCH(AC$9,'March 2019'!$G$1:$BR$1,0))/INDEX('Planning CPRP'!$G$10:$BA$168,MATCH('Planning Ngrps'!$A70,'Planning CPRP'!$A$10:$A$170,0),MATCH('Planning Ngrps'!AC$9,'Planning CPRP'!$G$9:$BA$9,0)),"")</f>
        <v/>
      </c>
      <c r="AD70" s="158" t="str">
        <f>IFERROR(INDEX('March 2019'!$G$2:$BR$159,MATCH('Planning Ngrps'!$A70,'March 2019'!$A$2:$A$161,0),MATCH(AD$9,'March 2019'!$G$1:$BR$1,0))/INDEX('Planning CPRP'!$G$10:$BA$168,MATCH('Planning Ngrps'!$A70,'Planning CPRP'!$A$10:$A$170,0),MATCH('Planning Ngrps'!AD$9,'Planning CPRP'!$G$9:$BA$9,0)),"")</f>
        <v/>
      </c>
      <c r="AE70" s="158" t="str">
        <f>IFERROR(INDEX('March 2019'!$G$2:$BR$159,MATCH('Planning Ngrps'!$A70,'March 2019'!$A$2:$A$161,0),MATCH(AE$9,'March 2019'!$G$1:$BR$1,0))/INDEX('Planning CPRP'!$G$10:$BA$168,MATCH('Planning Ngrps'!$A70,'Planning CPRP'!$A$10:$A$170,0),MATCH('Planning Ngrps'!AE$9,'Planning CPRP'!$G$9:$BA$9,0)),"")</f>
        <v/>
      </c>
      <c r="AF70" s="158" t="str">
        <f>IFERROR(INDEX('March 2019'!$G$2:$BR$159,MATCH('Planning Ngrps'!$A70,'March 2019'!$A$2:$A$161,0),MATCH(AF$9,'March 2019'!$G$1:$BR$1,0))/INDEX('Planning CPRP'!$G$10:$BA$168,MATCH('Planning Ngrps'!$A70,'Planning CPRP'!$A$10:$A$170,0),MATCH('Planning Ngrps'!AF$9,'Planning CPRP'!$G$9:$BA$9,0)),"")</f>
        <v/>
      </c>
      <c r="AG70" s="158" t="str">
        <f>IFERROR(INDEX('March 2019'!$G$2:$BR$159,MATCH('Planning Ngrps'!$A70,'March 2019'!$A$2:$A$161,0),MATCH(AG$9,'March 2019'!$G$1:$BR$1,0))/INDEX('Planning CPRP'!$G$10:$BA$168,MATCH('Planning Ngrps'!$A70,'Planning CPRP'!$A$10:$A$170,0),MATCH('Planning Ngrps'!AG$9,'Planning CPRP'!$G$9:$BA$9,0)),"")</f>
        <v/>
      </c>
      <c r="AH70" s="158" t="str">
        <f>IFERROR(INDEX('March 2019'!$G$2:$BR$159,MATCH('Planning Ngrps'!$A70,'March 2019'!$A$2:$A$161,0),MATCH(AH$9,'March 2019'!$G$1:$BR$1,0))/INDEX('Planning CPRP'!$G$10:$BA$168,MATCH('Planning Ngrps'!$A70,'Planning CPRP'!$A$10:$A$170,0),MATCH('Planning Ngrps'!AH$9,'Planning CPRP'!$G$9:$BA$9,0)),"")</f>
        <v/>
      </c>
      <c r="AI70" s="158" t="str">
        <f>IFERROR(INDEX('March 2019'!$G$2:$BR$159,MATCH('Planning Ngrps'!$A70,'March 2019'!$A$2:$A$161,0),MATCH(AI$9,'March 2019'!$G$1:$BR$1,0))/INDEX('Planning CPRP'!$G$10:$BA$168,MATCH('Planning Ngrps'!$A70,'Planning CPRP'!$A$10:$A$170,0),MATCH('Planning Ngrps'!AI$9,'Planning CPRP'!$G$9:$BA$9,0)),"")</f>
        <v/>
      </c>
      <c r="AJ70" s="158" t="str">
        <f>IFERROR(INDEX('March 2019'!$G$2:$BR$159,MATCH('Planning Ngrps'!$A70,'March 2019'!$A$2:$A$161,0),MATCH(AJ$9,'March 2019'!$G$1:$BR$1,0))/INDEX('Planning CPRP'!$G$10:$BA$168,MATCH('Planning Ngrps'!$A70,'Planning CPRP'!$A$10:$A$170,0),MATCH('Planning Ngrps'!AJ$9,'Planning CPRP'!$G$9:$BA$9,0)),"")</f>
        <v/>
      </c>
      <c r="AK70" s="158" t="str">
        <f>IFERROR(INDEX('March 2019'!$G$2:$BR$159,MATCH('Planning Ngrps'!$A70,'March 2019'!$A$2:$A$161,0),MATCH(AK$9,'March 2019'!$G$1:$BR$1,0))/INDEX('Planning CPRP'!$G$10:$BA$168,MATCH('Planning Ngrps'!$A70,'Planning CPRP'!$A$10:$A$170,0),MATCH('Planning Ngrps'!AK$9,'Planning CPRP'!$G$9:$BA$9,0)),"")</f>
        <v/>
      </c>
      <c r="AL70" s="158" t="str">
        <f>IFERROR(INDEX('March 2019'!$G$2:$BR$159,MATCH('Planning Ngrps'!$A70,'March 2019'!$A$2:$A$161,0),MATCH(AL$9,'March 2019'!$G$1:$BR$1,0))/INDEX('Planning CPRP'!$G$10:$BA$168,MATCH('Planning Ngrps'!$A70,'Planning CPRP'!$A$10:$A$170,0),MATCH('Planning Ngrps'!AL$9,'Planning CPRP'!$G$9:$BA$9,0)),"")</f>
        <v/>
      </c>
      <c r="AM70" s="158" t="str">
        <f>IFERROR(INDEX('March 2019'!$G$2:$BR$159,MATCH('Planning Ngrps'!$A70,'March 2019'!$A$2:$A$161,0),MATCH(AM$9,'March 2019'!$G$1:$BR$1,0))/INDEX('Planning CPRP'!$G$10:$BA$168,MATCH('Planning Ngrps'!$A70,'Planning CPRP'!$A$10:$A$170,0),MATCH('Planning Ngrps'!AM$9,'Planning CPRP'!$G$9:$BA$9,0)),"")</f>
        <v/>
      </c>
      <c r="AN70" s="158" t="str">
        <f>IFERROR(INDEX('March 2019'!$G$2:$BR$159,MATCH('Planning Ngrps'!$A70,'March 2019'!$A$2:$A$161,0),MATCH(AN$9,'March 2019'!$G$1:$BR$1,0))/INDEX('Planning CPRP'!$G$10:$BA$168,MATCH('Planning Ngrps'!$A70,'Planning CPRP'!$A$10:$A$170,0),MATCH('Planning Ngrps'!AN$9,'Planning CPRP'!$G$9:$BA$9,0)),"")</f>
        <v/>
      </c>
      <c r="AO70" s="158" t="str">
        <f>IFERROR(INDEX('March 2019'!$G$2:$BR$159,MATCH('Planning Ngrps'!$A70,'March 2019'!$A$2:$A$161,0),MATCH(AO$9,'March 2019'!$G$1:$BR$1,0))/INDEX('Planning CPRP'!$G$10:$BA$168,MATCH('Planning Ngrps'!$A70,'Planning CPRP'!$A$10:$A$170,0),MATCH('Planning Ngrps'!AO$9,'Planning CPRP'!$G$9:$BA$9,0)),"")</f>
        <v/>
      </c>
      <c r="AP70" s="158" t="str">
        <f>IFERROR(INDEX('March 2019'!$G$2:$BR$159,MATCH('Planning Ngrps'!$A70,'March 2019'!$A$2:$A$161,0),MATCH(AP$9,'March 2019'!$G$1:$BR$1,0))/INDEX('Planning CPRP'!$G$10:$BA$168,MATCH('Planning Ngrps'!$A70,'Planning CPRP'!$A$10:$A$170,0),MATCH('Planning Ngrps'!AP$9,'Planning CPRP'!$G$9:$BA$9,0)),"")</f>
        <v/>
      </c>
      <c r="AQ70" s="158" t="str">
        <f>IFERROR(INDEX('March 2019'!$G$2:$BR$159,MATCH('Planning Ngrps'!$A70,'March 2019'!$A$2:$A$161,0),MATCH(AQ$9,'March 2019'!$G$1:$BR$1,0))/INDEX('Planning CPRP'!$G$10:$BA$168,MATCH('Planning Ngrps'!$A70,'Planning CPRP'!$A$10:$A$170,0),MATCH('Planning Ngrps'!AQ$9,'Planning CPRP'!$G$9:$BA$9,0)),"")</f>
        <v/>
      </c>
      <c r="AR70" s="158" t="str">
        <f>IFERROR(INDEX('March 2019'!$G$2:$BR$159,MATCH('Planning Ngrps'!$A70,'March 2019'!$A$2:$A$161,0),MATCH(AR$9,'March 2019'!$G$1:$BR$1,0))/INDEX('Planning CPRP'!$G$10:$BA$168,MATCH('Planning Ngrps'!$A70,'Planning CPRP'!$A$10:$A$170,0),MATCH('Planning Ngrps'!AR$9,'Planning CPRP'!$G$9:$BA$9,0)),"")</f>
        <v/>
      </c>
      <c r="AS70" s="158" t="str">
        <f>IFERROR(INDEX('March 2019'!$G$2:$BR$159,MATCH('Planning Ngrps'!$A70,'March 2019'!$A$2:$A$161,0),MATCH(AS$9,'March 2019'!$G$1:$BR$1,0))/INDEX('Planning CPRP'!$G$10:$BA$168,MATCH('Planning Ngrps'!$A70,'Planning CPRP'!$A$10:$A$170,0),MATCH('Planning Ngrps'!AS$9,'Planning CPRP'!$G$9:$BA$9,0)),"")</f>
        <v/>
      </c>
      <c r="AT70" s="158" t="str">
        <f>IFERROR(INDEX('March 2019'!$G$2:$BR$159,MATCH('Planning Ngrps'!$A70,'March 2019'!$A$2:$A$161,0),MATCH(AT$9,'March 2019'!$G$1:$BR$1,0))/INDEX('Planning CPRP'!$G$10:$BA$168,MATCH('Planning Ngrps'!$A70,'Planning CPRP'!$A$10:$A$170,0),MATCH('Planning Ngrps'!AT$9,'Planning CPRP'!$G$9:$BA$9,0)),"")</f>
        <v/>
      </c>
      <c r="AU70" s="158" t="str">
        <f>IFERROR(INDEX('March 2019'!$G$2:$BR$159,MATCH('Planning Ngrps'!$A70,'March 2019'!$A$2:$A$161,0),MATCH(AU$9,'March 2019'!$G$1:$BR$1,0))/INDEX('Planning CPRP'!$G$10:$BA$168,MATCH('Planning Ngrps'!$A70,'Planning CPRP'!$A$10:$A$170,0),MATCH('Planning Ngrps'!AU$9,'Planning CPRP'!$G$9:$BA$9,0)),"")</f>
        <v/>
      </c>
      <c r="AV70" s="158" t="str">
        <f>IFERROR(INDEX('March 2019'!$G$2:$BR$159,MATCH('Planning Ngrps'!$A70,'March 2019'!$A$2:$A$161,0),MATCH(AV$9,'March 2019'!$G$1:$BR$1,0))/INDEX('Planning CPRP'!$G$10:$BA$168,MATCH('Planning Ngrps'!$A70,'Planning CPRP'!$A$10:$A$170,0),MATCH('Planning Ngrps'!AV$9,'Planning CPRP'!$G$9:$BA$9,0)),"")</f>
        <v/>
      </c>
      <c r="AW70" s="158" t="str">
        <f>IFERROR(INDEX('March 2019'!$G$2:$BR$159,MATCH('Planning Ngrps'!$A70,'March 2019'!$A$2:$A$161,0),MATCH(AW$9,'March 2019'!$G$1:$BR$1,0))/INDEX('Planning CPRP'!$G$10:$BA$168,MATCH('Planning Ngrps'!$A70,'Planning CPRP'!$A$10:$A$170,0),MATCH('Planning Ngrps'!AW$9,'Planning CPRP'!$G$9:$BA$9,0)),"")</f>
        <v/>
      </c>
      <c r="AX70" s="158" t="str">
        <f>IFERROR(INDEX('March 2019'!$G$2:$BR$159,MATCH('Planning Ngrps'!$A70,'March 2019'!$A$2:$A$161,0),MATCH(AX$9,'March 2019'!$G$1:$BR$1,0))/INDEX('Planning CPRP'!$G$10:$BA$168,MATCH('Planning Ngrps'!$A70,'Planning CPRP'!$A$10:$A$170,0),MATCH('Planning Ngrps'!AX$9,'Planning CPRP'!$G$9:$BA$9,0)),"")</f>
        <v/>
      </c>
      <c r="AY70" s="158" t="str">
        <f>IFERROR(INDEX('March 2019'!$G$2:$BR$159,MATCH('Planning Ngrps'!$A70,'March 2019'!$A$2:$A$161,0),MATCH(AY$9,'March 2019'!$G$1:$BR$1,0))/INDEX('Planning CPRP'!$G$10:$BA$168,MATCH('Planning Ngrps'!$A70,'Planning CPRP'!$A$10:$A$170,0),MATCH('Planning Ngrps'!AY$9,'Planning CPRP'!$G$9:$BA$9,0)),"")</f>
        <v/>
      </c>
      <c r="AZ70" s="158" t="str">
        <f>IFERROR(INDEX('March 2019'!$G$2:$BR$159,MATCH('Planning Ngrps'!$A70,'March 2019'!$A$2:$A$161,0),MATCH(AZ$9,'March 2019'!$G$1:$BR$1,0))/INDEX('Planning CPRP'!$G$10:$BA$168,MATCH('Planning Ngrps'!$A70,'Planning CPRP'!$A$10:$A$170,0),MATCH('Planning Ngrps'!AZ$9,'Planning CPRP'!$G$9:$BA$9,0)),"")</f>
        <v/>
      </c>
      <c r="BA70" s="158" t="str">
        <f>IFERROR(INDEX('March 2019'!$G$2:$BR$159,MATCH('Planning Ngrps'!$A70,'March 2019'!$A$2:$A$161,0),MATCH(BA$9,'March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IFERROR(INDEX('March 2019'!$G$2:$BR$159,MATCH('Planning Ngrps'!$A71,'March 2019'!$A$2:$A$161,0),MATCH(G$9,'March 2019'!$G$1:$BR$1,0))/INDEX('Planning CPRP'!$G$10:$BA$168,MATCH('Planning Ngrps'!$A71,'Planning CPRP'!$A$10:$A$170,0),MATCH('Planning Ngrps'!G$9,'Planning CPRP'!$G$9:$BA$9,0)),"")</f>
        <v/>
      </c>
      <c r="H71" s="158" t="str">
        <f>IFERROR(INDEX('March 2019'!$G$2:$BR$159,MATCH('Planning Ngrps'!$A71,'March 2019'!$A$2:$A$161,0),MATCH(H$9,'March 2019'!$G$1:$BR$1,0))/INDEX('Planning CPRP'!$G$10:$BA$168,MATCH('Planning Ngrps'!$A71,'Planning CPRP'!$A$10:$A$170,0),MATCH('Planning Ngrps'!H$9,'Planning CPRP'!$G$9:$BA$9,0)),"")</f>
        <v/>
      </c>
      <c r="I71" s="158" t="str">
        <f>IFERROR(INDEX('March 2019'!$G$2:$BR$159,MATCH('Planning Ngrps'!$A71,'March 2019'!$A$2:$A$161,0),MATCH(I$9,'March 2019'!$G$1:$BR$1,0))/INDEX('Planning CPRP'!$G$10:$BA$168,MATCH('Planning Ngrps'!$A71,'Planning CPRP'!$A$10:$A$170,0),MATCH('Planning Ngrps'!I$9,'Planning CPRP'!$G$9:$BA$9,0)),"")</f>
        <v/>
      </c>
      <c r="J71" s="158" t="str">
        <f>IFERROR(INDEX('March 2019'!$G$2:$BR$159,MATCH('Planning Ngrps'!$A71,'March 2019'!$A$2:$A$161,0),MATCH(J$9,'March 2019'!$G$1:$BR$1,0))/INDEX('Planning CPRP'!$G$10:$BA$168,MATCH('Planning Ngrps'!$A71,'Planning CPRP'!$A$10:$A$170,0),MATCH('Planning Ngrps'!J$9,'Planning CPRP'!$G$9:$BA$9,0)),"")</f>
        <v/>
      </c>
      <c r="K71" s="158" t="str">
        <f>IFERROR(INDEX('March 2019'!$G$2:$BR$159,MATCH('Planning Ngrps'!$A71,'March 2019'!$A$2:$A$161,0),MATCH(K$9,'March 2019'!$G$1:$BR$1,0))/INDEX('Planning CPRP'!$G$10:$BA$168,MATCH('Planning Ngrps'!$A71,'Planning CPRP'!$A$10:$A$170,0),MATCH('Planning Ngrps'!K$9,'Planning CPRP'!$G$9:$BA$9,0)),"")</f>
        <v/>
      </c>
      <c r="L71" s="158" t="str">
        <f>IFERROR(INDEX('March 2019'!$G$2:$BR$159,MATCH('Planning Ngrps'!$A71,'March 2019'!$A$2:$A$161,0),MATCH(L$9,'March 2019'!$G$1:$BR$1,0))/INDEX('Planning CPRP'!$G$10:$BA$168,MATCH('Planning Ngrps'!$A71,'Planning CPRP'!$A$10:$A$170,0),MATCH('Planning Ngrps'!L$9,'Planning CPRP'!$G$9:$BA$9,0)),"")</f>
        <v/>
      </c>
      <c r="M71" s="158" t="str">
        <f>IFERROR(INDEX('March 2019'!$G$2:$BR$159,MATCH('Planning Ngrps'!$A71,'March 2019'!$A$2:$A$161,0),MATCH(M$9,'March 2019'!$G$1:$BR$1,0))/INDEX('Planning CPRP'!$G$10:$BA$168,MATCH('Planning Ngrps'!$A71,'Planning CPRP'!$A$10:$A$170,0),MATCH('Planning Ngrps'!M$9,'Planning CPRP'!$G$9:$BA$9,0)),"")</f>
        <v/>
      </c>
      <c r="N71" s="158" t="str">
        <f>IFERROR(INDEX('March 2019'!$G$2:$BR$159,MATCH('Planning Ngrps'!$A71,'March 2019'!$A$2:$A$161,0),MATCH(N$9,'March 2019'!$G$1:$BR$1,0))/INDEX('Planning CPRP'!$G$10:$BA$168,MATCH('Planning Ngrps'!$A71,'Planning CPRP'!$A$10:$A$170,0),MATCH('Planning Ngrps'!N$9,'Planning CPRP'!$G$9:$BA$9,0)),"")</f>
        <v/>
      </c>
      <c r="O71" s="158" t="str">
        <f>IFERROR(INDEX('March 2019'!$G$2:$BR$159,MATCH('Planning Ngrps'!$A71,'March 2019'!$A$2:$A$161,0),MATCH(O$9,'March 2019'!$G$1:$BR$1,0))/INDEX('Planning CPRP'!$G$10:$BA$168,MATCH('Planning Ngrps'!$A71,'Planning CPRP'!$A$10:$A$170,0),MATCH('Planning Ngrps'!O$9,'Planning CPRP'!$G$9:$BA$9,0)),"")</f>
        <v/>
      </c>
      <c r="P71" s="158" t="str">
        <f>IFERROR(INDEX('March 2019'!$G$2:$BR$159,MATCH('Planning Ngrps'!$A71,'March 2019'!$A$2:$A$161,0),MATCH(P$9,'March 2019'!$G$1:$BR$1,0))/INDEX('Planning CPRP'!$G$10:$BA$168,MATCH('Planning Ngrps'!$A71,'Planning CPRP'!$A$10:$A$170,0),MATCH('Planning Ngrps'!P$9,'Planning CPRP'!$G$9:$BA$9,0)),"")</f>
        <v/>
      </c>
      <c r="Q71" s="158" t="str">
        <f>IFERROR(INDEX('March 2019'!$G$2:$BR$159,MATCH('Planning Ngrps'!$A71,'March 2019'!$A$2:$A$161,0),MATCH(Q$9,'March 2019'!$G$1:$BR$1,0))/INDEX('Planning CPRP'!$G$10:$BA$168,MATCH('Planning Ngrps'!$A71,'Planning CPRP'!$A$10:$A$170,0),MATCH('Planning Ngrps'!Q$9,'Planning CPRP'!$G$9:$BA$9,0)),"")</f>
        <v/>
      </c>
      <c r="R71" s="158" t="str">
        <f>IFERROR(INDEX('March 2019'!$G$2:$BR$159,MATCH('Planning Ngrps'!$A71,'March 2019'!$A$2:$A$161,0),MATCH(R$9,'March 2019'!$G$1:$BR$1,0))/INDEX('Planning CPRP'!$G$10:$BA$168,MATCH('Planning Ngrps'!$A71,'Planning CPRP'!$A$10:$A$170,0),MATCH('Planning Ngrps'!R$9,'Planning CPRP'!$G$9:$BA$9,0)),"")</f>
        <v/>
      </c>
      <c r="S71" s="158" t="str">
        <f>IFERROR(INDEX('March 2019'!$G$2:$BR$159,MATCH('Planning Ngrps'!$A71,'March 2019'!$A$2:$A$161,0),MATCH(S$9,'March 2019'!$G$1:$BR$1,0))/INDEX('Planning CPRP'!$G$10:$BA$168,MATCH('Planning Ngrps'!$A71,'Planning CPRP'!$A$10:$A$170,0),MATCH('Planning Ngrps'!S$9,'Planning CPRP'!$G$9:$BA$9,0)),"")</f>
        <v/>
      </c>
      <c r="T71" s="158" t="str">
        <f>IFERROR(INDEX('March 2019'!$G$2:$BR$159,MATCH('Planning Ngrps'!$A71,'March 2019'!$A$2:$A$161,0),MATCH(T$9,'March 2019'!$G$1:$BR$1,0))/INDEX('Planning CPRP'!$G$10:$BA$168,MATCH('Planning Ngrps'!$A71,'Planning CPRP'!$A$10:$A$170,0),MATCH('Planning Ngrps'!T$9,'Planning CPRP'!$G$9:$BA$9,0)),"")</f>
        <v/>
      </c>
      <c r="U71" s="158" t="str">
        <f>IFERROR(INDEX('March 2019'!$G$2:$BR$159,MATCH('Planning Ngrps'!$A71,'March 2019'!$A$2:$A$161,0),MATCH(U$9,'March 2019'!$G$1:$BR$1,0))/INDEX('Planning CPRP'!$G$10:$BA$168,MATCH('Planning Ngrps'!$A71,'Planning CPRP'!$A$10:$A$170,0),MATCH('Planning Ngrps'!U$9,'Planning CPRP'!$G$9:$BA$9,0)),"")</f>
        <v/>
      </c>
      <c r="V71" s="158" t="str">
        <f>IFERROR(INDEX('March 2019'!$G$2:$BR$159,MATCH('Planning Ngrps'!$A71,'March 2019'!$A$2:$A$161,0),MATCH(V$9,'March 2019'!$G$1:$BR$1,0))/INDEX('Planning CPRP'!$G$10:$BA$168,MATCH('Planning Ngrps'!$A71,'Planning CPRP'!$A$10:$A$170,0),MATCH('Planning Ngrps'!V$9,'Planning CPRP'!$G$9:$BA$9,0)),"")</f>
        <v/>
      </c>
      <c r="W71" s="158" t="str">
        <f>IFERROR(INDEX('March 2019'!$G$2:$BR$159,MATCH('Planning Ngrps'!$A71,'March 2019'!$A$2:$A$161,0),MATCH(W$9,'March 2019'!$G$1:$BR$1,0))/INDEX('Planning CPRP'!$G$10:$BA$168,MATCH('Planning Ngrps'!$A71,'Planning CPRP'!$A$10:$A$170,0),MATCH('Planning Ngrps'!W$9,'Planning CPRP'!$G$9:$BA$9,0)),"")</f>
        <v/>
      </c>
      <c r="X71" s="158" t="str">
        <f>IFERROR(INDEX('March 2019'!$G$2:$BR$159,MATCH('Planning Ngrps'!$A71,'March 2019'!$A$2:$A$161,0),MATCH(X$9,'March 2019'!$G$1:$BR$1,0))/INDEX('Planning CPRP'!$G$10:$BA$168,MATCH('Planning Ngrps'!$A71,'Planning CPRP'!$A$10:$A$170,0),MATCH('Planning Ngrps'!X$9,'Planning CPRP'!$G$9:$BA$9,0)),"")</f>
        <v/>
      </c>
      <c r="Y71" s="158" t="str">
        <f>IFERROR(INDEX('March 2019'!$G$2:$BR$159,MATCH('Planning Ngrps'!$A71,'March 2019'!$A$2:$A$161,0),MATCH(Y$9,'March 2019'!$G$1:$BR$1,0))/INDEX('Planning CPRP'!$G$10:$BA$168,MATCH('Planning Ngrps'!$A71,'Planning CPRP'!$A$10:$A$170,0),MATCH('Planning Ngrps'!Y$9,'Planning CPRP'!$G$9:$BA$9,0)),"")</f>
        <v/>
      </c>
      <c r="Z71" s="158" t="str">
        <f>IFERROR(INDEX('March 2019'!$G$2:$BR$159,MATCH('Planning Ngrps'!$A71,'March 2019'!$A$2:$A$161,0),MATCH(Z$9,'March 2019'!$G$1:$BR$1,0))/INDEX('Planning CPRP'!$G$10:$BA$168,MATCH('Planning Ngrps'!$A71,'Planning CPRP'!$A$10:$A$170,0),MATCH('Planning Ngrps'!Z$9,'Planning CPRP'!$G$9:$BA$9,0)),"")</f>
        <v/>
      </c>
      <c r="AA71" s="158" t="str">
        <f>IFERROR(INDEX('March 2019'!$G$2:$BR$159,MATCH('Planning Ngrps'!$A71,'March 2019'!$A$2:$A$161,0),MATCH(AA$9,'March 2019'!$G$1:$BR$1,0))/INDEX('Planning CPRP'!$G$10:$BA$168,MATCH('Planning Ngrps'!$A71,'Planning CPRP'!$A$10:$A$170,0),MATCH('Planning Ngrps'!AA$9,'Planning CPRP'!$G$9:$BA$9,0)),"")</f>
        <v/>
      </c>
      <c r="AB71" s="158" t="str">
        <f>IFERROR(INDEX('March 2019'!$G$2:$BR$159,MATCH('Planning Ngrps'!$A71,'March 2019'!$A$2:$A$161,0),MATCH(AB$9,'March 2019'!$G$1:$BR$1,0))/INDEX('Planning CPRP'!$G$10:$BA$168,MATCH('Planning Ngrps'!$A71,'Planning CPRP'!$A$10:$A$170,0),MATCH('Planning Ngrps'!AB$9,'Planning CPRP'!$G$9:$BA$9,0)),"")</f>
        <v/>
      </c>
      <c r="AC71" s="158" t="str">
        <f>IFERROR(INDEX('March 2019'!$G$2:$BR$159,MATCH('Planning Ngrps'!$A71,'March 2019'!$A$2:$A$161,0),MATCH(AC$9,'March 2019'!$G$1:$BR$1,0))/INDEX('Planning CPRP'!$G$10:$BA$168,MATCH('Planning Ngrps'!$A71,'Planning CPRP'!$A$10:$A$170,0),MATCH('Planning Ngrps'!AC$9,'Planning CPRP'!$G$9:$BA$9,0)),"")</f>
        <v/>
      </c>
      <c r="AD71" s="158" t="str">
        <f>IFERROR(INDEX('March 2019'!$G$2:$BR$159,MATCH('Planning Ngrps'!$A71,'March 2019'!$A$2:$A$161,0),MATCH(AD$9,'March 2019'!$G$1:$BR$1,0))/INDEX('Planning CPRP'!$G$10:$BA$168,MATCH('Planning Ngrps'!$A71,'Planning CPRP'!$A$10:$A$170,0),MATCH('Planning Ngrps'!AD$9,'Planning CPRP'!$G$9:$BA$9,0)),"")</f>
        <v/>
      </c>
      <c r="AE71" s="158" t="str">
        <f>IFERROR(INDEX('March 2019'!$G$2:$BR$159,MATCH('Planning Ngrps'!$A71,'March 2019'!$A$2:$A$161,0),MATCH(AE$9,'March 2019'!$G$1:$BR$1,0))/INDEX('Planning CPRP'!$G$10:$BA$168,MATCH('Planning Ngrps'!$A71,'Planning CPRP'!$A$10:$A$170,0),MATCH('Planning Ngrps'!AE$9,'Planning CPRP'!$G$9:$BA$9,0)),"")</f>
        <v/>
      </c>
      <c r="AF71" s="158" t="str">
        <f>IFERROR(INDEX('March 2019'!$G$2:$BR$159,MATCH('Planning Ngrps'!$A71,'March 2019'!$A$2:$A$161,0),MATCH(AF$9,'March 2019'!$G$1:$BR$1,0))/INDEX('Planning CPRP'!$G$10:$BA$168,MATCH('Planning Ngrps'!$A71,'Planning CPRP'!$A$10:$A$170,0),MATCH('Planning Ngrps'!AF$9,'Planning CPRP'!$G$9:$BA$9,0)),"")</f>
        <v/>
      </c>
      <c r="AG71" s="158" t="str">
        <f>IFERROR(INDEX('March 2019'!$G$2:$BR$159,MATCH('Planning Ngrps'!$A71,'March 2019'!$A$2:$A$161,0),MATCH(AG$9,'March 2019'!$G$1:$BR$1,0))/INDEX('Planning CPRP'!$G$10:$BA$168,MATCH('Planning Ngrps'!$A71,'Planning CPRP'!$A$10:$A$170,0),MATCH('Planning Ngrps'!AG$9,'Planning CPRP'!$G$9:$BA$9,0)),"")</f>
        <v/>
      </c>
      <c r="AH71" s="158" t="str">
        <f>IFERROR(INDEX('March 2019'!$G$2:$BR$159,MATCH('Planning Ngrps'!$A71,'March 2019'!$A$2:$A$161,0),MATCH(AH$9,'March 2019'!$G$1:$BR$1,0))/INDEX('Planning CPRP'!$G$10:$BA$168,MATCH('Planning Ngrps'!$A71,'Planning CPRP'!$A$10:$A$170,0),MATCH('Planning Ngrps'!AH$9,'Planning CPRP'!$G$9:$BA$9,0)),"")</f>
        <v/>
      </c>
      <c r="AI71" s="158" t="str">
        <f>IFERROR(INDEX('March 2019'!$G$2:$BR$159,MATCH('Planning Ngrps'!$A71,'March 2019'!$A$2:$A$161,0),MATCH(AI$9,'March 2019'!$G$1:$BR$1,0))/INDEX('Planning CPRP'!$G$10:$BA$168,MATCH('Planning Ngrps'!$A71,'Planning CPRP'!$A$10:$A$170,0),MATCH('Planning Ngrps'!AI$9,'Planning CPRP'!$G$9:$BA$9,0)),"")</f>
        <v/>
      </c>
      <c r="AJ71" s="158" t="str">
        <f>IFERROR(INDEX('March 2019'!$G$2:$BR$159,MATCH('Planning Ngrps'!$A71,'March 2019'!$A$2:$A$161,0),MATCH(AJ$9,'March 2019'!$G$1:$BR$1,0))/INDEX('Planning CPRP'!$G$10:$BA$168,MATCH('Planning Ngrps'!$A71,'Planning CPRP'!$A$10:$A$170,0),MATCH('Planning Ngrps'!AJ$9,'Planning CPRP'!$G$9:$BA$9,0)),"")</f>
        <v/>
      </c>
      <c r="AK71" s="158" t="str">
        <f>IFERROR(INDEX('March 2019'!$G$2:$BR$159,MATCH('Planning Ngrps'!$A71,'March 2019'!$A$2:$A$161,0),MATCH(AK$9,'March 2019'!$G$1:$BR$1,0))/INDEX('Planning CPRP'!$G$10:$BA$168,MATCH('Planning Ngrps'!$A71,'Planning CPRP'!$A$10:$A$170,0),MATCH('Planning Ngrps'!AK$9,'Planning CPRP'!$G$9:$BA$9,0)),"")</f>
        <v/>
      </c>
      <c r="AL71" s="158" t="str">
        <f>IFERROR(INDEX('March 2019'!$G$2:$BR$159,MATCH('Planning Ngrps'!$A71,'March 2019'!$A$2:$A$161,0),MATCH(AL$9,'March 2019'!$G$1:$BR$1,0))/INDEX('Planning CPRP'!$G$10:$BA$168,MATCH('Planning Ngrps'!$A71,'Planning CPRP'!$A$10:$A$170,0),MATCH('Planning Ngrps'!AL$9,'Planning CPRP'!$G$9:$BA$9,0)),"")</f>
        <v/>
      </c>
      <c r="AM71" s="158" t="str">
        <f>IFERROR(INDEX('March 2019'!$G$2:$BR$159,MATCH('Planning Ngrps'!$A71,'March 2019'!$A$2:$A$161,0),MATCH(AM$9,'March 2019'!$G$1:$BR$1,0))/INDEX('Planning CPRP'!$G$10:$BA$168,MATCH('Planning Ngrps'!$A71,'Planning CPRP'!$A$10:$A$170,0),MATCH('Planning Ngrps'!AM$9,'Planning CPRP'!$G$9:$BA$9,0)),"")</f>
        <v/>
      </c>
      <c r="AN71" s="158" t="str">
        <f>IFERROR(INDEX('March 2019'!$G$2:$BR$159,MATCH('Planning Ngrps'!$A71,'March 2019'!$A$2:$A$161,0),MATCH(AN$9,'March 2019'!$G$1:$BR$1,0))/INDEX('Planning CPRP'!$G$10:$BA$168,MATCH('Planning Ngrps'!$A71,'Planning CPRP'!$A$10:$A$170,0),MATCH('Planning Ngrps'!AN$9,'Planning CPRP'!$G$9:$BA$9,0)),"")</f>
        <v/>
      </c>
      <c r="AO71" s="158" t="str">
        <f>IFERROR(INDEX('March 2019'!$G$2:$BR$159,MATCH('Planning Ngrps'!$A71,'March 2019'!$A$2:$A$161,0),MATCH(AO$9,'March 2019'!$G$1:$BR$1,0))/INDEX('Planning CPRP'!$G$10:$BA$168,MATCH('Planning Ngrps'!$A71,'Planning CPRP'!$A$10:$A$170,0),MATCH('Planning Ngrps'!AO$9,'Planning CPRP'!$G$9:$BA$9,0)),"")</f>
        <v/>
      </c>
      <c r="AP71" s="158" t="str">
        <f>IFERROR(INDEX('March 2019'!$G$2:$BR$159,MATCH('Planning Ngrps'!$A71,'March 2019'!$A$2:$A$161,0),MATCH(AP$9,'March 2019'!$G$1:$BR$1,0))/INDEX('Planning CPRP'!$G$10:$BA$168,MATCH('Planning Ngrps'!$A71,'Planning CPRP'!$A$10:$A$170,0),MATCH('Planning Ngrps'!AP$9,'Planning CPRP'!$G$9:$BA$9,0)),"")</f>
        <v/>
      </c>
      <c r="AQ71" s="158" t="str">
        <f>IFERROR(INDEX('March 2019'!$G$2:$BR$159,MATCH('Planning Ngrps'!$A71,'March 2019'!$A$2:$A$161,0),MATCH(AQ$9,'March 2019'!$G$1:$BR$1,0))/INDEX('Planning CPRP'!$G$10:$BA$168,MATCH('Planning Ngrps'!$A71,'Planning CPRP'!$A$10:$A$170,0),MATCH('Planning Ngrps'!AQ$9,'Planning CPRP'!$G$9:$BA$9,0)),"")</f>
        <v/>
      </c>
      <c r="AR71" s="158" t="str">
        <f>IFERROR(INDEX('March 2019'!$G$2:$BR$159,MATCH('Planning Ngrps'!$A71,'March 2019'!$A$2:$A$161,0),MATCH(AR$9,'March 2019'!$G$1:$BR$1,0))/INDEX('Planning CPRP'!$G$10:$BA$168,MATCH('Planning Ngrps'!$A71,'Planning CPRP'!$A$10:$A$170,0),MATCH('Planning Ngrps'!AR$9,'Planning CPRP'!$G$9:$BA$9,0)),"")</f>
        <v/>
      </c>
      <c r="AS71" s="158" t="str">
        <f>IFERROR(INDEX('March 2019'!$G$2:$BR$159,MATCH('Planning Ngrps'!$A71,'March 2019'!$A$2:$A$161,0),MATCH(AS$9,'March 2019'!$G$1:$BR$1,0))/INDEX('Planning CPRP'!$G$10:$BA$168,MATCH('Planning Ngrps'!$A71,'Planning CPRP'!$A$10:$A$170,0),MATCH('Planning Ngrps'!AS$9,'Planning CPRP'!$G$9:$BA$9,0)),"")</f>
        <v/>
      </c>
      <c r="AT71" s="158" t="str">
        <f>IFERROR(INDEX('March 2019'!$G$2:$BR$159,MATCH('Planning Ngrps'!$A71,'March 2019'!$A$2:$A$161,0),MATCH(AT$9,'March 2019'!$G$1:$BR$1,0))/INDEX('Planning CPRP'!$G$10:$BA$168,MATCH('Planning Ngrps'!$A71,'Planning CPRP'!$A$10:$A$170,0),MATCH('Planning Ngrps'!AT$9,'Planning CPRP'!$G$9:$BA$9,0)),"")</f>
        <v/>
      </c>
      <c r="AU71" s="158" t="str">
        <f>IFERROR(INDEX('March 2019'!$G$2:$BR$159,MATCH('Planning Ngrps'!$A71,'March 2019'!$A$2:$A$161,0),MATCH(AU$9,'March 2019'!$G$1:$BR$1,0))/INDEX('Planning CPRP'!$G$10:$BA$168,MATCH('Planning Ngrps'!$A71,'Planning CPRP'!$A$10:$A$170,0),MATCH('Planning Ngrps'!AU$9,'Planning CPRP'!$G$9:$BA$9,0)),"")</f>
        <v/>
      </c>
      <c r="AV71" s="158" t="str">
        <f>IFERROR(INDEX('March 2019'!$G$2:$BR$159,MATCH('Planning Ngrps'!$A71,'March 2019'!$A$2:$A$161,0),MATCH(AV$9,'March 2019'!$G$1:$BR$1,0))/INDEX('Planning CPRP'!$G$10:$BA$168,MATCH('Planning Ngrps'!$A71,'Planning CPRP'!$A$10:$A$170,0),MATCH('Planning Ngrps'!AV$9,'Planning CPRP'!$G$9:$BA$9,0)),"")</f>
        <v/>
      </c>
      <c r="AW71" s="158" t="str">
        <f>IFERROR(INDEX('March 2019'!$G$2:$BR$159,MATCH('Planning Ngrps'!$A71,'March 2019'!$A$2:$A$161,0),MATCH(AW$9,'March 2019'!$G$1:$BR$1,0))/INDEX('Planning CPRP'!$G$10:$BA$168,MATCH('Planning Ngrps'!$A71,'Planning CPRP'!$A$10:$A$170,0),MATCH('Planning Ngrps'!AW$9,'Planning CPRP'!$G$9:$BA$9,0)),"")</f>
        <v/>
      </c>
      <c r="AX71" s="158" t="str">
        <f>IFERROR(INDEX('March 2019'!$G$2:$BR$159,MATCH('Planning Ngrps'!$A71,'March 2019'!$A$2:$A$161,0),MATCH(AX$9,'March 2019'!$G$1:$BR$1,0))/INDEX('Planning CPRP'!$G$10:$BA$168,MATCH('Planning Ngrps'!$A71,'Planning CPRP'!$A$10:$A$170,0),MATCH('Planning Ngrps'!AX$9,'Planning CPRP'!$G$9:$BA$9,0)),"")</f>
        <v/>
      </c>
      <c r="AY71" s="158" t="str">
        <f>IFERROR(INDEX('March 2019'!$G$2:$BR$159,MATCH('Planning Ngrps'!$A71,'March 2019'!$A$2:$A$161,0),MATCH(AY$9,'March 2019'!$G$1:$BR$1,0))/INDEX('Planning CPRP'!$G$10:$BA$168,MATCH('Planning Ngrps'!$A71,'Planning CPRP'!$A$10:$A$170,0),MATCH('Planning Ngrps'!AY$9,'Planning CPRP'!$G$9:$BA$9,0)),"")</f>
        <v/>
      </c>
      <c r="AZ71" s="158" t="str">
        <f>IFERROR(INDEX('March 2019'!$G$2:$BR$159,MATCH('Planning Ngrps'!$A71,'March 2019'!$A$2:$A$161,0),MATCH(AZ$9,'March 2019'!$G$1:$BR$1,0))/INDEX('Planning CPRP'!$G$10:$BA$168,MATCH('Planning Ngrps'!$A71,'Planning CPRP'!$A$10:$A$170,0),MATCH('Planning Ngrps'!AZ$9,'Planning CPRP'!$G$9:$BA$9,0)),"")</f>
        <v/>
      </c>
      <c r="BA71" s="158" t="str">
        <f>IFERROR(INDEX('March 2019'!$G$2:$BR$159,MATCH('Planning Ngrps'!$A71,'March 2019'!$A$2:$A$161,0),MATCH(BA$9,'March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IFERROR(INDEX('March 2019'!$G$2:$BR$159,MATCH('Planning Ngrps'!$A72,'March 2019'!$A$2:$A$161,0),MATCH(G$9,'March 2019'!$G$1:$BR$1,0))/INDEX('Planning CPRP'!$G$10:$BA$168,MATCH('Planning Ngrps'!$A72,'Planning CPRP'!$A$10:$A$170,0),MATCH('Planning Ngrps'!G$9,'Planning CPRP'!$G$9:$BA$9,0)),"")</f>
        <v/>
      </c>
      <c r="H72" s="158" t="str">
        <f>IFERROR(INDEX('March 2019'!$G$2:$BR$159,MATCH('Planning Ngrps'!$A72,'March 2019'!$A$2:$A$161,0),MATCH(H$9,'March 2019'!$G$1:$BR$1,0))/INDEX('Planning CPRP'!$G$10:$BA$168,MATCH('Planning Ngrps'!$A72,'Planning CPRP'!$A$10:$A$170,0),MATCH('Planning Ngrps'!H$9,'Planning CPRP'!$G$9:$BA$9,0)),"")</f>
        <v/>
      </c>
      <c r="I72" s="158" t="str">
        <f>IFERROR(INDEX('March 2019'!$G$2:$BR$159,MATCH('Planning Ngrps'!$A72,'March 2019'!$A$2:$A$161,0),MATCH(I$9,'March 2019'!$G$1:$BR$1,0))/INDEX('Planning CPRP'!$G$10:$BA$168,MATCH('Planning Ngrps'!$A72,'Planning CPRP'!$A$10:$A$170,0),MATCH('Planning Ngrps'!I$9,'Planning CPRP'!$G$9:$BA$9,0)),"")</f>
        <v/>
      </c>
      <c r="J72" s="158" t="str">
        <f>IFERROR(INDEX('March 2019'!$G$2:$BR$159,MATCH('Planning Ngrps'!$A72,'March 2019'!$A$2:$A$161,0),MATCH(J$9,'March 2019'!$G$1:$BR$1,0))/INDEX('Planning CPRP'!$G$10:$BA$168,MATCH('Planning Ngrps'!$A72,'Planning CPRP'!$A$10:$A$170,0),MATCH('Planning Ngrps'!J$9,'Planning CPRP'!$G$9:$BA$9,0)),"")</f>
        <v/>
      </c>
      <c r="K72" s="158" t="str">
        <f>IFERROR(INDEX('March 2019'!$G$2:$BR$159,MATCH('Planning Ngrps'!$A72,'March 2019'!$A$2:$A$161,0),MATCH(K$9,'March 2019'!$G$1:$BR$1,0))/INDEX('Planning CPRP'!$G$10:$BA$168,MATCH('Planning Ngrps'!$A72,'Planning CPRP'!$A$10:$A$170,0),MATCH('Planning Ngrps'!K$9,'Planning CPRP'!$G$9:$BA$9,0)),"")</f>
        <v/>
      </c>
      <c r="L72" s="158" t="str">
        <f>IFERROR(INDEX('March 2019'!$G$2:$BR$159,MATCH('Planning Ngrps'!$A72,'March 2019'!$A$2:$A$161,0),MATCH(L$9,'March 2019'!$G$1:$BR$1,0))/INDEX('Planning CPRP'!$G$10:$BA$168,MATCH('Planning Ngrps'!$A72,'Planning CPRP'!$A$10:$A$170,0),MATCH('Planning Ngrps'!L$9,'Planning CPRP'!$G$9:$BA$9,0)),"")</f>
        <v/>
      </c>
      <c r="M72" s="158" t="str">
        <f>IFERROR(INDEX('March 2019'!$G$2:$BR$159,MATCH('Planning Ngrps'!$A72,'March 2019'!$A$2:$A$161,0),MATCH(M$9,'March 2019'!$G$1:$BR$1,0))/INDEX('Planning CPRP'!$G$10:$BA$168,MATCH('Planning Ngrps'!$A72,'Planning CPRP'!$A$10:$A$170,0),MATCH('Planning Ngrps'!M$9,'Planning CPRP'!$G$9:$BA$9,0)),"")</f>
        <v/>
      </c>
      <c r="N72" s="158" t="str">
        <f>IFERROR(INDEX('March 2019'!$G$2:$BR$159,MATCH('Planning Ngrps'!$A72,'March 2019'!$A$2:$A$161,0),MATCH(N$9,'March 2019'!$G$1:$BR$1,0))/INDEX('Planning CPRP'!$G$10:$BA$168,MATCH('Planning Ngrps'!$A72,'Planning CPRP'!$A$10:$A$170,0),MATCH('Planning Ngrps'!N$9,'Planning CPRP'!$G$9:$BA$9,0)),"")</f>
        <v/>
      </c>
      <c r="O72" s="158" t="str">
        <f>IFERROR(INDEX('March 2019'!$G$2:$BR$159,MATCH('Planning Ngrps'!$A72,'March 2019'!$A$2:$A$161,0),MATCH(O$9,'March 2019'!$G$1:$BR$1,0))/INDEX('Planning CPRP'!$G$10:$BA$168,MATCH('Planning Ngrps'!$A72,'Planning CPRP'!$A$10:$A$170,0),MATCH('Planning Ngrps'!O$9,'Planning CPRP'!$G$9:$BA$9,0)),"")</f>
        <v/>
      </c>
      <c r="P72" s="158" t="str">
        <f>IFERROR(INDEX('March 2019'!$G$2:$BR$159,MATCH('Planning Ngrps'!$A72,'March 2019'!$A$2:$A$161,0),MATCH(P$9,'March 2019'!$G$1:$BR$1,0))/INDEX('Planning CPRP'!$G$10:$BA$168,MATCH('Planning Ngrps'!$A72,'Planning CPRP'!$A$10:$A$170,0),MATCH('Planning Ngrps'!P$9,'Planning CPRP'!$G$9:$BA$9,0)),"")</f>
        <v/>
      </c>
      <c r="Q72" s="158" t="str">
        <f>IFERROR(INDEX('March 2019'!$G$2:$BR$159,MATCH('Planning Ngrps'!$A72,'March 2019'!$A$2:$A$161,0),MATCH(Q$9,'March 2019'!$G$1:$BR$1,0))/INDEX('Planning CPRP'!$G$10:$BA$168,MATCH('Planning Ngrps'!$A72,'Planning CPRP'!$A$10:$A$170,0),MATCH('Planning Ngrps'!Q$9,'Planning CPRP'!$G$9:$BA$9,0)),"")</f>
        <v/>
      </c>
      <c r="R72" s="158" t="str">
        <f>IFERROR(INDEX('March 2019'!$G$2:$BR$159,MATCH('Planning Ngrps'!$A72,'March 2019'!$A$2:$A$161,0),MATCH(R$9,'March 2019'!$G$1:$BR$1,0))/INDEX('Planning CPRP'!$G$10:$BA$168,MATCH('Planning Ngrps'!$A72,'Planning CPRP'!$A$10:$A$170,0),MATCH('Planning Ngrps'!R$9,'Planning CPRP'!$G$9:$BA$9,0)),"")</f>
        <v/>
      </c>
      <c r="S72" s="158" t="str">
        <f>IFERROR(INDEX('March 2019'!$G$2:$BR$159,MATCH('Planning Ngrps'!$A72,'March 2019'!$A$2:$A$161,0),MATCH(S$9,'March 2019'!$G$1:$BR$1,0))/INDEX('Planning CPRP'!$G$10:$BA$168,MATCH('Planning Ngrps'!$A72,'Planning CPRP'!$A$10:$A$170,0),MATCH('Planning Ngrps'!S$9,'Planning CPRP'!$G$9:$BA$9,0)),"")</f>
        <v/>
      </c>
      <c r="T72" s="158" t="str">
        <f>IFERROR(INDEX('March 2019'!$G$2:$BR$159,MATCH('Planning Ngrps'!$A72,'March 2019'!$A$2:$A$161,0),MATCH(T$9,'March 2019'!$G$1:$BR$1,0))/INDEX('Planning CPRP'!$G$10:$BA$168,MATCH('Planning Ngrps'!$A72,'Planning CPRP'!$A$10:$A$170,0),MATCH('Planning Ngrps'!T$9,'Planning CPRP'!$G$9:$BA$9,0)),"")</f>
        <v/>
      </c>
      <c r="U72" s="158" t="str">
        <f>IFERROR(INDEX('March 2019'!$G$2:$BR$159,MATCH('Planning Ngrps'!$A72,'March 2019'!$A$2:$A$161,0),MATCH(U$9,'March 2019'!$G$1:$BR$1,0))/INDEX('Planning CPRP'!$G$10:$BA$168,MATCH('Planning Ngrps'!$A72,'Planning CPRP'!$A$10:$A$170,0),MATCH('Planning Ngrps'!U$9,'Planning CPRP'!$G$9:$BA$9,0)),"")</f>
        <v/>
      </c>
      <c r="V72" s="158" t="str">
        <f>IFERROR(INDEX('March 2019'!$G$2:$BR$159,MATCH('Planning Ngrps'!$A72,'March 2019'!$A$2:$A$161,0),MATCH(V$9,'March 2019'!$G$1:$BR$1,0))/INDEX('Planning CPRP'!$G$10:$BA$168,MATCH('Planning Ngrps'!$A72,'Planning CPRP'!$A$10:$A$170,0),MATCH('Planning Ngrps'!V$9,'Planning CPRP'!$G$9:$BA$9,0)),"")</f>
        <v/>
      </c>
      <c r="W72" s="158" t="str">
        <f>IFERROR(INDEX('March 2019'!$G$2:$BR$159,MATCH('Planning Ngrps'!$A72,'March 2019'!$A$2:$A$161,0),MATCH(W$9,'March 2019'!$G$1:$BR$1,0))/INDEX('Planning CPRP'!$G$10:$BA$168,MATCH('Planning Ngrps'!$A72,'Planning CPRP'!$A$10:$A$170,0),MATCH('Planning Ngrps'!W$9,'Planning CPRP'!$G$9:$BA$9,0)),"")</f>
        <v/>
      </c>
      <c r="X72" s="158" t="str">
        <f>IFERROR(INDEX('March 2019'!$G$2:$BR$159,MATCH('Planning Ngrps'!$A72,'March 2019'!$A$2:$A$161,0),MATCH(X$9,'March 2019'!$G$1:$BR$1,0))/INDEX('Planning CPRP'!$G$10:$BA$168,MATCH('Planning Ngrps'!$A72,'Planning CPRP'!$A$10:$A$170,0),MATCH('Planning Ngrps'!X$9,'Planning CPRP'!$G$9:$BA$9,0)),"")</f>
        <v/>
      </c>
      <c r="Y72" s="158" t="str">
        <f>IFERROR(INDEX('March 2019'!$G$2:$BR$159,MATCH('Planning Ngrps'!$A72,'March 2019'!$A$2:$A$161,0),MATCH(Y$9,'March 2019'!$G$1:$BR$1,0))/INDEX('Planning CPRP'!$G$10:$BA$168,MATCH('Planning Ngrps'!$A72,'Planning CPRP'!$A$10:$A$170,0),MATCH('Planning Ngrps'!Y$9,'Planning CPRP'!$G$9:$BA$9,0)),"")</f>
        <v/>
      </c>
      <c r="Z72" s="158" t="str">
        <f>IFERROR(INDEX('March 2019'!$G$2:$BR$159,MATCH('Planning Ngrps'!$A72,'March 2019'!$A$2:$A$161,0),MATCH(Z$9,'March 2019'!$G$1:$BR$1,0))/INDEX('Planning CPRP'!$G$10:$BA$168,MATCH('Planning Ngrps'!$A72,'Planning CPRP'!$A$10:$A$170,0),MATCH('Planning Ngrps'!Z$9,'Planning CPRP'!$G$9:$BA$9,0)),"")</f>
        <v/>
      </c>
      <c r="AA72" s="158" t="str">
        <f>IFERROR(INDEX('March 2019'!$G$2:$BR$159,MATCH('Planning Ngrps'!$A72,'March 2019'!$A$2:$A$161,0),MATCH(AA$9,'March 2019'!$G$1:$BR$1,0))/INDEX('Planning CPRP'!$G$10:$BA$168,MATCH('Planning Ngrps'!$A72,'Planning CPRP'!$A$10:$A$170,0),MATCH('Planning Ngrps'!AA$9,'Planning CPRP'!$G$9:$BA$9,0)),"")</f>
        <v/>
      </c>
      <c r="AB72" s="158" t="str">
        <f>IFERROR(INDEX('March 2019'!$G$2:$BR$159,MATCH('Planning Ngrps'!$A72,'March 2019'!$A$2:$A$161,0),MATCH(AB$9,'March 2019'!$G$1:$BR$1,0))/INDEX('Planning CPRP'!$G$10:$BA$168,MATCH('Planning Ngrps'!$A72,'Planning CPRP'!$A$10:$A$170,0),MATCH('Planning Ngrps'!AB$9,'Planning CPRP'!$G$9:$BA$9,0)),"")</f>
        <v/>
      </c>
      <c r="AC72" s="158" t="str">
        <f>IFERROR(INDEX('March 2019'!$G$2:$BR$159,MATCH('Planning Ngrps'!$A72,'March 2019'!$A$2:$A$161,0),MATCH(AC$9,'March 2019'!$G$1:$BR$1,0))/INDEX('Planning CPRP'!$G$10:$BA$168,MATCH('Planning Ngrps'!$A72,'Planning CPRP'!$A$10:$A$170,0),MATCH('Planning Ngrps'!AC$9,'Planning CPRP'!$G$9:$BA$9,0)),"")</f>
        <v/>
      </c>
      <c r="AD72" s="158" t="str">
        <f>IFERROR(INDEX('March 2019'!$G$2:$BR$159,MATCH('Planning Ngrps'!$A72,'March 2019'!$A$2:$A$161,0),MATCH(AD$9,'March 2019'!$G$1:$BR$1,0))/INDEX('Planning CPRP'!$G$10:$BA$168,MATCH('Planning Ngrps'!$A72,'Planning CPRP'!$A$10:$A$170,0),MATCH('Planning Ngrps'!AD$9,'Planning CPRP'!$G$9:$BA$9,0)),"")</f>
        <v/>
      </c>
      <c r="AE72" s="158" t="str">
        <f>IFERROR(INDEX('March 2019'!$G$2:$BR$159,MATCH('Planning Ngrps'!$A72,'March 2019'!$A$2:$A$161,0),MATCH(AE$9,'March 2019'!$G$1:$BR$1,0))/INDEX('Planning CPRP'!$G$10:$BA$168,MATCH('Planning Ngrps'!$A72,'Planning CPRP'!$A$10:$A$170,0),MATCH('Planning Ngrps'!AE$9,'Planning CPRP'!$G$9:$BA$9,0)),"")</f>
        <v/>
      </c>
      <c r="AF72" s="158" t="str">
        <f>IFERROR(INDEX('March 2019'!$G$2:$BR$159,MATCH('Planning Ngrps'!$A72,'March 2019'!$A$2:$A$161,0),MATCH(AF$9,'March 2019'!$G$1:$BR$1,0))/INDEX('Planning CPRP'!$G$10:$BA$168,MATCH('Planning Ngrps'!$A72,'Planning CPRP'!$A$10:$A$170,0),MATCH('Planning Ngrps'!AF$9,'Planning CPRP'!$G$9:$BA$9,0)),"")</f>
        <v/>
      </c>
      <c r="AG72" s="158" t="str">
        <f>IFERROR(INDEX('March 2019'!$G$2:$BR$159,MATCH('Planning Ngrps'!$A72,'March 2019'!$A$2:$A$161,0),MATCH(AG$9,'March 2019'!$G$1:$BR$1,0))/INDEX('Planning CPRP'!$G$10:$BA$168,MATCH('Planning Ngrps'!$A72,'Planning CPRP'!$A$10:$A$170,0),MATCH('Planning Ngrps'!AG$9,'Planning CPRP'!$G$9:$BA$9,0)),"")</f>
        <v/>
      </c>
      <c r="AH72" s="158" t="str">
        <f>IFERROR(INDEX('March 2019'!$G$2:$BR$159,MATCH('Planning Ngrps'!$A72,'March 2019'!$A$2:$A$161,0),MATCH(AH$9,'March 2019'!$G$1:$BR$1,0))/INDEX('Planning CPRP'!$G$10:$BA$168,MATCH('Planning Ngrps'!$A72,'Planning CPRP'!$A$10:$A$170,0),MATCH('Planning Ngrps'!AH$9,'Planning CPRP'!$G$9:$BA$9,0)),"")</f>
        <v/>
      </c>
      <c r="AI72" s="158" t="str">
        <f>IFERROR(INDEX('March 2019'!$G$2:$BR$159,MATCH('Planning Ngrps'!$A72,'March 2019'!$A$2:$A$161,0),MATCH(AI$9,'March 2019'!$G$1:$BR$1,0))/INDEX('Planning CPRP'!$G$10:$BA$168,MATCH('Planning Ngrps'!$A72,'Planning CPRP'!$A$10:$A$170,0),MATCH('Planning Ngrps'!AI$9,'Planning CPRP'!$G$9:$BA$9,0)),"")</f>
        <v/>
      </c>
      <c r="AJ72" s="158" t="str">
        <f>IFERROR(INDEX('March 2019'!$G$2:$BR$159,MATCH('Planning Ngrps'!$A72,'March 2019'!$A$2:$A$161,0),MATCH(AJ$9,'March 2019'!$G$1:$BR$1,0))/INDEX('Planning CPRP'!$G$10:$BA$168,MATCH('Planning Ngrps'!$A72,'Planning CPRP'!$A$10:$A$170,0),MATCH('Planning Ngrps'!AJ$9,'Planning CPRP'!$G$9:$BA$9,0)),"")</f>
        <v/>
      </c>
      <c r="AK72" s="158" t="str">
        <f>IFERROR(INDEX('March 2019'!$G$2:$BR$159,MATCH('Planning Ngrps'!$A72,'March 2019'!$A$2:$A$161,0),MATCH(AK$9,'March 2019'!$G$1:$BR$1,0))/INDEX('Planning CPRP'!$G$10:$BA$168,MATCH('Planning Ngrps'!$A72,'Planning CPRP'!$A$10:$A$170,0),MATCH('Planning Ngrps'!AK$9,'Planning CPRP'!$G$9:$BA$9,0)),"")</f>
        <v/>
      </c>
      <c r="AL72" s="158" t="str">
        <f>IFERROR(INDEX('March 2019'!$G$2:$BR$159,MATCH('Planning Ngrps'!$A72,'March 2019'!$A$2:$A$161,0),MATCH(AL$9,'March 2019'!$G$1:$BR$1,0))/INDEX('Planning CPRP'!$G$10:$BA$168,MATCH('Planning Ngrps'!$A72,'Planning CPRP'!$A$10:$A$170,0),MATCH('Planning Ngrps'!AL$9,'Planning CPRP'!$G$9:$BA$9,0)),"")</f>
        <v/>
      </c>
      <c r="AM72" s="158" t="str">
        <f>IFERROR(INDEX('March 2019'!$G$2:$BR$159,MATCH('Planning Ngrps'!$A72,'March 2019'!$A$2:$A$161,0),MATCH(AM$9,'March 2019'!$G$1:$BR$1,0))/INDEX('Planning CPRP'!$G$10:$BA$168,MATCH('Planning Ngrps'!$A72,'Planning CPRP'!$A$10:$A$170,0),MATCH('Planning Ngrps'!AM$9,'Planning CPRP'!$G$9:$BA$9,0)),"")</f>
        <v/>
      </c>
      <c r="AN72" s="158" t="str">
        <f>IFERROR(INDEX('March 2019'!$G$2:$BR$159,MATCH('Planning Ngrps'!$A72,'March 2019'!$A$2:$A$161,0),MATCH(AN$9,'March 2019'!$G$1:$BR$1,0))/INDEX('Planning CPRP'!$G$10:$BA$168,MATCH('Planning Ngrps'!$A72,'Planning CPRP'!$A$10:$A$170,0),MATCH('Planning Ngrps'!AN$9,'Planning CPRP'!$G$9:$BA$9,0)),"")</f>
        <v/>
      </c>
      <c r="AO72" s="158" t="str">
        <f>IFERROR(INDEX('March 2019'!$G$2:$BR$159,MATCH('Planning Ngrps'!$A72,'March 2019'!$A$2:$A$161,0),MATCH(AO$9,'March 2019'!$G$1:$BR$1,0))/INDEX('Planning CPRP'!$G$10:$BA$168,MATCH('Planning Ngrps'!$A72,'Planning CPRP'!$A$10:$A$170,0),MATCH('Planning Ngrps'!AO$9,'Planning CPRP'!$G$9:$BA$9,0)),"")</f>
        <v/>
      </c>
      <c r="AP72" s="158" t="str">
        <f>IFERROR(INDEX('March 2019'!$G$2:$BR$159,MATCH('Planning Ngrps'!$A72,'March 2019'!$A$2:$A$161,0),MATCH(AP$9,'March 2019'!$G$1:$BR$1,0))/INDEX('Planning CPRP'!$G$10:$BA$168,MATCH('Planning Ngrps'!$A72,'Planning CPRP'!$A$10:$A$170,0),MATCH('Planning Ngrps'!AP$9,'Planning CPRP'!$G$9:$BA$9,0)),"")</f>
        <v/>
      </c>
      <c r="AQ72" s="158" t="str">
        <f>IFERROR(INDEX('March 2019'!$G$2:$BR$159,MATCH('Planning Ngrps'!$A72,'March 2019'!$A$2:$A$161,0),MATCH(AQ$9,'March 2019'!$G$1:$BR$1,0))/INDEX('Planning CPRP'!$G$10:$BA$168,MATCH('Planning Ngrps'!$A72,'Planning CPRP'!$A$10:$A$170,0),MATCH('Planning Ngrps'!AQ$9,'Planning CPRP'!$G$9:$BA$9,0)),"")</f>
        <v/>
      </c>
      <c r="AR72" s="158" t="str">
        <f>IFERROR(INDEX('March 2019'!$G$2:$BR$159,MATCH('Planning Ngrps'!$A72,'March 2019'!$A$2:$A$161,0),MATCH(AR$9,'March 2019'!$G$1:$BR$1,0))/INDEX('Planning CPRP'!$G$10:$BA$168,MATCH('Planning Ngrps'!$A72,'Planning CPRP'!$A$10:$A$170,0),MATCH('Planning Ngrps'!AR$9,'Planning CPRP'!$G$9:$BA$9,0)),"")</f>
        <v/>
      </c>
      <c r="AS72" s="158" t="str">
        <f>IFERROR(INDEX('March 2019'!$G$2:$BR$159,MATCH('Planning Ngrps'!$A72,'March 2019'!$A$2:$A$161,0),MATCH(AS$9,'March 2019'!$G$1:$BR$1,0))/INDEX('Planning CPRP'!$G$10:$BA$168,MATCH('Planning Ngrps'!$A72,'Planning CPRP'!$A$10:$A$170,0),MATCH('Planning Ngrps'!AS$9,'Planning CPRP'!$G$9:$BA$9,0)),"")</f>
        <v/>
      </c>
      <c r="AT72" s="158" t="str">
        <f>IFERROR(INDEX('March 2019'!$G$2:$BR$159,MATCH('Planning Ngrps'!$A72,'March 2019'!$A$2:$A$161,0),MATCH(AT$9,'March 2019'!$G$1:$BR$1,0))/INDEX('Planning CPRP'!$G$10:$BA$168,MATCH('Planning Ngrps'!$A72,'Planning CPRP'!$A$10:$A$170,0),MATCH('Planning Ngrps'!AT$9,'Planning CPRP'!$G$9:$BA$9,0)),"")</f>
        <v/>
      </c>
      <c r="AU72" s="158" t="str">
        <f>IFERROR(INDEX('March 2019'!$G$2:$BR$159,MATCH('Planning Ngrps'!$A72,'March 2019'!$A$2:$A$161,0),MATCH(AU$9,'March 2019'!$G$1:$BR$1,0))/INDEX('Planning CPRP'!$G$10:$BA$168,MATCH('Planning Ngrps'!$A72,'Planning CPRP'!$A$10:$A$170,0),MATCH('Planning Ngrps'!AU$9,'Planning CPRP'!$G$9:$BA$9,0)),"")</f>
        <v/>
      </c>
      <c r="AV72" s="158" t="str">
        <f>IFERROR(INDEX('March 2019'!$G$2:$BR$159,MATCH('Planning Ngrps'!$A72,'March 2019'!$A$2:$A$161,0),MATCH(AV$9,'March 2019'!$G$1:$BR$1,0))/INDEX('Planning CPRP'!$G$10:$BA$168,MATCH('Planning Ngrps'!$A72,'Planning CPRP'!$A$10:$A$170,0),MATCH('Planning Ngrps'!AV$9,'Planning CPRP'!$G$9:$BA$9,0)),"")</f>
        <v/>
      </c>
      <c r="AW72" s="158" t="str">
        <f>IFERROR(INDEX('March 2019'!$G$2:$BR$159,MATCH('Planning Ngrps'!$A72,'March 2019'!$A$2:$A$161,0),MATCH(AW$9,'March 2019'!$G$1:$BR$1,0))/INDEX('Planning CPRP'!$G$10:$BA$168,MATCH('Planning Ngrps'!$A72,'Planning CPRP'!$A$10:$A$170,0),MATCH('Planning Ngrps'!AW$9,'Planning CPRP'!$G$9:$BA$9,0)),"")</f>
        <v/>
      </c>
      <c r="AX72" s="158" t="str">
        <f>IFERROR(INDEX('March 2019'!$G$2:$BR$159,MATCH('Planning Ngrps'!$A72,'March 2019'!$A$2:$A$161,0),MATCH(AX$9,'March 2019'!$G$1:$BR$1,0))/INDEX('Planning CPRP'!$G$10:$BA$168,MATCH('Planning Ngrps'!$A72,'Planning CPRP'!$A$10:$A$170,0),MATCH('Planning Ngrps'!AX$9,'Planning CPRP'!$G$9:$BA$9,0)),"")</f>
        <v/>
      </c>
      <c r="AY72" s="158" t="str">
        <f>IFERROR(INDEX('March 2019'!$G$2:$BR$159,MATCH('Planning Ngrps'!$A72,'March 2019'!$A$2:$A$161,0),MATCH(AY$9,'March 2019'!$G$1:$BR$1,0))/INDEX('Planning CPRP'!$G$10:$BA$168,MATCH('Planning Ngrps'!$A72,'Planning CPRP'!$A$10:$A$170,0),MATCH('Planning Ngrps'!AY$9,'Planning CPRP'!$G$9:$BA$9,0)),"")</f>
        <v/>
      </c>
      <c r="AZ72" s="158" t="str">
        <f>IFERROR(INDEX('March 2019'!$G$2:$BR$159,MATCH('Planning Ngrps'!$A72,'March 2019'!$A$2:$A$161,0),MATCH(AZ$9,'March 2019'!$G$1:$BR$1,0))/INDEX('Planning CPRP'!$G$10:$BA$168,MATCH('Planning Ngrps'!$A72,'Planning CPRP'!$A$10:$A$170,0),MATCH('Planning Ngrps'!AZ$9,'Planning CPRP'!$G$9:$BA$9,0)),"")</f>
        <v/>
      </c>
      <c r="BA72" s="158" t="str">
        <f>IFERROR(INDEX('March 2019'!$G$2:$BR$159,MATCH('Planning Ngrps'!$A72,'March 2019'!$A$2:$A$161,0),MATCH(BA$9,'March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IFERROR(INDEX('March 2019'!$G$2:$BR$159,MATCH('Planning Ngrps'!$A73,'March 2019'!$A$2:$A$161,0),MATCH(G$9,'March 2019'!$G$1:$BR$1,0))/INDEX('Planning CPRP'!$G$10:$BA$168,MATCH('Planning Ngrps'!$A73,'Planning CPRP'!$A$10:$A$170,0),MATCH('Planning Ngrps'!G$9,'Planning CPRP'!$G$9:$BA$9,0)),"")</f>
        <v/>
      </c>
      <c r="H73" s="158" t="str">
        <f>IFERROR(INDEX('March 2019'!$G$2:$BR$159,MATCH('Planning Ngrps'!$A73,'March 2019'!$A$2:$A$161,0),MATCH(H$9,'March 2019'!$G$1:$BR$1,0))/INDEX('Planning CPRP'!$G$10:$BA$168,MATCH('Planning Ngrps'!$A73,'Planning CPRP'!$A$10:$A$170,0),MATCH('Planning Ngrps'!H$9,'Planning CPRP'!$G$9:$BA$9,0)),"")</f>
        <v/>
      </c>
      <c r="I73" s="158" t="str">
        <f>IFERROR(INDEX('March 2019'!$G$2:$BR$159,MATCH('Planning Ngrps'!$A73,'March 2019'!$A$2:$A$161,0),MATCH(I$9,'March 2019'!$G$1:$BR$1,0))/INDEX('Planning CPRP'!$G$10:$BA$168,MATCH('Planning Ngrps'!$A73,'Planning CPRP'!$A$10:$A$170,0),MATCH('Planning Ngrps'!I$9,'Planning CPRP'!$G$9:$BA$9,0)),"")</f>
        <v/>
      </c>
      <c r="J73" s="158" t="str">
        <f>IFERROR(INDEX('March 2019'!$G$2:$BR$159,MATCH('Planning Ngrps'!$A73,'March 2019'!$A$2:$A$161,0),MATCH(J$9,'March 2019'!$G$1:$BR$1,0))/INDEX('Planning CPRP'!$G$10:$BA$168,MATCH('Planning Ngrps'!$A73,'Planning CPRP'!$A$10:$A$170,0),MATCH('Planning Ngrps'!J$9,'Planning CPRP'!$G$9:$BA$9,0)),"")</f>
        <v/>
      </c>
      <c r="K73" s="158" t="str">
        <f>IFERROR(INDEX('March 2019'!$G$2:$BR$159,MATCH('Planning Ngrps'!$A73,'March 2019'!$A$2:$A$161,0),MATCH(K$9,'March 2019'!$G$1:$BR$1,0))/INDEX('Planning CPRP'!$G$10:$BA$168,MATCH('Planning Ngrps'!$A73,'Planning CPRP'!$A$10:$A$170,0),MATCH('Planning Ngrps'!K$9,'Planning CPRP'!$G$9:$BA$9,0)),"")</f>
        <v/>
      </c>
      <c r="L73" s="158" t="str">
        <f>IFERROR(INDEX('March 2019'!$G$2:$BR$159,MATCH('Planning Ngrps'!$A73,'March 2019'!$A$2:$A$161,0),MATCH(L$9,'March 2019'!$G$1:$BR$1,0))/INDEX('Planning CPRP'!$G$10:$BA$168,MATCH('Planning Ngrps'!$A73,'Planning CPRP'!$A$10:$A$170,0),MATCH('Planning Ngrps'!L$9,'Planning CPRP'!$G$9:$BA$9,0)),"")</f>
        <v/>
      </c>
      <c r="M73" s="158" t="str">
        <f>IFERROR(INDEX('March 2019'!$G$2:$BR$159,MATCH('Planning Ngrps'!$A73,'March 2019'!$A$2:$A$161,0),MATCH(M$9,'March 2019'!$G$1:$BR$1,0))/INDEX('Planning CPRP'!$G$10:$BA$168,MATCH('Planning Ngrps'!$A73,'Planning CPRP'!$A$10:$A$170,0),MATCH('Planning Ngrps'!M$9,'Planning CPRP'!$G$9:$BA$9,0)),"")</f>
        <v/>
      </c>
      <c r="N73" s="158" t="str">
        <f>IFERROR(INDEX('March 2019'!$G$2:$BR$159,MATCH('Planning Ngrps'!$A73,'March 2019'!$A$2:$A$161,0),MATCH(N$9,'March 2019'!$G$1:$BR$1,0))/INDEX('Planning CPRP'!$G$10:$BA$168,MATCH('Planning Ngrps'!$A73,'Planning CPRP'!$A$10:$A$170,0),MATCH('Planning Ngrps'!N$9,'Planning CPRP'!$G$9:$BA$9,0)),"")</f>
        <v/>
      </c>
      <c r="O73" s="158" t="str">
        <f>IFERROR(INDEX('March 2019'!$G$2:$BR$159,MATCH('Planning Ngrps'!$A73,'March 2019'!$A$2:$A$161,0),MATCH(O$9,'March 2019'!$G$1:$BR$1,0))/INDEX('Planning CPRP'!$G$10:$BA$168,MATCH('Planning Ngrps'!$A73,'Planning CPRP'!$A$10:$A$170,0),MATCH('Planning Ngrps'!O$9,'Planning CPRP'!$G$9:$BA$9,0)),"")</f>
        <v/>
      </c>
      <c r="P73" s="158" t="str">
        <f>IFERROR(INDEX('March 2019'!$G$2:$BR$159,MATCH('Planning Ngrps'!$A73,'March 2019'!$A$2:$A$161,0),MATCH(P$9,'March 2019'!$G$1:$BR$1,0))/INDEX('Planning CPRP'!$G$10:$BA$168,MATCH('Planning Ngrps'!$A73,'Planning CPRP'!$A$10:$A$170,0),MATCH('Planning Ngrps'!P$9,'Planning CPRP'!$G$9:$BA$9,0)),"")</f>
        <v/>
      </c>
      <c r="Q73" s="158" t="str">
        <f>IFERROR(INDEX('March 2019'!$G$2:$BR$159,MATCH('Planning Ngrps'!$A73,'March 2019'!$A$2:$A$161,0),MATCH(Q$9,'March 2019'!$G$1:$BR$1,0))/INDEX('Planning CPRP'!$G$10:$BA$168,MATCH('Planning Ngrps'!$A73,'Planning CPRP'!$A$10:$A$170,0),MATCH('Planning Ngrps'!Q$9,'Planning CPRP'!$G$9:$BA$9,0)),"")</f>
        <v/>
      </c>
      <c r="R73" s="158" t="str">
        <f>IFERROR(INDEX('March 2019'!$G$2:$BR$159,MATCH('Planning Ngrps'!$A73,'March 2019'!$A$2:$A$161,0),MATCH(R$9,'March 2019'!$G$1:$BR$1,0))/INDEX('Planning CPRP'!$G$10:$BA$168,MATCH('Planning Ngrps'!$A73,'Planning CPRP'!$A$10:$A$170,0),MATCH('Planning Ngrps'!R$9,'Planning CPRP'!$G$9:$BA$9,0)),"")</f>
        <v/>
      </c>
      <c r="S73" s="158" t="str">
        <f>IFERROR(INDEX('March 2019'!$G$2:$BR$159,MATCH('Planning Ngrps'!$A73,'March 2019'!$A$2:$A$161,0),MATCH(S$9,'March 2019'!$G$1:$BR$1,0))/INDEX('Planning CPRP'!$G$10:$BA$168,MATCH('Planning Ngrps'!$A73,'Planning CPRP'!$A$10:$A$170,0),MATCH('Planning Ngrps'!S$9,'Planning CPRP'!$G$9:$BA$9,0)),"")</f>
        <v/>
      </c>
      <c r="T73" s="158" t="str">
        <f>IFERROR(INDEX('March 2019'!$G$2:$BR$159,MATCH('Planning Ngrps'!$A73,'March 2019'!$A$2:$A$161,0),MATCH(T$9,'March 2019'!$G$1:$BR$1,0))/INDEX('Planning CPRP'!$G$10:$BA$168,MATCH('Planning Ngrps'!$A73,'Planning CPRP'!$A$10:$A$170,0),MATCH('Planning Ngrps'!T$9,'Planning CPRP'!$G$9:$BA$9,0)),"")</f>
        <v/>
      </c>
      <c r="U73" s="158" t="str">
        <f>IFERROR(INDEX('March 2019'!$G$2:$BR$159,MATCH('Planning Ngrps'!$A73,'March 2019'!$A$2:$A$161,0),MATCH(U$9,'March 2019'!$G$1:$BR$1,0))/INDEX('Planning CPRP'!$G$10:$BA$168,MATCH('Planning Ngrps'!$A73,'Planning CPRP'!$A$10:$A$170,0),MATCH('Planning Ngrps'!U$9,'Planning CPRP'!$G$9:$BA$9,0)),"")</f>
        <v/>
      </c>
      <c r="V73" s="158" t="str">
        <f>IFERROR(INDEX('March 2019'!$G$2:$BR$159,MATCH('Planning Ngrps'!$A73,'March 2019'!$A$2:$A$161,0),MATCH(V$9,'March 2019'!$G$1:$BR$1,0))/INDEX('Planning CPRP'!$G$10:$BA$168,MATCH('Planning Ngrps'!$A73,'Planning CPRP'!$A$10:$A$170,0),MATCH('Planning Ngrps'!V$9,'Planning CPRP'!$G$9:$BA$9,0)),"")</f>
        <v/>
      </c>
      <c r="W73" s="158" t="str">
        <f>IFERROR(INDEX('March 2019'!$G$2:$BR$159,MATCH('Planning Ngrps'!$A73,'March 2019'!$A$2:$A$161,0),MATCH(W$9,'March 2019'!$G$1:$BR$1,0))/INDEX('Planning CPRP'!$G$10:$BA$168,MATCH('Planning Ngrps'!$A73,'Planning CPRP'!$A$10:$A$170,0),MATCH('Planning Ngrps'!W$9,'Planning CPRP'!$G$9:$BA$9,0)),"")</f>
        <v/>
      </c>
      <c r="X73" s="158" t="str">
        <f>IFERROR(INDEX('March 2019'!$G$2:$BR$159,MATCH('Planning Ngrps'!$A73,'March 2019'!$A$2:$A$161,0),MATCH(X$9,'March 2019'!$G$1:$BR$1,0))/INDEX('Planning CPRP'!$G$10:$BA$168,MATCH('Planning Ngrps'!$A73,'Planning CPRP'!$A$10:$A$170,0),MATCH('Planning Ngrps'!X$9,'Planning CPRP'!$G$9:$BA$9,0)),"")</f>
        <v/>
      </c>
      <c r="Y73" s="158" t="str">
        <f>IFERROR(INDEX('March 2019'!$G$2:$BR$159,MATCH('Planning Ngrps'!$A73,'March 2019'!$A$2:$A$161,0),MATCH(Y$9,'March 2019'!$G$1:$BR$1,0))/INDEX('Planning CPRP'!$G$10:$BA$168,MATCH('Planning Ngrps'!$A73,'Planning CPRP'!$A$10:$A$170,0),MATCH('Planning Ngrps'!Y$9,'Planning CPRP'!$G$9:$BA$9,0)),"")</f>
        <v/>
      </c>
      <c r="Z73" s="158" t="str">
        <f>IFERROR(INDEX('March 2019'!$G$2:$BR$159,MATCH('Planning Ngrps'!$A73,'March 2019'!$A$2:$A$161,0),MATCH(Z$9,'March 2019'!$G$1:$BR$1,0))/INDEX('Planning CPRP'!$G$10:$BA$168,MATCH('Planning Ngrps'!$A73,'Planning CPRP'!$A$10:$A$170,0),MATCH('Planning Ngrps'!Z$9,'Planning CPRP'!$G$9:$BA$9,0)),"")</f>
        <v/>
      </c>
      <c r="AA73" s="158" t="str">
        <f>IFERROR(INDEX('March 2019'!$G$2:$BR$159,MATCH('Planning Ngrps'!$A73,'March 2019'!$A$2:$A$161,0),MATCH(AA$9,'March 2019'!$G$1:$BR$1,0))/INDEX('Planning CPRP'!$G$10:$BA$168,MATCH('Planning Ngrps'!$A73,'Planning CPRP'!$A$10:$A$170,0),MATCH('Planning Ngrps'!AA$9,'Planning CPRP'!$G$9:$BA$9,0)),"")</f>
        <v/>
      </c>
      <c r="AB73" s="158" t="str">
        <f>IFERROR(INDEX('March 2019'!$G$2:$BR$159,MATCH('Planning Ngrps'!$A73,'March 2019'!$A$2:$A$161,0),MATCH(AB$9,'March 2019'!$G$1:$BR$1,0))/INDEX('Planning CPRP'!$G$10:$BA$168,MATCH('Planning Ngrps'!$A73,'Planning CPRP'!$A$10:$A$170,0),MATCH('Planning Ngrps'!AB$9,'Planning CPRP'!$G$9:$BA$9,0)),"")</f>
        <v/>
      </c>
      <c r="AC73" s="158" t="str">
        <f>IFERROR(INDEX('March 2019'!$G$2:$BR$159,MATCH('Planning Ngrps'!$A73,'March 2019'!$A$2:$A$161,0),MATCH(AC$9,'March 2019'!$G$1:$BR$1,0))/INDEX('Planning CPRP'!$G$10:$BA$168,MATCH('Planning Ngrps'!$A73,'Planning CPRP'!$A$10:$A$170,0),MATCH('Planning Ngrps'!AC$9,'Planning CPRP'!$G$9:$BA$9,0)),"")</f>
        <v/>
      </c>
      <c r="AD73" s="158" t="str">
        <f>IFERROR(INDEX('March 2019'!$G$2:$BR$159,MATCH('Planning Ngrps'!$A73,'March 2019'!$A$2:$A$161,0),MATCH(AD$9,'March 2019'!$G$1:$BR$1,0))/INDEX('Planning CPRP'!$G$10:$BA$168,MATCH('Planning Ngrps'!$A73,'Planning CPRP'!$A$10:$A$170,0),MATCH('Planning Ngrps'!AD$9,'Planning CPRP'!$G$9:$BA$9,0)),"")</f>
        <v/>
      </c>
      <c r="AE73" s="158" t="str">
        <f>IFERROR(INDEX('March 2019'!$G$2:$BR$159,MATCH('Planning Ngrps'!$A73,'March 2019'!$A$2:$A$161,0),MATCH(AE$9,'March 2019'!$G$1:$BR$1,0))/INDEX('Planning CPRP'!$G$10:$BA$168,MATCH('Planning Ngrps'!$A73,'Planning CPRP'!$A$10:$A$170,0),MATCH('Planning Ngrps'!AE$9,'Planning CPRP'!$G$9:$BA$9,0)),"")</f>
        <v/>
      </c>
      <c r="AF73" s="158" t="str">
        <f>IFERROR(INDEX('March 2019'!$G$2:$BR$159,MATCH('Planning Ngrps'!$A73,'March 2019'!$A$2:$A$161,0),MATCH(AF$9,'March 2019'!$G$1:$BR$1,0))/INDEX('Planning CPRP'!$G$10:$BA$168,MATCH('Planning Ngrps'!$A73,'Planning CPRP'!$A$10:$A$170,0),MATCH('Planning Ngrps'!AF$9,'Planning CPRP'!$G$9:$BA$9,0)),"")</f>
        <v/>
      </c>
      <c r="AG73" s="158" t="str">
        <f>IFERROR(INDEX('March 2019'!$G$2:$BR$159,MATCH('Planning Ngrps'!$A73,'March 2019'!$A$2:$A$161,0),MATCH(AG$9,'March 2019'!$G$1:$BR$1,0))/INDEX('Planning CPRP'!$G$10:$BA$168,MATCH('Planning Ngrps'!$A73,'Planning CPRP'!$A$10:$A$170,0),MATCH('Planning Ngrps'!AG$9,'Planning CPRP'!$G$9:$BA$9,0)),"")</f>
        <v/>
      </c>
      <c r="AH73" s="158" t="str">
        <f>IFERROR(INDEX('March 2019'!$G$2:$BR$159,MATCH('Planning Ngrps'!$A73,'March 2019'!$A$2:$A$161,0),MATCH(AH$9,'March 2019'!$G$1:$BR$1,0))/INDEX('Planning CPRP'!$G$10:$BA$168,MATCH('Planning Ngrps'!$A73,'Planning CPRP'!$A$10:$A$170,0),MATCH('Planning Ngrps'!AH$9,'Planning CPRP'!$G$9:$BA$9,0)),"")</f>
        <v/>
      </c>
      <c r="AI73" s="158" t="str">
        <f>IFERROR(INDEX('March 2019'!$G$2:$BR$159,MATCH('Planning Ngrps'!$A73,'March 2019'!$A$2:$A$161,0),MATCH(AI$9,'March 2019'!$G$1:$BR$1,0))/INDEX('Planning CPRP'!$G$10:$BA$168,MATCH('Planning Ngrps'!$A73,'Planning CPRP'!$A$10:$A$170,0),MATCH('Planning Ngrps'!AI$9,'Planning CPRP'!$G$9:$BA$9,0)),"")</f>
        <v/>
      </c>
      <c r="AJ73" s="158" t="str">
        <f>IFERROR(INDEX('March 2019'!$G$2:$BR$159,MATCH('Planning Ngrps'!$A73,'March 2019'!$A$2:$A$161,0),MATCH(AJ$9,'March 2019'!$G$1:$BR$1,0))/INDEX('Planning CPRP'!$G$10:$BA$168,MATCH('Planning Ngrps'!$A73,'Planning CPRP'!$A$10:$A$170,0),MATCH('Planning Ngrps'!AJ$9,'Planning CPRP'!$G$9:$BA$9,0)),"")</f>
        <v/>
      </c>
      <c r="AK73" s="158" t="str">
        <f>IFERROR(INDEX('March 2019'!$G$2:$BR$159,MATCH('Planning Ngrps'!$A73,'March 2019'!$A$2:$A$161,0),MATCH(AK$9,'March 2019'!$G$1:$BR$1,0))/INDEX('Planning CPRP'!$G$10:$BA$168,MATCH('Planning Ngrps'!$A73,'Planning CPRP'!$A$10:$A$170,0),MATCH('Planning Ngrps'!AK$9,'Planning CPRP'!$G$9:$BA$9,0)),"")</f>
        <v/>
      </c>
      <c r="AL73" s="158" t="str">
        <f>IFERROR(INDEX('March 2019'!$G$2:$BR$159,MATCH('Planning Ngrps'!$A73,'March 2019'!$A$2:$A$161,0),MATCH(AL$9,'March 2019'!$G$1:$BR$1,0))/INDEX('Planning CPRP'!$G$10:$BA$168,MATCH('Planning Ngrps'!$A73,'Planning CPRP'!$A$10:$A$170,0),MATCH('Planning Ngrps'!AL$9,'Planning CPRP'!$G$9:$BA$9,0)),"")</f>
        <v/>
      </c>
      <c r="AM73" s="158" t="str">
        <f>IFERROR(INDEX('March 2019'!$G$2:$BR$159,MATCH('Planning Ngrps'!$A73,'March 2019'!$A$2:$A$161,0),MATCH(AM$9,'March 2019'!$G$1:$BR$1,0))/INDEX('Planning CPRP'!$G$10:$BA$168,MATCH('Planning Ngrps'!$A73,'Planning CPRP'!$A$10:$A$170,0),MATCH('Planning Ngrps'!AM$9,'Planning CPRP'!$G$9:$BA$9,0)),"")</f>
        <v/>
      </c>
      <c r="AN73" s="158" t="str">
        <f>IFERROR(INDEX('March 2019'!$G$2:$BR$159,MATCH('Planning Ngrps'!$A73,'March 2019'!$A$2:$A$161,0),MATCH(AN$9,'March 2019'!$G$1:$BR$1,0))/INDEX('Planning CPRP'!$G$10:$BA$168,MATCH('Planning Ngrps'!$A73,'Planning CPRP'!$A$10:$A$170,0),MATCH('Planning Ngrps'!AN$9,'Planning CPRP'!$G$9:$BA$9,0)),"")</f>
        <v/>
      </c>
      <c r="AO73" s="158" t="str">
        <f>IFERROR(INDEX('March 2019'!$G$2:$BR$159,MATCH('Planning Ngrps'!$A73,'March 2019'!$A$2:$A$161,0),MATCH(AO$9,'March 2019'!$G$1:$BR$1,0))/INDEX('Planning CPRP'!$G$10:$BA$168,MATCH('Planning Ngrps'!$A73,'Planning CPRP'!$A$10:$A$170,0),MATCH('Planning Ngrps'!AO$9,'Planning CPRP'!$G$9:$BA$9,0)),"")</f>
        <v/>
      </c>
      <c r="AP73" s="158" t="str">
        <f>IFERROR(INDEX('March 2019'!$G$2:$BR$159,MATCH('Planning Ngrps'!$A73,'March 2019'!$A$2:$A$161,0),MATCH(AP$9,'March 2019'!$G$1:$BR$1,0))/INDEX('Planning CPRP'!$G$10:$BA$168,MATCH('Planning Ngrps'!$A73,'Planning CPRP'!$A$10:$A$170,0),MATCH('Planning Ngrps'!AP$9,'Planning CPRP'!$G$9:$BA$9,0)),"")</f>
        <v/>
      </c>
      <c r="AQ73" s="158" t="str">
        <f>IFERROR(INDEX('March 2019'!$G$2:$BR$159,MATCH('Planning Ngrps'!$A73,'March 2019'!$A$2:$A$161,0),MATCH(AQ$9,'March 2019'!$G$1:$BR$1,0))/INDEX('Planning CPRP'!$G$10:$BA$168,MATCH('Planning Ngrps'!$A73,'Planning CPRP'!$A$10:$A$170,0),MATCH('Planning Ngrps'!AQ$9,'Planning CPRP'!$G$9:$BA$9,0)),"")</f>
        <v/>
      </c>
      <c r="AR73" s="158" t="str">
        <f>IFERROR(INDEX('March 2019'!$G$2:$BR$159,MATCH('Planning Ngrps'!$A73,'March 2019'!$A$2:$A$161,0),MATCH(AR$9,'March 2019'!$G$1:$BR$1,0))/INDEX('Planning CPRP'!$G$10:$BA$168,MATCH('Planning Ngrps'!$A73,'Planning CPRP'!$A$10:$A$170,0),MATCH('Planning Ngrps'!AR$9,'Planning CPRP'!$G$9:$BA$9,0)),"")</f>
        <v/>
      </c>
      <c r="AS73" s="158" t="str">
        <f>IFERROR(INDEX('March 2019'!$G$2:$BR$159,MATCH('Planning Ngrps'!$A73,'March 2019'!$A$2:$A$161,0),MATCH(AS$9,'March 2019'!$G$1:$BR$1,0))/INDEX('Planning CPRP'!$G$10:$BA$168,MATCH('Planning Ngrps'!$A73,'Planning CPRP'!$A$10:$A$170,0),MATCH('Planning Ngrps'!AS$9,'Planning CPRP'!$G$9:$BA$9,0)),"")</f>
        <v/>
      </c>
      <c r="AT73" s="158" t="str">
        <f>IFERROR(INDEX('March 2019'!$G$2:$BR$159,MATCH('Planning Ngrps'!$A73,'March 2019'!$A$2:$A$161,0),MATCH(AT$9,'March 2019'!$G$1:$BR$1,0))/INDEX('Planning CPRP'!$G$10:$BA$168,MATCH('Planning Ngrps'!$A73,'Planning CPRP'!$A$10:$A$170,0),MATCH('Planning Ngrps'!AT$9,'Planning CPRP'!$G$9:$BA$9,0)),"")</f>
        <v/>
      </c>
      <c r="AU73" s="158" t="str">
        <f>IFERROR(INDEX('March 2019'!$G$2:$BR$159,MATCH('Planning Ngrps'!$A73,'March 2019'!$A$2:$A$161,0),MATCH(AU$9,'March 2019'!$G$1:$BR$1,0))/INDEX('Planning CPRP'!$G$10:$BA$168,MATCH('Planning Ngrps'!$A73,'Planning CPRP'!$A$10:$A$170,0),MATCH('Planning Ngrps'!AU$9,'Planning CPRP'!$G$9:$BA$9,0)),"")</f>
        <v/>
      </c>
      <c r="AV73" s="158" t="str">
        <f>IFERROR(INDEX('March 2019'!$G$2:$BR$159,MATCH('Planning Ngrps'!$A73,'March 2019'!$A$2:$A$161,0),MATCH(AV$9,'March 2019'!$G$1:$BR$1,0))/INDEX('Planning CPRP'!$G$10:$BA$168,MATCH('Planning Ngrps'!$A73,'Planning CPRP'!$A$10:$A$170,0),MATCH('Planning Ngrps'!AV$9,'Planning CPRP'!$G$9:$BA$9,0)),"")</f>
        <v/>
      </c>
      <c r="AW73" s="158" t="str">
        <f>IFERROR(INDEX('March 2019'!$G$2:$BR$159,MATCH('Planning Ngrps'!$A73,'March 2019'!$A$2:$A$161,0),MATCH(AW$9,'March 2019'!$G$1:$BR$1,0))/INDEX('Planning CPRP'!$G$10:$BA$168,MATCH('Planning Ngrps'!$A73,'Planning CPRP'!$A$10:$A$170,0),MATCH('Planning Ngrps'!AW$9,'Planning CPRP'!$G$9:$BA$9,0)),"")</f>
        <v/>
      </c>
      <c r="AX73" s="158" t="str">
        <f>IFERROR(INDEX('March 2019'!$G$2:$BR$159,MATCH('Planning Ngrps'!$A73,'March 2019'!$A$2:$A$161,0),MATCH(AX$9,'March 2019'!$G$1:$BR$1,0))/INDEX('Planning CPRP'!$G$10:$BA$168,MATCH('Planning Ngrps'!$A73,'Planning CPRP'!$A$10:$A$170,0),MATCH('Planning Ngrps'!AX$9,'Planning CPRP'!$G$9:$BA$9,0)),"")</f>
        <v/>
      </c>
      <c r="AY73" s="158" t="str">
        <f>IFERROR(INDEX('March 2019'!$G$2:$BR$159,MATCH('Planning Ngrps'!$A73,'March 2019'!$A$2:$A$161,0),MATCH(AY$9,'March 2019'!$G$1:$BR$1,0))/INDEX('Planning CPRP'!$G$10:$BA$168,MATCH('Planning Ngrps'!$A73,'Planning CPRP'!$A$10:$A$170,0),MATCH('Planning Ngrps'!AY$9,'Planning CPRP'!$G$9:$BA$9,0)),"")</f>
        <v/>
      </c>
      <c r="AZ73" s="158" t="str">
        <f>IFERROR(INDEX('March 2019'!$G$2:$BR$159,MATCH('Planning Ngrps'!$A73,'March 2019'!$A$2:$A$161,0),MATCH(AZ$9,'March 2019'!$G$1:$BR$1,0))/INDEX('Planning CPRP'!$G$10:$BA$168,MATCH('Planning Ngrps'!$A73,'Planning CPRP'!$A$10:$A$170,0),MATCH('Planning Ngrps'!AZ$9,'Planning CPRP'!$G$9:$BA$9,0)),"")</f>
        <v/>
      </c>
      <c r="BA73" s="158" t="str">
        <f>IFERROR(INDEX('March 2019'!$G$2:$BR$159,MATCH('Planning Ngrps'!$A73,'March 2019'!$A$2:$A$161,0),MATCH(BA$9,'March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IFERROR(INDEX('March 2019'!$G$2:$BR$159,MATCH('Planning Ngrps'!$A74,'March 2019'!$A$2:$A$161,0),MATCH(G$9,'March 2019'!$G$1:$BR$1,0))/INDEX('Planning CPRP'!$G$10:$BA$168,MATCH('Planning Ngrps'!$A74,'Planning CPRP'!$A$10:$A$170,0),MATCH('Planning Ngrps'!G$9,'Planning CPRP'!$G$9:$BA$9,0)),"")</f>
        <v/>
      </c>
      <c r="H74" s="158" t="str">
        <f>IFERROR(INDEX('March 2019'!$G$2:$BR$159,MATCH('Planning Ngrps'!$A74,'March 2019'!$A$2:$A$161,0),MATCH(H$9,'March 2019'!$G$1:$BR$1,0))/INDEX('Planning CPRP'!$G$10:$BA$168,MATCH('Planning Ngrps'!$A74,'Planning CPRP'!$A$10:$A$170,0),MATCH('Planning Ngrps'!H$9,'Planning CPRP'!$G$9:$BA$9,0)),"")</f>
        <v/>
      </c>
      <c r="I74" s="158" t="str">
        <f>IFERROR(INDEX('March 2019'!$G$2:$BR$159,MATCH('Planning Ngrps'!$A74,'March 2019'!$A$2:$A$161,0),MATCH(I$9,'March 2019'!$G$1:$BR$1,0))/INDEX('Planning CPRP'!$G$10:$BA$168,MATCH('Planning Ngrps'!$A74,'Planning CPRP'!$A$10:$A$170,0),MATCH('Planning Ngrps'!I$9,'Planning CPRP'!$G$9:$BA$9,0)),"")</f>
        <v/>
      </c>
      <c r="J74" s="158" t="str">
        <f>IFERROR(INDEX('March 2019'!$G$2:$BR$159,MATCH('Planning Ngrps'!$A74,'March 2019'!$A$2:$A$161,0),MATCH(J$9,'March 2019'!$G$1:$BR$1,0))/INDEX('Planning CPRP'!$G$10:$BA$168,MATCH('Planning Ngrps'!$A74,'Planning CPRP'!$A$10:$A$170,0),MATCH('Planning Ngrps'!J$9,'Planning CPRP'!$G$9:$BA$9,0)),"")</f>
        <v/>
      </c>
      <c r="K74" s="158" t="str">
        <f>IFERROR(INDEX('March 2019'!$G$2:$BR$159,MATCH('Planning Ngrps'!$A74,'March 2019'!$A$2:$A$161,0),MATCH(K$9,'March 2019'!$G$1:$BR$1,0))/INDEX('Planning CPRP'!$G$10:$BA$168,MATCH('Planning Ngrps'!$A74,'Planning CPRP'!$A$10:$A$170,0),MATCH('Planning Ngrps'!K$9,'Planning CPRP'!$G$9:$BA$9,0)),"")</f>
        <v/>
      </c>
      <c r="L74" s="158" t="str">
        <f>IFERROR(INDEX('March 2019'!$G$2:$BR$159,MATCH('Planning Ngrps'!$A74,'March 2019'!$A$2:$A$161,0),MATCH(L$9,'March 2019'!$G$1:$BR$1,0))/INDEX('Planning CPRP'!$G$10:$BA$168,MATCH('Planning Ngrps'!$A74,'Planning CPRP'!$A$10:$A$170,0),MATCH('Planning Ngrps'!L$9,'Planning CPRP'!$G$9:$BA$9,0)),"")</f>
        <v/>
      </c>
      <c r="M74" s="158" t="str">
        <f>IFERROR(INDEX('March 2019'!$G$2:$BR$159,MATCH('Planning Ngrps'!$A74,'March 2019'!$A$2:$A$161,0),MATCH(M$9,'March 2019'!$G$1:$BR$1,0))/INDEX('Planning CPRP'!$G$10:$BA$168,MATCH('Planning Ngrps'!$A74,'Planning CPRP'!$A$10:$A$170,0),MATCH('Planning Ngrps'!M$9,'Planning CPRP'!$G$9:$BA$9,0)),"")</f>
        <v/>
      </c>
      <c r="N74" s="158" t="str">
        <f>IFERROR(INDEX('March 2019'!$G$2:$BR$159,MATCH('Planning Ngrps'!$A74,'March 2019'!$A$2:$A$161,0),MATCH(N$9,'March 2019'!$G$1:$BR$1,0))/INDEX('Planning CPRP'!$G$10:$BA$168,MATCH('Planning Ngrps'!$A74,'Planning CPRP'!$A$10:$A$170,0),MATCH('Planning Ngrps'!N$9,'Planning CPRP'!$G$9:$BA$9,0)),"")</f>
        <v/>
      </c>
      <c r="O74" s="158" t="str">
        <f>IFERROR(INDEX('March 2019'!$G$2:$BR$159,MATCH('Planning Ngrps'!$A74,'March 2019'!$A$2:$A$161,0),MATCH(O$9,'March 2019'!$G$1:$BR$1,0))/INDEX('Planning CPRP'!$G$10:$BA$168,MATCH('Planning Ngrps'!$A74,'Planning CPRP'!$A$10:$A$170,0),MATCH('Planning Ngrps'!O$9,'Planning CPRP'!$G$9:$BA$9,0)),"")</f>
        <v/>
      </c>
      <c r="P74" s="158" t="str">
        <f>IFERROR(INDEX('March 2019'!$G$2:$BR$159,MATCH('Planning Ngrps'!$A74,'March 2019'!$A$2:$A$161,0),MATCH(P$9,'March 2019'!$G$1:$BR$1,0))/INDEX('Planning CPRP'!$G$10:$BA$168,MATCH('Planning Ngrps'!$A74,'Planning CPRP'!$A$10:$A$170,0),MATCH('Planning Ngrps'!P$9,'Planning CPRP'!$G$9:$BA$9,0)),"")</f>
        <v/>
      </c>
      <c r="Q74" s="158" t="str">
        <f>IFERROR(INDEX('March 2019'!$G$2:$BR$159,MATCH('Planning Ngrps'!$A74,'March 2019'!$A$2:$A$161,0),MATCH(Q$9,'March 2019'!$G$1:$BR$1,0))/INDEX('Planning CPRP'!$G$10:$BA$168,MATCH('Planning Ngrps'!$A74,'Planning CPRP'!$A$10:$A$170,0),MATCH('Planning Ngrps'!Q$9,'Planning CPRP'!$G$9:$BA$9,0)),"")</f>
        <v/>
      </c>
      <c r="R74" s="158" t="str">
        <f>IFERROR(INDEX('March 2019'!$G$2:$BR$159,MATCH('Planning Ngrps'!$A74,'March 2019'!$A$2:$A$161,0),MATCH(R$9,'March 2019'!$G$1:$BR$1,0))/INDEX('Planning CPRP'!$G$10:$BA$168,MATCH('Planning Ngrps'!$A74,'Planning CPRP'!$A$10:$A$170,0),MATCH('Planning Ngrps'!R$9,'Planning CPRP'!$G$9:$BA$9,0)),"")</f>
        <v/>
      </c>
      <c r="S74" s="158" t="str">
        <f>IFERROR(INDEX('March 2019'!$G$2:$BR$159,MATCH('Planning Ngrps'!$A74,'March 2019'!$A$2:$A$161,0),MATCH(S$9,'March 2019'!$G$1:$BR$1,0))/INDEX('Planning CPRP'!$G$10:$BA$168,MATCH('Planning Ngrps'!$A74,'Planning CPRP'!$A$10:$A$170,0),MATCH('Planning Ngrps'!S$9,'Planning CPRP'!$G$9:$BA$9,0)),"")</f>
        <v/>
      </c>
      <c r="T74" s="158" t="str">
        <f>IFERROR(INDEX('March 2019'!$G$2:$BR$159,MATCH('Planning Ngrps'!$A74,'March 2019'!$A$2:$A$161,0),MATCH(T$9,'March 2019'!$G$1:$BR$1,0))/INDEX('Planning CPRP'!$G$10:$BA$168,MATCH('Planning Ngrps'!$A74,'Planning CPRP'!$A$10:$A$170,0),MATCH('Planning Ngrps'!T$9,'Planning CPRP'!$G$9:$BA$9,0)),"")</f>
        <v/>
      </c>
      <c r="U74" s="158" t="str">
        <f>IFERROR(INDEX('March 2019'!$G$2:$BR$159,MATCH('Planning Ngrps'!$A74,'March 2019'!$A$2:$A$161,0),MATCH(U$9,'March 2019'!$G$1:$BR$1,0))/INDEX('Planning CPRP'!$G$10:$BA$168,MATCH('Planning Ngrps'!$A74,'Planning CPRP'!$A$10:$A$170,0),MATCH('Planning Ngrps'!U$9,'Planning CPRP'!$G$9:$BA$9,0)),"")</f>
        <v/>
      </c>
      <c r="V74" s="158" t="str">
        <f>IFERROR(INDEX('March 2019'!$G$2:$BR$159,MATCH('Planning Ngrps'!$A74,'March 2019'!$A$2:$A$161,0),MATCH(V$9,'March 2019'!$G$1:$BR$1,0))/INDEX('Planning CPRP'!$G$10:$BA$168,MATCH('Planning Ngrps'!$A74,'Planning CPRP'!$A$10:$A$170,0),MATCH('Planning Ngrps'!V$9,'Planning CPRP'!$G$9:$BA$9,0)),"")</f>
        <v/>
      </c>
      <c r="W74" s="158" t="str">
        <f>IFERROR(INDEX('March 2019'!$G$2:$BR$159,MATCH('Planning Ngrps'!$A74,'March 2019'!$A$2:$A$161,0),MATCH(W$9,'March 2019'!$G$1:$BR$1,0))/INDEX('Planning CPRP'!$G$10:$BA$168,MATCH('Planning Ngrps'!$A74,'Planning CPRP'!$A$10:$A$170,0),MATCH('Planning Ngrps'!W$9,'Planning CPRP'!$G$9:$BA$9,0)),"")</f>
        <v/>
      </c>
      <c r="X74" s="158" t="str">
        <f>IFERROR(INDEX('March 2019'!$G$2:$BR$159,MATCH('Planning Ngrps'!$A74,'March 2019'!$A$2:$A$161,0),MATCH(X$9,'March 2019'!$G$1:$BR$1,0))/INDEX('Planning CPRP'!$G$10:$BA$168,MATCH('Planning Ngrps'!$A74,'Planning CPRP'!$A$10:$A$170,0),MATCH('Planning Ngrps'!X$9,'Planning CPRP'!$G$9:$BA$9,0)),"")</f>
        <v/>
      </c>
      <c r="Y74" s="158" t="str">
        <f>IFERROR(INDEX('March 2019'!$G$2:$BR$159,MATCH('Planning Ngrps'!$A74,'March 2019'!$A$2:$A$161,0),MATCH(Y$9,'March 2019'!$G$1:$BR$1,0))/INDEX('Planning CPRP'!$G$10:$BA$168,MATCH('Planning Ngrps'!$A74,'Planning CPRP'!$A$10:$A$170,0),MATCH('Planning Ngrps'!Y$9,'Planning CPRP'!$G$9:$BA$9,0)),"")</f>
        <v/>
      </c>
      <c r="Z74" s="158" t="str">
        <f>IFERROR(INDEX('March 2019'!$G$2:$BR$159,MATCH('Planning Ngrps'!$A74,'March 2019'!$A$2:$A$161,0),MATCH(Z$9,'March 2019'!$G$1:$BR$1,0))/INDEX('Planning CPRP'!$G$10:$BA$168,MATCH('Planning Ngrps'!$A74,'Planning CPRP'!$A$10:$A$170,0),MATCH('Planning Ngrps'!Z$9,'Planning CPRP'!$G$9:$BA$9,0)),"")</f>
        <v/>
      </c>
      <c r="AA74" s="158" t="str">
        <f>IFERROR(INDEX('March 2019'!$G$2:$BR$159,MATCH('Planning Ngrps'!$A74,'March 2019'!$A$2:$A$161,0),MATCH(AA$9,'March 2019'!$G$1:$BR$1,0))/INDEX('Planning CPRP'!$G$10:$BA$168,MATCH('Planning Ngrps'!$A74,'Planning CPRP'!$A$10:$A$170,0),MATCH('Planning Ngrps'!AA$9,'Planning CPRP'!$G$9:$BA$9,0)),"")</f>
        <v/>
      </c>
      <c r="AB74" s="158" t="str">
        <f>IFERROR(INDEX('March 2019'!$G$2:$BR$159,MATCH('Planning Ngrps'!$A74,'March 2019'!$A$2:$A$161,0),MATCH(AB$9,'March 2019'!$G$1:$BR$1,0))/INDEX('Planning CPRP'!$G$10:$BA$168,MATCH('Planning Ngrps'!$A74,'Planning CPRP'!$A$10:$A$170,0),MATCH('Planning Ngrps'!AB$9,'Planning CPRP'!$G$9:$BA$9,0)),"")</f>
        <v/>
      </c>
      <c r="AC74" s="158" t="str">
        <f>IFERROR(INDEX('March 2019'!$G$2:$BR$159,MATCH('Planning Ngrps'!$A74,'March 2019'!$A$2:$A$161,0),MATCH(AC$9,'March 2019'!$G$1:$BR$1,0))/INDEX('Planning CPRP'!$G$10:$BA$168,MATCH('Planning Ngrps'!$A74,'Planning CPRP'!$A$10:$A$170,0),MATCH('Planning Ngrps'!AC$9,'Planning CPRP'!$G$9:$BA$9,0)),"")</f>
        <v/>
      </c>
      <c r="AD74" s="158" t="str">
        <f>IFERROR(INDEX('March 2019'!$G$2:$BR$159,MATCH('Planning Ngrps'!$A74,'March 2019'!$A$2:$A$161,0),MATCH(AD$9,'March 2019'!$G$1:$BR$1,0))/INDEX('Planning CPRP'!$G$10:$BA$168,MATCH('Planning Ngrps'!$A74,'Planning CPRP'!$A$10:$A$170,0),MATCH('Planning Ngrps'!AD$9,'Planning CPRP'!$G$9:$BA$9,0)),"")</f>
        <v/>
      </c>
      <c r="AE74" s="158" t="str">
        <f>IFERROR(INDEX('March 2019'!$G$2:$BR$159,MATCH('Planning Ngrps'!$A74,'March 2019'!$A$2:$A$161,0),MATCH(AE$9,'March 2019'!$G$1:$BR$1,0))/INDEX('Planning CPRP'!$G$10:$BA$168,MATCH('Planning Ngrps'!$A74,'Planning CPRP'!$A$10:$A$170,0),MATCH('Planning Ngrps'!AE$9,'Planning CPRP'!$G$9:$BA$9,0)),"")</f>
        <v/>
      </c>
      <c r="AF74" s="158" t="str">
        <f>IFERROR(INDEX('March 2019'!$G$2:$BR$159,MATCH('Planning Ngrps'!$A74,'March 2019'!$A$2:$A$161,0),MATCH(AF$9,'March 2019'!$G$1:$BR$1,0))/INDEX('Planning CPRP'!$G$10:$BA$168,MATCH('Planning Ngrps'!$A74,'Planning CPRP'!$A$10:$A$170,0),MATCH('Planning Ngrps'!AF$9,'Planning CPRP'!$G$9:$BA$9,0)),"")</f>
        <v/>
      </c>
      <c r="AG74" s="158" t="str">
        <f>IFERROR(INDEX('March 2019'!$G$2:$BR$159,MATCH('Planning Ngrps'!$A74,'March 2019'!$A$2:$A$161,0),MATCH(AG$9,'March 2019'!$G$1:$BR$1,0))/INDEX('Planning CPRP'!$G$10:$BA$168,MATCH('Planning Ngrps'!$A74,'Planning CPRP'!$A$10:$A$170,0),MATCH('Planning Ngrps'!AG$9,'Planning CPRP'!$G$9:$BA$9,0)),"")</f>
        <v/>
      </c>
      <c r="AH74" s="158" t="str">
        <f>IFERROR(INDEX('March 2019'!$G$2:$BR$159,MATCH('Planning Ngrps'!$A74,'March 2019'!$A$2:$A$161,0),MATCH(AH$9,'March 2019'!$G$1:$BR$1,0))/INDEX('Planning CPRP'!$G$10:$BA$168,MATCH('Planning Ngrps'!$A74,'Planning CPRP'!$A$10:$A$170,0),MATCH('Planning Ngrps'!AH$9,'Planning CPRP'!$G$9:$BA$9,0)),"")</f>
        <v/>
      </c>
      <c r="AI74" s="158" t="str">
        <f>IFERROR(INDEX('March 2019'!$G$2:$BR$159,MATCH('Planning Ngrps'!$A74,'March 2019'!$A$2:$A$161,0),MATCH(AI$9,'March 2019'!$G$1:$BR$1,0))/INDEX('Planning CPRP'!$G$10:$BA$168,MATCH('Planning Ngrps'!$A74,'Planning CPRP'!$A$10:$A$170,0),MATCH('Planning Ngrps'!AI$9,'Planning CPRP'!$G$9:$BA$9,0)),"")</f>
        <v/>
      </c>
      <c r="AJ74" s="158" t="str">
        <f>IFERROR(INDEX('March 2019'!$G$2:$BR$159,MATCH('Planning Ngrps'!$A74,'March 2019'!$A$2:$A$161,0),MATCH(AJ$9,'March 2019'!$G$1:$BR$1,0))/INDEX('Planning CPRP'!$G$10:$BA$168,MATCH('Planning Ngrps'!$A74,'Planning CPRP'!$A$10:$A$170,0),MATCH('Planning Ngrps'!AJ$9,'Planning CPRP'!$G$9:$BA$9,0)),"")</f>
        <v/>
      </c>
      <c r="AK74" s="158" t="str">
        <f>IFERROR(INDEX('March 2019'!$G$2:$BR$159,MATCH('Planning Ngrps'!$A74,'March 2019'!$A$2:$A$161,0),MATCH(AK$9,'March 2019'!$G$1:$BR$1,0))/INDEX('Planning CPRP'!$G$10:$BA$168,MATCH('Planning Ngrps'!$A74,'Planning CPRP'!$A$10:$A$170,0),MATCH('Planning Ngrps'!AK$9,'Planning CPRP'!$G$9:$BA$9,0)),"")</f>
        <v/>
      </c>
      <c r="AL74" s="158" t="str">
        <f>IFERROR(INDEX('March 2019'!$G$2:$BR$159,MATCH('Planning Ngrps'!$A74,'March 2019'!$A$2:$A$161,0),MATCH(AL$9,'March 2019'!$G$1:$BR$1,0))/INDEX('Planning CPRP'!$G$10:$BA$168,MATCH('Planning Ngrps'!$A74,'Planning CPRP'!$A$10:$A$170,0),MATCH('Planning Ngrps'!AL$9,'Planning CPRP'!$G$9:$BA$9,0)),"")</f>
        <v/>
      </c>
      <c r="AM74" s="158" t="str">
        <f>IFERROR(INDEX('March 2019'!$G$2:$BR$159,MATCH('Planning Ngrps'!$A74,'March 2019'!$A$2:$A$161,0),MATCH(AM$9,'March 2019'!$G$1:$BR$1,0))/INDEX('Planning CPRP'!$G$10:$BA$168,MATCH('Planning Ngrps'!$A74,'Planning CPRP'!$A$10:$A$170,0),MATCH('Planning Ngrps'!AM$9,'Planning CPRP'!$G$9:$BA$9,0)),"")</f>
        <v/>
      </c>
      <c r="AN74" s="158" t="str">
        <f>IFERROR(INDEX('March 2019'!$G$2:$BR$159,MATCH('Planning Ngrps'!$A74,'March 2019'!$A$2:$A$161,0),MATCH(AN$9,'March 2019'!$G$1:$BR$1,0))/INDEX('Planning CPRP'!$G$10:$BA$168,MATCH('Planning Ngrps'!$A74,'Planning CPRP'!$A$10:$A$170,0),MATCH('Planning Ngrps'!AN$9,'Planning CPRP'!$G$9:$BA$9,0)),"")</f>
        <v/>
      </c>
      <c r="AO74" s="158" t="str">
        <f>IFERROR(INDEX('March 2019'!$G$2:$BR$159,MATCH('Planning Ngrps'!$A74,'March 2019'!$A$2:$A$161,0),MATCH(AO$9,'March 2019'!$G$1:$BR$1,0))/INDEX('Planning CPRP'!$G$10:$BA$168,MATCH('Planning Ngrps'!$A74,'Planning CPRP'!$A$10:$A$170,0),MATCH('Planning Ngrps'!AO$9,'Planning CPRP'!$G$9:$BA$9,0)),"")</f>
        <v/>
      </c>
      <c r="AP74" s="158" t="str">
        <f>IFERROR(INDEX('March 2019'!$G$2:$BR$159,MATCH('Planning Ngrps'!$A74,'March 2019'!$A$2:$A$161,0),MATCH(AP$9,'March 2019'!$G$1:$BR$1,0))/INDEX('Planning CPRP'!$G$10:$BA$168,MATCH('Planning Ngrps'!$A74,'Planning CPRP'!$A$10:$A$170,0),MATCH('Planning Ngrps'!AP$9,'Planning CPRP'!$G$9:$BA$9,0)),"")</f>
        <v/>
      </c>
      <c r="AQ74" s="158" t="str">
        <f>IFERROR(INDEX('March 2019'!$G$2:$BR$159,MATCH('Planning Ngrps'!$A74,'March 2019'!$A$2:$A$161,0),MATCH(AQ$9,'March 2019'!$G$1:$BR$1,0))/INDEX('Planning CPRP'!$G$10:$BA$168,MATCH('Planning Ngrps'!$A74,'Planning CPRP'!$A$10:$A$170,0),MATCH('Planning Ngrps'!AQ$9,'Planning CPRP'!$G$9:$BA$9,0)),"")</f>
        <v/>
      </c>
      <c r="AR74" s="158" t="str">
        <f>IFERROR(INDEX('March 2019'!$G$2:$BR$159,MATCH('Planning Ngrps'!$A74,'March 2019'!$A$2:$A$161,0),MATCH(AR$9,'March 2019'!$G$1:$BR$1,0))/INDEX('Planning CPRP'!$G$10:$BA$168,MATCH('Planning Ngrps'!$A74,'Planning CPRP'!$A$10:$A$170,0),MATCH('Planning Ngrps'!AR$9,'Planning CPRP'!$G$9:$BA$9,0)),"")</f>
        <v/>
      </c>
      <c r="AS74" s="158" t="str">
        <f>IFERROR(INDEX('March 2019'!$G$2:$BR$159,MATCH('Planning Ngrps'!$A74,'March 2019'!$A$2:$A$161,0),MATCH(AS$9,'March 2019'!$G$1:$BR$1,0))/INDEX('Planning CPRP'!$G$10:$BA$168,MATCH('Planning Ngrps'!$A74,'Planning CPRP'!$A$10:$A$170,0),MATCH('Planning Ngrps'!AS$9,'Planning CPRP'!$G$9:$BA$9,0)),"")</f>
        <v/>
      </c>
      <c r="AT74" s="158" t="str">
        <f>IFERROR(INDEX('March 2019'!$G$2:$BR$159,MATCH('Planning Ngrps'!$A74,'March 2019'!$A$2:$A$161,0),MATCH(AT$9,'March 2019'!$G$1:$BR$1,0))/INDEX('Planning CPRP'!$G$10:$BA$168,MATCH('Planning Ngrps'!$A74,'Planning CPRP'!$A$10:$A$170,0),MATCH('Planning Ngrps'!AT$9,'Planning CPRP'!$G$9:$BA$9,0)),"")</f>
        <v/>
      </c>
      <c r="AU74" s="158" t="str">
        <f>IFERROR(INDEX('March 2019'!$G$2:$BR$159,MATCH('Planning Ngrps'!$A74,'March 2019'!$A$2:$A$161,0),MATCH(AU$9,'March 2019'!$G$1:$BR$1,0))/INDEX('Planning CPRP'!$G$10:$BA$168,MATCH('Planning Ngrps'!$A74,'Planning CPRP'!$A$10:$A$170,0),MATCH('Planning Ngrps'!AU$9,'Planning CPRP'!$G$9:$BA$9,0)),"")</f>
        <v/>
      </c>
      <c r="AV74" s="158" t="str">
        <f>IFERROR(INDEX('March 2019'!$G$2:$BR$159,MATCH('Planning Ngrps'!$A74,'March 2019'!$A$2:$A$161,0),MATCH(AV$9,'March 2019'!$G$1:$BR$1,0))/INDEX('Planning CPRP'!$G$10:$BA$168,MATCH('Planning Ngrps'!$A74,'Planning CPRP'!$A$10:$A$170,0),MATCH('Planning Ngrps'!AV$9,'Planning CPRP'!$G$9:$BA$9,0)),"")</f>
        <v/>
      </c>
      <c r="AW74" s="158" t="str">
        <f>IFERROR(INDEX('March 2019'!$G$2:$BR$159,MATCH('Planning Ngrps'!$A74,'March 2019'!$A$2:$A$161,0),MATCH(AW$9,'March 2019'!$G$1:$BR$1,0))/INDEX('Planning CPRP'!$G$10:$BA$168,MATCH('Planning Ngrps'!$A74,'Planning CPRP'!$A$10:$A$170,0),MATCH('Planning Ngrps'!AW$9,'Planning CPRP'!$G$9:$BA$9,0)),"")</f>
        <v/>
      </c>
      <c r="AX74" s="158" t="str">
        <f>IFERROR(INDEX('March 2019'!$G$2:$BR$159,MATCH('Planning Ngrps'!$A74,'March 2019'!$A$2:$A$161,0),MATCH(AX$9,'March 2019'!$G$1:$BR$1,0))/INDEX('Planning CPRP'!$G$10:$BA$168,MATCH('Planning Ngrps'!$A74,'Planning CPRP'!$A$10:$A$170,0),MATCH('Planning Ngrps'!AX$9,'Planning CPRP'!$G$9:$BA$9,0)),"")</f>
        <v/>
      </c>
      <c r="AY74" s="158" t="str">
        <f>IFERROR(INDEX('March 2019'!$G$2:$BR$159,MATCH('Planning Ngrps'!$A74,'March 2019'!$A$2:$A$161,0),MATCH(AY$9,'March 2019'!$G$1:$BR$1,0))/INDEX('Planning CPRP'!$G$10:$BA$168,MATCH('Planning Ngrps'!$A74,'Planning CPRP'!$A$10:$A$170,0),MATCH('Planning Ngrps'!AY$9,'Planning CPRP'!$G$9:$BA$9,0)),"")</f>
        <v/>
      </c>
      <c r="AZ74" s="158" t="str">
        <f>IFERROR(INDEX('March 2019'!$G$2:$BR$159,MATCH('Planning Ngrps'!$A74,'March 2019'!$A$2:$A$161,0),MATCH(AZ$9,'March 2019'!$G$1:$BR$1,0))/INDEX('Planning CPRP'!$G$10:$BA$168,MATCH('Planning Ngrps'!$A74,'Planning CPRP'!$A$10:$A$170,0),MATCH('Planning Ngrps'!AZ$9,'Planning CPRP'!$G$9:$BA$9,0)),"")</f>
        <v/>
      </c>
      <c r="BA74" s="158" t="str">
        <f>IFERROR(INDEX('March 2019'!$G$2:$BR$159,MATCH('Planning Ngrps'!$A74,'March 2019'!$A$2:$A$161,0),MATCH(BA$9,'March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IFERROR(INDEX('March 2019'!$G$2:$BR$159,MATCH('Planning Ngrps'!$A75,'March 2019'!$A$2:$A$161,0),MATCH(G$9,'March 2019'!$G$1:$BR$1,0))/INDEX('Planning CPRP'!$G$10:$BA$168,MATCH('Planning Ngrps'!$A75,'Planning CPRP'!$A$10:$A$170,0),MATCH('Planning Ngrps'!G$9,'Planning CPRP'!$G$9:$BA$9,0)),"")</f>
        <v/>
      </c>
      <c r="H75" s="158" t="str">
        <f>IFERROR(INDEX('March 2019'!$G$2:$BR$159,MATCH('Planning Ngrps'!$A75,'March 2019'!$A$2:$A$161,0),MATCH(H$9,'March 2019'!$G$1:$BR$1,0))/INDEX('Planning CPRP'!$G$10:$BA$168,MATCH('Planning Ngrps'!$A75,'Planning CPRP'!$A$10:$A$170,0),MATCH('Planning Ngrps'!H$9,'Planning CPRP'!$G$9:$BA$9,0)),"")</f>
        <v/>
      </c>
      <c r="I75" s="158" t="str">
        <f>IFERROR(INDEX('March 2019'!$G$2:$BR$159,MATCH('Planning Ngrps'!$A75,'March 2019'!$A$2:$A$161,0),MATCH(I$9,'March 2019'!$G$1:$BR$1,0))/INDEX('Planning CPRP'!$G$10:$BA$168,MATCH('Planning Ngrps'!$A75,'Planning CPRP'!$A$10:$A$170,0),MATCH('Planning Ngrps'!I$9,'Planning CPRP'!$G$9:$BA$9,0)),"")</f>
        <v/>
      </c>
      <c r="J75" s="158" t="str">
        <f>IFERROR(INDEX('March 2019'!$G$2:$BR$159,MATCH('Planning Ngrps'!$A75,'March 2019'!$A$2:$A$161,0),MATCH(J$9,'March 2019'!$G$1:$BR$1,0))/INDEX('Planning CPRP'!$G$10:$BA$168,MATCH('Planning Ngrps'!$A75,'Planning CPRP'!$A$10:$A$170,0),MATCH('Planning Ngrps'!J$9,'Planning CPRP'!$G$9:$BA$9,0)),"")</f>
        <v/>
      </c>
      <c r="K75" s="158" t="str">
        <f>IFERROR(INDEX('March 2019'!$G$2:$BR$159,MATCH('Planning Ngrps'!$A75,'March 2019'!$A$2:$A$161,0),MATCH(K$9,'March 2019'!$G$1:$BR$1,0))/INDEX('Planning CPRP'!$G$10:$BA$168,MATCH('Planning Ngrps'!$A75,'Planning CPRP'!$A$10:$A$170,0),MATCH('Planning Ngrps'!K$9,'Planning CPRP'!$G$9:$BA$9,0)),"")</f>
        <v/>
      </c>
      <c r="L75" s="158" t="str">
        <f>IFERROR(INDEX('March 2019'!$G$2:$BR$159,MATCH('Planning Ngrps'!$A75,'March 2019'!$A$2:$A$161,0),MATCH(L$9,'March 2019'!$G$1:$BR$1,0))/INDEX('Planning CPRP'!$G$10:$BA$168,MATCH('Planning Ngrps'!$A75,'Planning CPRP'!$A$10:$A$170,0),MATCH('Planning Ngrps'!L$9,'Planning CPRP'!$G$9:$BA$9,0)),"")</f>
        <v/>
      </c>
      <c r="M75" s="158" t="str">
        <f>IFERROR(INDEX('March 2019'!$G$2:$BR$159,MATCH('Planning Ngrps'!$A75,'March 2019'!$A$2:$A$161,0),MATCH(M$9,'March 2019'!$G$1:$BR$1,0))/INDEX('Planning CPRP'!$G$10:$BA$168,MATCH('Planning Ngrps'!$A75,'Planning CPRP'!$A$10:$A$170,0),MATCH('Planning Ngrps'!M$9,'Planning CPRP'!$G$9:$BA$9,0)),"")</f>
        <v/>
      </c>
      <c r="N75" s="158" t="str">
        <f>IFERROR(INDEX('March 2019'!$G$2:$BR$159,MATCH('Planning Ngrps'!$A75,'March 2019'!$A$2:$A$161,0),MATCH(N$9,'March 2019'!$G$1:$BR$1,0))/INDEX('Planning CPRP'!$G$10:$BA$168,MATCH('Planning Ngrps'!$A75,'Planning CPRP'!$A$10:$A$170,0),MATCH('Planning Ngrps'!N$9,'Planning CPRP'!$G$9:$BA$9,0)),"")</f>
        <v/>
      </c>
      <c r="O75" s="158" t="str">
        <f>IFERROR(INDEX('March 2019'!$G$2:$BR$159,MATCH('Planning Ngrps'!$A75,'March 2019'!$A$2:$A$161,0),MATCH(O$9,'March 2019'!$G$1:$BR$1,0))/INDEX('Planning CPRP'!$G$10:$BA$168,MATCH('Planning Ngrps'!$A75,'Planning CPRP'!$A$10:$A$170,0),MATCH('Planning Ngrps'!O$9,'Planning CPRP'!$G$9:$BA$9,0)),"")</f>
        <v/>
      </c>
      <c r="P75" s="158" t="str">
        <f>IFERROR(INDEX('March 2019'!$G$2:$BR$159,MATCH('Planning Ngrps'!$A75,'March 2019'!$A$2:$A$161,0),MATCH(P$9,'March 2019'!$G$1:$BR$1,0))/INDEX('Planning CPRP'!$G$10:$BA$168,MATCH('Planning Ngrps'!$A75,'Planning CPRP'!$A$10:$A$170,0),MATCH('Planning Ngrps'!P$9,'Planning CPRP'!$G$9:$BA$9,0)),"")</f>
        <v/>
      </c>
      <c r="Q75" s="158" t="str">
        <f>IFERROR(INDEX('March 2019'!$G$2:$BR$159,MATCH('Planning Ngrps'!$A75,'March 2019'!$A$2:$A$161,0),MATCH(Q$9,'March 2019'!$G$1:$BR$1,0))/INDEX('Planning CPRP'!$G$10:$BA$168,MATCH('Planning Ngrps'!$A75,'Planning CPRP'!$A$10:$A$170,0),MATCH('Planning Ngrps'!Q$9,'Planning CPRP'!$G$9:$BA$9,0)),"")</f>
        <v/>
      </c>
      <c r="R75" s="158" t="str">
        <f>IFERROR(INDEX('March 2019'!$G$2:$BR$159,MATCH('Planning Ngrps'!$A75,'March 2019'!$A$2:$A$161,0),MATCH(R$9,'March 2019'!$G$1:$BR$1,0))/INDEX('Planning CPRP'!$G$10:$BA$168,MATCH('Planning Ngrps'!$A75,'Planning CPRP'!$A$10:$A$170,0),MATCH('Planning Ngrps'!R$9,'Planning CPRP'!$G$9:$BA$9,0)),"")</f>
        <v/>
      </c>
      <c r="S75" s="158" t="str">
        <f>IFERROR(INDEX('March 2019'!$G$2:$BR$159,MATCH('Planning Ngrps'!$A75,'March 2019'!$A$2:$A$161,0),MATCH(S$9,'March 2019'!$G$1:$BR$1,0))/INDEX('Planning CPRP'!$G$10:$BA$168,MATCH('Planning Ngrps'!$A75,'Planning CPRP'!$A$10:$A$170,0),MATCH('Planning Ngrps'!S$9,'Planning CPRP'!$G$9:$BA$9,0)),"")</f>
        <v/>
      </c>
      <c r="T75" s="158" t="str">
        <f>IFERROR(INDEX('March 2019'!$G$2:$BR$159,MATCH('Planning Ngrps'!$A75,'March 2019'!$A$2:$A$161,0),MATCH(T$9,'March 2019'!$G$1:$BR$1,0))/INDEX('Planning CPRP'!$G$10:$BA$168,MATCH('Planning Ngrps'!$A75,'Planning CPRP'!$A$10:$A$170,0),MATCH('Planning Ngrps'!T$9,'Planning CPRP'!$G$9:$BA$9,0)),"")</f>
        <v/>
      </c>
      <c r="U75" s="158" t="str">
        <f>IFERROR(INDEX('March 2019'!$G$2:$BR$159,MATCH('Planning Ngrps'!$A75,'March 2019'!$A$2:$A$161,0),MATCH(U$9,'March 2019'!$G$1:$BR$1,0))/INDEX('Planning CPRP'!$G$10:$BA$168,MATCH('Planning Ngrps'!$A75,'Planning CPRP'!$A$10:$A$170,0),MATCH('Planning Ngrps'!U$9,'Planning CPRP'!$G$9:$BA$9,0)),"")</f>
        <v/>
      </c>
      <c r="V75" s="158" t="str">
        <f>IFERROR(INDEX('March 2019'!$G$2:$BR$159,MATCH('Planning Ngrps'!$A75,'March 2019'!$A$2:$A$161,0),MATCH(V$9,'March 2019'!$G$1:$BR$1,0))/INDEX('Planning CPRP'!$G$10:$BA$168,MATCH('Planning Ngrps'!$A75,'Planning CPRP'!$A$10:$A$170,0),MATCH('Planning Ngrps'!V$9,'Planning CPRP'!$G$9:$BA$9,0)),"")</f>
        <v/>
      </c>
      <c r="W75" s="158" t="str">
        <f>IFERROR(INDEX('March 2019'!$G$2:$BR$159,MATCH('Planning Ngrps'!$A75,'March 2019'!$A$2:$A$161,0),MATCH(W$9,'March 2019'!$G$1:$BR$1,0))/INDEX('Planning CPRP'!$G$10:$BA$168,MATCH('Planning Ngrps'!$A75,'Planning CPRP'!$A$10:$A$170,0),MATCH('Planning Ngrps'!W$9,'Planning CPRP'!$G$9:$BA$9,0)),"")</f>
        <v/>
      </c>
      <c r="X75" s="158" t="str">
        <f>IFERROR(INDEX('March 2019'!$G$2:$BR$159,MATCH('Planning Ngrps'!$A75,'March 2019'!$A$2:$A$161,0),MATCH(X$9,'March 2019'!$G$1:$BR$1,0))/INDEX('Planning CPRP'!$G$10:$BA$168,MATCH('Planning Ngrps'!$A75,'Planning CPRP'!$A$10:$A$170,0),MATCH('Planning Ngrps'!X$9,'Planning CPRP'!$G$9:$BA$9,0)),"")</f>
        <v/>
      </c>
      <c r="Y75" s="158" t="str">
        <f>IFERROR(INDEX('March 2019'!$G$2:$BR$159,MATCH('Planning Ngrps'!$A75,'March 2019'!$A$2:$A$161,0),MATCH(Y$9,'March 2019'!$G$1:$BR$1,0))/INDEX('Planning CPRP'!$G$10:$BA$168,MATCH('Planning Ngrps'!$A75,'Planning CPRP'!$A$10:$A$170,0),MATCH('Planning Ngrps'!Y$9,'Planning CPRP'!$G$9:$BA$9,0)),"")</f>
        <v/>
      </c>
      <c r="Z75" s="158" t="str">
        <f>IFERROR(INDEX('March 2019'!$G$2:$BR$159,MATCH('Planning Ngrps'!$A75,'March 2019'!$A$2:$A$161,0),MATCH(Z$9,'March 2019'!$G$1:$BR$1,0))/INDEX('Planning CPRP'!$G$10:$BA$168,MATCH('Planning Ngrps'!$A75,'Planning CPRP'!$A$10:$A$170,0),MATCH('Planning Ngrps'!Z$9,'Planning CPRP'!$G$9:$BA$9,0)),"")</f>
        <v/>
      </c>
      <c r="AA75" s="158" t="str">
        <f>IFERROR(INDEX('March 2019'!$G$2:$BR$159,MATCH('Planning Ngrps'!$A75,'March 2019'!$A$2:$A$161,0),MATCH(AA$9,'March 2019'!$G$1:$BR$1,0))/INDEX('Planning CPRP'!$G$10:$BA$168,MATCH('Planning Ngrps'!$A75,'Planning CPRP'!$A$10:$A$170,0),MATCH('Planning Ngrps'!AA$9,'Planning CPRP'!$G$9:$BA$9,0)),"")</f>
        <v/>
      </c>
      <c r="AB75" s="158" t="str">
        <f>IFERROR(INDEX('March 2019'!$G$2:$BR$159,MATCH('Planning Ngrps'!$A75,'March 2019'!$A$2:$A$161,0),MATCH(AB$9,'March 2019'!$G$1:$BR$1,0))/INDEX('Planning CPRP'!$G$10:$BA$168,MATCH('Planning Ngrps'!$A75,'Planning CPRP'!$A$10:$A$170,0),MATCH('Planning Ngrps'!AB$9,'Planning CPRP'!$G$9:$BA$9,0)),"")</f>
        <v/>
      </c>
      <c r="AC75" s="158" t="str">
        <f>IFERROR(INDEX('March 2019'!$G$2:$BR$159,MATCH('Planning Ngrps'!$A75,'March 2019'!$A$2:$A$161,0),MATCH(AC$9,'March 2019'!$G$1:$BR$1,0))/INDEX('Planning CPRP'!$G$10:$BA$168,MATCH('Planning Ngrps'!$A75,'Planning CPRP'!$A$10:$A$170,0),MATCH('Planning Ngrps'!AC$9,'Planning CPRP'!$G$9:$BA$9,0)),"")</f>
        <v/>
      </c>
      <c r="AD75" s="158" t="str">
        <f>IFERROR(INDEX('March 2019'!$G$2:$BR$159,MATCH('Planning Ngrps'!$A75,'March 2019'!$A$2:$A$161,0),MATCH(AD$9,'March 2019'!$G$1:$BR$1,0))/INDEX('Planning CPRP'!$G$10:$BA$168,MATCH('Planning Ngrps'!$A75,'Planning CPRP'!$A$10:$A$170,0),MATCH('Planning Ngrps'!AD$9,'Planning CPRP'!$G$9:$BA$9,0)),"")</f>
        <v/>
      </c>
      <c r="AE75" s="158" t="str">
        <f>IFERROR(INDEX('March 2019'!$G$2:$BR$159,MATCH('Planning Ngrps'!$A75,'March 2019'!$A$2:$A$161,0),MATCH(AE$9,'March 2019'!$G$1:$BR$1,0))/INDEX('Planning CPRP'!$G$10:$BA$168,MATCH('Planning Ngrps'!$A75,'Planning CPRP'!$A$10:$A$170,0),MATCH('Planning Ngrps'!AE$9,'Planning CPRP'!$G$9:$BA$9,0)),"")</f>
        <v/>
      </c>
      <c r="AF75" s="158" t="str">
        <f>IFERROR(INDEX('March 2019'!$G$2:$BR$159,MATCH('Planning Ngrps'!$A75,'March 2019'!$A$2:$A$161,0),MATCH(AF$9,'March 2019'!$G$1:$BR$1,0))/INDEX('Planning CPRP'!$G$10:$BA$168,MATCH('Planning Ngrps'!$A75,'Planning CPRP'!$A$10:$A$170,0),MATCH('Planning Ngrps'!AF$9,'Planning CPRP'!$G$9:$BA$9,0)),"")</f>
        <v/>
      </c>
      <c r="AG75" s="158" t="str">
        <f>IFERROR(INDEX('March 2019'!$G$2:$BR$159,MATCH('Planning Ngrps'!$A75,'March 2019'!$A$2:$A$161,0),MATCH(AG$9,'March 2019'!$G$1:$BR$1,0))/INDEX('Planning CPRP'!$G$10:$BA$168,MATCH('Planning Ngrps'!$A75,'Planning CPRP'!$A$10:$A$170,0),MATCH('Planning Ngrps'!AG$9,'Planning CPRP'!$G$9:$BA$9,0)),"")</f>
        <v/>
      </c>
      <c r="AH75" s="158" t="str">
        <f>IFERROR(INDEX('March 2019'!$G$2:$BR$159,MATCH('Planning Ngrps'!$A75,'March 2019'!$A$2:$A$161,0),MATCH(AH$9,'March 2019'!$G$1:$BR$1,0))/INDEX('Planning CPRP'!$G$10:$BA$168,MATCH('Planning Ngrps'!$A75,'Planning CPRP'!$A$10:$A$170,0),MATCH('Planning Ngrps'!AH$9,'Planning CPRP'!$G$9:$BA$9,0)),"")</f>
        <v/>
      </c>
      <c r="AI75" s="158" t="str">
        <f>IFERROR(INDEX('March 2019'!$G$2:$BR$159,MATCH('Planning Ngrps'!$A75,'March 2019'!$A$2:$A$161,0),MATCH(AI$9,'March 2019'!$G$1:$BR$1,0))/INDEX('Planning CPRP'!$G$10:$BA$168,MATCH('Planning Ngrps'!$A75,'Planning CPRP'!$A$10:$A$170,0),MATCH('Planning Ngrps'!AI$9,'Planning CPRP'!$G$9:$BA$9,0)),"")</f>
        <v/>
      </c>
      <c r="AJ75" s="158" t="str">
        <f>IFERROR(INDEX('March 2019'!$G$2:$BR$159,MATCH('Planning Ngrps'!$A75,'March 2019'!$A$2:$A$161,0),MATCH(AJ$9,'March 2019'!$G$1:$BR$1,0))/INDEX('Planning CPRP'!$G$10:$BA$168,MATCH('Planning Ngrps'!$A75,'Planning CPRP'!$A$10:$A$170,0),MATCH('Planning Ngrps'!AJ$9,'Planning CPRP'!$G$9:$BA$9,0)),"")</f>
        <v/>
      </c>
      <c r="AK75" s="158" t="str">
        <f>IFERROR(INDEX('March 2019'!$G$2:$BR$159,MATCH('Planning Ngrps'!$A75,'March 2019'!$A$2:$A$161,0),MATCH(AK$9,'March 2019'!$G$1:$BR$1,0))/INDEX('Planning CPRP'!$G$10:$BA$168,MATCH('Planning Ngrps'!$A75,'Planning CPRP'!$A$10:$A$170,0),MATCH('Planning Ngrps'!AK$9,'Planning CPRP'!$G$9:$BA$9,0)),"")</f>
        <v/>
      </c>
      <c r="AL75" s="158" t="str">
        <f>IFERROR(INDEX('March 2019'!$G$2:$BR$159,MATCH('Planning Ngrps'!$A75,'March 2019'!$A$2:$A$161,0),MATCH(AL$9,'March 2019'!$G$1:$BR$1,0))/INDEX('Planning CPRP'!$G$10:$BA$168,MATCH('Planning Ngrps'!$A75,'Planning CPRP'!$A$10:$A$170,0),MATCH('Planning Ngrps'!AL$9,'Planning CPRP'!$G$9:$BA$9,0)),"")</f>
        <v/>
      </c>
      <c r="AM75" s="158" t="str">
        <f>IFERROR(INDEX('March 2019'!$G$2:$BR$159,MATCH('Planning Ngrps'!$A75,'March 2019'!$A$2:$A$161,0),MATCH(AM$9,'March 2019'!$G$1:$BR$1,0))/INDEX('Planning CPRP'!$G$10:$BA$168,MATCH('Planning Ngrps'!$A75,'Planning CPRP'!$A$10:$A$170,0),MATCH('Planning Ngrps'!AM$9,'Planning CPRP'!$G$9:$BA$9,0)),"")</f>
        <v/>
      </c>
      <c r="AN75" s="158" t="str">
        <f>IFERROR(INDEX('March 2019'!$G$2:$BR$159,MATCH('Planning Ngrps'!$A75,'March 2019'!$A$2:$A$161,0),MATCH(AN$9,'March 2019'!$G$1:$BR$1,0))/INDEX('Planning CPRP'!$G$10:$BA$168,MATCH('Planning Ngrps'!$A75,'Planning CPRP'!$A$10:$A$170,0),MATCH('Planning Ngrps'!AN$9,'Planning CPRP'!$G$9:$BA$9,0)),"")</f>
        <v/>
      </c>
      <c r="AO75" s="158" t="str">
        <f>IFERROR(INDEX('March 2019'!$G$2:$BR$159,MATCH('Planning Ngrps'!$A75,'March 2019'!$A$2:$A$161,0),MATCH(AO$9,'March 2019'!$G$1:$BR$1,0))/INDEX('Planning CPRP'!$G$10:$BA$168,MATCH('Planning Ngrps'!$A75,'Planning CPRP'!$A$10:$A$170,0),MATCH('Planning Ngrps'!AO$9,'Planning CPRP'!$G$9:$BA$9,0)),"")</f>
        <v/>
      </c>
      <c r="AP75" s="158" t="str">
        <f>IFERROR(INDEX('March 2019'!$G$2:$BR$159,MATCH('Planning Ngrps'!$A75,'March 2019'!$A$2:$A$161,0),MATCH(AP$9,'March 2019'!$G$1:$BR$1,0))/INDEX('Planning CPRP'!$G$10:$BA$168,MATCH('Planning Ngrps'!$A75,'Planning CPRP'!$A$10:$A$170,0),MATCH('Planning Ngrps'!AP$9,'Planning CPRP'!$G$9:$BA$9,0)),"")</f>
        <v/>
      </c>
      <c r="AQ75" s="158" t="str">
        <f>IFERROR(INDEX('March 2019'!$G$2:$BR$159,MATCH('Planning Ngrps'!$A75,'March 2019'!$A$2:$A$161,0),MATCH(AQ$9,'March 2019'!$G$1:$BR$1,0))/INDEX('Planning CPRP'!$G$10:$BA$168,MATCH('Planning Ngrps'!$A75,'Planning CPRP'!$A$10:$A$170,0),MATCH('Planning Ngrps'!AQ$9,'Planning CPRP'!$G$9:$BA$9,0)),"")</f>
        <v/>
      </c>
      <c r="AR75" s="158" t="str">
        <f>IFERROR(INDEX('March 2019'!$G$2:$BR$159,MATCH('Planning Ngrps'!$A75,'March 2019'!$A$2:$A$161,0),MATCH(AR$9,'March 2019'!$G$1:$BR$1,0))/INDEX('Planning CPRP'!$G$10:$BA$168,MATCH('Planning Ngrps'!$A75,'Planning CPRP'!$A$10:$A$170,0),MATCH('Planning Ngrps'!AR$9,'Planning CPRP'!$G$9:$BA$9,0)),"")</f>
        <v/>
      </c>
      <c r="AS75" s="158" t="str">
        <f>IFERROR(INDEX('March 2019'!$G$2:$BR$159,MATCH('Planning Ngrps'!$A75,'March 2019'!$A$2:$A$161,0),MATCH(AS$9,'March 2019'!$G$1:$BR$1,0))/INDEX('Planning CPRP'!$G$10:$BA$168,MATCH('Planning Ngrps'!$A75,'Planning CPRP'!$A$10:$A$170,0),MATCH('Planning Ngrps'!AS$9,'Planning CPRP'!$G$9:$BA$9,0)),"")</f>
        <v/>
      </c>
      <c r="AT75" s="158" t="str">
        <f>IFERROR(INDEX('March 2019'!$G$2:$BR$159,MATCH('Planning Ngrps'!$A75,'March 2019'!$A$2:$A$161,0),MATCH(AT$9,'March 2019'!$G$1:$BR$1,0))/INDEX('Planning CPRP'!$G$10:$BA$168,MATCH('Planning Ngrps'!$A75,'Planning CPRP'!$A$10:$A$170,0),MATCH('Planning Ngrps'!AT$9,'Planning CPRP'!$G$9:$BA$9,0)),"")</f>
        <v/>
      </c>
      <c r="AU75" s="158" t="str">
        <f>IFERROR(INDEX('March 2019'!$G$2:$BR$159,MATCH('Planning Ngrps'!$A75,'March 2019'!$A$2:$A$161,0),MATCH(AU$9,'March 2019'!$G$1:$BR$1,0))/INDEX('Planning CPRP'!$G$10:$BA$168,MATCH('Planning Ngrps'!$A75,'Planning CPRP'!$A$10:$A$170,0),MATCH('Planning Ngrps'!AU$9,'Planning CPRP'!$G$9:$BA$9,0)),"")</f>
        <v/>
      </c>
      <c r="AV75" s="158" t="str">
        <f>IFERROR(INDEX('March 2019'!$G$2:$BR$159,MATCH('Planning Ngrps'!$A75,'March 2019'!$A$2:$A$161,0),MATCH(AV$9,'March 2019'!$G$1:$BR$1,0))/INDEX('Planning CPRP'!$G$10:$BA$168,MATCH('Planning Ngrps'!$A75,'Planning CPRP'!$A$10:$A$170,0),MATCH('Planning Ngrps'!AV$9,'Planning CPRP'!$G$9:$BA$9,0)),"")</f>
        <v/>
      </c>
      <c r="AW75" s="158" t="str">
        <f>IFERROR(INDEX('March 2019'!$G$2:$BR$159,MATCH('Planning Ngrps'!$A75,'March 2019'!$A$2:$A$161,0),MATCH(AW$9,'March 2019'!$G$1:$BR$1,0))/INDEX('Planning CPRP'!$G$10:$BA$168,MATCH('Planning Ngrps'!$A75,'Planning CPRP'!$A$10:$A$170,0),MATCH('Planning Ngrps'!AW$9,'Planning CPRP'!$G$9:$BA$9,0)),"")</f>
        <v/>
      </c>
      <c r="AX75" s="158" t="str">
        <f>IFERROR(INDEX('March 2019'!$G$2:$BR$159,MATCH('Planning Ngrps'!$A75,'March 2019'!$A$2:$A$161,0),MATCH(AX$9,'March 2019'!$G$1:$BR$1,0))/INDEX('Planning CPRP'!$G$10:$BA$168,MATCH('Planning Ngrps'!$A75,'Planning CPRP'!$A$10:$A$170,0),MATCH('Planning Ngrps'!AX$9,'Planning CPRP'!$G$9:$BA$9,0)),"")</f>
        <v/>
      </c>
      <c r="AY75" s="158" t="str">
        <f>IFERROR(INDEX('March 2019'!$G$2:$BR$159,MATCH('Planning Ngrps'!$A75,'March 2019'!$A$2:$A$161,0),MATCH(AY$9,'March 2019'!$G$1:$BR$1,0))/INDEX('Planning CPRP'!$G$10:$BA$168,MATCH('Planning Ngrps'!$A75,'Planning CPRP'!$A$10:$A$170,0),MATCH('Planning Ngrps'!AY$9,'Planning CPRP'!$G$9:$BA$9,0)),"")</f>
        <v/>
      </c>
      <c r="AZ75" s="158" t="str">
        <f>IFERROR(INDEX('March 2019'!$G$2:$BR$159,MATCH('Planning Ngrps'!$A75,'March 2019'!$A$2:$A$161,0),MATCH(AZ$9,'March 2019'!$G$1:$BR$1,0))/INDEX('Planning CPRP'!$G$10:$BA$168,MATCH('Planning Ngrps'!$A75,'Planning CPRP'!$A$10:$A$170,0),MATCH('Planning Ngrps'!AZ$9,'Planning CPRP'!$G$9:$BA$9,0)),"")</f>
        <v/>
      </c>
      <c r="BA75" s="158" t="str">
        <f>IFERROR(INDEX('March 2019'!$G$2:$BR$159,MATCH('Planning Ngrps'!$A75,'March 2019'!$A$2:$A$161,0),MATCH(BA$9,'March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IFERROR(INDEX('March 2019'!$G$2:$BR$159,MATCH('Planning Ngrps'!$A76,'March 2019'!$A$2:$A$161,0),MATCH(G$9,'March 2019'!$G$1:$BR$1,0))/INDEX('Planning CPRP'!$G$10:$BA$168,MATCH('Planning Ngrps'!$A76,'Planning CPRP'!$A$10:$A$170,0),MATCH('Planning Ngrps'!G$9,'Planning CPRP'!$G$9:$BA$9,0)),"")</f>
        <v/>
      </c>
      <c r="H76" s="158" t="str">
        <f>IFERROR(INDEX('March 2019'!$G$2:$BR$159,MATCH('Planning Ngrps'!$A76,'March 2019'!$A$2:$A$161,0),MATCH(H$9,'March 2019'!$G$1:$BR$1,0))/INDEX('Planning CPRP'!$G$10:$BA$168,MATCH('Planning Ngrps'!$A76,'Planning CPRP'!$A$10:$A$170,0),MATCH('Planning Ngrps'!H$9,'Planning CPRP'!$G$9:$BA$9,0)),"")</f>
        <v/>
      </c>
      <c r="I76" s="158" t="str">
        <f>IFERROR(INDEX('March 2019'!$G$2:$BR$159,MATCH('Planning Ngrps'!$A76,'March 2019'!$A$2:$A$161,0),MATCH(I$9,'March 2019'!$G$1:$BR$1,0))/INDEX('Planning CPRP'!$G$10:$BA$168,MATCH('Planning Ngrps'!$A76,'Planning CPRP'!$A$10:$A$170,0),MATCH('Planning Ngrps'!I$9,'Planning CPRP'!$G$9:$BA$9,0)),"")</f>
        <v/>
      </c>
      <c r="J76" s="158" t="str">
        <f>IFERROR(INDEX('March 2019'!$G$2:$BR$159,MATCH('Planning Ngrps'!$A76,'March 2019'!$A$2:$A$161,0),MATCH(J$9,'March 2019'!$G$1:$BR$1,0))/INDEX('Planning CPRP'!$G$10:$BA$168,MATCH('Planning Ngrps'!$A76,'Planning CPRP'!$A$10:$A$170,0),MATCH('Planning Ngrps'!J$9,'Planning CPRP'!$G$9:$BA$9,0)),"")</f>
        <v/>
      </c>
      <c r="K76" s="158" t="str">
        <f>IFERROR(INDEX('March 2019'!$G$2:$BR$159,MATCH('Planning Ngrps'!$A76,'March 2019'!$A$2:$A$161,0),MATCH(K$9,'March 2019'!$G$1:$BR$1,0))/INDEX('Planning CPRP'!$G$10:$BA$168,MATCH('Planning Ngrps'!$A76,'Planning CPRP'!$A$10:$A$170,0),MATCH('Planning Ngrps'!K$9,'Planning CPRP'!$G$9:$BA$9,0)),"")</f>
        <v/>
      </c>
      <c r="L76" s="158" t="str">
        <f>IFERROR(INDEX('March 2019'!$G$2:$BR$159,MATCH('Planning Ngrps'!$A76,'March 2019'!$A$2:$A$161,0),MATCH(L$9,'March 2019'!$G$1:$BR$1,0))/INDEX('Planning CPRP'!$G$10:$BA$168,MATCH('Planning Ngrps'!$A76,'Planning CPRP'!$A$10:$A$170,0),MATCH('Planning Ngrps'!L$9,'Planning CPRP'!$G$9:$BA$9,0)),"")</f>
        <v/>
      </c>
      <c r="M76" s="158" t="str">
        <f>IFERROR(INDEX('March 2019'!$G$2:$BR$159,MATCH('Planning Ngrps'!$A76,'March 2019'!$A$2:$A$161,0),MATCH(M$9,'March 2019'!$G$1:$BR$1,0))/INDEX('Planning CPRP'!$G$10:$BA$168,MATCH('Planning Ngrps'!$A76,'Planning CPRP'!$A$10:$A$170,0),MATCH('Planning Ngrps'!M$9,'Planning CPRP'!$G$9:$BA$9,0)),"")</f>
        <v/>
      </c>
      <c r="N76" s="158" t="str">
        <f>IFERROR(INDEX('March 2019'!$G$2:$BR$159,MATCH('Planning Ngrps'!$A76,'March 2019'!$A$2:$A$161,0),MATCH(N$9,'March 2019'!$G$1:$BR$1,0))/INDEX('Planning CPRP'!$G$10:$BA$168,MATCH('Planning Ngrps'!$A76,'Planning CPRP'!$A$10:$A$170,0),MATCH('Planning Ngrps'!N$9,'Planning CPRP'!$G$9:$BA$9,0)),"")</f>
        <v/>
      </c>
      <c r="O76" s="158" t="str">
        <f>IFERROR(INDEX('March 2019'!$G$2:$BR$159,MATCH('Planning Ngrps'!$A76,'March 2019'!$A$2:$A$161,0),MATCH(O$9,'March 2019'!$G$1:$BR$1,0))/INDEX('Planning CPRP'!$G$10:$BA$168,MATCH('Planning Ngrps'!$A76,'Planning CPRP'!$A$10:$A$170,0),MATCH('Planning Ngrps'!O$9,'Planning CPRP'!$G$9:$BA$9,0)),"")</f>
        <v/>
      </c>
      <c r="P76" s="158" t="str">
        <f>IFERROR(INDEX('March 2019'!$G$2:$BR$159,MATCH('Planning Ngrps'!$A76,'March 2019'!$A$2:$A$161,0),MATCH(P$9,'March 2019'!$G$1:$BR$1,0))/INDEX('Planning CPRP'!$G$10:$BA$168,MATCH('Planning Ngrps'!$A76,'Planning CPRP'!$A$10:$A$170,0),MATCH('Planning Ngrps'!P$9,'Planning CPRP'!$G$9:$BA$9,0)),"")</f>
        <v/>
      </c>
      <c r="Q76" s="158" t="str">
        <f>IFERROR(INDEX('March 2019'!$G$2:$BR$159,MATCH('Planning Ngrps'!$A76,'March 2019'!$A$2:$A$161,0),MATCH(Q$9,'March 2019'!$G$1:$BR$1,0))/INDEX('Planning CPRP'!$G$10:$BA$168,MATCH('Planning Ngrps'!$A76,'Planning CPRP'!$A$10:$A$170,0),MATCH('Planning Ngrps'!Q$9,'Planning CPRP'!$G$9:$BA$9,0)),"")</f>
        <v/>
      </c>
      <c r="R76" s="158" t="str">
        <f>IFERROR(INDEX('March 2019'!$G$2:$BR$159,MATCH('Planning Ngrps'!$A76,'March 2019'!$A$2:$A$161,0),MATCH(R$9,'March 2019'!$G$1:$BR$1,0))/INDEX('Planning CPRP'!$G$10:$BA$168,MATCH('Planning Ngrps'!$A76,'Planning CPRP'!$A$10:$A$170,0),MATCH('Planning Ngrps'!R$9,'Planning CPRP'!$G$9:$BA$9,0)),"")</f>
        <v/>
      </c>
      <c r="S76" s="158" t="str">
        <f>IFERROR(INDEX('March 2019'!$G$2:$BR$159,MATCH('Planning Ngrps'!$A76,'March 2019'!$A$2:$A$161,0),MATCH(S$9,'March 2019'!$G$1:$BR$1,0))/INDEX('Planning CPRP'!$G$10:$BA$168,MATCH('Planning Ngrps'!$A76,'Planning CPRP'!$A$10:$A$170,0),MATCH('Planning Ngrps'!S$9,'Planning CPRP'!$G$9:$BA$9,0)),"")</f>
        <v/>
      </c>
      <c r="T76" s="158" t="str">
        <f>IFERROR(INDEX('March 2019'!$G$2:$BR$159,MATCH('Planning Ngrps'!$A76,'March 2019'!$A$2:$A$161,0),MATCH(T$9,'March 2019'!$G$1:$BR$1,0))/INDEX('Planning CPRP'!$G$10:$BA$168,MATCH('Planning Ngrps'!$A76,'Planning CPRP'!$A$10:$A$170,0),MATCH('Planning Ngrps'!T$9,'Planning CPRP'!$G$9:$BA$9,0)),"")</f>
        <v/>
      </c>
      <c r="U76" s="158" t="str">
        <f>IFERROR(INDEX('March 2019'!$G$2:$BR$159,MATCH('Planning Ngrps'!$A76,'March 2019'!$A$2:$A$161,0),MATCH(U$9,'March 2019'!$G$1:$BR$1,0))/INDEX('Planning CPRP'!$G$10:$BA$168,MATCH('Planning Ngrps'!$A76,'Planning CPRP'!$A$10:$A$170,0),MATCH('Planning Ngrps'!U$9,'Planning CPRP'!$G$9:$BA$9,0)),"")</f>
        <v/>
      </c>
      <c r="V76" s="158" t="str">
        <f>IFERROR(INDEX('March 2019'!$G$2:$BR$159,MATCH('Planning Ngrps'!$A76,'March 2019'!$A$2:$A$161,0),MATCH(V$9,'March 2019'!$G$1:$BR$1,0))/INDEX('Planning CPRP'!$G$10:$BA$168,MATCH('Planning Ngrps'!$A76,'Planning CPRP'!$A$10:$A$170,0),MATCH('Planning Ngrps'!V$9,'Planning CPRP'!$G$9:$BA$9,0)),"")</f>
        <v/>
      </c>
      <c r="W76" s="158" t="str">
        <f>IFERROR(INDEX('March 2019'!$G$2:$BR$159,MATCH('Planning Ngrps'!$A76,'March 2019'!$A$2:$A$161,0),MATCH(W$9,'March 2019'!$G$1:$BR$1,0))/INDEX('Planning CPRP'!$G$10:$BA$168,MATCH('Planning Ngrps'!$A76,'Planning CPRP'!$A$10:$A$170,0),MATCH('Planning Ngrps'!W$9,'Planning CPRP'!$G$9:$BA$9,0)),"")</f>
        <v/>
      </c>
      <c r="X76" s="158" t="str">
        <f>IFERROR(INDEX('March 2019'!$G$2:$BR$159,MATCH('Planning Ngrps'!$A76,'March 2019'!$A$2:$A$161,0),MATCH(X$9,'March 2019'!$G$1:$BR$1,0))/INDEX('Planning CPRP'!$G$10:$BA$168,MATCH('Planning Ngrps'!$A76,'Planning CPRP'!$A$10:$A$170,0),MATCH('Planning Ngrps'!X$9,'Planning CPRP'!$G$9:$BA$9,0)),"")</f>
        <v/>
      </c>
      <c r="Y76" s="158" t="str">
        <f>IFERROR(INDEX('March 2019'!$G$2:$BR$159,MATCH('Planning Ngrps'!$A76,'March 2019'!$A$2:$A$161,0),MATCH(Y$9,'March 2019'!$G$1:$BR$1,0))/INDEX('Planning CPRP'!$G$10:$BA$168,MATCH('Planning Ngrps'!$A76,'Planning CPRP'!$A$10:$A$170,0),MATCH('Planning Ngrps'!Y$9,'Planning CPRP'!$G$9:$BA$9,0)),"")</f>
        <v/>
      </c>
      <c r="Z76" s="158" t="str">
        <f>IFERROR(INDEX('March 2019'!$G$2:$BR$159,MATCH('Planning Ngrps'!$A76,'March 2019'!$A$2:$A$161,0),MATCH(Z$9,'March 2019'!$G$1:$BR$1,0))/INDEX('Planning CPRP'!$G$10:$BA$168,MATCH('Planning Ngrps'!$A76,'Planning CPRP'!$A$10:$A$170,0),MATCH('Planning Ngrps'!Z$9,'Planning CPRP'!$G$9:$BA$9,0)),"")</f>
        <v/>
      </c>
      <c r="AA76" s="158" t="str">
        <f>IFERROR(INDEX('March 2019'!$G$2:$BR$159,MATCH('Planning Ngrps'!$A76,'March 2019'!$A$2:$A$161,0),MATCH(AA$9,'March 2019'!$G$1:$BR$1,0))/INDEX('Planning CPRP'!$G$10:$BA$168,MATCH('Planning Ngrps'!$A76,'Planning CPRP'!$A$10:$A$170,0),MATCH('Planning Ngrps'!AA$9,'Planning CPRP'!$G$9:$BA$9,0)),"")</f>
        <v/>
      </c>
      <c r="AB76" s="158" t="str">
        <f>IFERROR(INDEX('March 2019'!$G$2:$BR$159,MATCH('Planning Ngrps'!$A76,'March 2019'!$A$2:$A$161,0),MATCH(AB$9,'March 2019'!$G$1:$BR$1,0))/INDEX('Planning CPRP'!$G$10:$BA$168,MATCH('Planning Ngrps'!$A76,'Planning CPRP'!$A$10:$A$170,0),MATCH('Planning Ngrps'!AB$9,'Planning CPRP'!$G$9:$BA$9,0)),"")</f>
        <v/>
      </c>
      <c r="AC76" s="158" t="str">
        <f>IFERROR(INDEX('March 2019'!$G$2:$BR$159,MATCH('Planning Ngrps'!$A76,'March 2019'!$A$2:$A$161,0),MATCH(AC$9,'March 2019'!$G$1:$BR$1,0))/INDEX('Planning CPRP'!$G$10:$BA$168,MATCH('Planning Ngrps'!$A76,'Planning CPRP'!$A$10:$A$170,0),MATCH('Planning Ngrps'!AC$9,'Planning CPRP'!$G$9:$BA$9,0)),"")</f>
        <v/>
      </c>
      <c r="AD76" s="158" t="str">
        <f>IFERROR(INDEX('March 2019'!$G$2:$BR$159,MATCH('Planning Ngrps'!$A76,'March 2019'!$A$2:$A$161,0),MATCH(AD$9,'March 2019'!$G$1:$BR$1,0))/INDEX('Planning CPRP'!$G$10:$BA$168,MATCH('Planning Ngrps'!$A76,'Planning CPRP'!$A$10:$A$170,0),MATCH('Planning Ngrps'!AD$9,'Planning CPRP'!$G$9:$BA$9,0)),"")</f>
        <v/>
      </c>
      <c r="AE76" s="158" t="str">
        <f>IFERROR(INDEX('March 2019'!$G$2:$BR$159,MATCH('Planning Ngrps'!$A76,'March 2019'!$A$2:$A$161,0),MATCH(AE$9,'March 2019'!$G$1:$BR$1,0))/INDEX('Planning CPRP'!$G$10:$BA$168,MATCH('Planning Ngrps'!$A76,'Planning CPRP'!$A$10:$A$170,0),MATCH('Planning Ngrps'!AE$9,'Planning CPRP'!$G$9:$BA$9,0)),"")</f>
        <v/>
      </c>
      <c r="AF76" s="158" t="str">
        <f>IFERROR(INDEX('March 2019'!$G$2:$BR$159,MATCH('Planning Ngrps'!$A76,'March 2019'!$A$2:$A$161,0),MATCH(AF$9,'March 2019'!$G$1:$BR$1,0))/INDEX('Planning CPRP'!$G$10:$BA$168,MATCH('Planning Ngrps'!$A76,'Planning CPRP'!$A$10:$A$170,0),MATCH('Planning Ngrps'!AF$9,'Planning CPRP'!$G$9:$BA$9,0)),"")</f>
        <v/>
      </c>
      <c r="AG76" s="158" t="str">
        <f>IFERROR(INDEX('March 2019'!$G$2:$BR$159,MATCH('Planning Ngrps'!$A76,'March 2019'!$A$2:$A$161,0),MATCH(AG$9,'March 2019'!$G$1:$BR$1,0))/INDEX('Planning CPRP'!$G$10:$BA$168,MATCH('Planning Ngrps'!$A76,'Planning CPRP'!$A$10:$A$170,0),MATCH('Planning Ngrps'!AG$9,'Planning CPRP'!$G$9:$BA$9,0)),"")</f>
        <v/>
      </c>
      <c r="AH76" s="158" t="str">
        <f>IFERROR(INDEX('March 2019'!$G$2:$BR$159,MATCH('Planning Ngrps'!$A76,'March 2019'!$A$2:$A$161,0),MATCH(AH$9,'March 2019'!$G$1:$BR$1,0))/INDEX('Planning CPRP'!$G$10:$BA$168,MATCH('Planning Ngrps'!$A76,'Planning CPRP'!$A$10:$A$170,0),MATCH('Planning Ngrps'!AH$9,'Planning CPRP'!$G$9:$BA$9,0)),"")</f>
        <v/>
      </c>
      <c r="AI76" s="158" t="str">
        <f>IFERROR(INDEX('March 2019'!$G$2:$BR$159,MATCH('Planning Ngrps'!$A76,'March 2019'!$A$2:$A$161,0),MATCH(AI$9,'March 2019'!$G$1:$BR$1,0))/INDEX('Planning CPRP'!$G$10:$BA$168,MATCH('Planning Ngrps'!$A76,'Planning CPRP'!$A$10:$A$170,0),MATCH('Planning Ngrps'!AI$9,'Planning CPRP'!$G$9:$BA$9,0)),"")</f>
        <v/>
      </c>
      <c r="AJ76" s="158" t="str">
        <f>IFERROR(INDEX('March 2019'!$G$2:$BR$159,MATCH('Planning Ngrps'!$A76,'March 2019'!$A$2:$A$161,0),MATCH(AJ$9,'March 2019'!$G$1:$BR$1,0))/INDEX('Planning CPRP'!$G$10:$BA$168,MATCH('Planning Ngrps'!$A76,'Planning CPRP'!$A$10:$A$170,0),MATCH('Planning Ngrps'!AJ$9,'Planning CPRP'!$G$9:$BA$9,0)),"")</f>
        <v/>
      </c>
      <c r="AK76" s="158" t="str">
        <f>IFERROR(INDEX('March 2019'!$G$2:$BR$159,MATCH('Planning Ngrps'!$A76,'March 2019'!$A$2:$A$161,0),MATCH(AK$9,'March 2019'!$G$1:$BR$1,0))/INDEX('Planning CPRP'!$G$10:$BA$168,MATCH('Planning Ngrps'!$A76,'Planning CPRP'!$A$10:$A$170,0),MATCH('Planning Ngrps'!AK$9,'Planning CPRP'!$G$9:$BA$9,0)),"")</f>
        <v/>
      </c>
      <c r="AL76" s="158" t="str">
        <f>IFERROR(INDEX('March 2019'!$G$2:$BR$159,MATCH('Planning Ngrps'!$A76,'March 2019'!$A$2:$A$161,0),MATCH(AL$9,'March 2019'!$G$1:$BR$1,0))/INDEX('Planning CPRP'!$G$10:$BA$168,MATCH('Planning Ngrps'!$A76,'Planning CPRP'!$A$10:$A$170,0),MATCH('Planning Ngrps'!AL$9,'Planning CPRP'!$G$9:$BA$9,0)),"")</f>
        <v/>
      </c>
      <c r="AM76" s="158" t="str">
        <f>IFERROR(INDEX('March 2019'!$G$2:$BR$159,MATCH('Planning Ngrps'!$A76,'March 2019'!$A$2:$A$161,0),MATCH(AM$9,'March 2019'!$G$1:$BR$1,0))/INDEX('Planning CPRP'!$G$10:$BA$168,MATCH('Planning Ngrps'!$A76,'Planning CPRP'!$A$10:$A$170,0),MATCH('Planning Ngrps'!AM$9,'Planning CPRP'!$G$9:$BA$9,0)),"")</f>
        <v/>
      </c>
      <c r="AN76" s="158" t="str">
        <f>IFERROR(INDEX('March 2019'!$G$2:$BR$159,MATCH('Planning Ngrps'!$A76,'March 2019'!$A$2:$A$161,0),MATCH(AN$9,'March 2019'!$G$1:$BR$1,0))/INDEX('Planning CPRP'!$G$10:$BA$168,MATCH('Planning Ngrps'!$A76,'Planning CPRP'!$A$10:$A$170,0),MATCH('Planning Ngrps'!AN$9,'Planning CPRP'!$G$9:$BA$9,0)),"")</f>
        <v/>
      </c>
      <c r="AO76" s="158" t="str">
        <f>IFERROR(INDEX('March 2019'!$G$2:$BR$159,MATCH('Planning Ngrps'!$A76,'March 2019'!$A$2:$A$161,0),MATCH(AO$9,'March 2019'!$G$1:$BR$1,0))/INDEX('Planning CPRP'!$G$10:$BA$168,MATCH('Planning Ngrps'!$A76,'Planning CPRP'!$A$10:$A$170,0),MATCH('Planning Ngrps'!AO$9,'Planning CPRP'!$G$9:$BA$9,0)),"")</f>
        <v/>
      </c>
      <c r="AP76" s="158" t="str">
        <f>IFERROR(INDEX('March 2019'!$G$2:$BR$159,MATCH('Planning Ngrps'!$A76,'March 2019'!$A$2:$A$161,0),MATCH(AP$9,'March 2019'!$G$1:$BR$1,0))/INDEX('Planning CPRP'!$G$10:$BA$168,MATCH('Planning Ngrps'!$A76,'Planning CPRP'!$A$10:$A$170,0),MATCH('Planning Ngrps'!AP$9,'Planning CPRP'!$G$9:$BA$9,0)),"")</f>
        <v/>
      </c>
      <c r="AQ76" s="158" t="str">
        <f>IFERROR(INDEX('March 2019'!$G$2:$BR$159,MATCH('Planning Ngrps'!$A76,'March 2019'!$A$2:$A$161,0),MATCH(AQ$9,'March 2019'!$G$1:$BR$1,0))/INDEX('Planning CPRP'!$G$10:$BA$168,MATCH('Planning Ngrps'!$A76,'Planning CPRP'!$A$10:$A$170,0),MATCH('Planning Ngrps'!AQ$9,'Planning CPRP'!$G$9:$BA$9,0)),"")</f>
        <v/>
      </c>
      <c r="AR76" s="158" t="str">
        <f>IFERROR(INDEX('March 2019'!$G$2:$BR$159,MATCH('Planning Ngrps'!$A76,'March 2019'!$A$2:$A$161,0),MATCH(AR$9,'March 2019'!$G$1:$BR$1,0))/INDEX('Planning CPRP'!$G$10:$BA$168,MATCH('Planning Ngrps'!$A76,'Planning CPRP'!$A$10:$A$170,0),MATCH('Planning Ngrps'!AR$9,'Planning CPRP'!$G$9:$BA$9,0)),"")</f>
        <v/>
      </c>
      <c r="AS76" s="158" t="str">
        <f>IFERROR(INDEX('March 2019'!$G$2:$BR$159,MATCH('Planning Ngrps'!$A76,'March 2019'!$A$2:$A$161,0),MATCH(AS$9,'March 2019'!$G$1:$BR$1,0))/INDEX('Planning CPRP'!$G$10:$BA$168,MATCH('Planning Ngrps'!$A76,'Planning CPRP'!$A$10:$A$170,0),MATCH('Planning Ngrps'!AS$9,'Planning CPRP'!$G$9:$BA$9,0)),"")</f>
        <v/>
      </c>
      <c r="AT76" s="158" t="str">
        <f>IFERROR(INDEX('March 2019'!$G$2:$BR$159,MATCH('Planning Ngrps'!$A76,'March 2019'!$A$2:$A$161,0),MATCH(AT$9,'March 2019'!$G$1:$BR$1,0))/INDEX('Planning CPRP'!$G$10:$BA$168,MATCH('Planning Ngrps'!$A76,'Planning CPRP'!$A$10:$A$170,0),MATCH('Planning Ngrps'!AT$9,'Planning CPRP'!$G$9:$BA$9,0)),"")</f>
        <v/>
      </c>
      <c r="AU76" s="158" t="str">
        <f>IFERROR(INDEX('March 2019'!$G$2:$BR$159,MATCH('Planning Ngrps'!$A76,'March 2019'!$A$2:$A$161,0),MATCH(AU$9,'March 2019'!$G$1:$BR$1,0))/INDEX('Planning CPRP'!$G$10:$BA$168,MATCH('Planning Ngrps'!$A76,'Planning CPRP'!$A$10:$A$170,0),MATCH('Planning Ngrps'!AU$9,'Planning CPRP'!$G$9:$BA$9,0)),"")</f>
        <v/>
      </c>
      <c r="AV76" s="158" t="str">
        <f>IFERROR(INDEX('March 2019'!$G$2:$BR$159,MATCH('Planning Ngrps'!$A76,'March 2019'!$A$2:$A$161,0),MATCH(AV$9,'March 2019'!$G$1:$BR$1,0))/INDEX('Planning CPRP'!$G$10:$BA$168,MATCH('Planning Ngrps'!$A76,'Planning CPRP'!$A$10:$A$170,0),MATCH('Planning Ngrps'!AV$9,'Planning CPRP'!$G$9:$BA$9,0)),"")</f>
        <v/>
      </c>
      <c r="AW76" s="158" t="str">
        <f>IFERROR(INDEX('March 2019'!$G$2:$BR$159,MATCH('Planning Ngrps'!$A76,'March 2019'!$A$2:$A$161,0),MATCH(AW$9,'March 2019'!$G$1:$BR$1,0))/INDEX('Planning CPRP'!$G$10:$BA$168,MATCH('Planning Ngrps'!$A76,'Planning CPRP'!$A$10:$A$170,0),MATCH('Planning Ngrps'!AW$9,'Planning CPRP'!$G$9:$BA$9,0)),"")</f>
        <v/>
      </c>
      <c r="AX76" s="158" t="str">
        <f>IFERROR(INDEX('March 2019'!$G$2:$BR$159,MATCH('Planning Ngrps'!$A76,'March 2019'!$A$2:$A$161,0),MATCH(AX$9,'March 2019'!$G$1:$BR$1,0))/INDEX('Planning CPRP'!$G$10:$BA$168,MATCH('Planning Ngrps'!$A76,'Planning CPRP'!$A$10:$A$170,0),MATCH('Planning Ngrps'!AX$9,'Planning CPRP'!$G$9:$BA$9,0)),"")</f>
        <v/>
      </c>
      <c r="AY76" s="158" t="str">
        <f>IFERROR(INDEX('March 2019'!$G$2:$BR$159,MATCH('Planning Ngrps'!$A76,'March 2019'!$A$2:$A$161,0),MATCH(AY$9,'March 2019'!$G$1:$BR$1,0))/INDEX('Planning CPRP'!$G$10:$BA$168,MATCH('Planning Ngrps'!$A76,'Planning CPRP'!$A$10:$A$170,0),MATCH('Planning Ngrps'!AY$9,'Planning CPRP'!$G$9:$BA$9,0)),"")</f>
        <v/>
      </c>
      <c r="AZ76" s="158" t="str">
        <f>IFERROR(INDEX('March 2019'!$G$2:$BR$159,MATCH('Planning Ngrps'!$A76,'March 2019'!$A$2:$A$161,0),MATCH(AZ$9,'March 2019'!$G$1:$BR$1,0))/INDEX('Planning CPRP'!$G$10:$BA$168,MATCH('Planning Ngrps'!$A76,'Planning CPRP'!$A$10:$A$170,0),MATCH('Planning Ngrps'!AZ$9,'Planning CPRP'!$G$9:$BA$9,0)),"")</f>
        <v/>
      </c>
      <c r="BA76" s="158" t="str">
        <f>IFERROR(INDEX('March 2019'!$G$2:$BR$159,MATCH('Planning Ngrps'!$A76,'March 2019'!$A$2:$A$161,0),MATCH(BA$9,'March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IFERROR(INDEX('March 2019'!$G$2:$BR$159,MATCH('Planning Ngrps'!$A77,'March 2019'!$A$2:$A$161,0),MATCH(G$9,'March 2019'!$G$1:$BR$1,0))/INDEX('Planning CPRP'!$G$10:$BA$168,MATCH('Planning Ngrps'!$A77,'Planning CPRP'!$A$10:$A$170,0),MATCH('Planning Ngrps'!G$9,'Planning CPRP'!$G$9:$BA$9,0)),"")</f>
        <v/>
      </c>
      <c r="H77" s="158" t="str">
        <f>IFERROR(INDEX('March 2019'!$G$2:$BR$159,MATCH('Planning Ngrps'!$A77,'March 2019'!$A$2:$A$161,0),MATCH(H$9,'March 2019'!$G$1:$BR$1,0))/INDEX('Planning CPRP'!$G$10:$BA$168,MATCH('Planning Ngrps'!$A77,'Planning CPRP'!$A$10:$A$170,0),MATCH('Planning Ngrps'!H$9,'Planning CPRP'!$G$9:$BA$9,0)),"")</f>
        <v/>
      </c>
      <c r="I77" s="158" t="str">
        <f>IFERROR(INDEX('March 2019'!$G$2:$BR$159,MATCH('Planning Ngrps'!$A77,'March 2019'!$A$2:$A$161,0),MATCH(I$9,'March 2019'!$G$1:$BR$1,0))/INDEX('Planning CPRP'!$G$10:$BA$168,MATCH('Planning Ngrps'!$A77,'Planning CPRP'!$A$10:$A$170,0),MATCH('Planning Ngrps'!I$9,'Planning CPRP'!$G$9:$BA$9,0)),"")</f>
        <v/>
      </c>
      <c r="J77" s="158" t="str">
        <f>IFERROR(INDEX('March 2019'!$G$2:$BR$159,MATCH('Planning Ngrps'!$A77,'March 2019'!$A$2:$A$161,0),MATCH(J$9,'March 2019'!$G$1:$BR$1,0))/INDEX('Planning CPRP'!$G$10:$BA$168,MATCH('Planning Ngrps'!$A77,'Planning CPRP'!$A$10:$A$170,0),MATCH('Planning Ngrps'!J$9,'Planning CPRP'!$G$9:$BA$9,0)),"")</f>
        <v/>
      </c>
      <c r="K77" s="158" t="str">
        <f>IFERROR(INDEX('March 2019'!$G$2:$BR$159,MATCH('Planning Ngrps'!$A77,'March 2019'!$A$2:$A$161,0),MATCH(K$9,'March 2019'!$G$1:$BR$1,0))/INDEX('Planning CPRP'!$G$10:$BA$168,MATCH('Planning Ngrps'!$A77,'Planning CPRP'!$A$10:$A$170,0),MATCH('Planning Ngrps'!K$9,'Planning CPRP'!$G$9:$BA$9,0)),"")</f>
        <v/>
      </c>
      <c r="L77" s="158" t="str">
        <f>IFERROR(INDEX('March 2019'!$G$2:$BR$159,MATCH('Planning Ngrps'!$A77,'March 2019'!$A$2:$A$161,0),MATCH(L$9,'March 2019'!$G$1:$BR$1,0))/INDEX('Planning CPRP'!$G$10:$BA$168,MATCH('Planning Ngrps'!$A77,'Planning CPRP'!$A$10:$A$170,0),MATCH('Planning Ngrps'!L$9,'Planning CPRP'!$G$9:$BA$9,0)),"")</f>
        <v/>
      </c>
      <c r="M77" s="158" t="str">
        <f>IFERROR(INDEX('March 2019'!$G$2:$BR$159,MATCH('Planning Ngrps'!$A77,'March 2019'!$A$2:$A$161,0),MATCH(M$9,'March 2019'!$G$1:$BR$1,0))/INDEX('Planning CPRP'!$G$10:$BA$168,MATCH('Planning Ngrps'!$A77,'Planning CPRP'!$A$10:$A$170,0),MATCH('Planning Ngrps'!M$9,'Planning CPRP'!$G$9:$BA$9,0)),"")</f>
        <v/>
      </c>
      <c r="N77" s="158" t="str">
        <f>IFERROR(INDEX('March 2019'!$G$2:$BR$159,MATCH('Planning Ngrps'!$A77,'March 2019'!$A$2:$A$161,0),MATCH(N$9,'March 2019'!$G$1:$BR$1,0))/INDEX('Planning CPRP'!$G$10:$BA$168,MATCH('Planning Ngrps'!$A77,'Planning CPRP'!$A$10:$A$170,0),MATCH('Planning Ngrps'!N$9,'Planning CPRP'!$G$9:$BA$9,0)),"")</f>
        <v/>
      </c>
      <c r="O77" s="158" t="str">
        <f>IFERROR(INDEX('March 2019'!$G$2:$BR$159,MATCH('Planning Ngrps'!$A77,'March 2019'!$A$2:$A$161,0),MATCH(O$9,'March 2019'!$G$1:$BR$1,0))/INDEX('Planning CPRP'!$G$10:$BA$168,MATCH('Planning Ngrps'!$A77,'Planning CPRP'!$A$10:$A$170,0),MATCH('Planning Ngrps'!O$9,'Planning CPRP'!$G$9:$BA$9,0)),"")</f>
        <v/>
      </c>
      <c r="P77" s="158" t="str">
        <f>IFERROR(INDEX('March 2019'!$G$2:$BR$159,MATCH('Planning Ngrps'!$A77,'March 2019'!$A$2:$A$161,0),MATCH(P$9,'March 2019'!$G$1:$BR$1,0))/INDEX('Planning CPRP'!$G$10:$BA$168,MATCH('Planning Ngrps'!$A77,'Planning CPRP'!$A$10:$A$170,0),MATCH('Planning Ngrps'!P$9,'Planning CPRP'!$G$9:$BA$9,0)),"")</f>
        <v/>
      </c>
      <c r="Q77" s="158" t="str">
        <f>IFERROR(INDEX('March 2019'!$G$2:$BR$159,MATCH('Planning Ngrps'!$A77,'March 2019'!$A$2:$A$161,0),MATCH(Q$9,'March 2019'!$G$1:$BR$1,0))/INDEX('Planning CPRP'!$G$10:$BA$168,MATCH('Planning Ngrps'!$A77,'Planning CPRP'!$A$10:$A$170,0),MATCH('Planning Ngrps'!Q$9,'Planning CPRP'!$G$9:$BA$9,0)),"")</f>
        <v/>
      </c>
      <c r="R77" s="158" t="str">
        <f>IFERROR(INDEX('March 2019'!$G$2:$BR$159,MATCH('Planning Ngrps'!$A77,'March 2019'!$A$2:$A$161,0),MATCH(R$9,'March 2019'!$G$1:$BR$1,0))/INDEX('Planning CPRP'!$G$10:$BA$168,MATCH('Planning Ngrps'!$A77,'Planning CPRP'!$A$10:$A$170,0),MATCH('Planning Ngrps'!R$9,'Planning CPRP'!$G$9:$BA$9,0)),"")</f>
        <v/>
      </c>
      <c r="S77" s="158" t="str">
        <f>IFERROR(INDEX('March 2019'!$G$2:$BR$159,MATCH('Planning Ngrps'!$A77,'March 2019'!$A$2:$A$161,0),MATCH(S$9,'March 2019'!$G$1:$BR$1,0))/INDEX('Planning CPRP'!$G$10:$BA$168,MATCH('Planning Ngrps'!$A77,'Planning CPRP'!$A$10:$A$170,0),MATCH('Planning Ngrps'!S$9,'Planning CPRP'!$G$9:$BA$9,0)),"")</f>
        <v/>
      </c>
      <c r="T77" s="158" t="str">
        <f>IFERROR(INDEX('March 2019'!$G$2:$BR$159,MATCH('Planning Ngrps'!$A77,'March 2019'!$A$2:$A$161,0),MATCH(T$9,'March 2019'!$G$1:$BR$1,0))/INDEX('Planning CPRP'!$G$10:$BA$168,MATCH('Planning Ngrps'!$A77,'Planning CPRP'!$A$10:$A$170,0),MATCH('Planning Ngrps'!T$9,'Planning CPRP'!$G$9:$BA$9,0)),"")</f>
        <v/>
      </c>
      <c r="U77" s="158" t="str">
        <f>IFERROR(INDEX('March 2019'!$G$2:$BR$159,MATCH('Planning Ngrps'!$A77,'March 2019'!$A$2:$A$161,0),MATCH(U$9,'March 2019'!$G$1:$BR$1,0))/INDEX('Planning CPRP'!$G$10:$BA$168,MATCH('Planning Ngrps'!$A77,'Planning CPRP'!$A$10:$A$170,0),MATCH('Planning Ngrps'!U$9,'Planning CPRP'!$G$9:$BA$9,0)),"")</f>
        <v/>
      </c>
      <c r="V77" s="158" t="str">
        <f>IFERROR(INDEX('March 2019'!$G$2:$BR$159,MATCH('Planning Ngrps'!$A77,'March 2019'!$A$2:$A$161,0),MATCH(V$9,'March 2019'!$G$1:$BR$1,0))/INDEX('Planning CPRP'!$G$10:$BA$168,MATCH('Planning Ngrps'!$A77,'Planning CPRP'!$A$10:$A$170,0),MATCH('Planning Ngrps'!V$9,'Planning CPRP'!$G$9:$BA$9,0)),"")</f>
        <v/>
      </c>
      <c r="W77" s="158" t="str">
        <f>IFERROR(INDEX('March 2019'!$G$2:$BR$159,MATCH('Planning Ngrps'!$A77,'March 2019'!$A$2:$A$161,0),MATCH(W$9,'March 2019'!$G$1:$BR$1,0))/INDEX('Planning CPRP'!$G$10:$BA$168,MATCH('Planning Ngrps'!$A77,'Planning CPRP'!$A$10:$A$170,0),MATCH('Planning Ngrps'!W$9,'Planning CPRP'!$G$9:$BA$9,0)),"")</f>
        <v/>
      </c>
      <c r="X77" s="158" t="str">
        <f>IFERROR(INDEX('March 2019'!$G$2:$BR$159,MATCH('Planning Ngrps'!$A77,'March 2019'!$A$2:$A$161,0),MATCH(X$9,'March 2019'!$G$1:$BR$1,0))/INDEX('Planning CPRP'!$G$10:$BA$168,MATCH('Planning Ngrps'!$A77,'Planning CPRP'!$A$10:$A$170,0),MATCH('Planning Ngrps'!X$9,'Planning CPRP'!$G$9:$BA$9,0)),"")</f>
        <v/>
      </c>
      <c r="Y77" s="158" t="str">
        <f>IFERROR(INDEX('March 2019'!$G$2:$BR$159,MATCH('Planning Ngrps'!$A77,'March 2019'!$A$2:$A$161,0),MATCH(Y$9,'March 2019'!$G$1:$BR$1,0))/INDEX('Planning CPRP'!$G$10:$BA$168,MATCH('Planning Ngrps'!$A77,'Planning CPRP'!$A$10:$A$170,0),MATCH('Planning Ngrps'!Y$9,'Planning CPRP'!$G$9:$BA$9,0)),"")</f>
        <v/>
      </c>
      <c r="Z77" s="158" t="str">
        <f>IFERROR(INDEX('March 2019'!$G$2:$BR$159,MATCH('Planning Ngrps'!$A77,'March 2019'!$A$2:$A$161,0),MATCH(Z$9,'March 2019'!$G$1:$BR$1,0))/INDEX('Planning CPRP'!$G$10:$BA$168,MATCH('Planning Ngrps'!$A77,'Planning CPRP'!$A$10:$A$170,0),MATCH('Planning Ngrps'!Z$9,'Planning CPRP'!$G$9:$BA$9,0)),"")</f>
        <v/>
      </c>
      <c r="AA77" s="158" t="str">
        <f>IFERROR(INDEX('March 2019'!$G$2:$BR$159,MATCH('Planning Ngrps'!$A77,'March 2019'!$A$2:$A$161,0),MATCH(AA$9,'March 2019'!$G$1:$BR$1,0))/INDEX('Planning CPRP'!$G$10:$BA$168,MATCH('Planning Ngrps'!$A77,'Planning CPRP'!$A$10:$A$170,0),MATCH('Planning Ngrps'!AA$9,'Planning CPRP'!$G$9:$BA$9,0)),"")</f>
        <v/>
      </c>
      <c r="AB77" s="158" t="str">
        <f>IFERROR(INDEX('March 2019'!$G$2:$BR$159,MATCH('Planning Ngrps'!$A77,'March 2019'!$A$2:$A$161,0),MATCH(AB$9,'March 2019'!$G$1:$BR$1,0))/INDEX('Planning CPRP'!$G$10:$BA$168,MATCH('Planning Ngrps'!$A77,'Planning CPRP'!$A$10:$A$170,0),MATCH('Planning Ngrps'!AB$9,'Planning CPRP'!$G$9:$BA$9,0)),"")</f>
        <v/>
      </c>
      <c r="AC77" s="158" t="str">
        <f>IFERROR(INDEX('March 2019'!$G$2:$BR$159,MATCH('Planning Ngrps'!$A77,'March 2019'!$A$2:$A$161,0),MATCH(AC$9,'March 2019'!$G$1:$BR$1,0))/INDEX('Planning CPRP'!$G$10:$BA$168,MATCH('Planning Ngrps'!$A77,'Planning CPRP'!$A$10:$A$170,0),MATCH('Planning Ngrps'!AC$9,'Planning CPRP'!$G$9:$BA$9,0)),"")</f>
        <v/>
      </c>
      <c r="AD77" s="158" t="str">
        <f>IFERROR(INDEX('March 2019'!$G$2:$BR$159,MATCH('Planning Ngrps'!$A77,'March 2019'!$A$2:$A$161,0),MATCH(AD$9,'March 2019'!$G$1:$BR$1,0))/INDEX('Planning CPRP'!$G$10:$BA$168,MATCH('Planning Ngrps'!$A77,'Planning CPRP'!$A$10:$A$170,0),MATCH('Planning Ngrps'!AD$9,'Planning CPRP'!$G$9:$BA$9,0)),"")</f>
        <v/>
      </c>
      <c r="AE77" s="158" t="str">
        <f>IFERROR(INDEX('March 2019'!$G$2:$BR$159,MATCH('Planning Ngrps'!$A77,'March 2019'!$A$2:$A$161,0),MATCH(AE$9,'March 2019'!$G$1:$BR$1,0))/INDEX('Planning CPRP'!$G$10:$BA$168,MATCH('Planning Ngrps'!$A77,'Planning CPRP'!$A$10:$A$170,0),MATCH('Planning Ngrps'!AE$9,'Planning CPRP'!$G$9:$BA$9,0)),"")</f>
        <v/>
      </c>
      <c r="AF77" s="158" t="str">
        <f>IFERROR(INDEX('March 2019'!$G$2:$BR$159,MATCH('Planning Ngrps'!$A77,'March 2019'!$A$2:$A$161,0),MATCH(AF$9,'March 2019'!$G$1:$BR$1,0))/INDEX('Planning CPRP'!$G$10:$BA$168,MATCH('Planning Ngrps'!$A77,'Planning CPRP'!$A$10:$A$170,0),MATCH('Planning Ngrps'!AF$9,'Planning CPRP'!$G$9:$BA$9,0)),"")</f>
        <v/>
      </c>
      <c r="AG77" s="158" t="str">
        <f>IFERROR(INDEX('March 2019'!$G$2:$BR$159,MATCH('Planning Ngrps'!$A77,'March 2019'!$A$2:$A$161,0),MATCH(AG$9,'March 2019'!$G$1:$BR$1,0))/INDEX('Planning CPRP'!$G$10:$BA$168,MATCH('Planning Ngrps'!$A77,'Planning CPRP'!$A$10:$A$170,0),MATCH('Planning Ngrps'!AG$9,'Planning CPRP'!$G$9:$BA$9,0)),"")</f>
        <v/>
      </c>
      <c r="AH77" s="158" t="str">
        <f>IFERROR(INDEX('March 2019'!$G$2:$BR$159,MATCH('Planning Ngrps'!$A77,'March 2019'!$A$2:$A$161,0),MATCH(AH$9,'March 2019'!$G$1:$BR$1,0))/INDEX('Planning CPRP'!$G$10:$BA$168,MATCH('Planning Ngrps'!$A77,'Planning CPRP'!$A$10:$A$170,0),MATCH('Planning Ngrps'!AH$9,'Planning CPRP'!$G$9:$BA$9,0)),"")</f>
        <v/>
      </c>
      <c r="AI77" s="158" t="str">
        <f>IFERROR(INDEX('March 2019'!$G$2:$BR$159,MATCH('Planning Ngrps'!$A77,'March 2019'!$A$2:$A$161,0),MATCH(AI$9,'March 2019'!$G$1:$BR$1,0))/INDEX('Planning CPRP'!$G$10:$BA$168,MATCH('Planning Ngrps'!$A77,'Planning CPRP'!$A$10:$A$170,0),MATCH('Planning Ngrps'!AI$9,'Planning CPRP'!$G$9:$BA$9,0)),"")</f>
        <v/>
      </c>
      <c r="AJ77" s="158" t="str">
        <f>IFERROR(INDEX('March 2019'!$G$2:$BR$159,MATCH('Planning Ngrps'!$A77,'March 2019'!$A$2:$A$161,0),MATCH(AJ$9,'March 2019'!$G$1:$BR$1,0))/INDEX('Planning CPRP'!$G$10:$BA$168,MATCH('Planning Ngrps'!$A77,'Planning CPRP'!$A$10:$A$170,0),MATCH('Planning Ngrps'!AJ$9,'Planning CPRP'!$G$9:$BA$9,0)),"")</f>
        <v/>
      </c>
      <c r="AK77" s="158" t="str">
        <f>IFERROR(INDEX('March 2019'!$G$2:$BR$159,MATCH('Planning Ngrps'!$A77,'March 2019'!$A$2:$A$161,0),MATCH(AK$9,'March 2019'!$G$1:$BR$1,0))/INDEX('Planning CPRP'!$G$10:$BA$168,MATCH('Planning Ngrps'!$A77,'Planning CPRP'!$A$10:$A$170,0),MATCH('Planning Ngrps'!AK$9,'Planning CPRP'!$G$9:$BA$9,0)),"")</f>
        <v/>
      </c>
      <c r="AL77" s="158" t="str">
        <f>IFERROR(INDEX('March 2019'!$G$2:$BR$159,MATCH('Planning Ngrps'!$A77,'March 2019'!$A$2:$A$161,0),MATCH(AL$9,'March 2019'!$G$1:$BR$1,0))/INDEX('Planning CPRP'!$G$10:$BA$168,MATCH('Planning Ngrps'!$A77,'Planning CPRP'!$A$10:$A$170,0),MATCH('Planning Ngrps'!AL$9,'Planning CPRP'!$G$9:$BA$9,0)),"")</f>
        <v/>
      </c>
      <c r="AM77" s="158" t="str">
        <f>IFERROR(INDEX('March 2019'!$G$2:$BR$159,MATCH('Planning Ngrps'!$A77,'March 2019'!$A$2:$A$161,0),MATCH(AM$9,'March 2019'!$G$1:$BR$1,0))/INDEX('Planning CPRP'!$G$10:$BA$168,MATCH('Planning Ngrps'!$A77,'Planning CPRP'!$A$10:$A$170,0),MATCH('Planning Ngrps'!AM$9,'Planning CPRP'!$G$9:$BA$9,0)),"")</f>
        <v/>
      </c>
      <c r="AN77" s="158" t="str">
        <f>IFERROR(INDEX('March 2019'!$G$2:$BR$159,MATCH('Planning Ngrps'!$A77,'March 2019'!$A$2:$A$161,0),MATCH(AN$9,'March 2019'!$G$1:$BR$1,0))/INDEX('Planning CPRP'!$G$10:$BA$168,MATCH('Planning Ngrps'!$A77,'Planning CPRP'!$A$10:$A$170,0),MATCH('Planning Ngrps'!AN$9,'Planning CPRP'!$G$9:$BA$9,0)),"")</f>
        <v/>
      </c>
      <c r="AO77" s="158" t="str">
        <f>IFERROR(INDEX('March 2019'!$G$2:$BR$159,MATCH('Planning Ngrps'!$A77,'March 2019'!$A$2:$A$161,0),MATCH(AO$9,'March 2019'!$G$1:$BR$1,0))/INDEX('Planning CPRP'!$G$10:$BA$168,MATCH('Planning Ngrps'!$A77,'Planning CPRP'!$A$10:$A$170,0),MATCH('Planning Ngrps'!AO$9,'Planning CPRP'!$G$9:$BA$9,0)),"")</f>
        <v/>
      </c>
      <c r="AP77" s="158" t="str">
        <f>IFERROR(INDEX('March 2019'!$G$2:$BR$159,MATCH('Planning Ngrps'!$A77,'March 2019'!$A$2:$A$161,0),MATCH(AP$9,'March 2019'!$G$1:$BR$1,0))/INDEX('Planning CPRP'!$G$10:$BA$168,MATCH('Planning Ngrps'!$A77,'Planning CPRP'!$A$10:$A$170,0),MATCH('Planning Ngrps'!AP$9,'Planning CPRP'!$G$9:$BA$9,0)),"")</f>
        <v/>
      </c>
      <c r="AQ77" s="158" t="str">
        <f>IFERROR(INDEX('March 2019'!$G$2:$BR$159,MATCH('Planning Ngrps'!$A77,'March 2019'!$A$2:$A$161,0),MATCH(AQ$9,'March 2019'!$G$1:$BR$1,0))/INDEX('Planning CPRP'!$G$10:$BA$168,MATCH('Planning Ngrps'!$A77,'Planning CPRP'!$A$10:$A$170,0),MATCH('Planning Ngrps'!AQ$9,'Planning CPRP'!$G$9:$BA$9,0)),"")</f>
        <v/>
      </c>
      <c r="AR77" s="158" t="str">
        <f>IFERROR(INDEX('March 2019'!$G$2:$BR$159,MATCH('Planning Ngrps'!$A77,'March 2019'!$A$2:$A$161,0),MATCH(AR$9,'March 2019'!$G$1:$BR$1,0))/INDEX('Planning CPRP'!$G$10:$BA$168,MATCH('Planning Ngrps'!$A77,'Planning CPRP'!$A$10:$A$170,0),MATCH('Planning Ngrps'!AR$9,'Planning CPRP'!$G$9:$BA$9,0)),"")</f>
        <v/>
      </c>
      <c r="AS77" s="158" t="str">
        <f>IFERROR(INDEX('March 2019'!$G$2:$BR$159,MATCH('Planning Ngrps'!$A77,'March 2019'!$A$2:$A$161,0),MATCH(AS$9,'March 2019'!$G$1:$BR$1,0))/INDEX('Planning CPRP'!$G$10:$BA$168,MATCH('Planning Ngrps'!$A77,'Planning CPRP'!$A$10:$A$170,0),MATCH('Planning Ngrps'!AS$9,'Planning CPRP'!$G$9:$BA$9,0)),"")</f>
        <v/>
      </c>
      <c r="AT77" s="158" t="str">
        <f>IFERROR(INDEX('March 2019'!$G$2:$BR$159,MATCH('Planning Ngrps'!$A77,'March 2019'!$A$2:$A$161,0),MATCH(AT$9,'March 2019'!$G$1:$BR$1,0))/INDEX('Planning CPRP'!$G$10:$BA$168,MATCH('Planning Ngrps'!$A77,'Planning CPRP'!$A$10:$A$170,0),MATCH('Planning Ngrps'!AT$9,'Planning CPRP'!$G$9:$BA$9,0)),"")</f>
        <v/>
      </c>
      <c r="AU77" s="158" t="str">
        <f>IFERROR(INDEX('March 2019'!$G$2:$BR$159,MATCH('Planning Ngrps'!$A77,'March 2019'!$A$2:$A$161,0),MATCH(AU$9,'March 2019'!$G$1:$BR$1,0))/INDEX('Planning CPRP'!$G$10:$BA$168,MATCH('Planning Ngrps'!$A77,'Planning CPRP'!$A$10:$A$170,0),MATCH('Planning Ngrps'!AU$9,'Planning CPRP'!$G$9:$BA$9,0)),"")</f>
        <v/>
      </c>
      <c r="AV77" s="158" t="str">
        <f>IFERROR(INDEX('March 2019'!$G$2:$BR$159,MATCH('Planning Ngrps'!$A77,'March 2019'!$A$2:$A$161,0),MATCH(AV$9,'March 2019'!$G$1:$BR$1,0))/INDEX('Planning CPRP'!$G$10:$BA$168,MATCH('Planning Ngrps'!$A77,'Planning CPRP'!$A$10:$A$170,0),MATCH('Planning Ngrps'!AV$9,'Planning CPRP'!$G$9:$BA$9,0)),"")</f>
        <v/>
      </c>
      <c r="AW77" s="158" t="str">
        <f>IFERROR(INDEX('March 2019'!$G$2:$BR$159,MATCH('Planning Ngrps'!$A77,'March 2019'!$A$2:$A$161,0),MATCH(AW$9,'March 2019'!$G$1:$BR$1,0))/INDEX('Planning CPRP'!$G$10:$BA$168,MATCH('Planning Ngrps'!$A77,'Planning CPRP'!$A$10:$A$170,0),MATCH('Planning Ngrps'!AW$9,'Planning CPRP'!$G$9:$BA$9,0)),"")</f>
        <v/>
      </c>
      <c r="AX77" s="158" t="str">
        <f>IFERROR(INDEX('March 2019'!$G$2:$BR$159,MATCH('Planning Ngrps'!$A77,'March 2019'!$A$2:$A$161,0),MATCH(AX$9,'March 2019'!$G$1:$BR$1,0))/INDEX('Planning CPRP'!$G$10:$BA$168,MATCH('Planning Ngrps'!$A77,'Planning CPRP'!$A$10:$A$170,0),MATCH('Planning Ngrps'!AX$9,'Planning CPRP'!$G$9:$BA$9,0)),"")</f>
        <v/>
      </c>
      <c r="AY77" s="158" t="str">
        <f>IFERROR(INDEX('March 2019'!$G$2:$BR$159,MATCH('Planning Ngrps'!$A77,'March 2019'!$A$2:$A$161,0),MATCH(AY$9,'March 2019'!$G$1:$BR$1,0))/INDEX('Planning CPRP'!$G$10:$BA$168,MATCH('Planning Ngrps'!$A77,'Planning CPRP'!$A$10:$A$170,0),MATCH('Planning Ngrps'!AY$9,'Planning CPRP'!$G$9:$BA$9,0)),"")</f>
        <v/>
      </c>
      <c r="AZ77" s="158" t="str">
        <f>IFERROR(INDEX('March 2019'!$G$2:$BR$159,MATCH('Planning Ngrps'!$A77,'March 2019'!$A$2:$A$161,0),MATCH(AZ$9,'March 2019'!$G$1:$BR$1,0))/INDEX('Planning CPRP'!$G$10:$BA$168,MATCH('Planning Ngrps'!$A77,'Planning CPRP'!$A$10:$A$170,0),MATCH('Planning Ngrps'!AZ$9,'Planning CPRP'!$G$9:$BA$9,0)),"")</f>
        <v/>
      </c>
      <c r="BA77" s="158" t="str">
        <f>IFERROR(INDEX('March 2019'!$G$2:$BR$159,MATCH('Planning Ngrps'!$A77,'March 2019'!$A$2:$A$161,0),MATCH(BA$9,'March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IFERROR(INDEX('March 2019'!$G$2:$BR$159,MATCH('Planning Ngrps'!$A78,'March 2019'!$A$2:$A$161,0),MATCH(G$9,'March 2019'!$G$1:$BR$1,0))/INDEX('Planning CPRP'!$G$10:$BA$168,MATCH('Planning Ngrps'!$A78,'Planning CPRP'!$A$10:$A$170,0),MATCH('Planning Ngrps'!G$9,'Planning CPRP'!$G$9:$BA$9,0)),"")</f>
        <v/>
      </c>
      <c r="H78" s="158" t="str">
        <f>IFERROR(INDEX('March 2019'!$G$2:$BR$159,MATCH('Planning Ngrps'!$A78,'March 2019'!$A$2:$A$161,0),MATCH(H$9,'March 2019'!$G$1:$BR$1,0))/INDEX('Planning CPRP'!$G$10:$BA$168,MATCH('Planning Ngrps'!$A78,'Planning CPRP'!$A$10:$A$170,0),MATCH('Planning Ngrps'!H$9,'Planning CPRP'!$G$9:$BA$9,0)),"")</f>
        <v/>
      </c>
      <c r="I78" s="158" t="str">
        <f>IFERROR(INDEX('March 2019'!$G$2:$BR$159,MATCH('Planning Ngrps'!$A78,'March 2019'!$A$2:$A$161,0),MATCH(I$9,'March 2019'!$G$1:$BR$1,0))/INDEX('Planning CPRP'!$G$10:$BA$168,MATCH('Planning Ngrps'!$A78,'Planning CPRP'!$A$10:$A$170,0),MATCH('Planning Ngrps'!I$9,'Planning CPRP'!$G$9:$BA$9,0)),"")</f>
        <v/>
      </c>
      <c r="J78" s="158" t="str">
        <f>IFERROR(INDEX('March 2019'!$G$2:$BR$159,MATCH('Planning Ngrps'!$A78,'March 2019'!$A$2:$A$161,0),MATCH(J$9,'March 2019'!$G$1:$BR$1,0))/INDEX('Planning CPRP'!$G$10:$BA$168,MATCH('Planning Ngrps'!$A78,'Planning CPRP'!$A$10:$A$170,0),MATCH('Planning Ngrps'!J$9,'Planning CPRP'!$G$9:$BA$9,0)),"")</f>
        <v/>
      </c>
      <c r="K78" s="158" t="str">
        <f>IFERROR(INDEX('March 2019'!$G$2:$BR$159,MATCH('Planning Ngrps'!$A78,'March 2019'!$A$2:$A$161,0),MATCH(K$9,'March 2019'!$G$1:$BR$1,0))/INDEX('Planning CPRP'!$G$10:$BA$168,MATCH('Planning Ngrps'!$A78,'Planning CPRP'!$A$10:$A$170,0),MATCH('Planning Ngrps'!K$9,'Planning CPRP'!$G$9:$BA$9,0)),"")</f>
        <v/>
      </c>
      <c r="L78" s="158" t="str">
        <f>IFERROR(INDEX('March 2019'!$G$2:$BR$159,MATCH('Planning Ngrps'!$A78,'March 2019'!$A$2:$A$161,0),MATCH(L$9,'March 2019'!$G$1:$BR$1,0))/INDEX('Planning CPRP'!$G$10:$BA$168,MATCH('Planning Ngrps'!$A78,'Planning CPRP'!$A$10:$A$170,0),MATCH('Planning Ngrps'!L$9,'Planning CPRP'!$G$9:$BA$9,0)),"")</f>
        <v/>
      </c>
      <c r="M78" s="158" t="str">
        <f>IFERROR(INDEX('March 2019'!$G$2:$BR$159,MATCH('Planning Ngrps'!$A78,'March 2019'!$A$2:$A$161,0),MATCH(M$9,'March 2019'!$G$1:$BR$1,0))/INDEX('Planning CPRP'!$G$10:$BA$168,MATCH('Planning Ngrps'!$A78,'Planning CPRP'!$A$10:$A$170,0),MATCH('Planning Ngrps'!M$9,'Planning CPRP'!$G$9:$BA$9,0)),"")</f>
        <v/>
      </c>
      <c r="N78" s="158" t="str">
        <f>IFERROR(INDEX('March 2019'!$G$2:$BR$159,MATCH('Planning Ngrps'!$A78,'March 2019'!$A$2:$A$161,0),MATCH(N$9,'March 2019'!$G$1:$BR$1,0))/INDEX('Planning CPRP'!$G$10:$BA$168,MATCH('Planning Ngrps'!$A78,'Planning CPRP'!$A$10:$A$170,0),MATCH('Planning Ngrps'!N$9,'Planning CPRP'!$G$9:$BA$9,0)),"")</f>
        <v/>
      </c>
      <c r="O78" s="158" t="str">
        <f>IFERROR(INDEX('March 2019'!$G$2:$BR$159,MATCH('Planning Ngrps'!$A78,'March 2019'!$A$2:$A$161,0),MATCH(O$9,'March 2019'!$G$1:$BR$1,0))/INDEX('Planning CPRP'!$G$10:$BA$168,MATCH('Planning Ngrps'!$A78,'Planning CPRP'!$A$10:$A$170,0),MATCH('Planning Ngrps'!O$9,'Planning CPRP'!$G$9:$BA$9,0)),"")</f>
        <v/>
      </c>
      <c r="P78" s="158" t="str">
        <f>IFERROR(INDEX('March 2019'!$G$2:$BR$159,MATCH('Planning Ngrps'!$A78,'March 2019'!$A$2:$A$161,0),MATCH(P$9,'March 2019'!$G$1:$BR$1,0))/INDEX('Planning CPRP'!$G$10:$BA$168,MATCH('Planning Ngrps'!$A78,'Planning CPRP'!$A$10:$A$170,0),MATCH('Planning Ngrps'!P$9,'Planning CPRP'!$G$9:$BA$9,0)),"")</f>
        <v/>
      </c>
      <c r="Q78" s="158" t="str">
        <f>IFERROR(INDEX('March 2019'!$G$2:$BR$159,MATCH('Planning Ngrps'!$A78,'March 2019'!$A$2:$A$161,0),MATCH(Q$9,'March 2019'!$G$1:$BR$1,0))/INDEX('Planning CPRP'!$G$10:$BA$168,MATCH('Planning Ngrps'!$A78,'Planning CPRP'!$A$10:$A$170,0),MATCH('Planning Ngrps'!Q$9,'Planning CPRP'!$G$9:$BA$9,0)),"")</f>
        <v/>
      </c>
      <c r="R78" s="158" t="str">
        <f>IFERROR(INDEX('March 2019'!$G$2:$BR$159,MATCH('Planning Ngrps'!$A78,'March 2019'!$A$2:$A$161,0),MATCH(R$9,'March 2019'!$G$1:$BR$1,0))/INDEX('Planning CPRP'!$G$10:$BA$168,MATCH('Planning Ngrps'!$A78,'Planning CPRP'!$A$10:$A$170,0),MATCH('Planning Ngrps'!R$9,'Planning CPRP'!$G$9:$BA$9,0)),"")</f>
        <v/>
      </c>
      <c r="S78" s="158" t="str">
        <f>IFERROR(INDEX('March 2019'!$G$2:$BR$159,MATCH('Planning Ngrps'!$A78,'March 2019'!$A$2:$A$161,0),MATCH(S$9,'March 2019'!$G$1:$BR$1,0))/INDEX('Planning CPRP'!$G$10:$BA$168,MATCH('Planning Ngrps'!$A78,'Planning CPRP'!$A$10:$A$170,0),MATCH('Planning Ngrps'!S$9,'Planning CPRP'!$G$9:$BA$9,0)),"")</f>
        <v/>
      </c>
      <c r="T78" s="158" t="str">
        <f>IFERROR(INDEX('March 2019'!$G$2:$BR$159,MATCH('Planning Ngrps'!$A78,'March 2019'!$A$2:$A$161,0),MATCH(T$9,'March 2019'!$G$1:$BR$1,0))/INDEX('Planning CPRP'!$G$10:$BA$168,MATCH('Planning Ngrps'!$A78,'Planning CPRP'!$A$10:$A$170,0),MATCH('Planning Ngrps'!T$9,'Planning CPRP'!$G$9:$BA$9,0)),"")</f>
        <v/>
      </c>
      <c r="U78" s="158" t="str">
        <f>IFERROR(INDEX('March 2019'!$G$2:$BR$159,MATCH('Planning Ngrps'!$A78,'March 2019'!$A$2:$A$161,0),MATCH(U$9,'March 2019'!$G$1:$BR$1,0))/INDEX('Planning CPRP'!$G$10:$BA$168,MATCH('Planning Ngrps'!$A78,'Planning CPRP'!$A$10:$A$170,0),MATCH('Planning Ngrps'!U$9,'Planning CPRP'!$G$9:$BA$9,0)),"")</f>
        <v/>
      </c>
      <c r="V78" s="158" t="str">
        <f>IFERROR(INDEX('March 2019'!$G$2:$BR$159,MATCH('Planning Ngrps'!$A78,'March 2019'!$A$2:$A$161,0),MATCH(V$9,'March 2019'!$G$1:$BR$1,0))/INDEX('Planning CPRP'!$G$10:$BA$168,MATCH('Planning Ngrps'!$A78,'Planning CPRP'!$A$10:$A$170,0),MATCH('Planning Ngrps'!V$9,'Planning CPRP'!$G$9:$BA$9,0)),"")</f>
        <v/>
      </c>
      <c r="W78" s="158" t="str">
        <f>IFERROR(INDEX('March 2019'!$G$2:$BR$159,MATCH('Planning Ngrps'!$A78,'March 2019'!$A$2:$A$161,0),MATCH(W$9,'March 2019'!$G$1:$BR$1,0))/INDEX('Planning CPRP'!$G$10:$BA$168,MATCH('Planning Ngrps'!$A78,'Planning CPRP'!$A$10:$A$170,0),MATCH('Planning Ngrps'!W$9,'Planning CPRP'!$G$9:$BA$9,0)),"")</f>
        <v/>
      </c>
      <c r="X78" s="158" t="str">
        <f>IFERROR(INDEX('March 2019'!$G$2:$BR$159,MATCH('Planning Ngrps'!$A78,'March 2019'!$A$2:$A$161,0),MATCH(X$9,'March 2019'!$G$1:$BR$1,0))/INDEX('Planning CPRP'!$G$10:$BA$168,MATCH('Planning Ngrps'!$A78,'Planning CPRP'!$A$10:$A$170,0),MATCH('Planning Ngrps'!X$9,'Planning CPRP'!$G$9:$BA$9,0)),"")</f>
        <v/>
      </c>
      <c r="Y78" s="158" t="str">
        <f>IFERROR(INDEX('March 2019'!$G$2:$BR$159,MATCH('Planning Ngrps'!$A78,'March 2019'!$A$2:$A$161,0),MATCH(Y$9,'March 2019'!$G$1:$BR$1,0))/INDEX('Planning CPRP'!$G$10:$BA$168,MATCH('Planning Ngrps'!$A78,'Planning CPRP'!$A$10:$A$170,0),MATCH('Planning Ngrps'!Y$9,'Planning CPRP'!$G$9:$BA$9,0)),"")</f>
        <v/>
      </c>
      <c r="Z78" s="158" t="str">
        <f>IFERROR(INDEX('March 2019'!$G$2:$BR$159,MATCH('Planning Ngrps'!$A78,'March 2019'!$A$2:$A$161,0),MATCH(Z$9,'March 2019'!$G$1:$BR$1,0))/INDEX('Planning CPRP'!$G$10:$BA$168,MATCH('Planning Ngrps'!$A78,'Planning CPRP'!$A$10:$A$170,0),MATCH('Planning Ngrps'!Z$9,'Planning CPRP'!$G$9:$BA$9,0)),"")</f>
        <v/>
      </c>
      <c r="AA78" s="158" t="str">
        <f>IFERROR(INDEX('March 2019'!$G$2:$BR$159,MATCH('Planning Ngrps'!$A78,'March 2019'!$A$2:$A$161,0),MATCH(AA$9,'March 2019'!$G$1:$BR$1,0))/INDEX('Planning CPRP'!$G$10:$BA$168,MATCH('Planning Ngrps'!$A78,'Planning CPRP'!$A$10:$A$170,0),MATCH('Planning Ngrps'!AA$9,'Planning CPRP'!$G$9:$BA$9,0)),"")</f>
        <v/>
      </c>
      <c r="AB78" s="158" t="str">
        <f>IFERROR(INDEX('March 2019'!$G$2:$BR$159,MATCH('Planning Ngrps'!$A78,'March 2019'!$A$2:$A$161,0),MATCH(AB$9,'March 2019'!$G$1:$BR$1,0))/INDEX('Planning CPRP'!$G$10:$BA$168,MATCH('Planning Ngrps'!$A78,'Planning CPRP'!$A$10:$A$170,0),MATCH('Planning Ngrps'!AB$9,'Planning CPRP'!$G$9:$BA$9,0)),"")</f>
        <v/>
      </c>
      <c r="AC78" s="158" t="str">
        <f>IFERROR(INDEX('March 2019'!$G$2:$BR$159,MATCH('Planning Ngrps'!$A78,'March 2019'!$A$2:$A$161,0),MATCH(AC$9,'March 2019'!$G$1:$BR$1,0))/INDEX('Planning CPRP'!$G$10:$BA$168,MATCH('Planning Ngrps'!$A78,'Planning CPRP'!$A$10:$A$170,0),MATCH('Planning Ngrps'!AC$9,'Planning CPRP'!$G$9:$BA$9,0)),"")</f>
        <v/>
      </c>
      <c r="AD78" s="158" t="str">
        <f>IFERROR(INDEX('March 2019'!$G$2:$BR$159,MATCH('Planning Ngrps'!$A78,'March 2019'!$A$2:$A$161,0),MATCH(AD$9,'March 2019'!$G$1:$BR$1,0))/INDEX('Planning CPRP'!$G$10:$BA$168,MATCH('Planning Ngrps'!$A78,'Planning CPRP'!$A$10:$A$170,0),MATCH('Planning Ngrps'!AD$9,'Planning CPRP'!$G$9:$BA$9,0)),"")</f>
        <v/>
      </c>
      <c r="AE78" s="158" t="str">
        <f>IFERROR(INDEX('March 2019'!$G$2:$BR$159,MATCH('Planning Ngrps'!$A78,'March 2019'!$A$2:$A$161,0),MATCH(AE$9,'March 2019'!$G$1:$BR$1,0))/INDEX('Planning CPRP'!$G$10:$BA$168,MATCH('Planning Ngrps'!$A78,'Planning CPRP'!$A$10:$A$170,0),MATCH('Planning Ngrps'!AE$9,'Planning CPRP'!$G$9:$BA$9,0)),"")</f>
        <v/>
      </c>
      <c r="AF78" s="158" t="str">
        <f>IFERROR(INDEX('March 2019'!$G$2:$BR$159,MATCH('Planning Ngrps'!$A78,'March 2019'!$A$2:$A$161,0),MATCH(AF$9,'March 2019'!$G$1:$BR$1,0))/INDEX('Planning CPRP'!$G$10:$BA$168,MATCH('Planning Ngrps'!$A78,'Planning CPRP'!$A$10:$A$170,0),MATCH('Planning Ngrps'!AF$9,'Planning CPRP'!$G$9:$BA$9,0)),"")</f>
        <v/>
      </c>
      <c r="AG78" s="158" t="str">
        <f>IFERROR(INDEX('March 2019'!$G$2:$BR$159,MATCH('Planning Ngrps'!$A78,'March 2019'!$A$2:$A$161,0),MATCH(AG$9,'March 2019'!$G$1:$BR$1,0))/INDEX('Planning CPRP'!$G$10:$BA$168,MATCH('Planning Ngrps'!$A78,'Planning CPRP'!$A$10:$A$170,0),MATCH('Planning Ngrps'!AG$9,'Planning CPRP'!$G$9:$BA$9,0)),"")</f>
        <v/>
      </c>
      <c r="AH78" s="158" t="str">
        <f>IFERROR(INDEX('March 2019'!$G$2:$BR$159,MATCH('Planning Ngrps'!$A78,'March 2019'!$A$2:$A$161,0),MATCH(AH$9,'March 2019'!$G$1:$BR$1,0))/INDEX('Planning CPRP'!$G$10:$BA$168,MATCH('Planning Ngrps'!$A78,'Planning CPRP'!$A$10:$A$170,0),MATCH('Planning Ngrps'!AH$9,'Planning CPRP'!$G$9:$BA$9,0)),"")</f>
        <v/>
      </c>
      <c r="AI78" s="158" t="str">
        <f>IFERROR(INDEX('March 2019'!$G$2:$BR$159,MATCH('Planning Ngrps'!$A78,'March 2019'!$A$2:$A$161,0),MATCH(AI$9,'March 2019'!$G$1:$BR$1,0))/INDEX('Planning CPRP'!$G$10:$BA$168,MATCH('Planning Ngrps'!$A78,'Planning CPRP'!$A$10:$A$170,0),MATCH('Planning Ngrps'!AI$9,'Planning CPRP'!$G$9:$BA$9,0)),"")</f>
        <v/>
      </c>
      <c r="AJ78" s="158" t="str">
        <f>IFERROR(INDEX('March 2019'!$G$2:$BR$159,MATCH('Planning Ngrps'!$A78,'March 2019'!$A$2:$A$161,0),MATCH(AJ$9,'March 2019'!$G$1:$BR$1,0))/INDEX('Planning CPRP'!$G$10:$BA$168,MATCH('Planning Ngrps'!$A78,'Planning CPRP'!$A$10:$A$170,0),MATCH('Planning Ngrps'!AJ$9,'Planning CPRP'!$G$9:$BA$9,0)),"")</f>
        <v/>
      </c>
      <c r="AK78" s="158" t="str">
        <f>IFERROR(INDEX('March 2019'!$G$2:$BR$159,MATCH('Planning Ngrps'!$A78,'March 2019'!$A$2:$A$161,0),MATCH(AK$9,'March 2019'!$G$1:$BR$1,0))/INDEX('Planning CPRP'!$G$10:$BA$168,MATCH('Planning Ngrps'!$A78,'Planning CPRP'!$A$10:$A$170,0),MATCH('Planning Ngrps'!AK$9,'Planning CPRP'!$G$9:$BA$9,0)),"")</f>
        <v/>
      </c>
      <c r="AL78" s="158" t="str">
        <f>IFERROR(INDEX('March 2019'!$G$2:$BR$159,MATCH('Planning Ngrps'!$A78,'March 2019'!$A$2:$A$161,0),MATCH(AL$9,'March 2019'!$G$1:$BR$1,0))/INDEX('Planning CPRP'!$G$10:$BA$168,MATCH('Planning Ngrps'!$A78,'Planning CPRP'!$A$10:$A$170,0),MATCH('Planning Ngrps'!AL$9,'Planning CPRP'!$G$9:$BA$9,0)),"")</f>
        <v/>
      </c>
      <c r="AM78" s="158" t="str">
        <f>IFERROR(INDEX('March 2019'!$G$2:$BR$159,MATCH('Planning Ngrps'!$A78,'March 2019'!$A$2:$A$161,0),MATCH(AM$9,'March 2019'!$G$1:$BR$1,0))/INDEX('Planning CPRP'!$G$10:$BA$168,MATCH('Planning Ngrps'!$A78,'Planning CPRP'!$A$10:$A$170,0),MATCH('Planning Ngrps'!AM$9,'Planning CPRP'!$G$9:$BA$9,0)),"")</f>
        <v/>
      </c>
      <c r="AN78" s="158" t="str">
        <f>IFERROR(INDEX('March 2019'!$G$2:$BR$159,MATCH('Planning Ngrps'!$A78,'March 2019'!$A$2:$A$161,0),MATCH(AN$9,'March 2019'!$G$1:$BR$1,0))/INDEX('Planning CPRP'!$G$10:$BA$168,MATCH('Planning Ngrps'!$A78,'Planning CPRP'!$A$10:$A$170,0),MATCH('Planning Ngrps'!AN$9,'Planning CPRP'!$G$9:$BA$9,0)),"")</f>
        <v/>
      </c>
      <c r="AO78" s="158" t="str">
        <f>IFERROR(INDEX('March 2019'!$G$2:$BR$159,MATCH('Planning Ngrps'!$A78,'March 2019'!$A$2:$A$161,0),MATCH(AO$9,'March 2019'!$G$1:$BR$1,0))/INDEX('Planning CPRP'!$G$10:$BA$168,MATCH('Planning Ngrps'!$A78,'Planning CPRP'!$A$10:$A$170,0),MATCH('Planning Ngrps'!AO$9,'Planning CPRP'!$G$9:$BA$9,0)),"")</f>
        <v/>
      </c>
      <c r="AP78" s="158" t="str">
        <f>IFERROR(INDEX('March 2019'!$G$2:$BR$159,MATCH('Planning Ngrps'!$A78,'March 2019'!$A$2:$A$161,0),MATCH(AP$9,'March 2019'!$G$1:$BR$1,0))/INDEX('Planning CPRP'!$G$10:$BA$168,MATCH('Planning Ngrps'!$A78,'Planning CPRP'!$A$10:$A$170,0),MATCH('Planning Ngrps'!AP$9,'Planning CPRP'!$G$9:$BA$9,0)),"")</f>
        <v/>
      </c>
      <c r="AQ78" s="158" t="str">
        <f>IFERROR(INDEX('March 2019'!$G$2:$BR$159,MATCH('Planning Ngrps'!$A78,'March 2019'!$A$2:$A$161,0),MATCH(AQ$9,'March 2019'!$G$1:$BR$1,0))/INDEX('Planning CPRP'!$G$10:$BA$168,MATCH('Planning Ngrps'!$A78,'Planning CPRP'!$A$10:$A$170,0),MATCH('Planning Ngrps'!AQ$9,'Planning CPRP'!$G$9:$BA$9,0)),"")</f>
        <v/>
      </c>
      <c r="AR78" s="158" t="str">
        <f>IFERROR(INDEX('March 2019'!$G$2:$BR$159,MATCH('Planning Ngrps'!$A78,'March 2019'!$A$2:$A$161,0),MATCH(AR$9,'March 2019'!$G$1:$BR$1,0))/INDEX('Planning CPRP'!$G$10:$BA$168,MATCH('Planning Ngrps'!$A78,'Planning CPRP'!$A$10:$A$170,0),MATCH('Planning Ngrps'!AR$9,'Planning CPRP'!$G$9:$BA$9,0)),"")</f>
        <v/>
      </c>
      <c r="AS78" s="158" t="str">
        <f>IFERROR(INDEX('March 2019'!$G$2:$BR$159,MATCH('Planning Ngrps'!$A78,'March 2019'!$A$2:$A$161,0),MATCH(AS$9,'March 2019'!$G$1:$BR$1,0))/INDEX('Planning CPRP'!$G$10:$BA$168,MATCH('Planning Ngrps'!$A78,'Planning CPRP'!$A$10:$A$170,0),MATCH('Planning Ngrps'!AS$9,'Planning CPRP'!$G$9:$BA$9,0)),"")</f>
        <v/>
      </c>
      <c r="AT78" s="158" t="str">
        <f>IFERROR(INDEX('March 2019'!$G$2:$BR$159,MATCH('Planning Ngrps'!$A78,'March 2019'!$A$2:$A$161,0),MATCH(AT$9,'March 2019'!$G$1:$BR$1,0))/INDEX('Planning CPRP'!$G$10:$BA$168,MATCH('Planning Ngrps'!$A78,'Planning CPRP'!$A$10:$A$170,0),MATCH('Planning Ngrps'!AT$9,'Planning CPRP'!$G$9:$BA$9,0)),"")</f>
        <v/>
      </c>
      <c r="AU78" s="158" t="str">
        <f>IFERROR(INDEX('March 2019'!$G$2:$BR$159,MATCH('Planning Ngrps'!$A78,'March 2019'!$A$2:$A$161,0),MATCH(AU$9,'March 2019'!$G$1:$BR$1,0))/INDEX('Planning CPRP'!$G$10:$BA$168,MATCH('Planning Ngrps'!$A78,'Planning CPRP'!$A$10:$A$170,0),MATCH('Planning Ngrps'!AU$9,'Planning CPRP'!$G$9:$BA$9,0)),"")</f>
        <v/>
      </c>
      <c r="AV78" s="158" t="str">
        <f>IFERROR(INDEX('March 2019'!$G$2:$BR$159,MATCH('Planning Ngrps'!$A78,'March 2019'!$A$2:$A$161,0),MATCH(AV$9,'March 2019'!$G$1:$BR$1,0))/INDEX('Planning CPRP'!$G$10:$BA$168,MATCH('Planning Ngrps'!$A78,'Planning CPRP'!$A$10:$A$170,0),MATCH('Planning Ngrps'!AV$9,'Planning CPRP'!$G$9:$BA$9,0)),"")</f>
        <v/>
      </c>
      <c r="AW78" s="158" t="str">
        <f>IFERROR(INDEX('March 2019'!$G$2:$BR$159,MATCH('Planning Ngrps'!$A78,'March 2019'!$A$2:$A$161,0),MATCH(AW$9,'March 2019'!$G$1:$BR$1,0))/INDEX('Planning CPRP'!$G$10:$BA$168,MATCH('Planning Ngrps'!$A78,'Planning CPRP'!$A$10:$A$170,0),MATCH('Planning Ngrps'!AW$9,'Planning CPRP'!$G$9:$BA$9,0)),"")</f>
        <v/>
      </c>
      <c r="AX78" s="158" t="str">
        <f>IFERROR(INDEX('March 2019'!$G$2:$BR$159,MATCH('Planning Ngrps'!$A78,'March 2019'!$A$2:$A$161,0),MATCH(AX$9,'March 2019'!$G$1:$BR$1,0))/INDEX('Planning CPRP'!$G$10:$BA$168,MATCH('Planning Ngrps'!$A78,'Planning CPRP'!$A$10:$A$170,0),MATCH('Planning Ngrps'!AX$9,'Planning CPRP'!$G$9:$BA$9,0)),"")</f>
        <v/>
      </c>
      <c r="AY78" s="158" t="str">
        <f>IFERROR(INDEX('March 2019'!$G$2:$BR$159,MATCH('Planning Ngrps'!$A78,'March 2019'!$A$2:$A$161,0),MATCH(AY$9,'March 2019'!$G$1:$BR$1,0))/INDEX('Planning CPRP'!$G$10:$BA$168,MATCH('Planning Ngrps'!$A78,'Planning CPRP'!$A$10:$A$170,0),MATCH('Planning Ngrps'!AY$9,'Planning CPRP'!$G$9:$BA$9,0)),"")</f>
        <v/>
      </c>
      <c r="AZ78" s="158" t="str">
        <f>IFERROR(INDEX('March 2019'!$G$2:$BR$159,MATCH('Planning Ngrps'!$A78,'March 2019'!$A$2:$A$161,0),MATCH(AZ$9,'March 2019'!$G$1:$BR$1,0))/INDEX('Planning CPRP'!$G$10:$BA$168,MATCH('Planning Ngrps'!$A78,'Planning CPRP'!$A$10:$A$170,0),MATCH('Planning Ngrps'!AZ$9,'Planning CPRP'!$G$9:$BA$9,0)),"")</f>
        <v/>
      </c>
      <c r="BA78" s="158" t="str">
        <f>IFERROR(INDEX('March 2019'!$G$2:$BR$159,MATCH('Planning Ngrps'!$A78,'March 2019'!$A$2:$A$161,0),MATCH(BA$9,'March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IFERROR(INDEX('March 2019'!$G$2:$BR$159,MATCH('Planning Ngrps'!$A79,'March 2019'!$A$2:$A$161,0),MATCH(G$9,'March 2019'!$G$1:$BR$1,0))/INDEX('Planning CPRP'!$G$10:$BA$168,MATCH('Planning Ngrps'!$A79,'Planning CPRP'!$A$10:$A$170,0),MATCH('Planning Ngrps'!G$9,'Planning CPRP'!$G$9:$BA$9,0)),"")</f>
        <v/>
      </c>
      <c r="H79" s="158" t="str">
        <f>IFERROR(INDEX('March 2019'!$G$2:$BR$159,MATCH('Planning Ngrps'!$A79,'March 2019'!$A$2:$A$161,0),MATCH(H$9,'March 2019'!$G$1:$BR$1,0))/INDEX('Planning CPRP'!$G$10:$BA$168,MATCH('Planning Ngrps'!$A79,'Planning CPRP'!$A$10:$A$170,0),MATCH('Planning Ngrps'!H$9,'Planning CPRP'!$G$9:$BA$9,0)),"")</f>
        <v/>
      </c>
      <c r="I79" s="158" t="str">
        <f>IFERROR(INDEX('March 2019'!$G$2:$BR$159,MATCH('Planning Ngrps'!$A79,'March 2019'!$A$2:$A$161,0),MATCH(I$9,'March 2019'!$G$1:$BR$1,0))/INDEX('Planning CPRP'!$G$10:$BA$168,MATCH('Planning Ngrps'!$A79,'Planning CPRP'!$A$10:$A$170,0),MATCH('Planning Ngrps'!I$9,'Planning CPRP'!$G$9:$BA$9,0)),"")</f>
        <v/>
      </c>
      <c r="J79" s="158" t="str">
        <f>IFERROR(INDEX('March 2019'!$G$2:$BR$159,MATCH('Planning Ngrps'!$A79,'March 2019'!$A$2:$A$161,0),MATCH(J$9,'March 2019'!$G$1:$BR$1,0))/INDEX('Planning CPRP'!$G$10:$BA$168,MATCH('Planning Ngrps'!$A79,'Planning CPRP'!$A$10:$A$170,0),MATCH('Planning Ngrps'!J$9,'Planning CPRP'!$G$9:$BA$9,0)),"")</f>
        <v/>
      </c>
      <c r="K79" s="158" t="str">
        <f>IFERROR(INDEX('March 2019'!$G$2:$BR$159,MATCH('Planning Ngrps'!$A79,'March 2019'!$A$2:$A$161,0),MATCH(K$9,'March 2019'!$G$1:$BR$1,0))/INDEX('Planning CPRP'!$G$10:$BA$168,MATCH('Planning Ngrps'!$A79,'Planning CPRP'!$A$10:$A$170,0),MATCH('Planning Ngrps'!K$9,'Planning CPRP'!$G$9:$BA$9,0)),"")</f>
        <v/>
      </c>
      <c r="L79" s="158" t="str">
        <f>IFERROR(INDEX('March 2019'!$G$2:$BR$159,MATCH('Planning Ngrps'!$A79,'March 2019'!$A$2:$A$161,0),MATCH(L$9,'March 2019'!$G$1:$BR$1,0))/INDEX('Planning CPRP'!$G$10:$BA$168,MATCH('Planning Ngrps'!$A79,'Planning CPRP'!$A$10:$A$170,0),MATCH('Planning Ngrps'!L$9,'Planning CPRP'!$G$9:$BA$9,0)),"")</f>
        <v/>
      </c>
      <c r="M79" s="158" t="str">
        <f>IFERROR(INDEX('March 2019'!$G$2:$BR$159,MATCH('Planning Ngrps'!$A79,'March 2019'!$A$2:$A$161,0),MATCH(M$9,'March 2019'!$G$1:$BR$1,0))/INDEX('Planning CPRP'!$G$10:$BA$168,MATCH('Planning Ngrps'!$A79,'Planning CPRP'!$A$10:$A$170,0),MATCH('Planning Ngrps'!M$9,'Planning CPRP'!$G$9:$BA$9,0)),"")</f>
        <v/>
      </c>
      <c r="N79" s="158" t="str">
        <f>IFERROR(INDEX('March 2019'!$G$2:$BR$159,MATCH('Planning Ngrps'!$A79,'March 2019'!$A$2:$A$161,0),MATCH(N$9,'March 2019'!$G$1:$BR$1,0))/INDEX('Planning CPRP'!$G$10:$BA$168,MATCH('Planning Ngrps'!$A79,'Planning CPRP'!$A$10:$A$170,0),MATCH('Planning Ngrps'!N$9,'Planning CPRP'!$G$9:$BA$9,0)),"")</f>
        <v/>
      </c>
      <c r="O79" s="158" t="str">
        <f>IFERROR(INDEX('March 2019'!$G$2:$BR$159,MATCH('Planning Ngrps'!$A79,'March 2019'!$A$2:$A$161,0),MATCH(O$9,'March 2019'!$G$1:$BR$1,0))/INDEX('Planning CPRP'!$G$10:$BA$168,MATCH('Planning Ngrps'!$A79,'Planning CPRP'!$A$10:$A$170,0),MATCH('Planning Ngrps'!O$9,'Planning CPRP'!$G$9:$BA$9,0)),"")</f>
        <v/>
      </c>
      <c r="P79" s="158" t="str">
        <f>IFERROR(INDEX('March 2019'!$G$2:$BR$159,MATCH('Planning Ngrps'!$A79,'March 2019'!$A$2:$A$161,0),MATCH(P$9,'March 2019'!$G$1:$BR$1,0))/INDEX('Planning CPRP'!$G$10:$BA$168,MATCH('Planning Ngrps'!$A79,'Planning CPRP'!$A$10:$A$170,0),MATCH('Planning Ngrps'!P$9,'Planning CPRP'!$G$9:$BA$9,0)),"")</f>
        <v/>
      </c>
      <c r="Q79" s="158" t="str">
        <f>IFERROR(INDEX('March 2019'!$G$2:$BR$159,MATCH('Planning Ngrps'!$A79,'March 2019'!$A$2:$A$161,0),MATCH(Q$9,'March 2019'!$G$1:$BR$1,0))/INDEX('Planning CPRP'!$G$10:$BA$168,MATCH('Planning Ngrps'!$A79,'Planning CPRP'!$A$10:$A$170,0),MATCH('Planning Ngrps'!Q$9,'Planning CPRP'!$G$9:$BA$9,0)),"")</f>
        <v/>
      </c>
      <c r="R79" s="158" t="str">
        <f>IFERROR(INDEX('March 2019'!$G$2:$BR$159,MATCH('Planning Ngrps'!$A79,'March 2019'!$A$2:$A$161,0),MATCH(R$9,'March 2019'!$G$1:$BR$1,0))/INDEX('Planning CPRP'!$G$10:$BA$168,MATCH('Planning Ngrps'!$A79,'Planning CPRP'!$A$10:$A$170,0),MATCH('Planning Ngrps'!R$9,'Planning CPRP'!$G$9:$BA$9,0)),"")</f>
        <v/>
      </c>
      <c r="S79" s="158" t="str">
        <f>IFERROR(INDEX('March 2019'!$G$2:$BR$159,MATCH('Planning Ngrps'!$A79,'March 2019'!$A$2:$A$161,0),MATCH(S$9,'March 2019'!$G$1:$BR$1,0))/INDEX('Planning CPRP'!$G$10:$BA$168,MATCH('Planning Ngrps'!$A79,'Planning CPRP'!$A$10:$A$170,0),MATCH('Planning Ngrps'!S$9,'Planning CPRP'!$G$9:$BA$9,0)),"")</f>
        <v/>
      </c>
      <c r="T79" s="158" t="str">
        <f>IFERROR(INDEX('March 2019'!$G$2:$BR$159,MATCH('Planning Ngrps'!$A79,'March 2019'!$A$2:$A$161,0),MATCH(T$9,'March 2019'!$G$1:$BR$1,0))/INDEX('Planning CPRP'!$G$10:$BA$168,MATCH('Planning Ngrps'!$A79,'Planning CPRP'!$A$10:$A$170,0),MATCH('Planning Ngrps'!T$9,'Planning CPRP'!$G$9:$BA$9,0)),"")</f>
        <v/>
      </c>
      <c r="U79" s="158" t="str">
        <f>IFERROR(INDEX('March 2019'!$G$2:$BR$159,MATCH('Planning Ngrps'!$A79,'March 2019'!$A$2:$A$161,0),MATCH(U$9,'March 2019'!$G$1:$BR$1,0))/INDEX('Planning CPRP'!$G$10:$BA$168,MATCH('Planning Ngrps'!$A79,'Planning CPRP'!$A$10:$A$170,0),MATCH('Planning Ngrps'!U$9,'Planning CPRP'!$G$9:$BA$9,0)),"")</f>
        <v/>
      </c>
      <c r="V79" s="158" t="str">
        <f>IFERROR(INDEX('March 2019'!$G$2:$BR$159,MATCH('Planning Ngrps'!$A79,'March 2019'!$A$2:$A$161,0),MATCH(V$9,'March 2019'!$G$1:$BR$1,0))/INDEX('Planning CPRP'!$G$10:$BA$168,MATCH('Planning Ngrps'!$A79,'Planning CPRP'!$A$10:$A$170,0),MATCH('Planning Ngrps'!V$9,'Planning CPRP'!$G$9:$BA$9,0)),"")</f>
        <v/>
      </c>
      <c r="W79" s="158" t="str">
        <f>IFERROR(INDEX('March 2019'!$G$2:$BR$159,MATCH('Planning Ngrps'!$A79,'March 2019'!$A$2:$A$161,0),MATCH(W$9,'March 2019'!$G$1:$BR$1,0))/INDEX('Planning CPRP'!$G$10:$BA$168,MATCH('Planning Ngrps'!$A79,'Planning CPRP'!$A$10:$A$170,0),MATCH('Planning Ngrps'!W$9,'Planning CPRP'!$G$9:$BA$9,0)),"")</f>
        <v/>
      </c>
      <c r="X79" s="158" t="str">
        <f>IFERROR(INDEX('March 2019'!$G$2:$BR$159,MATCH('Planning Ngrps'!$A79,'March 2019'!$A$2:$A$161,0),MATCH(X$9,'March 2019'!$G$1:$BR$1,0))/INDEX('Planning CPRP'!$G$10:$BA$168,MATCH('Planning Ngrps'!$A79,'Planning CPRP'!$A$10:$A$170,0),MATCH('Planning Ngrps'!X$9,'Planning CPRP'!$G$9:$BA$9,0)),"")</f>
        <v/>
      </c>
      <c r="Y79" s="158" t="str">
        <f>IFERROR(INDEX('March 2019'!$G$2:$BR$159,MATCH('Planning Ngrps'!$A79,'March 2019'!$A$2:$A$161,0),MATCH(Y$9,'March 2019'!$G$1:$BR$1,0))/INDEX('Planning CPRP'!$G$10:$BA$168,MATCH('Planning Ngrps'!$A79,'Planning CPRP'!$A$10:$A$170,0),MATCH('Planning Ngrps'!Y$9,'Planning CPRP'!$G$9:$BA$9,0)),"")</f>
        <v/>
      </c>
      <c r="Z79" s="158" t="str">
        <f>IFERROR(INDEX('March 2019'!$G$2:$BR$159,MATCH('Planning Ngrps'!$A79,'March 2019'!$A$2:$A$161,0),MATCH(Z$9,'March 2019'!$G$1:$BR$1,0))/INDEX('Planning CPRP'!$G$10:$BA$168,MATCH('Planning Ngrps'!$A79,'Planning CPRP'!$A$10:$A$170,0),MATCH('Planning Ngrps'!Z$9,'Planning CPRP'!$G$9:$BA$9,0)),"")</f>
        <v/>
      </c>
      <c r="AA79" s="158" t="str">
        <f>IFERROR(INDEX('March 2019'!$G$2:$BR$159,MATCH('Planning Ngrps'!$A79,'March 2019'!$A$2:$A$161,0),MATCH(AA$9,'March 2019'!$G$1:$BR$1,0))/INDEX('Planning CPRP'!$G$10:$BA$168,MATCH('Planning Ngrps'!$A79,'Planning CPRP'!$A$10:$A$170,0),MATCH('Planning Ngrps'!AA$9,'Planning CPRP'!$G$9:$BA$9,0)),"")</f>
        <v/>
      </c>
      <c r="AB79" s="158" t="str">
        <f>IFERROR(INDEX('March 2019'!$G$2:$BR$159,MATCH('Planning Ngrps'!$A79,'March 2019'!$A$2:$A$161,0),MATCH(AB$9,'March 2019'!$G$1:$BR$1,0))/INDEX('Planning CPRP'!$G$10:$BA$168,MATCH('Planning Ngrps'!$A79,'Planning CPRP'!$A$10:$A$170,0),MATCH('Planning Ngrps'!AB$9,'Planning CPRP'!$G$9:$BA$9,0)),"")</f>
        <v/>
      </c>
      <c r="AC79" s="158" t="str">
        <f>IFERROR(INDEX('March 2019'!$G$2:$BR$159,MATCH('Planning Ngrps'!$A79,'March 2019'!$A$2:$A$161,0),MATCH(AC$9,'March 2019'!$G$1:$BR$1,0))/INDEX('Planning CPRP'!$G$10:$BA$168,MATCH('Planning Ngrps'!$A79,'Planning CPRP'!$A$10:$A$170,0),MATCH('Planning Ngrps'!AC$9,'Planning CPRP'!$G$9:$BA$9,0)),"")</f>
        <v/>
      </c>
      <c r="AD79" s="158" t="str">
        <f>IFERROR(INDEX('March 2019'!$G$2:$BR$159,MATCH('Planning Ngrps'!$A79,'March 2019'!$A$2:$A$161,0),MATCH(AD$9,'March 2019'!$G$1:$BR$1,0))/INDEX('Planning CPRP'!$G$10:$BA$168,MATCH('Planning Ngrps'!$A79,'Planning CPRP'!$A$10:$A$170,0),MATCH('Planning Ngrps'!AD$9,'Planning CPRP'!$G$9:$BA$9,0)),"")</f>
        <v/>
      </c>
      <c r="AE79" s="158" t="str">
        <f>IFERROR(INDEX('March 2019'!$G$2:$BR$159,MATCH('Planning Ngrps'!$A79,'March 2019'!$A$2:$A$161,0),MATCH(AE$9,'March 2019'!$G$1:$BR$1,0))/INDEX('Planning CPRP'!$G$10:$BA$168,MATCH('Planning Ngrps'!$A79,'Planning CPRP'!$A$10:$A$170,0),MATCH('Planning Ngrps'!AE$9,'Planning CPRP'!$G$9:$BA$9,0)),"")</f>
        <v/>
      </c>
      <c r="AF79" s="158" t="str">
        <f>IFERROR(INDEX('March 2019'!$G$2:$BR$159,MATCH('Planning Ngrps'!$A79,'March 2019'!$A$2:$A$161,0),MATCH(AF$9,'March 2019'!$G$1:$BR$1,0))/INDEX('Planning CPRP'!$G$10:$BA$168,MATCH('Planning Ngrps'!$A79,'Planning CPRP'!$A$10:$A$170,0),MATCH('Planning Ngrps'!AF$9,'Planning CPRP'!$G$9:$BA$9,0)),"")</f>
        <v/>
      </c>
      <c r="AG79" s="158" t="str">
        <f>IFERROR(INDEX('March 2019'!$G$2:$BR$159,MATCH('Planning Ngrps'!$A79,'March 2019'!$A$2:$A$161,0),MATCH(AG$9,'March 2019'!$G$1:$BR$1,0))/INDEX('Planning CPRP'!$G$10:$BA$168,MATCH('Planning Ngrps'!$A79,'Planning CPRP'!$A$10:$A$170,0),MATCH('Planning Ngrps'!AG$9,'Planning CPRP'!$G$9:$BA$9,0)),"")</f>
        <v/>
      </c>
      <c r="AH79" s="158" t="str">
        <f>IFERROR(INDEX('March 2019'!$G$2:$BR$159,MATCH('Planning Ngrps'!$A79,'March 2019'!$A$2:$A$161,0),MATCH(AH$9,'March 2019'!$G$1:$BR$1,0))/INDEX('Planning CPRP'!$G$10:$BA$168,MATCH('Planning Ngrps'!$A79,'Planning CPRP'!$A$10:$A$170,0),MATCH('Planning Ngrps'!AH$9,'Planning CPRP'!$G$9:$BA$9,0)),"")</f>
        <v/>
      </c>
      <c r="AI79" s="158" t="str">
        <f>IFERROR(INDEX('March 2019'!$G$2:$BR$159,MATCH('Planning Ngrps'!$A79,'March 2019'!$A$2:$A$161,0),MATCH(AI$9,'March 2019'!$G$1:$BR$1,0))/INDEX('Planning CPRP'!$G$10:$BA$168,MATCH('Planning Ngrps'!$A79,'Planning CPRP'!$A$10:$A$170,0),MATCH('Planning Ngrps'!AI$9,'Planning CPRP'!$G$9:$BA$9,0)),"")</f>
        <v/>
      </c>
      <c r="AJ79" s="158" t="str">
        <f>IFERROR(INDEX('March 2019'!$G$2:$BR$159,MATCH('Planning Ngrps'!$A79,'March 2019'!$A$2:$A$161,0),MATCH(AJ$9,'March 2019'!$G$1:$BR$1,0))/INDEX('Planning CPRP'!$G$10:$BA$168,MATCH('Planning Ngrps'!$A79,'Planning CPRP'!$A$10:$A$170,0),MATCH('Planning Ngrps'!AJ$9,'Planning CPRP'!$G$9:$BA$9,0)),"")</f>
        <v/>
      </c>
      <c r="AK79" s="158" t="str">
        <f>IFERROR(INDEX('March 2019'!$G$2:$BR$159,MATCH('Planning Ngrps'!$A79,'March 2019'!$A$2:$A$161,0),MATCH(AK$9,'March 2019'!$G$1:$BR$1,0))/INDEX('Planning CPRP'!$G$10:$BA$168,MATCH('Planning Ngrps'!$A79,'Planning CPRP'!$A$10:$A$170,0),MATCH('Planning Ngrps'!AK$9,'Planning CPRP'!$G$9:$BA$9,0)),"")</f>
        <v/>
      </c>
      <c r="AL79" s="158" t="str">
        <f>IFERROR(INDEX('March 2019'!$G$2:$BR$159,MATCH('Planning Ngrps'!$A79,'March 2019'!$A$2:$A$161,0),MATCH(AL$9,'March 2019'!$G$1:$BR$1,0))/INDEX('Planning CPRP'!$G$10:$BA$168,MATCH('Planning Ngrps'!$A79,'Planning CPRP'!$A$10:$A$170,0),MATCH('Planning Ngrps'!AL$9,'Planning CPRP'!$G$9:$BA$9,0)),"")</f>
        <v/>
      </c>
      <c r="AM79" s="158" t="str">
        <f>IFERROR(INDEX('March 2019'!$G$2:$BR$159,MATCH('Planning Ngrps'!$A79,'March 2019'!$A$2:$A$161,0),MATCH(AM$9,'March 2019'!$G$1:$BR$1,0))/INDEX('Planning CPRP'!$G$10:$BA$168,MATCH('Planning Ngrps'!$A79,'Planning CPRP'!$A$10:$A$170,0),MATCH('Planning Ngrps'!AM$9,'Planning CPRP'!$G$9:$BA$9,0)),"")</f>
        <v/>
      </c>
      <c r="AN79" s="158" t="str">
        <f>IFERROR(INDEX('March 2019'!$G$2:$BR$159,MATCH('Planning Ngrps'!$A79,'March 2019'!$A$2:$A$161,0),MATCH(AN$9,'March 2019'!$G$1:$BR$1,0))/INDEX('Planning CPRP'!$G$10:$BA$168,MATCH('Planning Ngrps'!$A79,'Planning CPRP'!$A$10:$A$170,0),MATCH('Planning Ngrps'!AN$9,'Planning CPRP'!$G$9:$BA$9,0)),"")</f>
        <v/>
      </c>
      <c r="AO79" s="158" t="str">
        <f>IFERROR(INDEX('March 2019'!$G$2:$BR$159,MATCH('Planning Ngrps'!$A79,'March 2019'!$A$2:$A$161,0),MATCH(AO$9,'March 2019'!$G$1:$BR$1,0))/INDEX('Planning CPRP'!$G$10:$BA$168,MATCH('Planning Ngrps'!$A79,'Planning CPRP'!$A$10:$A$170,0),MATCH('Planning Ngrps'!AO$9,'Planning CPRP'!$G$9:$BA$9,0)),"")</f>
        <v/>
      </c>
      <c r="AP79" s="158" t="str">
        <f>IFERROR(INDEX('March 2019'!$G$2:$BR$159,MATCH('Planning Ngrps'!$A79,'March 2019'!$A$2:$A$161,0),MATCH(AP$9,'March 2019'!$G$1:$BR$1,0))/INDEX('Planning CPRP'!$G$10:$BA$168,MATCH('Planning Ngrps'!$A79,'Planning CPRP'!$A$10:$A$170,0),MATCH('Planning Ngrps'!AP$9,'Planning CPRP'!$G$9:$BA$9,0)),"")</f>
        <v/>
      </c>
      <c r="AQ79" s="158" t="str">
        <f>IFERROR(INDEX('March 2019'!$G$2:$BR$159,MATCH('Planning Ngrps'!$A79,'March 2019'!$A$2:$A$161,0),MATCH(AQ$9,'March 2019'!$G$1:$BR$1,0))/INDEX('Planning CPRP'!$G$10:$BA$168,MATCH('Planning Ngrps'!$A79,'Planning CPRP'!$A$10:$A$170,0),MATCH('Planning Ngrps'!AQ$9,'Planning CPRP'!$G$9:$BA$9,0)),"")</f>
        <v/>
      </c>
      <c r="AR79" s="158" t="str">
        <f>IFERROR(INDEX('March 2019'!$G$2:$BR$159,MATCH('Planning Ngrps'!$A79,'March 2019'!$A$2:$A$161,0),MATCH(AR$9,'March 2019'!$G$1:$BR$1,0))/INDEX('Planning CPRP'!$G$10:$BA$168,MATCH('Planning Ngrps'!$A79,'Planning CPRP'!$A$10:$A$170,0),MATCH('Planning Ngrps'!AR$9,'Planning CPRP'!$G$9:$BA$9,0)),"")</f>
        <v/>
      </c>
      <c r="AS79" s="158" t="str">
        <f>IFERROR(INDEX('March 2019'!$G$2:$BR$159,MATCH('Planning Ngrps'!$A79,'March 2019'!$A$2:$A$161,0),MATCH(AS$9,'March 2019'!$G$1:$BR$1,0))/INDEX('Planning CPRP'!$G$10:$BA$168,MATCH('Planning Ngrps'!$A79,'Planning CPRP'!$A$10:$A$170,0),MATCH('Planning Ngrps'!AS$9,'Planning CPRP'!$G$9:$BA$9,0)),"")</f>
        <v/>
      </c>
      <c r="AT79" s="158" t="str">
        <f>IFERROR(INDEX('March 2019'!$G$2:$BR$159,MATCH('Planning Ngrps'!$A79,'March 2019'!$A$2:$A$161,0),MATCH(AT$9,'March 2019'!$G$1:$BR$1,0))/INDEX('Planning CPRP'!$G$10:$BA$168,MATCH('Planning Ngrps'!$A79,'Planning CPRP'!$A$10:$A$170,0),MATCH('Planning Ngrps'!AT$9,'Planning CPRP'!$G$9:$BA$9,0)),"")</f>
        <v/>
      </c>
      <c r="AU79" s="158" t="str">
        <f>IFERROR(INDEX('March 2019'!$G$2:$BR$159,MATCH('Planning Ngrps'!$A79,'March 2019'!$A$2:$A$161,0),MATCH(AU$9,'March 2019'!$G$1:$BR$1,0))/INDEX('Planning CPRP'!$G$10:$BA$168,MATCH('Planning Ngrps'!$A79,'Planning CPRP'!$A$10:$A$170,0),MATCH('Planning Ngrps'!AU$9,'Planning CPRP'!$G$9:$BA$9,0)),"")</f>
        <v/>
      </c>
      <c r="AV79" s="158" t="str">
        <f>IFERROR(INDEX('March 2019'!$G$2:$BR$159,MATCH('Planning Ngrps'!$A79,'March 2019'!$A$2:$A$161,0),MATCH(AV$9,'March 2019'!$G$1:$BR$1,0))/INDEX('Planning CPRP'!$G$10:$BA$168,MATCH('Planning Ngrps'!$A79,'Planning CPRP'!$A$10:$A$170,0),MATCH('Planning Ngrps'!AV$9,'Planning CPRP'!$G$9:$BA$9,0)),"")</f>
        <v/>
      </c>
      <c r="AW79" s="158" t="str">
        <f>IFERROR(INDEX('March 2019'!$G$2:$BR$159,MATCH('Planning Ngrps'!$A79,'March 2019'!$A$2:$A$161,0),MATCH(AW$9,'March 2019'!$G$1:$BR$1,0))/INDEX('Planning CPRP'!$G$10:$BA$168,MATCH('Planning Ngrps'!$A79,'Planning CPRP'!$A$10:$A$170,0),MATCH('Planning Ngrps'!AW$9,'Planning CPRP'!$G$9:$BA$9,0)),"")</f>
        <v/>
      </c>
      <c r="AX79" s="158" t="str">
        <f>IFERROR(INDEX('March 2019'!$G$2:$BR$159,MATCH('Planning Ngrps'!$A79,'March 2019'!$A$2:$A$161,0),MATCH(AX$9,'March 2019'!$G$1:$BR$1,0))/INDEX('Planning CPRP'!$G$10:$BA$168,MATCH('Planning Ngrps'!$A79,'Planning CPRP'!$A$10:$A$170,0),MATCH('Planning Ngrps'!AX$9,'Planning CPRP'!$G$9:$BA$9,0)),"")</f>
        <v/>
      </c>
      <c r="AY79" s="158" t="str">
        <f>IFERROR(INDEX('March 2019'!$G$2:$BR$159,MATCH('Planning Ngrps'!$A79,'March 2019'!$A$2:$A$161,0),MATCH(AY$9,'March 2019'!$G$1:$BR$1,0))/INDEX('Planning CPRP'!$G$10:$BA$168,MATCH('Planning Ngrps'!$A79,'Planning CPRP'!$A$10:$A$170,0),MATCH('Planning Ngrps'!AY$9,'Planning CPRP'!$G$9:$BA$9,0)),"")</f>
        <v/>
      </c>
      <c r="AZ79" s="158" t="str">
        <f>IFERROR(INDEX('March 2019'!$G$2:$BR$159,MATCH('Planning Ngrps'!$A79,'March 2019'!$A$2:$A$161,0),MATCH(AZ$9,'March 2019'!$G$1:$BR$1,0))/INDEX('Planning CPRP'!$G$10:$BA$168,MATCH('Planning Ngrps'!$A79,'Planning CPRP'!$A$10:$A$170,0),MATCH('Planning Ngrps'!AZ$9,'Planning CPRP'!$G$9:$BA$9,0)),"")</f>
        <v/>
      </c>
      <c r="BA79" s="158" t="str">
        <f>IFERROR(INDEX('March 2019'!$G$2:$BR$159,MATCH('Planning Ngrps'!$A79,'March 2019'!$A$2:$A$161,0),MATCH(BA$9,'March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IFERROR(INDEX('March 2019'!$G$2:$BR$159,MATCH('Planning Ngrps'!$A80,'March 2019'!$A$2:$A$161,0),MATCH(G$9,'March 2019'!$G$1:$BR$1,0))/INDEX('Planning CPRP'!$G$10:$BA$168,MATCH('Planning Ngrps'!$A80,'Planning CPRP'!$A$10:$A$170,0),MATCH('Planning Ngrps'!G$9,'Planning CPRP'!$G$9:$BA$9,0)),"")</f>
        <v/>
      </c>
      <c r="H80" s="158" t="str">
        <f>IFERROR(INDEX('March 2019'!$G$2:$BR$159,MATCH('Planning Ngrps'!$A80,'March 2019'!$A$2:$A$161,0),MATCH(H$9,'March 2019'!$G$1:$BR$1,0))/INDEX('Planning CPRP'!$G$10:$BA$168,MATCH('Planning Ngrps'!$A80,'Planning CPRP'!$A$10:$A$170,0),MATCH('Planning Ngrps'!H$9,'Planning CPRP'!$G$9:$BA$9,0)),"")</f>
        <v/>
      </c>
      <c r="I80" s="158" t="str">
        <f>IFERROR(INDEX('March 2019'!$G$2:$BR$159,MATCH('Planning Ngrps'!$A80,'March 2019'!$A$2:$A$161,0),MATCH(I$9,'March 2019'!$G$1:$BR$1,0))/INDEX('Planning CPRP'!$G$10:$BA$168,MATCH('Planning Ngrps'!$A80,'Planning CPRP'!$A$10:$A$170,0),MATCH('Planning Ngrps'!I$9,'Planning CPRP'!$G$9:$BA$9,0)),"")</f>
        <v/>
      </c>
      <c r="J80" s="158" t="str">
        <f>IFERROR(INDEX('March 2019'!$G$2:$BR$159,MATCH('Planning Ngrps'!$A80,'March 2019'!$A$2:$A$161,0),MATCH(J$9,'March 2019'!$G$1:$BR$1,0))/INDEX('Planning CPRP'!$G$10:$BA$168,MATCH('Planning Ngrps'!$A80,'Planning CPRP'!$A$10:$A$170,0),MATCH('Planning Ngrps'!J$9,'Planning CPRP'!$G$9:$BA$9,0)),"")</f>
        <v/>
      </c>
      <c r="K80" s="158" t="str">
        <f>IFERROR(INDEX('March 2019'!$G$2:$BR$159,MATCH('Planning Ngrps'!$A80,'March 2019'!$A$2:$A$161,0),MATCH(K$9,'March 2019'!$G$1:$BR$1,0))/INDEX('Planning CPRP'!$G$10:$BA$168,MATCH('Planning Ngrps'!$A80,'Planning CPRP'!$A$10:$A$170,0),MATCH('Planning Ngrps'!K$9,'Planning CPRP'!$G$9:$BA$9,0)),"")</f>
        <v/>
      </c>
      <c r="L80" s="158" t="str">
        <f>IFERROR(INDEX('March 2019'!$G$2:$BR$159,MATCH('Planning Ngrps'!$A80,'March 2019'!$A$2:$A$161,0),MATCH(L$9,'March 2019'!$G$1:$BR$1,0))/INDEX('Planning CPRP'!$G$10:$BA$168,MATCH('Planning Ngrps'!$A80,'Planning CPRP'!$A$10:$A$170,0),MATCH('Planning Ngrps'!L$9,'Planning CPRP'!$G$9:$BA$9,0)),"")</f>
        <v/>
      </c>
      <c r="M80" s="158" t="str">
        <f>IFERROR(INDEX('March 2019'!$G$2:$BR$159,MATCH('Planning Ngrps'!$A80,'March 2019'!$A$2:$A$161,0),MATCH(M$9,'March 2019'!$G$1:$BR$1,0))/INDEX('Planning CPRP'!$G$10:$BA$168,MATCH('Planning Ngrps'!$A80,'Planning CPRP'!$A$10:$A$170,0),MATCH('Planning Ngrps'!M$9,'Planning CPRP'!$G$9:$BA$9,0)),"")</f>
        <v/>
      </c>
      <c r="N80" s="158" t="str">
        <f>IFERROR(INDEX('March 2019'!$G$2:$BR$159,MATCH('Planning Ngrps'!$A80,'March 2019'!$A$2:$A$161,0),MATCH(N$9,'March 2019'!$G$1:$BR$1,0))/INDEX('Planning CPRP'!$G$10:$BA$168,MATCH('Planning Ngrps'!$A80,'Planning CPRP'!$A$10:$A$170,0),MATCH('Planning Ngrps'!N$9,'Planning CPRP'!$G$9:$BA$9,0)),"")</f>
        <v/>
      </c>
      <c r="O80" s="158" t="str">
        <f>IFERROR(INDEX('March 2019'!$G$2:$BR$159,MATCH('Planning Ngrps'!$A80,'March 2019'!$A$2:$A$161,0),MATCH(O$9,'March 2019'!$G$1:$BR$1,0))/INDEX('Planning CPRP'!$G$10:$BA$168,MATCH('Planning Ngrps'!$A80,'Planning CPRP'!$A$10:$A$170,0),MATCH('Planning Ngrps'!O$9,'Planning CPRP'!$G$9:$BA$9,0)),"")</f>
        <v/>
      </c>
      <c r="P80" s="158" t="str">
        <f>IFERROR(INDEX('March 2019'!$G$2:$BR$159,MATCH('Planning Ngrps'!$A80,'March 2019'!$A$2:$A$161,0),MATCH(P$9,'March 2019'!$G$1:$BR$1,0))/INDEX('Planning CPRP'!$G$10:$BA$168,MATCH('Planning Ngrps'!$A80,'Planning CPRP'!$A$10:$A$170,0),MATCH('Planning Ngrps'!P$9,'Planning CPRP'!$G$9:$BA$9,0)),"")</f>
        <v/>
      </c>
      <c r="Q80" s="158" t="str">
        <f>IFERROR(INDEX('March 2019'!$G$2:$BR$159,MATCH('Planning Ngrps'!$A80,'March 2019'!$A$2:$A$161,0),MATCH(Q$9,'March 2019'!$G$1:$BR$1,0))/INDEX('Planning CPRP'!$G$10:$BA$168,MATCH('Planning Ngrps'!$A80,'Planning CPRP'!$A$10:$A$170,0),MATCH('Planning Ngrps'!Q$9,'Planning CPRP'!$G$9:$BA$9,0)),"")</f>
        <v/>
      </c>
      <c r="R80" s="158" t="str">
        <f>IFERROR(INDEX('March 2019'!$G$2:$BR$159,MATCH('Planning Ngrps'!$A80,'March 2019'!$A$2:$A$161,0),MATCH(R$9,'March 2019'!$G$1:$BR$1,0))/INDEX('Planning CPRP'!$G$10:$BA$168,MATCH('Planning Ngrps'!$A80,'Planning CPRP'!$A$10:$A$170,0),MATCH('Planning Ngrps'!R$9,'Planning CPRP'!$G$9:$BA$9,0)),"")</f>
        <v/>
      </c>
      <c r="S80" s="158" t="str">
        <f>IFERROR(INDEX('March 2019'!$G$2:$BR$159,MATCH('Planning Ngrps'!$A80,'March 2019'!$A$2:$A$161,0),MATCH(S$9,'March 2019'!$G$1:$BR$1,0))/INDEX('Planning CPRP'!$G$10:$BA$168,MATCH('Planning Ngrps'!$A80,'Planning CPRP'!$A$10:$A$170,0),MATCH('Planning Ngrps'!S$9,'Planning CPRP'!$G$9:$BA$9,0)),"")</f>
        <v/>
      </c>
      <c r="T80" s="158" t="str">
        <f>IFERROR(INDEX('March 2019'!$G$2:$BR$159,MATCH('Planning Ngrps'!$A80,'March 2019'!$A$2:$A$161,0),MATCH(T$9,'March 2019'!$G$1:$BR$1,0))/INDEX('Planning CPRP'!$G$10:$BA$168,MATCH('Planning Ngrps'!$A80,'Planning CPRP'!$A$10:$A$170,0),MATCH('Planning Ngrps'!T$9,'Planning CPRP'!$G$9:$BA$9,0)),"")</f>
        <v/>
      </c>
      <c r="U80" s="158" t="str">
        <f>IFERROR(INDEX('March 2019'!$G$2:$BR$159,MATCH('Planning Ngrps'!$A80,'March 2019'!$A$2:$A$161,0),MATCH(U$9,'March 2019'!$G$1:$BR$1,0))/INDEX('Planning CPRP'!$G$10:$BA$168,MATCH('Planning Ngrps'!$A80,'Planning CPRP'!$A$10:$A$170,0),MATCH('Planning Ngrps'!U$9,'Planning CPRP'!$G$9:$BA$9,0)),"")</f>
        <v/>
      </c>
      <c r="V80" s="158" t="str">
        <f>IFERROR(INDEX('March 2019'!$G$2:$BR$159,MATCH('Planning Ngrps'!$A80,'March 2019'!$A$2:$A$161,0),MATCH(V$9,'March 2019'!$G$1:$BR$1,0))/INDEX('Planning CPRP'!$G$10:$BA$168,MATCH('Planning Ngrps'!$A80,'Planning CPRP'!$A$10:$A$170,0),MATCH('Planning Ngrps'!V$9,'Planning CPRP'!$G$9:$BA$9,0)),"")</f>
        <v/>
      </c>
      <c r="W80" s="158" t="str">
        <f>IFERROR(INDEX('March 2019'!$G$2:$BR$159,MATCH('Planning Ngrps'!$A80,'March 2019'!$A$2:$A$161,0),MATCH(W$9,'March 2019'!$G$1:$BR$1,0))/INDEX('Planning CPRP'!$G$10:$BA$168,MATCH('Planning Ngrps'!$A80,'Planning CPRP'!$A$10:$A$170,0),MATCH('Planning Ngrps'!W$9,'Planning CPRP'!$G$9:$BA$9,0)),"")</f>
        <v/>
      </c>
      <c r="X80" s="158" t="str">
        <f>IFERROR(INDEX('March 2019'!$G$2:$BR$159,MATCH('Planning Ngrps'!$A80,'March 2019'!$A$2:$A$161,0),MATCH(X$9,'March 2019'!$G$1:$BR$1,0))/INDEX('Planning CPRP'!$G$10:$BA$168,MATCH('Planning Ngrps'!$A80,'Planning CPRP'!$A$10:$A$170,0),MATCH('Planning Ngrps'!X$9,'Planning CPRP'!$G$9:$BA$9,0)),"")</f>
        <v/>
      </c>
      <c r="Y80" s="158" t="str">
        <f>IFERROR(INDEX('March 2019'!$G$2:$BR$159,MATCH('Planning Ngrps'!$A80,'March 2019'!$A$2:$A$161,0),MATCH(Y$9,'March 2019'!$G$1:$BR$1,0))/INDEX('Planning CPRP'!$G$10:$BA$168,MATCH('Planning Ngrps'!$A80,'Planning CPRP'!$A$10:$A$170,0),MATCH('Planning Ngrps'!Y$9,'Planning CPRP'!$G$9:$BA$9,0)),"")</f>
        <v/>
      </c>
      <c r="Z80" s="158" t="str">
        <f>IFERROR(INDEX('March 2019'!$G$2:$BR$159,MATCH('Planning Ngrps'!$A80,'March 2019'!$A$2:$A$161,0),MATCH(Z$9,'March 2019'!$G$1:$BR$1,0))/INDEX('Planning CPRP'!$G$10:$BA$168,MATCH('Planning Ngrps'!$A80,'Planning CPRP'!$A$10:$A$170,0),MATCH('Planning Ngrps'!Z$9,'Planning CPRP'!$G$9:$BA$9,0)),"")</f>
        <v/>
      </c>
      <c r="AA80" s="158" t="str">
        <f>IFERROR(INDEX('March 2019'!$G$2:$BR$159,MATCH('Planning Ngrps'!$A80,'March 2019'!$A$2:$A$161,0),MATCH(AA$9,'March 2019'!$G$1:$BR$1,0))/INDEX('Planning CPRP'!$G$10:$BA$168,MATCH('Planning Ngrps'!$A80,'Planning CPRP'!$A$10:$A$170,0),MATCH('Planning Ngrps'!AA$9,'Planning CPRP'!$G$9:$BA$9,0)),"")</f>
        <v/>
      </c>
      <c r="AB80" s="158" t="str">
        <f>IFERROR(INDEX('March 2019'!$G$2:$BR$159,MATCH('Planning Ngrps'!$A80,'March 2019'!$A$2:$A$161,0),MATCH(AB$9,'March 2019'!$G$1:$BR$1,0))/INDEX('Planning CPRP'!$G$10:$BA$168,MATCH('Planning Ngrps'!$A80,'Planning CPRP'!$A$10:$A$170,0),MATCH('Planning Ngrps'!AB$9,'Planning CPRP'!$G$9:$BA$9,0)),"")</f>
        <v/>
      </c>
      <c r="AC80" s="158" t="str">
        <f>IFERROR(INDEX('March 2019'!$G$2:$BR$159,MATCH('Planning Ngrps'!$A80,'March 2019'!$A$2:$A$161,0),MATCH(AC$9,'March 2019'!$G$1:$BR$1,0))/INDEX('Planning CPRP'!$G$10:$BA$168,MATCH('Planning Ngrps'!$A80,'Planning CPRP'!$A$10:$A$170,0),MATCH('Planning Ngrps'!AC$9,'Planning CPRP'!$G$9:$BA$9,0)),"")</f>
        <v/>
      </c>
      <c r="AD80" s="158" t="str">
        <f>IFERROR(INDEX('March 2019'!$G$2:$BR$159,MATCH('Planning Ngrps'!$A80,'March 2019'!$A$2:$A$161,0),MATCH(AD$9,'March 2019'!$G$1:$BR$1,0))/INDEX('Planning CPRP'!$G$10:$BA$168,MATCH('Planning Ngrps'!$A80,'Planning CPRP'!$A$10:$A$170,0),MATCH('Planning Ngrps'!AD$9,'Planning CPRP'!$G$9:$BA$9,0)),"")</f>
        <v/>
      </c>
      <c r="AE80" s="158" t="str">
        <f>IFERROR(INDEX('March 2019'!$G$2:$BR$159,MATCH('Planning Ngrps'!$A80,'March 2019'!$A$2:$A$161,0),MATCH(AE$9,'March 2019'!$G$1:$BR$1,0))/INDEX('Planning CPRP'!$G$10:$BA$168,MATCH('Planning Ngrps'!$A80,'Planning CPRP'!$A$10:$A$170,0),MATCH('Planning Ngrps'!AE$9,'Planning CPRP'!$G$9:$BA$9,0)),"")</f>
        <v/>
      </c>
      <c r="AF80" s="158" t="str">
        <f>IFERROR(INDEX('March 2019'!$G$2:$BR$159,MATCH('Planning Ngrps'!$A80,'March 2019'!$A$2:$A$161,0),MATCH(AF$9,'March 2019'!$G$1:$BR$1,0))/INDEX('Planning CPRP'!$G$10:$BA$168,MATCH('Planning Ngrps'!$A80,'Planning CPRP'!$A$10:$A$170,0),MATCH('Planning Ngrps'!AF$9,'Planning CPRP'!$G$9:$BA$9,0)),"")</f>
        <v/>
      </c>
      <c r="AG80" s="158" t="str">
        <f>IFERROR(INDEX('March 2019'!$G$2:$BR$159,MATCH('Planning Ngrps'!$A80,'March 2019'!$A$2:$A$161,0),MATCH(AG$9,'March 2019'!$G$1:$BR$1,0))/INDEX('Planning CPRP'!$G$10:$BA$168,MATCH('Planning Ngrps'!$A80,'Planning CPRP'!$A$10:$A$170,0),MATCH('Planning Ngrps'!AG$9,'Planning CPRP'!$G$9:$BA$9,0)),"")</f>
        <v/>
      </c>
      <c r="AH80" s="158" t="str">
        <f>IFERROR(INDEX('March 2019'!$G$2:$BR$159,MATCH('Planning Ngrps'!$A80,'March 2019'!$A$2:$A$161,0),MATCH(AH$9,'March 2019'!$G$1:$BR$1,0))/INDEX('Planning CPRP'!$G$10:$BA$168,MATCH('Planning Ngrps'!$A80,'Planning CPRP'!$A$10:$A$170,0),MATCH('Planning Ngrps'!AH$9,'Planning CPRP'!$G$9:$BA$9,0)),"")</f>
        <v/>
      </c>
      <c r="AI80" s="158" t="str">
        <f>IFERROR(INDEX('March 2019'!$G$2:$BR$159,MATCH('Planning Ngrps'!$A80,'March 2019'!$A$2:$A$161,0),MATCH(AI$9,'March 2019'!$G$1:$BR$1,0))/INDEX('Planning CPRP'!$G$10:$BA$168,MATCH('Planning Ngrps'!$A80,'Planning CPRP'!$A$10:$A$170,0),MATCH('Planning Ngrps'!AI$9,'Planning CPRP'!$G$9:$BA$9,0)),"")</f>
        <v/>
      </c>
      <c r="AJ80" s="158" t="str">
        <f>IFERROR(INDEX('March 2019'!$G$2:$BR$159,MATCH('Planning Ngrps'!$A80,'March 2019'!$A$2:$A$161,0),MATCH(AJ$9,'March 2019'!$G$1:$BR$1,0))/INDEX('Planning CPRP'!$G$10:$BA$168,MATCH('Planning Ngrps'!$A80,'Planning CPRP'!$A$10:$A$170,0),MATCH('Planning Ngrps'!AJ$9,'Planning CPRP'!$G$9:$BA$9,0)),"")</f>
        <v/>
      </c>
      <c r="AK80" s="158" t="str">
        <f>IFERROR(INDEX('March 2019'!$G$2:$BR$159,MATCH('Planning Ngrps'!$A80,'March 2019'!$A$2:$A$161,0),MATCH(AK$9,'March 2019'!$G$1:$BR$1,0))/INDEX('Planning CPRP'!$G$10:$BA$168,MATCH('Planning Ngrps'!$A80,'Planning CPRP'!$A$10:$A$170,0),MATCH('Planning Ngrps'!AK$9,'Planning CPRP'!$G$9:$BA$9,0)),"")</f>
        <v/>
      </c>
      <c r="AL80" s="158" t="str">
        <f>IFERROR(INDEX('March 2019'!$G$2:$BR$159,MATCH('Planning Ngrps'!$A80,'March 2019'!$A$2:$A$161,0),MATCH(AL$9,'March 2019'!$G$1:$BR$1,0))/INDEX('Planning CPRP'!$G$10:$BA$168,MATCH('Planning Ngrps'!$A80,'Planning CPRP'!$A$10:$A$170,0),MATCH('Planning Ngrps'!AL$9,'Planning CPRP'!$G$9:$BA$9,0)),"")</f>
        <v/>
      </c>
      <c r="AM80" s="158" t="str">
        <f>IFERROR(INDEX('March 2019'!$G$2:$BR$159,MATCH('Planning Ngrps'!$A80,'March 2019'!$A$2:$A$161,0),MATCH(AM$9,'March 2019'!$G$1:$BR$1,0))/INDEX('Planning CPRP'!$G$10:$BA$168,MATCH('Planning Ngrps'!$A80,'Planning CPRP'!$A$10:$A$170,0),MATCH('Planning Ngrps'!AM$9,'Planning CPRP'!$G$9:$BA$9,0)),"")</f>
        <v/>
      </c>
      <c r="AN80" s="158" t="str">
        <f>IFERROR(INDEX('March 2019'!$G$2:$BR$159,MATCH('Planning Ngrps'!$A80,'March 2019'!$A$2:$A$161,0),MATCH(AN$9,'March 2019'!$G$1:$BR$1,0))/INDEX('Planning CPRP'!$G$10:$BA$168,MATCH('Planning Ngrps'!$A80,'Planning CPRP'!$A$10:$A$170,0),MATCH('Planning Ngrps'!AN$9,'Planning CPRP'!$G$9:$BA$9,0)),"")</f>
        <v/>
      </c>
      <c r="AO80" s="158" t="str">
        <f>IFERROR(INDEX('March 2019'!$G$2:$BR$159,MATCH('Planning Ngrps'!$A80,'March 2019'!$A$2:$A$161,0),MATCH(AO$9,'March 2019'!$G$1:$BR$1,0))/INDEX('Planning CPRP'!$G$10:$BA$168,MATCH('Planning Ngrps'!$A80,'Planning CPRP'!$A$10:$A$170,0),MATCH('Planning Ngrps'!AO$9,'Planning CPRP'!$G$9:$BA$9,0)),"")</f>
        <v/>
      </c>
      <c r="AP80" s="158" t="str">
        <f>IFERROR(INDEX('March 2019'!$G$2:$BR$159,MATCH('Planning Ngrps'!$A80,'March 2019'!$A$2:$A$161,0),MATCH(AP$9,'March 2019'!$G$1:$BR$1,0))/INDEX('Planning CPRP'!$G$10:$BA$168,MATCH('Planning Ngrps'!$A80,'Planning CPRP'!$A$10:$A$170,0),MATCH('Planning Ngrps'!AP$9,'Planning CPRP'!$G$9:$BA$9,0)),"")</f>
        <v/>
      </c>
      <c r="AQ80" s="158" t="str">
        <f>IFERROR(INDEX('March 2019'!$G$2:$BR$159,MATCH('Planning Ngrps'!$A80,'March 2019'!$A$2:$A$161,0),MATCH(AQ$9,'March 2019'!$G$1:$BR$1,0))/INDEX('Planning CPRP'!$G$10:$BA$168,MATCH('Planning Ngrps'!$A80,'Planning CPRP'!$A$10:$A$170,0),MATCH('Planning Ngrps'!AQ$9,'Planning CPRP'!$G$9:$BA$9,0)),"")</f>
        <v/>
      </c>
      <c r="AR80" s="158" t="str">
        <f>IFERROR(INDEX('March 2019'!$G$2:$BR$159,MATCH('Planning Ngrps'!$A80,'March 2019'!$A$2:$A$161,0),MATCH(AR$9,'March 2019'!$G$1:$BR$1,0))/INDEX('Planning CPRP'!$G$10:$BA$168,MATCH('Planning Ngrps'!$A80,'Planning CPRP'!$A$10:$A$170,0),MATCH('Planning Ngrps'!AR$9,'Planning CPRP'!$G$9:$BA$9,0)),"")</f>
        <v/>
      </c>
      <c r="AS80" s="158" t="str">
        <f>IFERROR(INDEX('March 2019'!$G$2:$BR$159,MATCH('Planning Ngrps'!$A80,'March 2019'!$A$2:$A$161,0),MATCH(AS$9,'March 2019'!$G$1:$BR$1,0))/INDEX('Planning CPRP'!$G$10:$BA$168,MATCH('Planning Ngrps'!$A80,'Planning CPRP'!$A$10:$A$170,0),MATCH('Planning Ngrps'!AS$9,'Planning CPRP'!$G$9:$BA$9,0)),"")</f>
        <v/>
      </c>
      <c r="AT80" s="158" t="str">
        <f>IFERROR(INDEX('March 2019'!$G$2:$BR$159,MATCH('Planning Ngrps'!$A80,'March 2019'!$A$2:$A$161,0),MATCH(AT$9,'March 2019'!$G$1:$BR$1,0))/INDEX('Planning CPRP'!$G$10:$BA$168,MATCH('Planning Ngrps'!$A80,'Planning CPRP'!$A$10:$A$170,0),MATCH('Planning Ngrps'!AT$9,'Planning CPRP'!$G$9:$BA$9,0)),"")</f>
        <v/>
      </c>
      <c r="AU80" s="158" t="str">
        <f>IFERROR(INDEX('March 2019'!$G$2:$BR$159,MATCH('Planning Ngrps'!$A80,'March 2019'!$A$2:$A$161,0),MATCH(AU$9,'March 2019'!$G$1:$BR$1,0))/INDEX('Planning CPRP'!$G$10:$BA$168,MATCH('Planning Ngrps'!$A80,'Planning CPRP'!$A$10:$A$170,0),MATCH('Planning Ngrps'!AU$9,'Planning CPRP'!$G$9:$BA$9,0)),"")</f>
        <v/>
      </c>
      <c r="AV80" s="158" t="str">
        <f>IFERROR(INDEX('March 2019'!$G$2:$BR$159,MATCH('Planning Ngrps'!$A80,'March 2019'!$A$2:$A$161,0),MATCH(AV$9,'March 2019'!$G$1:$BR$1,0))/INDEX('Planning CPRP'!$G$10:$BA$168,MATCH('Planning Ngrps'!$A80,'Planning CPRP'!$A$10:$A$170,0),MATCH('Planning Ngrps'!AV$9,'Planning CPRP'!$G$9:$BA$9,0)),"")</f>
        <v/>
      </c>
      <c r="AW80" s="158" t="str">
        <f>IFERROR(INDEX('March 2019'!$G$2:$BR$159,MATCH('Planning Ngrps'!$A80,'March 2019'!$A$2:$A$161,0),MATCH(AW$9,'March 2019'!$G$1:$BR$1,0))/INDEX('Planning CPRP'!$G$10:$BA$168,MATCH('Planning Ngrps'!$A80,'Planning CPRP'!$A$10:$A$170,0),MATCH('Planning Ngrps'!AW$9,'Planning CPRP'!$G$9:$BA$9,0)),"")</f>
        <v/>
      </c>
      <c r="AX80" s="158" t="str">
        <f>IFERROR(INDEX('March 2019'!$G$2:$BR$159,MATCH('Planning Ngrps'!$A80,'March 2019'!$A$2:$A$161,0),MATCH(AX$9,'March 2019'!$G$1:$BR$1,0))/INDEX('Planning CPRP'!$G$10:$BA$168,MATCH('Planning Ngrps'!$A80,'Planning CPRP'!$A$10:$A$170,0),MATCH('Planning Ngrps'!AX$9,'Planning CPRP'!$G$9:$BA$9,0)),"")</f>
        <v/>
      </c>
      <c r="AY80" s="158" t="str">
        <f>IFERROR(INDEX('March 2019'!$G$2:$BR$159,MATCH('Planning Ngrps'!$A80,'March 2019'!$A$2:$A$161,0),MATCH(AY$9,'March 2019'!$G$1:$BR$1,0))/INDEX('Planning CPRP'!$G$10:$BA$168,MATCH('Planning Ngrps'!$A80,'Planning CPRP'!$A$10:$A$170,0),MATCH('Planning Ngrps'!AY$9,'Planning CPRP'!$G$9:$BA$9,0)),"")</f>
        <v/>
      </c>
      <c r="AZ80" s="158" t="str">
        <f>IFERROR(INDEX('March 2019'!$G$2:$BR$159,MATCH('Planning Ngrps'!$A80,'March 2019'!$A$2:$A$161,0),MATCH(AZ$9,'March 2019'!$G$1:$BR$1,0))/INDEX('Planning CPRP'!$G$10:$BA$168,MATCH('Planning Ngrps'!$A80,'Planning CPRP'!$A$10:$A$170,0),MATCH('Planning Ngrps'!AZ$9,'Planning CPRP'!$G$9:$BA$9,0)),"")</f>
        <v/>
      </c>
      <c r="BA80" s="158" t="str">
        <f>IFERROR(INDEX('March 2019'!$G$2:$BR$159,MATCH('Planning Ngrps'!$A80,'March 2019'!$A$2:$A$161,0),MATCH(BA$9,'March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IFERROR(INDEX('March 2019'!$G$2:$BR$159,MATCH('Planning Ngrps'!$A81,'March 2019'!$A$2:$A$161,0),MATCH(G$9,'March 2019'!$G$1:$BR$1,0))/INDEX('Planning CPRP'!$G$10:$BA$168,MATCH('Planning Ngrps'!$A81,'Planning CPRP'!$A$10:$A$170,0),MATCH('Planning Ngrps'!G$9,'Planning CPRP'!$G$9:$BA$9,0)),"")</f>
        <v/>
      </c>
      <c r="H81" s="158" t="str">
        <f>IFERROR(INDEX('March 2019'!$G$2:$BR$159,MATCH('Planning Ngrps'!$A81,'March 2019'!$A$2:$A$161,0),MATCH(H$9,'March 2019'!$G$1:$BR$1,0))/INDEX('Planning CPRP'!$G$10:$BA$168,MATCH('Planning Ngrps'!$A81,'Planning CPRP'!$A$10:$A$170,0),MATCH('Planning Ngrps'!H$9,'Planning CPRP'!$G$9:$BA$9,0)),"")</f>
        <v/>
      </c>
      <c r="I81" s="158" t="str">
        <f>IFERROR(INDEX('March 2019'!$G$2:$BR$159,MATCH('Planning Ngrps'!$A81,'March 2019'!$A$2:$A$161,0),MATCH(I$9,'March 2019'!$G$1:$BR$1,0))/INDEX('Planning CPRP'!$G$10:$BA$168,MATCH('Planning Ngrps'!$A81,'Planning CPRP'!$A$10:$A$170,0),MATCH('Planning Ngrps'!I$9,'Planning CPRP'!$G$9:$BA$9,0)),"")</f>
        <v/>
      </c>
      <c r="J81" s="158" t="str">
        <f>IFERROR(INDEX('March 2019'!$G$2:$BR$159,MATCH('Planning Ngrps'!$A81,'March 2019'!$A$2:$A$161,0),MATCH(J$9,'March 2019'!$G$1:$BR$1,0))/INDEX('Planning CPRP'!$G$10:$BA$168,MATCH('Planning Ngrps'!$A81,'Planning CPRP'!$A$10:$A$170,0),MATCH('Planning Ngrps'!J$9,'Planning CPRP'!$G$9:$BA$9,0)),"")</f>
        <v/>
      </c>
      <c r="K81" s="158" t="str">
        <f>IFERROR(INDEX('March 2019'!$G$2:$BR$159,MATCH('Planning Ngrps'!$A81,'March 2019'!$A$2:$A$161,0),MATCH(K$9,'March 2019'!$G$1:$BR$1,0))/INDEX('Planning CPRP'!$G$10:$BA$168,MATCH('Planning Ngrps'!$A81,'Planning CPRP'!$A$10:$A$170,0),MATCH('Planning Ngrps'!K$9,'Planning CPRP'!$G$9:$BA$9,0)),"")</f>
        <v/>
      </c>
      <c r="L81" s="158" t="str">
        <f>IFERROR(INDEX('March 2019'!$G$2:$BR$159,MATCH('Planning Ngrps'!$A81,'March 2019'!$A$2:$A$161,0),MATCH(L$9,'March 2019'!$G$1:$BR$1,0))/INDEX('Planning CPRP'!$G$10:$BA$168,MATCH('Planning Ngrps'!$A81,'Planning CPRP'!$A$10:$A$170,0),MATCH('Planning Ngrps'!L$9,'Planning CPRP'!$G$9:$BA$9,0)),"")</f>
        <v/>
      </c>
      <c r="M81" s="158" t="str">
        <f>IFERROR(INDEX('March 2019'!$G$2:$BR$159,MATCH('Planning Ngrps'!$A81,'March 2019'!$A$2:$A$161,0),MATCH(M$9,'March 2019'!$G$1:$BR$1,0))/INDEX('Planning CPRP'!$G$10:$BA$168,MATCH('Planning Ngrps'!$A81,'Planning CPRP'!$A$10:$A$170,0),MATCH('Planning Ngrps'!M$9,'Planning CPRP'!$G$9:$BA$9,0)),"")</f>
        <v/>
      </c>
      <c r="N81" s="158" t="str">
        <f>IFERROR(INDEX('March 2019'!$G$2:$BR$159,MATCH('Planning Ngrps'!$A81,'March 2019'!$A$2:$A$161,0),MATCH(N$9,'March 2019'!$G$1:$BR$1,0))/INDEX('Planning CPRP'!$G$10:$BA$168,MATCH('Planning Ngrps'!$A81,'Planning CPRP'!$A$10:$A$170,0),MATCH('Planning Ngrps'!N$9,'Planning CPRP'!$G$9:$BA$9,0)),"")</f>
        <v/>
      </c>
      <c r="O81" s="158" t="str">
        <f>IFERROR(INDEX('March 2019'!$G$2:$BR$159,MATCH('Planning Ngrps'!$A81,'March 2019'!$A$2:$A$161,0),MATCH(O$9,'March 2019'!$G$1:$BR$1,0))/INDEX('Planning CPRP'!$G$10:$BA$168,MATCH('Planning Ngrps'!$A81,'Planning CPRP'!$A$10:$A$170,0),MATCH('Planning Ngrps'!O$9,'Planning CPRP'!$G$9:$BA$9,0)),"")</f>
        <v/>
      </c>
      <c r="P81" s="158" t="str">
        <f>IFERROR(INDEX('March 2019'!$G$2:$BR$159,MATCH('Planning Ngrps'!$A81,'March 2019'!$A$2:$A$161,0),MATCH(P$9,'March 2019'!$G$1:$BR$1,0))/INDEX('Planning CPRP'!$G$10:$BA$168,MATCH('Planning Ngrps'!$A81,'Planning CPRP'!$A$10:$A$170,0),MATCH('Planning Ngrps'!P$9,'Planning CPRP'!$G$9:$BA$9,0)),"")</f>
        <v/>
      </c>
      <c r="Q81" s="158" t="str">
        <f>IFERROR(INDEX('March 2019'!$G$2:$BR$159,MATCH('Planning Ngrps'!$A81,'March 2019'!$A$2:$A$161,0),MATCH(Q$9,'March 2019'!$G$1:$BR$1,0))/INDEX('Planning CPRP'!$G$10:$BA$168,MATCH('Planning Ngrps'!$A81,'Planning CPRP'!$A$10:$A$170,0),MATCH('Planning Ngrps'!Q$9,'Planning CPRP'!$G$9:$BA$9,0)),"")</f>
        <v/>
      </c>
      <c r="R81" s="158" t="str">
        <f>IFERROR(INDEX('March 2019'!$G$2:$BR$159,MATCH('Planning Ngrps'!$A81,'March 2019'!$A$2:$A$161,0),MATCH(R$9,'March 2019'!$G$1:$BR$1,0))/INDEX('Planning CPRP'!$G$10:$BA$168,MATCH('Planning Ngrps'!$A81,'Planning CPRP'!$A$10:$A$170,0),MATCH('Planning Ngrps'!R$9,'Planning CPRP'!$G$9:$BA$9,0)),"")</f>
        <v/>
      </c>
      <c r="S81" s="158" t="str">
        <f>IFERROR(INDEX('March 2019'!$G$2:$BR$159,MATCH('Planning Ngrps'!$A81,'March 2019'!$A$2:$A$161,0),MATCH(S$9,'March 2019'!$G$1:$BR$1,0))/INDEX('Planning CPRP'!$G$10:$BA$168,MATCH('Planning Ngrps'!$A81,'Planning CPRP'!$A$10:$A$170,0),MATCH('Planning Ngrps'!S$9,'Planning CPRP'!$G$9:$BA$9,0)),"")</f>
        <v/>
      </c>
      <c r="T81" s="158" t="str">
        <f>IFERROR(INDEX('March 2019'!$G$2:$BR$159,MATCH('Planning Ngrps'!$A81,'March 2019'!$A$2:$A$161,0),MATCH(T$9,'March 2019'!$G$1:$BR$1,0))/INDEX('Planning CPRP'!$G$10:$BA$168,MATCH('Planning Ngrps'!$A81,'Planning CPRP'!$A$10:$A$170,0),MATCH('Planning Ngrps'!T$9,'Planning CPRP'!$G$9:$BA$9,0)),"")</f>
        <v/>
      </c>
      <c r="U81" s="158" t="str">
        <f>IFERROR(INDEX('March 2019'!$G$2:$BR$159,MATCH('Planning Ngrps'!$A81,'March 2019'!$A$2:$A$161,0),MATCH(U$9,'March 2019'!$G$1:$BR$1,0))/INDEX('Planning CPRP'!$G$10:$BA$168,MATCH('Planning Ngrps'!$A81,'Planning CPRP'!$A$10:$A$170,0),MATCH('Planning Ngrps'!U$9,'Planning CPRP'!$G$9:$BA$9,0)),"")</f>
        <v/>
      </c>
      <c r="V81" s="158" t="str">
        <f>IFERROR(INDEX('March 2019'!$G$2:$BR$159,MATCH('Planning Ngrps'!$A81,'March 2019'!$A$2:$A$161,0),MATCH(V$9,'March 2019'!$G$1:$BR$1,0))/INDEX('Planning CPRP'!$G$10:$BA$168,MATCH('Planning Ngrps'!$A81,'Planning CPRP'!$A$10:$A$170,0),MATCH('Planning Ngrps'!V$9,'Planning CPRP'!$G$9:$BA$9,0)),"")</f>
        <v/>
      </c>
      <c r="W81" s="158" t="str">
        <f>IFERROR(INDEX('March 2019'!$G$2:$BR$159,MATCH('Planning Ngrps'!$A81,'March 2019'!$A$2:$A$161,0),MATCH(W$9,'March 2019'!$G$1:$BR$1,0))/INDEX('Planning CPRP'!$G$10:$BA$168,MATCH('Planning Ngrps'!$A81,'Planning CPRP'!$A$10:$A$170,0),MATCH('Planning Ngrps'!W$9,'Planning CPRP'!$G$9:$BA$9,0)),"")</f>
        <v/>
      </c>
      <c r="X81" s="158" t="str">
        <f>IFERROR(INDEX('March 2019'!$G$2:$BR$159,MATCH('Planning Ngrps'!$A81,'March 2019'!$A$2:$A$161,0),MATCH(X$9,'March 2019'!$G$1:$BR$1,0))/INDEX('Planning CPRP'!$G$10:$BA$168,MATCH('Planning Ngrps'!$A81,'Planning CPRP'!$A$10:$A$170,0),MATCH('Planning Ngrps'!X$9,'Planning CPRP'!$G$9:$BA$9,0)),"")</f>
        <v/>
      </c>
      <c r="Y81" s="158" t="str">
        <f>IFERROR(INDEX('March 2019'!$G$2:$BR$159,MATCH('Planning Ngrps'!$A81,'March 2019'!$A$2:$A$161,0),MATCH(Y$9,'March 2019'!$G$1:$BR$1,0))/INDEX('Planning CPRP'!$G$10:$BA$168,MATCH('Planning Ngrps'!$A81,'Planning CPRP'!$A$10:$A$170,0),MATCH('Planning Ngrps'!Y$9,'Planning CPRP'!$G$9:$BA$9,0)),"")</f>
        <v/>
      </c>
      <c r="Z81" s="158" t="str">
        <f>IFERROR(INDEX('March 2019'!$G$2:$BR$159,MATCH('Planning Ngrps'!$A81,'March 2019'!$A$2:$A$161,0),MATCH(Z$9,'March 2019'!$G$1:$BR$1,0))/INDEX('Planning CPRP'!$G$10:$BA$168,MATCH('Planning Ngrps'!$A81,'Planning CPRP'!$A$10:$A$170,0),MATCH('Planning Ngrps'!Z$9,'Planning CPRP'!$G$9:$BA$9,0)),"")</f>
        <v/>
      </c>
      <c r="AA81" s="158" t="str">
        <f>IFERROR(INDEX('March 2019'!$G$2:$BR$159,MATCH('Planning Ngrps'!$A81,'March 2019'!$A$2:$A$161,0),MATCH(AA$9,'March 2019'!$G$1:$BR$1,0))/INDEX('Planning CPRP'!$G$10:$BA$168,MATCH('Planning Ngrps'!$A81,'Planning CPRP'!$A$10:$A$170,0),MATCH('Planning Ngrps'!AA$9,'Planning CPRP'!$G$9:$BA$9,0)),"")</f>
        <v/>
      </c>
      <c r="AB81" s="158" t="str">
        <f>IFERROR(INDEX('March 2019'!$G$2:$BR$159,MATCH('Planning Ngrps'!$A81,'March 2019'!$A$2:$A$161,0),MATCH(AB$9,'March 2019'!$G$1:$BR$1,0))/INDEX('Planning CPRP'!$G$10:$BA$168,MATCH('Planning Ngrps'!$A81,'Planning CPRP'!$A$10:$A$170,0),MATCH('Planning Ngrps'!AB$9,'Planning CPRP'!$G$9:$BA$9,0)),"")</f>
        <v/>
      </c>
      <c r="AC81" s="158" t="str">
        <f>IFERROR(INDEX('March 2019'!$G$2:$BR$159,MATCH('Planning Ngrps'!$A81,'March 2019'!$A$2:$A$161,0),MATCH(AC$9,'March 2019'!$G$1:$BR$1,0))/INDEX('Planning CPRP'!$G$10:$BA$168,MATCH('Planning Ngrps'!$A81,'Planning CPRP'!$A$10:$A$170,0),MATCH('Planning Ngrps'!AC$9,'Planning CPRP'!$G$9:$BA$9,0)),"")</f>
        <v/>
      </c>
      <c r="AD81" s="158" t="str">
        <f>IFERROR(INDEX('March 2019'!$G$2:$BR$159,MATCH('Planning Ngrps'!$A81,'March 2019'!$A$2:$A$161,0),MATCH(AD$9,'March 2019'!$G$1:$BR$1,0))/INDEX('Planning CPRP'!$G$10:$BA$168,MATCH('Planning Ngrps'!$A81,'Planning CPRP'!$A$10:$A$170,0),MATCH('Planning Ngrps'!AD$9,'Planning CPRP'!$G$9:$BA$9,0)),"")</f>
        <v/>
      </c>
      <c r="AE81" s="158" t="str">
        <f>IFERROR(INDEX('March 2019'!$G$2:$BR$159,MATCH('Planning Ngrps'!$A81,'March 2019'!$A$2:$A$161,0),MATCH(AE$9,'March 2019'!$G$1:$BR$1,0))/INDEX('Planning CPRP'!$G$10:$BA$168,MATCH('Planning Ngrps'!$A81,'Planning CPRP'!$A$10:$A$170,0),MATCH('Planning Ngrps'!AE$9,'Planning CPRP'!$G$9:$BA$9,0)),"")</f>
        <v/>
      </c>
      <c r="AF81" s="158" t="str">
        <f>IFERROR(INDEX('March 2019'!$G$2:$BR$159,MATCH('Planning Ngrps'!$A81,'March 2019'!$A$2:$A$161,0),MATCH(AF$9,'March 2019'!$G$1:$BR$1,0))/INDEX('Planning CPRP'!$G$10:$BA$168,MATCH('Planning Ngrps'!$A81,'Planning CPRP'!$A$10:$A$170,0),MATCH('Planning Ngrps'!AF$9,'Planning CPRP'!$G$9:$BA$9,0)),"")</f>
        <v/>
      </c>
      <c r="AG81" s="158" t="str">
        <f>IFERROR(INDEX('March 2019'!$G$2:$BR$159,MATCH('Planning Ngrps'!$A81,'March 2019'!$A$2:$A$161,0),MATCH(AG$9,'March 2019'!$G$1:$BR$1,0))/INDEX('Planning CPRP'!$G$10:$BA$168,MATCH('Planning Ngrps'!$A81,'Planning CPRP'!$A$10:$A$170,0),MATCH('Planning Ngrps'!AG$9,'Planning CPRP'!$G$9:$BA$9,0)),"")</f>
        <v/>
      </c>
      <c r="AH81" s="158" t="str">
        <f>IFERROR(INDEX('March 2019'!$G$2:$BR$159,MATCH('Planning Ngrps'!$A81,'March 2019'!$A$2:$A$161,0),MATCH(AH$9,'March 2019'!$G$1:$BR$1,0))/INDEX('Planning CPRP'!$G$10:$BA$168,MATCH('Planning Ngrps'!$A81,'Planning CPRP'!$A$10:$A$170,0),MATCH('Planning Ngrps'!AH$9,'Planning CPRP'!$G$9:$BA$9,0)),"")</f>
        <v/>
      </c>
      <c r="AI81" s="158" t="str">
        <f>IFERROR(INDEX('March 2019'!$G$2:$BR$159,MATCH('Planning Ngrps'!$A81,'March 2019'!$A$2:$A$161,0),MATCH(AI$9,'March 2019'!$G$1:$BR$1,0))/INDEX('Planning CPRP'!$G$10:$BA$168,MATCH('Planning Ngrps'!$A81,'Planning CPRP'!$A$10:$A$170,0),MATCH('Planning Ngrps'!AI$9,'Planning CPRP'!$G$9:$BA$9,0)),"")</f>
        <v/>
      </c>
      <c r="AJ81" s="158" t="str">
        <f>IFERROR(INDEX('March 2019'!$G$2:$BR$159,MATCH('Planning Ngrps'!$A81,'March 2019'!$A$2:$A$161,0),MATCH(AJ$9,'March 2019'!$G$1:$BR$1,0))/INDEX('Planning CPRP'!$G$10:$BA$168,MATCH('Planning Ngrps'!$A81,'Planning CPRP'!$A$10:$A$170,0),MATCH('Planning Ngrps'!AJ$9,'Planning CPRP'!$G$9:$BA$9,0)),"")</f>
        <v/>
      </c>
      <c r="AK81" s="158" t="str">
        <f>IFERROR(INDEX('March 2019'!$G$2:$BR$159,MATCH('Planning Ngrps'!$A81,'March 2019'!$A$2:$A$161,0),MATCH(AK$9,'March 2019'!$G$1:$BR$1,0))/INDEX('Planning CPRP'!$G$10:$BA$168,MATCH('Planning Ngrps'!$A81,'Planning CPRP'!$A$10:$A$170,0),MATCH('Planning Ngrps'!AK$9,'Planning CPRP'!$G$9:$BA$9,0)),"")</f>
        <v/>
      </c>
      <c r="AL81" s="158" t="str">
        <f>IFERROR(INDEX('March 2019'!$G$2:$BR$159,MATCH('Planning Ngrps'!$A81,'March 2019'!$A$2:$A$161,0),MATCH(AL$9,'March 2019'!$G$1:$BR$1,0))/INDEX('Planning CPRP'!$G$10:$BA$168,MATCH('Planning Ngrps'!$A81,'Planning CPRP'!$A$10:$A$170,0),MATCH('Planning Ngrps'!AL$9,'Planning CPRP'!$G$9:$BA$9,0)),"")</f>
        <v/>
      </c>
      <c r="AM81" s="158" t="str">
        <f>IFERROR(INDEX('March 2019'!$G$2:$BR$159,MATCH('Planning Ngrps'!$A81,'March 2019'!$A$2:$A$161,0),MATCH(AM$9,'March 2019'!$G$1:$BR$1,0))/INDEX('Planning CPRP'!$G$10:$BA$168,MATCH('Planning Ngrps'!$A81,'Planning CPRP'!$A$10:$A$170,0),MATCH('Planning Ngrps'!AM$9,'Planning CPRP'!$G$9:$BA$9,0)),"")</f>
        <v/>
      </c>
      <c r="AN81" s="158" t="str">
        <f>IFERROR(INDEX('March 2019'!$G$2:$BR$159,MATCH('Planning Ngrps'!$A81,'March 2019'!$A$2:$A$161,0),MATCH(AN$9,'March 2019'!$G$1:$BR$1,0))/INDEX('Planning CPRP'!$G$10:$BA$168,MATCH('Planning Ngrps'!$A81,'Planning CPRP'!$A$10:$A$170,0),MATCH('Planning Ngrps'!AN$9,'Planning CPRP'!$G$9:$BA$9,0)),"")</f>
        <v/>
      </c>
      <c r="AO81" s="158" t="str">
        <f>IFERROR(INDEX('March 2019'!$G$2:$BR$159,MATCH('Planning Ngrps'!$A81,'March 2019'!$A$2:$A$161,0),MATCH(AO$9,'March 2019'!$G$1:$BR$1,0))/INDEX('Planning CPRP'!$G$10:$BA$168,MATCH('Planning Ngrps'!$A81,'Planning CPRP'!$A$10:$A$170,0),MATCH('Planning Ngrps'!AO$9,'Planning CPRP'!$G$9:$BA$9,0)),"")</f>
        <v/>
      </c>
      <c r="AP81" s="158" t="str">
        <f>IFERROR(INDEX('March 2019'!$G$2:$BR$159,MATCH('Planning Ngrps'!$A81,'March 2019'!$A$2:$A$161,0),MATCH(AP$9,'March 2019'!$G$1:$BR$1,0))/INDEX('Planning CPRP'!$G$10:$BA$168,MATCH('Planning Ngrps'!$A81,'Planning CPRP'!$A$10:$A$170,0),MATCH('Planning Ngrps'!AP$9,'Planning CPRP'!$G$9:$BA$9,0)),"")</f>
        <v/>
      </c>
      <c r="AQ81" s="158" t="str">
        <f>IFERROR(INDEX('March 2019'!$G$2:$BR$159,MATCH('Planning Ngrps'!$A81,'March 2019'!$A$2:$A$161,0),MATCH(AQ$9,'March 2019'!$G$1:$BR$1,0))/INDEX('Planning CPRP'!$G$10:$BA$168,MATCH('Planning Ngrps'!$A81,'Planning CPRP'!$A$10:$A$170,0),MATCH('Planning Ngrps'!AQ$9,'Planning CPRP'!$G$9:$BA$9,0)),"")</f>
        <v/>
      </c>
      <c r="AR81" s="158" t="str">
        <f>IFERROR(INDEX('March 2019'!$G$2:$BR$159,MATCH('Planning Ngrps'!$A81,'March 2019'!$A$2:$A$161,0),MATCH(AR$9,'March 2019'!$G$1:$BR$1,0))/INDEX('Planning CPRP'!$G$10:$BA$168,MATCH('Planning Ngrps'!$A81,'Planning CPRP'!$A$10:$A$170,0),MATCH('Planning Ngrps'!AR$9,'Planning CPRP'!$G$9:$BA$9,0)),"")</f>
        <v/>
      </c>
      <c r="AS81" s="158" t="str">
        <f>IFERROR(INDEX('March 2019'!$G$2:$BR$159,MATCH('Planning Ngrps'!$A81,'March 2019'!$A$2:$A$161,0),MATCH(AS$9,'March 2019'!$G$1:$BR$1,0))/INDEX('Planning CPRP'!$G$10:$BA$168,MATCH('Planning Ngrps'!$A81,'Planning CPRP'!$A$10:$A$170,0),MATCH('Planning Ngrps'!AS$9,'Planning CPRP'!$G$9:$BA$9,0)),"")</f>
        <v/>
      </c>
      <c r="AT81" s="158" t="str">
        <f>IFERROR(INDEX('March 2019'!$G$2:$BR$159,MATCH('Planning Ngrps'!$A81,'March 2019'!$A$2:$A$161,0),MATCH(AT$9,'March 2019'!$G$1:$BR$1,0))/INDEX('Planning CPRP'!$G$10:$BA$168,MATCH('Planning Ngrps'!$A81,'Planning CPRP'!$A$10:$A$170,0),MATCH('Planning Ngrps'!AT$9,'Planning CPRP'!$G$9:$BA$9,0)),"")</f>
        <v/>
      </c>
      <c r="AU81" s="158" t="str">
        <f>IFERROR(INDEX('March 2019'!$G$2:$BR$159,MATCH('Planning Ngrps'!$A81,'March 2019'!$A$2:$A$161,0),MATCH(AU$9,'March 2019'!$G$1:$BR$1,0))/INDEX('Planning CPRP'!$G$10:$BA$168,MATCH('Planning Ngrps'!$A81,'Planning CPRP'!$A$10:$A$170,0),MATCH('Planning Ngrps'!AU$9,'Planning CPRP'!$G$9:$BA$9,0)),"")</f>
        <v/>
      </c>
      <c r="AV81" s="158" t="str">
        <f>IFERROR(INDEX('March 2019'!$G$2:$BR$159,MATCH('Planning Ngrps'!$A81,'March 2019'!$A$2:$A$161,0),MATCH(AV$9,'March 2019'!$G$1:$BR$1,0))/INDEX('Planning CPRP'!$G$10:$BA$168,MATCH('Planning Ngrps'!$A81,'Planning CPRP'!$A$10:$A$170,0),MATCH('Planning Ngrps'!AV$9,'Planning CPRP'!$G$9:$BA$9,0)),"")</f>
        <v/>
      </c>
      <c r="AW81" s="158" t="str">
        <f>IFERROR(INDEX('March 2019'!$G$2:$BR$159,MATCH('Planning Ngrps'!$A81,'March 2019'!$A$2:$A$161,0),MATCH(AW$9,'March 2019'!$G$1:$BR$1,0))/INDEX('Planning CPRP'!$G$10:$BA$168,MATCH('Planning Ngrps'!$A81,'Planning CPRP'!$A$10:$A$170,0),MATCH('Planning Ngrps'!AW$9,'Planning CPRP'!$G$9:$BA$9,0)),"")</f>
        <v/>
      </c>
      <c r="AX81" s="158" t="str">
        <f>IFERROR(INDEX('March 2019'!$G$2:$BR$159,MATCH('Planning Ngrps'!$A81,'March 2019'!$A$2:$A$161,0),MATCH(AX$9,'March 2019'!$G$1:$BR$1,0))/INDEX('Planning CPRP'!$G$10:$BA$168,MATCH('Planning Ngrps'!$A81,'Planning CPRP'!$A$10:$A$170,0),MATCH('Planning Ngrps'!AX$9,'Planning CPRP'!$G$9:$BA$9,0)),"")</f>
        <v/>
      </c>
      <c r="AY81" s="158" t="str">
        <f>IFERROR(INDEX('March 2019'!$G$2:$BR$159,MATCH('Planning Ngrps'!$A81,'March 2019'!$A$2:$A$161,0),MATCH(AY$9,'March 2019'!$G$1:$BR$1,0))/INDEX('Planning CPRP'!$G$10:$BA$168,MATCH('Planning Ngrps'!$A81,'Planning CPRP'!$A$10:$A$170,0),MATCH('Planning Ngrps'!AY$9,'Planning CPRP'!$G$9:$BA$9,0)),"")</f>
        <v/>
      </c>
      <c r="AZ81" s="158" t="str">
        <f>IFERROR(INDEX('March 2019'!$G$2:$BR$159,MATCH('Planning Ngrps'!$A81,'March 2019'!$A$2:$A$161,0),MATCH(AZ$9,'March 2019'!$G$1:$BR$1,0))/INDEX('Planning CPRP'!$G$10:$BA$168,MATCH('Planning Ngrps'!$A81,'Planning CPRP'!$A$10:$A$170,0),MATCH('Planning Ngrps'!AZ$9,'Planning CPRP'!$G$9:$BA$9,0)),"")</f>
        <v/>
      </c>
      <c r="BA81" s="158" t="str">
        <f>IFERROR(INDEX('March 2019'!$G$2:$BR$159,MATCH('Planning Ngrps'!$A81,'March 2019'!$A$2:$A$161,0),MATCH(BA$9,'March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IFERROR(INDEX('March 2019'!$G$2:$BR$159,MATCH('Planning Ngrps'!$A82,'March 2019'!$A$2:$A$161,0),MATCH(G$9,'March 2019'!$G$1:$BR$1,0))/INDEX('Planning CPRP'!$G$10:$BA$168,MATCH('Planning Ngrps'!$A82,'Planning CPRP'!$A$10:$A$170,0),MATCH('Planning Ngrps'!G$9,'Planning CPRP'!$G$9:$BA$9,0)),"")</f>
        <v/>
      </c>
      <c r="H82" s="158" t="str">
        <f>IFERROR(INDEX('March 2019'!$G$2:$BR$159,MATCH('Planning Ngrps'!$A82,'March 2019'!$A$2:$A$161,0),MATCH(H$9,'March 2019'!$G$1:$BR$1,0))/INDEX('Planning CPRP'!$G$10:$BA$168,MATCH('Planning Ngrps'!$A82,'Planning CPRP'!$A$10:$A$170,0),MATCH('Planning Ngrps'!H$9,'Planning CPRP'!$G$9:$BA$9,0)),"")</f>
        <v/>
      </c>
      <c r="I82" s="158" t="str">
        <f>IFERROR(INDEX('March 2019'!$G$2:$BR$159,MATCH('Planning Ngrps'!$A82,'March 2019'!$A$2:$A$161,0),MATCH(I$9,'March 2019'!$G$1:$BR$1,0))/INDEX('Planning CPRP'!$G$10:$BA$168,MATCH('Planning Ngrps'!$A82,'Planning CPRP'!$A$10:$A$170,0),MATCH('Planning Ngrps'!I$9,'Planning CPRP'!$G$9:$BA$9,0)),"")</f>
        <v/>
      </c>
      <c r="J82" s="158" t="str">
        <f>IFERROR(INDEX('March 2019'!$G$2:$BR$159,MATCH('Planning Ngrps'!$A82,'March 2019'!$A$2:$A$161,0),MATCH(J$9,'March 2019'!$G$1:$BR$1,0))/INDEX('Planning CPRP'!$G$10:$BA$168,MATCH('Planning Ngrps'!$A82,'Planning CPRP'!$A$10:$A$170,0),MATCH('Planning Ngrps'!J$9,'Planning CPRP'!$G$9:$BA$9,0)),"")</f>
        <v/>
      </c>
      <c r="K82" s="158" t="str">
        <f>IFERROR(INDEX('March 2019'!$G$2:$BR$159,MATCH('Planning Ngrps'!$A82,'March 2019'!$A$2:$A$161,0),MATCH(K$9,'March 2019'!$G$1:$BR$1,0))/INDEX('Planning CPRP'!$G$10:$BA$168,MATCH('Planning Ngrps'!$A82,'Planning CPRP'!$A$10:$A$170,0),MATCH('Planning Ngrps'!K$9,'Planning CPRP'!$G$9:$BA$9,0)),"")</f>
        <v/>
      </c>
      <c r="L82" s="158" t="str">
        <f>IFERROR(INDEX('March 2019'!$G$2:$BR$159,MATCH('Planning Ngrps'!$A82,'March 2019'!$A$2:$A$161,0),MATCH(L$9,'March 2019'!$G$1:$BR$1,0))/INDEX('Planning CPRP'!$G$10:$BA$168,MATCH('Planning Ngrps'!$A82,'Planning CPRP'!$A$10:$A$170,0),MATCH('Planning Ngrps'!L$9,'Planning CPRP'!$G$9:$BA$9,0)),"")</f>
        <v/>
      </c>
      <c r="M82" s="158" t="str">
        <f>IFERROR(INDEX('March 2019'!$G$2:$BR$159,MATCH('Planning Ngrps'!$A82,'March 2019'!$A$2:$A$161,0),MATCH(M$9,'March 2019'!$G$1:$BR$1,0))/INDEX('Planning CPRP'!$G$10:$BA$168,MATCH('Planning Ngrps'!$A82,'Planning CPRP'!$A$10:$A$170,0),MATCH('Planning Ngrps'!M$9,'Planning CPRP'!$G$9:$BA$9,0)),"")</f>
        <v/>
      </c>
      <c r="N82" s="158" t="str">
        <f>IFERROR(INDEX('March 2019'!$G$2:$BR$159,MATCH('Planning Ngrps'!$A82,'March 2019'!$A$2:$A$161,0),MATCH(N$9,'March 2019'!$G$1:$BR$1,0))/INDEX('Planning CPRP'!$G$10:$BA$168,MATCH('Planning Ngrps'!$A82,'Planning CPRP'!$A$10:$A$170,0),MATCH('Planning Ngrps'!N$9,'Planning CPRP'!$G$9:$BA$9,0)),"")</f>
        <v/>
      </c>
      <c r="O82" s="158" t="str">
        <f>IFERROR(INDEX('March 2019'!$G$2:$BR$159,MATCH('Planning Ngrps'!$A82,'March 2019'!$A$2:$A$161,0),MATCH(O$9,'March 2019'!$G$1:$BR$1,0))/INDEX('Planning CPRP'!$G$10:$BA$168,MATCH('Planning Ngrps'!$A82,'Planning CPRP'!$A$10:$A$170,0),MATCH('Planning Ngrps'!O$9,'Planning CPRP'!$G$9:$BA$9,0)),"")</f>
        <v/>
      </c>
      <c r="P82" s="158" t="str">
        <f>IFERROR(INDEX('March 2019'!$G$2:$BR$159,MATCH('Planning Ngrps'!$A82,'March 2019'!$A$2:$A$161,0),MATCH(P$9,'March 2019'!$G$1:$BR$1,0))/INDEX('Planning CPRP'!$G$10:$BA$168,MATCH('Planning Ngrps'!$A82,'Planning CPRP'!$A$10:$A$170,0),MATCH('Planning Ngrps'!P$9,'Planning CPRP'!$G$9:$BA$9,0)),"")</f>
        <v/>
      </c>
      <c r="Q82" s="158" t="str">
        <f>IFERROR(INDEX('March 2019'!$G$2:$BR$159,MATCH('Planning Ngrps'!$A82,'March 2019'!$A$2:$A$161,0),MATCH(Q$9,'March 2019'!$G$1:$BR$1,0))/INDEX('Planning CPRP'!$G$10:$BA$168,MATCH('Planning Ngrps'!$A82,'Planning CPRP'!$A$10:$A$170,0),MATCH('Planning Ngrps'!Q$9,'Planning CPRP'!$G$9:$BA$9,0)),"")</f>
        <v/>
      </c>
      <c r="R82" s="158" t="str">
        <f>IFERROR(INDEX('March 2019'!$G$2:$BR$159,MATCH('Planning Ngrps'!$A82,'March 2019'!$A$2:$A$161,0),MATCH(R$9,'March 2019'!$G$1:$BR$1,0))/INDEX('Planning CPRP'!$G$10:$BA$168,MATCH('Planning Ngrps'!$A82,'Planning CPRP'!$A$10:$A$170,0),MATCH('Planning Ngrps'!R$9,'Planning CPRP'!$G$9:$BA$9,0)),"")</f>
        <v/>
      </c>
      <c r="S82" s="158" t="str">
        <f>IFERROR(INDEX('March 2019'!$G$2:$BR$159,MATCH('Planning Ngrps'!$A82,'March 2019'!$A$2:$A$161,0),MATCH(S$9,'March 2019'!$G$1:$BR$1,0))/INDEX('Planning CPRP'!$G$10:$BA$168,MATCH('Planning Ngrps'!$A82,'Planning CPRP'!$A$10:$A$170,0),MATCH('Planning Ngrps'!S$9,'Planning CPRP'!$G$9:$BA$9,0)),"")</f>
        <v/>
      </c>
      <c r="T82" s="158" t="str">
        <f>IFERROR(INDEX('March 2019'!$G$2:$BR$159,MATCH('Planning Ngrps'!$A82,'March 2019'!$A$2:$A$161,0),MATCH(T$9,'March 2019'!$G$1:$BR$1,0))/INDEX('Planning CPRP'!$G$10:$BA$168,MATCH('Planning Ngrps'!$A82,'Planning CPRP'!$A$10:$A$170,0),MATCH('Planning Ngrps'!T$9,'Planning CPRP'!$G$9:$BA$9,0)),"")</f>
        <v/>
      </c>
      <c r="U82" s="158" t="str">
        <f>IFERROR(INDEX('March 2019'!$G$2:$BR$159,MATCH('Planning Ngrps'!$A82,'March 2019'!$A$2:$A$161,0),MATCH(U$9,'March 2019'!$G$1:$BR$1,0))/INDEX('Planning CPRP'!$G$10:$BA$168,MATCH('Planning Ngrps'!$A82,'Planning CPRP'!$A$10:$A$170,0),MATCH('Planning Ngrps'!U$9,'Planning CPRP'!$G$9:$BA$9,0)),"")</f>
        <v/>
      </c>
      <c r="V82" s="158" t="str">
        <f>IFERROR(INDEX('March 2019'!$G$2:$BR$159,MATCH('Planning Ngrps'!$A82,'March 2019'!$A$2:$A$161,0),MATCH(V$9,'March 2019'!$G$1:$BR$1,0))/INDEX('Planning CPRP'!$G$10:$BA$168,MATCH('Planning Ngrps'!$A82,'Planning CPRP'!$A$10:$A$170,0),MATCH('Planning Ngrps'!V$9,'Planning CPRP'!$G$9:$BA$9,0)),"")</f>
        <v/>
      </c>
      <c r="W82" s="158" t="str">
        <f>IFERROR(INDEX('March 2019'!$G$2:$BR$159,MATCH('Planning Ngrps'!$A82,'March 2019'!$A$2:$A$161,0),MATCH(W$9,'March 2019'!$G$1:$BR$1,0))/INDEX('Planning CPRP'!$G$10:$BA$168,MATCH('Planning Ngrps'!$A82,'Planning CPRP'!$A$10:$A$170,0),MATCH('Planning Ngrps'!W$9,'Planning CPRP'!$G$9:$BA$9,0)),"")</f>
        <v/>
      </c>
      <c r="X82" s="158" t="str">
        <f>IFERROR(INDEX('March 2019'!$G$2:$BR$159,MATCH('Planning Ngrps'!$A82,'March 2019'!$A$2:$A$161,0),MATCH(X$9,'March 2019'!$G$1:$BR$1,0))/INDEX('Planning CPRP'!$G$10:$BA$168,MATCH('Planning Ngrps'!$A82,'Planning CPRP'!$A$10:$A$170,0),MATCH('Planning Ngrps'!X$9,'Planning CPRP'!$G$9:$BA$9,0)),"")</f>
        <v/>
      </c>
      <c r="Y82" s="158" t="str">
        <f>IFERROR(INDEX('March 2019'!$G$2:$BR$159,MATCH('Planning Ngrps'!$A82,'March 2019'!$A$2:$A$161,0),MATCH(Y$9,'March 2019'!$G$1:$BR$1,0))/INDEX('Planning CPRP'!$G$10:$BA$168,MATCH('Planning Ngrps'!$A82,'Planning CPRP'!$A$10:$A$170,0),MATCH('Planning Ngrps'!Y$9,'Planning CPRP'!$G$9:$BA$9,0)),"")</f>
        <v/>
      </c>
      <c r="Z82" s="158" t="str">
        <f>IFERROR(INDEX('March 2019'!$G$2:$BR$159,MATCH('Planning Ngrps'!$A82,'March 2019'!$A$2:$A$161,0),MATCH(Z$9,'March 2019'!$G$1:$BR$1,0))/INDEX('Planning CPRP'!$G$10:$BA$168,MATCH('Planning Ngrps'!$A82,'Planning CPRP'!$A$10:$A$170,0),MATCH('Planning Ngrps'!Z$9,'Planning CPRP'!$G$9:$BA$9,0)),"")</f>
        <v/>
      </c>
      <c r="AA82" s="158" t="str">
        <f>IFERROR(INDEX('March 2019'!$G$2:$BR$159,MATCH('Planning Ngrps'!$A82,'March 2019'!$A$2:$A$161,0),MATCH(AA$9,'March 2019'!$G$1:$BR$1,0))/INDEX('Planning CPRP'!$G$10:$BA$168,MATCH('Planning Ngrps'!$A82,'Planning CPRP'!$A$10:$A$170,0),MATCH('Planning Ngrps'!AA$9,'Planning CPRP'!$G$9:$BA$9,0)),"")</f>
        <v/>
      </c>
      <c r="AB82" s="158" t="str">
        <f>IFERROR(INDEX('March 2019'!$G$2:$BR$159,MATCH('Planning Ngrps'!$A82,'March 2019'!$A$2:$A$161,0),MATCH(AB$9,'March 2019'!$G$1:$BR$1,0))/INDEX('Planning CPRP'!$G$10:$BA$168,MATCH('Planning Ngrps'!$A82,'Planning CPRP'!$A$10:$A$170,0),MATCH('Planning Ngrps'!AB$9,'Planning CPRP'!$G$9:$BA$9,0)),"")</f>
        <v/>
      </c>
      <c r="AC82" s="158" t="str">
        <f>IFERROR(INDEX('March 2019'!$G$2:$BR$159,MATCH('Planning Ngrps'!$A82,'March 2019'!$A$2:$A$161,0),MATCH(AC$9,'March 2019'!$G$1:$BR$1,0))/INDEX('Planning CPRP'!$G$10:$BA$168,MATCH('Planning Ngrps'!$A82,'Planning CPRP'!$A$10:$A$170,0),MATCH('Planning Ngrps'!AC$9,'Planning CPRP'!$G$9:$BA$9,0)),"")</f>
        <v/>
      </c>
      <c r="AD82" s="158" t="str">
        <f>IFERROR(INDEX('March 2019'!$G$2:$BR$159,MATCH('Planning Ngrps'!$A82,'March 2019'!$A$2:$A$161,0),MATCH(AD$9,'March 2019'!$G$1:$BR$1,0))/INDEX('Planning CPRP'!$G$10:$BA$168,MATCH('Planning Ngrps'!$A82,'Planning CPRP'!$A$10:$A$170,0),MATCH('Planning Ngrps'!AD$9,'Planning CPRP'!$G$9:$BA$9,0)),"")</f>
        <v/>
      </c>
      <c r="AE82" s="158" t="str">
        <f>IFERROR(INDEX('March 2019'!$G$2:$BR$159,MATCH('Planning Ngrps'!$A82,'March 2019'!$A$2:$A$161,0),MATCH(AE$9,'March 2019'!$G$1:$BR$1,0))/INDEX('Planning CPRP'!$G$10:$BA$168,MATCH('Planning Ngrps'!$A82,'Planning CPRP'!$A$10:$A$170,0),MATCH('Planning Ngrps'!AE$9,'Planning CPRP'!$G$9:$BA$9,0)),"")</f>
        <v/>
      </c>
      <c r="AF82" s="158" t="str">
        <f>IFERROR(INDEX('March 2019'!$G$2:$BR$159,MATCH('Planning Ngrps'!$A82,'March 2019'!$A$2:$A$161,0),MATCH(AF$9,'March 2019'!$G$1:$BR$1,0))/INDEX('Planning CPRP'!$G$10:$BA$168,MATCH('Planning Ngrps'!$A82,'Planning CPRP'!$A$10:$A$170,0),MATCH('Planning Ngrps'!AF$9,'Planning CPRP'!$G$9:$BA$9,0)),"")</f>
        <v/>
      </c>
      <c r="AG82" s="158" t="str">
        <f>IFERROR(INDEX('March 2019'!$G$2:$BR$159,MATCH('Planning Ngrps'!$A82,'March 2019'!$A$2:$A$161,0),MATCH(AG$9,'March 2019'!$G$1:$BR$1,0))/INDEX('Planning CPRP'!$G$10:$BA$168,MATCH('Planning Ngrps'!$A82,'Planning CPRP'!$A$10:$A$170,0),MATCH('Planning Ngrps'!AG$9,'Planning CPRP'!$G$9:$BA$9,0)),"")</f>
        <v/>
      </c>
      <c r="AH82" s="158" t="str">
        <f>IFERROR(INDEX('March 2019'!$G$2:$BR$159,MATCH('Planning Ngrps'!$A82,'March 2019'!$A$2:$A$161,0),MATCH(AH$9,'March 2019'!$G$1:$BR$1,0))/INDEX('Planning CPRP'!$G$10:$BA$168,MATCH('Planning Ngrps'!$A82,'Planning CPRP'!$A$10:$A$170,0),MATCH('Planning Ngrps'!AH$9,'Planning CPRP'!$G$9:$BA$9,0)),"")</f>
        <v/>
      </c>
      <c r="AI82" s="158" t="str">
        <f>IFERROR(INDEX('March 2019'!$G$2:$BR$159,MATCH('Planning Ngrps'!$A82,'March 2019'!$A$2:$A$161,0),MATCH(AI$9,'March 2019'!$G$1:$BR$1,0))/INDEX('Planning CPRP'!$G$10:$BA$168,MATCH('Planning Ngrps'!$A82,'Planning CPRP'!$A$10:$A$170,0),MATCH('Planning Ngrps'!AI$9,'Planning CPRP'!$G$9:$BA$9,0)),"")</f>
        <v/>
      </c>
      <c r="AJ82" s="158" t="str">
        <f>IFERROR(INDEX('March 2019'!$G$2:$BR$159,MATCH('Planning Ngrps'!$A82,'March 2019'!$A$2:$A$161,0),MATCH(AJ$9,'March 2019'!$G$1:$BR$1,0))/INDEX('Planning CPRP'!$G$10:$BA$168,MATCH('Planning Ngrps'!$A82,'Planning CPRP'!$A$10:$A$170,0),MATCH('Planning Ngrps'!AJ$9,'Planning CPRP'!$G$9:$BA$9,0)),"")</f>
        <v/>
      </c>
      <c r="AK82" s="158" t="str">
        <f>IFERROR(INDEX('March 2019'!$G$2:$BR$159,MATCH('Planning Ngrps'!$A82,'March 2019'!$A$2:$A$161,0),MATCH(AK$9,'March 2019'!$G$1:$BR$1,0))/INDEX('Planning CPRP'!$G$10:$BA$168,MATCH('Planning Ngrps'!$A82,'Planning CPRP'!$A$10:$A$170,0),MATCH('Planning Ngrps'!AK$9,'Planning CPRP'!$G$9:$BA$9,0)),"")</f>
        <v/>
      </c>
      <c r="AL82" s="158" t="str">
        <f>IFERROR(INDEX('March 2019'!$G$2:$BR$159,MATCH('Planning Ngrps'!$A82,'March 2019'!$A$2:$A$161,0),MATCH(AL$9,'March 2019'!$G$1:$BR$1,0))/INDEX('Planning CPRP'!$G$10:$BA$168,MATCH('Planning Ngrps'!$A82,'Planning CPRP'!$A$10:$A$170,0),MATCH('Planning Ngrps'!AL$9,'Planning CPRP'!$G$9:$BA$9,0)),"")</f>
        <v/>
      </c>
      <c r="AM82" s="158" t="str">
        <f>IFERROR(INDEX('March 2019'!$G$2:$BR$159,MATCH('Planning Ngrps'!$A82,'March 2019'!$A$2:$A$161,0),MATCH(AM$9,'March 2019'!$G$1:$BR$1,0))/INDEX('Planning CPRP'!$G$10:$BA$168,MATCH('Planning Ngrps'!$A82,'Planning CPRP'!$A$10:$A$170,0),MATCH('Planning Ngrps'!AM$9,'Planning CPRP'!$G$9:$BA$9,0)),"")</f>
        <v/>
      </c>
      <c r="AN82" s="158" t="str">
        <f>IFERROR(INDEX('March 2019'!$G$2:$BR$159,MATCH('Planning Ngrps'!$A82,'March 2019'!$A$2:$A$161,0),MATCH(AN$9,'March 2019'!$G$1:$BR$1,0))/INDEX('Planning CPRP'!$G$10:$BA$168,MATCH('Planning Ngrps'!$A82,'Planning CPRP'!$A$10:$A$170,0),MATCH('Planning Ngrps'!AN$9,'Planning CPRP'!$G$9:$BA$9,0)),"")</f>
        <v/>
      </c>
      <c r="AO82" s="158" t="str">
        <f>IFERROR(INDEX('March 2019'!$G$2:$BR$159,MATCH('Planning Ngrps'!$A82,'March 2019'!$A$2:$A$161,0),MATCH(AO$9,'March 2019'!$G$1:$BR$1,0))/INDEX('Planning CPRP'!$G$10:$BA$168,MATCH('Planning Ngrps'!$A82,'Planning CPRP'!$A$10:$A$170,0),MATCH('Planning Ngrps'!AO$9,'Planning CPRP'!$G$9:$BA$9,0)),"")</f>
        <v/>
      </c>
      <c r="AP82" s="158" t="str">
        <f>IFERROR(INDEX('March 2019'!$G$2:$BR$159,MATCH('Planning Ngrps'!$A82,'March 2019'!$A$2:$A$161,0),MATCH(AP$9,'March 2019'!$G$1:$BR$1,0))/INDEX('Planning CPRP'!$G$10:$BA$168,MATCH('Planning Ngrps'!$A82,'Planning CPRP'!$A$10:$A$170,0),MATCH('Planning Ngrps'!AP$9,'Planning CPRP'!$G$9:$BA$9,0)),"")</f>
        <v/>
      </c>
      <c r="AQ82" s="158" t="str">
        <f>IFERROR(INDEX('March 2019'!$G$2:$BR$159,MATCH('Planning Ngrps'!$A82,'March 2019'!$A$2:$A$161,0),MATCH(AQ$9,'March 2019'!$G$1:$BR$1,0))/INDEX('Planning CPRP'!$G$10:$BA$168,MATCH('Planning Ngrps'!$A82,'Planning CPRP'!$A$10:$A$170,0),MATCH('Planning Ngrps'!AQ$9,'Planning CPRP'!$G$9:$BA$9,0)),"")</f>
        <v/>
      </c>
      <c r="AR82" s="158" t="str">
        <f>IFERROR(INDEX('March 2019'!$G$2:$BR$159,MATCH('Planning Ngrps'!$A82,'March 2019'!$A$2:$A$161,0),MATCH(AR$9,'March 2019'!$G$1:$BR$1,0))/INDEX('Planning CPRP'!$G$10:$BA$168,MATCH('Planning Ngrps'!$A82,'Planning CPRP'!$A$10:$A$170,0),MATCH('Planning Ngrps'!AR$9,'Planning CPRP'!$G$9:$BA$9,0)),"")</f>
        <v/>
      </c>
      <c r="AS82" s="158" t="str">
        <f>IFERROR(INDEX('March 2019'!$G$2:$BR$159,MATCH('Planning Ngrps'!$A82,'March 2019'!$A$2:$A$161,0),MATCH(AS$9,'March 2019'!$G$1:$BR$1,0))/INDEX('Planning CPRP'!$G$10:$BA$168,MATCH('Planning Ngrps'!$A82,'Planning CPRP'!$A$10:$A$170,0),MATCH('Planning Ngrps'!AS$9,'Planning CPRP'!$G$9:$BA$9,0)),"")</f>
        <v/>
      </c>
      <c r="AT82" s="158" t="str">
        <f>IFERROR(INDEX('March 2019'!$G$2:$BR$159,MATCH('Planning Ngrps'!$A82,'March 2019'!$A$2:$A$161,0),MATCH(AT$9,'March 2019'!$G$1:$BR$1,0))/INDEX('Planning CPRP'!$G$10:$BA$168,MATCH('Planning Ngrps'!$A82,'Planning CPRP'!$A$10:$A$170,0),MATCH('Planning Ngrps'!AT$9,'Planning CPRP'!$G$9:$BA$9,0)),"")</f>
        <v/>
      </c>
      <c r="AU82" s="158" t="str">
        <f>IFERROR(INDEX('March 2019'!$G$2:$BR$159,MATCH('Planning Ngrps'!$A82,'March 2019'!$A$2:$A$161,0),MATCH(AU$9,'March 2019'!$G$1:$BR$1,0))/INDEX('Planning CPRP'!$G$10:$BA$168,MATCH('Planning Ngrps'!$A82,'Planning CPRP'!$A$10:$A$170,0),MATCH('Planning Ngrps'!AU$9,'Planning CPRP'!$G$9:$BA$9,0)),"")</f>
        <v/>
      </c>
      <c r="AV82" s="158" t="str">
        <f>IFERROR(INDEX('March 2019'!$G$2:$BR$159,MATCH('Planning Ngrps'!$A82,'March 2019'!$A$2:$A$161,0),MATCH(AV$9,'March 2019'!$G$1:$BR$1,0))/INDEX('Planning CPRP'!$G$10:$BA$168,MATCH('Planning Ngrps'!$A82,'Planning CPRP'!$A$10:$A$170,0),MATCH('Planning Ngrps'!AV$9,'Planning CPRP'!$G$9:$BA$9,0)),"")</f>
        <v/>
      </c>
      <c r="AW82" s="158" t="str">
        <f>IFERROR(INDEX('March 2019'!$G$2:$BR$159,MATCH('Planning Ngrps'!$A82,'March 2019'!$A$2:$A$161,0),MATCH(AW$9,'March 2019'!$G$1:$BR$1,0))/INDEX('Planning CPRP'!$G$10:$BA$168,MATCH('Planning Ngrps'!$A82,'Planning CPRP'!$A$10:$A$170,0),MATCH('Planning Ngrps'!AW$9,'Planning CPRP'!$G$9:$BA$9,0)),"")</f>
        <v/>
      </c>
      <c r="AX82" s="158" t="str">
        <f>IFERROR(INDEX('March 2019'!$G$2:$BR$159,MATCH('Planning Ngrps'!$A82,'March 2019'!$A$2:$A$161,0),MATCH(AX$9,'March 2019'!$G$1:$BR$1,0))/INDEX('Planning CPRP'!$G$10:$BA$168,MATCH('Planning Ngrps'!$A82,'Planning CPRP'!$A$10:$A$170,0),MATCH('Planning Ngrps'!AX$9,'Planning CPRP'!$G$9:$BA$9,0)),"")</f>
        <v/>
      </c>
      <c r="AY82" s="158" t="str">
        <f>IFERROR(INDEX('March 2019'!$G$2:$BR$159,MATCH('Planning Ngrps'!$A82,'March 2019'!$A$2:$A$161,0),MATCH(AY$9,'March 2019'!$G$1:$BR$1,0))/INDEX('Planning CPRP'!$G$10:$BA$168,MATCH('Planning Ngrps'!$A82,'Planning CPRP'!$A$10:$A$170,0),MATCH('Planning Ngrps'!AY$9,'Planning CPRP'!$G$9:$BA$9,0)),"")</f>
        <v/>
      </c>
      <c r="AZ82" s="158" t="str">
        <f>IFERROR(INDEX('March 2019'!$G$2:$BR$159,MATCH('Planning Ngrps'!$A82,'March 2019'!$A$2:$A$161,0),MATCH(AZ$9,'March 2019'!$G$1:$BR$1,0))/INDEX('Planning CPRP'!$G$10:$BA$168,MATCH('Planning Ngrps'!$A82,'Planning CPRP'!$A$10:$A$170,0),MATCH('Planning Ngrps'!AZ$9,'Planning CPRP'!$G$9:$BA$9,0)),"")</f>
        <v/>
      </c>
      <c r="BA82" s="158" t="str">
        <f>IFERROR(INDEX('March 2019'!$G$2:$BR$159,MATCH('Planning Ngrps'!$A82,'March 2019'!$A$2:$A$161,0),MATCH(BA$9,'March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IFERROR(INDEX('March 2019'!$G$2:$BR$159,MATCH('Planning Ngrps'!$A83,'March 2019'!$A$2:$A$161,0),MATCH(G$9,'March 2019'!$G$1:$BR$1,0))/INDEX('Planning CPRP'!$G$10:$BA$168,MATCH('Planning Ngrps'!$A83,'Planning CPRP'!$A$10:$A$170,0),MATCH('Planning Ngrps'!G$9,'Planning CPRP'!$G$9:$BA$9,0)),"")</f>
        <v/>
      </c>
      <c r="H83" s="158" t="str">
        <f>IFERROR(INDEX('March 2019'!$G$2:$BR$159,MATCH('Planning Ngrps'!$A83,'March 2019'!$A$2:$A$161,0),MATCH(H$9,'March 2019'!$G$1:$BR$1,0))/INDEX('Planning CPRP'!$G$10:$BA$168,MATCH('Planning Ngrps'!$A83,'Planning CPRP'!$A$10:$A$170,0),MATCH('Planning Ngrps'!H$9,'Planning CPRP'!$G$9:$BA$9,0)),"")</f>
        <v/>
      </c>
      <c r="I83" s="158" t="str">
        <f>IFERROR(INDEX('March 2019'!$G$2:$BR$159,MATCH('Planning Ngrps'!$A83,'March 2019'!$A$2:$A$161,0),MATCH(I$9,'March 2019'!$G$1:$BR$1,0))/INDEX('Planning CPRP'!$G$10:$BA$168,MATCH('Planning Ngrps'!$A83,'Planning CPRP'!$A$10:$A$170,0),MATCH('Planning Ngrps'!I$9,'Planning CPRP'!$G$9:$BA$9,0)),"")</f>
        <v/>
      </c>
      <c r="J83" s="158" t="str">
        <f>IFERROR(INDEX('March 2019'!$G$2:$BR$159,MATCH('Planning Ngrps'!$A83,'March 2019'!$A$2:$A$161,0),MATCH(J$9,'March 2019'!$G$1:$BR$1,0))/INDEX('Planning CPRP'!$G$10:$BA$168,MATCH('Planning Ngrps'!$A83,'Planning CPRP'!$A$10:$A$170,0),MATCH('Planning Ngrps'!J$9,'Planning CPRP'!$G$9:$BA$9,0)),"")</f>
        <v/>
      </c>
      <c r="K83" s="158" t="str">
        <f>IFERROR(INDEX('March 2019'!$G$2:$BR$159,MATCH('Planning Ngrps'!$A83,'March 2019'!$A$2:$A$161,0),MATCH(K$9,'March 2019'!$G$1:$BR$1,0))/INDEX('Planning CPRP'!$G$10:$BA$168,MATCH('Planning Ngrps'!$A83,'Planning CPRP'!$A$10:$A$170,0),MATCH('Planning Ngrps'!K$9,'Planning CPRP'!$G$9:$BA$9,0)),"")</f>
        <v/>
      </c>
      <c r="L83" s="158" t="str">
        <f>IFERROR(INDEX('March 2019'!$G$2:$BR$159,MATCH('Planning Ngrps'!$A83,'March 2019'!$A$2:$A$161,0),MATCH(L$9,'March 2019'!$G$1:$BR$1,0))/INDEX('Planning CPRP'!$G$10:$BA$168,MATCH('Planning Ngrps'!$A83,'Planning CPRP'!$A$10:$A$170,0),MATCH('Planning Ngrps'!L$9,'Planning CPRP'!$G$9:$BA$9,0)),"")</f>
        <v/>
      </c>
      <c r="M83" s="158" t="str">
        <f>IFERROR(INDEX('March 2019'!$G$2:$BR$159,MATCH('Planning Ngrps'!$A83,'March 2019'!$A$2:$A$161,0),MATCH(M$9,'March 2019'!$G$1:$BR$1,0))/INDEX('Planning CPRP'!$G$10:$BA$168,MATCH('Planning Ngrps'!$A83,'Planning CPRP'!$A$10:$A$170,0),MATCH('Planning Ngrps'!M$9,'Planning CPRP'!$G$9:$BA$9,0)),"")</f>
        <v/>
      </c>
      <c r="N83" s="158" t="str">
        <f>IFERROR(INDEX('March 2019'!$G$2:$BR$159,MATCH('Planning Ngrps'!$A83,'March 2019'!$A$2:$A$161,0),MATCH(N$9,'March 2019'!$G$1:$BR$1,0))/INDEX('Planning CPRP'!$G$10:$BA$168,MATCH('Planning Ngrps'!$A83,'Planning CPRP'!$A$10:$A$170,0),MATCH('Planning Ngrps'!N$9,'Planning CPRP'!$G$9:$BA$9,0)),"")</f>
        <v/>
      </c>
      <c r="O83" s="158" t="str">
        <f>IFERROR(INDEX('March 2019'!$G$2:$BR$159,MATCH('Planning Ngrps'!$A83,'March 2019'!$A$2:$A$161,0),MATCH(O$9,'March 2019'!$G$1:$BR$1,0))/INDEX('Planning CPRP'!$G$10:$BA$168,MATCH('Planning Ngrps'!$A83,'Planning CPRP'!$A$10:$A$170,0),MATCH('Planning Ngrps'!O$9,'Planning CPRP'!$G$9:$BA$9,0)),"")</f>
        <v/>
      </c>
      <c r="P83" s="158" t="str">
        <f>IFERROR(INDEX('March 2019'!$G$2:$BR$159,MATCH('Planning Ngrps'!$A83,'March 2019'!$A$2:$A$161,0),MATCH(P$9,'March 2019'!$G$1:$BR$1,0))/INDEX('Planning CPRP'!$G$10:$BA$168,MATCH('Planning Ngrps'!$A83,'Planning CPRP'!$A$10:$A$170,0),MATCH('Planning Ngrps'!P$9,'Planning CPRP'!$G$9:$BA$9,0)),"")</f>
        <v/>
      </c>
      <c r="Q83" s="158" t="str">
        <f>IFERROR(INDEX('March 2019'!$G$2:$BR$159,MATCH('Planning Ngrps'!$A83,'March 2019'!$A$2:$A$161,0),MATCH(Q$9,'March 2019'!$G$1:$BR$1,0))/INDEX('Planning CPRP'!$G$10:$BA$168,MATCH('Planning Ngrps'!$A83,'Planning CPRP'!$A$10:$A$170,0),MATCH('Planning Ngrps'!Q$9,'Planning CPRP'!$G$9:$BA$9,0)),"")</f>
        <v/>
      </c>
      <c r="R83" s="158" t="str">
        <f>IFERROR(INDEX('March 2019'!$G$2:$BR$159,MATCH('Planning Ngrps'!$A83,'March 2019'!$A$2:$A$161,0),MATCH(R$9,'March 2019'!$G$1:$BR$1,0))/INDEX('Planning CPRP'!$G$10:$BA$168,MATCH('Planning Ngrps'!$A83,'Planning CPRP'!$A$10:$A$170,0),MATCH('Planning Ngrps'!R$9,'Planning CPRP'!$G$9:$BA$9,0)),"")</f>
        <v/>
      </c>
      <c r="S83" s="158" t="str">
        <f>IFERROR(INDEX('March 2019'!$G$2:$BR$159,MATCH('Planning Ngrps'!$A83,'March 2019'!$A$2:$A$161,0),MATCH(S$9,'March 2019'!$G$1:$BR$1,0))/INDEX('Planning CPRP'!$G$10:$BA$168,MATCH('Planning Ngrps'!$A83,'Planning CPRP'!$A$10:$A$170,0),MATCH('Planning Ngrps'!S$9,'Planning CPRP'!$G$9:$BA$9,0)),"")</f>
        <v/>
      </c>
      <c r="T83" s="158" t="str">
        <f>IFERROR(INDEX('March 2019'!$G$2:$BR$159,MATCH('Planning Ngrps'!$A83,'March 2019'!$A$2:$A$161,0),MATCH(T$9,'March 2019'!$G$1:$BR$1,0))/INDEX('Planning CPRP'!$G$10:$BA$168,MATCH('Planning Ngrps'!$A83,'Planning CPRP'!$A$10:$A$170,0),MATCH('Planning Ngrps'!T$9,'Planning CPRP'!$G$9:$BA$9,0)),"")</f>
        <v/>
      </c>
      <c r="U83" s="158" t="str">
        <f>IFERROR(INDEX('March 2019'!$G$2:$BR$159,MATCH('Planning Ngrps'!$A83,'March 2019'!$A$2:$A$161,0),MATCH(U$9,'March 2019'!$G$1:$BR$1,0))/INDEX('Planning CPRP'!$G$10:$BA$168,MATCH('Planning Ngrps'!$A83,'Planning CPRP'!$A$10:$A$170,0),MATCH('Planning Ngrps'!U$9,'Planning CPRP'!$G$9:$BA$9,0)),"")</f>
        <v/>
      </c>
      <c r="V83" s="158" t="str">
        <f>IFERROR(INDEX('March 2019'!$G$2:$BR$159,MATCH('Planning Ngrps'!$A83,'March 2019'!$A$2:$A$161,0),MATCH(V$9,'March 2019'!$G$1:$BR$1,0))/INDEX('Planning CPRP'!$G$10:$BA$168,MATCH('Planning Ngrps'!$A83,'Planning CPRP'!$A$10:$A$170,0),MATCH('Planning Ngrps'!V$9,'Planning CPRP'!$G$9:$BA$9,0)),"")</f>
        <v/>
      </c>
      <c r="W83" s="158" t="str">
        <f>IFERROR(INDEX('March 2019'!$G$2:$BR$159,MATCH('Planning Ngrps'!$A83,'March 2019'!$A$2:$A$161,0),MATCH(W$9,'March 2019'!$G$1:$BR$1,0))/INDEX('Planning CPRP'!$G$10:$BA$168,MATCH('Planning Ngrps'!$A83,'Planning CPRP'!$A$10:$A$170,0),MATCH('Planning Ngrps'!W$9,'Planning CPRP'!$G$9:$BA$9,0)),"")</f>
        <v/>
      </c>
      <c r="X83" s="158" t="str">
        <f>IFERROR(INDEX('March 2019'!$G$2:$BR$159,MATCH('Planning Ngrps'!$A83,'March 2019'!$A$2:$A$161,0),MATCH(X$9,'March 2019'!$G$1:$BR$1,0))/INDEX('Planning CPRP'!$G$10:$BA$168,MATCH('Planning Ngrps'!$A83,'Planning CPRP'!$A$10:$A$170,0),MATCH('Planning Ngrps'!X$9,'Planning CPRP'!$G$9:$BA$9,0)),"")</f>
        <v/>
      </c>
      <c r="Y83" s="158" t="str">
        <f>IFERROR(INDEX('March 2019'!$G$2:$BR$159,MATCH('Planning Ngrps'!$A83,'March 2019'!$A$2:$A$161,0),MATCH(Y$9,'March 2019'!$G$1:$BR$1,0))/INDEX('Planning CPRP'!$G$10:$BA$168,MATCH('Planning Ngrps'!$A83,'Planning CPRP'!$A$10:$A$170,0),MATCH('Planning Ngrps'!Y$9,'Planning CPRP'!$G$9:$BA$9,0)),"")</f>
        <v/>
      </c>
      <c r="Z83" s="158" t="str">
        <f>IFERROR(INDEX('March 2019'!$G$2:$BR$159,MATCH('Planning Ngrps'!$A83,'March 2019'!$A$2:$A$161,0),MATCH(Z$9,'March 2019'!$G$1:$BR$1,0))/INDEX('Planning CPRP'!$G$10:$BA$168,MATCH('Planning Ngrps'!$A83,'Planning CPRP'!$A$10:$A$170,0),MATCH('Planning Ngrps'!Z$9,'Planning CPRP'!$G$9:$BA$9,0)),"")</f>
        <v/>
      </c>
      <c r="AA83" s="158" t="str">
        <f>IFERROR(INDEX('March 2019'!$G$2:$BR$159,MATCH('Planning Ngrps'!$A83,'March 2019'!$A$2:$A$161,0),MATCH(AA$9,'March 2019'!$G$1:$BR$1,0))/INDEX('Planning CPRP'!$G$10:$BA$168,MATCH('Planning Ngrps'!$A83,'Planning CPRP'!$A$10:$A$170,0),MATCH('Planning Ngrps'!AA$9,'Planning CPRP'!$G$9:$BA$9,0)),"")</f>
        <v/>
      </c>
      <c r="AB83" s="158" t="str">
        <f>IFERROR(INDEX('March 2019'!$G$2:$BR$159,MATCH('Planning Ngrps'!$A83,'March 2019'!$A$2:$A$161,0),MATCH(AB$9,'March 2019'!$G$1:$BR$1,0))/INDEX('Planning CPRP'!$G$10:$BA$168,MATCH('Planning Ngrps'!$A83,'Planning CPRP'!$A$10:$A$170,0),MATCH('Planning Ngrps'!AB$9,'Planning CPRP'!$G$9:$BA$9,0)),"")</f>
        <v/>
      </c>
      <c r="AC83" s="158" t="str">
        <f>IFERROR(INDEX('March 2019'!$G$2:$BR$159,MATCH('Planning Ngrps'!$A83,'March 2019'!$A$2:$A$161,0),MATCH(AC$9,'March 2019'!$G$1:$BR$1,0))/INDEX('Planning CPRP'!$G$10:$BA$168,MATCH('Planning Ngrps'!$A83,'Planning CPRP'!$A$10:$A$170,0),MATCH('Planning Ngrps'!AC$9,'Planning CPRP'!$G$9:$BA$9,0)),"")</f>
        <v/>
      </c>
      <c r="AD83" s="158" t="str">
        <f>IFERROR(INDEX('March 2019'!$G$2:$BR$159,MATCH('Planning Ngrps'!$A83,'March 2019'!$A$2:$A$161,0),MATCH(AD$9,'March 2019'!$G$1:$BR$1,0))/INDEX('Planning CPRP'!$G$10:$BA$168,MATCH('Planning Ngrps'!$A83,'Planning CPRP'!$A$10:$A$170,0),MATCH('Planning Ngrps'!AD$9,'Planning CPRP'!$G$9:$BA$9,0)),"")</f>
        <v/>
      </c>
      <c r="AE83" s="158" t="str">
        <f>IFERROR(INDEX('March 2019'!$G$2:$BR$159,MATCH('Planning Ngrps'!$A83,'March 2019'!$A$2:$A$161,0),MATCH(AE$9,'March 2019'!$G$1:$BR$1,0))/INDEX('Planning CPRP'!$G$10:$BA$168,MATCH('Planning Ngrps'!$A83,'Planning CPRP'!$A$10:$A$170,0),MATCH('Planning Ngrps'!AE$9,'Planning CPRP'!$G$9:$BA$9,0)),"")</f>
        <v/>
      </c>
      <c r="AF83" s="158" t="str">
        <f>IFERROR(INDEX('March 2019'!$G$2:$BR$159,MATCH('Planning Ngrps'!$A83,'March 2019'!$A$2:$A$161,0),MATCH(AF$9,'March 2019'!$G$1:$BR$1,0))/INDEX('Planning CPRP'!$G$10:$BA$168,MATCH('Planning Ngrps'!$A83,'Planning CPRP'!$A$10:$A$170,0),MATCH('Planning Ngrps'!AF$9,'Planning CPRP'!$G$9:$BA$9,0)),"")</f>
        <v/>
      </c>
      <c r="AG83" s="158" t="str">
        <f>IFERROR(INDEX('March 2019'!$G$2:$BR$159,MATCH('Planning Ngrps'!$A83,'March 2019'!$A$2:$A$161,0),MATCH(AG$9,'March 2019'!$G$1:$BR$1,0))/INDEX('Planning CPRP'!$G$10:$BA$168,MATCH('Planning Ngrps'!$A83,'Planning CPRP'!$A$10:$A$170,0),MATCH('Planning Ngrps'!AG$9,'Planning CPRP'!$G$9:$BA$9,0)),"")</f>
        <v/>
      </c>
      <c r="AH83" s="158" t="str">
        <f>IFERROR(INDEX('March 2019'!$G$2:$BR$159,MATCH('Planning Ngrps'!$A83,'March 2019'!$A$2:$A$161,0),MATCH(AH$9,'March 2019'!$G$1:$BR$1,0))/INDEX('Planning CPRP'!$G$10:$BA$168,MATCH('Planning Ngrps'!$A83,'Planning CPRP'!$A$10:$A$170,0),MATCH('Planning Ngrps'!AH$9,'Planning CPRP'!$G$9:$BA$9,0)),"")</f>
        <v/>
      </c>
      <c r="AI83" s="158" t="str">
        <f>IFERROR(INDEX('March 2019'!$G$2:$BR$159,MATCH('Planning Ngrps'!$A83,'March 2019'!$A$2:$A$161,0),MATCH(AI$9,'March 2019'!$G$1:$BR$1,0))/INDEX('Planning CPRP'!$G$10:$BA$168,MATCH('Planning Ngrps'!$A83,'Planning CPRP'!$A$10:$A$170,0),MATCH('Planning Ngrps'!AI$9,'Planning CPRP'!$G$9:$BA$9,0)),"")</f>
        <v/>
      </c>
      <c r="AJ83" s="158" t="str">
        <f>IFERROR(INDEX('March 2019'!$G$2:$BR$159,MATCH('Planning Ngrps'!$A83,'March 2019'!$A$2:$A$161,0),MATCH(AJ$9,'March 2019'!$G$1:$BR$1,0))/INDEX('Planning CPRP'!$G$10:$BA$168,MATCH('Planning Ngrps'!$A83,'Planning CPRP'!$A$10:$A$170,0),MATCH('Planning Ngrps'!AJ$9,'Planning CPRP'!$G$9:$BA$9,0)),"")</f>
        <v/>
      </c>
      <c r="AK83" s="158" t="str">
        <f>IFERROR(INDEX('March 2019'!$G$2:$BR$159,MATCH('Planning Ngrps'!$A83,'March 2019'!$A$2:$A$161,0),MATCH(AK$9,'March 2019'!$G$1:$BR$1,0))/INDEX('Planning CPRP'!$G$10:$BA$168,MATCH('Planning Ngrps'!$A83,'Planning CPRP'!$A$10:$A$170,0),MATCH('Planning Ngrps'!AK$9,'Planning CPRP'!$G$9:$BA$9,0)),"")</f>
        <v/>
      </c>
      <c r="AL83" s="158" t="str">
        <f>IFERROR(INDEX('March 2019'!$G$2:$BR$159,MATCH('Planning Ngrps'!$A83,'March 2019'!$A$2:$A$161,0),MATCH(AL$9,'March 2019'!$G$1:$BR$1,0))/INDEX('Planning CPRP'!$G$10:$BA$168,MATCH('Planning Ngrps'!$A83,'Planning CPRP'!$A$10:$A$170,0),MATCH('Planning Ngrps'!AL$9,'Planning CPRP'!$G$9:$BA$9,0)),"")</f>
        <v/>
      </c>
      <c r="AM83" s="158" t="str">
        <f>IFERROR(INDEX('March 2019'!$G$2:$BR$159,MATCH('Planning Ngrps'!$A83,'March 2019'!$A$2:$A$161,0),MATCH(AM$9,'March 2019'!$G$1:$BR$1,0))/INDEX('Planning CPRP'!$G$10:$BA$168,MATCH('Planning Ngrps'!$A83,'Planning CPRP'!$A$10:$A$170,0),MATCH('Planning Ngrps'!AM$9,'Planning CPRP'!$G$9:$BA$9,0)),"")</f>
        <v/>
      </c>
      <c r="AN83" s="158" t="str">
        <f>IFERROR(INDEX('March 2019'!$G$2:$BR$159,MATCH('Planning Ngrps'!$A83,'March 2019'!$A$2:$A$161,0),MATCH(AN$9,'March 2019'!$G$1:$BR$1,0))/INDEX('Planning CPRP'!$G$10:$BA$168,MATCH('Planning Ngrps'!$A83,'Planning CPRP'!$A$10:$A$170,0),MATCH('Planning Ngrps'!AN$9,'Planning CPRP'!$G$9:$BA$9,0)),"")</f>
        <v/>
      </c>
      <c r="AO83" s="158" t="str">
        <f>IFERROR(INDEX('March 2019'!$G$2:$BR$159,MATCH('Planning Ngrps'!$A83,'March 2019'!$A$2:$A$161,0),MATCH(AO$9,'March 2019'!$G$1:$BR$1,0))/INDEX('Planning CPRP'!$G$10:$BA$168,MATCH('Planning Ngrps'!$A83,'Planning CPRP'!$A$10:$A$170,0),MATCH('Planning Ngrps'!AO$9,'Planning CPRP'!$G$9:$BA$9,0)),"")</f>
        <v/>
      </c>
      <c r="AP83" s="158" t="str">
        <f>IFERROR(INDEX('March 2019'!$G$2:$BR$159,MATCH('Planning Ngrps'!$A83,'March 2019'!$A$2:$A$161,0),MATCH(AP$9,'March 2019'!$G$1:$BR$1,0))/INDEX('Planning CPRP'!$G$10:$BA$168,MATCH('Planning Ngrps'!$A83,'Planning CPRP'!$A$10:$A$170,0),MATCH('Planning Ngrps'!AP$9,'Planning CPRP'!$G$9:$BA$9,0)),"")</f>
        <v/>
      </c>
      <c r="AQ83" s="158" t="str">
        <f>IFERROR(INDEX('March 2019'!$G$2:$BR$159,MATCH('Planning Ngrps'!$A83,'March 2019'!$A$2:$A$161,0),MATCH(AQ$9,'March 2019'!$G$1:$BR$1,0))/INDEX('Planning CPRP'!$G$10:$BA$168,MATCH('Planning Ngrps'!$A83,'Planning CPRP'!$A$10:$A$170,0),MATCH('Planning Ngrps'!AQ$9,'Planning CPRP'!$G$9:$BA$9,0)),"")</f>
        <v/>
      </c>
      <c r="AR83" s="158" t="str">
        <f>IFERROR(INDEX('March 2019'!$G$2:$BR$159,MATCH('Planning Ngrps'!$A83,'March 2019'!$A$2:$A$161,0),MATCH(AR$9,'March 2019'!$G$1:$BR$1,0))/INDEX('Planning CPRP'!$G$10:$BA$168,MATCH('Planning Ngrps'!$A83,'Planning CPRP'!$A$10:$A$170,0),MATCH('Planning Ngrps'!AR$9,'Planning CPRP'!$G$9:$BA$9,0)),"")</f>
        <v/>
      </c>
      <c r="AS83" s="158" t="str">
        <f>IFERROR(INDEX('March 2019'!$G$2:$BR$159,MATCH('Planning Ngrps'!$A83,'March 2019'!$A$2:$A$161,0),MATCH(AS$9,'March 2019'!$G$1:$BR$1,0))/INDEX('Planning CPRP'!$G$10:$BA$168,MATCH('Planning Ngrps'!$A83,'Planning CPRP'!$A$10:$A$170,0),MATCH('Planning Ngrps'!AS$9,'Planning CPRP'!$G$9:$BA$9,0)),"")</f>
        <v/>
      </c>
      <c r="AT83" s="158" t="str">
        <f>IFERROR(INDEX('March 2019'!$G$2:$BR$159,MATCH('Planning Ngrps'!$A83,'March 2019'!$A$2:$A$161,0),MATCH(AT$9,'March 2019'!$G$1:$BR$1,0))/INDEX('Planning CPRP'!$G$10:$BA$168,MATCH('Planning Ngrps'!$A83,'Planning CPRP'!$A$10:$A$170,0),MATCH('Planning Ngrps'!AT$9,'Planning CPRP'!$G$9:$BA$9,0)),"")</f>
        <v/>
      </c>
      <c r="AU83" s="158" t="str">
        <f>IFERROR(INDEX('March 2019'!$G$2:$BR$159,MATCH('Planning Ngrps'!$A83,'March 2019'!$A$2:$A$161,0),MATCH(AU$9,'March 2019'!$G$1:$BR$1,0))/INDEX('Planning CPRP'!$G$10:$BA$168,MATCH('Planning Ngrps'!$A83,'Planning CPRP'!$A$10:$A$170,0),MATCH('Planning Ngrps'!AU$9,'Planning CPRP'!$G$9:$BA$9,0)),"")</f>
        <v/>
      </c>
      <c r="AV83" s="158" t="str">
        <f>IFERROR(INDEX('March 2019'!$G$2:$BR$159,MATCH('Planning Ngrps'!$A83,'March 2019'!$A$2:$A$161,0),MATCH(AV$9,'March 2019'!$G$1:$BR$1,0))/INDEX('Planning CPRP'!$G$10:$BA$168,MATCH('Planning Ngrps'!$A83,'Planning CPRP'!$A$10:$A$170,0),MATCH('Planning Ngrps'!AV$9,'Planning CPRP'!$G$9:$BA$9,0)),"")</f>
        <v/>
      </c>
      <c r="AW83" s="158" t="str">
        <f>IFERROR(INDEX('March 2019'!$G$2:$BR$159,MATCH('Planning Ngrps'!$A83,'March 2019'!$A$2:$A$161,0),MATCH(AW$9,'March 2019'!$G$1:$BR$1,0))/INDEX('Planning CPRP'!$G$10:$BA$168,MATCH('Planning Ngrps'!$A83,'Planning CPRP'!$A$10:$A$170,0),MATCH('Planning Ngrps'!AW$9,'Planning CPRP'!$G$9:$BA$9,0)),"")</f>
        <v/>
      </c>
      <c r="AX83" s="158" t="str">
        <f>IFERROR(INDEX('March 2019'!$G$2:$BR$159,MATCH('Planning Ngrps'!$A83,'March 2019'!$A$2:$A$161,0),MATCH(AX$9,'March 2019'!$G$1:$BR$1,0))/INDEX('Planning CPRP'!$G$10:$BA$168,MATCH('Planning Ngrps'!$A83,'Planning CPRP'!$A$10:$A$170,0),MATCH('Planning Ngrps'!AX$9,'Planning CPRP'!$G$9:$BA$9,0)),"")</f>
        <v/>
      </c>
      <c r="AY83" s="158" t="str">
        <f>IFERROR(INDEX('March 2019'!$G$2:$BR$159,MATCH('Planning Ngrps'!$A83,'March 2019'!$A$2:$A$161,0),MATCH(AY$9,'March 2019'!$G$1:$BR$1,0))/INDEX('Planning CPRP'!$G$10:$BA$168,MATCH('Planning Ngrps'!$A83,'Planning CPRP'!$A$10:$A$170,0),MATCH('Planning Ngrps'!AY$9,'Planning CPRP'!$G$9:$BA$9,0)),"")</f>
        <v/>
      </c>
      <c r="AZ83" s="158" t="str">
        <f>IFERROR(INDEX('March 2019'!$G$2:$BR$159,MATCH('Planning Ngrps'!$A83,'March 2019'!$A$2:$A$161,0),MATCH(AZ$9,'March 2019'!$G$1:$BR$1,0))/INDEX('Planning CPRP'!$G$10:$BA$168,MATCH('Planning Ngrps'!$A83,'Planning CPRP'!$A$10:$A$170,0),MATCH('Planning Ngrps'!AZ$9,'Planning CPRP'!$G$9:$BA$9,0)),"")</f>
        <v/>
      </c>
      <c r="BA83" s="158" t="str">
        <f>IFERROR(INDEX('March 2019'!$G$2:$BR$159,MATCH('Planning Ngrps'!$A83,'March 2019'!$A$2:$A$161,0),MATCH(BA$9,'March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IFERROR(INDEX('March 2019'!$G$2:$BR$159,MATCH('Planning Ngrps'!$A86,'March 2019'!$A$2:$A$161,0),MATCH(G$9,'March 2019'!$G$1:$BR$1,0))/INDEX('Planning CPRP'!$G$10:$BA$168,MATCH('Planning Ngrps'!$A86,'Planning CPRP'!$A$10:$A$170,0),MATCH('Planning Ngrps'!G$9,'Planning CPRP'!$G$9:$BA$9,0)),"")</f>
        <v/>
      </c>
      <c r="H86" s="158" t="str">
        <f>IFERROR(INDEX('March 2019'!$G$2:$BR$159,MATCH('Planning Ngrps'!$A86,'March 2019'!$A$2:$A$161,0),MATCH(H$9,'March 2019'!$G$1:$BR$1,0))/INDEX('Planning CPRP'!$G$10:$BA$168,MATCH('Planning Ngrps'!$A86,'Planning CPRP'!$A$10:$A$170,0),MATCH('Planning Ngrps'!H$9,'Planning CPRP'!$G$9:$BA$9,0)),"")</f>
        <v/>
      </c>
      <c r="I86" s="158" t="str">
        <f>IFERROR(INDEX('March 2019'!$G$2:$BR$159,MATCH('Planning Ngrps'!$A86,'March 2019'!$A$2:$A$161,0),MATCH(I$9,'March 2019'!$G$1:$BR$1,0))/INDEX('Planning CPRP'!$G$10:$BA$168,MATCH('Planning Ngrps'!$A86,'Planning CPRP'!$A$10:$A$170,0),MATCH('Planning Ngrps'!I$9,'Planning CPRP'!$G$9:$BA$9,0)),"")</f>
        <v/>
      </c>
      <c r="J86" s="158" t="str">
        <f>IFERROR(INDEX('March 2019'!$G$2:$BR$159,MATCH('Planning Ngrps'!$A86,'March 2019'!$A$2:$A$161,0),MATCH(J$9,'March 2019'!$G$1:$BR$1,0))/INDEX('Planning CPRP'!$G$10:$BA$168,MATCH('Planning Ngrps'!$A86,'Planning CPRP'!$A$10:$A$170,0),MATCH('Planning Ngrps'!J$9,'Planning CPRP'!$G$9:$BA$9,0)),"")</f>
        <v/>
      </c>
      <c r="K86" s="158" t="str">
        <f>IFERROR(INDEX('March 2019'!$G$2:$BR$159,MATCH('Planning Ngrps'!$A86,'March 2019'!$A$2:$A$161,0),MATCH(K$9,'March 2019'!$G$1:$BR$1,0))/INDEX('Planning CPRP'!$G$10:$BA$168,MATCH('Planning Ngrps'!$A86,'Planning CPRP'!$A$10:$A$170,0),MATCH('Planning Ngrps'!K$9,'Planning CPRP'!$G$9:$BA$9,0)),"")</f>
        <v/>
      </c>
      <c r="L86" s="158" t="str">
        <f>IFERROR(INDEX('March 2019'!$G$2:$BR$159,MATCH('Planning Ngrps'!$A86,'March 2019'!$A$2:$A$161,0),MATCH(L$9,'March 2019'!$G$1:$BR$1,0))/INDEX('Planning CPRP'!$G$10:$BA$168,MATCH('Planning Ngrps'!$A86,'Planning CPRP'!$A$10:$A$170,0),MATCH('Planning Ngrps'!L$9,'Planning CPRP'!$G$9:$BA$9,0)),"")</f>
        <v/>
      </c>
      <c r="M86" s="158" t="str">
        <f>IFERROR(INDEX('March 2019'!$G$2:$BR$159,MATCH('Planning Ngrps'!$A86,'March 2019'!$A$2:$A$161,0),MATCH(M$9,'March 2019'!$G$1:$BR$1,0))/INDEX('Planning CPRP'!$G$10:$BA$168,MATCH('Planning Ngrps'!$A86,'Planning CPRP'!$A$10:$A$170,0),MATCH('Planning Ngrps'!M$9,'Planning CPRP'!$G$9:$BA$9,0)),"")</f>
        <v/>
      </c>
      <c r="N86" s="158" t="str">
        <f>IFERROR(INDEX('March 2019'!$G$2:$BR$159,MATCH('Planning Ngrps'!$A86,'March 2019'!$A$2:$A$161,0),MATCH(N$9,'March 2019'!$G$1:$BR$1,0))/INDEX('Planning CPRP'!$G$10:$BA$168,MATCH('Planning Ngrps'!$A86,'Planning CPRP'!$A$10:$A$170,0),MATCH('Planning Ngrps'!N$9,'Planning CPRP'!$G$9:$BA$9,0)),"")</f>
        <v/>
      </c>
      <c r="O86" s="158" t="str">
        <f>IFERROR(INDEX('March 2019'!$G$2:$BR$159,MATCH('Planning Ngrps'!$A86,'March 2019'!$A$2:$A$161,0),MATCH(O$9,'March 2019'!$G$1:$BR$1,0))/INDEX('Planning CPRP'!$G$10:$BA$168,MATCH('Planning Ngrps'!$A86,'Planning CPRP'!$A$10:$A$170,0),MATCH('Planning Ngrps'!O$9,'Planning CPRP'!$G$9:$BA$9,0)),"")</f>
        <v/>
      </c>
      <c r="P86" s="158" t="str">
        <f>IFERROR(INDEX('March 2019'!$G$2:$BR$159,MATCH('Planning Ngrps'!$A86,'March 2019'!$A$2:$A$161,0),MATCH(P$9,'March 2019'!$G$1:$BR$1,0))/INDEX('Planning CPRP'!$G$10:$BA$168,MATCH('Planning Ngrps'!$A86,'Planning CPRP'!$A$10:$A$170,0),MATCH('Planning Ngrps'!P$9,'Planning CPRP'!$G$9:$BA$9,0)),"")</f>
        <v/>
      </c>
      <c r="Q86" s="158" t="str">
        <f>IFERROR(INDEX('March 2019'!$G$2:$BR$159,MATCH('Planning Ngrps'!$A86,'March 2019'!$A$2:$A$161,0),MATCH(Q$9,'March 2019'!$G$1:$BR$1,0))/INDEX('Planning CPRP'!$G$10:$BA$168,MATCH('Planning Ngrps'!$A86,'Planning CPRP'!$A$10:$A$170,0),MATCH('Planning Ngrps'!Q$9,'Planning CPRP'!$G$9:$BA$9,0)),"")</f>
        <v/>
      </c>
      <c r="R86" s="158" t="str">
        <f>IFERROR(INDEX('March 2019'!$G$2:$BR$159,MATCH('Planning Ngrps'!$A86,'March 2019'!$A$2:$A$161,0),MATCH(R$9,'March 2019'!$G$1:$BR$1,0))/INDEX('Planning CPRP'!$G$10:$BA$168,MATCH('Planning Ngrps'!$A86,'Planning CPRP'!$A$10:$A$170,0),MATCH('Planning Ngrps'!R$9,'Planning CPRP'!$G$9:$BA$9,0)),"")</f>
        <v/>
      </c>
      <c r="S86" s="158" t="str">
        <f>IFERROR(INDEX('March 2019'!$G$2:$BR$159,MATCH('Planning Ngrps'!$A86,'March 2019'!$A$2:$A$161,0),MATCH(S$9,'March 2019'!$G$1:$BR$1,0))/INDEX('Planning CPRP'!$G$10:$BA$168,MATCH('Planning Ngrps'!$A86,'Planning CPRP'!$A$10:$A$170,0),MATCH('Planning Ngrps'!S$9,'Planning CPRP'!$G$9:$BA$9,0)),"")</f>
        <v/>
      </c>
      <c r="T86" s="158" t="str">
        <f>IFERROR(INDEX('March 2019'!$G$2:$BR$159,MATCH('Planning Ngrps'!$A86,'March 2019'!$A$2:$A$161,0),MATCH(T$9,'March 2019'!$G$1:$BR$1,0))/INDEX('Planning CPRP'!$G$10:$BA$168,MATCH('Planning Ngrps'!$A86,'Planning CPRP'!$A$10:$A$170,0),MATCH('Planning Ngrps'!T$9,'Planning CPRP'!$G$9:$BA$9,0)),"")</f>
        <v/>
      </c>
      <c r="U86" s="158" t="str">
        <f>IFERROR(INDEX('March 2019'!$G$2:$BR$159,MATCH('Planning Ngrps'!$A86,'March 2019'!$A$2:$A$161,0),MATCH(U$9,'March 2019'!$G$1:$BR$1,0))/INDEX('Planning CPRP'!$G$10:$BA$168,MATCH('Planning Ngrps'!$A86,'Planning CPRP'!$A$10:$A$170,0),MATCH('Planning Ngrps'!U$9,'Planning CPRP'!$G$9:$BA$9,0)),"")</f>
        <v/>
      </c>
      <c r="V86" s="158" t="str">
        <f>IFERROR(INDEX('March 2019'!$G$2:$BR$159,MATCH('Planning Ngrps'!$A86,'March 2019'!$A$2:$A$161,0),MATCH(V$9,'March 2019'!$G$1:$BR$1,0))/INDEX('Planning CPRP'!$G$10:$BA$168,MATCH('Planning Ngrps'!$A86,'Planning CPRP'!$A$10:$A$170,0),MATCH('Planning Ngrps'!V$9,'Planning CPRP'!$G$9:$BA$9,0)),"")</f>
        <v/>
      </c>
      <c r="W86" s="158" t="str">
        <f>IFERROR(INDEX('March 2019'!$G$2:$BR$159,MATCH('Planning Ngrps'!$A86,'March 2019'!$A$2:$A$161,0),MATCH(W$9,'March 2019'!$G$1:$BR$1,0))/INDEX('Planning CPRP'!$G$10:$BA$168,MATCH('Planning Ngrps'!$A86,'Planning CPRP'!$A$10:$A$170,0),MATCH('Planning Ngrps'!W$9,'Planning CPRP'!$G$9:$BA$9,0)),"")</f>
        <v/>
      </c>
      <c r="X86" s="158" t="str">
        <f>IFERROR(INDEX('March 2019'!$G$2:$BR$159,MATCH('Planning Ngrps'!$A86,'March 2019'!$A$2:$A$161,0),MATCH(X$9,'March 2019'!$G$1:$BR$1,0))/INDEX('Planning CPRP'!$G$10:$BA$168,MATCH('Planning Ngrps'!$A86,'Planning CPRP'!$A$10:$A$170,0),MATCH('Planning Ngrps'!X$9,'Planning CPRP'!$G$9:$BA$9,0)),"")</f>
        <v/>
      </c>
      <c r="Y86" s="158" t="str">
        <f>IFERROR(INDEX('March 2019'!$G$2:$BR$159,MATCH('Planning Ngrps'!$A86,'March 2019'!$A$2:$A$161,0),MATCH(Y$9,'March 2019'!$G$1:$BR$1,0))/INDEX('Planning CPRP'!$G$10:$BA$168,MATCH('Planning Ngrps'!$A86,'Planning CPRP'!$A$10:$A$170,0),MATCH('Planning Ngrps'!Y$9,'Planning CPRP'!$G$9:$BA$9,0)),"")</f>
        <v/>
      </c>
      <c r="Z86" s="158" t="str">
        <f>IFERROR(INDEX('March 2019'!$G$2:$BR$159,MATCH('Planning Ngrps'!$A86,'March 2019'!$A$2:$A$161,0),MATCH(Z$9,'March 2019'!$G$1:$BR$1,0))/INDEX('Planning CPRP'!$G$10:$BA$168,MATCH('Planning Ngrps'!$A86,'Planning CPRP'!$A$10:$A$170,0),MATCH('Planning Ngrps'!Z$9,'Planning CPRP'!$G$9:$BA$9,0)),"")</f>
        <v/>
      </c>
      <c r="AA86" s="158" t="str">
        <f>IFERROR(INDEX('March 2019'!$G$2:$BR$159,MATCH('Planning Ngrps'!$A86,'March 2019'!$A$2:$A$161,0),MATCH(AA$9,'March 2019'!$G$1:$BR$1,0))/INDEX('Planning CPRP'!$G$10:$BA$168,MATCH('Planning Ngrps'!$A86,'Planning CPRP'!$A$10:$A$170,0),MATCH('Planning Ngrps'!AA$9,'Planning CPRP'!$G$9:$BA$9,0)),"")</f>
        <v/>
      </c>
      <c r="AB86" s="158" t="str">
        <f>IFERROR(INDEX('March 2019'!$G$2:$BR$159,MATCH('Planning Ngrps'!$A86,'March 2019'!$A$2:$A$161,0),MATCH(AB$9,'March 2019'!$G$1:$BR$1,0))/INDEX('Planning CPRP'!$G$10:$BA$168,MATCH('Planning Ngrps'!$A86,'Planning CPRP'!$A$10:$A$170,0),MATCH('Planning Ngrps'!AB$9,'Planning CPRP'!$G$9:$BA$9,0)),"")</f>
        <v/>
      </c>
      <c r="AC86" s="158" t="str">
        <f>IFERROR(INDEX('March 2019'!$G$2:$BR$159,MATCH('Planning Ngrps'!$A86,'March 2019'!$A$2:$A$161,0),MATCH(AC$9,'March 2019'!$G$1:$BR$1,0))/INDEX('Planning CPRP'!$G$10:$BA$168,MATCH('Planning Ngrps'!$A86,'Planning CPRP'!$A$10:$A$170,0),MATCH('Planning Ngrps'!AC$9,'Planning CPRP'!$G$9:$BA$9,0)),"")</f>
        <v/>
      </c>
      <c r="AD86" s="158" t="str">
        <f>IFERROR(INDEX('March 2019'!$G$2:$BR$159,MATCH('Planning Ngrps'!$A86,'March 2019'!$A$2:$A$161,0),MATCH(AD$9,'March 2019'!$G$1:$BR$1,0))/INDEX('Planning CPRP'!$G$10:$BA$168,MATCH('Planning Ngrps'!$A86,'Planning CPRP'!$A$10:$A$170,0),MATCH('Planning Ngrps'!AD$9,'Planning CPRP'!$G$9:$BA$9,0)),"")</f>
        <v/>
      </c>
      <c r="AE86" s="158" t="str">
        <f>IFERROR(INDEX('March 2019'!$G$2:$BR$159,MATCH('Planning Ngrps'!$A86,'March 2019'!$A$2:$A$161,0),MATCH(AE$9,'March 2019'!$G$1:$BR$1,0))/INDEX('Planning CPRP'!$G$10:$BA$168,MATCH('Planning Ngrps'!$A86,'Planning CPRP'!$A$10:$A$170,0),MATCH('Planning Ngrps'!AE$9,'Planning CPRP'!$G$9:$BA$9,0)),"")</f>
        <v/>
      </c>
      <c r="AF86" s="158" t="str">
        <f>IFERROR(INDEX('March 2019'!$G$2:$BR$159,MATCH('Planning Ngrps'!$A86,'March 2019'!$A$2:$A$161,0),MATCH(AF$9,'March 2019'!$G$1:$BR$1,0))/INDEX('Planning CPRP'!$G$10:$BA$168,MATCH('Planning Ngrps'!$A86,'Planning CPRP'!$A$10:$A$170,0),MATCH('Planning Ngrps'!AF$9,'Planning CPRP'!$G$9:$BA$9,0)),"")</f>
        <v/>
      </c>
      <c r="AG86" s="158" t="str">
        <f>IFERROR(INDEX('March 2019'!$G$2:$BR$159,MATCH('Planning Ngrps'!$A86,'March 2019'!$A$2:$A$161,0),MATCH(AG$9,'March 2019'!$G$1:$BR$1,0))/INDEX('Planning CPRP'!$G$10:$BA$168,MATCH('Planning Ngrps'!$A86,'Planning CPRP'!$A$10:$A$170,0),MATCH('Planning Ngrps'!AG$9,'Planning CPRP'!$G$9:$BA$9,0)),"")</f>
        <v/>
      </c>
      <c r="AH86" s="158" t="str">
        <f>IFERROR(INDEX('March 2019'!$G$2:$BR$159,MATCH('Planning Ngrps'!$A86,'March 2019'!$A$2:$A$161,0),MATCH(AH$9,'March 2019'!$G$1:$BR$1,0))/INDEX('Planning CPRP'!$G$10:$BA$168,MATCH('Planning Ngrps'!$A86,'Planning CPRP'!$A$10:$A$170,0),MATCH('Planning Ngrps'!AH$9,'Planning CPRP'!$G$9:$BA$9,0)),"")</f>
        <v/>
      </c>
      <c r="AI86" s="158" t="str">
        <f>IFERROR(INDEX('March 2019'!$G$2:$BR$159,MATCH('Planning Ngrps'!$A86,'March 2019'!$A$2:$A$161,0),MATCH(AI$9,'March 2019'!$G$1:$BR$1,0))/INDEX('Planning CPRP'!$G$10:$BA$168,MATCH('Planning Ngrps'!$A86,'Planning CPRP'!$A$10:$A$170,0),MATCH('Planning Ngrps'!AI$9,'Planning CPRP'!$G$9:$BA$9,0)),"")</f>
        <v/>
      </c>
      <c r="AJ86" s="158" t="str">
        <f>IFERROR(INDEX('March 2019'!$G$2:$BR$159,MATCH('Planning Ngrps'!$A86,'March 2019'!$A$2:$A$161,0),MATCH(AJ$9,'March 2019'!$G$1:$BR$1,0))/INDEX('Planning CPRP'!$G$10:$BA$168,MATCH('Planning Ngrps'!$A86,'Planning CPRP'!$A$10:$A$170,0),MATCH('Planning Ngrps'!AJ$9,'Planning CPRP'!$G$9:$BA$9,0)),"")</f>
        <v/>
      </c>
      <c r="AK86" s="158" t="str">
        <f>IFERROR(INDEX('March 2019'!$G$2:$BR$159,MATCH('Planning Ngrps'!$A86,'March 2019'!$A$2:$A$161,0),MATCH(AK$9,'March 2019'!$G$1:$BR$1,0))/INDEX('Planning CPRP'!$G$10:$BA$168,MATCH('Planning Ngrps'!$A86,'Planning CPRP'!$A$10:$A$170,0),MATCH('Planning Ngrps'!AK$9,'Planning CPRP'!$G$9:$BA$9,0)),"")</f>
        <v/>
      </c>
      <c r="AL86" s="158" t="str">
        <f>IFERROR(INDEX('March 2019'!$G$2:$BR$159,MATCH('Planning Ngrps'!$A86,'March 2019'!$A$2:$A$161,0),MATCH(AL$9,'March 2019'!$G$1:$BR$1,0))/INDEX('Planning CPRP'!$G$10:$BA$168,MATCH('Planning Ngrps'!$A86,'Planning CPRP'!$A$10:$A$170,0),MATCH('Planning Ngrps'!AL$9,'Planning CPRP'!$G$9:$BA$9,0)),"")</f>
        <v/>
      </c>
      <c r="AM86" s="158" t="str">
        <f>IFERROR(INDEX('March 2019'!$G$2:$BR$159,MATCH('Planning Ngrps'!$A86,'March 2019'!$A$2:$A$161,0),MATCH(AM$9,'March 2019'!$G$1:$BR$1,0))/INDEX('Planning CPRP'!$G$10:$BA$168,MATCH('Planning Ngrps'!$A86,'Planning CPRP'!$A$10:$A$170,0),MATCH('Planning Ngrps'!AM$9,'Planning CPRP'!$G$9:$BA$9,0)),"")</f>
        <v/>
      </c>
      <c r="AN86" s="158" t="str">
        <f>IFERROR(INDEX('March 2019'!$G$2:$BR$159,MATCH('Planning Ngrps'!$A86,'March 2019'!$A$2:$A$161,0),MATCH(AN$9,'March 2019'!$G$1:$BR$1,0))/INDEX('Planning CPRP'!$G$10:$BA$168,MATCH('Planning Ngrps'!$A86,'Planning CPRP'!$A$10:$A$170,0),MATCH('Planning Ngrps'!AN$9,'Planning CPRP'!$G$9:$BA$9,0)),"")</f>
        <v/>
      </c>
      <c r="AO86" s="158" t="str">
        <f>IFERROR(INDEX('March 2019'!$G$2:$BR$159,MATCH('Planning Ngrps'!$A86,'March 2019'!$A$2:$A$161,0),MATCH(AO$9,'March 2019'!$G$1:$BR$1,0))/INDEX('Planning CPRP'!$G$10:$BA$168,MATCH('Planning Ngrps'!$A86,'Planning CPRP'!$A$10:$A$170,0),MATCH('Planning Ngrps'!AO$9,'Planning CPRP'!$G$9:$BA$9,0)),"")</f>
        <v/>
      </c>
      <c r="AP86" s="158" t="str">
        <f>IFERROR(INDEX('March 2019'!$G$2:$BR$159,MATCH('Planning Ngrps'!$A86,'March 2019'!$A$2:$A$161,0),MATCH(AP$9,'March 2019'!$G$1:$BR$1,0))/INDEX('Planning CPRP'!$G$10:$BA$168,MATCH('Planning Ngrps'!$A86,'Planning CPRP'!$A$10:$A$170,0),MATCH('Planning Ngrps'!AP$9,'Planning CPRP'!$G$9:$BA$9,0)),"")</f>
        <v/>
      </c>
      <c r="AQ86" s="158" t="str">
        <f>IFERROR(INDEX('March 2019'!$G$2:$BR$159,MATCH('Planning Ngrps'!$A86,'March 2019'!$A$2:$A$161,0),MATCH(AQ$9,'March 2019'!$G$1:$BR$1,0))/INDEX('Planning CPRP'!$G$10:$BA$168,MATCH('Planning Ngrps'!$A86,'Planning CPRP'!$A$10:$A$170,0),MATCH('Planning Ngrps'!AQ$9,'Planning CPRP'!$G$9:$BA$9,0)),"")</f>
        <v/>
      </c>
      <c r="AR86" s="158" t="str">
        <f>IFERROR(INDEX('March 2019'!$G$2:$BR$159,MATCH('Planning Ngrps'!$A86,'March 2019'!$A$2:$A$161,0),MATCH(AR$9,'March 2019'!$G$1:$BR$1,0))/INDEX('Planning CPRP'!$G$10:$BA$168,MATCH('Planning Ngrps'!$A86,'Planning CPRP'!$A$10:$A$170,0),MATCH('Planning Ngrps'!AR$9,'Planning CPRP'!$G$9:$BA$9,0)),"")</f>
        <v/>
      </c>
      <c r="AS86" s="158" t="str">
        <f>IFERROR(INDEX('March 2019'!$G$2:$BR$159,MATCH('Planning Ngrps'!$A86,'March 2019'!$A$2:$A$161,0),MATCH(AS$9,'March 2019'!$G$1:$BR$1,0))/INDEX('Planning CPRP'!$G$10:$BA$168,MATCH('Planning Ngrps'!$A86,'Planning CPRP'!$A$10:$A$170,0),MATCH('Planning Ngrps'!AS$9,'Planning CPRP'!$G$9:$BA$9,0)),"")</f>
        <v/>
      </c>
      <c r="AT86" s="158" t="str">
        <f>IFERROR(INDEX('March 2019'!$G$2:$BR$159,MATCH('Planning Ngrps'!$A86,'March 2019'!$A$2:$A$161,0),MATCH(AT$9,'March 2019'!$G$1:$BR$1,0))/INDEX('Planning CPRP'!$G$10:$BA$168,MATCH('Planning Ngrps'!$A86,'Planning CPRP'!$A$10:$A$170,0),MATCH('Planning Ngrps'!AT$9,'Planning CPRP'!$G$9:$BA$9,0)),"")</f>
        <v/>
      </c>
      <c r="AU86" s="158" t="str">
        <f>IFERROR(INDEX('March 2019'!$G$2:$BR$159,MATCH('Planning Ngrps'!$A86,'March 2019'!$A$2:$A$161,0),MATCH(AU$9,'March 2019'!$G$1:$BR$1,0))/INDEX('Planning CPRP'!$G$10:$BA$168,MATCH('Planning Ngrps'!$A86,'Planning CPRP'!$A$10:$A$170,0),MATCH('Planning Ngrps'!AU$9,'Planning CPRP'!$G$9:$BA$9,0)),"")</f>
        <v/>
      </c>
      <c r="AV86" s="158" t="str">
        <f>IFERROR(INDEX('March 2019'!$G$2:$BR$159,MATCH('Planning Ngrps'!$A86,'March 2019'!$A$2:$A$161,0),MATCH(AV$9,'March 2019'!$G$1:$BR$1,0))/INDEX('Planning CPRP'!$G$10:$BA$168,MATCH('Planning Ngrps'!$A86,'Planning CPRP'!$A$10:$A$170,0),MATCH('Planning Ngrps'!AV$9,'Planning CPRP'!$G$9:$BA$9,0)),"")</f>
        <v/>
      </c>
      <c r="AW86" s="158" t="str">
        <f>IFERROR(INDEX('March 2019'!$G$2:$BR$159,MATCH('Planning Ngrps'!$A86,'March 2019'!$A$2:$A$161,0),MATCH(AW$9,'March 2019'!$G$1:$BR$1,0))/INDEX('Planning CPRP'!$G$10:$BA$168,MATCH('Planning Ngrps'!$A86,'Planning CPRP'!$A$10:$A$170,0),MATCH('Planning Ngrps'!AW$9,'Planning CPRP'!$G$9:$BA$9,0)),"")</f>
        <v/>
      </c>
      <c r="AX86" s="158" t="str">
        <f>IFERROR(INDEX('March 2019'!$G$2:$BR$159,MATCH('Planning Ngrps'!$A86,'March 2019'!$A$2:$A$161,0),MATCH(AX$9,'March 2019'!$G$1:$BR$1,0))/INDEX('Planning CPRP'!$G$10:$BA$168,MATCH('Planning Ngrps'!$A86,'Planning CPRP'!$A$10:$A$170,0),MATCH('Planning Ngrps'!AX$9,'Planning CPRP'!$G$9:$BA$9,0)),"")</f>
        <v/>
      </c>
      <c r="AY86" s="158" t="str">
        <f>IFERROR(INDEX('March 2019'!$G$2:$BR$159,MATCH('Planning Ngrps'!$A86,'March 2019'!$A$2:$A$161,0),MATCH(AY$9,'March 2019'!$G$1:$BR$1,0))/INDEX('Planning CPRP'!$G$10:$BA$168,MATCH('Planning Ngrps'!$A86,'Planning CPRP'!$A$10:$A$170,0),MATCH('Planning Ngrps'!AY$9,'Planning CPRP'!$G$9:$BA$9,0)),"")</f>
        <v/>
      </c>
      <c r="AZ86" s="158" t="str">
        <f>IFERROR(INDEX('March 2019'!$G$2:$BR$159,MATCH('Planning Ngrps'!$A86,'March 2019'!$A$2:$A$161,0),MATCH(AZ$9,'March 2019'!$G$1:$BR$1,0))/INDEX('Planning CPRP'!$G$10:$BA$168,MATCH('Planning Ngrps'!$A86,'Planning CPRP'!$A$10:$A$170,0),MATCH('Planning Ngrps'!AZ$9,'Planning CPRP'!$G$9:$BA$9,0)),"")</f>
        <v/>
      </c>
      <c r="BA86" s="158" t="str">
        <f>IFERROR(INDEX('March 2019'!$G$2:$BR$159,MATCH('Planning Ngrps'!$A86,'March 2019'!$A$2:$A$161,0),MATCH(BA$9,'March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IFERROR(INDEX('March 2019'!$G$2:$BR$159,MATCH('Planning Ngrps'!$A87,'March 2019'!$A$2:$A$161,0),MATCH(G$9,'March 2019'!$G$1:$BR$1,0))/INDEX('Planning CPRP'!$G$10:$BA$168,MATCH('Planning Ngrps'!$A87,'Planning CPRP'!$A$10:$A$170,0),MATCH('Planning Ngrps'!G$9,'Planning CPRP'!$G$9:$BA$9,0)),"")</f>
        <v/>
      </c>
      <c r="H87" s="158" t="str">
        <f>IFERROR(INDEX('March 2019'!$G$2:$BR$159,MATCH('Planning Ngrps'!$A87,'March 2019'!$A$2:$A$161,0),MATCH(H$9,'March 2019'!$G$1:$BR$1,0))/INDEX('Planning CPRP'!$G$10:$BA$168,MATCH('Planning Ngrps'!$A87,'Planning CPRP'!$A$10:$A$170,0),MATCH('Planning Ngrps'!H$9,'Planning CPRP'!$G$9:$BA$9,0)),"")</f>
        <v/>
      </c>
      <c r="I87" s="158" t="str">
        <f>IFERROR(INDEX('March 2019'!$G$2:$BR$159,MATCH('Planning Ngrps'!$A87,'March 2019'!$A$2:$A$161,0),MATCH(I$9,'March 2019'!$G$1:$BR$1,0))/INDEX('Planning CPRP'!$G$10:$BA$168,MATCH('Planning Ngrps'!$A87,'Planning CPRP'!$A$10:$A$170,0),MATCH('Planning Ngrps'!I$9,'Planning CPRP'!$G$9:$BA$9,0)),"")</f>
        <v/>
      </c>
      <c r="J87" s="158" t="str">
        <f>IFERROR(INDEX('March 2019'!$G$2:$BR$159,MATCH('Planning Ngrps'!$A87,'March 2019'!$A$2:$A$161,0),MATCH(J$9,'March 2019'!$G$1:$BR$1,0))/INDEX('Planning CPRP'!$G$10:$BA$168,MATCH('Planning Ngrps'!$A87,'Planning CPRP'!$A$10:$A$170,0),MATCH('Planning Ngrps'!J$9,'Planning CPRP'!$G$9:$BA$9,0)),"")</f>
        <v/>
      </c>
      <c r="K87" s="158" t="str">
        <f>IFERROR(INDEX('March 2019'!$G$2:$BR$159,MATCH('Planning Ngrps'!$A87,'March 2019'!$A$2:$A$161,0),MATCH(K$9,'March 2019'!$G$1:$BR$1,0))/INDEX('Planning CPRP'!$G$10:$BA$168,MATCH('Planning Ngrps'!$A87,'Planning CPRP'!$A$10:$A$170,0),MATCH('Planning Ngrps'!K$9,'Planning CPRP'!$G$9:$BA$9,0)),"")</f>
        <v/>
      </c>
      <c r="L87" s="158" t="str">
        <f>IFERROR(INDEX('March 2019'!$G$2:$BR$159,MATCH('Planning Ngrps'!$A87,'March 2019'!$A$2:$A$161,0),MATCH(L$9,'March 2019'!$G$1:$BR$1,0))/INDEX('Planning CPRP'!$G$10:$BA$168,MATCH('Planning Ngrps'!$A87,'Planning CPRP'!$A$10:$A$170,0),MATCH('Planning Ngrps'!L$9,'Planning CPRP'!$G$9:$BA$9,0)),"")</f>
        <v/>
      </c>
      <c r="M87" s="158" t="str">
        <f>IFERROR(INDEX('March 2019'!$G$2:$BR$159,MATCH('Planning Ngrps'!$A87,'March 2019'!$A$2:$A$161,0),MATCH(M$9,'March 2019'!$G$1:$BR$1,0))/INDEX('Planning CPRP'!$G$10:$BA$168,MATCH('Planning Ngrps'!$A87,'Planning CPRP'!$A$10:$A$170,0),MATCH('Planning Ngrps'!M$9,'Planning CPRP'!$G$9:$BA$9,0)),"")</f>
        <v/>
      </c>
      <c r="N87" s="158" t="str">
        <f>IFERROR(INDEX('March 2019'!$G$2:$BR$159,MATCH('Planning Ngrps'!$A87,'March 2019'!$A$2:$A$161,0),MATCH(N$9,'March 2019'!$G$1:$BR$1,0))/INDEX('Planning CPRP'!$G$10:$BA$168,MATCH('Planning Ngrps'!$A87,'Planning CPRP'!$A$10:$A$170,0),MATCH('Planning Ngrps'!N$9,'Planning CPRP'!$G$9:$BA$9,0)),"")</f>
        <v/>
      </c>
      <c r="O87" s="158" t="str">
        <f>IFERROR(INDEX('March 2019'!$G$2:$BR$159,MATCH('Planning Ngrps'!$A87,'March 2019'!$A$2:$A$161,0),MATCH(O$9,'March 2019'!$G$1:$BR$1,0))/INDEX('Planning CPRP'!$G$10:$BA$168,MATCH('Planning Ngrps'!$A87,'Planning CPRP'!$A$10:$A$170,0),MATCH('Planning Ngrps'!O$9,'Planning CPRP'!$G$9:$BA$9,0)),"")</f>
        <v/>
      </c>
      <c r="P87" s="158" t="str">
        <f>IFERROR(INDEX('March 2019'!$G$2:$BR$159,MATCH('Planning Ngrps'!$A87,'March 2019'!$A$2:$A$161,0),MATCH(P$9,'March 2019'!$G$1:$BR$1,0))/INDEX('Planning CPRP'!$G$10:$BA$168,MATCH('Planning Ngrps'!$A87,'Planning CPRP'!$A$10:$A$170,0),MATCH('Planning Ngrps'!P$9,'Planning CPRP'!$G$9:$BA$9,0)),"")</f>
        <v/>
      </c>
      <c r="Q87" s="158" t="str">
        <f>IFERROR(INDEX('March 2019'!$G$2:$BR$159,MATCH('Planning Ngrps'!$A87,'March 2019'!$A$2:$A$161,0),MATCH(Q$9,'March 2019'!$G$1:$BR$1,0))/INDEX('Planning CPRP'!$G$10:$BA$168,MATCH('Planning Ngrps'!$A87,'Planning CPRP'!$A$10:$A$170,0),MATCH('Planning Ngrps'!Q$9,'Planning CPRP'!$G$9:$BA$9,0)),"")</f>
        <v/>
      </c>
      <c r="R87" s="158" t="str">
        <f>IFERROR(INDEX('March 2019'!$G$2:$BR$159,MATCH('Planning Ngrps'!$A87,'March 2019'!$A$2:$A$161,0),MATCH(R$9,'March 2019'!$G$1:$BR$1,0))/INDEX('Planning CPRP'!$G$10:$BA$168,MATCH('Planning Ngrps'!$A87,'Planning CPRP'!$A$10:$A$170,0),MATCH('Planning Ngrps'!R$9,'Planning CPRP'!$G$9:$BA$9,0)),"")</f>
        <v/>
      </c>
      <c r="S87" s="158" t="str">
        <f>IFERROR(INDEX('March 2019'!$G$2:$BR$159,MATCH('Planning Ngrps'!$A87,'March 2019'!$A$2:$A$161,0),MATCH(S$9,'March 2019'!$G$1:$BR$1,0))/INDEX('Planning CPRP'!$G$10:$BA$168,MATCH('Planning Ngrps'!$A87,'Planning CPRP'!$A$10:$A$170,0),MATCH('Planning Ngrps'!S$9,'Planning CPRP'!$G$9:$BA$9,0)),"")</f>
        <v/>
      </c>
      <c r="T87" s="158" t="str">
        <f>IFERROR(INDEX('March 2019'!$G$2:$BR$159,MATCH('Planning Ngrps'!$A87,'March 2019'!$A$2:$A$161,0),MATCH(T$9,'March 2019'!$G$1:$BR$1,0))/INDEX('Planning CPRP'!$G$10:$BA$168,MATCH('Planning Ngrps'!$A87,'Planning CPRP'!$A$10:$A$170,0),MATCH('Planning Ngrps'!T$9,'Planning CPRP'!$G$9:$BA$9,0)),"")</f>
        <v/>
      </c>
      <c r="U87" s="158" t="str">
        <f>IFERROR(INDEX('March 2019'!$G$2:$BR$159,MATCH('Planning Ngrps'!$A87,'March 2019'!$A$2:$A$161,0),MATCH(U$9,'March 2019'!$G$1:$BR$1,0))/INDEX('Planning CPRP'!$G$10:$BA$168,MATCH('Planning Ngrps'!$A87,'Planning CPRP'!$A$10:$A$170,0),MATCH('Planning Ngrps'!U$9,'Planning CPRP'!$G$9:$BA$9,0)),"")</f>
        <v/>
      </c>
      <c r="V87" s="158" t="str">
        <f>IFERROR(INDEX('March 2019'!$G$2:$BR$159,MATCH('Planning Ngrps'!$A87,'March 2019'!$A$2:$A$161,0),MATCH(V$9,'March 2019'!$G$1:$BR$1,0))/INDEX('Planning CPRP'!$G$10:$BA$168,MATCH('Planning Ngrps'!$A87,'Planning CPRP'!$A$10:$A$170,0),MATCH('Planning Ngrps'!V$9,'Planning CPRP'!$G$9:$BA$9,0)),"")</f>
        <v/>
      </c>
      <c r="W87" s="158" t="str">
        <f>IFERROR(INDEX('March 2019'!$G$2:$BR$159,MATCH('Planning Ngrps'!$A87,'March 2019'!$A$2:$A$161,0),MATCH(W$9,'March 2019'!$G$1:$BR$1,0))/INDEX('Planning CPRP'!$G$10:$BA$168,MATCH('Planning Ngrps'!$A87,'Planning CPRP'!$A$10:$A$170,0),MATCH('Planning Ngrps'!W$9,'Planning CPRP'!$G$9:$BA$9,0)),"")</f>
        <v/>
      </c>
      <c r="X87" s="158" t="str">
        <f>IFERROR(INDEX('March 2019'!$G$2:$BR$159,MATCH('Planning Ngrps'!$A87,'March 2019'!$A$2:$A$161,0),MATCH(X$9,'March 2019'!$G$1:$BR$1,0))/INDEX('Planning CPRP'!$G$10:$BA$168,MATCH('Planning Ngrps'!$A87,'Planning CPRP'!$A$10:$A$170,0),MATCH('Planning Ngrps'!X$9,'Planning CPRP'!$G$9:$BA$9,0)),"")</f>
        <v/>
      </c>
      <c r="Y87" s="158" t="str">
        <f>IFERROR(INDEX('March 2019'!$G$2:$BR$159,MATCH('Planning Ngrps'!$A87,'March 2019'!$A$2:$A$161,0),MATCH(Y$9,'March 2019'!$G$1:$BR$1,0))/INDEX('Planning CPRP'!$G$10:$BA$168,MATCH('Planning Ngrps'!$A87,'Planning CPRP'!$A$10:$A$170,0),MATCH('Planning Ngrps'!Y$9,'Planning CPRP'!$G$9:$BA$9,0)),"")</f>
        <v/>
      </c>
      <c r="Z87" s="158" t="str">
        <f>IFERROR(INDEX('March 2019'!$G$2:$BR$159,MATCH('Planning Ngrps'!$A87,'March 2019'!$A$2:$A$161,0),MATCH(Z$9,'March 2019'!$G$1:$BR$1,0))/INDEX('Planning CPRP'!$G$10:$BA$168,MATCH('Planning Ngrps'!$A87,'Planning CPRP'!$A$10:$A$170,0),MATCH('Planning Ngrps'!Z$9,'Planning CPRP'!$G$9:$BA$9,0)),"")</f>
        <v/>
      </c>
      <c r="AA87" s="158" t="str">
        <f>IFERROR(INDEX('March 2019'!$G$2:$BR$159,MATCH('Planning Ngrps'!$A87,'March 2019'!$A$2:$A$161,0),MATCH(AA$9,'March 2019'!$G$1:$BR$1,0))/INDEX('Planning CPRP'!$G$10:$BA$168,MATCH('Planning Ngrps'!$A87,'Planning CPRP'!$A$10:$A$170,0),MATCH('Planning Ngrps'!AA$9,'Planning CPRP'!$G$9:$BA$9,0)),"")</f>
        <v/>
      </c>
      <c r="AB87" s="158" t="str">
        <f>IFERROR(INDEX('March 2019'!$G$2:$BR$159,MATCH('Planning Ngrps'!$A87,'March 2019'!$A$2:$A$161,0),MATCH(AB$9,'March 2019'!$G$1:$BR$1,0))/INDEX('Planning CPRP'!$G$10:$BA$168,MATCH('Planning Ngrps'!$A87,'Planning CPRP'!$A$10:$A$170,0),MATCH('Planning Ngrps'!AB$9,'Planning CPRP'!$G$9:$BA$9,0)),"")</f>
        <v/>
      </c>
      <c r="AC87" s="158" t="str">
        <f>IFERROR(INDEX('March 2019'!$G$2:$BR$159,MATCH('Planning Ngrps'!$A87,'March 2019'!$A$2:$A$161,0),MATCH(AC$9,'March 2019'!$G$1:$BR$1,0))/INDEX('Planning CPRP'!$G$10:$BA$168,MATCH('Planning Ngrps'!$A87,'Planning CPRP'!$A$10:$A$170,0),MATCH('Planning Ngrps'!AC$9,'Planning CPRP'!$G$9:$BA$9,0)),"")</f>
        <v/>
      </c>
      <c r="AD87" s="158" t="str">
        <f>IFERROR(INDEX('March 2019'!$G$2:$BR$159,MATCH('Planning Ngrps'!$A87,'March 2019'!$A$2:$A$161,0),MATCH(AD$9,'March 2019'!$G$1:$BR$1,0))/INDEX('Planning CPRP'!$G$10:$BA$168,MATCH('Planning Ngrps'!$A87,'Planning CPRP'!$A$10:$A$170,0),MATCH('Planning Ngrps'!AD$9,'Planning CPRP'!$G$9:$BA$9,0)),"")</f>
        <v/>
      </c>
      <c r="AE87" s="158" t="str">
        <f>IFERROR(INDEX('March 2019'!$G$2:$BR$159,MATCH('Planning Ngrps'!$A87,'March 2019'!$A$2:$A$161,0),MATCH(AE$9,'March 2019'!$G$1:$BR$1,0))/INDEX('Planning CPRP'!$G$10:$BA$168,MATCH('Planning Ngrps'!$A87,'Planning CPRP'!$A$10:$A$170,0),MATCH('Planning Ngrps'!AE$9,'Planning CPRP'!$G$9:$BA$9,0)),"")</f>
        <v/>
      </c>
      <c r="AF87" s="158" t="str">
        <f>IFERROR(INDEX('March 2019'!$G$2:$BR$159,MATCH('Planning Ngrps'!$A87,'March 2019'!$A$2:$A$161,0),MATCH(AF$9,'March 2019'!$G$1:$BR$1,0))/INDEX('Planning CPRP'!$G$10:$BA$168,MATCH('Planning Ngrps'!$A87,'Planning CPRP'!$A$10:$A$170,0),MATCH('Planning Ngrps'!AF$9,'Planning CPRP'!$G$9:$BA$9,0)),"")</f>
        <v/>
      </c>
      <c r="AG87" s="158" t="str">
        <f>IFERROR(INDEX('March 2019'!$G$2:$BR$159,MATCH('Planning Ngrps'!$A87,'March 2019'!$A$2:$A$161,0),MATCH(AG$9,'March 2019'!$G$1:$BR$1,0))/INDEX('Planning CPRP'!$G$10:$BA$168,MATCH('Planning Ngrps'!$A87,'Planning CPRP'!$A$10:$A$170,0),MATCH('Planning Ngrps'!AG$9,'Planning CPRP'!$G$9:$BA$9,0)),"")</f>
        <v/>
      </c>
      <c r="AH87" s="158" t="str">
        <f>IFERROR(INDEX('March 2019'!$G$2:$BR$159,MATCH('Planning Ngrps'!$A87,'March 2019'!$A$2:$A$161,0),MATCH(AH$9,'March 2019'!$G$1:$BR$1,0))/INDEX('Planning CPRP'!$G$10:$BA$168,MATCH('Planning Ngrps'!$A87,'Planning CPRP'!$A$10:$A$170,0),MATCH('Planning Ngrps'!AH$9,'Planning CPRP'!$G$9:$BA$9,0)),"")</f>
        <v/>
      </c>
      <c r="AI87" s="158" t="str">
        <f>IFERROR(INDEX('March 2019'!$G$2:$BR$159,MATCH('Planning Ngrps'!$A87,'March 2019'!$A$2:$A$161,0),MATCH(AI$9,'March 2019'!$G$1:$BR$1,0))/INDEX('Planning CPRP'!$G$10:$BA$168,MATCH('Planning Ngrps'!$A87,'Planning CPRP'!$A$10:$A$170,0),MATCH('Planning Ngrps'!AI$9,'Planning CPRP'!$G$9:$BA$9,0)),"")</f>
        <v/>
      </c>
      <c r="AJ87" s="158" t="str">
        <f>IFERROR(INDEX('March 2019'!$G$2:$BR$159,MATCH('Planning Ngrps'!$A87,'March 2019'!$A$2:$A$161,0),MATCH(AJ$9,'March 2019'!$G$1:$BR$1,0))/INDEX('Planning CPRP'!$G$10:$BA$168,MATCH('Planning Ngrps'!$A87,'Planning CPRP'!$A$10:$A$170,0),MATCH('Planning Ngrps'!AJ$9,'Planning CPRP'!$G$9:$BA$9,0)),"")</f>
        <v/>
      </c>
      <c r="AK87" s="158" t="str">
        <f>IFERROR(INDEX('March 2019'!$G$2:$BR$159,MATCH('Planning Ngrps'!$A87,'March 2019'!$A$2:$A$161,0),MATCH(AK$9,'March 2019'!$G$1:$BR$1,0))/INDEX('Planning CPRP'!$G$10:$BA$168,MATCH('Planning Ngrps'!$A87,'Planning CPRP'!$A$10:$A$170,0),MATCH('Planning Ngrps'!AK$9,'Planning CPRP'!$G$9:$BA$9,0)),"")</f>
        <v/>
      </c>
      <c r="AL87" s="158" t="str">
        <f>IFERROR(INDEX('March 2019'!$G$2:$BR$159,MATCH('Planning Ngrps'!$A87,'March 2019'!$A$2:$A$161,0),MATCH(AL$9,'March 2019'!$G$1:$BR$1,0))/INDEX('Planning CPRP'!$G$10:$BA$168,MATCH('Planning Ngrps'!$A87,'Planning CPRP'!$A$10:$A$170,0),MATCH('Planning Ngrps'!AL$9,'Planning CPRP'!$G$9:$BA$9,0)),"")</f>
        <v/>
      </c>
      <c r="AM87" s="158" t="str">
        <f>IFERROR(INDEX('March 2019'!$G$2:$BR$159,MATCH('Planning Ngrps'!$A87,'March 2019'!$A$2:$A$161,0),MATCH(AM$9,'March 2019'!$G$1:$BR$1,0))/INDEX('Planning CPRP'!$G$10:$BA$168,MATCH('Planning Ngrps'!$A87,'Planning CPRP'!$A$10:$A$170,0),MATCH('Planning Ngrps'!AM$9,'Planning CPRP'!$G$9:$BA$9,0)),"")</f>
        <v/>
      </c>
      <c r="AN87" s="158" t="str">
        <f>IFERROR(INDEX('March 2019'!$G$2:$BR$159,MATCH('Planning Ngrps'!$A87,'March 2019'!$A$2:$A$161,0),MATCH(AN$9,'March 2019'!$G$1:$BR$1,0))/INDEX('Planning CPRP'!$G$10:$BA$168,MATCH('Planning Ngrps'!$A87,'Planning CPRP'!$A$10:$A$170,0),MATCH('Planning Ngrps'!AN$9,'Planning CPRP'!$G$9:$BA$9,0)),"")</f>
        <v/>
      </c>
      <c r="AO87" s="158" t="str">
        <f>IFERROR(INDEX('March 2019'!$G$2:$BR$159,MATCH('Planning Ngrps'!$A87,'March 2019'!$A$2:$A$161,0),MATCH(AO$9,'March 2019'!$G$1:$BR$1,0))/INDEX('Planning CPRP'!$G$10:$BA$168,MATCH('Planning Ngrps'!$A87,'Planning CPRP'!$A$10:$A$170,0),MATCH('Planning Ngrps'!AO$9,'Planning CPRP'!$G$9:$BA$9,0)),"")</f>
        <v/>
      </c>
      <c r="AP87" s="158" t="str">
        <f>IFERROR(INDEX('March 2019'!$G$2:$BR$159,MATCH('Planning Ngrps'!$A87,'March 2019'!$A$2:$A$161,0),MATCH(AP$9,'March 2019'!$G$1:$BR$1,0))/INDEX('Planning CPRP'!$G$10:$BA$168,MATCH('Planning Ngrps'!$A87,'Planning CPRP'!$A$10:$A$170,0),MATCH('Planning Ngrps'!AP$9,'Planning CPRP'!$G$9:$BA$9,0)),"")</f>
        <v/>
      </c>
      <c r="AQ87" s="158" t="str">
        <f>IFERROR(INDEX('March 2019'!$G$2:$BR$159,MATCH('Planning Ngrps'!$A87,'March 2019'!$A$2:$A$161,0),MATCH(AQ$9,'March 2019'!$G$1:$BR$1,0))/INDEX('Planning CPRP'!$G$10:$BA$168,MATCH('Planning Ngrps'!$A87,'Planning CPRP'!$A$10:$A$170,0),MATCH('Planning Ngrps'!AQ$9,'Planning CPRP'!$G$9:$BA$9,0)),"")</f>
        <v/>
      </c>
      <c r="AR87" s="158" t="str">
        <f>IFERROR(INDEX('March 2019'!$G$2:$BR$159,MATCH('Planning Ngrps'!$A87,'March 2019'!$A$2:$A$161,0),MATCH(AR$9,'March 2019'!$G$1:$BR$1,0))/INDEX('Planning CPRP'!$G$10:$BA$168,MATCH('Planning Ngrps'!$A87,'Planning CPRP'!$A$10:$A$170,0),MATCH('Planning Ngrps'!AR$9,'Planning CPRP'!$G$9:$BA$9,0)),"")</f>
        <v/>
      </c>
      <c r="AS87" s="158" t="str">
        <f>IFERROR(INDEX('March 2019'!$G$2:$BR$159,MATCH('Planning Ngrps'!$A87,'March 2019'!$A$2:$A$161,0),MATCH(AS$9,'March 2019'!$G$1:$BR$1,0))/INDEX('Planning CPRP'!$G$10:$BA$168,MATCH('Planning Ngrps'!$A87,'Planning CPRP'!$A$10:$A$170,0),MATCH('Planning Ngrps'!AS$9,'Planning CPRP'!$G$9:$BA$9,0)),"")</f>
        <v/>
      </c>
      <c r="AT87" s="158" t="str">
        <f>IFERROR(INDEX('March 2019'!$G$2:$BR$159,MATCH('Planning Ngrps'!$A87,'March 2019'!$A$2:$A$161,0),MATCH(AT$9,'March 2019'!$G$1:$BR$1,0))/INDEX('Planning CPRP'!$G$10:$BA$168,MATCH('Planning Ngrps'!$A87,'Planning CPRP'!$A$10:$A$170,0),MATCH('Planning Ngrps'!AT$9,'Planning CPRP'!$G$9:$BA$9,0)),"")</f>
        <v/>
      </c>
      <c r="AU87" s="158" t="str">
        <f>IFERROR(INDEX('March 2019'!$G$2:$BR$159,MATCH('Planning Ngrps'!$A87,'March 2019'!$A$2:$A$161,0),MATCH(AU$9,'March 2019'!$G$1:$BR$1,0))/INDEX('Planning CPRP'!$G$10:$BA$168,MATCH('Planning Ngrps'!$A87,'Planning CPRP'!$A$10:$A$170,0),MATCH('Planning Ngrps'!AU$9,'Planning CPRP'!$G$9:$BA$9,0)),"")</f>
        <v/>
      </c>
      <c r="AV87" s="158" t="str">
        <f>IFERROR(INDEX('March 2019'!$G$2:$BR$159,MATCH('Planning Ngrps'!$A87,'March 2019'!$A$2:$A$161,0),MATCH(AV$9,'March 2019'!$G$1:$BR$1,0))/INDEX('Planning CPRP'!$G$10:$BA$168,MATCH('Planning Ngrps'!$A87,'Planning CPRP'!$A$10:$A$170,0),MATCH('Planning Ngrps'!AV$9,'Planning CPRP'!$G$9:$BA$9,0)),"")</f>
        <v/>
      </c>
      <c r="AW87" s="158" t="str">
        <f>IFERROR(INDEX('March 2019'!$G$2:$BR$159,MATCH('Planning Ngrps'!$A87,'March 2019'!$A$2:$A$161,0),MATCH(AW$9,'March 2019'!$G$1:$BR$1,0))/INDEX('Planning CPRP'!$G$10:$BA$168,MATCH('Planning Ngrps'!$A87,'Planning CPRP'!$A$10:$A$170,0),MATCH('Planning Ngrps'!AW$9,'Planning CPRP'!$G$9:$BA$9,0)),"")</f>
        <v/>
      </c>
      <c r="AX87" s="158" t="str">
        <f>IFERROR(INDEX('March 2019'!$G$2:$BR$159,MATCH('Planning Ngrps'!$A87,'March 2019'!$A$2:$A$161,0),MATCH(AX$9,'March 2019'!$G$1:$BR$1,0))/INDEX('Planning CPRP'!$G$10:$BA$168,MATCH('Planning Ngrps'!$A87,'Planning CPRP'!$A$10:$A$170,0),MATCH('Planning Ngrps'!AX$9,'Planning CPRP'!$G$9:$BA$9,0)),"")</f>
        <v/>
      </c>
      <c r="AY87" s="158" t="str">
        <f>IFERROR(INDEX('March 2019'!$G$2:$BR$159,MATCH('Planning Ngrps'!$A87,'March 2019'!$A$2:$A$161,0),MATCH(AY$9,'March 2019'!$G$1:$BR$1,0))/INDEX('Planning CPRP'!$G$10:$BA$168,MATCH('Planning Ngrps'!$A87,'Planning CPRP'!$A$10:$A$170,0),MATCH('Planning Ngrps'!AY$9,'Planning CPRP'!$G$9:$BA$9,0)),"")</f>
        <v/>
      </c>
      <c r="AZ87" s="158" t="str">
        <f>IFERROR(INDEX('March 2019'!$G$2:$BR$159,MATCH('Planning Ngrps'!$A87,'March 2019'!$A$2:$A$161,0),MATCH(AZ$9,'March 2019'!$G$1:$BR$1,0))/INDEX('Planning CPRP'!$G$10:$BA$168,MATCH('Planning Ngrps'!$A87,'Planning CPRP'!$A$10:$A$170,0),MATCH('Planning Ngrps'!AZ$9,'Planning CPRP'!$G$9:$BA$9,0)),"")</f>
        <v/>
      </c>
      <c r="BA87" s="158" t="str">
        <f>IFERROR(INDEX('March 2019'!$G$2:$BR$159,MATCH('Planning Ngrps'!$A87,'March 2019'!$A$2:$A$161,0),MATCH(BA$9,'March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IFERROR(INDEX('March 2019'!$G$2:$BR$159,MATCH('Planning Ngrps'!$A88,'March 2019'!$A$2:$A$161,0),MATCH(G$9,'March 2019'!$G$1:$BR$1,0))/INDEX('Planning CPRP'!$G$10:$BA$168,MATCH('Planning Ngrps'!$A88,'Planning CPRP'!$A$10:$A$170,0),MATCH('Planning Ngrps'!G$9,'Planning CPRP'!$G$9:$BA$9,0)),"")</f>
        <v/>
      </c>
      <c r="H88" s="158" t="str">
        <f>IFERROR(INDEX('March 2019'!$G$2:$BR$159,MATCH('Planning Ngrps'!$A88,'March 2019'!$A$2:$A$161,0),MATCH(H$9,'March 2019'!$G$1:$BR$1,0))/INDEX('Planning CPRP'!$G$10:$BA$168,MATCH('Planning Ngrps'!$A88,'Planning CPRP'!$A$10:$A$170,0),MATCH('Planning Ngrps'!H$9,'Planning CPRP'!$G$9:$BA$9,0)),"")</f>
        <v/>
      </c>
      <c r="I88" s="158" t="str">
        <f>IFERROR(INDEX('March 2019'!$G$2:$BR$159,MATCH('Planning Ngrps'!$A88,'March 2019'!$A$2:$A$161,0),MATCH(I$9,'March 2019'!$G$1:$BR$1,0))/INDEX('Planning CPRP'!$G$10:$BA$168,MATCH('Planning Ngrps'!$A88,'Planning CPRP'!$A$10:$A$170,0),MATCH('Planning Ngrps'!I$9,'Planning CPRP'!$G$9:$BA$9,0)),"")</f>
        <v/>
      </c>
      <c r="J88" s="158" t="str">
        <f>IFERROR(INDEX('March 2019'!$G$2:$BR$159,MATCH('Planning Ngrps'!$A88,'March 2019'!$A$2:$A$161,0),MATCH(J$9,'March 2019'!$G$1:$BR$1,0))/INDEX('Planning CPRP'!$G$10:$BA$168,MATCH('Planning Ngrps'!$A88,'Planning CPRP'!$A$10:$A$170,0),MATCH('Planning Ngrps'!J$9,'Planning CPRP'!$G$9:$BA$9,0)),"")</f>
        <v/>
      </c>
      <c r="K88" s="158" t="str">
        <f>IFERROR(INDEX('March 2019'!$G$2:$BR$159,MATCH('Planning Ngrps'!$A88,'March 2019'!$A$2:$A$161,0),MATCH(K$9,'March 2019'!$G$1:$BR$1,0))/INDEX('Planning CPRP'!$G$10:$BA$168,MATCH('Planning Ngrps'!$A88,'Planning CPRP'!$A$10:$A$170,0),MATCH('Planning Ngrps'!K$9,'Planning CPRP'!$G$9:$BA$9,0)),"")</f>
        <v/>
      </c>
      <c r="L88" s="158" t="str">
        <f>IFERROR(INDEX('March 2019'!$G$2:$BR$159,MATCH('Planning Ngrps'!$A88,'March 2019'!$A$2:$A$161,0),MATCH(L$9,'March 2019'!$G$1:$BR$1,0))/INDEX('Planning CPRP'!$G$10:$BA$168,MATCH('Planning Ngrps'!$A88,'Planning CPRP'!$A$10:$A$170,0),MATCH('Planning Ngrps'!L$9,'Planning CPRP'!$G$9:$BA$9,0)),"")</f>
        <v/>
      </c>
      <c r="M88" s="158" t="str">
        <f>IFERROR(INDEX('March 2019'!$G$2:$BR$159,MATCH('Planning Ngrps'!$A88,'March 2019'!$A$2:$A$161,0),MATCH(M$9,'March 2019'!$G$1:$BR$1,0))/INDEX('Planning CPRP'!$G$10:$BA$168,MATCH('Planning Ngrps'!$A88,'Planning CPRP'!$A$10:$A$170,0),MATCH('Planning Ngrps'!M$9,'Planning CPRP'!$G$9:$BA$9,0)),"")</f>
        <v/>
      </c>
      <c r="N88" s="158" t="str">
        <f>IFERROR(INDEX('March 2019'!$G$2:$BR$159,MATCH('Planning Ngrps'!$A88,'March 2019'!$A$2:$A$161,0),MATCH(N$9,'March 2019'!$G$1:$BR$1,0))/INDEX('Planning CPRP'!$G$10:$BA$168,MATCH('Planning Ngrps'!$A88,'Planning CPRP'!$A$10:$A$170,0),MATCH('Planning Ngrps'!N$9,'Planning CPRP'!$G$9:$BA$9,0)),"")</f>
        <v/>
      </c>
      <c r="O88" s="158" t="str">
        <f>IFERROR(INDEX('March 2019'!$G$2:$BR$159,MATCH('Planning Ngrps'!$A88,'March 2019'!$A$2:$A$161,0),MATCH(O$9,'March 2019'!$G$1:$BR$1,0))/INDEX('Planning CPRP'!$G$10:$BA$168,MATCH('Planning Ngrps'!$A88,'Planning CPRP'!$A$10:$A$170,0),MATCH('Planning Ngrps'!O$9,'Planning CPRP'!$G$9:$BA$9,0)),"")</f>
        <v/>
      </c>
      <c r="P88" s="158" t="str">
        <f>IFERROR(INDEX('March 2019'!$G$2:$BR$159,MATCH('Planning Ngrps'!$A88,'March 2019'!$A$2:$A$161,0),MATCH(P$9,'March 2019'!$G$1:$BR$1,0))/INDEX('Planning CPRP'!$G$10:$BA$168,MATCH('Planning Ngrps'!$A88,'Planning CPRP'!$A$10:$A$170,0),MATCH('Planning Ngrps'!P$9,'Planning CPRP'!$G$9:$BA$9,0)),"")</f>
        <v/>
      </c>
      <c r="Q88" s="158" t="str">
        <f>IFERROR(INDEX('March 2019'!$G$2:$BR$159,MATCH('Planning Ngrps'!$A88,'March 2019'!$A$2:$A$161,0),MATCH(Q$9,'March 2019'!$G$1:$BR$1,0))/INDEX('Planning CPRP'!$G$10:$BA$168,MATCH('Planning Ngrps'!$A88,'Planning CPRP'!$A$10:$A$170,0),MATCH('Planning Ngrps'!Q$9,'Planning CPRP'!$G$9:$BA$9,0)),"")</f>
        <v/>
      </c>
      <c r="R88" s="158" t="str">
        <f>IFERROR(INDEX('March 2019'!$G$2:$BR$159,MATCH('Planning Ngrps'!$A88,'March 2019'!$A$2:$A$161,0),MATCH(R$9,'March 2019'!$G$1:$BR$1,0))/INDEX('Planning CPRP'!$G$10:$BA$168,MATCH('Planning Ngrps'!$A88,'Planning CPRP'!$A$10:$A$170,0),MATCH('Planning Ngrps'!R$9,'Planning CPRP'!$G$9:$BA$9,0)),"")</f>
        <v/>
      </c>
      <c r="S88" s="158" t="str">
        <f>IFERROR(INDEX('March 2019'!$G$2:$BR$159,MATCH('Planning Ngrps'!$A88,'March 2019'!$A$2:$A$161,0),MATCH(S$9,'March 2019'!$G$1:$BR$1,0))/INDEX('Planning CPRP'!$G$10:$BA$168,MATCH('Planning Ngrps'!$A88,'Planning CPRP'!$A$10:$A$170,0),MATCH('Planning Ngrps'!S$9,'Planning CPRP'!$G$9:$BA$9,0)),"")</f>
        <v/>
      </c>
      <c r="T88" s="158" t="str">
        <f>IFERROR(INDEX('March 2019'!$G$2:$BR$159,MATCH('Planning Ngrps'!$A88,'March 2019'!$A$2:$A$161,0),MATCH(T$9,'March 2019'!$G$1:$BR$1,0))/INDEX('Planning CPRP'!$G$10:$BA$168,MATCH('Planning Ngrps'!$A88,'Planning CPRP'!$A$10:$A$170,0),MATCH('Planning Ngrps'!T$9,'Planning CPRP'!$G$9:$BA$9,0)),"")</f>
        <v/>
      </c>
      <c r="U88" s="158" t="str">
        <f>IFERROR(INDEX('March 2019'!$G$2:$BR$159,MATCH('Planning Ngrps'!$A88,'March 2019'!$A$2:$A$161,0),MATCH(U$9,'March 2019'!$G$1:$BR$1,0))/INDEX('Planning CPRP'!$G$10:$BA$168,MATCH('Planning Ngrps'!$A88,'Planning CPRP'!$A$10:$A$170,0),MATCH('Planning Ngrps'!U$9,'Planning CPRP'!$G$9:$BA$9,0)),"")</f>
        <v/>
      </c>
      <c r="V88" s="158" t="str">
        <f>IFERROR(INDEX('March 2019'!$G$2:$BR$159,MATCH('Planning Ngrps'!$A88,'March 2019'!$A$2:$A$161,0),MATCH(V$9,'March 2019'!$G$1:$BR$1,0))/INDEX('Planning CPRP'!$G$10:$BA$168,MATCH('Planning Ngrps'!$A88,'Planning CPRP'!$A$10:$A$170,0),MATCH('Planning Ngrps'!V$9,'Planning CPRP'!$G$9:$BA$9,0)),"")</f>
        <v/>
      </c>
      <c r="W88" s="158" t="str">
        <f>IFERROR(INDEX('March 2019'!$G$2:$BR$159,MATCH('Planning Ngrps'!$A88,'March 2019'!$A$2:$A$161,0),MATCH(W$9,'March 2019'!$G$1:$BR$1,0))/INDEX('Planning CPRP'!$G$10:$BA$168,MATCH('Planning Ngrps'!$A88,'Planning CPRP'!$A$10:$A$170,0),MATCH('Planning Ngrps'!W$9,'Planning CPRP'!$G$9:$BA$9,0)),"")</f>
        <v/>
      </c>
      <c r="X88" s="158" t="str">
        <f>IFERROR(INDEX('March 2019'!$G$2:$BR$159,MATCH('Planning Ngrps'!$A88,'March 2019'!$A$2:$A$161,0),MATCH(X$9,'March 2019'!$G$1:$BR$1,0))/INDEX('Planning CPRP'!$G$10:$BA$168,MATCH('Planning Ngrps'!$A88,'Planning CPRP'!$A$10:$A$170,0),MATCH('Planning Ngrps'!X$9,'Planning CPRP'!$G$9:$BA$9,0)),"")</f>
        <v/>
      </c>
      <c r="Y88" s="158" t="str">
        <f>IFERROR(INDEX('March 2019'!$G$2:$BR$159,MATCH('Planning Ngrps'!$A88,'March 2019'!$A$2:$A$161,0),MATCH(Y$9,'March 2019'!$G$1:$BR$1,0))/INDEX('Planning CPRP'!$G$10:$BA$168,MATCH('Planning Ngrps'!$A88,'Planning CPRP'!$A$10:$A$170,0),MATCH('Planning Ngrps'!Y$9,'Planning CPRP'!$G$9:$BA$9,0)),"")</f>
        <v/>
      </c>
      <c r="Z88" s="158" t="str">
        <f>IFERROR(INDEX('March 2019'!$G$2:$BR$159,MATCH('Planning Ngrps'!$A88,'March 2019'!$A$2:$A$161,0),MATCH(Z$9,'March 2019'!$G$1:$BR$1,0))/INDEX('Planning CPRP'!$G$10:$BA$168,MATCH('Planning Ngrps'!$A88,'Planning CPRP'!$A$10:$A$170,0),MATCH('Planning Ngrps'!Z$9,'Planning CPRP'!$G$9:$BA$9,0)),"")</f>
        <v/>
      </c>
      <c r="AA88" s="158" t="str">
        <f>IFERROR(INDEX('March 2019'!$G$2:$BR$159,MATCH('Planning Ngrps'!$A88,'March 2019'!$A$2:$A$161,0),MATCH(AA$9,'March 2019'!$G$1:$BR$1,0))/INDEX('Planning CPRP'!$G$10:$BA$168,MATCH('Planning Ngrps'!$A88,'Planning CPRP'!$A$10:$A$170,0),MATCH('Planning Ngrps'!AA$9,'Planning CPRP'!$G$9:$BA$9,0)),"")</f>
        <v/>
      </c>
      <c r="AB88" s="158" t="str">
        <f>IFERROR(INDEX('March 2019'!$G$2:$BR$159,MATCH('Planning Ngrps'!$A88,'March 2019'!$A$2:$A$161,0),MATCH(AB$9,'March 2019'!$G$1:$BR$1,0))/INDEX('Planning CPRP'!$G$10:$BA$168,MATCH('Planning Ngrps'!$A88,'Planning CPRP'!$A$10:$A$170,0),MATCH('Planning Ngrps'!AB$9,'Planning CPRP'!$G$9:$BA$9,0)),"")</f>
        <v/>
      </c>
      <c r="AC88" s="158" t="str">
        <f>IFERROR(INDEX('March 2019'!$G$2:$BR$159,MATCH('Planning Ngrps'!$A88,'March 2019'!$A$2:$A$161,0),MATCH(AC$9,'March 2019'!$G$1:$BR$1,0))/INDEX('Planning CPRP'!$G$10:$BA$168,MATCH('Planning Ngrps'!$A88,'Planning CPRP'!$A$10:$A$170,0),MATCH('Planning Ngrps'!AC$9,'Planning CPRP'!$G$9:$BA$9,0)),"")</f>
        <v/>
      </c>
      <c r="AD88" s="158" t="str">
        <f>IFERROR(INDEX('March 2019'!$G$2:$BR$159,MATCH('Planning Ngrps'!$A88,'March 2019'!$A$2:$A$161,0),MATCH(AD$9,'March 2019'!$G$1:$BR$1,0))/INDEX('Planning CPRP'!$G$10:$BA$168,MATCH('Planning Ngrps'!$A88,'Planning CPRP'!$A$10:$A$170,0),MATCH('Planning Ngrps'!AD$9,'Planning CPRP'!$G$9:$BA$9,0)),"")</f>
        <v/>
      </c>
      <c r="AE88" s="158" t="str">
        <f>IFERROR(INDEX('March 2019'!$G$2:$BR$159,MATCH('Planning Ngrps'!$A88,'March 2019'!$A$2:$A$161,0),MATCH(AE$9,'March 2019'!$G$1:$BR$1,0))/INDEX('Planning CPRP'!$G$10:$BA$168,MATCH('Planning Ngrps'!$A88,'Planning CPRP'!$A$10:$A$170,0),MATCH('Planning Ngrps'!AE$9,'Planning CPRP'!$G$9:$BA$9,0)),"")</f>
        <v/>
      </c>
      <c r="AF88" s="158" t="str">
        <f>IFERROR(INDEX('March 2019'!$G$2:$BR$159,MATCH('Planning Ngrps'!$A88,'March 2019'!$A$2:$A$161,0),MATCH(AF$9,'March 2019'!$G$1:$BR$1,0))/INDEX('Planning CPRP'!$G$10:$BA$168,MATCH('Planning Ngrps'!$A88,'Planning CPRP'!$A$10:$A$170,0),MATCH('Planning Ngrps'!AF$9,'Planning CPRP'!$G$9:$BA$9,0)),"")</f>
        <v/>
      </c>
      <c r="AG88" s="158" t="str">
        <f>IFERROR(INDEX('March 2019'!$G$2:$BR$159,MATCH('Planning Ngrps'!$A88,'March 2019'!$A$2:$A$161,0),MATCH(AG$9,'March 2019'!$G$1:$BR$1,0))/INDEX('Planning CPRP'!$G$10:$BA$168,MATCH('Planning Ngrps'!$A88,'Planning CPRP'!$A$10:$A$170,0),MATCH('Planning Ngrps'!AG$9,'Planning CPRP'!$G$9:$BA$9,0)),"")</f>
        <v/>
      </c>
      <c r="AH88" s="158" t="str">
        <f>IFERROR(INDEX('March 2019'!$G$2:$BR$159,MATCH('Planning Ngrps'!$A88,'March 2019'!$A$2:$A$161,0),MATCH(AH$9,'March 2019'!$G$1:$BR$1,0))/INDEX('Planning CPRP'!$G$10:$BA$168,MATCH('Planning Ngrps'!$A88,'Planning CPRP'!$A$10:$A$170,0),MATCH('Planning Ngrps'!AH$9,'Planning CPRP'!$G$9:$BA$9,0)),"")</f>
        <v/>
      </c>
      <c r="AI88" s="158" t="str">
        <f>IFERROR(INDEX('March 2019'!$G$2:$BR$159,MATCH('Planning Ngrps'!$A88,'March 2019'!$A$2:$A$161,0),MATCH(AI$9,'March 2019'!$G$1:$BR$1,0))/INDEX('Planning CPRP'!$G$10:$BA$168,MATCH('Planning Ngrps'!$A88,'Planning CPRP'!$A$10:$A$170,0),MATCH('Planning Ngrps'!AI$9,'Planning CPRP'!$G$9:$BA$9,0)),"")</f>
        <v/>
      </c>
      <c r="AJ88" s="158" t="str">
        <f>IFERROR(INDEX('March 2019'!$G$2:$BR$159,MATCH('Planning Ngrps'!$A88,'March 2019'!$A$2:$A$161,0),MATCH(AJ$9,'March 2019'!$G$1:$BR$1,0))/INDEX('Planning CPRP'!$G$10:$BA$168,MATCH('Planning Ngrps'!$A88,'Planning CPRP'!$A$10:$A$170,0),MATCH('Planning Ngrps'!AJ$9,'Planning CPRP'!$G$9:$BA$9,0)),"")</f>
        <v/>
      </c>
      <c r="AK88" s="158" t="str">
        <f>IFERROR(INDEX('March 2019'!$G$2:$BR$159,MATCH('Planning Ngrps'!$A88,'March 2019'!$A$2:$A$161,0),MATCH(AK$9,'March 2019'!$G$1:$BR$1,0))/INDEX('Planning CPRP'!$G$10:$BA$168,MATCH('Planning Ngrps'!$A88,'Planning CPRP'!$A$10:$A$170,0),MATCH('Planning Ngrps'!AK$9,'Planning CPRP'!$G$9:$BA$9,0)),"")</f>
        <v/>
      </c>
      <c r="AL88" s="158" t="str">
        <f>IFERROR(INDEX('March 2019'!$G$2:$BR$159,MATCH('Planning Ngrps'!$A88,'March 2019'!$A$2:$A$161,0),MATCH(AL$9,'March 2019'!$G$1:$BR$1,0))/INDEX('Planning CPRP'!$G$10:$BA$168,MATCH('Planning Ngrps'!$A88,'Planning CPRP'!$A$10:$A$170,0),MATCH('Planning Ngrps'!AL$9,'Planning CPRP'!$G$9:$BA$9,0)),"")</f>
        <v/>
      </c>
      <c r="AM88" s="158" t="str">
        <f>IFERROR(INDEX('March 2019'!$G$2:$BR$159,MATCH('Planning Ngrps'!$A88,'March 2019'!$A$2:$A$161,0),MATCH(AM$9,'March 2019'!$G$1:$BR$1,0))/INDEX('Planning CPRP'!$G$10:$BA$168,MATCH('Planning Ngrps'!$A88,'Planning CPRP'!$A$10:$A$170,0),MATCH('Planning Ngrps'!AM$9,'Planning CPRP'!$G$9:$BA$9,0)),"")</f>
        <v/>
      </c>
      <c r="AN88" s="158" t="str">
        <f>IFERROR(INDEX('March 2019'!$G$2:$BR$159,MATCH('Planning Ngrps'!$A88,'March 2019'!$A$2:$A$161,0),MATCH(AN$9,'March 2019'!$G$1:$BR$1,0))/INDEX('Planning CPRP'!$G$10:$BA$168,MATCH('Planning Ngrps'!$A88,'Planning CPRP'!$A$10:$A$170,0),MATCH('Planning Ngrps'!AN$9,'Planning CPRP'!$G$9:$BA$9,0)),"")</f>
        <v/>
      </c>
      <c r="AO88" s="158" t="str">
        <f>IFERROR(INDEX('March 2019'!$G$2:$BR$159,MATCH('Planning Ngrps'!$A88,'March 2019'!$A$2:$A$161,0),MATCH(AO$9,'March 2019'!$G$1:$BR$1,0))/INDEX('Planning CPRP'!$G$10:$BA$168,MATCH('Planning Ngrps'!$A88,'Planning CPRP'!$A$10:$A$170,0),MATCH('Planning Ngrps'!AO$9,'Planning CPRP'!$G$9:$BA$9,0)),"")</f>
        <v/>
      </c>
      <c r="AP88" s="158" t="str">
        <f>IFERROR(INDEX('March 2019'!$G$2:$BR$159,MATCH('Planning Ngrps'!$A88,'March 2019'!$A$2:$A$161,0),MATCH(AP$9,'March 2019'!$G$1:$BR$1,0))/INDEX('Planning CPRP'!$G$10:$BA$168,MATCH('Planning Ngrps'!$A88,'Planning CPRP'!$A$10:$A$170,0),MATCH('Planning Ngrps'!AP$9,'Planning CPRP'!$G$9:$BA$9,0)),"")</f>
        <v/>
      </c>
      <c r="AQ88" s="158" t="str">
        <f>IFERROR(INDEX('March 2019'!$G$2:$BR$159,MATCH('Planning Ngrps'!$A88,'March 2019'!$A$2:$A$161,0),MATCH(AQ$9,'March 2019'!$G$1:$BR$1,0))/INDEX('Planning CPRP'!$G$10:$BA$168,MATCH('Planning Ngrps'!$A88,'Planning CPRP'!$A$10:$A$170,0),MATCH('Planning Ngrps'!AQ$9,'Planning CPRP'!$G$9:$BA$9,0)),"")</f>
        <v/>
      </c>
      <c r="AR88" s="158" t="str">
        <f>IFERROR(INDEX('March 2019'!$G$2:$BR$159,MATCH('Planning Ngrps'!$A88,'March 2019'!$A$2:$A$161,0),MATCH(AR$9,'March 2019'!$G$1:$BR$1,0))/INDEX('Planning CPRP'!$G$10:$BA$168,MATCH('Planning Ngrps'!$A88,'Planning CPRP'!$A$10:$A$170,0),MATCH('Planning Ngrps'!AR$9,'Planning CPRP'!$G$9:$BA$9,0)),"")</f>
        <v/>
      </c>
      <c r="AS88" s="158" t="str">
        <f>IFERROR(INDEX('March 2019'!$G$2:$BR$159,MATCH('Planning Ngrps'!$A88,'March 2019'!$A$2:$A$161,0),MATCH(AS$9,'March 2019'!$G$1:$BR$1,0))/INDEX('Planning CPRP'!$G$10:$BA$168,MATCH('Planning Ngrps'!$A88,'Planning CPRP'!$A$10:$A$170,0),MATCH('Planning Ngrps'!AS$9,'Planning CPRP'!$G$9:$BA$9,0)),"")</f>
        <v/>
      </c>
      <c r="AT88" s="158" t="str">
        <f>IFERROR(INDEX('March 2019'!$G$2:$BR$159,MATCH('Planning Ngrps'!$A88,'March 2019'!$A$2:$A$161,0),MATCH(AT$9,'March 2019'!$G$1:$BR$1,0))/INDEX('Planning CPRP'!$G$10:$BA$168,MATCH('Planning Ngrps'!$A88,'Planning CPRP'!$A$10:$A$170,0),MATCH('Planning Ngrps'!AT$9,'Planning CPRP'!$G$9:$BA$9,0)),"")</f>
        <v/>
      </c>
      <c r="AU88" s="158" t="str">
        <f>IFERROR(INDEX('March 2019'!$G$2:$BR$159,MATCH('Planning Ngrps'!$A88,'March 2019'!$A$2:$A$161,0),MATCH(AU$9,'March 2019'!$G$1:$BR$1,0))/INDEX('Planning CPRP'!$G$10:$BA$168,MATCH('Planning Ngrps'!$A88,'Planning CPRP'!$A$10:$A$170,0),MATCH('Planning Ngrps'!AU$9,'Planning CPRP'!$G$9:$BA$9,0)),"")</f>
        <v/>
      </c>
      <c r="AV88" s="158" t="str">
        <f>IFERROR(INDEX('March 2019'!$G$2:$BR$159,MATCH('Planning Ngrps'!$A88,'March 2019'!$A$2:$A$161,0),MATCH(AV$9,'March 2019'!$G$1:$BR$1,0))/INDEX('Planning CPRP'!$G$10:$BA$168,MATCH('Planning Ngrps'!$A88,'Planning CPRP'!$A$10:$A$170,0),MATCH('Planning Ngrps'!AV$9,'Planning CPRP'!$G$9:$BA$9,0)),"")</f>
        <v/>
      </c>
      <c r="AW88" s="158" t="str">
        <f>IFERROR(INDEX('March 2019'!$G$2:$BR$159,MATCH('Planning Ngrps'!$A88,'March 2019'!$A$2:$A$161,0),MATCH(AW$9,'March 2019'!$G$1:$BR$1,0))/INDEX('Planning CPRP'!$G$10:$BA$168,MATCH('Planning Ngrps'!$A88,'Planning CPRP'!$A$10:$A$170,0),MATCH('Planning Ngrps'!AW$9,'Planning CPRP'!$G$9:$BA$9,0)),"")</f>
        <v/>
      </c>
      <c r="AX88" s="158" t="str">
        <f>IFERROR(INDEX('March 2019'!$G$2:$BR$159,MATCH('Planning Ngrps'!$A88,'March 2019'!$A$2:$A$161,0),MATCH(AX$9,'March 2019'!$G$1:$BR$1,0))/INDEX('Planning CPRP'!$G$10:$BA$168,MATCH('Planning Ngrps'!$A88,'Planning CPRP'!$A$10:$A$170,0),MATCH('Planning Ngrps'!AX$9,'Planning CPRP'!$G$9:$BA$9,0)),"")</f>
        <v/>
      </c>
      <c r="AY88" s="158" t="str">
        <f>IFERROR(INDEX('March 2019'!$G$2:$BR$159,MATCH('Planning Ngrps'!$A88,'March 2019'!$A$2:$A$161,0),MATCH(AY$9,'March 2019'!$G$1:$BR$1,0))/INDEX('Planning CPRP'!$G$10:$BA$168,MATCH('Planning Ngrps'!$A88,'Planning CPRP'!$A$10:$A$170,0),MATCH('Planning Ngrps'!AY$9,'Planning CPRP'!$G$9:$BA$9,0)),"")</f>
        <v/>
      </c>
      <c r="AZ88" s="158" t="str">
        <f>IFERROR(INDEX('March 2019'!$G$2:$BR$159,MATCH('Planning Ngrps'!$A88,'March 2019'!$A$2:$A$161,0),MATCH(AZ$9,'March 2019'!$G$1:$BR$1,0))/INDEX('Planning CPRP'!$G$10:$BA$168,MATCH('Planning Ngrps'!$A88,'Planning CPRP'!$A$10:$A$170,0),MATCH('Planning Ngrps'!AZ$9,'Planning CPRP'!$G$9:$BA$9,0)),"")</f>
        <v/>
      </c>
      <c r="BA88" s="158" t="str">
        <f>IFERROR(INDEX('March 2019'!$G$2:$BR$159,MATCH('Planning Ngrps'!$A88,'March 2019'!$A$2:$A$161,0),MATCH(BA$9,'March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IFERROR(INDEX('March 2019'!$G$2:$BR$159,MATCH('Planning Ngrps'!$A89,'March 2019'!$A$2:$A$161,0),MATCH(G$9,'March 2019'!$G$1:$BR$1,0))/INDEX('Planning CPRP'!$G$10:$BA$168,MATCH('Planning Ngrps'!$A89,'Planning CPRP'!$A$10:$A$170,0),MATCH('Planning Ngrps'!G$9,'Planning CPRP'!$G$9:$BA$9,0)),"")</f>
        <v/>
      </c>
      <c r="H89" s="158" t="str">
        <f>IFERROR(INDEX('March 2019'!$G$2:$BR$159,MATCH('Planning Ngrps'!$A89,'March 2019'!$A$2:$A$161,0),MATCH(H$9,'March 2019'!$G$1:$BR$1,0))/INDEX('Planning CPRP'!$G$10:$BA$168,MATCH('Planning Ngrps'!$A89,'Planning CPRP'!$A$10:$A$170,0),MATCH('Planning Ngrps'!H$9,'Planning CPRP'!$G$9:$BA$9,0)),"")</f>
        <v/>
      </c>
      <c r="I89" s="158" t="str">
        <f>IFERROR(INDEX('March 2019'!$G$2:$BR$159,MATCH('Planning Ngrps'!$A89,'March 2019'!$A$2:$A$161,0),MATCH(I$9,'March 2019'!$G$1:$BR$1,0))/INDEX('Planning CPRP'!$G$10:$BA$168,MATCH('Planning Ngrps'!$A89,'Planning CPRP'!$A$10:$A$170,0),MATCH('Planning Ngrps'!I$9,'Planning CPRP'!$G$9:$BA$9,0)),"")</f>
        <v/>
      </c>
      <c r="J89" s="158" t="str">
        <f>IFERROR(INDEX('March 2019'!$G$2:$BR$159,MATCH('Planning Ngrps'!$A89,'March 2019'!$A$2:$A$161,0),MATCH(J$9,'March 2019'!$G$1:$BR$1,0))/INDEX('Planning CPRP'!$G$10:$BA$168,MATCH('Planning Ngrps'!$A89,'Planning CPRP'!$A$10:$A$170,0),MATCH('Planning Ngrps'!J$9,'Planning CPRP'!$G$9:$BA$9,0)),"")</f>
        <v/>
      </c>
      <c r="K89" s="158" t="str">
        <f>IFERROR(INDEX('March 2019'!$G$2:$BR$159,MATCH('Planning Ngrps'!$A89,'March 2019'!$A$2:$A$161,0),MATCH(K$9,'March 2019'!$G$1:$BR$1,0))/INDEX('Planning CPRP'!$G$10:$BA$168,MATCH('Planning Ngrps'!$A89,'Planning CPRP'!$A$10:$A$170,0),MATCH('Planning Ngrps'!K$9,'Planning CPRP'!$G$9:$BA$9,0)),"")</f>
        <v/>
      </c>
      <c r="L89" s="158" t="str">
        <f>IFERROR(INDEX('March 2019'!$G$2:$BR$159,MATCH('Planning Ngrps'!$A89,'March 2019'!$A$2:$A$161,0),MATCH(L$9,'March 2019'!$G$1:$BR$1,0))/INDEX('Planning CPRP'!$G$10:$BA$168,MATCH('Planning Ngrps'!$A89,'Planning CPRP'!$A$10:$A$170,0),MATCH('Planning Ngrps'!L$9,'Planning CPRP'!$G$9:$BA$9,0)),"")</f>
        <v/>
      </c>
      <c r="M89" s="158" t="str">
        <f>IFERROR(INDEX('March 2019'!$G$2:$BR$159,MATCH('Planning Ngrps'!$A89,'March 2019'!$A$2:$A$161,0),MATCH(M$9,'March 2019'!$G$1:$BR$1,0))/INDEX('Planning CPRP'!$G$10:$BA$168,MATCH('Planning Ngrps'!$A89,'Planning CPRP'!$A$10:$A$170,0),MATCH('Planning Ngrps'!M$9,'Planning CPRP'!$G$9:$BA$9,0)),"")</f>
        <v/>
      </c>
      <c r="N89" s="158" t="str">
        <f>IFERROR(INDEX('March 2019'!$G$2:$BR$159,MATCH('Planning Ngrps'!$A89,'March 2019'!$A$2:$A$161,0),MATCH(N$9,'March 2019'!$G$1:$BR$1,0))/INDEX('Planning CPRP'!$G$10:$BA$168,MATCH('Planning Ngrps'!$A89,'Planning CPRP'!$A$10:$A$170,0),MATCH('Planning Ngrps'!N$9,'Planning CPRP'!$G$9:$BA$9,0)),"")</f>
        <v/>
      </c>
      <c r="O89" s="158" t="str">
        <f>IFERROR(INDEX('March 2019'!$G$2:$BR$159,MATCH('Planning Ngrps'!$A89,'March 2019'!$A$2:$A$161,0),MATCH(O$9,'March 2019'!$G$1:$BR$1,0))/INDEX('Planning CPRP'!$G$10:$BA$168,MATCH('Planning Ngrps'!$A89,'Planning CPRP'!$A$10:$A$170,0),MATCH('Planning Ngrps'!O$9,'Planning CPRP'!$G$9:$BA$9,0)),"")</f>
        <v/>
      </c>
      <c r="P89" s="158" t="str">
        <f>IFERROR(INDEX('March 2019'!$G$2:$BR$159,MATCH('Planning Ngrps'!$A89,'March 2019'!$A$2:$A$161,0),MATCH(P$9,'March 2019'!$G$1:$BR$1,0))/INDEX('Planning CPRP'!$G$10:$BA$168,MATCH('Planning Ngrps'!$A89,'Planning CPRP'!$A$10:$A$170,0),MATCH('Planning Ngrps'!P$9,'Planning CPRP'!$G$9:$BA$9,0)),"")</f>
        <v/>
      </c>
      <c r="Q89" s="158" t="str">
        <f>IFERROR(INDEX('March 2019'!$G$2:$BR$159,MATCH('Planning Ngrps'!$A89,'March 2019'!$A$2:$A$161,0),MATCH(Q$9,'March 2019'!$G$1:$BR$1,0))/INDEX('Planning CPRP'!$G$10:$BA$168,MATCH('Planning Ngrps'!$A89,'Planning CPRP'!$A$10:$A$170,0),MATCH('Planning Ngrps'!Q$9,'Planning CPRP'!$G$9:$BA$9,0)),"")</f>
        <v/>
      </c>
      <c r="R89" s="158" t="str">
        <f>IFERROR(INDEX('March 2019'!$G$2:$BR$159,MATCH('Planning Ngrps'!$A89,'March 2019'!$A$2:$A$161,0),MATCH(R$9,'March 2019'!$G$1:$BR$1,0))/INDEX('Planning CPRP'!$G$10:$BA$168,MATCH('Planning Ngrps'!$A89,'Planning CPRP'!$A$10:$A$170,0),MATCH('Planning Ngrps'!R$9,'Planning CPRP'!$G$9:$BA$9,0)),"")</f>
        <v/>
      </c>
      <c r="S89" s="158" t="str">
        <f>IFERROR(INDEX('March 2019'!$G$2:$BR$159,MATCH('Planning Ngrps'!$A89,'March 2019'!$A$2:$A$161,0),MATCH(S$9,'March 2019'!$G$1:$BR$1,0))/INDEX('Planning CPRP'!$G$10:$BA$168,MATCH('Planning Ngrps'!$A89,'Planning CPRP'!$A$10:$A$170,0),MATCH('Planning Ngrps'!S$9,'Planning CPRP'!$G$9:$BA$9,0)),"")</f>
        <v/>
      </c>
      <c r="T89" s="158" t="str">
        <f>IFERROR(INDEX('March 2019'!$G$2:$BR$159,MATCH('Planning Ngrps'!$A89,'March 2019'!$A$2:$A$161,0),MATCH(T$9,'March 2019'!$G$1:$BR$1,0))/INDEX('Planning CPRP'!$G$10:$BA$168,MATCH('Planning Ngrps'!$A89,'Planning CPRP'!$A$10:$A$170,0),MATCH('Planning Ngrps'!T$9,'Planning CPRP'!$G$9:$BA$9,0)),"")</f>
        <v/>
      </c>
      <c r="U89" s="158" t="str">
        <f>IFERROR(INDEX('March 2019'!$G$2:$BR$159,MATCH('Planning Ngrps'!$A89,'March 2019'!$A$2:$A$161,0),MATCH(U$9,'March 2019'!$G$1:$BR$1,0))/INDEX('Planning CPRP'!$G$10:$BA$168,MATCH('Planning Ngrps'!$A89,'Planning CPRP'!$A$10:$A$170,0),MATCH('Planning Ngrps'!U$9,'Planning CPRP'!$G$9:$BA$9,0)),"")</f>
        <v/>
      </c>
      <c r="V89" s="158" t="str">
        <f>IFERROR(INDEX('March 2019'!$G$2:$BR$159,MATCH('Planning Ngrps'!$A89,'March 2019'!$A$2:$A$161,0),MATCH(V$9,'March 2019'!$G$1:$BR$1,0))/INDEX('Planning CPRP'!$G$10:$BA$168,MATCH('Planning Ngrps'!$A89,'Planning CPRP'!$A$10:$A$170,0),MATCH('Planning Ngrps'!V$9,'Planning CPRP'!$G$9:$BA$9,0)),"")</f>
        <v/>
      </c>
      <c r="W89" s="158" t="str">
        <f>IFERROR(INDEX('March 2019'!$G$2:$BR$159,MATCH('Planning Ngrps'!$A89,'March 2019'!$A$2:$A$161,0),MATCH(W$9,'March 2019'!$G$1:$BR$1,0))/INDEX('Planning CPRP'!$G$10:$BA$168,MATCH('Planning Ngrps'!$A89,'Planning CPRP'!$A$10:$A$170,0),MATCH('Planning Ngrps'!W$9,'Planning CPRP'!$G$9:$BA$9,0)),"")</f>
        <v/>
      </c>
      <c r="X89" s="158" t="str">
        <f>IFERROR(INDEX('March 2019'!$G$2:$BR$159,MATCH('Planning Ngrps'!$A89,'March 2019'!$A$2:$A$161,0),MATCH(X$9,'March 2019'!$G$1:$BR$1,0))/INDEX('Planning CPRP'!$G$10:$BA$168,MATCH('Planning Ngrps'!$A89,'Planning CPRP'!$A$10:$A$170,0),MATCH('Planning Ngrps'!X$9,'Planning CPRP'!$G$9:$BA$9,0)),"")</f>
        <v/>
      </c>
      <c r="Y89" s="158" t="str">
        <f>IFERROR(INDEX('March 2019'!$G$2:$BR$159,MATCH('Planning Ngrps'!$A89,'March 2019'!$A$2:$A$161,0),MATCH(Y$9,'March 2019'!$G$1:$BR$1,0))/INDEX('Planning CPRP'!$G$10:$BA$168,MATCH('Planning Ngrps'!$A89,'Planning CPRP'!$A$10:$A$170,0),MATCH('Planning Ngrps'!Y$9,'Planning CPRP'!$G$9:$BA$9,0)),"")</f>
        <v/>
      </c>
      <c r="Z89" s="158" t="str">
        <f>IFERROR(INDEX('March 2019'!$G$2:$BR$159,MATCH('Planning Ngrps'!$A89,'March 2019'!$A$2:$A$161,0),MATCH(Z$9,'March 2019'!$G$1:$BR$1,0))/INDEX('Planning CPRP'!$G$10:$BA$168,MATCH('Planning Ngrps'!$A89,'Planning CPRP'!$A$10:$A$170,0),MATCH('Planning Ngrps'!Z$9,'Planning CPRP'!$G$9:$BA$9,0)),"")</f>
        <v/>
      </c>
      <c r="AA89" s="158" t="str">
        <f>IFERROR(INDEX('March 2019'!$G$2:$BR$159,MATCH('Planning Ngrps'!$A89,'March 2019'!$A$2:$A$161,0),MATCH(AA$9,'March 2019'!$G$1:$BR$1,0))/INDEX('Planning CPRP'!$G$10:$BA$168,MATCH('Planning Ngrps'!$A89,'Planning CPRP'!$A$10:$A$170,0),MATCH('Planning Ngrps'!AA$9,'Planning CPRP'!$G$9:$BA$9,0)),"")</f>
        <v/>
      </c>
      <c r="AB89" s="158" t="str">
        <f>IFERROR(INDEX('March 2019'!$G$2:$BR$159,MATCH('Planning Ngrps'!$A89,'March 2019'!$A$2:$A$161,0),MATCH(AB$9,'March 2019'!$G$1:$BR$1,0))/INDEX('Planning CPRP'!$G$10:$BA$168,MATCH('Planning Ngrps'!$A89,'Planning CPRP'!$A$10:$A$170,0),MATCH('Planning Ngrps'!AB$9,'Planning CPRP'!$G$9:$BA$9,0)),"")</f>
        <v/>
      </c>
      <c r="AC89" s="158" t="str">
        <f>IFERROR(INDEX('March 2019'!$G$2:$BR$159,MATCH('Planning Ngrps'!$A89,'March 2019'!$A$2:$A$161,0),MATCH(AC$9,'March 2019'!$G$1:$BR$1,0))/INDEX('Planning CPRP'!$G$10:$BA$168,MATCH('Planning Ngrps'!$A89,'Planning CPRP'!$A$10:$A$170,0),MATCH('Planning Ngrps'!AC$9,'Planning CPRP'!$G$9:$BA$9,0)),"")</f>
        <v/>
      </c>
      <c r="AD89" s="158" t="str">
        <f>IFERROR(INDEX('March 2019'!$G$2:$BR$159,MATCH('Planning Ngrps'!$A89,'March 2019'!$A$2:$A$161,0),MATCH(AD$9,'March 2019'!$G$1:$BR$1,0))/INDEX('Planning CPRP'!$G$10:$BA$168,MATCH('Planning Ngrps'!$A89,'Planning CPRP'!$A$10:$A$170,0),MATCH('Planning Ngrps'!AD$9,'Planning CPRP'!$G$9:$BA$9,0)),"")</f>
        <v/>
      </c>
      <c r="AE89" s="158" t="str">
        <f>IFERROR(INDEX('March 2019'!$G$2:$BR$159,MATCH('Planning Ngrps'!$A89,'March 2019'!$A$2:$A$161,0),MATCH(AE$9,'March 2019'!$G$1:$BR$1,0))/INDEX('Planning CPRP'!$G$10:$BA$168,MATCH('Planning Ngrps'!$A89,'Planning CPRP'!$A$10:$A$170,0),MATCH('Planning Ngrps'!AE$9,'Planning CPRP'!$G$9:$BA$9,0)),"")</f>
        <v/>
      </c>
      <c r="AF89" s="158" t="str">
        <f>IFERROR(INDEX('March 2019'!$G$2:$BR$159,MATCH('Planning Ngrps'!$A89,'March 2019'!$A$2:$A$161,0),MATCH(AF$9,'March 2019'!$G$1:$BR$1,0))/INDEX('Planning CPRP'!$G$10:$BA$168,MATCH('Planning Ngrps'!$A89,'Planning CPRP'!$A$10:$A$170,0),MATCH('Planning Ngrps'!AF$9,'Planning CPRP'!$G$9:$BA$9,0)),"")</f>
        <v/>
      </c>
      <c r="AG89" s="158" t="str">
        <f>IFERROR(INDEX('March 2019'!$G$2:$BR$159,MATCH('Planning Ngrps'!$A89,'March 2019'!$A$2:$A$161,0),MATCH(AG$9,'March 2019'!$G$1:$BR$1,0))/INDEX('Planning CPRP'!$G$10:$BA$168,MATCH('Planning Ngrps'!$A89,'Planning CPRP'!$A$10:$A$170,0),MATCH('Planning Ngrps'!AG$9,'Planning CPRP'!$G$9:$BA$9,0)),"")</f>
        <v/>
      </c>
      <c r="AH89" s="158" t="str">
        <f>IFERROR(INDEX('March 2019'!$G$2:$BR$159,MATCH('Planning Ngrps'!$A89,'March 2019'!$A$2:$A$161,0),MATCH(AH$9,'March 2019'!$G$1:$BR$1,0))/INDEX('Planning CPRP'!$G$10:$BA$168,MATCH('Planning Ngrps'!$A89,'Planning CPRP'!$A$10:$A$170,0),MATCH('Planning Ngrps'!AH$9,'Planning CPRP'!$G$9:$BA$9,0)),"")</f>
        <v/>
      </c>
      <c r="AI89" s="158" t="str">
        <f>IFERROR(INDEX('March 2019'!$G$2:$BR$159,MATCH('Planning Ngrps'!$A89,'March 2019'!$A$2:$A$161,0),MATCH(AI$9,'March 2019'!$G$1:$BR$1,0))/INDEX('Planning CPRP'!$G$10:$BA$168,MATCH('Planning Ngrps'!$A89,'Planning CPRP'!$A$10:$A$170,0),MATCH('Planning Ngrps'!AI$9,'Planning CPRP'!$G$9:$BA$9,0)),"")</f>
        <v/>
      </c>
      <c r="AJ89" s="158" t="str">
        <f>IFERROR(INDEX('March 2019'!$G$2:$BR$159,MATCH('Planning Ngrps'!$A89,'March 2019'!$A$2:$A$161,0),MATCH(AJ$9,'March 2019'!$G$1:$BR$1,0))/INDEX('Planning CPRP'!$G$10:$BA$168,MATCH('Planning Ngrps'!$A89,'Planning CPRP'!$A$10:$A$170,0),MATCH('Planning Ngrps'!AJ$9,'Planning CPRP'!$G$9:$BA$9,0)),"")</f>
        <v/>
      </c>
      <c r="AK89" s="158" t="str">
        <f>IFERROR(INDEX('March 2019'!$G$2:$BR$159,MATCH('Planning Ngrps'!$A89,'March 2019'!$A$2:$A$161,0),MATCH(AK$9,'March 2019'!$G$1:$BR$1,0))/INDEX('Planning CPRP'!$G$10:$BA$168,MATCH('Planning Ngrps'!$A89,'Planning CPRP'!$A$10:$A$170,0),MATCH('Planning Ngrps'!AK$9,'Planning CPRP'!$G$9:$BA$9,0)),"")</f>
        <v/>
      </c>
      <c r="AL89" s="158" t="str">
        <f>IFERROR(INDEX('March 2019'!$G$2:$BR$159,MATCH('Planning Ngrps'!$A89,'March 2019'!$A$2:$A$161,0),MATCH(AL$9,'March 2019'!$G$1:$BR$1,0))/INDEX('Planning CPRP'!$G$10:$BA$168,MATCH('Planning Ngrps'!$A89,'Planning CPRP'!$A$10:$A$170,0),MATCH('Planning Ngrps'!AL$9,'Planning CPRP'!$G$9:$BA$9,0)),"")</f>
        <v/>
      </c>
      <c r="AM89" s="158" t="str">
        <f>IFERROR(INDEX('March 2019'!$G$2:$BR$159,MATCH('Planning Ngrps'!$A89,'March 2019'!$A$2:$A$161,0),MATCH(AM$9,'March 2019'!$G$1:$BR$1,0))/INDEX('Planning CPRP'!$G$10:$BA$168,MATCH('Planning Ngrps'!$A89,'Planning CPRP'!$A$10:$A$170,0),MATCH('Planning Ngrps'!AM$9,'Planning CPRP'!$G$9:$BA$9,0)),"")</f>
        <v/>
      </c>
      <c r="AN89" s="158" t="str">
        <f>IFERROR(INDEX('March 2019'!$G$2:$BR$159,MATCH('Planning Ngrps'!$A89,'March 2019'!$A$2:$A$161,0),MATCH(AN$9,'March 2019'!$G$1:$BR$1,0))/INDEX('Planning CPRP'!$G$10:$BA$168,MATCH('Planning Ngrps'!$A89,'Planning CPRP'!$A$10:$A$170,0),MATCH('Planning Ngrps'!AN$9,'Planning CPRP'!$G$9:$BA$9,0)),"")</f>
        <v/>
      </c>
      <c r="AO89" s="158" t="str">
        <f>IFERROR(INDEX('March 2019'!$G$2:$BR$159,MATCH('Planning Ngrps'!$A89,'March 2019'!$A$2:$A$161,0),MATCH(AO$9,'March 2019'!$G$1:$BR$1,0))/INDEX('Planning CPRP'!$G$10:$BA$168,MATCH('Planning Ngrps'!$A89,'Planning CPRP'!$A$10:$A$170,0),MATCH('Planning Ngrps'!AO$9,'Planning CPRP'!$G$9:$BA$9,0)),"")</f>
        <v/>
      </c>
      <c r="AP89" s="158" t="str">
        <f>IFERROR(INDEX('March 2019'!$G$2:$BR$159,MATCH('Planning Ngrps'!$A89,'March 2019'!$A$2:$A$161,0),MATCH(AP$9,'March 2019'!$G$1:$BR$1,0))/INDEX('Planning CPRP'!$G$10:$BA$168,MATCH('Planning Ngrps'!$A89,'Planning CPRP'!$A$10:$A$170,0),MATCH('Planning Ngrps'!AP$9,'Planning CPRP'!$G$9:$BA$9,0)),"")</f>
        <v/>
      </c>
      <c r="AQ89" s="158" t="str">
        <f>IFERROR(INDEX('March 2019'!$G$2:$BR$159,MATCH('Planning Ngrps'!$A89,'March 2019'!$A$2:$A$161,0),MATCH(AQ$9,'March 2019'!$G$1:$BR$1,0))/INDEX('Planning CPRP'!$G$10:$BA$168,MATCH('Planning Ngrps'!$A89,'Planning CPRP'!$A$10:$A$170,0),MATCH('Planning Ngrps'!AQ$9,'Planning CPRP'!$G$9:$BA$9,0)),"")</f>
        <v/>
      </c>
      <c r="AR89" s="158" t="str">
        <f>IFERROR(INDEX('March 2019'!$G$2:$BR$159,MATCH('Planning Ngrps'!$A89,'March 2019'!$A$2:$A$161,0),MATCH(AR$9,'March 2019'!$G$1:$BR$1,0))/INDEX('Planning CPRP'!$G$10:$BA$168,MATCH('Planning Ngrps'!$A89,'Planning CPRP'!$A$10:$A$170,0),MATCH('Planning Ngrps'!AR$9,'Planning CPRP'!$G$9:$BA$9,0)),"")</f>
        <v/>
      </c>
      <c r="AS89" s="158" t="str">
        <f>IFERROR(INDEX('March 2019'!$G$2:$BR$159,MATCH('Planning Ngrps'!$A89,'March 2019'!$A$2:$A$161,0),MATCH(AS$9,'March 2019'!$G$1:$BR$1,0))/INDEX('Planning CPRP'!$G$10:$BA$168,MATCH('Planning Ngrps'!$A89,'Planning CPRP'!$A$10:$A$170,0),MATCH('Planning Ngrps'!AS$9,'Planning CPRP'!$G$9:$BA$9,0)),"")</f>
        <v/>
      </c>
      <c r="AT89" s="158" t="str">
        <f>IFERROR(INDEX('March 2019'!$G$2:$BR$159,MATCH('Planning Ngrps'!$A89,'March 2019'!$A$2:$A$161,0),MATCH(AT$9,'March 2019'!$G$1:$BR$1,0))/INDEX('Planning CPRP'!$G$10:$BA$168,MATCH('Planning Ngrps'!$A89,'Planning CPRP'!$A$10:$A$170,0),MATCH('Planning Ngrps'!AT$9,'Planning CPRP'!$G$9:$BA$9,0)),"")</f>
        <v/>
      </c>
      <c r="AU89" s="158" t="str">
        <f>IFERROR(INDEX('March 2019'!$G$2:$BR$159,MATCH('Planning Ngrps'!$A89,'March 2019'!$A$2:$A$161,0),MATCH(AU$9,'March 2019'!$G$1:$BR$1,0))/INDEX('Planning CPRP'!$G$10:$BA$168,MATCH('Planning Ngrps'!$A89,'Planning CPRP'!$A$10:$A$170,0),MATCH('Planning Ngrps'!AU$9,'Planning CPRP'!$G$9:$BA$9,0)),"")</f>
        <v/>
      </c>
      <c r="AV89" s="158" t="str">
        <f>IFERROR(INDEX('March 2019'!$G$2:$BR$159,MATCH('Planning Ngrps'!$A89,'March 2019'!$A$2:$A$161,0),MATCH(AV$9,'March 2019'!$G$1:$BR$1,0))/INDEX('Planning CPRP'!$G$10:$BA$168,MATCH('Planning Ngrps'!$A89,'Planning CPRP'!$A$10:$A$170,0),MATCH('Planning Ngrps'!AV$9,'Planning CPRP'!$G$9:$BA$9,0)),"")</f>
        <v/>
      </c>
      <c r="AW89" s="158" t="str">
        <f>IFERROR(INDEX('March 2019'!$G$2:$BR$159,MATCH('Planning Ngrps'!$A89,'March 2019'!$A$2:$A$161,0),MATCH(AW$9,'March 2019'!$G$1:$BR$1,0))/INDEX('Planning CPRP'!$G$10:$BA$168,MATCH('Planning Ngrps'!$A89,'Planning CPRP'!$A$10:$A$170,0),MATCH('Planning Ngrps'!AW$9,'Planning CPRP'!$G$9:$BA$9,0)),"")</f>
        <v/>
      </c>
      <c r="AX89" s="158" t="str">
        <f>IFERROR(INDEX('March 2019'!$G$2:$BR$159,MATCH('Planning Ngrps'!$A89,'March 2019'!$A$2:$A$161,0),MATCH(AX$9,'March 2019'!$G$1:$BR$1,0))/INDEX('Planning CPRP'!$G$10:$BA$168,MATCH('Planning Ngrps'!$A89,'Planning CPRP'!$A$10:$A$170,0),MATCH('Planning Ngrps'!AX$9,'Planning CPRP'!$G$9:$BA$9,0)),"")</f>
        <v/>
      </c>
      <c r="AY89" s="158" t="str">
        <f>IFERROR(INDEX('March 2019'!$G$2:$BR$159,MATCH('Planning Ngrps'!$A89,'March 2019'!$A$2:$A$161,0),MATCH(AY$9,'March 2019'!$G$1:$BR$1,0))/INDEX('Planning CPRP'!$G$10:$BA$168,MATCH('Planning Ngrps'!$A89,'Planning CPRP'!$A$10:$A$170,0),MATCH('Planning Ngrps'!AY$9,'Planning CPRP'!$G$9:$BA$9,0)),"")</f>
        <v/>
      </c>
      <c r="AZ89" s="158" t="str">
        <f>IFERROR(INDEX('March 2019'!$G$2:$BR$159,MATCH('Planning Ngrps'!$A89,'March 2019'!$A$2:$A$161,0),MATCH(AZ$9,'March 2019'!$G$1:$BR$1,0))/INDEX('Planning CPRP'!$G$10:$BA$168,MATCH('Planning Ngrps'!$A89,'Planning CPRP'!$A$10:$A$170,0),MATCH('Planning Ngrps'!AZ$9,'Planning CPRP'!$G$9:$BA$9,0)),"")</f>
        <v/>
      </c>
      <c r="BA89" s="158" t="str">
        <f>IFERROR(INDEX('March 2019'!$G$2:$BR$159,MATCH('Planning Ngrps'!$A89,'March 2019'!$A$2:$A$161,0),MATCH(BA$9,'March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IFERROR(INDEX('March 2019'!$G$2:$BR$159,MATCH('Planning Ngrps'!$A90,'March 2019'!$A$2:$A$161,0),MATCH(G$9,'March 2019'!$G$1:$BR$1,0))/INDEX('Planning CPRP'!$G$10:$BA$168,MATCH('Planning Ngrps'!$A90,'Planning CPRP'!$A$10:$A$170,0),MATCH('Planning Ngrps'!G$9,'Planning CPRP'!$G$9:$BA$9,0)),"")</f>
        <v/>
      </c>
      <c r="H90" s="158" t="str">
        <f>IFERROR(INDEX('March 2019'!$G$2:$BR$159,MATCH('Planning Ngrps'!$A90,'March 2019'!$A$2:$A$161,0),MATCH(H$9,'March 2019'!$G$1:$BR$1,0))/INDEX('Planning CPRP'!$G$10:$BA$168,MATCH('Planning Ngrps'!$A90,'Planning CPRP'!$A$10:$A$170,0),MATCH('Planning Ngrps'!H$9,'Planning CPRP'!$G$9:$BA$9,0)),"")</f>
        <v/>
      </c>
      <c r="I90" s="158" t="str">
        <f>IFERROR(INDEX('March 2019'!$G$2:$BR$159,MATCH('Planning Ngrps'!$A90,'March 2019'!$A$2:$A$161,0),MATCH(I$9,'March 2019'!$G$1:$BR$1,0))/INDEX('Planning CPRP'!$G$10:$BA$168,MATCH('Planning Ngrps'!$A90,'Planning CPRP'!$A$10:$A$170,0),MATCH('Planning Ngrps'!I$9,'Planning CPRP'!$G$9:$BA$9,0)),"")</f>
        <v/>
      </c>
      <c r="J90" s="158" t="str">
        <f>IFERROR(INDEX('March 2019'!$G$2:$BR$159,MATCH('Planning Ngrps'!$A90,'March 2019'!$A$2:$A$161,0),MATCH(J$9,'March 2019'!$G$1:$BR$1,0))/INDEX('Planning CPRP'!$G$10:$BA$168,MATCH('Planning Ngrps'!$A90,'Planning CPRP'!$A$10:$A$170,0),MATCH('Planning Ngrps'!J$9,'Planning CPRP'!$G$9:$BA$9,0)),"")</f>
        <v/>
      </c>
      <c r="K90" s="158" t="str">
        <f>IFERROR(INDEX('March 2019'!$G$2:$BR$159,MATCH('Planning Ngrps'!$A90,'March 2019'!$A$2:$A$161,0),MATCH(K$9,'March 2019'!$G$1:$BR$1,0))/INDEX('Planning CPRP'!$G$10:$BA$168,MATCH('Planning Ngrps'!$A90,'Planning CPRP'!$A$10:$A$170,0),MATCH('Planning Ngrps'!K$9,'Planning CPRP'!$G$9:$BA$9,0)),"")</f>
        <v/>
      </c>
      <c r="L90" s="158" t="str">
        <f>IFERROR(INDEX('March 2019'!$G$2:$BR$159,MATCH('Planning Ngrps'!$A90,'March 2019'!$A$2:$A$161,0),MATCH(L$9,'March 2019'!$G$1:$BR$1,0))/INDEX('Planning CPRP'!$G$10:$BA$168,MATCH('Planning Ngrps'!$A90,'Planning CPRP'!$A$10:$A$170,0),MATCH('Planning Ngrps'!L$9,'Planning CPRP'!$G$9:$BA$9,0)),"")</f>
        <v/>
      </c>
      <c r="M90" s="158" t="str">
        <f>IFERROR(INDEX('March 2019'!$G$2:$BR$159,MATCH('Planning Ngrps'!$A90,'March 2019'!$A$2:$A$161,0),MATCH(M$9,'March 2019'!$G$1:$BR$1,0))/INDEX('Planning CPRP'!$G$10:$BA$168,MATCH('Planning Ngrps'!$A90,'Planning CPRP'!$A$10:$A$170,0),MATCH('Planning Ngrps'!M$9,'Planning CPRP'!$G$9:$BA$9,0)),"")</f>
        <v/>
      </c>
      <c r="N90" s="158" t="str">
        <f>IFERROR(INDEX('March 2019'!$G$2:$BR$159,MATCH('Planning Ngrps'!$A90,'March 2019'!$A$2:$A$161,0),MATCH(N$9,'March 2019'!$G$1:$BR$1,0))/INDEX('Planning CPRP'!$G$10:$BA$168,MATCH('Planning Ngrps'!$A90,'Planning CPRP'!$A$10:$A$170,0),MATCH('Planning Ngrps'!N$9,'Planning CPRP'!$G$9:$BA$9,0)),"")</f>
        <v/>
      </c>
      <c r="O90" s="158" t="str">
        <f>IFERROR(INDEX('March 2019'!$G$2:$BR$159,MATCH('Planning Ngrps'!$A90,'March 2019'!$A$2:$A$161,0),MATCH(O$9,'March 2019'!$G$1:$BR$1,0))/INDEX('Planning CPRP'!$G$10:$BA$168,MATCH('Planning Ngrps'!$A90,'Planning CPRP'!$A$10:$A$170,0),MATCH('Planning Ngrps'!O$9,'Planning CPRP'!$G$9:$BA$9,0)),"")</f>
        <v/>
      </c>
      <c r="P90" s="158" t="str">
        <f>IFERROR(INDEX('March 2019'!$G$2:$BR$159,MATCH('Planning Ngrps'!$A90,'March 2019'!$A$2:$A$161,0),MATCH(P$9,'March 2019'!$G$1:$BR$1,0))/INDEX('Planning CPRP'!$G$10:$BA$168,MATCH('Planning Ngrps'!$A90,'Planning CPRP'!$A$10:$A$170,0),MATCH('Planning Ngrps'!P$9,'Planning CPRP'!$G$9:$BA$9,0)),"")</f>
        <v/>
      </c>
      <c r="Q90" s="158" t="str">
        <f>IFERROR(INDEX('March 2019'!$G$2:$BR$159,MATCH('Planning Ngrps'!$A90,'March 2019'!$A$2:$A$161,0),MATCH(Q$9,'March 2019'!$G$1:$BR$1,0))/INDEX('Planning CPRP'!$G$10:$BA$168,MATCH('Planning Ngrps'!$A90,'Planning CPRP'!$A$10:$A$170,0),MATCH('Planning Ngrps'!Q$9,'Planning CPRP'!$G$9:$BA$9,0)),"")</f>
        <v/>
      </c>
      <c r="R90" s="158" t="str">
        <f>IFERROR(INDEX('March 2019'!$G$2:$BR$159,MATCH('Planning Ngrps'!$A90,'March 2019'!$A$2:$A$161,0),MATCH(R$9,'March 2019'!$G$1:$BR$1,0))/INDEX('Planning CPRP'!$G$10:$BA$168,MATCH('Planning Ngrps'!$A90,'Planning CPRP'!$A$10:$A$170,0),MATCH('Planning Ngrps'!R$9,'Planning CPRP'!$G$9:$BA$9,0)),"")</f>
        <v/>
      </c>
      <c r="S90" s="158" t="str">
        <f>IFERROR(INDEX('March 2019'!$G$2:$BR$159,MATCH('Planning Ngrps'!$A90,'March 2019'!$A$2:$A$161,0),MATCH(S$9,'March 2019'!$G$1:$BR$1,0))/INDEX('Planning CPRP'!$G$10:$BA$168,MATCH('Planning Ngrps'!$A90,'Planning CPRP'!$A$10:$A$170,0),MATCH('Planning Ngrps'!S$9,'Planning CPRP'!$G$9:$BA$9,0)),"")</f>
        <v/>
      </c>
      <c r="T90" s="158" t="str">
        <f>IFERROR(INDEX('March 2019'!$G$2:$BR$159,MATCH('Planning Ngrps'!$A90,'March 2019'!$A$2:$A$161,0),MATCH(T$9,'March 2019'!$G$1:$BR$1,0))/INDEX('Planning CPRP'!$G$10:$BA$168,MATCH('Planning Ngrps'!$A90,'Planning CPRP'!$A$10:$A$170,0),MATCH('Planning Ngrps'!T$9,'Planning CPRP'!$G$9:$BA$9,0)),"")</f>
        <v/>
      </c>
      <c r="U90" s="158" t="str">
        <f>IFERROR(INDEX('March 2019'!$G$2:$BR$159,MATCH('Planning Ngrps'!$A90,'March 2019'!$A$2:$A$161,0),MATCH(U$9,'March 2019'!$G$1:$BR$1,0))/INDEX('Planning CPRP'!$G$10:$BA$168,MATCH('Planning Ngrps'!$A90,'Planning CPRP'!$A$10:$A$170,0),MATCH('Planning Ngrps'!U$9,'Planning CPRP'!$G$9:$BA$9,0)),"")</f>
        <v/>
      </c>
      <c r="V90" s="158" t="str">
        <f>IFERROR(INDEX('March 2019'!$G$2:$BR$159,MATCH('Planning Ngrps'!$A90,'March 2019'!$A$2:$A$161,0),MATCH(V$9,'March 2019'!$G$1:$BR$1,0))/INDEX('Planning CPRP'!$G$10:$BA$168,MATCH('Planning Ngrps'!$A90,'Planning CPRP'!$A$10:$A$170,0),MATCH('Planning Ngrps'!V$9,'Planning CPRP'!$G$9:$BA$9,0)),"")</f>
        <v/>
      </c>
      <c r="W90" s="158" t="str">
        <f>IFERROR(INDEX('March 2019'!$G$2:$BR$159,MATCH('Planning Ngrps'!$A90,'March 2019'!$A$2:$A$161,0),MATCH(W$9,'March 2019'!$G$1:$BR$1,0))/INDEX('Planning CPRP'!$G$10:$BA$168,MATCH('Planning Ngrps'!$A90,'Planning CPRP'!$A$10:$A$170,0),MATCH('Planning Ngrps'!W$9,'Planning CPRP'!$G$9:$BA$9,0)),"")</f>
        <v/>
      </c>
      <c r="X90" s="158" t="str">
        <f>IFERROR(INDEX('March 2019'!$G$2:$BR$159,MATCH('Planning Ngrps'!$A90,'March 2019'!$A$2:$A$161,0),MATCH(X$9,'March 2019'!$G$1:$BR$1,0))/INDEX('Planning CPRP'!$G$10:$BA$168,MATCH('Planning Ngrps'!$A90,'Planning CPRP'!$A$10:$A$170,0),MATCH('Planning Ngrps'!X$9,'Planning CPRP'!$G$9:$BA$9,0)),"")</f>
        <v/>
      </c>
      <c r="Y90" s="158" t="str">
        <f>IFERROR(INDEX('March 2019'!$G$2:$BR$159,MATCH('Planning Ngrps'!$A90,'March 2019'!$A$2:$A$161,0),MATCH(Y$9,'March 2019'!$G$1:$BR$1,0))/INDEX('Planning CPRP'!$G$10:$BA$168,MATCH('Planning Ngrps'!$A90,'Planning CPRP'!$A$10:$A$170,0),MATCH('Planning Ngrps'!Y$9,'Planning CPRP'!$G$9:$BA$9,0)),"")</f>
        <v/>
      </c>
      <c r="Z90" s="158" t="str">
        <f>IFERROR(INDEX('March 2019'!$G$2:$BR$159,MATCH('Planning Ngrps'!$A90,'March 2019'!$A$2:$A$161,0),MATCH(Z$9,'March 2019'!$G$1:$BR$1,0))/INDEX('Planning CPRP'!$G$10:$BA$168,MATCH('Planning Ngrps'!$A90,'Planning CPRP'!$A$10:$A$170,0),MATCH('Planning Ngrps'!Z$9,'Planning CPRP'!$G$9:$BA$9,0)),"")</f>
        <v/>
      </c>
      <c r="AA90" s="158" t="str">
        <f>IFERROR(INDEX('March 2019'!$G$2:$BR$159,MATCH('Planning Ngrps'!$A90,'March 2019'!$A$2:$A$161,0),MATCH(AA$9,'March 2019'!$G$1:$BR$1,0))/INDEX('Planning CPRP'!$G$10:$BA$168,MATCH('Planning Ngrps'!$A90,'Planning CPRP'!$A$10:$A$170,0),MATCH('Planning Ngrps'!AA$9,'Planning CPRP'!$G$9:$BA$9,0)),"")</f>
        <v/>
      </c>
      <c r="AB90" s="158" t="str">
        <f>IFERROR(INDEX('March 2019'!$G$2:$BR$159,MATCH('Planning Ngrps'!$A90,'March 2019'!$A$2:$A$161,0),MATCH(AB$9,'March 2019'!$G$1:$BR$1,0))/INDEX('Planning CPRP'!$G$10:$BA$168,MATCH('Planning Ngrps'!$A90,'Planning CPRP'!$A$10:$A$170,0),MATCH('Planning Ngrps'!AB$9,'Planning CPRP'!$G$9:$BA$9,0)),"")</f>
        <v/>
      </c>
      <c r="AC90" s="158" t="str">
        <f>IFERROR(INDEX('March 2019'!$G$2:$BR$159,MATCH('Planning Ngrps'!$A90,'March 2019'!$A$2:$A$161,0),MATCH(AC$9,'March 2019'!$G$1:$BR$1,0))/INDEX('Planning CPRP'!$G$10:$BA$168,MATCH('Planning Ngrps'!$A90,'Planning CPRP'!$A$10:$A$170,0),MATCH('Planning Ngrps'!AC$9,'Planning CPRP'!$G$9:$BA$9,0)),"")</f>
        <v/>
      </c>
      <c r="AD90" s="158" t="str">
        <f>IFERROR(INDEX('March 2019'!$G$2:$BR$159,MATCH('Planning Ngrps'!$A90,'March 2019'!$A$2:$A$161,0),MATCH(AD$9,'March 2019'!$G$1:$BR$1,0))/INDEX('Planning CPRP'!$G$10:$BA$168,MATCH('Planning Ngrps'!$A90,'Planning CPRP'!$A$10:$A$170,0),MATCH('Planning Ngrps'!AD$9,'Planning CPRP'!$G$9:$BA$9,0)),"")</f>
        <v/>
      </c>
      <c r="AE90" s="158" t="str">
        <f>IFERROR(INDEX('March 2019'!$G$2:$BR$159,MATCH('Planning Ngrps'!$A90,'March 2019'!$A$2:$A$161,0),MATCH(AE$9,'March 2019'!$G$1:$BR$1,0))/INDEX('Planning CPRP'!$G$10:$BA$168,MATCH('Planning Ngrps'!$A90,'Planning CPRP'!$A$10:$A$170,0),MATCH('Planning Ngrps'!AE$9,'Planning CPRP'!$G$9:$BA$9,0)),"")</f>
        <v/>
      </c>
      <c r="AF90" s="158" t="str">
        <f>IFERROR(INDEX('March 2019'!$G$2:$BR$159,MATCH('Planning Ngrps'!$A90,'March 2019'!$A$2:$A$161,0),MATCH(AF$9,'March 2019'!$G$1:$BR$1,0))/INDEX('Planning CPRP'!$G$10:$BA$168,MATCH('Planning Ngrps'!$A90,'Planning CPRP'!$A$10:$A$170,0),MATCH('Planning Ngrps'!AF$9,'Planning CPRP'!$G$9:$BA$9,0)),"")</f>
        <v/>
      </c>
      <c r="AG90" s="158" t="str">
        <f>IFERROR(INDEX('March 2019'!$G$2:$BR$159,MATCH('Planning Ngrps'!$A90,'March 2019'!$A$2:$A$161,0),MATCH(AG$9,'March 2019'!$G$1:$BR$1,0))/INDEX('Planning CPRP'!$G$10:$BA$168,MATCH('Planning Ngrps'!$A90,'Planning CPRP'!$A$10:$A$170,0),MATCH('Planning Ngrps'!AG$9,'Planning CPRP'!$G$9:$BA$9,0)),"")</f>
        <v/>
      </c>
      <c r="AH90" s="158" t="str">
        <f>IFERROR(INDEX('March 2019'!$G$2:$BR$159,MATCH('Planning Ngrps'!$A90,'March 2019'!$A$2:$A$161,0),MATCH(AH$9,'March 2019'!$G$1:$BR$1,0))/INDEX('Planning CPRP'!$G$10:$BA$168,MATCH('Planning Ngrps'!$A90,'Planning CPRP'!$A$10:$A$170,0),MATCH('Planning Ngrps'!AH$9,'Planning CPRP'!$G$9:$BA$9,0)),"")</f>
        <v/>
      </c>
      <c r="AI90" s="158" t="str">
        <f>IFERROR(INDEX('March 2019'!$G$2:$BR$159,MATCH('Planning Ngrps'!$A90,'March 2019'!$A$2:$A$161,0),MATCH(AI$9,'March 2019'!$G$1:$BR$1,0))/INDEX('Planning CPRP'!$G$10:$BA$168,MATCH('Planning Ngrps'!$A90,'Planning CPRP'!$A$10:$A$170,0),MATCH('Planning Ngrps'!AI$9,'Planning CPRP'!$G$9:$BA$9,0)),"")</f>
        <v/>
      </c>
      <c r="AJ90" s="158" t="str">
        <f>IFERROR(INDEX('March 2019'!$G$2:$BR$159,MATCH('Planning Ngrps'!$A90,'March 2019'!$A$2:$A$161,0),MATCH(AJ$9,'March 2019'!$G$1:$BR$1,0))/INDEX('Planning CPRP'!$G$10:$BA$168,MATCH('Planning Ngrps'!$A90,'Planning CPRP'!$A$10:$A$170,0),MATCH('Planning Ngrps'!AJ$9,'Planning CPRP'!$G$9:$BA$9,0)),"")</f>
        <v/>
      </c>
      <c r="AK90" s="158" t="str">
        <f>IFERROR(INDEX('March 2019'!$G$2:$BR$159,MATCH('Planning Ngrps'!$A90,'March 2019'!$A$2:$A$161,0),MATCH(AK$9,'March 2019'!$G$1:$BR$1,0))/INDEX('Planning CPRP'!$G$10:$BA$168,MATCH('Planning Ngrps'!$A90,'Planning CPRP'!$A$10:$A$170,0),MATCH('Planning Ngrps'!AK$9,'Planning CPRP'!$G$9:$BA$9,0)),"")</f>
        <v/>
      </c>
      <c r="AL90" s="158" t="str">
        <f>IFERROR(INDEX('March 2019'!$G$2:$BR$159,MATCH('Planning Ngrps'!$A90,'March 2019'!$A$2:$A$161,0),MATCH(AL$9,'March 2019'!$G$1:$BR$1,0))/INDEX('Planning CPRP'!$G$10:$BA$168,MATCH('Planning Ngrps'!$A90,'Planning CPRP'!$A$10:$A$170,0),MATCH('Planning Ngrps'!AL$9,'Planning CPRP'!$G$9:$BA$9,0)),"")</f>
        <v/>
      </c>
      <c r="AM90" s="158" t="str">
        <f>IFERROR(INDEX('March 2019'!$G$2:$BR$159,MATCH('Planning Ngrps'!$A90,'March 2019'!$A$2:$A$161,0),MATCH(AM$9,'March 2019'!$G$1:$BR$1,0))/INDEX('Planning CPRP'!$G$10:$BA$168,MATCH('Planning Ngrps'!$A90,'Planning CPRP'!$A$10:$A$170,0),MATCH('Planning Ngrps'!AM$9,'Planning CPRP'!$G$9:$BA$9,0)),"")</f>
        <v/>
      </c>
      <c r="AN90" s="158" t="str">
        <f>IFERROR(INDEX('March 2019'!$G$2:$BR$159,MATCH('Planning Ngrps'!$A90,'March 2019'!$A$2:$A$161,0),MATCH(AN$9,'March 2019'!$G$1:$BR$1,0))/INDEX('Planning CPRP'!$G$10:$BA$168,MATCH('Planning Ngrps'!$A90,'Planning CPRP'!$A$10:$A$170,0),MATCH('Planning Ngrps'!AN$9,'Planning CPRP'!$G$9:$BA$9,0)),"")</f>
        <v/>
      </c>
      <c r="AO90" s="158" t="str">
        <f>IFERROR(INDEX('March 2019'!$G$2:$BR$159,MATCH('Planning Ngrps'!$A90,'March 2019'!$A$2:$A$161,0),MATCH(AO$9,'March 2019'!$G$1:$BR$1,0))/INDEX('Planning CPRP'!$G$10:$BA$168,MATCH('Planning Ngrps'!$A90,'Planning CPRP'!$A$10:$A$170,0),MATCH('Planning Ngrps'!AO$9,'Planning CPRP'!$G$9:$BA$9,0)),"")</f>
        <v/>
      </c>
      <c r="AP90" s="158" t="str">
        <f>IFERROR(INDEX('March 2019'!$G$2:$BR$159,MATCH('Planning Ngrps'!$A90,'March 2019'!$A$2:$A$161,0),MATCH(AP$9,'March 2019'!$G$1:$BR$1,0))/INDEX('Planning CPRP'!$G$10:$BA$168,MATCH('Planning Ngrps'!$A90,'Planning CPRP'!$A$10:$A$170,0),MATCH('Planning Ngrps'!AP$9,'Planning CPRP'!$G$9:$BA$9,0)),"")</f>
        <v/>
      </c>
      <c r="AQ90" s="158" t="str">
        <f>IFERROR(INDEX('March 2019'!$G$2:$BR$159,MATCH('Planning Ngrps'!$A90,'March 2019'!$A$2:$A$161,0),MATCH(AQ$9,'March 2019'!$G$1:$BR$1,0))/INDEX('Planning CPRP'!$G$10:$BA$168,MATCH('Planning Ngrps'!$A90,'Planning CPRP'!$A$10:$A$170,0),MATCH('Planning Ngrps'!AQ$9,'Planning CPRP'!$G$9:$BA$9,0)),"")</f>
        <v/>
      </c>
      <c r="AR90" s="158" t="str">
        <f>IFERROR(INDEX('March 2019'!$G$2:$BR$159,MATCH('Planning Ngrps'!$A90,'March 2019'!$A$2:$A$161,0),MATCH(AR$9,'March 2019'!$G$1:$BR$1,0))/INDEX('Planning CPRP'!$G$10:$BA$168,MATCH('Planning Ngrps'!$A90,'Planning CPRP'!$A$10:$A$170,0),MATCH('Planning Ngrps'!AR$9,'Planning CPRP'!$G$9:$BA$9,0)),"")</f>
        <v/>
      </c>
      <c r="AS90" s="158" t="str">
        <f>IFERROR(INDEX('March 2019'!$G$2:$BR$159,MATCH('Planning Ngrps'!$A90,'March 2019'!$A$2:$A$161,0),MATCH(AS$9,'March 2019'!$G$1:$BR$1,0))/INDEX('Planning CPRP'!$G$10:$BA$168,MATCH('Planning Ngrps'!$A90,'Planning CPRP'!$A$10:$A$170,0),MATCH('Planning Ngrps'!AS$9,'Planning CPRP'!$G$9:$BA$9,0)),"")</f>
        <v/>
      </c>
      <c r="AT90" s="158" t="str">
        <f>IFERROR(INDEX('March 2019'!$G$2:$BR$159,MATCH('Planning Ngrps'!$A90,'March 2019'!$A$2:$A$161,0),MATCH(AT$9,'March 2019'!$G$1:$BR$1,0))/INDEX('Planning CPRP'!$G$10:$BA$168,MATCH('Planning Ngrps'!$A90,'Planning CPRP'!$A$10:$A$170,0),MATCH('Planning Ngrps'!AT$9,'Planning CPRP'!$G$9:$BA$9,0)),"")</f>
        <v/>
      </c>
      <c r="AU90" s="158" t="str">
        <f>IFERROR(INDEX('March 2019'!$G$2:$BR$159,MATCH('Planning Ngrps'!$A90,'March 2019'!$A$2:$A$161,0),MATCH(AU$9,'March 2019'!$G$1:$BR$1,0))/INDEX('Planning CPRP'!$G$10:$BA$168,MATCH('Planning Ngrps'!$A90,'Planning CPRP'!$A$10:$A$170,0),MATCH('Planning Ngrps'!AU$9,'Planning CPRP'!$G$9:$BA$9,0)),"")</f>
        <v/>
      </c>
      <c r="AV90" s="158" t="str">
        <f>IFERROR(INDEX('March 2019'!$G$2:$BR$159,MATCH('Planning Ngrps'!$A90,'March 2019'!$A$2:$A$161,0),MATCH(AV$9,'March 2019'!$G$1:$BR$1,0))/INDEX('Planning CPRP'!$G$10:$BA$168,MATCH('Planning Ngrps'!$A90,'Planning CPRP'!$A$10:$A$170,0),MATCH('Planning Ngrps'!AV$9,'Planning CPRP'!$G$9:$BA$9,0)),"")</f>
        <v/>
      </c>
      <c r="AW90" s="158" t="str">
        <f>IFERROR(INDEX('March 2019'!$G$2:$BR$159,MATCH('Planning Ngrps'!$A90,'March 2019'!$A$2:$A$161,0),MATCH(AW$9,'March 2019'!$G$1:$BR$1,0))/INDEX('Planning CPRP'!$G$10:$BA$168,MATCH('Planning Ngrps'!$A90,'Planning CPRP'!$A$10:$A$170,0),MATCH('Planning Ngrps'!AW$9,'Planning CPRP'!$G$9:$BA$9,0)),"")</f>
        <v/>
      </c>
      <c r="AX90" s="158" t="str">
        <f>IFERROR(INDEX('March 2019'!$G$2:$BR$159,MATCH('Planning Ngrps'!$A90,'March 2019'!$A$2:$A$161,0),MATCH(AX$9,'March 2019'!$G$1:$BR$1,0))/INDEX('Planning CPRP'!$G$10:$BA$168,MATCH('Planning Ngrps'!$A90,'Planning CPRP'!$A$10:$A$170,0),MATCH('Planning Ngrps'!AX$9,'Planning CPRP'!$G$9:$BA$9,0)),"")</f>
        <v/>
      </c>
      <c r="AY90" s="158" t="str">
        <f>IFERROR(INDEX('March 2019'!$G$2:$BR$159,MATCH('Planning Ngrps'!$A90,'March 2019'!$A$2:$A$161,0),MATCH(AY$9,'March 2019'!$G$1:$BR$1,0))/INDEX('Planning CPRP'!$G$10:$BA$168,MATCH('Planning Ngrps'!$A90,'Planning CPRP'!$A$10:$A$170,0),MATCH('Planning Ngrps'!AY$9,'Planning CPRP'!$G$9:$BA$9,0)),"")</f>
        <v/>
      </c>
      <c r="AZ90" s="158" t="str">
        <f>IFERROR(INDEX('March 2019'!$G$2:$BR$159,MATCH('Planning Ngrps'!$A90,'March 2019'!$A$2:$A$161,0),MATCH(AZ$9,'March 2019'!$G$1:$BR$1,0))/INDEX('Planning CPRP'!$G$10:$BA$168,MATCH('Planning Ngrps'!$A90,'Planning CPRP'!$A$10:$A$170,0),MATCH('Planning Ngrps'!AZ$9,'Planning CPRP'!$G$9:$BA$9,0)),"")</f>
        <v/>
      </c>
      <c r="BA90" s="158" t="str">
        <f>IFERROR(INDEX('March 2019'!$G$2:$BR$159,MATCH('Planning Ngrps'!$A90,'March 2019'!$A$2:$A$161,0),MATCH(BA$9,'March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IFERROR(INDEX('March 2019'!$G$2:$BR$159,MATCH('Planning Ngrps'!$A93,'March 2019'!$A$2:$A$161,0),MATCH(G$9,'March 2019'!$G$1:$BR$1,0))/INDEX('Planning CPRP'!$G$10:$BA$168,MATCH('Planning Ngrps'!$A93,'Planning CPRP'!$A$10:$A$170,0),MATCH('Planning Ngrps'!G$9,'Planning CPRP'!$G$9:$BA$9,0)),"")</f>
        <v/>
      </c>
      <c r="H93" s="158" t="str">
        <f>IFERROR(INDEX('March 2019'!$G$2:$BR$159,MATCH('Planning Ngrps'!$A93,'March 2019'!$A$2:$A$161,0),MATCH(H$9,'March 2019'!$G$1:$BR$1,0))/INDEX('Planning CPRP'!$G$10:$BA$168,MATCH('Planning Ngrps'!$A93,'Planning CPRP'!$A$10:$A$170,0),MATCH('Planning Ngrps'!H$9,'Planning CPRP'!$G$9:$BA$9,0)),"")</f>
        <v/>
      </c>
      <c r="I93" s="158" t="str">
        <f>IFERROR(INDEX('March 2019'!$G$2:$BR$159,MATCH('Planning Ngrps'!$A93,'March 2019'!$A$2:$A$161,0),MATCH(I$9,'March 2019'!$G$1:$BR$1,0))/INDEX('Planning CPRP'!$G$10:$BA$168,MATCH('Planning Ngrps'!$A93,'Planning CPRP'!$A$10:$A$170,0),MATCH('Planning Ngrps'!I$9,'Planning CPRP'!$G$9:$BA$9,0)),"")</f>
        <v/>
      </c>
      <c r="J93" s="158" t="str">
        <f>IFERROR(INDEX('March 2019'!$G$2:$BR$159,MATCH('Planning Ngrps'!$A93,'March 2019'!$A$2:$A$161,0),MATCH(J$9,'March 2019'!$G$1:$BR$1,0))/INDEX('Planning CPRP'!$G$10:$BA$168,MATCH('Planning Ngrps'!$A93,'Planning CPRP'!$A$10:$A$170,0),MATCH('Planning Ngrps'!J$9,'Planning CPRP'!$G$9:$BA$9,0)),"")</f>
        <v/>
      </c>
      <c r="K93" s="158" t="str">
        <f>IFERROR(INDEX('March 2019'!$G$2:$BR$159,MATCH('Planning Ngrps'!$A93,'March 2019'!$A$2:$A$161,0),MATCH(K$9,'March 2019'!$G$1:$BR$1,0))/INDEX('Planning CPRP'!$G$10:$BA$168,MATCH('Planning Ngrps'!$A93,'Planning CPRP'!$A$10:$A$170,0),MATCH('Planning Ngrps'!K$9,'Planning CPRP'!$G$9:$BA$9,0)),"")</f>
        <v/>
      </c>
      <c r="L93" s="158" t="str">
        <f>IFERROR(INDEX('March 2019'!$G$2:$BR$159,MATCH('Planning Ngrps'!$A93,'March 2019'!$A$2:$A$161,0),MATCH(L$9,'March 2019'!$G$1:$BR$1,0))/INDEX('Planning CPRP'!$G$10:$BA$168,MATCH('Planning Ngrps'!$A93,'Planning CPRP'!$A$10:$A$170,0),MATCH('Planning Ngrps'!L$9,'Planning CPRP'!$G$9:$BA$9,0)),"")</f>
        <v/>
      </c>
      <c r="M93" s="158" t="str">
        <f>IFERROR(INDEX('March 2019'!$G$2:$BR$159,MATCH('Planning Ngrps'!$A93,'March 2019'!$A$2:$A$161,0),MATCH(M$9,'March 2019'!$G$1:$BR$1,0))/INDEX('Planning CPRP'!$G$10:$BA$168,MATCH('Planning Ngrps'!$A93,'Planning CPRP'!$A$10:$A$170,0),MATCH('Planning Ngrps'!M$9,'Planning CPRP'!$G$9:$BA$9,0)),"")</f>
        <v/>
      </c>
      <c r="N93" s="158" t="str">
        <f>IFERROR(INDEX('March 2019'!$G$2:$BR$159,MATCH('Planning Ngrps'!$A93,'March 2019'!$A$2:$A$161,0),MATCH(N$9,'March 2019'!$G$1:$BR$1,0))/INDEX('Planning CPRP'!$G$10:$BA$168,MATCH('Planning Ngrps'!$A93,'Planning CPRP'!$A$10:$A$170,0),MATCH('Planning Ngrps'!N$9,'Planning CPRP'!$G$9:$BA$9,0)),"")</f>
        <v/>
      </c>
      <c r="O93" s="158" t="str">
        <f>IFERROR(INDEX('March 2019'!$G$2:$BR$159,MATCH('Planning Ngrps'!$A93,'March 2019'!$A$2:$A$161,0),MATCH(O$9,'March 2019'!$G$1:$BR$1,0))/INDEX('Planning CPRP'!$G$10:$BA$168,MATCH('Planning Ngrps'!$A93,'Planning CPRP'!$A$10:$A$170,0),MATCH('Planning Ngrps'!O$9,'Planning CPRP'!$G$9:$BA$9,0)),"")</f>
        <v/>
      </c>
      <c r="P93" s="158" t="str">
        <f>IFERROR(INDEX('March 2019'!$G$2:$BR$159,MATCH('Planning Ngrps'!$A93,'March 2019'!$A$2:$A$161,0),MATCH(P$9,'March 2019'!$G$1:$BR$1,0))/INDEX('Planning CPRP'!$G$10:$BA$168,MATCH('Planning Ngrps'!$A93,'Planning CPRP'!$A$10:$A$170,0),MATCH('Planning Ngrps'!P$9,'Planning CPRP'!$G$9:$BA$9,0)),"")</f>
        <v/>
      </c>
      <c r="Q93" s="158" t="str">
        <f>IFERROR(INDEX('March 2019'!$G$2:$BR$159,MATCH('Planning Ngrps'!$A93,'March 2019'!$A$2:$A$161,0),MATCH(Q$9,'March 2019'!$G$1:$BR$1,0))/INDEX('Planning CPRP'!$G$10:$BA$168,MATCH('Planning Ngrps'!$A93,'Planning CPRP'!$A$10:$A$170,0),MATCH('Planning Ngrps'!Q$9,'Planning CPRP'!$G$9:$BA$9,0)),"")</f>
        <v/>
      </c>
      <c r="R93" s="158" t="str">
        <f>IFERROR(INDEX('March 2019'!$G$2:$BR$159,MATCH('Planning Ngrps'!$A93,'March 2019'!$A$2:$A$161,0),MATCH(R$9,'March 2019'!$G$1:$BR$1,0))/INDEX('Planning CPRP'!$G$10:$BA$168,MATCH('Planning Ngrps'!$A93,'Planning CPRP'!$A$10:$A$170,0),MATCH('Planning Ngrps'!R$9,'Planning CPRP'!$G$9:$BA$9,0)),"")</f>
        <v/>
      </c>
      <c r="S93" s="158" t="str">
        <f>IFERROR(INDEX('March 2019'!$G$2:$BR$159,MATCH('Planning Ngrps'!$A93,'March 2019'!$A$2:$A$161,0),MATCH(S$9,'March 2019'!$G$1:$BR$1,0))/INDEX('Planning CPRP'!$G$10:$BA$168,MATCH('Planning Ngrps'!$A93,'Planning CPRP'!$A$10:$A$170,0),MATCH('Planning Ngrps'!S$9,'Planning CPRP'!$G$9:$BA$9,0)),"")</f>
        <v/>
      </c>
      <c r="T93" s="158" t="str">
        <f>IFERROR(INDEX('March 2019'!$G$2:$BR$159,MATCH('Planning Ngrps'!$A93,'March 2019'!$A$2:$A$161,0),MATCH(T$9,'March 2019'!$G$1:$BR$1,0))/INDEX('Planning CPRP'!$G$10:$BA$168,MATCH('Planning Ngrps'!$A93,'Planning CPRP'!$A$10:$A$170,0),MATCH('Planning Ngrps'!T$9,'Planning CPRP'!$G$9:$BA$9,0)),"")</f>
        <v/>
      </c>
      <c r="U93" s="158" t="str">
        <f>IFERROR(INDEX('March 2019'!$G$2:$BR$159,MATCH('Planning Ngrps'!$A93,'March 2019'!$A$2:$A$161,0),MATCH(U$9,'March 2019'!$G$1:$BR$1,0))/INDEX('Planning CPRP'!$G$10:$BA$168,MATCH('Planning Ngrps'!$A93,'Planning CPRP'!$A$10:$A$170,0),MATCH('Planning Ngrps'!U$9,'Planning CPRP'!$G$9:$BA$9,0)),"")</f>
        <v/>
      </c>
      <c r="V93" s="158" t="str">
        <f>IFERROR(INDEX('March 2019'!$G$2:$BR$159,MATCH('Planning Ngrps'!$A93,'March 2019'!$A$2:$A$161,0),MATCH(V$9,'March 2019'!$G$1:$BR$1,0))/INDEX('Planning CPRP'!$G$10:$BA$168,MATCH('Planning Ngrps'!$A93,'Planning CPRP'!$A$10:$A$170,0),MATCH('Planning Ngrps'!V$9,'Planning CPRP'!$G$9:$BA$9,0)),"")</f>
        <v/>
      </c>
      <c r="W93" s="158" t="str">
        <f>IFERROR(INDEX('March 2019'!$G$2:$BR$159,MATCH('Planning Ngrps'!$A93,'March 2019'!$A$2:$A$161,0),MATCH(W$9,'March 2019'!$G$1:$BR$1,0))/INDEX('Planning CPRP'!$G$10:$BA$168,MATCH('Planning Ngrps'!$A93,'Planning CPRP'!$A$10:$A$170,0),MATCH('Planning Ngrps'!W$9,'Planning CPRP'!$G$9:$BA$9,0)),"")</f>
        <v/>
      </c>
      <c r="X93" s="158" t="str">
        <f>IFERROR(INDEX('March 2019'!$G$2:$BR$159,MATCH('Planning Ngrps'!$A93,'March 2019'!$A$2:$A$161,0),MATCH(X$9,'March 2019'!$G$1:$BR$1,0))/INDEX('Planning CPRP'!$G$10:$BA$168,MATCH('Planning Ngrps'!$A93,'Planning CPRP'!$A$10:$A$170,0),MATCH('Planning Ngrps'!X$9,'Planning CPRP'!$G$9:$BA$9,0)),"")</f>
        <v/>
      </c>
      <c r="Y93" s="158" t="str">
        <f>IFERROR(INDEX('March 2019'!$G$2:$BR$159,MATCH('Planning Ngrps'!$A93,'March 2019'!$A$2:$A$161,0),MATCH(Y$9,'March 2019'!$G$1:$BR$1,0))/INDEX('Planning CPRP'!$G$10:$BA$168,MATCH('Planning Ngrps'!$A93,'Planning CPRP'!$A$10:$A$170,0),MATCH('Planning Ngrps'!Y$9,'Planning CPRP'!$G$9:$BA$9,0)),"")</f>
        <v/>
      </c>
      <c r="Z93" s="158" t="str">
        <f>IFERROR(INDEX('March 2019'!$G$2:$BR$159,MATCH('Planning Ngrps'!$A93,'March 2019'!$A$2:$A$161,0),MATCH(Z$9,'March 2019'!$G$1:$BR$1,0))/INDEX('Planning CPRP'!$G$10:$BA$168,MATCH('Planning Ngrps'!$A93,'Planning CPRP'!$A$10:$A$170,0),MATCH('Planning Ngrps'!Z$9,'Planning CPRP'!$G$9:$BA$9,0)),"")</f>
        <v/>
      </c>
      <c r="AA93" s="158" t="str">
        <f>IFERROR(INDEX('March 2019'!$G$2:$BR$159,MATCH('Planning Ngrps'!$A93,'March 2019'!$A$2:$A$161,0),MATCH(AA$9,'March 2019'!$G$1:$BR$1,0))/INDEX('Planning CPRP'!$G$10:$BA$168,MATCH('Planning Ngrps'!$A93,'Planning CPRP'!$A$10:$A$170,0),MATCH('Planning Ngrps'!AA$9,'Planning CPRP'!$G$9:$BA$9,0)),"")</f>
        <v/>
      </c>
      <c r="AB93" s="158" t="str">
        <f>IFERROR(INDEX('March 2019'!$G$2:$BR$159,MATCH('Planning Ngrps'!$A93,'March 2019'!$A$2:$A$161,0),MATCH(AB$9,'March 2019'!$G$1:$BR$1,0))/INDEX('Planning CPRP'!$G$10:$BA$168,MATCH('Planning Ngrps'!$A93,'Planning CPRP'!$A$10:$A$170,0),MATCH('Planning Ngrps'!AB$9,'Planning CPRP'!$G$9:$BA$9,0)),"")</f>
        <v/>
      </c>
      <c r="AC93" s="158" t="str">
        <f>IFERROR(INDEX('March 2019'!$G$2:$BR$159,MATCH('Planning Ngrps'!$A93,'March 2019'!$A$2:$A$161,0),MATCH(AC$9,'March 2019'!$G$1:$BR$1,0))/INDEX('Planning CPRP'!$G$10:$BA$168,MATCH('Planning Ngrps'!$A93,'Planning CPRP'!$A$10:$A$170,0),MATCH('Planning Ngrps'!AC$9,'Planning CPRP'!$G$9:$BA$9,0)),"")</f>
        <v/>
      </c>
      <c r="AD93" s="158" t="str">
        <f>IFERROR(INDEX('March 2019'!$G$2:$BR$159,MATCH('Planning Ngrps'!$A93,'March 2019'!$A$2:$A$161,0),MATCH(AD$9,'March 2019'!$G$1:$BR$1,0))/INDEX('Planning CPRP'!$G$10:$BA$168,MATCH('Planning Ngrps'!$A93,'Planning CPRP'!$A$10:$A$170,0),MATCH('Planning Ngrps'!AD$9,'Planning CPRP'!$G$9:$BA$9,0)),"")</f>
        <v/>
      </c>
      <c r="AE93" s="158" t="str">
        <f>IFERROR(INDEX('March 2019'!$G$2:$BR$159,MATCH('Planning Ngrps'!$A93,'March 2019'!$A$2:$A$161,0),MATCH(AE$9,'March 2019'!$G$1:$BR$1,0))/INDEX('Planning CPRP'!$G$10:$BA$168,MATCH('Planning Ngrps'!$A93,'Planning CPRP'!$A$10:$A$170,0),MATCH('Planning Ngrps'!AE$9,'Planning CPRP'!$G$9:$BA$9,0)),"")</f>
        <v/>
      </c>
      <c r="AF93" s="158" t="str">
        <f>IFERROR(INDEX('March 2019'!$G$2:$BR$159,MATCH('Planning Ngrps'!$A93,'March 2019'!$A$2:$A$161,0),MATCH(AF$9,'March 2019'!$G$1:$BR$1,0))/INDEX('Planning CPRP'!$G$10:$BA$168,MATCH('Planning Ngrps'!$A93,'Planning CPRP'!$A$10:$A$170,0),MATCH('Planning Ngrps'!AF$9,'Planning CPRP'!$G$9:$BA$9,0)),"")</f>
        <v/>
      </c>
      <c r="AG93" s="158" t="str">
        <f>IFERROR(INDEX('March 2019'!$G$2:$BR$159,MATCH('Planning Ngrps'!$A93,'March 2019'!$A$2:$A$161,0),MATCH(AG$9,'March 2019'!$G$1:$BR$1,0))/INDEX('Planning CPRP'!$G$10:$BA$168,MATCH('Planning Ngrps'!$A93,'Planning CPRP'!$A$10:$A$170,0),MATCH('Planning Ngrps'!AG$9,'Planning CPRP'!$G$9:$BA$9,0)),"")</f>
        <v/>
      </c>
      <c r="AH93" s="158" t="str">
        <f>IFERROR(INDEX('March 2019'!$G$2:$BR$159,MATCH('Planning Ngrps'!$A93,'March 2019'!$A$2:$A$161,0),MATCH(AH$9,'March 2019'!$G$1:$BR$1,0))/INDEX('Planning CPRP'!$G$10:$BA$168,MATCH('Planning Ngrps'!$A93,'Planning CPRP'!$A$10:$A$170,0),MATCH('Planning Ngrps'!AH$9,'Planning CPRP'!$G$9:$BA$9,0)),"")</f>
        <v/>
      </c>
      <c r="AI93" s="158" t="str">
        <f>IFERROR(INDEX('March 2019'!$G$2:$BR$159,MATCH('Planning Ngrps'!$A93,'March 2019'!$A$2:$A$161,0),MATCH(AI$9,'March 2019'!$G$1:$BR$1,0))/INDEX('Planning CPRP'!$G$10:$BA$168,MATCH('Planning Ngrps'!$A93,'Planning CPRP'!$A$10:$A$170,0),MATCH('Planning Ngrps'!AI$9,'Planning CPRP'!$G$9:$BA$9,0)),"")</f>
        <v/>
      </c>
      <c r="AJ93" s="158" t="str">
        <f>IFERROR(INDEX('March 2019'!$G$2:$BR$159,MATCH('Planning Ngrps'!$A93,'March 2019'!$A$2:$A$161,0),MATCH(AJ$9,'March 2019'!$G$1:$BR$1,0))/INDEX('Planning CPRP'!$G$10:$BA$168,MATCH('Planning Ngrps'!$A93,'Planning CPRP'!$A$10:$A$170,0),MATCH('Planning Ngrps'!AJ$9,'Planning CPRP'!$G$9:$BA$9,0)),"")</f>
        <v/>
      </c>
      <c r="AK93" s="158" t="str">
        <f>IFERROR(INDEX('March 2019'!$G$2:$BR$159,MATCH('Planning Ngrps'!$A93,'March 2019'!$A$2:$A$161,0),MATCH(AK$9,'March 2019'!$G$1:$BR$1,0))/INDEX('Planning CPRP'!$G$10:$BA$168,MATCH('Planning Ngrps'!$A93,'Planning CPRP'!$A$10:$A$170,0),MATCH('Planning Ngrps'!AK$9,'Planning CPRP'!$G$9:$BA$9,0)),"")</f>
        <v/>
      </c>
      <c r="AL93" s="158" t="str">
        <f>IFERROR(INDEX('March 2019'!$G$2:$BR$159,MATCH('Planning Ngrps'!$A93,'March 2019'!$A$2:$A$161,0),MATCH(AL$9,'March 2019'!$G$1:$BR$1,0))/INDEX('Planning CPRP'!$G$10:$BA$168,MATCH('Planning Ngrps'!$A93,'Planning CPRP'!$A$10:$A$170,0),MATCH('Planning Ngrps'!AL$9,'Planning CPRP'!$G$9:$BA$9,0)),"")</f>
        <v/>
      </c>
      <c r="AM93" s="158" t="str">
        <f>IFERROR(INDEX('March 2019'!$G$2:$BR$159,MATCH('Planning Ngrps'!$A93,'March 2019'!$A$2:$A$161,0),MATCH(AM$9,'March 2019'!$G$1:$BR$1,0))/INDEX('Planning CPRP'!$G$10:$BA$168,MATCH('Planning Ngrps'!$A93,'Planning CPRP'!$A$10:$A$170,0),MATCH('Planning Ngrps'!AM$9,'Planning CPRP'!$G$9:$BA$9,0)),"")</f>
        <v/>
      </c>
      <c r="AN93" s="158" t="str">
        <f>IFERROR(INDEX('March 2019'!$G$2:$BR$159,MATCH('Planning Ngrps'!$A93,'March 2019'!$A$2:$A$161,0),MATCH(AN$9,'March 2019'!$G$1:$BR$1,0))/INDEX('Planning CPRP'!$G$10:$BA$168,MATCH('Planning Ngrps'!$A93,'Planning CPRP'!$A$10:$A$170,0),MATCH('Planning Ngrps'!AN$9,'Planning CPRP'!$G$9:$BA$9,0)),"")</f>
        <v/>
      </c>
      <c r="AO93" s="158" t="str">
        <f>IFERROR(INDEX('March 2019'!$G$2:$BR$159,MATCH('Planning Ngrps'!$A93,'March 2019'!$A$2:$A$161,0),MATCH(AO$9,'March 2019'!$G$1:$BR$1,0))/INDEX('Planning CPRP'!$G$10:$BA$168,MATCH('Planning Ngrps'!$A93,'Planning CPRP'!$A$10:$A$170,0),MATCH('Planning Ngrps'!AO$9,'Planning CPRP'!$G$9:$BA$9,0)),"")</f>
        <v/>
      </c>
      <c r="AP93" s="158" t="str">
        <f>IFERROR(INDEX('March 2019'!$G$2:$BR$159,MATCH('Planning Ngrps'!$A93,'March 2019'!$A$2:$A$161,0),MATCH(AP$9,'March 2019'!$G$1:$BR$1,0))/INDEX('Planning CPRP'!$G$10:$BA$168,MATCH('Planning Ngrps'!$A93,'Planning CPRP'!$A$10:$A$170,0),MATCH('Planning Ngrps'!AP$9,'Planning CPRP'!$G$9:$BA$9,0)),"")</f>
        <v/>
      </c>
      <c r="AQ93" s="158" t="str">
        <f>IFERROR(INDEX('March 2019'!$G$2:$BR$159,MATCH('Planning Ngrps'!$A93,'March 2019'!$A$2:$A$161,0),MATCH(AQ$9,'March 2019'!$G$1:$BR$1,0))/INDEX('Planning CPRP'!$G$10:$BA$168,MATCH('Planning Ngrps'!$A93,'Planning CPRP'!$A$10:$A$170,0),MATCH('Planning Ngrps'!AQ$9,'Planning CPRP'!$G$9:$BA$9,0)),"")</f>
        <v/>
      </c>
      <c r="AR93" s="158" t="str">
        <f>IFERROR(INDEX('March 2019'!$G$2:$BR$159,MATCH('Planning Ngrps'!$A93,'March 2019'!$A$2:$A$161,0),MATCH(AR$9,'March 2019'!$G$1:$BR$1,0))/INDEX('Planning CPRP'!$G$10:$BA$168,MATCH('Planning Ngrps'!$A93,'Planning CPRP'!$A$10:$A$170,0),MATCH('Planning Ngrps'!AR$9,'Planning CPRP'!$G$9:$BA$9,0)),"")</f>
        <v/>
      </c>
      <c r="AS93" s="158" t="str">
        <f>IFERROR(INDEX('March 2019'!$G$2:$BR$159,MATCH('Planning Ngrps'!$A93,'March 2019'!$A$2:$A$161,0),MATCH(AS$9,'March 2019'!$G$1:$BR$1,0))/INDEX('Planning CPRP'!$G$10:$BA$168,MATCH('Planning Ngrps'!$A93,'Planning CPRP'!$A$10:$A$170,0),MATCH('Planning Ngrps'!AS$9,'Planning CPRP'!$G$9:$BA$9,0)),"")</f>
        <v/>
      </c>
      <c r="AT93" s="158" t="str">
        <f>IFERROR(INDEX('March 2019'!$G$2:$BR$159,MATCH('Planning Ngrps'!$A93,'March 2019'!$A$2:$A$161,0),MATCH(AT$9,'March 2019'!$G$1:$BR$1,0))/INDEX('Planning CPRP'!$G$10:$BA$168,MATCH('Planning Ngrps'!$A93,'Planning CPRP'!$A$10:$A$170,0),MATCH('Planning Ngrps'!AT$9,'Planning CPRP'!$G$9:$BA$9,0)),"")</f>
        <v/>
      </c>
      <c r="AU93" s="158" t="str">
        <f>IFERROR(INDEX('March 2019'!$G$2:$BR$159,MATCH('Planning Ngrps'!$A93,'March 2019'!$A$2:$A$161,0),MATCH(AU$9,'March 2019'!$G$1:$BR$1,0))/INDEX('Planning CPRP'!$G$10:$BA$168,MATCH('Planning Ngrps'!$A93,'Planning CPRP'!$A$10:$A$170,0),MATCH('Planning Ngrps'!AU$9,'Planning CPRP'!$G$9:$BA$9,0)),"")</f>
        <v/>
      </c>
      <c r="AV93" s="158" t="str">
        <f>IFERROR(INDEX('March 2019'!$G$2:$BR$159,MATCH('Planning Ngrps'!$A93,'March 2019'!$A$2:$A$161,0),MATCH(AV$9,'March 2019'!$G$1:$BR$1,0))/INDEX('Planning CPRP'!$G$10:$BA$168,MATCH('Planning Ngrps'!$A93,'Planning CPRP'!$A$10:$A$170,0),MATCH('Planning Ngrps'!AV$9,'Planning CPRP'!$G$9:$BA$9,0)),"")</f>
        <v/>
      </c>
      <c r="AW93" s="158" t="str">
        <f>IFERROR(INDEX('March 2019'!$G$2:$BR$159,MATCH('Planning Ngrps'!$A93,'March 2019'!$A$2:$A$161,0),MATCH(AW$9,'March 2019'!$G$1:$BR$1,0))/INDEX('Planning CPRP'!$G$10:$BA$168,MATCH('Planning Ngrps'!$A93,'Planning CPRP'!$A$10:$A$170,0),MATCH('Planning Ngrps'!AW$9,'Planning CPRP'!$G$9:$BA$9,0)),"")</f>
        <v/>
      </c>
      <c r="AX93" s="158" t="str">
        <f>IFERROR(INDEX('March 2019'!$G$2:$BR$159,MATCH('Planning Ngrps'!$A93,'March 2019'!$A$2:$A$161,0),MATCH(AX$9,'March 2019'!$G$1:$BR$1,0))/INDEX('Planning CPRP'!$G$10:$BA$168,MATCH('Planning Ngrps'!$A93,'Planning CPRP'!$A$10:$A$170,0),MATCH('Planning Ngrps'!AX$9,'Planning CPRP'!$G$9:$BA$9,0)),"")</f>
        <v/>
      </c>
      <c r="AY93" s="158" t="str">
        <f>IFERROR(INDEX('March 2019'!$G$2:$BR$159,MATCH('Planning Ngrps'!$A93,'March 2019'!$A$2:$A$161,0),MATCH(AY$9,'March 2019'!$G$1:$BR$1,0))/INDEX('Planning CPRP'!$G$10:$BA$168,MATCH('Planning Ngrps'!$A93,'Planning CPRP'!$A$10:$A$170,0),MATCH('Planning Ngrps'!AY$9,'Planning CPRP'!$G$9:$BA$9,0)),"")</f>
        <v/>
      </c>
      <c r="AZ93" s="158" t="str">
        <f>IFERROR(INDEX('March 2019'!$G$2:$BR$159,MATCH('Planning Ngrps'!$A93,'March 2019'!$A$2:$A$161,0),MATCH(AZ$9,'March 2019'!$G$1:$BR$1,0))/INDEX('Planning CPRP'!$G$10:$BA$168,MATCH('Planning Ngrps'!$A93,'Planning CPRP'!$A$10:$A$170,0),MATCH('Planning Ngrps'!AZ$9,'Planning CPRP'!$G$9:$BA$9,0)),"")</f>
        <v/>
      </c>
      <c r="BA93" s="158" t="str">
        <f>IFERROR(INDEX('March 2019'!$G$2:$BR$159,MATCH('Planning Ngrps'!$A93,'March 2019'!$A$2:$A$161,0),MATCH(BA$9,'March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'March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IFERROR(INDEX('March 2019'!$G$2:$BR$159,MATCH('Planning Ngrps'!$A95,'March 2019'!$A$2:$A$161,0),MATCH(G$9,'March 2019'!$G$1:$BR$1,0))/INDEX('Planning CPRP'!$G$10:$BA$168,MATCH('Planning Ngrps'!$A95,'Planning CPRP'!$A$10:$A$170,0),MATCH('Planning Ngrps'!G$9,'Planning CPRP'!$G$9:$BA$9,0)),"")</f>
        <v/>
      </c>
      <c r="H95" s="158" t="str">
        <f>IFERROR(INDEX('March 2019'!$G$2:$BR$159,MATCH('Planning Ngrps'!$A95,'March 2019'!$A$2:$A$161,0),MATCH(H$9,'March 2019'!$G$1:$BR$1,0))/INDEX('Planning CPRP'!$G$10:$BA$168,MATCH('Planning Ngrps'!$A95,'Planning CPRP'!$A$10:$A$170,0),MATCH('Planning Ngrps'!H$9,'Planning CPRP'!$G$9:$BA$9,0)),"")</f>
        <v/>
      </c>
      <c r="I95" s="158" t="str">
        <f>IFERROR(INDEX('March 2019'!$G$2:$BR$159,MATCH('Planning Ngrps'!$A95,'March 2019'!$A$2:$A$161,0),MATCH(I$9,'March 2019'!$G$1:$BR$1,0))/INDEX('Planning CPRP'!$G$10:$BA$168,MATCH('Planning Ngrps'!$A95,'Planning CPRP'!$A$10:$A$170,0),MATCH('Planning Ngrps'!I$9,'Planning CPRP'!$G$9:$BA$9,0)),"")</f>
        <v/>
      </c>
      <c r="J95" s="158" t="str">
        <f>IFERROR(INDEX('March 2019'!$G$2:$BR$159,MATCH('Planning Ngrps'!$A95,'March 2019'!$A$2:$A$161,0),MATCH(J$9,'March 2019'!$G$1:$BR$1,0))/INDEX('Planning CPRP'!$G$10:$BA$168,MATCH('Planning Ngrps'!$A95,'Planning CPRP'!$A$10:$A$170,0),MATCH('Planning Ngrps'!J$9,'Planning CPRP'!$G$9:$BA$9,0)),"")</f>
        <v/>
      </c>
      <c r="K95" s="158" t="str">
        <f>IFERROR(INDEX('March 2019'!$G$2:$BR$159,MATCH('Planning Ngrps'!$A95,'March 2019'!$A$2:$A$161,0),MATCH(K$9,'March 2019'!$G$1:$BR$1,0))/INDEX('Planning CPRP'!$G$10:$BA$168,MATCH('Planning Ngrps'!$A95,'Planning CPRP'!$A$10:$A$170,0),MATCH('Planning Ngrps'!K$9,'Planning CPRP'!$G$9:$BA$9,0)),"")</f>
        <v/>
      </c>
      <c r="L95" s="158" t="str">
        <f>IFERROR(INDEX('March 2019'!$G$2:$BR$159,MATCH('Planning Ngrps'!$A95,'March 2019'!$A$2:$A$161,0),MATCH(L$9,'March 2019'!$G$1:$BR$1,0))/INDEX('Planning CPRP'!$G$10:$BA$168,MATCH('Planning Ngrps'!$A95,'Planning CPRP'!$A$10:$A$170,0),MATCH('Planning Ngrps'!L$9,'Planning CPRP'!$G$9:$BA$9,0)),"")</f>
        <v/>
      </c>
      <c r="M95" s="158" t="str">
        <f>IFERROR(INDEX('March 2019'!$G$2:$BR$159,MATCH('Planning Ngrps'!$A95,'March 2019'!$A$2:$A$161,0),MATCH(M$9,'March 2019'!$G$1:$BR$1,0))/INDEX('Planning CPRP'!$G$10:$BA$168,MATCH('Planning Ngrps'!$A95,'Planning CPRP'!$A$10:$A$170,0),MATCH('Planning Ngrps'!M$9,'Planning CPRP'!$G$9:$BA$9,0)),"")</f>
        <v/>
      </c>
      <c r="N95" s="158" t="str">
        <f>IFERROR(INDEX('March 2019'!$G$2:$BR$159,MATCH('Planning Ngrps'!$A95,'March 2019'!$A$2:$A$161,0),MATCH(N$9,'March 2019'!$G$1:$BR$1,0))/INDEX('Planning CPRP'!$G$10:$BA$168,MATCH('Planning Ngrps'!$A95,'Planning CPRP'!$A$10:$A$170,0),MATCH('Planning Ngrps'!N$9,'Planning CPRP'!$G$9:$BA$9,0)),"")</f>
        <v/>
      </c>
      <c r="O95" s="158" t="str">
        <f>IFERROR(INDEX('March 2019'!$G$2:$BR$159,MATCH('Planning Ngrps'!$A95,'March 2019'!$A$2:$A$161,0),MATCH(O$9,'March 2019'!$G$1:$BR$1,0))/INDEX('Planning CPRP'!$G$10:$BA$168,MATCH('Planning Ngrps'!$A95,'Planning CPRP'!$A$10:$A$170,0),MATCH('Planning Ngrps'!O$9,'Planning CPRP'!$G$9:$BA$9,0)),"")</f>
        <v/>
      </c>
      <c r="P95" s="158" t="str">
        <f>IFERROR(INDEX('March 2019'!$G$2:$BR$159,MATCH('Planning Ngrps'!$A95,'March 2019'!$A$2:$A$161,0),MATCH(P$9,'March 2019'!$G$1:$BR$1,0))/INDEX('Planning CPRP'!$G$10:$BA$168,MATCH('Planning Ngrps'!$A95,'Planning CPRP'!$A$10:$A$170,0),MATCH('Planning Ngrps'!P$9,'Planning CPRP'!$G$9:$BA$9,0)),"")</f>
        <v/>
      </c>
      <c r="Q95" s="158" t="str">
        <f>IFERROR(INDEX('March 2019'!$G$2:$BR$159,MATCH('Planning Ngrps'!$A95,'March 2019'!$A$2:$A$161,0),MATCH(Q$9,'March 2019'!$G$1:$BR$1,0))/INDEX('Planning CPRP'!$G$10:$BA$168,MATCH('Planning Ngrps'!$A95,'Planning CPRP'!$A$10:$A$170,0),MATCH('Planning Ngrps'!Q$9,'Planning CPRP'!$G$9:$BA$9,0)),"")</f>
        <v/>
      </c>
      <c r="R95" s="158" t="str">
        <f>IFERROR(INDEX('March 2019'!$G$2:$BR$159,MATCH('Planning Ngrps'!$A95,'March 2019'!$A$2:$A$161,0),MATCH(R$9,'March 2019'!$G$1:$BR$1,0))/INDEX('Planning CPRP'!$G$10:$BA$168,MATCH('Planning Ngrps'!$A95,'Planning CPRP'!$A$10:$A$170,0),MATCH('Planning Ngrps'!R$9,'Planning CPRP'!$G$9:$BA$9,0)),"")</f>
        <v/>
      </c>
      <c r="S95" s="158" t="str">
        <f>IFERROR(INDEX('March 2019'!$G$2:$BR$159,MATCH('Planning Ngrps'!$A95,'March 2019'!$A$2:$A$161,0),MATCH(S$9,'March 2019'!$G$1:$BR$1,0))/INDEX('Planning CPRP'!$G$10:$BA$168,MATCH('Planning Ngrps'!$A95,'Planning CPRP'!$A$10:$A$170,0),MATCH('Planning Ngrps'!S$9,'Planning CPRP'!$G$9:$BA$9,0)),"")</f>
        <v/>
      </c>
      <c r="T95" s="158" t="str">
        <f>IFERROR(INDEX('March 2019'!$G$2:$BR$159,MATCH('Planning Ngrps'!$A95,'March 2019'!$A$2:$A$161,0),MATCH(T$9,'March 2019'!$G$1:$BR$1,0))/INDEX('Planning CPRP'!$G$10:$BA$168,MATCH('Planning Ngrps'!$A95,'Planning CPRP'!$A$10:$A$170,0),MATCH('Planning Ngrps'!T$9,'Planning CPRP'!$G$9:$BA$9,0)),"")</f>
        <v/>
      </c>
      <c r="U95" s="158" t="str">
        <f>IFERROR(INDEX('March 2019'!$G$2:$BR$159,MATCH('Planning Ngrps'!$A95,'March 2019'!$A$2:$A$161,0),MATCH(U$9,'March 2019'!$G$1:$BR$1,0))/INDEX('Planning CPRP'!$G$10:$BA$168,MATCH('Planning Ngrps'!$A95,'Planning CPRP'!$A$10:$A$170,0),MATCH('Planning Ngrps'!U$9,'Planning CPRP'!$G$9:$BA$9,0)),"")</f>
        <v/>
      </c>
      <c r="V95" s="158" t="str">
        <f>IFERROR(INDEX('March 2019'!$G$2:$BR$159,MATCH('Planning Ngrps'!$A95,'March 2019'!$A$2:$A$161,0),MATCH(V$9,'March 2019'!$G$1:$BR$1,0))/INDEX('Planning CPRP'!$G$10:$BA$168,MATCH('Planning Ngrps'!$A95,'Planning CPRP'!$A$10:$A$170,0),MATCH('Planning Ngrps'!V$9,'Planning CPRP'!$G$9:$BA$9,0)),"")</f>
        <v/>
      </c>
      <c r="W95" s="158" t="str">
        <f>IFERROR(INDEX('March 2019'!$G$2:$BR$159,MATCH('Planning Ngrps'!$A95,'March 2019'!$A$2:$A$161,0),MATCH(W$9,'March 2019'!$G$1:$BR$1,0))/INDEX('Planning CPRP'!$G$10:$BA$168,MATCH('Planning Ngrps'!$A95,'Planning CPRP'!$A$10:$A$170,0),MATCH('Planning Ngrps'!W$9,'Planning CPRP'!$G$9:$BA$9,0)),"")</f>
        <v/>
      </c>
      <c r="X95" s="158" t="str">
        <f>IFERROR(INDEX('March 2019'!$G$2:$BR$159,MATCH('Planning Ngrps'!$A95,'March 2019'!$A$2:$A$161,0),MATCH(X$9,'March 2019'!$G$1:$BR$1,0))/INDEX('Planning CPRP'!$G$10:$BA$168,MATCH('Planning Ngrps'!$A95,'Planning CPRP'!$A$10:$A$170,0),MATCH('Planning Ngrps'!X$9,'Planning CPRP'!$G$9:$BA$9,0)),"")</f>
        <v/>
      </c>
      <c r="Y95" s="158" t="str">
        <f>IFERROR(INDEX('March 2019'!$G$2:$BR$159,MATCH('Planning Ngrps'!$A95,'March 2019'!$A$2:$A$161,0),MATCH(Y$9,'March 2019'!$G$1:$BR$1,0))/INDEX('Planning CPRP'!$G$10:$BA$168,MATCH('Planning Ngrps'!$A95,'Planning CPRP'!$A$10:$A$170,0),MATCH('Planning Ngrps'!Y$9,'Planning CPRP'!$G$9:$BA$9,0)),"")</f>
        <v/>
      </c>
      <c r="Z95" s="158" t="str">
        <f>IFERROR(INDEX('March 2019'!$G$2:$BR$159,MATCH('Planning Ngrps'!$A95,'March 2019'!$A$2:$A$161,0),MATCH(Z$9,'March 2019'!$G$1:$BR$1,0))/INDEX('Planning CPRP'!$G$10:$BA$168,MATCH('Planning Ngrps'!$A95,'Planning CPRP'!$A$10:$A$170,0),MATCH('Planning Ngrps'!Z$9,'Planning CPRP'!$G$9:$BA$9,0)),"")</f>
        <v/>
      </c>
      <c r="AA95" s="158" t="str">
        <f>IFERROR(INDEX('March 2019'!$G$2:$BR$159,MATCH('Planning Ngrps'!$A95,'March 2019'!$A$2:$A$161,0),MATCH(AA$9,'March 2019'!$G$1:$BR$1,0))/INDEX('Planning CPRP'!$G$10:$BA$168,MATCH('Planning Ngrps'!$A95,'Planning CPRP'!$A$10:$A$170,0),MATCH('Planning Ngrps'!AA$9,'Planning CPRP'!$G$9:$BA$9,0)),"")</f>
        <v/>
      </c>
      <c r="AB95" s="158" t="str">
        <f>IFERROR(INDEX('March 2019'!$G$2:$BR$159,MATCH('Planning Ngrps'!$A95,'March 2019'!$A$2:$A$161,0),MATCH(AB$9,'March 2019'!$G$1:$BR$1,0))/INDEX('Planning CPRP'!$G$10:$BA$168,MATCH('Planning Ngrps'!$A95,'Planning CPRP'!$A$10:$A$170,0),MATCH('Planning Ngrps'!AB$9,'Planning CPRP'!$G$9:$BA$9,0)),"")</f>
        <v/>
      </c>
      <c r="AC95" s="158" t="str">
        <f>IFERROR(INDEX('March 2019'!$G$2:$BR$159,MATCH('Planning Ngrps'!$A95,'March 2019'!$A$2:$A$161,0),MATCH(AC$9,'March 2019'!$G$1:$BR$1,0))/INDEX('Planning CPRP'!$G$10:$BA$168,MATCH('Planning Ngrps'!$A95,'Planning CPRP'!$A$10:$A$170,0),MATCH('Planning Ngrps'!AC$9,'Planning CPRP'!$G$9:$BA$9,0)),"")</f>
        <v/>
      </c>
      <c r="AD95" s="158" t="str">
        <f>IFERROR(INDEX('March 2019'!$G$2:$BR$159,MATCH('Planning Ngrps'!$A95,'March 2019'!$A$2:$A$161,0),MATCH(AD$9,'March 2019'!$G$1:$BR$1,0))/INDEX('Planning CPRP'!$G$10:$BA$168,MATCH('Planning Ngrps'!$A95,'Planning CPRP'!$A$10:$A$170,0),MATCH('Planning Ngrps'!AD$9,'Planning CPRP'!$G$9:$BA$9,0)),"")</f>
        <v/>
      </c>
      <c r="AE95" s="158" t="str">
        <f>IFERROR(INDEX('March 2019'!$G$2:$BR$159,MATCH('Planning Ngrps'!$A95,'March 2019'!$A$2:$A$161,0),MATCH(AE$9,'March 2019'!$G$1:$BR$1,0))/INDEX('Planning CPRP'!$G$10:$BA$168,MATCH('Planning Ngrps'!$A95,'Planning CPRP'!$A$10:$A$170,0),MATCH('Planning Ngrps'!AE$9,'Planning CPRP'!$G$9:$BA$9,0)),"")</f>
        <v/>
      </c>
      <c r="AF95" s="158" t="str">
        <f>IFERROR(INDEX('March 2019'!$G$2:$BR$159,MATCH('Planning Ngrps'!$A95,'March 2019'!$A$2:$A$161,0),MATCH(AF$9,'March 2019'!$G$1:$BR$1,0))/INDEX('Planning CPRP'!$G$10:$BA$168,MATCH('Planning Ngrps'!$A95,'Planning CPRP'!$A$10:$A$170,0),MATCH('Planning Ngrps'!AF$9,'Planning CPRP'!$G$9:$BA$9,0)),"")</f>
        <v/>
      </c>
      <c r="AG95" s="158" t="str">
        <f>IFERROR(INDEX('March 2019'!$G$2:$BR$159,MATCH('Planning Ngrps'!$A95,'March 2019'!$A$2:$A$161,0),MATCH(AG$9,'March 2019'!$G$1:$BR$1,0))/INDEX('Planning CPRP'!$G$10:$BA$168,MATCH('Planning Ngrps'!$A95,'Planning CPRP'!$A$10:$A$170,0),MATCH('Planning Ngrps'!AG$9,'Planning CPRP'!$G$9:$BA$9,0)),"")</f>
        <v/>
      </c>
      <c r="AH95" s="158" t="str">
        <f>IFERROR(INDEX('March 2019'!$G$2:$BR$159,MATCH('Planning Ngrps'!$A95,'March 2019'!$A$2:$A$161,0),MATCH(AH$9,'March 2019'!$G$1:$BR$1,0))/INDEX('Planning CPRP'!$G$10:$BA$168,MATCH('Planning Ngrps'!$A95,'Planning CPRP'!$A$10:$A$170,0),MATCH('Planning Ngrps'!AH$9,'Planning CPRP'!$G$9:$BA$9,0)),"")</f>
        <v/>
      </c>
      <c r="AI95" s="158" t="str">
        <f>IFERROR(INDEX('March 2019'!$G$2:$BR$159,MATCH('Planning Ngrps'!$A95,'March 2019'!$A$2:$A$161,0),MATCH(AI$9,'March 2019'!$G$1:$BR$1,0))/INDEX('Planning CPRP'!$G$10:$BA$168,MATCH('Planning Ngrps'!$A95,'Planning CPRP'!$A$10:$A$170,0),MATCH('Planning Ngrps'!AI$9,'Planning CPRP'!$G$9:$BA$9,0)),"")</f>
        <v/>
      </c>
      <c r="AJ95" s="158" t="str">
        <f>IFERROR(INDEX('March 2019'!$G$2:$BR$159,MATCH('Planning Ngrps'!$A95,'March 2019'!$A$2:$A$161,0),MATCH(AJ$9,'March 2019'!$G$1:$BR$1,0))/INDEX('Planning CPRP'!$G$10:$BA$168,MATCH('Planning Ngrps'!$A95,'Planning CPRP'!$A$10:$A$170,0),MATCH('Planning Ngrps'!AJ$9,'Planning CPRP'!$G$9:$BA$9,0)),"")</f>
        <v/>
      </c>
      <c r="AK95" s="158" t="str">
        <f>IFERROR(INDEX('March 2019'!$G$2:$BR$159,MATCH('Planning Ngrps'!$A95,'March 2019'!$A$2:$A$161,0),MATCH(AK$9,'March 2019'!$G$1:$BR$1,0))/INDEX('Planning CPRP'!$G$10:$BA$168,MATCH('Planning Ngrps'!$A95,'Planning CPRP'!$A$10:$A$170,0),MATCH('Planning Ngrps'!AK$9,'Planning CPRP'!$G$9:$BA$9,0)),"")</f>
        <v/>
      </c>
      <c r="AL95" s="158" t="str">
        <f>IFERROR(INDEX('March 2019'!$G$2:$BR$159,MATCH('Planning Ngrps'!$A95,'March 2019'!$A$2:$A$161,0),MATCH(AL$9,'March 2019'!$G$1:$BR$1,0))/INDEX('Planning CPRP'!$G$10:$BA$168,MATCH('Planning Ngrps'!$A95,'Planning CPRP'!$A$10:$A$170,0),MATCH('Planning Ngrps'!AL$9,'Planning CPRP'!$G$9:$BA$9,0)),"")</f>
        <v/>
      </c>
      <c r="AM95" s="158" t="str">
        <f>IFERROR(INDEX('March 2019'!$G$2:$BR$159,MATCH('Planning Ngrps'!$A95,'March 2019'!$A$2:$A$161,0),MATCH(AM$9,'March 2019'!$G$1:$BR$1,0))/INDEX('Planning CPRP'!$G$10:$BA$168,MATCH('Planning Ngrps'!$A95,'Planning CPRP'!$A$10:$A$170,0),MATCH('Planning Ngrps'!AM$9,'Planning CPRP'!$G$9:$BA$9,0)),"")</f>
        <v/>
      </c>
      <c r="AN95" s="158" t="str">
        <f>IFERROR(INDEX('March 2019'!$G$2:$BR$159,MATCH('Planning Ngrps'!$A95,'March 2019'!$A$2:$A$161,0),MATCH(AN$9,'March 2019'!$G$1:$BR$1,0))/INDEX('Planning CPRP'!$G$10:$BA$168,MATCH('Planning Ngrps'!$A95,'Planning CPRP'!$A$10:$A$170,0),MATCH('Planning Ngrps'!AN$9,'Planning CPRP'!$G$9:$BA$9,0)),"")</f>
        <v/>
      </c>
      <c r="AO95" s="158" t="str">
        <f>IFERROR(INDEX('March 2019'!$G$2:$BR$159,MATCH('Planning Ngrps'!$A95,'March 2019'!$A$2:$A$161,0),MATCH(AO$9,'March 2019'!$G$1:$BR$1,0))/INDEX('Planning CPRP'!$G$10:$BA$168,MATCH('Planning Ngrps'!$A95,'Planning CPRP'!$A$10:$A$170,0),MATCH('Planning Ngrps'!AO$9,'Planning CPRP'!$G$9:$BA$9,0)),"")</f>
        <v/>
      </c>
      <c r="AP95" s="158" t="str">
        <f>IFERROR(INDEX('March 2019'!$G$2:$BR$159,MATCH('Planning Ngrps'!$A95,'March 2019'!$A$2:$A$161,0),MATCH(AP$9,'March 2019'!$G$1:$BR$1,0))/INDEX('Planning CPRP'!$G$10:$BA$168,MATCH('Planning Ngrps'!$A95,'Planning CPRP'!$A$10:$A$170,0),MATCH('Planning Ngrps'!AP$9,'Planning CPRP'!$G$9:$BA$9,0)),"")</f>
        <v/>
      </c>
      <c r="AQ95" s="158" t="str">
        <f>IFERROR(INDEX('March 2019'!$G$2:$BR$159,MATCH('Planning Ngrps'!$A95,'March 2019'!$A$2:$A$161,0),MATCH(AQ$9,'March 2019'!$G$1:$BR$1,0))/INDEX('Planning CPRP'!$G$10:$BA$168,MATCH('Planning Ngrps'!$A95,'Planning CPRP'!$A$10:$A$170,0),MATCH('Planning Ngrps'!AQ$9,'Planning CPRP'!$G$9:$BA$9,0)),"")</f>
        <v/>
      </c>
      <c r="AR95" s="158" t="str">
        <f>IFERROR(INDEX('March 2019'!$G$2:$BR$159,MATCH('Planning Ngrps'!$A95,'March 2019'!$A$2:$A$161,0),MATCH(AR$9,'March 2019'!$G$1:$BR$1,0))/INDEX('Planning CPRP'!$G$10:$BA$168,MATCH('Planning Ngrps'!$A95,'Planning CPRP'!$A$10:$A$170,0),MATCH('Planning Ngrps'!AR$9,'Planning CPRP'!$G$9:$BA$9,0)),"")</f>
        <v/>
      </c>
      <c r="AS95" s="158" t="str">
        <f>IFERROR(INDEX('March 2019'!$G$2:$BR$159,MATCH('Planning Ngrps'!$A95,'March 2019'!$A$2:$A$161,0),MATCH(AS$9,'March 2019'!$G$1:$BR$1,0))/INDEX('Planning CPRP'!$G$10:$BA$168,MATCH('Planning Ngrps'!$A95,'Planning CPRP'!$A$10:$A$170,0),MATCH('Planning Ngrps'!AS$9,'Planning CPRP'!$G$9:$BA$9,0)),"")</f>
        <v/>
      </c>
      <c r="AT95" s="158" t="str">
        <f>IFERROR(INDEX('March 2019'!$G$2:$BR$159,MATCH('Planning Ngrps'!$A95,'March 2019'!$A$2:$A$161,0),MATCH(AT$9,'March 2019'!$G$1:$BR$1,0))/INDEX('Planning CPRP'!$G$10:$BA$168,MATCH('Planning Ngrps'!$A95,'Planning CPRP'!$A$10:$A$170,0),MATCH('Planning Ngrps'!AT$9,'Planning CPRP'!$G$9:$BA$9,0)),"")</f>
        <v/>
      </c>
      <c r="AU95" s="158" t="str">
        <f>IFERROR(INDEX('March 2019'!$G$2:$BR$159,MATCH('Planning Ngrps'!$A95,'March 2019'!$A$2:$A$161,0),MATCH(AU$9,'March 2019'!$G$1:$BR$1,0))/INDEX('Planning CPRP'!$G$10:$BA$168,MATCH('Planning Ngrps'!$A95,'Planning CPRP'!$A$10:$A$170,0),MATCH('Planning Ngrps'!AU$9,'Planning CPRP'!$G$9:$BA$9,0)),"")</f>
        <v/>
      </c>
      <c r="AV95" s="158" t="str">
        <f>IFERROR(INDEX('March 2019'!$G$2:$BR$159,MATCH('Planning Ngrps'!$A95,'March 2019'!$A$2:$A$161,0),MATCH(AV$9,'March 2019'!$G$1:$BR$1,0))/INDEX('Planning CPRP'!$G$10:$BA$168,MATCH('Planning Ngrps'!$A95,'Planning CPRP'!$A$10:$A$170,0),MATCH('Planning Ngrps'!AV$9,'Planning CPRP'!$G$9:$BA$9,0)),"")</f>
        <v/>
      </c>
      <c r="AW95" s="158" t="str">
        <f>IFERROR(INDEX('March 2019'!$G$2:$BR$159,MATCH('Planning Ngrps'!$A95,'March 2019'!$A$2:$A$161,0),MATCH(AW$9,'March 2019'!$G$1:$BR$1,0))/INDEX('Planning CPRP'!$G$10:$BA$168,MATCH('Planning Ngrps'!$A95,'Planning CPRP'!$A$10:$A$170,0),MATCH('Planning Ngrps'!AW$9,'Planning CPRP'!$G$9:$BA$9,0)),"")</f>
        <v/>
      </c>
      <c r="AX95" s="158" t="str">
        <f>IFERROR(INDEX('March 2019'!$G$2:$BR$159,MATCH('Planning Ngrps'!$A95,'March 2019'!$A$2:$A$161,0),MATCH(AX$9,'March 2019'!$G$1:$BR$1,0))/INDEX('Planning CPRP'!$G$10:$BA$168,MATCH('Planning Ngrps'!$A95,'Planning CPRP'!$A$10:$A$170,0),MATCH('Planning Ngrps'!AX$9,'Planning CPRP'!$G$9:$BA$9,0)),"")</f>
        <v/>
      </c>
      <c r="AY95" s="158" t="str">
        <f>IFERROR(INDEX('March 2019'!$G$2:$BR$159,MATCH('Planning Ngrps'!$A95,'March 2019'!$A$2:$A$161,0),MATCH(AY$9,'March 2019'!$G$1:$BR$1,0))/INDEX('Planning CPRP'!$G$10:$BA$168,MATCH('Planning Ngrps'!$A95,'Planning CPRP'!$A$10:$A$170,0),MATCH('Planning Ngrps'!AY$9,'Planning CPRP'!$G$9:$BA$9,0)),"")</f>
        <v/>
      </c>
      <c r="AZ95" s="158" t="str">
        <f>IFERROR(INDEX('March 2019'!$G$2:$BR$159,MATCH('Planning Ngrps'!$A95,'March 2019'!$A$2:$A$161,0),MATCH(AZ$9,'March 2019'!$G$1:$BR$1,0))/INDEX('Planning CPRP'!$G$10:$BA$168,MATCH('Planning Ngrps'!$A95,'Planning CPRP'!$A$10:$A$170,0),MATCH('Planning Ngrps'!AZ$9,'Planning CPRP'!$G$9:$BA$9,0)),"")</f>
        <v/>
      </c>
      <c r="BA95" s="158" t="str">
        <f>IFERROR(INDEX('March 2019'!$G$2:$BR$159,MATCH('Planning Ngrps'!$A95,'March 2019'!$A$2:$A$161,0),MATCH(BA$9,'March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IFERROR(INDEX('March 2019'!$G$2:$BR$159,MATCH('Planning Ngrps'!$A98,'March 2019'!$A$2:$A$161,0),MATCH(G$9,'March 2019'!$G$1:$BR$1,0))/INDEX('Planning CPRP'!$G$10:$BA$168,MATCH('Planning Ngrps'!$A98,'Planning CPRP'!$A$10:$A$170,0),MATCH('Planning Ngrps'!G$9,'Planning CPRP'!$G$9:$BA$9,0)),"")</f>
        <v/>
      </c>
      <c r="H98" s="158" t="str">
        <f>IFERROR(INDEX('March 2019'!$G$2:$BR$159,MATCH('Planning Ngrps'!$A98,'March 2019'!$A$2:$A$161,0),MATCH(H$9,'March 2019'!$G$1:$BR$1,0))/INDEX('Planning CPRP'!$G$10:$BA$168,MATCH('Planning Ngrps'!$A98,'Planning CPRP'!$A$10:$A$170,0),MATCH('Planning Ngrps'!H$9,'Planning CPRP'!$G$9:$BA$9,0)),"")</f>
        <v/>
      </c>
      <c r="I98" s="158" t="str">
        <f>IFERROR(INDEX('March 2019'!$G$2:$BR$159,MATCH('Planning Ngrps'!$A98,'March 2019'!$A$2:$A$161,0),MATCH(I$9,'March 2019'!$G$1:$BR$1,0))/INDEX('Planning CPRP'!$G$10:$BA$168,MATCH('Planning Ngrps'!$A98,'Planning CPRP'!$A$10:$A$170,0),MATCH('Planning Ngrps'!I$9,'Planning CPRP'!$G$9:$BA$9,0)),"")</f>
        <v/>
      </c>
      <c r="J98" s="158" t="str">
        <f>IFERROR(INDEX('March 2019'!$G$2:$BR$159,MATCH('Planning Ngrps'!$A98,'March 2019'!$A$2:$A$161,0),MATCH(J$9,'March 2019'!$G$1:$BR$1,0))/INDEX('Planning CPRP'!$G$10:$BA$168,MATCH('Planning Ngrps'!$A98,'Planning CPRP'!$A$10:$A$170,0),MATCH('Planning Ngrps'!J$9,'Planning CPRP'!$G$9:$BA$9,0)),"")</f>
        <v/>
      </c>
      <c r="K98" s="158" t="str">
        <f>IFERROR(INDEX('March 2019'!$G$2:$BR$159,MATCH('Planning Ngrps'!$A98,'March 2019'!$A$2:$A$161,0),MATCH(K$9,'March 2019'!$G$1:$BR$1,0))/INDEX('Planning CPRP'!$G$10:$BA$168,MATCH('Planning Ngrps'!$A98,'Planning CPRP'!$A$10:$A$170,0),MATCH('Planning Ngrps'!K$9,'Planning CPRP'!$G$9:$BA$9,0)),"")</f>
        <v/>
      </c>
      <c r="L98" s="158" t="str">
        <f>IFERROR(INDEX('March 2019'!$G$2:$BR$159,MATCH('Planning Ngrps'!$A98,'March 2019'!$A$2:$A$161,0),MATCH(L$9,'March 2019'!$G$1:$BR$1,0))/INDEX('Planning CPRP'!$G$10:$BA$168,MATCH('Planning Ngrps'!$A98,'Planning CPRP'!$A$10:$A$170,0),MATCH('Planning Ngrps'!L$9,'Planning CPRP'!$G$9:$BA$9,0)),"")</f>
        <v/>
      </c>
      <c r="M98" s="158" t="str">
        <f>IFERROR(INDEX('March 2019'!$G$2:$BR$159,MATCH('Planning Ngrps'!$A98,'March 2019'!$A$2:$A$161,0),MATCH(M$9,'March 2019'!$G$1:$BR$1,0))/INDEX('Planning CPRP'!$G$10:$BA$168,MATCH('Planning Ngrps'!$A98,'Planning CPRP'!$A$10:$A$170,0),MATCH('Planning Ngrps'!M$9,'Planning CPRP'!$G$9:$BA$9,0)),"")</f>
        <v/>
      </c>
      <c r="N98" s="158" t="str">
        <f>IFERROR(INDEX('March 2019'!$G$2:$BR$159,MATCH('Planning Ngrps'!$A98,'March 2019'!$A$2:$A$161,0),MATCH(N$9,'March 2019'!$G$1:$BR$1,0))/INDEX('Planning CPRP'!$G$10:$BA$168,MATCH('Planning Ngrps'!$A98,'Planning CPRP'!$A$10:$A$170,0),MATCH('Planning Ngrps'!N$9,'Planning CPRP'!$G$9:$BA$9,0)),"")</f>
        <v/>
      </c>
      <c r="O98" s="158" t="str">
        <f>IFERROR(INDEX('March 2019'!$G$2:$BR$159,MATCH('Planning Ngrps'!$A98,'March 2019'!$A$2:$A$161,0),MATCH(O$9,'March 2019'!$G$1:$BR$1,0))/INDEX('Planning CPRP'!$G$10:$BA$168,MATCH('Planning Ngrps'!$A98,'Planning CPRP'!$A$10:$A$170,0),MATCH('Planning Ngrps'!O$9,'Planning CPRP'!$G$9:$BA$9,0)),"")</f>
        <v/>
      </c>
      <c r="P98" s="158" t="str">
        <f>IFERROR(INDEX('March 2019'!$G$2:$BR$159,MATCH('Planning Ngrps'!$A98,'March 2019'!$A$2:$A$161,0),MATCH(P$9,'March 2019'!$G$1:$BR$1,0))/INDEX('Planning CPRP'!$G$10:$BA$168,MATCH('Planning Ngrps'!$A98,'Planning CPRP'!$A$10:$A$170,0),MATCH('Planning Ngrps'!P$9,'Planning CPRP'!$G$9:$BA$9,0)),"")</f>
        <v/>
      </c>
      <c r="Q98" s="158" t="str">
        <f>IFERROR(INDEX('March 2019'!$G$2:$BR$159,MATCH('Planning Ngrps'!$A98,'March 2019'!$A$2:$A$161,0),MATCH(Q$9,'March 2019'!$G$1:$BR$1,0))/INDEX('Planning CPRP'!$G$10:$BA$168,MATCH('Planning Ngrps'!$A98,'Planning CPRP'!$A$10:$A$170,0),MATCH('Planning Ngrps'!Q$9,'Planning CPRP'!$G$9:$BA$9,0)),"")</f>
        <v/>
      </c>
      <c r="R98" s="158" t="str">
        <f>IFERROR(INDEX('March 2019'!$G$2:$BR$159,MATCH('Planning Ngrps'!$A98,'March 2019'!$A$2:$A$161,0),MATCH(R$9,'March 2019'!$G$1:$BR$1,0))/INDEX('Planning CPRP'!$G$10:$BA$168,MATCH('Planning Ngrps'!$A98,'Planning CPRP'!$A$10:$A$170,0),MATCH('Planning Ngrps'!R$9,'Planning CPRP'!$G$9:$BA$9,0)),"")</f>
        <v/>
      </c>
      <c r="S98" s="158" t="str">
        <f>IFERROR(INDEX('March 2019'!$G$2:$BR$159,MATCH('Planning Ngrps'!$A98,'March 2019'!$A$2:$A$161,0),MATCH(S$9,'March 2019'!$G$1:$BR$1,0))/INDEX('Planning CPRP'!$G$10:$BA$168,MATCH('Planning Ngrps'!$A98,'Planning CPRP'!$A$10:$A$170,0),MATCH('Planning Ngrps'!S$9,'Planning CPRP'!$G$9:$BA$9,0)),"")</f>
        <v/>
      </c>
      <c r="T98" s="158" t="str">
        <f>IFERROR(INDEX('March 2019'!$G$2:$BR$159,MATCH('Planning Ngrps'!$A98,'March 2019'!$A$2:$A$161,0),MATCH(T$9,'March 2019'!$G$1:$BR$1,0))/INDEX('Planning CPRP'!$G$10:$BA$168,MATCH('Planning Ngrps'!$A98,'Planning CPRP'!$A$10:$A$170,0),MATCH('Planning Ngrps'!T$9,'Planning CPRP'!$G$9:$BA$9,0)),"")</f>
        <v/>
      </c>
      <c r="U98" s="158" t="str">
        <f>IFERROR(INDEX('March 2019'!$G$2:$BR$159,MATCH('Planning Ngrps'!$A98,'March 2019'!$A$2:$A$161,0),MATCH(U$9,'March 2019'!$G$1:$BR$1,0))/INDEX('Planning CPRP'!$G$10:$BA$168,MATCH('Planning Ngrps'!$A98,'Planning CPRP'!$A$10:$A$170,0),MATCH('Planning Ngrps'!U$9,'Planning CPRP'!$G$9:$BA$9,0)),"")</f>
        <v/>
      </c>
      <c r="V98" s="158" t="str">
        <f>IFERROR(INDEX('March 2019'!$G$2:$BR$159,MATCH('Planning Ngrps'!$A98,'March 2019'!$A$2:$A$161,0),MATCH(V$9,'March 2019'!$G$1:$BR$1,0))/INDEX('Planning CPRP'!$G$10:$BA$168,MATCH('Planning Ngrps'!$A98,'Planning CPRP'!$A$10:$A$170,0),MATCH('Planning Ngrps'!V$9,'Planning CPRP'!$G$9:$BA$9,0)),"")</f>
        <v/>
      </c>
      <c r="W98" s="158" t="str">
        <f>IFERROR(INDEX('March 2019'!$G$2:$BR$159,MATCH('Planning Ngrps'!$A98,'March 2019'!$A$2:$A$161,0),MATCH(W$9,'March 2019'!$G$1:$BR$1,0))/INDEX('Planning CPRP'!$G$10:$BA$168,MATCH('Planning Ngrps'!$A98,'Planning CPRP'!$A$10:$A$170,0),MATCH('Planning Ngrps'!W$9,'Planning CPRP'!$G$9:$BA$9,0)),"")</f>
        <v/>
      </c>
      <c r="X98" s="158" t="str">
        <f>IFERROR(INDEX('March 2019'!$G$2:$BR$159,MATCH('Planning Ngrps'!$A98,'March 2019'!$A$2:$A$161,0),MATCH(X$9,'March 2019'!$G$1:$BR$1,0))/INDEX('Planning CPRP'!$G$10:$BA$168,MATCH('Planning Ngrps'!$A98,'Planning CPRP'!$A$10:$A$170,0),MATCH('Planning Ngrps'!X$9,'Planning CPRP'!$G$9:$BA$9,0)),"")</f>
        <v/>
      </c>
      <c r="Y98" s="158" t="str">
        <f>IFERROR(INDEX('March 2019'!$G$2:$BR$159,MATCH('Planning Ngrps'!$A98,'March 2019'!$A$2:$A$161,0),MATCH(Y$9,'March 2019'!$G$1:$BR$1,0))/INDEX('Planning CPRP'!$G$10:$BA$168,MATCH('Planning Ngrps'!$A98,'Planning CPRP'!$A$10:$A$170,0),MATCH('Planning Ngrps'!Y$9,'Planning CPRP'!$G$9:$BA$9,0)),"")</f>
        <v/>
      </c>
      <c r="Z98" s="158" t="str">
        <f>IFERROR(INDEX('March 2019'!$G$2:$BR$159,MATCH('Planning Ngrps'!$A98,'March 2019'!$A$2:$A$161,0),MATCH(Z$9,'March 2019'!$G$1:$BR$1,0))/INDEX('Planning CPRP'!$G$10:$BA$168,MATCH('Planning Ngrps'!$A98,'Planning CPRP'!$A$10:$A$170,0),MATCH('Planning Ngrps'!Z$9,'Planning CPRP'!$G$9:$BA$9,0)),"")</f>
        <v/>
      </c>
      <c r="AA98" s="158" t="str">
        <f>IFERROR(INDEX('March 2019'!$G$2:$BR$159,MATCH('Planning Ngrps'!$A98,'March 2019'!$A$2:$A$161,0),MATCH(AA$9,'March 2019'!$G$1:$BR$1,0))/INDEX('Planning CPRP'!$G$10:$BA$168,MATCH('Planning Ngrps'!$A98,'Planning CPRP'!$A$10:$A$170,0),MATCH('Planning Ngrps'!AA$9,'Planning CPRP'!$G$9:$BA$9,0)),"")</f>
        <v/>
      </c>
      <c r="AB98" s="158" t="str">
        <f>IFERROR(INDEX('March 2019'!$G$2:$BR$159,MATCH('Planning Ngrps'!$A98,'March 2019'!$A$2:$A$161,0),MATCH(AB$9,'March 2019'!$G$1:$BR$1,0))/INDEX('Planning CPRP'!$G$10:$BA$168,MATCH('Planning Ngrps'!$A98,'Planning CPRP'!$A$10:$A$170,0),MATCH('Planning Ngrps'!AB$9,'Planning CPRP'!$G$9:$BA$9,0)),"")</f>
        <v/>
      </c>
      <c r="AC98" s="158" t="str">
        <f>IFERROR(INDEX('March 2019'!$G$2:$BR$159,MATCH('Planning Ngrps'!$A98,'March 2019'!$A$2:$A$161,0),MATCH(AC$9,'March 2019'!$G$1:$BR$1,0))/INDEX('Planning CPRP'!$G$10:$BA$168,MATCH('Planning Ngrps'!$A98,'Planning CPRP'!$A$10:$A$170,0),MATCH('Planning Ngrps'!AC$9,'Planning CPRP'!$G$9:$BA$9,0)),"")</f>
        <v/>
      </c>
      <c r="AD98" s="158" t="str">
        <f>IFERROR(INDEX('March 2019'!$G$2:$BR$159,MATCH('Planning Ngrps'!$A98,'March 2019'!$A$2:$A$161,0),MATCH(AD$9,'March 2019'!$G$1:$BR$1,0))/INDEX('Planning CPRP'!$G$10:$BA$168,MATCH('Planning Ngrps'!$A98,'Planning CPRP'!$A$10:$A$170,0),MATCH('Planning Ngrps'!AD$9,'Planning CPRP'!$G$9:$BA$9,0)),"")</f>
        <v/>
      </c>
      <c r="AE98" s="158" t="str">
        <f>IFERROR(INDEX('March 2019'!$G$2:$BR$159,MATCH('Planning Ngrps'!$A98,'March 2019'!$A$2:$A$161,0),MATCH(AE$9,'March 2019'!$G$1:$BR$1,0))/INDEX('Planning CPRP'!$G$10:$BA$168,MATCH('Planning Ngrps'!$A98,'Planning CPRP'!$A$10:$A$170,0),MATCH('Planning Ngrps'!AE$9,'Planning CPRP'!$G$9:$BA$9,0)),"")</f>
        <v/>
      </c>
      <c r="AF98" s="158" t="str">
        <f>IFERROR(INDEX('March 2019'!$G$2:$BR$159,MATCH('Planning Ngrps'!$A98,'March 2019'!$A$2:$A$161,0),MATCH(AF$9,'March 2019'!$G$1:$BR$1,0))/INDEX('Planning CPRP'!$G$10:$BA$168,MATCH('Planning Ngrps'!$A98,'Planning CPRP'!$A$10:$A$170,0),MATCH('Planning Ngrps'!AF$9,'Planning CPRP'!$G$9:$BA$9,0)),"")</f>
        <v/>
      </c>
      <c r="AG98" s="158" t="str">
        <f>IFERROR(INDEX('March 2019'!$G$2:$BR$159,MATCH('Planning Ngrps'!$A98,'March 2019'!$A$2:$A$161,0),MATCH(AG$9,'March 2019'!$G$1:$BR$1,0))/INDEX('Planning CPRP'!$G$10:$BA$168,MATCH('Planning Ngrps'!$A98,'Planning CPRP'!$A$10:$A$170,0),MATCH('Planning Ngrps'!AG$9,'Planning CPRP'!$G$9:$BA$9,0)),"")</f>
        <v/>
      </c>
      <c r="AH98" s="158" t="str">
        <f>IFERROR(INDEX('March 2019'!$G$2:$BR$159,MATCH('Planning Ngrps'!$A98,'March 2019'!$A$2:$A$161,0),MATCH(AH$9,'March 2019'!$G$1:$BR$1,0))/INDEX('Planning CPRP'!$G$10:$BA$168,MATCH('Planning Ngrps'!$A98,'Planning CPRP'!$A$10:$A$170,0),MATCH('Planning Ngrps'!AH$9,'Planning CPRP'!$G$9:$BA$9,0)),"")</f>
        <v/>
      </c>
      <c r="AI98" s="158" t="str">
        <f>IFERROR(INDEX('March 2019'!$G$2:$BR$159,MATCH('Planning Ngrps'!$A98,'March 2019'!$A$2:$A$161,0),MATCH(AI$9,'March 2019'!$G$1:$BR$1,0))/INDEX('Planning CPRP'!$G$10:$BA$168,MATCH('Planning Ngrps'!$A98,'Planning CPRP'!$A$10:$A$170,0),MATCH('Planning Ngrps'!AI$9,'Planning CPRP'!$G$9:$BA$9,0)),"")</f>
        <v/>
      </c>
      <c r="AJ98" s="158" t="str">
        <f>IFERROR(INDEX('March 2019'!$G$2:$BR$159,MATCH('Planning Ngrps'!$A98,'March 2019'!$A$2:$A$161,0),MATCH(AJ$9,'March 2019'!$G$1:$BR$1,0))/INDEX('Planning CPRP'!$G$10:$BA$168,MATCH('Planning Ngrps'!$A98,'Planning CPRP'!$A$10:$A$170,0),MATCH('Planning Ngrps'!AJ$9,'Planning CPRP'!$G$9:$BA$9,0)),"")</f>
        <v/>
      </c>
      <c r="AK98" s="158" t="str">
        <f>IFERROR(INDEX('March 2019'!$G$2:$BR$159,MATCH('Planning Ngrps'!$A98,'March 2019'!$A$2:$A$161,0),MATCH(AK$9,'March 2019'!$G$1:$BR$1,0))/INDEX('Planning CPRP'!$G$10:$BA$168,MATCH('Planning Ngrps'!$A98,'Planning CPRP'!$A$10:$A$170,0),MATCH('Planning Ngrps'!AK$9,'Planning CPRP'!$G$9:$BA$9,0)),"")</f>
        <v/>
      </c>
      <c r="AL98" s="158" t="str">
        <f>IFERROR(INDEX('March 2019'!$G$2:$BR$159,MATCH('Planning Ngrps'!$A98,'March 2019'!$A$2:$A$161,0),MATCH(AL$9,'March 2019'!$G$1:$BR$1,0))/INDEX('Planning CPRP'!$G$10:$BA$168,MATCH('Planning Ngrps'!$A98,'Planning CPRP'!$A$10:$A$170,0),MATCH('Planning Ngrps'!AL$9,'Planning CPRP'!$G$9:$BA$9,0)),"")</f>
        <v/>
      </c>
      <c r="AM98" s="158" t="str">
        <f>IFERROR(INDEX('March 2019'!$G$2:$BR$159,MATCH('Planning Ngrps'!$A98,'March 2019'!$A$2:$A$161,0),MATCH(AM$9,'March 2019'!$G$1:$BR$1,0))/INDEX('Planning CPRP'!$G$10:$BA$168,MATCH('Planning Ngrps'!$A98,'Planning CPRP'!$A$10:$A$170,0),MATCH('Planning Ngrps'!AM$9,'Planning CPRP'!$G$9:$BA$9,0)),"")</f>
        <v/>
      </c>
      <c r="AN98" s="158" t="str">
        <f>IFERROR(INDEX('March 2019'!$G$2:$BR$159,MATCH('Planning Ngrps'!$A98,'March 2019'!$A$2:$A$161,0),MATCH(AN$9,'March 2019'!$G$1:$BR$1,0))/INDEX('Planning CPRP'!$G$10:$BA$168,MATCH('Planning Ngrps'!$A98,'Planning CPRP'!$A$10:$A$170,0),MATCH('Planning Ngrps'!AN$9,'Planning CPRP'!$G$9:$BA$9,0)),"")</f>
        <v/>
      </c>
      <c r="AO98" s="158" t="str">
        <f>IFERROR(INDEX('March 2019'!$G$2:$BR$159,MATCH('Planning Ngrps'!$A98,'March 2019'!$A$2:$A$161,0),MATCH(AO$9,'March 2019'!$G$1:$BR$1,0))/INDEX('Planning CPRP'!$G$10:$BA$168,MATCH('Planning Ngrps'!$A98,'Planning CPRP'!$A$10:$A$170,0),MATCH('Planning Ngrps'!AO$9,'Planning CPRP'!$G$9:$BA$9,0)),"")</f>
        <v/>
      </c>
      <c r="AP98" s="158" t="str">
        <f>IFERROR(INDEX('March 2019'!$G$2:$BR$159,MATCH('Planning Ngrps'!$A98,'March 2019'!$A$2:$A$161,0),MATCH(AP$9,'March 2019'!$G$1:$BR$1,0))/INDEX('Planning CPRP'!$G$10:$BA$168,MATCH('Planning Ngrps'!$A98,'Planning CPRP'!$A$10:$A$170,0),MATCH('Planning Ngrps'!AP$9,'Planning CPRP'!$G$9:$BA$9,0)),"")</f>
        <v/>
      </c>
      <c r="AQ98" s="158" t="str">
        <f>IFERROR(INDEX('March 2019'!$G$2:$BR$159,MATCH('Planning Ngrps'!$A98,'March 2019'!$A$2:$A$161,0),MATCH(AQ$9,'March 2019'!$G$1:$BR$1,0))/INDEX('Planning CPRP'!$G$10:$BA$168,MATCH('Planning Ngrps'!$A98,'Planning CPRP'!$A$10:$A$170,0),MATCH('Planning Ngrps'!AQ$9,'Planning CPRP'!$G$9:$BA$9,0)),"")</f>
        <v/>
      </c>
      <c r="AR98" s="158" t="str">
        <f>IFERROR(INDEX('March 2019'!$G$2:$BR$159,MATCH('Planning Ngrps'!$A98,'March 2019'!$A$2:$A$161,0),MATCH(AR$9,'March 2019'!$G$1:$BR$1,0))/INDEX('Planning CPRP'!$G$10:$BA$168,MATCH('Planning Ngrps'!$A98,'Planning CPRP'!$A$10:$A$170,0),MATCH('Planning Ngrps'!AR$9,'Planning CPRP'!$G$9:$BA$9,0)),"")</f>
        <v/>
      </c>
      <c r="AS98" s="158" t="str">
        <f>IFERROR(INDEX('March 2019'!$G$2:$BR$159,MATCH('Planning Ngrps'!$A98,'March 2019'!$A$2:$A$161,0),MATCH(AS$9,'March 2019'!$G$1:$BR$1,0))/INDEX('Planning CPRP'!$G$10:$BA$168,MATCH('Planning Ngrps'!$A98,'Planning CPRP'!$A$10:$A$170,0),MATCH('Planning Ngrps'!AS$9,'Planning CPRP'!$G$9:$BA$9,0)),"")</f>
        <v/>
      </c>
      <c r="AT98" s="158" t="str">
        <f>IFERROR(INDEX('March 2019'!$G$2:$BR$159,MATCH('Planning Ngrps'!$A98,'March 2019'!$A$2:$A$161,0),MATCH(AT$9,'March 2019'!$G$1:$BR$1,0))/INDEX('Planning CPRP'!$G$10:$BA$168,MATCH('Planning Ngrps'!$A98,'Planning CPRP'!$A$10:$A$170,0),MATCH('Planning Ngrps'!AT$9,'Planning CPRP'!$G$9:$BA$9,0)),"")</f>
        <v/>
      </c>
      <c r="AU98" s="158" t="str">
        <f>IFERROR(INDEX('March 2019'!$G$2:$BR$159,MATCH('Planning Ngrps'!$A98,'March 2019'!$A$2:$A$161,0),MATCH(AU$9,'March 2019'!$G$1:$BR$1,0))/INDEX('Planning CPRP'!$G$10:$BA$168,MATCH('Planning Ngrps'!$A98,'Planning CPRP'!$A$10:$A$170,0),MATCH('Planning Ngrps'!AU$9,'Planning CPRP'!$G$9:$BA$9,0)),"")</f>
        <v/>
      </c>
      <c r="AV98" s="158" t="str">
        <f>IFERROR(INDEX('March 2019'!$G$2:$BR$159,MATCH('Planning Ngrps'!$A98,'March 2019'!$A$2:$A$161,0),MATCH(AV$9,'March 2019'!$G$1:$BR$1,0))/INDEX('Planning CPRP'!$G$10:$BA$168,MATCH('Planning Ngrps'!$A98,'Planning CPRP'!$A$10:$A$170,0),MATCH('Planning Ngrps'!AV$9,'Planning CPRP'!$G$9:$BA$9,0)),"")</f>
        <v/>
      </c>
      <c r="AW98" s="158" t="str">
        <f>IFERROR(INDEX('March 2019'!$G$2:$BR$159,MATCH('Planning Ngrps'!$A98,'March 2019'!$A$2:$A$161,0),MATCH(AW$9,'March 2019'!$G$1:$BR$1,0))/INDEX('Planning CPRP'!$G$10:$BA$168,MATCH('Planning Ngrps'!$A98,'Planning CPRP'!$A$10:$A$170,0),MATCH('Planning Ngrps'!AW$9,'Planning CPRP'!$G$9:$BA$9,0)),"")</f>
        <v/>
      </c>
      <c r="AX98" s="158" t="str">
        <f>IFERROR(INDEX('March 2019'!$G$2:$BR$159,MATCH('Planning Ngrps'!$A98,'March 2019'!$A$2:$A$161,0),MATCH(AX$9,'March 2019'!$G$1:$BR$1,0))/INDEX('Planning CPRP'!$G$10:$BA$168,MATCH('Planning Ngrps'!$A98,'Planning CPRP'!$A$10:$A$170,0),MATCH('Planning Ngrps'!AX$9,'Planning CPRP'!$G$9:$BA$9,0)),"")</f>
        <v/>
      </c>
      <c r="AY98" s="158" t="str">
        <f>IFERROR(INDEX('March 2019'!$G$2:$BR$159,MATCH('Planning Ngrps'!$A98,'March 2019'!$A$2:$A$161,0),MATCH(AY$9,'March 2019'!$G$1:$BR$1,0))/INDEX('Planning CPRP'!$G$10:$BA$168,MATCH('Planning Ngrps'!$A98,'Planning CPRP'!$A$10:$A$170,0),MATCH('Planning Ngrps'!AY$9,'Planning CPRP'!$G$9:$BA$9,0)),"")</f>
        <v/>
      </c>
      <c r="AZ98" s="158" t="str">
        <f>IFERROR(INDEX('March 2019'!$G$2:$BR$159,MATCH('Planning Ngrps'!$A98,'March 2019'!$A$2:$A$161,0),MATCH(AZ$9,'March 2019'!$G$1:$BR$1,0))/INDEX('Planning CPRP'!$G$10:$BA$168,MATCH('Planning Ngrps'!$A98,'Planning CPRP'!$A$10:$A$170,0),MATCH('Planning Ngrps'!AZ$9,'Planning CPRP'!$G$9:$BA$9,0)),"")</f>
        <v/>
      </c>
      <c r="BA98" s="158" t="str">
        <f>IFERROR(INDEX('March 2019'!$G$2:$BR$159,MATCH('Planning Ngrps'!$A98,'March 2019'!$A$2:$A$161,0),MATCH(BA$9,'March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IFERROR(INDEX('March 2019'!$G$2:$BR$159,MATCH('Planning Ngrps'!$A99,'March 2019'!$A$2:$A$161,0),MATCH(G$9,'March 2019'!$G$1:$BR$1,0))/INDEX('Planning CPRP'!$G$10:$BA$168,MATCH('Planning Ngrps'!$A99,'Planning CPRP'!$A$10:$A$170,0),MATCH('Planning Ngrps'!G$9,'Planning CPRP'!$G$9:$BA$9,0)),"")</f>
        <v/>
      </c>
      <c r="H99" s="158" t="str">
        <f>IFERROR(INDEX('March 2019'!$G$2:$BR$159,MATCH('Planning Ngrps'!$A99,'March 2019'!$A$2:$A$161,0),MATCH(H$9,'March 2019'!$G$1:$BR$1,0))/INDEX('Planning CPRP'!$G$10:$BA$168,MATCH('Planning Ngrps'!$A99,'Planning CPRP'!$A$10:$A$170,0),MATCH('Planning Ngrps'!H$9,'Planning CPRP'!$G$9:$BA$9,0)),"")</f>
        <v/>
      </c>
      <c r="I99" s="158" t="str">
        <f>IFERROR(INDEX('March 2019'!$G$2:$BR$159,MATCH('Planning Ngrps'!$A99,'March 2019'!$A$2:$A$161,0),MATCH(I$9,'March 2019'!$G$1:$BR$1,0))/INDEX('Planning CPRP'!$G$10:$BA$168,MATCH('Planning Ngrps'!$A99,'Planning CPRP'!$A$10:$A$170,0),MATCH('Planning Ngrps'!I$9,'Planning CPRP'!$G$9:$BA$9,0)),"")</f>
        <v/>
      </c>
      <c r="J99" s="158" t="str">
        <f>IFERROR(INDEX('March 2019'!$G$2:$BR$159,MATCH('Planning Ngrps'!$A99,'March 2019'!$A$2:$A$161,0),MATCH(J$9,'March 2019'!$G$1:$BR$1,0))/INDEX('Planning CPRP'!$G$10:$BA$168,MATCH('Planning Ngrps'!$A99,'Planning CPRP'!$A$10:$A$170,0),MATCH('Planning Ngrps'!J$9,'Planning CPRP'!$G$9:$BA$9,0)),"")</f>
        <v/>
      </c>
      <c r="K99" s="158" t="str">
        <f>IFERROR(INDEX('March 2019'!$G$2:$BR$159,MATCH('Planning Ngrps'!$A99,'March 2019'!$A$2:$A$161,0),MATCH(K$9,'March 2019'!$G$1:$BR$1,0))/INDEX('Planning CPRP'!$G$10:$BA$168,MATCH('Planning Ngrps'!$A99,'Planning CPRP'!$A$10:$A$170,0),MATCH('Planning Ngrps'!K$9,'Planning CPRP'!$G$9:$BA$9,0)),"")</f>
        <v/>
      </c>
      <c r="L99" s="158" t="str">
        <f>IFERROR(INDEX('March 2019'!$G$2:$BR$159,MATCH('Planning Ngrps'!$A99,'March 2019'!$A$2:$A$161,0),MATCH(L$9,'March 2019'!$G$1:$BR$1,0))/INDEX('Planning CPRP'!$G$10:$BA$168,MATCH('Planning Ngrps'!$A99,'Planning CPRP'!$A$10:$A$170,0),MATCH('Planning Ngrps'!L$9,'Planning CPRP'!$G$9:$BA$9,0)),"")</f>
        <v/>
      </c>
      <c r="M99" s="158" t="str">
        <f>IFERROR(INDEX('March 2019'!$G$2:$BR$159,MATCH('Planning Ngrps'!$A99,'March 2019'!$A$2:$A$161,0),MATCH(M$9,'March 2019'!$G$1:$BR$1,0))/INDEX('Planning CPRP'!$G$10:$BA$168,MATCH('Planning Ngrps'!$A99,'Planning CPRP'!$A$10:$A$170,0),MATCH('Planning Ngrps'!M$9,'Planning CPRP'!$G$9:$BA$9,0)),"")</f>
        <v/>
      </c>
      <c r="N99" s="158" t="str">
        <f>IFERROR(INDEX('March 2019'!$G$2:$BR$159,MATCH('Planning Ngrps'!$A99,'March 2019'!$A$2:$A$161,0),MATCH(N$9,'March 2019'!$G$1:$BR$1,0))/INDEX('Planning CPRP'!$G$10:$BA$168,MATCH('Planning Ngrps'!$A99,'Planning CPRP'!$A$10:$A$170,0),MATCH('Planning Ngrps'!N$9,'Planning CPRP'!$G$9:$BA$9,0)),"")</f>
        <v/>
      </c>
      <c r="O99" s="158" t="str">
        <f>IFERROR(INDEX('March 2019'!$G$2:$BR$159,MATCH('Planning Ngrps'!$A99,'March 2019'!$A$2:$A$161,0),MATCH(O$9,'March 2019'!$G$1:$BR$1,0))/INDEX('Planning CPRP'!$G$10:$BA$168,MATCH('Planning Ngrps'!$A99,'Planning CPRP'!$A$10:$A$170,0),MATCH('Planning Ngrps'!O$9,'Planning CPRP'!$G$9:$BA$9,0)),"")</f>
        <v/>
      </c>
      <c r="P99" s="158" t="str">
        <f>IFERROR(INDEX('March 2019'!$G$2:$BR$159,MATCH('Planning Ngrps'!$A99,'March 2019'!$A$2:$A$161,0),MATCH(P$9,'March 2019'!$G$1:$BR$1,0))/INDEX('Planning CPRP'!$G$10:$BA$168,MATCH('Planning Ngrps'!$A99,'Planning CPRP'!$A$10:$A$170,0),MATCH('Planning Ngrps'!P$9,'Planning CPRP'!$G$9:$BA$9,0)),"")</f>
        <v/>
      </c>
      <c r="Q99" s="158" t="str">
        <f>IFERROR(INDEX('March 2019'!$G$2:$BR$159,MATCH('Planning Ngrps'!$A99,'March 2019'!$A$2:$A$161,0),MATCH(Q$9,'March 2019'!$G$1:$BR$1,0))/INDEX('Planning CPRP'!$G$10:$BA$168,MATCH('Planning Ngrps'!$A99,'Planning CPRP'!$A$10:$A$170,0),MATCH('Planning Ngrps'!Q$9,'Planning CPRP'!$G$9:$BA$9,0)),"")</f>
        <v/>
      </c>
      <c r="R99" s="158" t="str">
        <f>IFERROR(INDEX('March 2019'!$G$2:$BR$159,MATCH('Planning Ngrps'!$A99,'March 2019'!$A$2:$A$161,0),MATCH(R$9,'March 2019'!$G$1:$BR$1,0))/INDEX('Planning CPRP'!$G$10:$BA$168,MATCH('Planning Ngrps'!$A99,'Planning CPRP'!$A$10:$A$170,0),MATCH('Planning Ngrps'!R$9,'Planning CPRP'!$G$9:$BA$9,0)),"")</f>
        <v/>
      </c>
      <c r="S99" s="158" t="str">
        <f>IFERROR(INDEX('March 2019'!$G$2:$BR$159,MATCH('Planning Ngrps'!$A99,'March 2019'!$A$2:$A$161,0),MATCH(S$9,'March 2019'!$G$1:$BR$1,0))/INDEX('Planning CPRP'!$G$10:$BA$168,MATCH('Planning Ngrps'!$A99,'Planning CPRP'!$A$10:$A$170,0),MATCH('Planning Ngrps'!S$9,'Planning CPRP'!$G$9:$BA$9,0)),"")</f>
        <v/>
      </c>
      <c r="T99" s="158" t="str">
        <f>IFERROR(INDEX('March 2019'!$G$2:$BR$159,MATCH('Planning Ngrps'!$A99,'March 2019'!$A$2:$A$161,0),MATCH(T$9,'March 2019'!$G$1:$BR$1,0))/INDEX('Planning CPRP'!$G$10:$BA$168,MATCH('Planning Ngrps'!$A99,'Planning CPRP'!$A$10:$A$170,0),MATCH('Planning Ngrps'!T$9,'Planning CPRP'!$G$9:$BA$9,0)),"")</f>
        <v/>
      </c>
      <c r="U99" s="158" t="str">
        <f>IFERROR(INDEX('March 2019'!$G$2:$BR$159,MATCH('Planning Ngrps'!$A99,'March 2019'!$A$2:$A$161,0),MATCH(U$9,'March 2019'!$G$1:$BR$1,0))/INDEX('Planning CPRP'!$G$10:$BA$168,MATCH('Planning Ngrps'!$A99,'Planning CPRP'!$A$10:$A$170,0),MATCH('Planning Ngrps'!U$9,'Planning CPRP'!$G$9:$BA$9,0)),"")</f>
        <v/>
      </c>
      <c r="V99" s="158" t="str">
        <f>IFERROR(INDEX('March 2019'!$G$2:$BR$159,MATCH('Planning Ngrps'!$A99,'March 2019'!$A$2:$A$161,0),MATCH(V$9,'March 2019'!$G$1:$BR$1,0))/INDEX('Planning CPRP'!$G$10:$BA$168,MATCH('Planning Ngrps'!$A99,'Planning CPRP'!$A$10:$A$170,0),MATCH('Planning Ngrps'!V$9,'Planning CPRP'!$G$9:$BA$9,0)),"")</f>
        <v/>
      </c>
      <c r="W99" s="158" t="str">
        <f>IFERROR(INDEX('March 2019'!$G$2:$BR$159,MATCH('Planning Ngrps'!$A99,'March 2019'!$A$2:$A$161,0),MATCH(W$9,'March 2019'!$G$1:$BR$1,0))/INDEX('Planning CPRP'!$G$10:$BA$168,MATCH('Planning Ngrps'!$A99,'Planning CPRP'!$A$10:$A$170,0),MATCH('Planning Ngrps'!W$9,'Planning CPRP'!$G$9:$BA$9,0)),"")</f>
        <v/>
      </c>
      <c r="X99" s="158" t="str">
        <f>IFERROR(INDEX('March 2019'!$G$2:$BR$159,MATCH('Planning Ngrps'!$A99,'March 2019'!$A$2:$A$161,0),MATCH(X$9,'March 2019'!$G$1:$BR$1,0))/INDEX('Planning CPRP'!$G$10:$BA$168,MATCH('Planning Ngrps'!$A99,'Planning CPRP'!$A$10:$A$170,0),MATCH('Planning Ngrps'!X$9,'Planning CPRP'!$G$9:$BA$9,0)),"")</f>
        <v/>
      </c>
      <c r="Y99" s="158" t="str">
        <f>IFERROR(INDEX('March 2019'!$G$2:$BR$159,MATCH('Planning Ngrps'!$A99,'March 2019'!$A$2:$A$161,0),MATCH(Y$9,'March 2019'!$G$1:$BR$1,0))/INDEX('Planning CPRP'!$G$10:$BA$168,MATCH('Planning Ngrps'!$A99,'Planning CPRP'!$A$10:$A$170,0),MATCH('Planning Ngrps'!Y$9,'Planning CPRP'!$G$9:$BA$9,0)),"")</f>
        <v/>
      </c>
      <c r="Z99" s="158" t="str">
        <f>IFERROR(INDEX('March 2019'!$G$2:$BR$159,MATCH('Planning Ngrps'!$A99,'March 2019'!$A$2:$A$161,0),MATCH(Z$9,'March 2019'!$G$1:$BR$1,0))/INDEX('Planning CPRP'!$G$10:$BA$168,MATCH('Planning Ngrps'!$A99,'Planning CPRP'!$A$10:$A$170,0),MATCH('Planning Ngrps'!Z$9,'Planning CPRP'!$G$9:$BA$9,0)),"")</f>
        <v/>
      </c>
      <c r="AA99" s="158" t="str">
        <f>IFERROR(INDEX('March 2019'!$G$2:$BR$159,MATCH('Planning Ngrps'!$A99,'March 2019'!$A$2:$A$161,0),MATCH(AA$9,'March 2019'!$G$1:$BR$1,0))/INDEX('Planning CPRP'!$G$10:$BA$168,MATCH('Planning Ngrps'!$A99,'Planning CPRP'!$A$10:$A$170,0),MATCH('Planning Ngrps'!AA$9,'Planning CPRP'!$G$9:$BA$9,0)),"")</f>
        <v/>
      </c>
      <c r="AB99" s="158" t="str">
        <f>IFERROR(INDEX('March 2019'!$G$2:$BR$159,MATCH('Planning Ngrps'!$A99,'March 2019'!$A$2:$A$161,0),MATCH(AB$9,'March 2019'!$G$1:$BR$1,0))/INDEX('Planning CPRP'!$G$10:$BA$168,MATCH('Planning Ngrps'!$A99,'Planning CPRP'!$A$10:$A$170,0),MATCH('Planning Ngrps'!AB$9,'Planning CPRP'!$G$9:$BA$9,0)),"")</f>
        <v/>
      </c>
      <c r="AC99" s="158" t="str">
        <f>IFERROR(INDEX('March 2019'!$G$2:$BR$159,MATCH('Planning Ngrps'!$A99,'March 2019'!$A$2:$A$161,0),MATCH(AC$9,'March 2019'!$G$1:$BR$1,0))/INDEX('Planning CPRP'!$G$10:$BA$168,MATCH('Planning Ngrps'!$A99,'Planning CPRP'!$A$10:$A$170,0),MATCH('Planning Ngrps'!AC$9,'Planning CPRP'!$G$9:$BA$9,0)),"")</f>
        <v/>
      </c>
      <c r="AD99" s="158" t="str">
        <f>IFERROR(INDEX('March 2019'!$G$2:$BR$159,MATCH('Planning Ngrps'!$A99,'March 2019'!$A$2:$A$161,0),MATCH(AD$9,'March 2019'!$G$1:$BR$1,0))/INDEX('Planning CPRP'!$G$10:$BA$168,MATCH('Planning Ngrps'!$A99,'Planning CPRP'!$A$10:$A$170,0),MATCH('Planning Ngrps'!AD$9,'Planning CPRP'!$G$9:$BA$9,0)),"")</f>
        <v/>
      </c>
      <c r="AE99" s="158" t="str">
        <f>IFERROR(INDEX('March 2019'!$G$2:$BR$159,MATCH('Planning Ngrps'!$A99,'March 2019'!$A$2:$A$161,0),MATCH(AE$9,'March 2019'!$G$1:$BR$1,0))/INDEX('Planning CPRP'!$G$10:$BA$168,MATCH('Planning Ngrps'!$A99,'Planning CPRP'!$A$10:$A$170,0),MATCH('Planning Ngrps'!AE$9,'Planning CPRP'!$G$9:$BA$9,0)),"")</f>
        <v/>
      </c>
      <c r="AF99" s="158" t="str">
        <f>IFERROR(INDEX('March 2019'!$G$2:$BR$159,MATCH('Planning Ngrps'!$A99,'March 2019'!$A$2:$A$161,0),MATCH(AF$9,'March 2019'!$G$1:$BR$1,0))/INDEX('Planning CPRP'!$G$10:$BA$168,MATCH('Planning Ngrps'!$A99,'Planning CPRP'!$A$10:$A$170,0),MATCH('Planning Ngrps'!AF$9,'Planning CPRP'!$G$9:$BA$9,0)),"")</f>
        <v/>
      </c>
      <c r="AG99" s="158" t="str">
        <f>IFERROR(INDEX('March 2019'!$G$2:$BR$159,MATCH('Planning Ngrps'!$A99,'March 2019'!$A$2:$A$161,0),MATCH(AG$9,'March 2019'!$G$1:$BR$1,0))/INDEX('Planning CPRP'!$G$10:$BA$168,MATCH('Planning Ngrps'!$A99,'Planning CPRP'!$A$10:$A$170,0),MATCH('Planning Ngrps'!AG$9,'Planning CPRP'!$G$9:$BA$9,0)),"")</f>
        <v/>
      </c>
      <c r="AH99" s="158" t="str">
        <f>IFERROR(INDEX('March 2019'!$G$2:$BR$159,MATCH('Planning Ngrps'!$A99,'March 2019'!$A$2:$A$161,0),MATCH(AH$9,'March 2019'!$G$1:$BR$1,0))/INDEX('Planning CPRP'!$G$10:$BA$168,MATCH('Planning Ngrps'!$A99,'Planning CPRP'!$A$10:$A$170,0),MATCH('Planning Ngrps'!AH$9,'Planning CPRP'!$G$9:$BA$9,0)),"")</f>
        <v/>
      </c>
      <c r="AI99" s="158" t="str">
        <f>IFERROR(INDEX('March 2019'!$G$2:$BR$159,MATCH('Planning Ngrps'!$A99,'March 2019'!$A$2:$A$161,0),MATCH(AI$9,'March 2019'!$G$1:$BR$1,0))/INDEX('Planning CPRP'!$G$10:$BA$168,MATCH('Planning Ngrps'!$A99,'Planning CPRP'!$A$10:$A$170,0),MATCH('Planning Ngrps'!AI$9,'Planning CPRP'!$G$9:$BA$9,0)),"")</f>
        <v/>
      </c>
      <c r="AJ99" s="158" t="str">
        <f>IFERROR(INDEX('March 2019'!$G$2:$BR$159,MATCH('Planning Ngrps'!$A99,'March 2019'!$A$2:$A$161,0),MATCH(AJ$9,'March 2019'!$G$1:$BR$1,0))/INDEX('Planning CPRP'!$G$10:$BA$168,MATCH('Planning Ngrps'!$A99,'Planning CPRP'!$A$10:$A$170,0),MATCH('Planning Ngrps'!AJ$9,'Planning CPRP'!$G$9:$BA$9,0)),"")</f>
        <v/>
      </c>
      <c r="AK99" s="158" t="str">
        <f>IFERROR(INDEX('March 2019'!$G$2:$BR$159,MATCH('Planning Ngrps'!$A99,'March 2019'!$A$2:$A$161,0),MATCH(AK$9,'March 2019'!$G$1:$BR$1,0))/INDEX('Planning CPRP'!$G$10:$BA$168,MATCH('Planning Ngrps'!$A99,'Planning CPRP'!$A$10:$A$170,0),MATCH('Planning Ngrps'!AK$9,'Planning CPRP'!$G$9:$BA$9,0)),"")</f>
        <v/>
      </c>
      <c r="AL99" s="158" t="str">
        <f>IFERROR(INDEX('March 2019'!$G$2:$BR$159,MATCH('Planning Ngrps'!$A99,'March 2019'!$A$2:$A$161,0),MATCH(AL$9,'March 2019'!$G$1:$BR$1,0))/INDEX('Planning CPRP'!$G$10:$BA$168,MATCH('Planning Ngrps'!$A99,'Planning CPRP'!$A$10:$A$170,0),MATCH('Planning Ngrps'!AL$9,'Planning CPRP'!$G$9:$BA$9,0)),"")</f>
        <v/>
      </c>
      <c r="AM99" s="158" t="str">
        <f>IFERROR(INDEX('March 2019'!$G$2:$BR$159,MATCH('Planning Ngrps'!$A99,'March 2019'!$A$2:$A$161,0),MATCH(AM$9,'March 2019'!$G$1:$BR$1,0))/INDEX('Planning CPRP'!$G$10:$BA$168,MATCH('Planning Ngrps'!$A99,'Planning CPRP'!$A$10:$A$170,0),MATCH('Planning Ngrps'!AM$9,'Planning CPRP'!$G$9:$BA$9,0)),"")</f>
        <v/>
      </c>
      <c r="AN99" s="158" t="str">
        <f>IFERROR(INDEX('March 2019'!$G$2:$BR$159,MATCH('Planning Ngrps'!$A99,'March 2019'!$A$2:$A$161,0),MATCH(AN$9,'March 2019'!$G$1:$BR$1,0))/INDEX('Planning CPRP'!$G$10:$BA$168,MATCH('Planning Ngrps'!$A99,'Planning CPRP'!$A$10:$A$170,0),MATCH('Planning Ngrps'!AN$9,'Planning CPRP'!$G$9:$BA$9,0)),"")</f>
        <v/>
      </c>
      <c r="AO99" s="158" t="str">
        <f>IFERROR(INDEX('March 2019'!$G$2:$BR$159,MATCH('Planning Ngrps'!$A99,'March 2019'!$A$2:$A$161,0),MATCH(AO$9,'March 2019'!$G$1:$BR$1,0))/INDEX('Planning CPRP'!$G$10:$BA$168,MATCH('Planning Ngrps'!$A99,'Planning CPRP'!$A$10:$A$170,0),MATCH('Planning Ngrps'!AO$9,'Planning CPRP'!$G$9:$BA$9,0)),"")</f>
        <v/>
      </c>
      <c r="AP99" s="158" t="str">
        <f>IFERROR(INDEX('March 2019'!$G$2:$BR$159,MATCH('Planning Ngrps'!$A99,'March 2019'!$A$2:$A$161,0),MATCH(AP$9,'March 2019'!$G$1:$BR$1,0))/INDEX('Planning CPRP'!$G$10:$BA$168,MATCH('Planning Ngrps'!$A99,'Planning CPRP'!$A$10:$A$170,0),MATCH('Planning Ngrps'!AP$9,'Planning CPRP'!$G$9:$BA$9,0)),"")</f>
        <v/>
      </c>
      <c r="AQ99" s="158" t="str">
        <f>IFERROR(INDEX('March 2019'!$G$2:$BR$159,MATCH('Planning Ngrps'!$A99,'March 2019'!$A$2:$A$161,0),MATCH(AQ$9,'March 2019'!$G$1:$BR$1,0))/INDEX('Planning CPRP'!$G$10:$BA$168,MATCH('Planning Ngrps'!$A99,'Planning CPRP'!$A$10:$A$170,0),MATCH('Planning Ngrps'!AQ$9,'Planning CPRP'!$G$9:$BA$9,0)),"")</f>
        <v/>
      </c>
      <c r="AR99" s="158" t="str">
        <f>IFERROR(INDEX('March 2019'!$G$2:$BR$159,MATCH('Planning Ngrps'!$A99,'March 2019'!$A$2:$A$161,0),MATCH(AR$9,'March 2019'!$G$1:$BR$1,0))/INDEX('Planning CPRP'!$G$10:$BA$168,MATCH('Planning Ngrps'!$A99,'Planning CPRP'!$A$10:$A$170,0),MATCH('Planning Ngrps'!AR$9,'Planning CPRP'!$G$9:$BA$9,0)),"")</f>
        <v/>
      </c>
      <c r="AS99" s="158" t="str">
        <f>IFERROR(INDEX('March 2019'!$G$2:$BR$159,MATCH('Planning Ngrps'!$A99,'March 2019'!$A$2:$A$161,0),MATCH(AS$9,'March 2019'!$G$1:$BR$1,0))/INDEX('Planning CPRP'!$G$10:$BA$168,MATCH('Planning Ngrps'!$A99,'Planning CPRP'!$A$10:$A$170,0),MATCH('Planning Ngrps'!AS$9,'Planning CPRP'!$G$9:$BA$9,0)),"")</f>
        <v/>
      </c>
      <c r="AT99" s="158" t="str">
        <f>IFERROR(INDEX('March 2019'!$G$2:$BR$159,MATCH('Planning Ngrps'!$A99,'March 2019'!$A$2:$A$161,0),MATCH(AT$9,'March 2019'!$G$1:$BR$1,0))/INDEX('Planning CPRP'!$G$10:$BA$168,MATCH('Planning Ngrps'!$A99,'Planning CPRP'!$A$10:$A$170,0),MATCH('Planning Ngrps'!AT$9,'Planning CPRP'!$G$9:$BA$9,0)),"")</f>
        <v/>
      </c>
      <c r="AU99" s="158" t="str">
        <f>IFERROR(INDEX('March 2019'!$G$2:$BR$159,MATCH('Planning Ngrps'!$A99,'March 2019'!$A$2:$A$161,0),MATCH(AU$9,'March 2019'!$G$1:$BR$1,0))/INDEX('Planning CPRP'!$G$10:$BA$168,MATCH('Planning Ngrps'!$A99,'Planning CPRP'!$A$10:$A$170,0),MATCH('Planning Ngrps'!AU$9,'Planning CPRP'!$G$9:$BA$9,0)),"")</f>
        <v/>
      </c>
      <c r="AV99" s="158" t="str">
        <f>IFERROR(INDEX('March 2019'!$G$2:$BR$159,MATCH('Planning Ngrps'!$A99,'March 2019'!$A$2:$A$161,0),MATCH(AV$9,'March 2019'!$G$1:$BR$1,0))/INDEX('Planning CPRP'!$G$10:$BA$168,MATCH('Planning Ngrps'!$A99,'Planning CPRP'!$A$10:$A$170,0),MATCH('Planning Ngrps'!AV$9,'Planning CPRP'!$G$9:$BA$9,0)),"")</f>
        <v/>
      </c>
      <c r="AW99" s="158" t="str">
        <f>IFERROR(INDEX('March 2019'!$G$2:$BR$159,MATCH('Planning Ngrps'!$A99,'March 2019'!$A$2:$A$161,0),MATCH(AW$9,'March 2019'!$G$1:$BR$1,0))/INDEX('Planning CPRP'!$G$10:$BA$168,MATCH('Planning Ngrps'!$A99,'Planning CPRP'!$A$10:$A$170,0),MATCH('Planning Ngrps'!AW$9,'Planning CPRP'!$G$9:$BA$9,0)),"")</f>
        <v/>
      </c>
      <c r="AX99" s="158" t="str">
        <f>IFERROR(INDEX('March 2019'!$G$2:$BR$159,MATCH('Planning Ngrps'!$A99,'March 2019'!$A$2:$A$161,0),MATCH(AX$9,'March 2019'!$G$1:$BR$1,0))/INDEX('Planning CPRP'!$G$10:$BA$168,MATCH('Planning Ngrps'!$A99,'Planning CPRP'!$A$10:$A$170,0),MATCH('Planning Ngrps'!AX$9,'Planning CPRP'!$G$9:$BA$9,0)),"")</f>
        <v/>
      </c>
      <c r="AY99" s="158" t="str">
        <f>IFERROR(INDEX('March 2019'!$G$2:$BR$159,MATCH('Planning Ngrps'!$A99,'March 2019'!$A$2:$A$161,0),MATCH(AY$9,'March 2019'!$G$1:$BR$1,0))/INDEX('Planning CPRP'!$G$10:$BA$168,MATCH('Planning Ngrps'!$A99,'Planning CPRP'!$A$10:$A$170,0),MATCH('Planning Ngrps'!AY$9,'Planning CPRP'!$G$9:$BA$9,0)),"")</f>
        <v/>
      </c>
      <c r="AZ99" s="158" t="str">
        <f>IFERROR(INDEX('March 2019'!$G$2:$BR$159,MATCH('Planning Ngrps'!$A99,'March 2019'!$A$2:$A$161,0),MATCH(AZ$9,'March 2019'!$G$1:$BR$1,0))/INDEX('Planning CPRP'!$G$10:$BA$168,MATCH('Planning Ngrps'!$A99,'Planning CPRP'!$A$10:$A$170,0),MATCH('Planning Ngrps'!AZ$9,'Planning CPRP'!$G$9:$BA$9,0)),"")</f>
        <v/>
      </c>
      <c r="BA99" s="158" t="str">
        <f>IFERROR(INDEX('March 2019'!$G$2:$BR$159,MATCH('Planning Ngrps'!$A99,'March 2019'!$A$2:$A$161,0),MATCH(BA$9,'March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IFERROR(INDEX('March 2019'!$G$2:$BR$159,MATCH('Planning Ngrps'!$A100,'March 2019'!$A$2:$A$161,0),MATCH(G$9,'March 2019'!$G$1:$BR$1,0))/INDEX('Planning CPRP'!$G$10:$BA$168,MATCH('Planning Ngrps'!$A100,'Planning CPRP'!$A$10:$A$170,0),MATCH('Planning Ngrps'!G$9,'Planning CPRP'!$G$9:$BA$9,0)),"")</f>
        <v/>
      </c>
      <c r="H100" s="158" t="str">
        <f>IFERROR(INDEX('March 2019'!$G$2:$BR$159,MATCH('Planning Ngrps'!$A100,'March 2019'!$A$2:$A$161,0),MATCH(H$9,'March 2019'!$G$1:$BR$1,0))/INDEX('Planning CPRP'!$G$10:$BA$168,MATCH('Planning Ngrps'!$A100,'Planning CPRP'!$A$10:$A$170,0),MATCH('Planning Ngrps'!H$9,'Planning CPRP'!$G$9:$BA$9,0)),"")</f>
        <v/>
      </c>
      <c r="I100" s="158" t="str">
        <f>IFERROR(INDEX('March 2019'!$G$2:$BR$159,MATCH('Planning Ngrps'!$A100,'March 2019'!$A$2:$A$161,0),MATCH(I$9,'March 2019'!$G$1:$BR$1,0))/INDEX('Planning CPRP'!$G$10:$BA$168,MATCH('Planning Ngrps'!$A100,'Planning CPRP'!$A$10:$A$170,0),MATCH('Planning Ngrps'!I$9,'Planning CPRP'!$G$9:$BA$9,0)),"")</f>
        <v/>
      </c>
      <c r="J100" s="158" t="str">
        <f>IFERROR(INDEX('March 2019'!$G$2:$BR$159,MATCH('Planning Ngrps'!$A100,'March 2019'!$A$2:$A$161,0),MATCH(J$9,'March 2019'!$G$1:$BR$1,0))/INDEX('Planning CPRP'!$G$10:$BA$168,MATCH('Planning Ngrps'!$A100,'Planning CPRP'!$A$10:$A$170,0),MATCH('Planning Ngrps'!J$9,'Planning CPRP'!$G$9:$BA$9,0)),"")</f>
        <v/>
      </c>
      <c r="K100" s="158" t="str">
        <f>IFERROR(INDEX('March 2019'!$G$2:$BR$159,MATCH('Planning Ngrps'!$A100,'March 2019'!$A$2:$A$161,0),MATCH(K$9,'March 2019'!$G$1:$BR$1,0))/INDEX('Planning CPRP'!$G$10:$BA$168,MATCH('Planning Ngrps'!$A100,'Planning CPRP'!$A$10:$A$170,0),MATCH('Planning Ngrps'!K$9,'Planning CPRP'!$G$9:$BA$9,0)),"")</f>
        <v/>
      </c>
      <c r="L100" s="158" t="str">
        <f>IFERROR(INDEX('March 2019'!$G$2:$BR$159,MATCH('Planning Ngrps'!$A100,'March 2019'!$A$2:$A$161,0),MATCH(L$9,'March 2019'!$G$1:$BR$1,0))/INDEX('Planning CPRP'!$G$10:$BA$168,MATCH('Planning Ngrps'!$A100,'Planning CPRP'!$A$10:$A$170,0),MATCH('Planning Ngrps'!L$9,'Planning CPRP'!$G$9:$BA$9,0)),"")</f>
        <v/>
      </c>
      <c r="M100" s="158" t="str">
        <f>IFERROR(INDEX('March 2019'!$G$2:$BR$159,MATCH('Planning Ngrps'!$A100,'March 2019'!$A$2:$A$161,0),MATCH(M$9,'March 2019'!$G$1:$BR$1,0))/INDEX('Planning CPRP'!$G$10:$BA$168,MATCH('Planning Ngrps'!$A100,'Planning CPRP'!$A$10:$A$170,0),MATCH('Planning Ngrps'!M$9,'Planning CPRP'!$G$9:$BA$9,0)),"")</f>
        <v/>
      </c>
      <c r="N100" s="158" t="str">
        <f>IFERROR(INDEX('March 2019'!$G$2:$BR$159,MATCH('Planning Ngrps'!$A100,'March 2019'!$A$2:$A$161,0),MATCH(N$9,'March 2019'!$G$1:$BR$1,0))/INDEX('Planning CPRP'!$G$10:$BA$168,MATCH('Planning Ngrps'!$A100,'Planning CPRP'!$A$10:$A$170,0),MATCH('Planning Ngrps'!N$9,'Planning CPRP'!$G$9:$BA$9,0)),"")</f>
        <v/>
      </c>
      <c r="O100" s="158" t="str">
        <f>IFERROR(INDEX('March 2019'!$G$2:$BR$159,MATCH('Planning Ngrps'!$A100,'March 2019'!$A$2:$A$161,0),MATCH(O$9,'March 2019'!$G$1:$BR$1,0))/INDEX('Planning CPRP'!$G$10:$BA$168,MATCH('Planning Ngrps'!$A100,'Planning CPRP'!$A$10:$A$170,0),MATCH('Planning Ngrps'!O$9,'Planning CPRP'!$G$9:$BA$9,0)),"")</f>
        <v/>
      </c>
      <c r="P100" s="158" t="str">
        <f>IFERROR(INDEX('March 2019'!$G$2:$BR$159,MATCH('Planning Ngrps'!$A100,'March 2019'!$A$2:$A$161,0),MATCH(P$9,'March 2019'!$G$1:$BR$1,0))/INDEX('Planning CPRP'!$G$10:$BA$168,MATCH('Planning Ngrps'!$A100,'Planning CPRP'!$A$10:$A$170,0),MATCH('Planning Ngrps'!P$9,'Planning CPRP'!$G$9:$BA$9,0)),"")</f>
        <v/>
      </c>
      <c r="Q100" s="158" t="str">
        <f>IFERROR(INDEX('March 2019'!$G$2:$BR$159,MATCH('Planning Ngrps'!$A100,'March 2019'!$A$2:$A$161,0),MATCH(Q$9,'March 2019'!$G$1:$BR$1,0))/INDEX('Planning CPRP'!$G$10:$BA$168,MATCH('Planning Ngrps'!$A100,'Planning CPRP'!$A$10:$A$170,0),MATCH('Planning Ngrps'!Q$9,'Planning CPRP'!$G$9:$BA$9,0)),"")</f>
        <v/>
      </c>
      <c r="R100" s="158" t="str">
        <f>IFERROR(INDEX('March 2019'!$G$2:$BR$159,MATCH('Planning Ngrps'!$A100,'March 2019'!$A$2:$A$161,0),MATCH(R$9,'March 2019'!$G$1:$BR$1,0))/INDEX('Planning CPRP'!$G$10:$BA$168,MATCH('Planning Ngrps'!$A100,'Planning CPRP'!$A$10:$A$170,0),MATCH('Planning Ngrps'!R$9,'Planning CPRP'!$G$9:$BA$9,0)),"")</f>
        <v/>
      </c>
      <c r="S100" s="158" t="str">
        <f>IFERROR(INDEX('March 2019'!$G$2:$BR$159,MATCH('Planning Ngrps'!$A100,'March 2019'!$A$2:$A$161,0),MATCH(S$9,'March 2019'!$G$1:$BR$1,0))/INDEX('Planning CPRP'!$G$10:$BA$168,MATCH('Planning Ngrps'!$A100,'Planning CPRP'!$A$10:$A$170,0),MATCH('Planning Ngrps'!S$9,'Planning CPRP'!$G$9:$BA$9,0)),"")</f>
        <v/>
      </c>
      <c r="T100" s="158" t="str">
        <f>IFERROR(INDEX('March 2019'!$G$2:$BR$159,MATCH('Planning Ngrps'!$A100,'March 2019'!$A$2:$A$161,0),MATCH(T$9,'March 2019'!$G$1:$BR$1,0))/INDEX('Planning CPRP'!$G$10:$BA$168,MATCH('Planning Ngrps'!$A100,'Planning CPRP'!$A$10:$A$170,0),MATCH('Planning Ngrps'!T$9,'Planning CPRP'!$G$9:$BA$9,0)),"")</f>
        <v/>
      </c>
      <c r="U100" s="158" t="str">
        <f>IFERROR(INDEX('March 2019'!$G$2:$BR$159,MATCH('Planning Ngrps'!$A100,'March 2019'!$A$2:$A$161,0),MATCH(U$9,'March 2019'!$G$1:$BR$1,0))/INDEX('Planning CPRP'!$G$10:$BA$168,MATCH('Planning Ngrps'!$A100,'Planning CPRP'!$A$10:$A$170,0),MATCH('Planning Ngrps'!U$9,'Planning CPRP'!$G$9:$BA$9,0)),"")</f>
        <v/>
      </c>
      <c r="V100" s="158" t="str">
        <f>IFERROR(INDEX('March 2019'!$G$2:$BR$159,MATCH('Planning Ngrps'!$A100,'March 2019'!$A$2:$A$161,0),MATCH(V$9,'March 2019'!$G$1:$BR$1,0))/INDEX('Planning CPRP'!$G$10:$BA$168,MATCH('Planning Ngrps'!$A100,'Planning CPRP'!$A$10:$A$170,0),MATCH('Planning Ngrps'!V$9,'Planning CPRP'!$G$9:$BA$9,0)),"")</f>
        <v/>
      </c>
      <c r="W100" s="158" t="str">
        <f>IFERROR(INDEX('March 2019'!$G$2:$BR$159,MATCH('Planning Ngrps'!$A100,'March 2019'!$A$2:$A$161,0),MATCH(W$9,'March 2019'!$G$1:$BR$1,0))/INDEX('Planning CPRP'!$G$10:$BA$168,MATCH('Planning Ngrps'!$A100,'Planning CPRP'!$A$10:$A$170,0),MATCH('Planning Ngrps'!W$9,'Planning CPRP'!$G$9:$BA$9,0)),"")</f>
        <v/>
      </c>
      <c r="X100" s="158" t="str">
        <f>IFERROR(INDEX('March 2019'!$G$2:$BR$159,MATCH('Planning Ngrps'!$A100,'March 2019'!$A$2:$A$161,0),MATCH(X$9,'March 2019'!$G$1:$BR$1,0))/INDEX('Planning CPRP'!$G$10:$BA$168,MATCH('Planning Ngrps'!$A100,'Planning CPRP'!$A$10:$A$170,0),MATCH('Planning Ngrps'!X$9,'Planning CPRP'!$G$9:$BA$9,0)),"")</f>
        <v/>
      </c>
      <c r="Y100" s="158" t="str">
        <f>IFERROR(INDEX('March 2019'!$G$2:$BR$159,MATCH('Planning Ngrps'!$A100,'March 2019'!$A$2:$A$161,0),MATCH(Y$9,'March 2019'!$G$1:$BR$1,0))/INDEX('Planning CPRP'!$G$10:$BA$168,MATCH('Planning Ngrps'!$A100,'Planning CPRP'!$A$10:$A$170,0),MATCH('Planning Ngrps'!Y$9,'Planning CPRP'!$G$9:$BA$9,0)),"")</f>
        <v/>
      </c>
      <c r="Z100" s="158" t="str">
        <f>IFERROR(INDEX('March 2019'!$G$2:$BR$159,MATCH('Planning Ngrps'!$A100,'March 2019'!$A$2:$A$161,0),MATCH(Z$9,'March 2019'!$G$1:$BR$1,0))/INDEX('Planning CPRP'!$G$10:$BA$168,MATCH('Planning Ngrps'!$A100,'Planning CPRP'!$A$10:$A$170,0),MATCH('Planning Ngrps'!Z$9,'Planning CPRP'!$G$9:$BA$9,0)),"")</f>
        <v/>
      </c>
      <c r="AA100" s="158" t="str">
        <f>IFERROR(INDEX('March 2019'!$G$2:$BR$159,MATCH('Planning Ngrps'!$A100,'March 2019'!$A$2:$A$161,0),MATCH(AA$9,'March 2019'!$G$1:$BR$1,0))/INDEX('Planning CPRP'!$G$10:$BA$168,MATCH('Planning Ngrps'!$A100,'Planning CPRP'!$A$10:$A$170,0),MATCH('Planning Ngrps'!AA$9,'Planning CPRP'!$G$9:$BA$9,0)),"")</f>
        <v/>
      </c>
      <c r="AB100" s="158" t="str">
        <f>IFERROR(INDEX('March 2019'!$G$2:$BR$159,MATCH('Planning Ngrps'!$A100,'March 2019'!$A$2:$A$161,0),MATCH(AB$9,'March 2019'!$G$1:$BR$1,0))/INDEX('Planning CPRP'!$G$10:$BA$168,MATCH('Planning Ngrps'!$A100,'Planning CPRP'!$A$10:$A$170,0),MATCH('Planning Ngrps'!AB$9,'Planning CPRP'!$G$9:$BA$9,0)),"")</f>
        <v/>
      </c>
      <c r="AC100" s="158" t="str">
        <f>IFERROR(INDEX('March 2019'!$G$2:$BR$159,MATCH('Planning Ngrps'!$A100,'March 2019'!$A$2:$A$161,0),MATCH(AC$9,'March 2019'!$G$1:$BR$1,0))/INDEX('Planning CPRP'!$G$10:$BA$168,MATCH('Planning Ngrps'!$A100,'Planning CPRP'!$A$10:$A$170,0),MATCH('Planning Ngrps'!AC$9,'Planning CPRP'!$G$9:$BA$9,0)),"")</f>
        <v/>
      </c>
      <c r="AD100" s="158" t="str">
        <f>IFERROR(INDEX('March 2019'!$G$2:$BR$159,MATCH('Planning Ngrps'!$A100,'March 2019'!$A$2:$A$161,0),MATCH(AD$9,'March 2019'!$G$1:$BR$1,0))/INDEX('Planning CPRP'!$G$10:$BA$168,MATCH('Planning Ngrps'!$A100,'Planning CPRP'!$A$10:$A$170,0),MATCH('Planning Ngrps'!AD$9,'Planning CPRP'!$G$9:$BA$9,0)),"")</f>
        <v/>
      </c>
      <c r="AE100" s="158" t="str">
        <f>IFERROR(INDEX('March 2019'!$G$2:$BR$159,MATCH('Planning Ngrps'!$A100,'March 2019'!$A$2:$A$161,0),MATCH(AE$9,'March 2019'!$G$1:$BR$1,0))/INDEX('Planning CPRP'!$G$10:$BA$168,MATCH('Planning Ngrps'!$A100,'Planning CPRP'!$A$10:$A$170,0),MATCH('Planning Ngrps'!AE$9,'Planning CPRP'!$G$9:$BA$9,0)),"")</f>
        <v/>
      </c>
      <c r="AF100" s="158" t="str">
        <f>IFERROR(INDEX('March 2019'!$G$2:$BR$159,MATCH('Planning Ngrps'!$A100,'March 2019'!$A$2:$A$161,0),MATCH(AF$9,'March 2019'!$G$1:$BR$1,0))/INDEX('Planning CPRP'!$G$10:$BA$168,MATCH('Planning Ngrps'!$A100,'Planning CPRP'!$A$10:$A$170,0),MATCH('Planning Ngrps'!AF$9,'Planning CPRP'!$G$9:$BA$9,0)),"")</f>
        <v/>
      </c>
      <c r="AG100" s="158" t="str">
        <f>IFERROR(INDEX('March 2019'!$G$2:$BR$159,MATCH('Planning Ngrps'!$A100,'March 2019'!$A$2:$A$161,0),MATCH(AG$9,'March 2019'!$G$1:$BR$1,0))/INDEX('Planning CPRP'!$G$10:$BA$168,MATCH('Planning Ngrps'!$A100,'Planning CPRP'!$A$10:$A$170,0),MATCH('Planning Ngrps'!AG$9,'Planning CPRP'!$G$9:$BA$9,0)),"")</f>
        <v/>
      </c>
      <c r="AH100" s="158" t="str">
        <f>IFERROR(INDEX('March 2019'!$G$2:$BR$159,MATCH('Planning Ngrps'!$A100,'March 2019'!$A$2:$A$161,0),MATCH(AH$9,'March 2019'!$G$1:$BR$1,0))/INDEX('Planning CPRP'!$G$10:$BA$168,MATCH('Planning Ngrps'!$A100,'Planning CPRP'!$A$10:$A$170,0),MATCH('Planning Ngrps'!AH$9,'Planning CPRP'!$G$9:$BA$9,0)),"")</f>
        <v/>
      </c>
      <c r="AI100" s="158" t="str">
        <f>IFERROR(INDEX('March 2019'!$G$2:$BR$159,MATCH('Planning Ngrps'!$A100,'March 2019'!$A$2:$A$161,0),MATCH(AI$9,'March 2019'!$G$1:$BR$1,0))/INDEX('Planning CPRP'!$G$10:$BA$168,MATCH('Planning Ngrps'!$A100,'Planning CPRP'!$A$10:$A$170,0),MATCH('Planning Ngrps'!AI$9,'Planning CPRP'!$G$9:$BA$9,0)),"")</f>
        <v/>
      </c>
      <c r="AJ100" s="158" t="str">
        <f>IFERROR(INDEX('March 2019'!$G$2:$BR$159,MATCH('Planning Ngrps'!$A100,'March 2019'!$A$2:$A$161,0),MATCH(AJ$9,'March 2019'!$G$1:$BR$1,0))/INDEX('Planning CPRP'!$G$10:$BA$168,MATCH('Planning Ngrps'!$A100,'Planning CPRP'!$A$10:$A$170,0),MATCH('Planning Ngrps'!AJ$9,'Planning CPRP'!$G$9:$BA$9,0)),"")</f>
        <v/>
      </c>
      <c r="AK100" s="158" t="str">
        <f>IFERROR(INDEX('March 2019'!$G$2:$BR$159,MATCH('Planning Ngrps'!$A100,'March 2019'!$A$2:$A$161,0),MATCH(AK$9,'March 2019'!$G$1:$BR$1,0))/INDEX('Planning CPRP'!$G$10:$BA$168,MATCH('Planning Ngrps'!$A100,'Planning CPRP'!$A$10:$A$170,0),MATCH('Planning Ngrps'!AK$9,'Planning CPRP'!$G$9:$BA$9,0)),"")</f>
        <v/>
      </c>
      <c r="AL100" s="158" t="str">
        <f>IFERROR(INDEX('March 2019'!$G$2:$BR$159,MATCH('Planning Ngrps'!$A100,'March 2019'!$A$2:$A$161,0),MATCH(AL$9,'March 2019'!$G$1:$BR$1,0))/INDEX('Planning CPRP'!$G$10:$BA$168,MATCH('Planning Ngrps'!$A100,'Planning CPRP'!$A$10:$A$170,0),MATCH('Planning Ngrps'!AL$9,'Planning CPRP'!$G$9:$BA$9,0)),"")</f>
        <v/>
      </c>
      <c r="AM100" s="158" t="str">
        <f>IFERROR(INDEX('March 2019'!$G$2:$BR$159,MATCH('Planning Ngrps'!$A100,'March 2019'!$A$2:$A$161,0),MATCH(AM$9,'March 2019'!$G$1:$BR$1,0))/INDEX('Planning CPRP'!$G$10:$BA$168,MATCH('Planning Ngrps'!$A100,'Planning CPRP'!$A$10:$A$170,0),MATCH('Planning Ngrps'!AM$9,'Planning CPRP'!$G$9:$BA$9,0)),"")</f>
        <v/>
      </c>
      <c r="AN100" s="158" t="str">
        <f>IFERROR(INDEX('March 2019'!$G$2:$BR$159,MATCH('Planning Ngrps'!$A100,'March 2019'!$A$2:$A$161,0),MATCH(AN$9,'March 2019'!$G$1:$BR$1,0))/INDEX('Planning CPRP'!$G$10:$BA$168,MATCH('Planning Ngrps'!$A100,'Planning CPRP'!$A$10:$A$170,0),MATCH('Planning Ngrps'!AN$9,'Planning CPRP'!$G$9:$BA$9,0)),"")</f>
        <v/>
      </c>
      <c r="AO100" s="158" t="str">
        <f>IFERROR(INDEX('March 2019'!$G$2:$BR$159,MATCH('Planning Ngrps'!$A100,'March 2019'!$A$2:$A$161,0),MATCH(AO$9,'March 2019'!$G$1:$BR$1,0))/INDEX('Planning CPRP'!$G$10:$BA$168,MATCH('Planning Ngrps'!$A100,'Planning CPRP'!$A$10:$A$170,0),MATCH('Planning Ngrps'!AO$9,'Planning CPRP'!$G$9:$BA$9,0)),"")</f>
        <v/>
      </c>
      <c r="AP100" s="158" t="str">
        <f>IFERROR(INDEX('March 2019'!$G$2:$BR$159,MATCH('Planning Ngrps'!$A100,'March 2019'!$A$2:$A$161,0),MATCH(AP$9,'March 2019'!$G$1:$BR$1,0))/INDEX('Planning CPRP'!$G$10:$BA$168,MATCH('Planning Ngrps'!$A100,'Planning CPRP'!$A$10:$A$170,0),MATCH('Planning Ngrps'!AP$9,'Planning CPRP'!$G$9:$BA$9,0)),"")</f>
        <v/>
      </c>
      <c r="AQ100" s="158" t="str">
        <f>IFERROR(INDEX('March 2019'!$G$2:$BR$159,MATCH('Planning Ngrps'!$A100,'March 2019'!$A$2:$A$161,0),MATCH(AQ$9,'March 2019'!$G$1:$BR$1,0))/INDEX('Planning CPRP'!$G$10:$BA$168,MATCH('Planning Ngrps'!$A100,'Planning CPRP'!$A$10:$A$170,0),MATCH('Planning Ngrps'!AQ$9,'Planning CPRP'!$G$9:$BA$9,0)),"")</f>
        <v/>
      </c>
      <c r="AR100" s="158" t="str">
        <f>IFERROR(INDEX('March 2019'!$G$2:$BR$159,MATCH('Planning Ngrps'!$A100,'March 2019'!$A$2:$A$161,0),MATCH(AR$9,'March 2019'!$G$1:$BR$1,0))/INDEX('Planning CPRP'!$G$10:$BA$168,MATCH('Planning Ngrps'!$A100,'Planning CPRP'!$A$10:$A$170,0),MATCH('Planning Ngrps'!AR$9,'Planning CPRP'!$G$9:$BA$9,0)),"")</f>
        <v/>
      </c>
      <c r="AS100" s="158" t="str">
        <f>IFERROR(INDEX('March 2019'!$G$2:$BR$159,MATCH('Planning Ngrps'!$A100,'March 2019'!$A$2:$A$161,0),MATCH(AS$9,'March 2019'!$G$1:$BR$1,0))/INDEX('Planning CPRP'!$G$10:$BA$168,MATCH('Planning Ngrps'!$A100,'Planning CPRP'!$A$10:$A$170,0),MATCH('Planning Ngrps'!AS$9,'Planning CPRP'!$G$9:$BA$9,0)),"")</f>
        <v/>
      </c>
      <c r="AT100" s="158" t="str">
        <f>IFERROR(INDEX('March 2019'!$G$2:$BR$159,MATCH('Planning Ngrps'!$A100,'March 2019'!$A$2:$A$161,0),MATCH(AT$9,'March 2019'!$G$1:$BR$1,0))/INDEX('Planning CPRP'!$G$10:$BA$168,MATCH('Planning Ngrps'!$A100,'Planning CPRP'!$A$10:$A$170,0),MATCH('Planning Ngrps'!AT$9,'Planning CPRP'!$G$9:$BA$9,0)),"")</f>
        <v/>
      </c>
      <c r="AU100" s="158" t="str">
        <f>IFERROR(INDEX('March 2019'!$G$2:$BR$159,MATCH('Planning Ngrps'!$A100,'March 2019'!$A$2:$A$161,0),MATCH(AU$9,'March 2019'!$G$1:$BR$1,0))/INDEX('Planning CPRP'!$G$10:$BA$168,MATCH('Planning Ngrps'!$A100,'Planning CPRP'!$A$10:$A$170,0),MATCH('Planning Ngrps'!AU$9,'Planning CPRP'!$G$9:$BA$9,0)),"")</f>
        <v/>
      </c>
      <c r="AV100" s="158" t="str">
        <f>IFERROR(INDEX('March 2019'!$G$2:$BR$159,MATCH('Planning Ngrps'!$A100,'March 2019'!$A$2:$A$161,0),MATCH(AV$9,'March 2019'!$G$1:$BR$1,0))/INDEX('Planning CPRP'!$G$10:$BA$168,MATCH('Planning Ngrps'!$A100,'Planning CPRP'!$A$10:$A$170,0),MATCH('Planning Ngrps'!AV$9,'Planning CPRP'!$G$9:$BA$9,0)),"")</f>
        <v/>
      </c>
      <c r="AW100" s="158" t="str">
        <f>IFERROR(INDEX('March 2019'!$G$2:$BR$159,MATCH('Planning Ngrps'!$A100,'March 2019'!$A$2:$A$161,0),MATCH(AW$9,'March 2019'!$G$1:$BR$1,0))/INDEX('Planning CPRP'!$G$10:$BA$168,MATCH('Planning Ngrps'!$A100,'Planning CPRP'!$A$10:$A$170,0),MATCH('Planning Ngrps'!AW$9,'Planning CPRP'!$G$9:$BA$9,0)),"")</f>
        <v/>
      </c>
      <c r="AX100" s="158" t="str">
        <f>IFERROR(INDEX('March 2019'!$G$2:$BR$159,MATCH('Planning Ngrps'!$A100,'March 2019'!$A$2:$A$161,0),MATCH(AX$9,'March 2019'!$G$1:$BR$1,0))/INDEX('Planning CPRP'!$G$10:$BA$168,MATCH('Planning Ngrps'!$A100,'Planning CPRP'!$A$10:$A$170,0),MATCH('Planning Ngrps'!AX$9,'Planning CPRP'!$G$9:$BA$9,0)),"")</f>
        <v/>
      </c>
      <c r="AY100" s="158" t="str">
        <f>IFERROR(INDEX('March 2019'!$G$2:$BR$159,MATCH('Planning Ngrps'!$A100,'March 2019'!$A$2:$A$161,0),MATCH(AY$9,'March 2019'!$G$1:$BR$1,0))/INDEX('Planning CPRP'!$G$10:$BA$168,MATCH('Planning Ngrps'!$A100,'Planning CPRP'!$A$10:$A$170,0),MATCH('Planning Ngrps'!AY$9,'Planning CPRP'!$G$9:$BA$9,0)),"")</f>
        <v/>
      </c>
      <c r="AZ100" s="158" t="str">
        <f>IFERROR(INDEX('March 2019'!$G$2:$BR$159,MATCH('Planning Ngrps'!$A100,'March 2019'!$A$2:$A$161,0),MATCH(AZ$9,'March 2019'!$G$1:$BR$1,0))/INDEX('Planning CPRP'!$G$10:$BA$168,MATCH('Planning Ngrps'!$A100,'Planning CPRP'!$A$10:$A$170,0),MATCH('Planning Ngrps'!AZ$9,'Planning CPRP'!$G$9:$BA$9,0)),"")</f>
        <v/>
      </c>
      <c r="BA100" s="158" t="str">
        <f>IFERROR(INDEX('March 2019'!$G$2:$BR$159,MATCH('Planning Ngrps'!$A100,'March 2019'!$A$2:$A$161,0),MATCH(BA$9,'March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IFERROR(INDEX('March 2019'!$G$2:$BR$159,MATCH('Planning Ngrps'!$A103,'March 2019'!$A$2:$A$161,0),MATCH(G$9,'March 2019'!$G$1:$BR$1,0))/INDEX('Planning CPRP'!$G$10:$BA$168,MATCH('Planning Ngrps'!$A103,'Planning CPRP'!$A$10:$A$170,0),MATCH('Planning Ngrps'!G$9,'Planning CPRP'!$G$9:$BA$9,0)),"")</f>
        <v/>
      </c>
      <c r="H103" s="158" t="str">
        <f>IFERROR(INDEX('March 2019'!$G$2:$BR$159,MATCH('Planning Ngrps'!$A103,'March 2019'!$A$2:$A$161,0),MATCH(H$9,'March 2019'!$G$1:$BR$1,0))/INDEX('Planning CPRP'!$G$10:$BA$168,MATCH('Planning Ngrps'!$A103,'Planning CPRP'!$A$10:$A$170,0),MATCH('Planning Ngrps'!H$9,'Planning CPRP'!$G$9:$BA$9,0)),"")</f>
        <v/>
      </c>
      <c r="I103" s="158" t="str">
        <f>IFERROR(INDEX('March 2019'!$G$2:$BR$159,MATCH('Planning Ngrps'!$A103,'March 2019'!$A$2:$A$161,0),MATCH(I$9,'March 2019'!$G$1:$BR$1,0))/INDEX('Planning CPRP'!$G$10:$BA$168,MATCH('Planning Ngrps'!$A103,'Planning CPRP'!$A$10:$A$170,0),MATCH('Planning Ngrps'!I$9,'Planning CPRP'!$G$9:$BA$9,0)),"")</f>
        <v/>
      </c>
      <c r="J103" s="158" t="str">
        <f>IFERROR(INDEX('March 2019'!$G$2:$BR$159,MATCH('Planning Ngrps'!$A103,'March 2019'!$A$2:$A$161,0),MATCH(J$9,'March 2019'!$G$1:$BR$1,0))/INDEX('Planning CPRP'!$G$10:$BA$168,MATCH('Planning Ngrps'!$A103,'Planning CPRP'!$A$10:$A$170,0),MATCH('Planning Ngrps'!J$9,'Planning CPRP'!$G$9:$BA$9,0)),"")</f>
        <v/>
      </c>
      <c r="K103" s="158" t="str">
        <f>IFERROR(INDEX('March 2019'!$G$2:$BR$159,MATCH('Planning Ngrps'!$A103,'March 2019'!$A$2:$A$161,0),MATCH(K$9,'March 2019'!$G$1:$BR$1,0))/INDEX('Planning CPRP'!$G$10:$BA$168,MATCH('Planning Ngrps'!$A103,'Planning CPRP'!$A$10:$A$170,0),MATCH('Planning Ngrps'!K$9,'Planning CPRP'!$G$9:$BA$9,0)),"")</f>
        <v/>
      </c>
      <c r="L103" s="158" t="str">
        <f>IFERROR(INDEX('March 2019'!$G$2:$BR$159,MATCH('Planning Ngrps'!$A103,'March 2019'!$A$2:$A$161,0),MATCH(L$9,'March 2019'!$G$1:$BR$1,0))/INDEX('Planning CPRP'!$G$10:$BA$168,MATCH('Planning Ngrps'!$A103,'Planning CPRP'!$A$10:$A$170,0),MATCH('Planning Ngrps'!L$9,'Planning CPRP'!$G$9:$BA$9,0)),"")</f>
        <v/>
      </c>
      <c r="M103" s="158" t="str">
        <f>IFERROR(INDEX('March 2019'!$G$2:$BR$159,MATCH('Planning Ngrps'!$A103,'March 2019'!$A$2:$A$161,0),MATCH(M$9,'March 2019'!$G$1:$BR$1,0))/INDEX('Planning CPRP'!$G$10:$BA$168,MATCH('Planning Ngrps'!$A103,'Planning CPRP'!$A$10:$A$170,0),MATCH('Planning Ngrps'!M$9,'Planning CPRP'!$G$9:$BA$9,0)),"")</f>
        <v/>
      </c>
      <c r="N103" s="158" t="str">
        <f>IFERROR(INDEX('March 2019'!$G$2:$BR$159,MATCH('Planning Ngrps'!$A103,'March 2019'!$A$2:$A$161,0),MATCH(N$9,'March 2019'!$G$1:$BR$1,0))/INDEX('Planning CPRP'!$G$10:$BA$168,MATCH('Planning Ngrps'!$A103,'Planning CPRP'!$A$10:$A$170,0),MATCH('Planning Ngrps'!N$9,'Planning CPRP'!$G$9:$BA$9,0)),"")</f>
        <v/>
      </c>
      <c r="O103" s="158" t="str">
        <f>IFERROR(INDEX('March 2019'!$G$2:$BR$159,MATCH('Planning Ngrps'!$A103,'March 2019'!$A$2:$A$161,0),MATCH(O$9,'March 2019'!$G$1:$BR$1,0))/INDEX('Planning CPRP'!$G$10:$BA$168,MATCH('Planning Ngrps'!$A103,'Planning CPRP'!$A$10:$A$170,0),MATCH('Planning Ngrps'!O$9,'Planning CPRP'!$G$9:$BA$9,0)),"")</f>
        <v/>
      </c>
      <c r="P103" s="158" t="str">
        <f>IFERROR(INDEX('March 2019'!$G$2:$BR$159,MATCH('Planning Ngrps'!$A103,'March 2019'!$A$2:$A$161,0),MATCH(P$9,'March 2019'!$G$1:$BR$1,0))/INDEX('Planning CPRP'!$G$10:$BA$168,MATCH('Planning Ngrps'!$A103,'Planning CPRP'!$A$10:$A$170,0),MATCH('Planning Ngrps'!P$9,'Planning CPRP'!$G$9:$BA$9,0)),"")</f>
        <v/>
      </c>
      <c r="Q103" s="158" t="str">
        <f>IFERROR(INDEX('March 2019'!$G$2:$BR$159,MATCH('Planning Ngrps'!$A103,'March 2019'!$A$2:$A$161,0),MATCH(Q$9,'March 2019'!$G$1:$BR$1,0))/INDEX('Planning CPRP'!$G$10:$BA$168,MATCH('Planning Ngrps'!$A103,'Planning CPRP'!$A$10:$A$170,0),MATCH('Planning Ngrps'!Q$9,'Planning CPRP'!$G$9:$BA$9,0)),"")</f>
        <v/>
      </c>
      <c r="R103" s="158" t="str">
        <f>IFERROR(INDEX('March 2019'!$G$2:$BR$159,MATCH('Planning Ngrps'!$A103,'March 2019'!$A$2:$A$161,0),MATCH(R$9,'March 2019'!$G$1:$BR$1,0))/INDEX('Planning CPRP'!$G$10:$BA$168,MATCH('Planning Ngrps'!$A103,'Planning CPRP'!$A$10:$A$170,0),MATCH('Planning Ngrps'!R$9,'Planning CPRP'!$G$9:$BA$9,0)),"")</f>
        <v/>
      </c>
      <c r="S103" s="158" t="str">
        <f>IFERROR(INDEX('March 2019'!$G$2:$BR$159,MATCH('Planning Ngrps'!$A103,'March 2019'!$A$2:$A$161,0),MATCH(S$9,'March 2019'!$G$1:$BR$1,0))/INDEX('Planning CPRP'!$G$10:$BA$168,MATCH('Planning Ngrps'!$A103,'Planning CPRP'!$A$10:$A$170,0),MATCH('Planning Ngrps'!S$9,'Planning CPRP'!$G$9:$BA$9,0)),"")</f>
        <v/>
      </c>
      <c r="T103" s="158" t="str">
        <f>IFERROR(INDEX('March 2019'!$G$2:$BR$159,MATCH('Planning Ngrps'!$A103,'March 2019'!$A$2:$A$161,0),MATCH(T$9,'March 2019'!$G$1:$BR$1,0))/INDEX('Planning CPRP'!$G$10:$BA$168,MATCH('Planning Ngrps'!$A103,'Planning CPRP'!$A$10:$A$170,0),MATCH('Planning Ngrps'!T$9,'Planning CPRP'!$G$9:$BA$9,0)),"")</f>
        <v/>
      </c>
      <c r="U103" s="158" t="str">
        <f>IFERROR(INDEX('March 2019'!$G$2:$BR$159,MATCH('Planning Ngrps'!$A103,'March 2019'!$A$2:$A$161,0),MATCH(U$9,'March 2019'!$G$1:$BR$1,0))/INDEX('Planning CPRP'!$G$10:$BA$168,MATCH('Planning Ngrps'!$A103,'Planning CPRP'!$A$10:$A$170,0),MATCH('Planning Ngrps'!U$9,'Planning CPRP'!$G$9:$BA$9,0)),"")</f>
        <v/>
      </c>
      <c r="V103" s="158" t="str">
        <f>IFERROR(INDEX('March 2019'!$G$2:$BR$159,MATCH('Planning Ngrps'!$A103,'March 2019'!$A$2:$A$161,0),MATCH(V$9,'March 2019'!$G$1:$BR$1,0))/INDEX('Planning CPRP'!$G$10:$BA$168,MATCH('Planning Ngrps'!$A103,'Planning CPRP'!$A$10:$A$170,0),MATCH('Planning Ngrps'!V$9,'Planning CPRP'!$G$9:$BA$9,0)),"")</f>
        <v/>
      </c>
      <c r="W103" s="158" t="str">
        <f>IFERROR(INDEX('March 2019'!$G$2:$BR$159,MATCH('Planning Ngrps'!$A103,'March 2019'!$A$2:$A$161,0),MATCH(W$9,'March 2019'!$G$1:$BR$1,0))/INDEX('Planning CPRP'!$G$10:$BA$168,MATCH('Planning Ngrps'!$A103,'Planning CPRP'!$A$10:$A$170,0),MATCH('Planning Ngrps'!W$9,'Planning CPRP'!$G$9:$BA$9,0)),"")</f>
        <v/>
      </c>
      <c r="X103" s="158" t="str">
        <f>IFERROR(INDEX('March 2019'!$G$2:$BR$159,MATCH('Planning Ngrps'!$A103,'March 2019'!$A$2:$A$161,0),MATCH(X$9,'March 2019'!$G$1:$BR$1,0))/INDEX('Planning CPRP'!$G$10:$BA$168,MATCH('Planning Ngrps'!$A103,'Planning CPRP'!$A$10:$A$170,0),MATCH('Planning Ngrps'!X$9,'Planning CPRP'!$G$9:$BA$9,0)),"")</f>
        <v/>
      </c>
      <c r="Y103" s="158" t="str">
        <f>IFERROR(INDEX('March 2019'!$G$2:$BR$159,MATCH('Planning Ngrps'!$A103,'March 2019'!$A$2:$A$161,0),MATCH(Y$9,'March 2019'!$G$1:$BR$1,0))/INDEX('Planning CPRP'!$G$10:$BA$168,MATCH('Planning Ngrps'!$A103,'Planning CPRP'!$A$10:$A$170,0),MATCH('Planning Ngrps'!Y$9,'Planning CPRP'!$G$9:$BA$9,0)),"")</f>
        <v/>
      </c>
      <c r="Z103" s="158" t="str">
        <f>IFERROR(INDEX('March 2019'!$G$2:$BR$159,MATCH('Planning Ngrps'!$A103,'March 2019'!$A$2:$A$161,0),MATCH(Z$9,'March 2019'!$G$1:$BR$1,0))/INDEX('Planning CPRP'!$G$10:$BA$168,MATCH('Planning Ngrps'!$A103,'Planning CPRP'!$A$10:$A$170,0),MATCH('Planning Ngrps'!Z$9,'Planning CPRP'!$G$9:$BA$9,0)),"")</f>
        <v/>
      </c>
      <c r="AA103" s="158" t="str">
        <f>IFERROR(INDEX('March 2019'!$G$2:$BR$159,MATCH('Planning Ngrps'!$A103,'March 2019'!$A$2:$A$161,0),MATCH(AA$9,'March 2019'!$G$1:$BR$1,0))/INDEX('Planning CPRP'!$G$10:$BA$168,MATCH('Planning Ngrps'!$A103,'Planning CPRP'!$A$10:$A$170,0),MATCH('Planning Ngrps'!AA$9,'Planning CPRP'!$G$9:$BA$9,0)),"")</f>
        <v/>
      </c>
      <c r="AB103" s="158" t="str">
        <f>IFERROR(INDEX('March 2019'!$G$2:$BR$159,MATCH('Planning Ngrps'!$A103,'March 2019'!$A$2:$A$161,0),MATCH(AB$9,'March 2019'!$G$1:$BR$1,0))/INDEX('Planning CPRP'!$G$10:$BA$168,MATCH('Planning Ngrps'!$A103,'Planning CPRP'!$A$10:$A$170,0),MATCH('Planning Ngrps'!AB$9,'Planning CPRP'!$G$9:$BA$9,0)),"")</f>
        <v/>
      </c>
      <c r="AC103" s="158" t="str">
        <f>IFERROR(INDEX('March 2019'!$G$2:$BR$159,MATCH('Planning Ngrps'!$A103,'March 2019'!$A$2:$A$161,0),MATCH(AC$9,'March 2019'!$G$1:$BR$1,0))/INDEX('Planning CPRP'!$G$10:$BA$168,MATCH('Planning Ngrps'!$A103,'Planning CPRP'!$A$10:$A$170,0),MATCH('Planning Ngrps'!AC$9,'Planning CPRP'!$G$9:$BA$9,0)),"")</f>
        <v/>
      </c>
      <c r="AD103" s="158" t="str">
        <f>IFERROR(INDEX('March 2019'!$G$2:$BR$159,MATCH('Planning Ngrps'!$A103,'March 2019'!$A$2:$A$161,0),MATCH(AD$9,'March 2019'!$G$1:$BR$1,0))/INDEX('Planning CPRP'!$G$10:$BA$168,MATCH('Planning Ngrps'!$A103,'Planning CPRP'!$A$10:$A$170,0),MATCH('Planning Ngrps'!AD$9,'Planning CPRP'!$G$9:$BA$9,0)),"")</f>
        <v/>
      </c>
      <c r="AE103" s="158" t="str">
        <f>IFERROR(INDEX('March 2019'!$G$2:$BR$159,MATCH('Planning Ngrps'!$A103,'March 2019'!$A$2:$A$161,0),MATCH(AE$9,'March 2019'!$G$1:$BR$1,0))/INDEX('Planning CPRP'!$G$10:$BA$168,MATCH('Planning Ngrps'!$A103,'Planning CPRP'!$A$10:$A$170,0),MATCH('Planning Ngrps'!AE$9,'Planning CPRP'!$G$9:$BA$9,0)),"")</f>
        <v/>
      </c>
      <c r="AF103" s="158" t="str">
        <f>IFERROR(INDEX('March 2019'!$G$2:$BR$159,MATCH('Planning Ngrps'!$A103,'March 2019'!$A$2:$A$161,0),MATCH(AF$9,'March 2019'!$G$1:$BR$1,0))/INDEX('Planning CPRP'!$G$10:$BA$168,MATCH('Planning Ngrps'!$A103,'Planning CPRP'!$A$10:$A$170,0),MATCH('Planning Ngrps'!AF$9,'Planning CPRP'!$G$9:$BA$9,0)),"")</f>
        <v/>
      </c>
      <c r="AG103" s="158" t="str">
        <f>IFERROR(INDEX('March 2019'!$G$2:$BR$159,MATCH('Planning Ngrps'!$A103,'March 2019'!$A$2:$A$161,0),MATCH(AG$9,'March 2019'!$G$1:$BR$1,0))/INDEX('Planning CPRP'!$G$10:$BA$168,MATCH('Planning Ngrps'!$A103,'Planning CPRP'!$A$10:$A$170,0),MATCH('Planning Ngrps'!AG$9,'Planning CPRP'!$G$9:$BA$9,0)),"")</f>
        <v/>
      </c>
      <c r="AH103" s="158" t="str">
        <f>IFERROR(INDEX('March 2019'!$G$2:$BR$159,MATCH('Planning Ngrps'!$A103,'March 2019'!$A$2:$A$161,0),MATCH(AH$9,'March 2019'!$G$1:$BR$1,0))/INDEX('Planning CPRP'!$G$10:$BA$168,MATCH('Planning Ngrps'!$A103,'Planning CPRP'!$A$10:$A$170,0),MATCH('Planning Ngrps'!AH$9,'Planning CPRP'!$G$9:$BA$9,0)),"")</f>
        <v/>
      </c>
      <c r="AI103" s="158" t="str">
        <f>IFERROR(INDEX('March 2019'!$G$2:$BR$159,MATCH('Planning Ngrps'!$A103,'March 2019'!$A$2:$A$161,0),MATCH(AI$9,'March 2019'!$G$1:$BR$1,0))/INDEX('Planning CPRP'!$G$10:$BA$168,MATCH('Planning Ngrps'!$A103,'Planning CPRP'!$A$10:$A$170,0),MATCH('Planning Ngrps'!AI$9,'Planning CPRP'!$G$9:$BA$9,0)),"")</f>
        <v/>
      </c>
      <c r="AJ103" s="158" t="str">
        <f>IFERROR(INDEX('March 2019'!$G$2:$BR$159,MATCH('Planning Ngrps'!$A103,'March 2019'!$A$2:$A$161,0),MATCH(AJ$9,'March 2019'!$G$1:$BR$1,0))/INDEX('Planning CPRP'!$G$10:$BA$168,MATCH('Planning Ngrps'!$A103,'Planning CPRP'!$A$10:$A$170,0),MATCH('Planning Ngrps'!AJ$9,'Planning CPRP'!$G$9:$BA$9,0)),"")</f>
        <v/>
      </c>
      <c r="AK103" s="158" t="str">
        <f>IFERROR(INDEX('March 2019'!$G$2:$BR$159,MATCH('Planning Ngrps'!$A103,'March 2019'!$A$2:$A$161,0),MATCH(AK$9,'March 2019'!$G$1:$BR$1,0))/INDEX('Planning CPRP'!$G$10:$BA$168,MATCH('Planning Ngrps'!$A103,'Planning CPRP'!$A$10:$A$170,0),MATCH('Planning Ngrps'!AK$9,'Planning CPRP'!$G$9:$BA$9,0)),"")</f>
        <v/>
      </c>
      <c r="AL103" s="158" t="str">
        <f>IFERROR(INDEX('March 2019'!$G$2:$BR$159,MATCH('Planning Ngrps'!$A103,'March 2019'!$A$2:$A$161,0),MATCH(AL$9,'March 2019'!$G$1:$BR$1,0))/INDEX('Planning CPRP'!$G$10:$BA$168,MATCH('Planning Ngrps'!$A103,'Planning CPRP'!$A$10:$A$170,0),MATCH('Planning Ngrps'!AL$9,'Planning CPRP'!$G$9:$BA$9,0)),"")</f>
        <v/>
      </c>
      <c r="AM103" s="158" t="str">
        <f>IFERROR(INDEX('March 2019'!$G$2:$BR$159,MATCH('Planning Ngrps'!$A103,'March 2019'!$A$2:$A$161,0),MATCH(AM$9,'March 2019'!$G$1:$BR$1,0))/INDEX('Planning CPRP'!$G$10:$BA$168,MATCH('Planning Ngrps'!$A103,'Planning CPRP'!$A$10:$A$170,0),MATCH('Planning Ngrps'!AM$9,'Planning CPRP'!$G$9:$BA$9,0)),"")</f>
        <v/>
      </c>
      <c r="AN103" s="158" t="str">
        <f>IFERROR(INDEX('March 2019'!$G$2:$BR$159,MATCH('Planning Ngrps'!$A103,'March 2019'!$A$2:$A$161,0),MATCH(AN$9,'March 2019'!$G$1:$BR$1,0))/INDEX('Planning CPRP'!$G$10:$BA$168,MATCH('Planning Ngrps'!$A103,'Planning CPRP'!$A$10:$A$170,0),MATCH('Planning Ngrps'!AN$9,'Planning CPRP'!$G$9:$BA$9,0)),"")</f>
        <v/>
      </c>
      <c r="AO103" s="158" t="str">
        <f>IFERROR(INDEX('March 2019'!$G$2:$BR$159,MATCH('Planning Ngrps'!$A103,'March 2019'!$A$2:$A$161,0),MATCH(AO$9,'March 2019'!$G$1:$BR$1,0))/INDEX('Planning CPRP'!$G$10:$BA$168,MATCH('Planning Ngrps'!$A103,'Planning CPRP'!$A$10:$A$170,0),MATCH('Planning Ngrps'!AO$9,'Planning CPRP'!$G$9:$BA$9,0)),"")</f>
        <v/>
      </c>
      <c r="AP103" s="158" t="str">
        <f>IFERROR(INDEX('March 2019'!$G$2:$BR$159,MATCH('Planning Ngrps'!$A103,'March 2019'!$A$2:$A$161,0),MATCH(AP$9,'March 2019'!$G$1:$BR$1,0))/INDEX('Planning CPRP'!$G$10:$BA$168,MATCH('Planning Ngrps'!$A103,'Planning CPRP'!$A$10:$A$170,0),MATCH('Planning Ngrps'!AP$9,'Planning CPRP'!$G$9:$BA$9,0)),"")</f>
        <v/>
      </c>
      <c r="AQ103" s="158" t="str">
        <f>IFERROR(INDEX('March 2019'!$G$2:$BR$159,MATCH('Planning Ngrps'!$A103,'March 2019'!$A$2:$A$161,0),MATCH(AQ$9,'March 2019'!$G$1:$BR$1,0))/INDEX('Planning CPRP'!$G$10:$BA$168,MATCH('Planning Ngrps'!$A103,'Planning CPRP'!$A$10:$A$170,0),MATCH('Planning Ngrps'!AQ$9,'Planning CPRP'!$G$9:$BA$9,0)),"")</f>
        <v/>
      </c>
      <c r="AR103" s="158" t="str">
        <f>IFERROR(INDEX('March 2019'!$G$2:$BR$159,MATCH('Planning Ngrps'!$A103,'March 2019'!$A$2:$A$161,0),MATCH(AR$9,'March 2019'!$G$1:$BR$1,0))/INDEX('Planning CPRP'!$G$10:$BA$168,MATCH('Planning Ngrps'!$A103,'Planning CPRP'!$A$10:$A$170,0),MATCH('Planning Ngrps'!AR$9,'Planning CPRP'!$G$9:$BA$9,0)),"")</f>
        <v/>
      </c>
      <c r="AS103" s="158" t="str">
        <f>IFERROR(INDEX('March 2019'!$G$2:$BR$159,MATCH('Planning Ngrps'!$A103,'March 2019'!$A$2:$A$161,0),MATCH(AS$9,'March 2019'!$G$1:$BR$1,0))/INDEX('Planning CPRP'!$G$10:$BA$168,MATCH('Planning Ngrps'!$A103,'Planning CPRP'!$A$10:$A$170,0),MATCH('Planning Ngrps'!AS$9,'Planning CPRP'!$G$9:$BA$9,0)),"")</f>
        <v/>
      </c>
      <c r="AT103" s="158" t="str">
        <f>IFERROR(INDEX('March 2019'!$G$2:$BR$159,MATCH('Planning Ngrps'!$A103,'March 2019'!$A$2:$A$161,0),MATCH(AT$9,'March 2019'!$G$1:$BR$1,0))/INDEX('Planning CPRP'!$G$10:$BA$168,MATCH('Planning Ngrps'!$A103,'Planning CPRP'!$A$10:$A$170,0),MATCH('Planning Ngrps'!AT$9,'Planning CPRP'!$G$9:$BA$9,0)),"")</f>
        <v/>
      </c>
      <c r="AU103" s="158" t="str">
        <f>IFERROR(INDEX('March 2019'!$G$2:$BR$159,MATCH('Planning Ngrps'!$A103,'March 2019'!$A$2:$A$161,0),MATCH(AU$9,'March 2019'!$G$1:$BR$1,0))/INDEX('Planning CPRP'!$G$10:$BA$168,MATCH('Planning Ngrps'!$A103,'Planning CPRP'!$A$10:$A$170,0),MATCH('Planning Ngrps'!AU$9,'Planning CPRP'!$G$9:$BA$9,0)),"")</f>
        <v/>
      </c>
      <c r="AV103" s="158" t="str">
        <f>IFERROR(INDEX('March 2019'!$G$2:$BR$159,MATCH('Planning Ngrps'!$A103,'March 2019'!$A$2:$A$161,0),MATCH(AV$9,'March 2019'!$G$1:$BR$1,0))/INDEX('Planning CPRP'!$G$10:$BA$168,MATCH('Planning Ngrps'!$A103,'Planning CPRP'!$A$10:$A$170,0),MATCH('Planning Ngrps'!AV$9,'Planning CPRP'!$G$9:$BA$9,0)),"")</f>
        <v/>
      </c>
      <c r="AW103" s="158" t="str">
        <f>IFERROR(INDEX('March 2019'!$G$2:$BR$159,MATCH('Planning Ngrps'!$A103,'March 2019'!$A$2:$A$161,0),MATCH(AW$9,'March 2019'!$G$1:$BR$1,0))/INDEX('Planning CPRP'!$G$10:$BA$168,MATCH('Planning Ngrps'!$A103,'Planning CPRP'!$A$10:$A$170,0),MATCH('Planning Ngrps'!AW$9,'Planning CPRP'!$G$9:$BA$9,0)),"")</f>
        <v/>
      </c>
      <c r="AX103" s="158" t="str">
        <f>IFERROR(INDEX('March 2019'!$G$2:$BR$159,MATCH('Planning Ngrps'!$A103,'March 2019'!$A$2:$A$161,0),MATCH(AX$9,'March 2019'!$G$1:$BR$1,0))/INDEX('Planning CPRP'!$G$10:$BA$168,MATCH('Planning Ngrps'!$A103,'Planning CPRP'!$A$10:$A$170,0),MATCH('Planning Ngrps'!AX$9,'Planning CPRP'!$G$9:$BA$9,0)),"")</f>
        <v/>
      </c>
      <c r="AY103" s="158" t="str">
        <f>IFERROR(INDEX('March 2019'!$G$2:$BR$159,MATCH('Planning Ngrps'!$A103,'March 2019'!$A$2:$A$161,0),MATCH(AY$9,'March 2019'!$G$1:$BR$1,0))/INDEX('Planning CPRP'!$G$10:$BA$168,MATCH('Planning Ngrps'!$A103,'Planning CPRP'!$A$10:$A$170,0),MATCH('Planning Ngrps'!AY$9,'Planning CPRP'!$G$9:$BA$9,0)),"")</f>
        <v/>
      </c>
      <c r="AZ103" s="158" t="str">
        <f>IFERROR(INDEX('March 2019'!$G$2:$BR$159,MATCH('Planning Ngrps'!$A103,'March 2019'!$A$2:$A$161,0),MATCH(AZ$9,'March 2019'!$G$1:$BR$1,0))/INDEX('Planning CPRP'!$G$10:$BA$168,MATCH('Planning Ngrps'!$A103,'Planning CPRP'!$A$10:$A$170,0),MATCH('Planning Ngrps'!AZ$9,'Planning CPRP'!$G$9:$BA$9,0)),"")</f>
        <v/>
      </c>
      <c r="BA103" s="158" t="str">
        <f>IFERROR(INDEX('March 2019'!$G$2:$BR$159,MATCH('Planning Ngrps'!$A103,'March 2019'!$A$2:$A$161,0),MATCH(BA$9,'March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IFERROR(INDEX('March 2019'!$G$2:$BR$159,MATCH('Planning Ngrps'!$A104,'March 2019'!$A$2:$A$161,0),MATCH(G$9,'March 2019'!$G$1:$BR$1,0))/INDEX('Planning CPRP'!$G$10:$BA$168,MATCH('Planning Ngrps'!$A104,'Planning CPRP'!$A$10:$A$170,0),MATCH('Planning Ngrps'!G$9,'Planning CPRP'!$G$9:$BA$9,0)),"")</f>
        <v/>
      </c>
      <c r="H104" s="158" t="str">
        <f>IFERROR(INDEX('March 2019'!$G$2:$BR$159,MATCH('Planning Ngrps'!$A104,'March 2019'!$A$2:$A$161,0),MATCH(H$9,'March 2019'!$G$1:$BR$1,0))/INDEX('Planning CPRP'!$G$10:$BA$168,MATCH('Planning Ngrps'!$A104,'Planning CPRP'!$A$10:$A$170,0),MATCH('Planning Ngrps'!H$9,'Planning CPRP'!$G$9:$BA$9,0)),"")</f>
        <v/>
      </c>
      <c r="I104" s="158" t="str">
        <f>IFERROR(INDEX('March 2019'!$G$2:$BR$159,MATCH('Planning Ngrps'!$A104,'March 2019'!$A$2:$A$161,0),MATCH(I$9,'March 2019'!$G$1:$BR$1,0))/INDEX('Planning CPRP'!$G$10:$BA$168,MATCH('Planning Ngrps'!$A104,'Planning CPRP'!$A$10:$A$170,0),MATCH('Planning Ngrps'!I$9,'Planning CPRP'!$G$9:$BA$9,0)),"")</f>
        <v/>
      </c>
      <c r="J104" s="158" t="str">
        <f>IFERROR(INDEX('March 2019'!$G$2:$BR$159,MATCH('Planning Ngrps'!$A104,'March 2019'!$A$2:$A$161,0),MATCH(J$9,'March 2019'!$G$1:$BR$1,0))/INDEX('Planning CPRP'!$G$10:$BA$168,MATCH('Planning Ngrps'!$A104,'Planning CPRP'!$A$10:$A$170,0),MATCH('Planning Ngrps'!J$9,'Planning CPRP'!$G$9:$BA$9,0)),"")</f>
        <v/>
      </c>
      <c r="K104" s="158" t="str">
        <f>IFERROR(INDEX('March 2019'!$G$2:$BR$159,MATCH('Planning Ngrps'!$A104,'March 2019'!$A$2:$A$161,0),MATCH(K$9,'March 2019'!$G$1:$BR$1,0))/INDEX('Planning CPRP'!$G$10:$BA$168,MATCH('Planning Ngrps'!$A104,'Planning CPRP'!$A$10:$A$170,0),MATCH('Planning Ngrps'!K$9,'Planning CPRP'!$G$9:$BA$9,0)),"")</f>
        <v/>
      </c>
      <c r="L104" s="158" t="str">
        <f>IFERROR(INDEX('March 2019'!$G$2:$BR$159,MATCH('Planning Ngrps'!$A104,'March 2019'!$A$2:$A$161,0),MATCH(L$9,'March 2019'!$G$1:$BR$1,0))/INDEX('Planning CPRP'!$G$10:$BA$168,MATCH('Planning Ngrps'!$A104,'Planning CPRP'!$A$10:$A$170,0),MATCH('Planning Ngrps'!L$9,'Planning CPRP'!$G$9:$BA$9,0)),"")</f>
        <v/>
      </c>
      <c r="M104" s="158" t="str">
        <f>IFERROR(INDEX('March 2019'!$G$2:$BR$159,MATCH('Planning Ngrps'!$A104,'March 2019'!$A$2:$A$161,0),MATCH(M$9,'March 2019'!$G$1:$BR$1,0))/INDEX('Planning CPRP'!$G$10:$BA$168,MATCH('Planning Ngrps'!$A104,'Planning CPRP'!$A$10:$A$170,0),MATCH('Planning Ngrps'!M$9,'Planning CPRP'!$G$9:$BA$9,0)),"")</f>
        <v/>
      </c>
      <c r="N104" s="158" t="str">
        <f>IFERROR(INDEX('March 2019'!$G$2:$BR$159,MATCH('Planning Ngrps'!$A104,'March 2019'!$A$2:$A$161,0),MATCH(N$9,'March 2019'!$G$1:$BR$1,0))/INDEX('Planning CPRP'!$G$10:$BA$168,MATCH('Planning Ngrps'!$A104,'Planning CPRP'!$A$10:$A$170,0),MATCH('Planning Ngrps'!N$9,'Planning CPRP'!$G$9:$BA$9,0)),"")</f>
        <v/>
      </c>
      <c r="O104" s="158" t="str">
        <f>IFERROR(INDEX('March 2019'!$G$2:$BR$159,MATCH('Planning Ngrps'!$A104,'March 2019'!$A$2:$A$161,0),MATCH(O$9,'March 2019'!$G$1:$BR$1,0))/INDEX('Planning CPRP'!$G$10:$BA$168,MATCH('Planning Ngrps'!$A104,'Planning CPRP'!$A$10:$A$170,0),MATCH('Planning Ngrps'!O$9,'Planning CPRP'!$G$9:$BA$9,0)),"")</f>
        <v/>
      </c>
      <c r="P104" s="158" t="str">
        <f>IFERROR(INDEX('March 2019'!$G$2:$BR$159,MATCH('Planning Ngrps'!$A104,'March 2019'!$A$2:$A$161,0),MATCH(P$9,'March 2019'!$G$1:$BR$1,0))/INDEX('Planning CPRP'!$G$10:$BA$168,MATCH('Planning Ngrps'!$A104,'Planning CPRP'!$A$10:$A$170,0),MATCH('Planning Ngrps'!P$9,'Planning CPRP'!$G$9:$BA$9,0)),"")</f>
        <v/>
      </c>
      <c r="Q104" s="158" t="str">
        <f>IFERROR(INDEX('March 2019'!$G$2:$BR$159,MATCH('Planning Ngrps'!$A104,'March 2019'!$A$2:$A$161,0),MATCH(Q$9,'March 2019'!$G$1:$BR$1,0))/INDEX('Planning CPRP'!$G$10:$BA$168,MATCH('Planning Ngrps'!$A104,'Planning CPRP'!$A$10:$A$170,0),MATCH('Planning Ngrps'!Q$9,'Planning CPRP'!$G$9:$BA$9,0)),"")</f>
        <v/>
      </c>
      <c r="R104" s="158" t="str">
        <f>IFERROR(INDEX('March 2019'!$G$2:$BR$159,MATCH('Planning Ngrps'!$A104,'March 2019'!$A$2:$A$161,0),MATCH(R$9,'March 2019'!$G$1:$BR$1,0))/INDEX('Planning CPRP'!$G$10:$BA$168,MATCH('Planning Ngrps'!$A104,'Planning CPRP'!$A$10:$A$170,0),MATCH('Planning Ngrps'!R$9,'Planning CPRP'!$G$9:$BA$9,0)),"")</f>
        <v/>
      </c>
      <c r="S104" s="158" t="str">
        <f>IFERROR(INDEX('March 2019'!$G$2:$BR$159,MATCH('Planning Ngrps'!$A104,'March 2019'!$A$2:$A$161,0),MATCH(S$9,'March 2019'!$G$1:$BR$1,0))/INDEX('Planning CPRP'!$G$10:$BA$168,MATCH('Planning Ngrps'!$A104,'Planning CPRP'!$A$10:$A$170,0),MATCH('Planning Ngrps'!S$9,'Planning CPRP'!$G$9:$BA$9,0)),"")</f>
        <v/>
      </c>
      <c r="T104" s="158" t="str">
        <f>IFERROR(INDEX('March 2019'!$G$2:$BR$159,MATCH('Planning Ngrps'!$A104,'March 2019'!$A$2:$A$161,0),MATCH(T$9,'March 2019'!$G$1:$BR$1,0))/INDEX('Planning CPRP'!$G$10:$BA$168,MATCH('Planning Ngrps'!$A104,'Planning CPRP'!$A$10:$A$170,0),MATCH('Planning Ngrps'!T$9,'Planning CPRP'!$G$9:$BA$9,0)),"")</f>
        <v/>
      </c>
      <c r="U104" s="158" t="str">
        <f>IFERROR(INDEX('March 2019'!$G$2:$BR$159,MATCH('Planning Ngrps'!$A104,'March 2019'!$A$2:$A$161,0),MATCH(U$9,'March 2019'!$G$1:$BR$1,0))/INDEX('Planning CPRP'!$G$10:$BA$168,MATCH('Planning Ngrps'!$A104,'Planning CPRP'!$A$10:$A$170,0),MATCH('Planning Ngrps'!U$9,'Planning CPRP'!$G$9:$BA$9,0)),"")</f>
        <v/>
      </c>
      <c r="V104" s="158" t="str">
        <f>IFERROR(INDEX('March 2019'!$G$2:$BR$159,MATCH('Planning Ngrps'!$A104,'March 2019'!$A$2:$A$161,0),MATCH(V$9,'March 2019'!$G$1:$BR$1,0))/INDEX('Planning CPRP'!$G$10:$BA$168,MATCH('Planning Ngrps'!$A104,'Planning CPRP'!$A$10:$A$170,0),MATCH('Planning Ngrps'!V$9,'Planning CPRP'!$G$9:$BA$9,0)),"")</f>
        <v/>
      </c>
      <c r="W104" s="158" t="str">
        <f>IFERROR(INDEX('March 2019'!$G$2:$BR$159,MATCH('Planning Ngrps'!$A104,'March 2019'!$A$2:$A$161,0),MATCH(W$9,'March 2019'!$G$1:$BR$1,0))/INDEX('Planning CPRP'!$G$10:$BA$168,MATCH('Planning Ngrps'!$A104,'Planning CPRP'!$A$10:$A$170,0),MATCH('Planning Ngrps'!W$9,'Planning CPRP'!$G$9:$BA$9,0)),"")</f>
        <v/>
      </c>
      <c r="X104" s="158" t="str">
        <f>IFERROR(INDEX('March 2019'!$G$2:$BR$159,MATCH('Planning Ngrps'!$A104,'March 2019'!$A$2:$A$161,0),MATCH(X$9,'March 2019'!$G$1:$BR$1,0))/INDEX('Planning CPRP'!$G$10:$BA$168,MATCH('Planning Ngrps'!$A104,'Planning CPRP'!$A$10:$A$170,0),MATCH('Planning Ngrps'!X$9,'Planning CPRP'!$G$9:$BA$9,0)),"")</f>
        <v/>
      </c>
      <c r="Y104" s="158" t="str">
        <f>IFERROR(INDEX('March 2019'!$G$2:$BR$159,MATCH('Planning Ngrps'!$A104,'March 2019'!$A$2:$A$161,0),MATCH(Y$9,'March 2019'!$G$1:$BR$1,0))/INDEX('Planning CPRP'!$G$10:$BA$168,MATCH('Planning Ngrps'!$A104,'Planning CPRP'!$A$10:$A$170,0),MATCH('Planning Ngrps'!Y$9,'Planning CPRP'!$G$9:$BA$9,0)),"")</f>
        <v/>
      </c>
      <c r="Z104" s="158" t="str">
        <f>IFERROR(INDEX('March 2019'!$G$2:$BR$159,MATCH('Planning Ngrps'!$A104,'March 2019'!$A$2:$A$161,0),MATCH(Z$9,'March 2019'!$G$1:$BR$1,0))/INDEX('Planning CPRP'!$G$10:$BA$168,MATCH('Planning Ngrps'!$A104,'Planning CPRP'!$A$10:$A$170,0),MATCH('Planning Ngrps'!Z$9,'Planning CPRP'!$G$9:$BA$9,0)),"")</f>
        <v/>
      </c>
      <c r="AA104" s="158" t="str">
        <f>IFERROR(INDEX('March 2019'!$G$2:$BR$159,MATCH('Planning Ngrps'!$A104,'March 2019'!$A$2:$A$161,0),MATCH(AA$9,'March 2019'!$G$1:$BR$1,0))/INDEX('Planning CPRP'!$G$10:$BA$168,MATCH('Planning Ngrps'!$A104,'Planning CPRP'!$A$10:$A$170,0),MATCH('Planning Ngrps'!AA$9,'Planning CPRP'!$G$9:$BA$9,0)),"")</f>
        <v/>
      </c>
      <c r="AB104" s="158" t="str">
        <f>IFERROR(INDEX('March 2019'!$G$2:$BR$159,MATCH('Planning Ngrps'!$A104,'March 2019'!$A$2:$A$161,0),MATCH(AB$9,'March 2019'!$G$1:$BR$1,0))/INDEX('Planning CPRP'!$G$10:$BA$168,MATCH('Planning Ngrps'!$A104,'Planning CPRP'!$A$10:$A$170,0),MATCH('Planning Ngrps'!AB$9,'Planning CPRP'!$G$9:$BA$9,0)),"")</f>
        <v/>
      </c>
      <c r="AC104" s="158" t="str">
        <f>IFERROR(INDEX('March 2019'!$G$2:$BR$159,MATCH('Planning Ngrps'!$A104,'March 2019'!$A$2:$A$161,0),MATCH(AC$9,'March 2019'!$G$1:$BR$1,0))/INDEX('Planning CPRP'!$G$10:$BA$168,MATCH('Planning Ngrps'!$A104,'Planning CPRP'!$A$10:$A$170,0),MATCH('Planning Ngrps'!AC$9,'Planning CPRP'!$G$9:$BA$9,0)),"")</f>
        <v/>
      </c>
      <c r="AD104" s="158" t="str">
        <f>IFERROR(INDEX('March 2019'!$G$2:$BR$159,MATCH('Planning Ngrps'!$A104,'March 2019'!$A$2:$A$161,0),MATCH(AD$9,'March 2019'!$G$1:$BR$1,0))/INDEX('Planning CPRP'!$G$10:$BA$168,MATCH('Planning Ngrps'!$A104,'Planning CPRP'!$A$10:$A$170,0),MATCH('Planning Ngrps'!AD$9,'Planning CPRP'!$G$9:$BA$9,0)),"")</f>
        <v/>
      </c>
      <c r="AE104" s="158" t="str">
        <f>IFERROR(INDEX('March 2019'!$G$2:$BR$159,MATCH('Planning Ngrps'!$A104,'March 2019'!$A$2:$A$161,0),MATCH(AE$9,'March 2019'!$G$1:$BR$1,0))/INDEX('Planning CPRP'!$G$10:$BA$168,MATCH('Planning Ngrps'!$A104,'Planning CPRP'!$A$10:$A$170,0),MATCH('Planning Ngrps'!AE$9,'Planning CPRP'!$G$9:$BA$9,0)),"")</f>
        <v/>
      </c>
      <c r="AF104" s="158" t="str">
        <f>IFERROR(INDEX('March 2019'!$G$2:$BR$159,MATCH('Planning Ngrps'!$A104,'March 2019'!$A$2:$A$161,0),MATCH(AF$9,'March 2019'!$G$1:$BR$1,0))/INDEX('Planning CPRP'!$G$10:$BA$168,MATCH('Planning Ngrps'!$A104,'Planning CPRP'!$A$10:$A$170,0),MATCH('Planning Ngrps'!AF$9,'Planning CPRP'!$G$9:$BA$9,0)),"")</f>
        <v/>
      </c>
      <c r="AG104" s="158" t="str">
        <f>IFERROR(INDEX('March 2019'!$G$2:$BR$159,MATCH('Planning Ngrps'!$A104,'March 2019'!$A$2:$A$161,0),MATCH(AG$9,'March 2019'!$G$1:$BR$1,0))/INDEX('Planning CPRP'!$G$10:$BA$168,MATCH('Planning Ngrps'!$A104,'Planning CPRP'!$A$10:$A$170,0),MATCH('Planning Ngrps'!AG$9,'Planning CPRP'!$G$9:$BA$9,0)),"")</f>
        <v/>
      </c>
      <c r="AH104" s="158" t="str">
        <f>IFERROR(INDEX('March 2019'!$G$2:$BR$159,MATCH('Planning Ngrps'!$A104,'March 2019'!$A$2:$A$161,0),MATCH(AH$9,'March 2019'!$G$1:$BR$1,0))/INDEX('Planning CPRP'!$G$10:$BA$168,MATCH('Planning Ngrps'!$A104,'Planning CPRP'!$A$10:$A$170,0),MATCH('Planning Ngrps'!AH$9,'Planning CPRP'!$G$9:$BA$9,0)),"")</f>
        <v/>
      </c>
      <c r="AI104" s="158" t="str">
        <f>IFERROR(INDEX('March 2019'!$G$2:$BR$159,MATCH('Planning Ngrps'!$A104,'March 2019'!$A$2:$A$161,0),MATCH(AI$9,'March 2019'!$G$1:$BR$1,0))/INDEX('Planning CPRP'!$G$10:$BA$168,MATCH('Planning Ngrps'!$A104,'Planning CPRP'!$A$10:$A$170,0),MATCH('Planning Ngrps'!AI$9,'Planning CPRP'!$G$9:$BA$9,0)),"")</f>
        <v/>
      </c>
      <c r="AJ104" s="158" t="str">
        <f>IFERROR(INDEX('March 2019'!$G$2:$BR$159,MATCH('Planning Ngrps'!$A104,'March 2019'!$A$2:$A$161,0),MATCH(AJ$9,'March 2019'!$G$1:$BR$1,0))/INDEX('Planning CPRP'!$G$10:$BA$168,MATCH('Planning Ngrps'!$A104,'Planning CPRP'!$A$10:$A$170,0),MATCH('Planning Ngrps'!AJ$9,'Planning CPRP'!$G$9:$BA$9,0)),"")</f>
        <v/>
      </c>
      <c r="AK104" s="158" t="str">
        <f>IFERROR(INDEX('March 2019'!$G$2:$BR$159,MATCH('Planning Ngrps'!$A104,'March 2019'!$A$2:$A$161,0),MATCH(AK$9,'March 2019'!$G$1:$BR$1,0))/INDEX('Planning CPRP'!$G$10:$BA$168,MATCH('Planning Ngrps'!$A104,'Planning CPRP'!$A$10:$A$170,0),MATCH('Planning Ngrps'!AK$9,'Planning CPRP'!$G$9:$BA$9,0)),"")</f>
        <v/>
      </c>
      <c r="AL104" s="158" t="str">
        <f>IFERROR(INDEX('March 2019'!$G$2:$BR$159,MATCH('Planning Ngrps'!$A104,'March 2019'!$A$2:$A$161,0),MATCH(AL$9,'March 2019'!$G$1:$BR$1,0))/INDEX('Planning CPRP'!$G$10:$BA$168,MATCH('Planning Ngrps'!$A104,'Planning CPRP'!$A$10:$A$170,0),MATCH('Planning Ngrps'!AL$9,'Planning CPRP'!$G$9:$BA$9,0)),"")</f>
        <v/>
      </c>
      <c r="AM104" s="158" t="str">
        <f>IFERROR(INDEX('March 2019'!$G$2:$BR$159,MATCH('Planning Ngrps'!$A104,'March 2019'!$A$2:$A$161,0),MATCH(AM$9,'March 2019'!$G$1:$BR$1,0))/INDEX('Planning CPRP'!$G$10:$BA$168,MATCH('Planning Ngrps'!$A104,'Planning CPRP'!$A$10:$A$170,0),MATCH('Planning Ngrps'!AM$9,'Planning CPRP'!$G$9:$BA$9,0)),"")</f>
        <v/>
      </c>
      <c r="AN104" s="158" t="str">
        <f>IFERROR(INDEX('March 2019'!$G$2:$BR$159,MATCH('Planning Ngrps'!$A104,'March 2019'!$A$2:$A$161,0),MATCH(AN$9,'March 2019'!$G$1:$BR$1,0))/INDEX('Planning CPRP'!$G$10:$BA$168,MATCH('Planning Ngrps'!$A104,'Planning CPRP'!$A$10:$A$170,0),MATCH('Planning Ngrps'!AN$9,'Planning CPRP'!$G$9:$BA$9,0)),"")</f>
        <v/>
      </c>
      <c r="AO104" s="158" t="str">
        <f>IFERROR(INDEX('March 2019'!$G$2:$BR$159,MATCH('Planning Ngrps'!$A104,'March 2019'!$A$2:$A$161,0),MATCH(AO$9,'March 2019'!$G$1:$BR$1,0))/INDEX('Planning CPRP'!$G$10:$BA$168,MATCH('Planning Ngrps'!$A104,'Planning CPRP'!$A$10:$A$170,0),MATCH('Planning Ngrps'!AO$9,'Planning CPRP'!$G$9:$BA$9,0)),"")</f>
        <v/>
      </c>
      <c r="AP104" s="158" t="str">
        <f>IFERROR(INDEX('March 2019'!$G$2:$BR$159,MATCH('Planning Ngrps'!$A104,'March 2019'!$A$2:$A$161,0),MATCH(AP$9,'March 2019'!$G$1:$BR$1,0))/INDEX('Planning CPRP'!$G$10:$BA$168,MATCH('Planning Ngrps'!$A104,'Planning CPRP'!$A$10:$A$170,0),MATCH('Planning Ngrps'!AP$9,'Planning CPRP'!$G$9:$BA$9,0)),"")</f>
        <v/>
      </c>
      <c r="AQ104" s="158" t="str">
        <f>IFERROR(INDEX('March 2019'!$G$2:$BR$159,MATCH('Planning Ngrps'!$A104,'March 2019'!$A$2:$A$161,0),MATCH(AQ$9,'March 2019'!$G$1:$BR$1,0))/INDEX('Planning CPRP'!$G$10:$BA$168,MATCH('Planning Ngrps'!$A104,'Planning CPRP'!$A$10:$A$170,0),MATCH('Planning Ngrps'!AQ$9,'Planning CPRP'!$G$9:$BA$9,0)),"")</f>
        <v/>
      </c>
      <c r="AR104" s="158" t="str">
        <f>IFERROR(INDEX('March 2019'!$G$2:$BR$159,MATCH('Planning Ngrps'!$A104,'March 2019'!$A$2:$A$161,0),MATCH(AR$9,'March 2019'!$G$1:$BR$1,0))/INDEX('Planning CPRP'!$G$10:$BA$168,MATCH('Planning Ngrps'!$A104,'Planning CPRP'!$A$10:$A$170,0),MATCH('Planning Ngrps'!AR$9,'Planning CPRP'!$G$9:$BA$9,0)),"")</f>
        <v/>
      </c>
      <c r="AS104" s="158" t="str">
        <f>IFERROR(INDEX('March 2019'!$G$2:$BR$159,MATCH('Planning Ngrps'!$A104,'March 2019'!$A$2:$A$161,0),MATCH(AS$9,'March 2019'!$G$1:$BR$1,0))/INDEX('Planning CPRP'!$G$10:$BA$168,MATCH('Planning Ngrps'!$A104,'Planning CPRP'!$A$10:$A$170,0),MATCH('Planning Ngrps'!AS$9,'Planning CPRP'!$G$9:$BA$9,0)),"")</f>
        <v/>
      </c>
      <c r="AT104" s="158" t="str">
        <f>IFERROR(INDEX('March 2019'!$G$2:$BR$159,MATCH('Planning Ngrps'!$A104,'March 2019'!$A$2:$A$161,0),MATCH(AT$9,'March 2019'!$G$1:$BR$1,0))/INDEX('Planning CPRP'!$G$10:$BA$168,MATCH('Planning Ngrps'!$A104,'Planning CPRP'!$A$10:$A$170,0),MATCH('Planning Ngrps'!AT$9,'Planning CPRP'!$G$9:$BA$9,0)),"")</f>
        <v/>
      </c>
      <c r="AU104" s="158" t="str">
        <f>IFERROR(INDEX('March 2019'!$G$2:$BR$159,MATCH('Planning Ngrps'!$A104,'March 2019'!$A$2:$A$161,0),MATCH(AU$9,'March 2019'!$G$1:$BR$1,0))/INDEX('Planning CPRP'!$G$10:$BA$168,MATCH('Planning Ngrps'!$A104,'Planning CPRP'!$A$10:$A$170,0),MATCH('Planning Ngrps'!AU$9,'Planning CPRP'!$G$9:$BA$9,0)),"")</f>
        <v/>
      </c>
      <c r="AV104" s="158" t="str">
        <f>IFERROR(INDEX('March 2019'!$G$2:$BR$159,MATCH('Planning Ngrps'!$A104,'March 2019'!$A$2:$A$161,0),MATCH(AV$9,'March 2019'!$G$1:$BR$1,0))/INDEX('Planning CPRP'!$G$10:$BA$168,MATCH('Planning Ngrps'!$A104,'Planning CPRP'!$A$10:$A$170,0),MATCH('Planning Ngrps'!AV$9,'Planning CPRP'!$G$9:$BA$9,0)),"")</f>
        <v/>
      </c>
      <c r="AW104" s="158" t="str">
        <f>IFERROR(INDEX('March 2019'!$G$2:$BR$159,MATCH('Planning Ngrps'!$A104,'March 2019'!$A$2:$A$161,0),MATCH(AW$9,'March 2019'!$G$1:$BR$1,0))/INDEX('Planning CPRP'!$G$10:$BA$168,MATCH('Planning Ngrps'!$A104,'Planning CPRP'!$A$10:$A$170,0),MATCH('Planning Ngrps'!AW$9,'Planning CPRP'!$G$9:$BA$9,0)),"")</f>
        <v/>
      </c>
      <c r="AX104" s="158" t="str">
        <f>IFERROR(INDEX('March 2019'!$G$2:$BR$159,MATCH('Planning Ngrps'!$A104,'March 2019'!$A$2:$A$161,0),MATCH(AX$9,'March 2019'!$G$1:$BR$1,0))/INDEX('Planning CPRP'!$G$10:$BA$168,MATCH('Planning Ngrps'!$A104,'Planning CPRP'!$A$10:$A$170,0),MATCH('Planning Ngrps'!AX$9,'Planning CPRP'!$G$9:$BA$9,0)),"")</f>
        <v/>
      </c>
      <c r="AY104" s="158" t="str">
        <f>IFERROR(INDEX('March 2019'!$G$2:$BR$159,MATCH('Planning Ngrps'!$A104,'March 2019'!$A$2:$A$161,0),MATCH(AY$9,'March 2019'!$G$1:$BR$1,0))/INDEX('Planning CPRP'!$G$10:$BA$168,MATCH('Planning Ngrps'!$A104,'Planning CPRP'!$A$10:$A$170,0),MATCH('Planning Ngrps'!AY$9,'Planning CPRP'!$G$9:$BA$9,0)),"")</f>
        <v/>
      </c>
      <c r="AZ104" s="158" t="str">
        <f>IFERROR(INDEX('March 2019'!$G$2:$BR$159,MATCH('Planning Ngrps'!$A104,'March 2019'!$A$2:$A$161,0),MATCH(AZ$9,'March 2019'!$G$1:$BR$1,0))/INDEX('Planning CPRP'!$G$10:$BA$168,MATCH('Planning Ngrps'!$A104,'Planning CPRP'!$A$10:$A$170,0),MATCH('Planning Ngrps'!AZ$9,'Planning CPRP'!$G$9:$BA$9,0)),"")</f>
        <v/>
      </c>
      <c r="BA104" s="158" t="str">
        <f>IFERROR(INDEX('March 2019'!$G$2:$BR$159,MATCH('Planning Ngrps'!$A104,'March 2019'!$A$2:$A$161,0),MATCH(BA$9,'March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IFERROR(INDEX('March 2019'!$G$2:$BR$159,MATCH('Planning Ngrps'!$A107,'March 2019'!$A$2:$A$161,0),MATCH(G$9,'March 2019'!$G$1:$BR$1,0))/INDEX('Planning CPRP'!$G$10:$BA$168,MATCH('Planning Ngrps'!$A107,'Planning CPRP'!$A$10:$A$170,0),MATCH('Planning Ngrps'!G$9,'Planning CPRP'!$G$9:$BA$9,0)),"")</f>
        <v/>
      </c>
      <c r="H107" s="158" t="str">
        <f>IFERROR(INDEX('March 2019'!$G$2:$BR$159,MATCH('Planning Ngrps'!$A107,'March 2019'!$A$2:$A$161,0),MATCH(H$9,'March 2019'!$G$1:$BR$1,0))/INDEX('Planning CPRP'!$G$10:$BA$168,MATCH('Planning Ngrps'!$A107,'Planning CPRP'!$A$10:$A$170,0),MATCH('Planning Ngrps'!H$9,'Planning CPRP'!$G$9:$BA$9,0)),"")</f>
        <v/>
      </c>
      <c r="I107" s="158" t="str">
        <f>IFERROR(INDEX('March 2019'!$G$2:$BR$159,MATCH('Planning Ngrps'!$A107,'March 2019'!$A$2:$A$161,0),MATCH(I$9,'March 2019'!$G$1:$BR$1,0))/INDEX('Planning CPRP'!$G$10:$BA$168,MATCH('Planning Ngrps'!$A107,'Planning CPRP'!$A$10:$A$170,0),MATCH('Planning Ngrps'!I$9,'Planning CPRP'!$G$9:$BA$9,0)),"")</f>
        <v/>
      </c>
      <c r="J107" s="158" t="str">
        <f>IFERROR(INDEX('March 2019'!$G$2:$BR$159,MATCH('Planning Ngrps'!$A107,'March 2019'!$A$2:$A$161,0),MATCH(J$9,'March 2019'!$G$1:$BR$1,0))/INDEX('Planning CPRP'!$G$10:$BA$168,MATCH('Planning Ngrps'!$A107,'Planning CPRP'!$A$10:$A$170,0),MATCH('Planning Ngrps'!J$9,'Planning CPRP'!$G$9:$BA$9,0)),"")</f>
        <v/>
      </c>
      <c r="K107" s="158" t="str">
        <f>IFERROR(INDEX('March 2019'!$G$2:$BR$159,MATCH('Planning Ngrps'!$A107,'March 2019'!$A$2:$A$161,0),MATCH(K$9,'March 2019'!$G$1:$BR$1,0))/INDEX('Planning CPRP'!$G$10:$BA$168,MATCH('Planning Ngrps'!$A107,'Planning CPRP'!$A$10:$A$170,0),MATCH('Planning Ngrps'!K$9,'Planning CPRP'!$G$9:$BA$9,0)),"")</f>
        <v/>
      </c>
      <c r="L107" s="158" t="str">
        <f>IFERROR(INDEX('March 2019'!$G$2:$BR$159,MATCH('Planning Ngrps'!$A107,'March 2019'!$A$2:$A$161,0),MATCH(L$9,'March 2019'!$G$1:$BR$1,0))/INDEX('Planning CPRP'!$G$10:$BA$168,MATCH('Planning Ngrps'!$A107,'Planning CPRP'!$A$10:$A$170,0),MATCH('Planning Ngrps'!L$9,'Planning CPRP'!$G$9:$BA$9,0)),"")</f>
        <v/>
      </c>
      <c r="M107" s="158" t="str">
        <f>IFERROR(INDEX('March 2019'!$G$2:$BR$159,MATCH('Planning Ngrps'!$A107,'March 2019'!$A$2:$A$161,0),MATCH(M$9,'March 2019'!$G$1:$BR$1,0))/INDEX('Planning CPRP'!$G$10:$BA$168,MATCH('Planning Ngrps'!$A107,'Planning CPRP'!$A$10:$A$170,0),MATCH('Planning Ngrps'!M$9,'Planning CPRP'!$G$9:$BA$9,0)),"")</f>
        <v/>
      </c>
      <c r="N107" s="158" t="str">
        <f>IFERROR(INDEX('March 2019'!$G$2:$BR$159,MATCH('Planning Ngrps'!$A107,'March 2019'!$A$2:$A$161,0),MATCH(N$9,'March 2019'!$G$1:$BR$1,0))/INDEX('Planning CPRP'!$G$10:$BA$168,MATCH('Planning Ngrps'!$A107,'Planning CPRP'!$A$10:$A$170,0),MATCH('Planning Ngrps'!N$9,'Planning CPRP'!$G$9:$BA$9,0)),"")</f>
        <v/>
      </c>
      <c r="O107" s="158" t="str">
        <f>IFERROR(INDEX('March 2019'!$G$2:$BR$159,MATCH('Planning Ngrps'!$A107,'March 2019'!$A$2:$A$161,0),MATCH(O$9,'March 2019'!$G$1:$BR$1,0))/INDEX('Planning CPRP'!$G$10:$BA$168,MATCH('Planning Ngrps'!$A107,'Planning CPRP'!$A$10:$A$170,0),MATCH('Planning Ngrps'!O$9,'Planning CPRP'!$G$9:$BA$9,0)),"")</f>
        <v/>
      </c>
      <c r="P107" s="158" t="str">
        <f>IFERROR(INDEX('March 2019'!$G$2:$BR$159,MATCH('Planning Ngrps'!$A107,'March 2019'!$A$2:$A$161,0),MATCH(P$9,'March 2019'!$G$1:$BR$1,0))/INDEX('Planning CPRP'!$G$10:$BA$168,MATCH('Planning Ngrps'!$A107,'Planning CPRP'!$A$10:$A$170,0),MATCH('Planning Ngrps'!P$9,'Planning CPRP'!$G$9:$BA$9,0)),"")</f>
        <v/>
      </c>
      <c r="Q107" s="158" t="str">
        <f>IFERROR(INDEX('March 2019'!$G$2:$BR$159,MATCH('Planning Ngrps'!$A107,'March 2019'!$A$2:$A$161,0),MATCH(Q$9,'March 2019'!$G$1:$BR$1,0))/INDEX('Planning CPRP'!$G$10:$BA$168,MATCH('Planning Ngrps'!$A107,'Planning CPRP'!$A$10:$A$170,0),MATCH('Planning Ngrps'!Q$9,'Planning CPRP'!$G$9:$BA$9,0)),"")</f>
        <v/>
      </c>
      <c r="R107" s="158" t="str">
        <f>IFERROR(INDEX('March 2019'!$G$2:$BR$159,MATCH('Planning Ngrps'!$A107,'March 2019'!$A$2:$A$161,0),MATCH(R$9,'March 2019'!$G$1:$BR$1,0))/INDEX('Planning CPRP'!$G$10:$BA$168,MATCH('Planning Ngrps'!$A107,'Planning CPRP'!$A$10:$A$170,0),MATCH('Planning Ngrps'!R$9,'Planning CPRP'!$G$9:$BA$9,0)),"")</f>
        <v/>
      </c>
      <c r="S107" s="158" t="str">
        <f>IFERROR(INDEX('March 2019'!$G$2:$BR$159,MATCH('Planning Ngrps'!$A107,'March 2019'!$A$2:$A$161,0),MATCH(S$9,'March 2019'!$G$1:$BR$1,0))/INDEX('Planning CPRP'!$G$10:$BA$168,MATCH('Planning Ngrps'!$A107,'Planning CPRP'!$A$10:$A$170,0),MATCH('Planning Ngrps'!S$9,'Planning CPRP'!$G$9:$BA$9,0)),"")</f>
        <v/>
      </c>
      <c r="T107" s="158" t="str">
        <f>IFERROR(INDEX('March 2019'!$G$2:$BR$159,MATCH('Planning Ngrps'!$A107,'March 2019'!$A$2:$A$161,0),MATCH(T$9,'March 2019'!$G$1:$BR$1,0))/INDEX('Planning CPRP'!$G$10:$BA$168,MATCH('Planning Ngrps'!$A107,'Planning CPRP'!$A$10:$A$170,0),MATCH('Planning Ngrps'!T$9,'Planning CPRP'!$G$9:$BA$9,0)),"")</f>
        <v/>
      </c>
      <c r="U107" s="158" t="str">
        <f>IFERROR(INDEX('March 2019'!$G$2:$BR$159,MATCH('Planning Ngrps'!$A107,'March 2019'!$A$2:$A$161,0),MATCH(U$9,'March 2019'!$G$1:$BR$1,0))/INDEX('Planning CPRP'!$G$10:$BA$168,MATCH('Planning Ngrps'!$A107,'Planning CPRP'!$A$10:$A$170,0),MATCH('Planning Ngrps'!U$9,'Planning CPRP'!$G$9:$BA$9,0)),"")</f>
        <v/>
      </c>
      <c r="V107" s="158" t="str">
        <f>IFERROR(INDEX('March 2019'!$G$2:$BR$159,MATCH('Planning Ngrps'!$A107,'March 2019'!$A$2:$A$161,0),MATCH(V$9,'March 2019'!$G$1:$BR$1,0))/INDEX('Planning CPRP'!$G$10:$BA$168,MATCH('Planning Ngrps'!$A107,'Planning CPRP'!$A$10:$A$170,0),MATCH('Planning Ngrps'!V$9,'Planning CPRP'!$G$9:$BA$9,0)),"")</f>
        <v/>
      </c>
      <c r="W107" s="158" t="str">
        <f>IFERROR(INDEX('March 2019'!$G$2:$BR$159,MATCH('Planning Ngrps'!$A107,'March 2019'!$A$2:$A$161,0),MATCH(W$9,'March 2019'!$G$1:$BR$1,0))/INDEX('Planning CPRP'!$G$10:$BA$168,MATCH('Planning Ngrps'!$A107,'Planning CPRP'!$A$10:$A$170,0),MATCH('Planning Ngrps'!W$9,'Planning CPRP'!$G$9:$BA$9,0)),"")</f>
        <v/>
      </c>
      <c r="X107" s="158" t="str">
        <f>IFERROR(INDEX('March 2019'!$G$2:$BR$159,MATCH('Planning Ngrps'!$A107,'March 2019'!$A$2:$A$161,0),MATCH(X$9,'March 2019'!$G$1:$BR$1,0))/INDEX('Planning CPRP'!$G$10:$BA$168,MATCH('Planning Ngrps'!$A107,'Planning CPRP'!$A$10:$A$170,0),MATCH('Planning Ngrps'!X$9,'Planning CPRP'!$G$9:$BA$9,0)),"")</f>
        <v/>
      </c>
      <c r="Y107" s="158" t="str">
        <f>IFERROR(INDEX('March 2019'!$G$2:$BR$159,MATCH('Planning Ngrps'!$A107,'March 2019'!$A$2:$A$161,0),MATCH(Y$9,'March 2019'!$G$1:$BR$1,0))/INDEX('Planning CPRP'!$G$10:$BA$168,MATCH('Planning Ngrps'!$A107,'Planning CPRP'!$A$10:$A$170,0),MATCH('Planning Ngrps'!Y$9,'Planning CPRP'!$G$9:$BA$9,0)),"")</f>
        <v/>
      </c>
      <c r="Z107" s="158" t="str">
        <f>IFERROR(INDEX('March 2019'!$G$2:$BR$159,MATCH('Planning Ngrps'!$A107,'March 2019'!$A$2:$A$161,0),MATCH(Z$9,'March 2019'!$G$1:$BR$1,0))/INDEX('Planning CPRP'!$G$10:$BA$168,MATCH('Planning Ngrps'!$A107,'Planning CPRP'!$A$10:$A$170,0),MATCH('Planning Ngrps'!Z$9,'Planning CPRP'!$G$9:$BA$9,0)),"")</f>
        <v/>
      </c>
      <c r="AA107" s="158" t="str">
        <f>IFERROR(INDEX('March 2019'!$G$2:$BR$159,MATCH('Planning Ngrps'!$A107,'March 2019'!$A$2:$A$161,0),MATCH(AA$9,'March 2019'!$G$1:$BR$1,0))/INDEX('Planning CPRP'!$G$10:$BA$168,MATCH('Planning Ngrps'!$A107,'Planning CPRP'!$A$10:$A$170,0),MATCH('Planning Ngrps'!AA$9,'Planning CPRP'!$G$9:$BA$9,0)),"")</f>
        <v/>
      </c>
      <c r="AB107" s="158" t="str">
        <f>IFERROR(INDEX('March 2019'!$G$2:$BR$159,MATCH('Planning Ngrps'!$A107,'March 2019'!$A$2:$A$161,0),MATCH(AB$9,'March 2019'!$G$1:$BR$1,0))/INDEX('Planning CPRP'!$G$10:$BA$168,MATCH('Planning Ngrps'!$A107,'Planning CPRP'!$A$10:$A$170,0),MATCH('Planning Ngrps'!AB$9,'Planning CPRP'!$G$9:$BA$9,0)),"")</f>
        <v/>
      </c>
      <c r="AC107" s="158" t="str">
        <f>IFERROR(INDEX('March 2019'!$G$2:$BR$159,MATCH('Planning Ngrps'!$A107,'March 2019'!$A$2:$A$161,0),MATCH(AC$9,'March 2019'!$G$1:$BR$1,0))/INDEX('Planning CPRP'!$G$10:$BA$168,MATCH('Planning Ngrps'!$A107,'Planning CPRP'!$A$10:$A$170,0),MATCH('Planning Ngrps'!AC$9,'Planning CPRP'!$G$9:$BA$9,0)),"")</f>
        <v/>
      </c>
      <c r="AD107" s="158" t="str">
        <f>IFERROR(INDEX('March 2019'!$G$2:$BR$159,MATCH('Planning Ngrps'!$A107,'March 2019'!$A$2:$A$161,0),MATCH(AD$9,'March 2019'!$G$1:$BR$1,0))/INDEX('Planning CPRP'!$G$10:$BA$168,MATCH('Planning Ngrps'!$A107,'Planning CPRP'!$A$10:$A$170,0),MATCH('Planning Ngrps'!AD$9,'Planning CPRP'!$G$9:$BA$9,0)),"")</f>
        <v/>
      </c>
      <c r="AE107" s="158" t="str">
        <f>IFERROR(INDEX('March 2019'!$G$2:$BR$159,MATCH('Planning Ngrps'!$A107,'March 2019'!$A$2:$A$161,0),MATCH(AE$9,'March 2019'!$G$1:$BR$1,0))/INDEX('Planning CPRP'!$G$10:$BA$168,MATCH('Planning Ngrps'!$A107,'Planning CPRP'!$A$10:$A$170,0),MATCH('Planning Ngrps'!AE$9,'Planning CPRP'!$G$9:$BA$9,0)),"")</f>
        <v/>
      </c>
      <c r="AF107" s="158" t="str">
        <f>IFERROR(INDEX('March 2019'!$G$2:$BR$159,MATCH('Planning Ngrps'!$A107,'March 2019'!$A$2:$A$161,0),MATCH(AF$9,'March 2019'!$G$1:$BR$1,0))/INDEX('Planning CPRP'!$G$10:$BA$168,MATCH('Planning Ngrps'!$A107,'Planning CPRP'!$A$10:$A$170,0),MATCH('Planning Ngrps'!AF$9,'Planning CPRP'!$G$9:$BA$9,0)),"")</f>
        <v/>
      </c>
      <c r="AG107" s="158" t="str">
        <f>IFERROR(INDEX('March 2019'!$G$2:$BR$159,MATCH('Planning Ngrps'!$A107,'March 2019'!$A$2:$A$161,0),MATCH(AG$9,'March 2019'!$G$1:$BR$1,0))/INDEX('Planning CPRP'!$G$10:$BA$168,MATCH('Planning Ngrps'!$A107,'Planning CPRP'!$A$10:$A$170,0),MATCH('Planning Ngrps'!AG$9,'Planning CPRP'!$G$9:$BA$9,0)),"")</f>
        <v/>
      </c>
      <c r="AH107" s="158" t="str">
        <f>IFERROR(INDEX('March 2019'!$G$2:$BR$159,MATCH('Planning Ngrps'!$A107,'March 2019'!$A$2:$A$161,0),MATCH(AH$9,'March 2019'!$G$1:$BR$1,0))/INDEX('Planning CPRP'!$G$10:$BA$168,MATCH('Planning Ngrps'!$A107,'Planning CPRP'!$A$10:$A$170,0),MATCH('Planning Ngrps'!AH$9,'Planning CPRP'!$G$9:$BA$9,0)),"")</f>
        <v/>
      </c>
      <c r="AI107" s="158" t="str">
        <f>IFERROR(INDEX('March 2019'!$G$2:$BR$159,MATCH('Planning Ngrps'!$A107,'March 2019'!$A$2:$A$161,0),MATCH(AI$9,'March 2019'!$G$1:$BR$1,0))/INDEX('Planning CPRP'!$G$10:$BA$168,MATCH('Planning Ngrps'!$A107,'Planning CPRP'!$A$10:$A$170,0),MATCH('Planning Ngrps'!AI$9,'Planning CPRP'!$G$9:$BA$9,0)),"")</f>
        <v/>
      </c>
      <c r="AJ107" s="158" t="str">
        <f>IFERROR(INDEX('March 2019'!$G$2:$BR$159,MATCH('Planning Ngrps'!$A107,'March 2019'!$A$2:$A$161,0),MATCH(AJ$9,'March 2019'!$G$1:$BR$1,0))/INDEX('Planning CPRP'!$G$10:$BA$168,MATCH('Planning Ngrps'!$A107,'Planning CPRP'!$A$10:$A$170,0),MATCH('Planning Ngrps'!AJ$9,'Planning CPRP'!$G$9:$BA$9,0)),"")</f>
        <v/>
      </c>
      <c r="AK107" s="158" t="str">
        <f>IFERROR(INDEX('March 2019'!$G$2:$BR$159,MATCH('Planning Ngrps'!$A107,'March 2019'!$A$2:$A$161,0),MATCH(AK$9,'March 2019'!$G$1:$BR$1,0))/INDEX('Planning CPRP'!$G$10:$BA$168,MATCH('Planning Ngrps'!$A107,'Planning CPRP'!$A$10:$A$170,0),MATCH('Planning Ngrps'!AK$9,'Planning CPRP'!$G$9:$BA$9,0)),"")</f>
        <v/>
      </c>
      <c r="AL107" s="158" t="str">
        <f>IFERROR(INDEX('March 2019'!$G$2:$BR$159,MATCH('Planning Ngrps'!$A107,'March 2019'!$A$2:$A$161,0),MATCH(AL$9,'March 2019'!$G$1:$BR$1,0))/INDEX('Planning CPRP'!$G$10:$BA$168,MATCH('Planning Ngrps'!$A107,'Planning CPRP'!$A$10:$A$170,0),MATCH('Planning Ngrps'!AL$9,'Planning CPRP'!$G$9:$BA$9,0)),"")</f>
        <v/>
      </c>
      <c r="AM107" s="158" t="str">
        <f>IFERROR(INDEX('March 2019'!$G$2:$BR$159,MATCH('Planning Ngrps'!$A107,'March 2019'!$A$2:$A$161,0),MATCH(AM$9,'March 2019'!$G$1:$BR$1,0))/INDEX('Planning CPRP'!$G$10:$BA$168,MATCH('Planning Ngrps'!$A107,'Planning CPRP'!$A$10:$A$170,0),MATCH('Planning Ngrps'!AM$9,'Planning CPRP'!$G$9:$BA$9,0)),"")</f>
        <v/>
      </c>
      <c r="AN107" s="158" t="str">
        <f>IFERROR(INDEX('March 2019'!$G$2:$BR$159,MATCH('Planning Ngrps'!$A107,'March 2019'!$A$2:$A$161,0),MATCH(AN$9,'March 2019'!$G$1:$BR$1,0))/INDEX('Planning CPRP'!$G$10:$BA$168,MATCH('Planning Ngrps'!$A107,'Planning CPRP'!$A$10:$A$170,0),MATCH('Planning Ngrps'!AN$9,'Planning CPRP'!$G$9:$BA$9,0)),"")</f>
        <v/>
      </c>
      <c r="AO107" s="158" t="str">
        <f>IFERROR(INDEX('March 2019'!$G$2:$BR$159,MATCH('Planning Ngrps'!$A107,'March 2019'!$A$2:$A$161,0),MATCH(AO$9,'March 2019'!$G$1:$BR$1,0))/INDEX('Planning CPRP'!$G$10:$BA$168,MATCH('Planning Ngrps'!$A107,'Planning CPRP'!$A$10:$A$170,0),MATCH('Planning Ngrps'!AO$9,'Planning CPRP'!$G$9:$BA$9,0)),"")</f>
        <v/>
      </c>
      <c r="AP107" s="158" t="str">
        <f>IFERROR(INDEX('March 2019'!$G$2:$BR$159,MATCH('Planning Ngrps'!$A107,'March 2019'!$A$2:$A$161,0),MATCH(AP$9,'March 2019'!$G$1:$BR$1,0))/INDEX('Planning CPRP'!$G$10:$BA$168,MATCH('Planning Ngrps'!$A107,'Planning CPRP'!$A$10:$A$170,0),MATCH('Planning Ngrps'!AP$9,'Planning CPRP'!$G$9:$BA$9,0)),"")</f>
        <v/>
      </c>
      <c r="AQ107" s="158" t="str">
        <f>IFERROR(INDEX('March 2019'!$G$2:$BR$159,MATCH('Planning Ngrps'!$A107,'March 2019'!$A$2:$A$161,0),MATCH(AQ$9,'March 2019'!$G$1:$BR$1,0))/INDEX('Planning CPRP'!$G$10:$BA$168,MATCH('Planning Ngrps'!$A107,'Planning CPRP'!$A$10:$A$170,0),MATCH('Planning Ngrps'!AQ$9,'Planning CPRP'!$G$9:$BA$9,0)),"")</f>
        <v/>
      </c>
      <c r="AR107" s="158" t="str">
        <f>IFERROR(INDEX('March 2019'!$G$2:$BR$159,MATCH('Planning Ngrps'!$A107,'March 2019'!$A$2:$A$161,0),MATCH(AR$9,'March 2019'!$G$1:$BR$1,0))/INDEX('Planning CPRP'!$G$10:$BA$168,MATCH('Planning Ngrps'!$A107,'Planning CPRP'!$A$10:$A$170,0),MATCH('Planning Ngrps'!AR$9,'Planning CPRP'!$G$9:$BA$9,0)),"")</f>
        <v/>
      </c>
      <c r="AS107" s="158" t="str">
        <f>IFERROR(INDEX('March 2019'!$G$2:$BR$159,MATCH('Planning Ngrps'!$A107,'March 2019'!$A$2:$A$161,0),MATCH(AS$9,'March 2019'!$G$1:$BR$1,0))/INDEX('Planning CPRP'!$G$10:$BA$168,MATCH('Planning Ngrps'!$A107,'Planning CPRP'!$A$10:$A$170,0),MATCH('Planning Ngrps'!AS$9,'Planning CPRP'!$G$9:$BA$9,0)),"")</f>
        <v/>
      </c>
      <c r="AT107" s="158" t="str">
        <f>IFERROR(INDEX('March 2019'!$G$2:$BR$159,MATCH('Planning Ngrps'!$A107,'March 2019'!$A$2:$A$161,0),MATCH(AT$9,'March 2019'!$G$1:$BR$1,0))/INDEX('Planning CPRP'!$G$10:$BA$168,MATCH('Planning Ngrps'!$A107,'Planning CPRP'!$A$10:$A$170,0),MATCH('Planning Ngrps'!AT$9,'Planning CPRP'!$G$9:$BA$9,0)),"")</f>
        <v/>
      </c>
      <c r="AU107" s="158" t="str">
        <f>IFERROR(INDEX('March 2019'!$G$2:$BR$159,MATCH('Planning Ngrps'!$A107,'March 2019'!$A$2:$A$161,0),MATCH(AU$9,'March 2019'!$G$1:$BR$1,0))/INDEX('Planning CPRP'!$G$10:$BA$168,MATCH('Planning Ngrps'!$A107,'Planning CPRP'!$A$10:$A$170,0),MATCH('Planning Ngrps'!AU$9,'Planning CPRP'!$G$9:$BA$9,0)),"")</f>
        <v/>
      </c>
      <c r="AV107" s="158" t="str">
        <f>IFERROR(INDEX('March 2019'!$G$2:$BR$159,MATCH('Planning Ngrps'!$A107,'March 2019'!$A$2:$A$161,0),MATCH(AV$9,'March 2019'!$G$1:$BR$1,0))/INDEX('Planning CPRP'!$G$10:$BA$168,MATCH('Planning Ngrps'!$A107,'Planning CPRP'!$A$10:$A$170,0),MATCH('Planning Ngrps'!AV$9,'Planning CPRP'!$G$9:$BA$9,0)),"")</f>
        <v/>
      </c>
      <c r="AW107" s="158" t="str">
        <f>IFERROR(INDEX('March 2019'!$G$2:$BR$159,MATCH('Planning Ngrps'!$A107,'March 2019'!$A$2:$A$161,0),MATCH(AW$9,'March 2019'!$G$1:$BR$1,0))/INDEX('Planning CPRP'!$G$10:$BA$168,MATCH('Planning Ngrps'!$A107,'Planning CPRP'!$A$10:$A$170,0),MATCH('Planning Ngrps'!AW$9,'Planning CPRP'!$G$9:$BA$9,0)),"")</f>
        <v/>
      </c>
      <c r="AX107" s="158" t="str">
        <f>IFERROR(INDEX('March 2019'!$G$2:$BR$159,MATCH('Planning Ngrps'!$A107,'March 2019'!$A$2:$A$161,0),MATCH(AX$9,'March 2019'!$G$1:$BR$1,0))/INDEX('Planning CPRP'!$G$10:$BA$168,MATCH('Planning Ngrps'!$A107,'Planning CPRP'!$A$10:$A$170,0),MATCH('Planning Ngrps'!AX$9,'Planning CPRP'!$G$9:$BA$9,0)),"")</f>
        <v/>
      </c>
      <c r="AY107" s="158" t="str">
        <f>IFERROR(INDEX('March 2019'!$G$2:$BR$159,MATCH('Planning Ngrps'!$A107,'March 2019'!$A$2:$A$161,0),MATCH(AY$9,'March 2019'!$G$1:$BR$1,0))/INDEX('Planning CPRP'!$G$10:$BA$168,MATCH('Planning Ngrps'!$A107,'Planning CPRP'!$A$10:$A$170,0),MATCH('Planning Ngrps'!AY$9,'Planning CPRP'!$G$9:$BA$9,0)),"")</f>
        <v/>
      </c>
      <c r="AZ107" s="158" t="str">
        <f>IFERROR(INDEX('March 2019'!$G$2:$BR$159,MATCH('Planning Ngrps'!$A107,'March 2019'!$A$2:$A$161,0),MATCH(AZ$9,'March 2019'!$G$1:$BR$1,0))/INDEX('Planning CPRP'!$G$10:$BA$168,MATCH('Planning Ngrps'!$A107,'Planning CPRP'!$A$10:$A$170,0),MATCH('Planning Ngrps'!AZ$9,'Planning CPRP'!$G$9:$BA$9,0)),"")</f>
        <v/>
      </c>
      <c r="BA107" s="158" t="str">
        <f>IFERROR(INDEX('March 2019'!$G$2:$BR$159,MATCH('Planning Ngrps'!$A107,'March 2019'!$A$2:$A$161,0),MATCH(BA$9,'March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thickBot="1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1AA6B84-95C5-43AE-BF0A-16AA751CD028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3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4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8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9"/>
    </customSheetView>
    <customSheetView guid="{5F8EC55F-6BE6-42EB-BDA6-7DA9ACE0C263}" scale="60" hiddenColumns="1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0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22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3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AO11" activePane="bottomRight" state="frozen"/>
      <selection pane="topRight" activeCell="G1" sqref="G1"/>
      <selection pane="bottomLeft" activeCell="A11" sqref="A11"/>
      <selection pane="bottomRight" activeCell="AW18" sqref="AW18"/>
    </sheetView>
  </sheetViews>
  <sheetFormatPr defaultColWidth="9.1796875" defaultRowHeight="14.5"/>
  <cols>
    <col min="1" max="1" width="24.81640625" style="153" bestFit="1" customWidth="1"/>
    <col min="2" max="2" width="17.54296875" style="153" bestFit="1" customWidth="1"/>
    <col min="3" max="3" width="19.81640625" style="153" bestFit="1" customWidth="1"/>
    <col min="4" max="4" width="18" style="153" bestFit="1" customWidth="1"/>
    <col min="5" max="5" width="15.1796875" style="139" customWidth="1"/>
    <col min="6" max="6" width="24.81640625" style="153" customWidth="1"/>
    <col min="7" max="7" width="22.26953125" style="153" customWidth="1"/>
    <col min="8" max="8" width="18.7265625" style="153" customWidth="1"/>
    <col min="9" max="10" width="17.54296875" style="153" customWidth="1"/>
    <col min="11" max="11" width="14.81640625" style="153" customWidth="1"/>
    <col min="12" max="12" width="13.453125" style="153" customWidth="1"/>
    <col min="13" max="13" width="13.7265625" style="153" bestFit="1" customWidth="1"/>
    <col min="14" max="14" width="14.81640625" style="153" bestFit="1" customWidth="1"/>
    <col min="15" max="15" width="15.1796875" style="153" bestFit="1" customWidth="1"/>
    <col min="16" max="16" width="19.81640625" style="153" customWidth="1"/>
    <col min="17" max="17" width="14.81640625" style="153" customWidth="1"/>
    <col min="18" max="18" width="18.453125" style="153" bestFit="1" customWidth="1"/>
    <col min="19" max="19" width="15.1796875" style="153" customWidth="1"/>
    <col min="20" max="20" width="16.26953125" style="153" customWidth="1"/>
    <col min="21" max="21" width="10.81640625" style="153" customWidth="1"/>
    <col min="22" max="23" width="14.1796875" style="153" customWidth="1"/>
    <col min="24" max="24" width="15.453125" style="153" customWidth="1"/>
    <col min="25" max="26" width="13.7265625" style="153" customWidth="1"/>
    <col min="27" max="27" width="32.54296875" style="153" customWidth="1"/>
    <col min="28" max="28" width="19" style="153" customWidth="1"/>
    <col min="29" max="29" width="20" style="153" customWidth="1"/>
    <col min="30" max="31" width="15.453125" style="153" customWidth="1"/>
    <col min="32" max="32" width="16.26953125" style="153" bestFit="1" customWidth="1"/>
    <col min="33" max="33" width="13.453125" style="153" customWidth="1"/>
    <col min="34" max="34" width="22" style="153" customWidth="1"/>
    <col min="35" max="35" width="12.54296875" style="153" customWidth="1"/>
    <col min="36" max="36" width="17" style="153" customWidth="1"/>
    <col min="37" max="37" width="13.7265625" style="153" customWidth="1"/>
    <col min="38" max="38" width="12.54296875" style="153" customWidth="1"/>
    <col min="39" max="39" width="16.54296875" style="153" customWidth="1"/>
    <col min="40" max="40" width="10.81640625" style="153" customWidth="1"/>
    <col min="41" max="41" width="9" style="153" customWidth="1"/>
    <col min="42" max="42" width="16.54296875" style="153" customWidth="1"/>
    <col min="43" max="43" width="11.81640625" style="153" customWidth="1"/>
    <col min="44" max="44" width="12.7265625" style="153" customWidth="1"/>
    <col min="45" max="45" width="19.1796875" style="153" customWidth="1"/>
    <col min="46" max="46" width="14.7265625" style="153" customWidth="1"/>
    <col min="47" max="47" width="15.453125" style="153" customWidth="1"/>
    <col min="48" max="48" width="13" style="153" customWidth="1"/>
    <col min="49" max="49" width="13" style="153" bestFit="1" customWidth="1"/>
    <col min="50" max="50" width="16.54296875" style="153" customWidth="1"/>
    <col min="51" max="51" width="10.81640625" style="153" customWidth="1"/>
    <col min="52" max="52" width="12.7265625" style="153" customWidth="1"/>
    <col min="53" max="53" width="17.54296875" style="153" customWidth="1"/>
    <col min="54" max="54" width="15.1796875" style="153" bestFit="1" customWidth="1"/>
    <col min="55" max="55" width="29" style="153" bestFit="1" customWidth="1"/>
    <col min="56" max="56" width="15.1796875" style="153" bestFit="1" customWidth="1"/>
    <col min="57" max="57" width="15" style="153" bestFit="1" customWidth="1"/>
    <col min="58" max="16384" width="9.1796875" style="153"/>
  </cols>
  <sheetData>
    <row r="1" spans="1:57" s="31" customFormat="1">
      <c r="A1" s="178"/>
      <c r="B1" s="38" t="s">
        <v>215</v>
      </c>
      <c r="C1" s="38"/>
      <c r="D1" s="39">
        <f>BB6</f>
        <v>5.143437927720091E-2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>
      <c r="A2" s="43" t="s">
        <v>0</v>
      </c>
      <c r="B2" s="37" t="s">
        <v>35</v>
      </c>
      <c r="C2" s="37"/>
      <c r="D2" s="42">
        <f>B11/B15</f>
        <v>0.32237735472457518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0.43160881278032137</v>
      </c>
      <c r="AD2" s="44">
        <f t="shared" si="1"/>
        <v>0.49988346472188644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0.52348186418110154</v>
      </c>
      <c r="AI2" s="44" t="e">
        <f t="shared" si="1"/>
        <v>#DIV/0!</v>
      </c>
      <c r="AJ2" s="44">
        <f t="shared" si="1"/>
        <v>0</v>
      </c>
      <c r="AK2" s="44">
        <f t="shared" si="1"/>
        <v>1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0.6825035810390554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0.51313497984252665</v>
      </c>
      <c r="BC2" s="45" t="e">
        <f t="shared" si="1"/>
        <v>#DIV/0!</v>
      </c>
      <c r="BD2" s="267"/>
    </row>
    <row r="3" spans="1:57" ht="15" thickBot="1">
      <c r="A3" s="72" t="s">
        <v>207</v>
      </c>
      <c r="B3" s="37" t="s">
        <v>36</v>
      </c>
      <c r="C3" s="37"/>
      <c r="D3" s="42">
        <f>B12/B15</f>
        <v>0.67762264527542471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-1.9650341472947859</v>
      </c>
      <c r="AD3" s="179">
        <f t="shared" si="3"/>
        <v>-2.3624285749371796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-0.99077280932837886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-0.12882003692347893</v>
      </c>
      <c r="AL3" s="179">
        <f t="shared" si="4"/>
        <v>-6.1901595744680855E-2</v>
      </c>
      <c r="AM3" s="179">
        <f t="shared" si="4"/>
        <v>0</v>
      </c>
      <c r="AN3" s="179">
        <f t="shared" si="4"/>
        <v>0</v>
      </c>
      <c r="AO3" s="179">
        <f t="shared" si="4"/>
        <v>-0.52194064505234716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-6.0308978092808516</v>
      </c>
      <c r="BC3" s="179">
        <f>BC4-BC5</f>
        <v>0</v>
      </c>
      <c r="BD3" s="268"/>
    </row>
    <row r="4" spans="1:57" ht="15" thickBot="1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>
      <c r="A5" s="3" t="s">
        <v>180</v>
      </c>
      <c r="B5" s="37" t="s">
        <v>179</v>
      </c>
      <c r="C5" s="37"/>
      <c r="D5" s="41">
        <f>BB108</f>
        <v>6.0308978092808516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1.9650341472947859</v>
      </c>
      <c r="AD5" s="155">
        <f t="shared" si="5"/>
        <v>2.3624285749371796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0.99077280932837886</v>
      </c>
      <c r="AI5" s="155">
        <f t="shared" si="5"/>
        <v>0</v>
      </c>
      <c r="AJ5" s="155">
        <v>45000000</v>
      </c>
      <c r="AK5" s="155">
        <f t="shared" si="5"/>
        <v>0.12882003692347893</v>
      </c>
      <c r="AL5" s="155">
        <f t="shared" si="5"/>
        <v>6.1901595744680855E-2</v>
      </c>
      <c r="AM5" s="155">
        <f t="shared" si="5"/>
        <v>0</v>
      </c>
      <c r="AN5" s="155">
        <f t="shared" si="5"/>
        <v>0</v>
      </c>
      <c r="AO5" s="155">
        <f t="shared" si="5"/>
        <v>0.52194064505234716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6.0308978092808516</v>
      </c>
      <c r="BC5" s="155">
        <f>BC108</f>
        <v>0</v>
      </c>
      <c r="BD5" s="267"/>
    </row>
    <row r="6" spans="1:57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9.1759502028299952E-2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4.7145124902174505E-2</v>
      </c>
      <c r="AI6" s="5" t="e">
        <f t="shared" si="7"/>
        <v>#DIV/0!</v>
      </c>
      <c r="AJ6" s="5" t="e">
        <f t="shared" si="7"/>
        <v>#DIV/0!</v>
      </c>
      <c r="AK6" s="5">
        <f t="shared" si="7"/>
        <v>0.36259970856250617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5.143437927720091E-2</v>
      </c>
      <c r="BC6" s="264" t="e">
        <f>BC15/BC7</f>
        <v>#DIV/0!</v>
      </c>
      <c r="BD6" s="270"/>
    </row>
    <row r="7" spans="1:57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" thickBot="1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9.1759502028299952E-2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4.7145124902174505E-2</v>
      </c>
      <c r="AI10" s="176" t="e">
        <f t="shared" si="9"/>
        <v>#DIV/0!</v>
      </c>
      <c r="AJ10" s="176">
        <f t="shared" si="9"/>
        <v>0</v>
      </c>
      <c r="AK10" s="176">
        <f t="shared" si="9"/>
        <v>0.36259970856250617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>
      <c r="A11" s="76" t="s">
        <v>35</v>
      </c>
      <c r="B11" s="105">
        <f t="shared" ref="B11:B14" si="10">BB11</f>
        <v>0.1</v>
      </c>
      <c r="C11" s="192">
        <f>B11/1000000</f>
        <v>1.0000000000000001E-7</v>
      </c>
      <c r="D11" s="48">
        <f>BC11</f>
        <v>0</v>
      </c>
      <c r="E11" s="138">
        <f t="shared" ref="E11:E14" si="11">D11-B11</f>
        <v>-0.1</v>
      </c>
      <c r="F11" s="88" t="s">
        <v>35</v>
      </c>
      <c r="G11" s="158" t="str">
        <f>IFERROR(INDEX('March 2019'!$G$3:$BR$161,MATCH('Buying nGRPs'!$A11,'March 2019'!$A$3:$A$158,0),MATCH('Buying nGRPs'!G$9,'March 2019'!$G$1:$BR$1,0))/SUMIFS(Summary!$D:$D,Summary!$A:$A,'Buying nGRPs'!$A11),"")</f>
        <v/>
      </c>
      <c r="H11" s="158" t="str">
        <f>IFERROR(INDEX('March 2019'!$G$3:$BR$161,MATCH('Buying nGRPs'!$A11,'March 2019'!$A$3:$A$158,0),MATCH('Buying nGRPs'!H$9,'March 2019'!$G$1:$BR$1,0))/SUMIFS(Summary!$D:$D,Summary!$A:$A,'Buying nGRPs'!$A11),"")</f>
        <v/>
      </c>
      <c r="I11" s="158" t="str">
        <f>IFERROR(INDEX('March 2019'!$G$3:$BR$161,MATCH('Buying nGRPs'!$A11,'March 2019'!$A$3:$A$158,0),MATCH('Buying nGRPs'!I$9,'March 2019'!$G$1:$BR$1,0))/SUMIFS(Summary!$D:$D,Summary!$A:$A,'Buying nGRPs'!$A11),"")</f>
        <v/>
      </c>
      <c r="J11" s="158">
        <f>IFERROR(INDEX('March 2019'!$G$3:$BR$161,MATCH('Buying nGRPs'!$A11,'March 2019'!$A$3:$A$158,0),MATCH('Buying nGRPs'!J$9,'March 2019'!$G$1:$BR$1,0))/SUMIFS(Summary!$D:$D,Summary!$A:$A,'Buying nGRPs'!$A11),"")</f>
        <v>0</v>
      </c>
      <c r="K11" s="158" t="str">
        <f>IFERROR(INDEX('March 2019'!$G$3:$BR$161,MATCH('Buying nGRPs'!$A11,'March 2019'!$A$3:$A$158,0),MATCH('Buying nGRPs'!K$9,'March 2019'!$G$1:$BR$1,0))/SUMIFS(Summary!$D:$D,Summary!$A:$A,'Buying nGRPs'!$A11),"")</f>
        <v/>
      </c>
      <c r="L11" s="158" t="str">
        <f>IFERROR(INDEX('March 2019'!$G$3:$BR$161,MATCH('Buying nGRPs'!$A11,'March 2019'!$A$3:$A$158,0),MATCH('Buying nGRPs'!L$9,'March 2019'!$G$1:$BR$1,0))/SUMIFS(Summary!$D:$D,Summary!$A:$A,'Buying nGRPs'!$A11),"")</f>
        <v/>
      </c>
      <c r="M11" s="158" t="str">
        <f>IFERROR(INDEX('March 2019'!$G$3:$BR$161,MATCH('Buying nGRPs'!$A11,'March 2019'!$A$3:$A$158,0),MATCH('Buying nGRPs'!M$9,'March 2019'!$G$1:$BR$1,0))/SUMIFS(Summary!$D:$D,Summary!$A:$A,'Buying nGRPs'!$A11),"")</f>
        <v/>
      </c>
      <c r="N11" s="158" t="str">
        <f>IFERROR(INDEX('March 2019'!$G$3:$BR$161,MATCH('Buying nGRPs'!$A11,'March 2019'!$A$3:$A$158,0),MATCH('Buying nGRPs'!N$9,'March 2019'!$G$1:$BR$1,0))/SUMIFS(Summary!$D:$D,Summary!$A:$A,'Buying nGRPs'!$A11),"")</f>
        <v/>
      </c>
      <c r="O11" s="158" t="str">
        <f>IFERROR(INDEX('March 2019'!$G$3:$BR$161,MATCH('Buying nGRPs'!$A11,'March 2019'!$A$3:$A$158,0),MATCH('Buying nGRPs'!O$9,'March 2019'!$G$1:$BR$1,0))/SUMIFS(Summary!$D:$D,Summary!$A:$A,'Buying nGRPs'!$A11),"")</f>
        <v/>
      </c>
      <c r="P11" s="158" t="str">
        <f>IFERROR(INDEX('March 2019'!$G$3:$BR$161,MATCH('Buying nGRPs'!$A11,'March 2019'!$A$3:$A$158,0),MATCH('Buying nGRPs'!P$9,'March 2019'!$G$1:$BR$1,0))/SUMIFS(Summary!$D:$D,Summary!$A:$A,'Buying nGRPs'!$A11),"")</f>
        <v/>
      </c>
      <c r="Q11" s="158" t="str">
        <f>IFERROR(INDEX('March 2019'!$G$3:$BR$161,MATCH('Buying nGRPs'!$A11,'March 2019'!$A$3:$A$158,0),MATCH('Buying nGRPs'!Q$9,'March 2019'!$G$1:$BR$1,0))/SUMIFS(Summary!$D:$D,Summary!$A:$A,'Buying nGRPs'!$A11),"")</f>
        <v/>
      </c>
      <c r="R11" s="158" t="str">
        <f>IFERROR(INDEX('March 2019'!$G$3:$BR$161,MATCH('Buying nGRPs'!$A11,'March 2019'!$A$3:$A$158,0),MATCH('Buying nGRPs'!R$9,'March 2019'!$G$1:$BR$1,0))/SUMIFS(Summary!$D:$D,Summary!$A:$A,'Buying nGRPs'!$A11),"")</f>
        <v/>
      </c>
      <c r="S11" s="158" t="str">
        <f>IFERROR(INDEX('March 2019'!$G$3:$BR$161,MATCH('Buying nGRPs'!$A11,'March 2019'!$A$3:$A$158,0),MATCH('Buying nGRPs'!S$9,'March 2019'!$G$1:$BR$1,0))/SUMIFS(Summary!$D:$D,Summary!$A:$A,'Buying nGRPs'!$A11),"")</f>
        <v/>
      </c>
      <c r="T11" s="158" t="str">
        <f>IFERROR(INDEX('March 2019'!$G$3:$BR$161,MATCH('Buying nGRPs'!$A11,'March 2019'!$A$3:$A$158,0),MATCH('Buying nGRPs'!T$9,'March 2019'!$G$1:$BR$1,0))/SUMIFS(Summary!$D:$D,Summary!$A:$A,'Buying nGRPs'!$A11),"")</f>
        <v/>
      </c>
      <c r="U11" s="158" t="str">
        <f>IFERROR(INDEX('March 2019'!$G$3:$BR$161,MATCH('Buying nGRPs'!$A11,'March 2019'!$A$3:$A$158,0),MATCH('Buying nGRPs'!U$9,'March 2019'!$G$1:$BR$1,0))/SUMIFS(Summary!$D:$D,Summary!$A:$A,'Buying nGRPs'!$A11),"")</f>
        <v/>
      </c>
      <c r="V11" s="158" t="str">
        <f>IFERROR(INDEX('March 2019'!$G$3:$BR$161,MATCH('Buying nGRPs'!$A11,'March 2019'!$A$3:$A$158,0),MATCH('Buying nGRPs'!V$9,'March 2019'!$G$1:$BR$1,0))/SUMIFS(Summary!$D:$D,Summary!$A:$A,'Buying nGRPs'!$A11),"")</f>
        <v/>
      </c>
      <c r="W11" s="158" t="str">
        <f>IFERROR(INDEX('March 2019'!$G$3:$BR$161,MATCH('Buying nGRPs'!$A11,'March 2019'!$A$3:$A$158,0),MATCH('Buying nGRPs'!W$9,'March 2019'!$G$1:$BR$1,0))/SUMIFS(Summary!$D:$D,Summary!$A:$A,'Buying nGRPs'!$A11),"")</f>
        <v/>
      </c>
      <c r="X11" s="158" t="str">
        <f>IFERROR(INDEX('March 2019'!$G$3:$BR$161,MATCH('Buying nGRPs'!$A11,'March 2019'!$A$3:$A$158,0),MATCH('Buying nGRPs'!X$9,'March 2019'!$G$1:$BR$1,0))/SUMIFS(Summary!$D:$D,Summary!$A:$A,'Buying nGRPs'!$A11),"")</f>
        <v/>
      </c>
      <c r="Y11" s="158" t="str">
        <f>IFERROR(INDEX('March 2019'!$G$3:$BR$161,MATCH('Buying nGRPs'!$A11,'March 2019'!$A$3:$A$158,0),MATCH('Buying nGRPs'!Y$9,'March 2019'!$G$1:$BR$1,0))/SUMIFS(Summary!$D:$D,Summary!$A:$A,'Buying nGRPs'!$A11),"")</f>
        <v/>
      </c>
      <c r="Z11" s="158" t="str">
        <f>IFERROR(INDEX('March 2019'!$G$3:$BR$161,MATCH('Buying nGRPs'!$A11,'March 2019'!$A$3:$A$158,0),MATCH('Buying nGRPs'!Z$9,'March 2019'!$G$1:$BR$1,0))/SUMIFS(Summary!$D:$D,Summary!$A:$A,'Buying nGRPs'!$A11),"")</f>
        <v/>
      </c>
      <c r="AA11" s="158" t="str">
        <f>IFERROR(INDEX('March 2019'!$G$3:$BR$161,MATCH('Buying nGRPs'!$A11,'March 2019'!$A$3:$A$158,0),MATCH('Buying nGRPs'!AA$9,'March 2019'!$G$1:$BR$1,0))/SUMIFS(Summary!$D:$D,Summary!$A:$A,'Buying nGRPs'!$A11),"")</f>
        <v/>
      </c>
      <c r="AB11" s="158" t="str">
        <f>IFERROR(INDEX('March 2019'!$G$3:$BR$161,MATCH('Buying nGRPs'!$A11,'March 2019'!$A$3:$A$158,0),MATCH('Buying nGRPs'!AB$9,'March 2019'!$G$1:$BR$1,0))/SUMIFS(Summary!$D:$D,Summary!$A:$A,'Buying nGRPs'!$A11),"")</f>
        <v/>
      </c>
      <c r="AC11" s="158">
        <f>IFERROR(INDEX('March 2019'!$G$3:$BR$161,MATCH('Buying nGRPs'!$A11,'March 2019'!$A$3:$A$158,0),MATCH('Buying nGRPs'!AC$9,'March 2019'!$G$1:$BR$1,0))/SUMIFS(Summary!$D:$D,Summary!$A:$A,'Buying nGRPs'!$A11),"")</f>
        <v>0</v>
      </c>
      <c r="AD11" s="158">
        <f>IFERROR(INDEX('March 2019'!$G$3:$BR$161,MATCH('Buying nGRPs'!$A11,'March 2019'!$A$3:$A$158,0),MATCH('Buying nGRPs'!AD$9,'March 2019'!$G$1:$BR$1,0))/SUMIFS(Summary!$D:$D,Summary!$A:$A,'Buying nGRPs'!$A11),"")</f>
        <v>0.1</v>
      </c>
      <c r="AE11" s="158" t="str">
        <f>IFERROR(INDEX('March 2019'!$G$3:$BR$161,MATCH('Buying nGRPs'!$A11,'March 2019'!$A$3:$A$158,0),MATCH('Buying nGRPs'!AE$9,'March 2019'!$G$1:$BR$1,0))/SUMIFS(Summary!$D:$D,Summary!$A:$A,'Buying nGRPs'!$A11),"")</f>
        <v/>
      </c>
      <c r="AF11" s="158" t="str">
        <f>IFERROR(INDEX('March 2019'!$G$3:$BR$161,MATCH('Buying nGRPs'!$A11,'March 2019'!$A$3:$A$158,0),MATCH('Buying nGRPs'!AF$9,'March 2019'!$G$1:$BR$1,0))/SUMIFS(Summary!$D:$D,Summary!$A:$A,'Buying nGRPs'!$A11),"")</f>
        <v/>
      </c>
      <c r="AG11" s="158" t="str">
        <f>IFERROR(INDEX('March 2019'!$G$3:$BR$161,MATCH('Buying nGRPs'!$A11,'March 2019'!$A$3:$A$158,0),MATCH('Buying nGRPs'!AG$9,'March 2019'!$G$1:$BR$1,0))/SUMIFS(Summary!$D:$D,Summary!$A:$A,'Buying nGRPs'!$A11),"")</f>
        <v/>
      </c>
      <c r="AH11" s="158">
        <f>IFERROR(INDEX('March 2019'!$G$3:$BR$161,MATCH('Buying nGRPs'!$A11,'March 2019'!$A$3:$A$158,0),MATCH('Buying nGRPs'!AH$9,'March 2019'!$G$1:$BR$1,0))/SUMIFS(Summary!$D:$D,Summary!$A:$A,'Buying nGRPs'!$A11),"")</f>
        <v>0</v>
      </c>
      <c r="AI11" s="158" t="str">
        <f>IFERROR(INDEX('March 2019'!$G$3:$BR$161,MATCH('Buying nGRPs'!$A11,'March 2019'!$A$3:$A$158,0),MATCH('Buying nGRPs'!AI$9,'March 2019'!$G$1:$BR$1,0))/SUMIFS(Summary!$D:$D,Summary!$A:$A,'Buying nGRPs'!$A11),"")</f>
        <v/>
      </c>
      <c r="AJ11" s="158" t="str">
        <f>IFERROR(INDEX('March 2019'!$G$3:$BR$161,MATCH('Buying nGRPs'!$A11,'March 2019'!$A$3:$A$158,0),MATCH('Buying nGRPs'!AJ$9,'March 2019'!$G$1:$BR$1,0))/SUMIFS(Summary!$D:$D,Summary!$A:$A,'Buying nGRPs'!$A11),"")</f>
        <v/>
      </c>
      <c r="AK11" s="158">
        <f>IFERROR(INDEX('March 2019'!$G$3:$BR$161,MATCH('Buying nGRPs'!$A11,'March 2019'!$A$3:$A$158,0),MATCH('Buying nGRPs'!AK$9,'March 2019'!$G$1:$BR$1,0))/SUMIFS(Summary!$D:$D,Summary!$A:$A,'Buying nGRPs'!$A11),"")</f>
        <v>0</v>
      </c>
      <c r="AL11" s="158">
        <f>IFERROR(INDEX('March 2019'!$G$3:$BR$161,MATCH('Buying nGRPs'!$A11,'March 2019'!$A$3:$A$158,0),MATCH('Buying nGRPs'!AL$9,'March 2019'!$G$1:$BR$1,0))/SUMIFS(Summary!$D:$D,Summary!$A:$A,'Buying nGRPs'!$A11),"")</f>
        <v>0</v>
      </c>
      <c r="AM11" s="158" t="str">
        <f>IFERROR(INDEX('March 2019'!$G$3:$BR$161,MATCH('Buying nGRPs'!$A11,'March 2019'!$A$3:$A$158,0),MATCH('Buying nGRPs'!AM$9,'March 2019'!$G$1:$BR$1,0))/SUMIFS(Summary!$D:$D,Summary!$A:$A,'Buying nGRPs'!$A11),"")</f>
        <v/>
      </c>
      <c r="AN11" s="158">
        <f>IFERROR(INDEX('March 2019'!$G$3:$BR$161,MATCH('Buying nGRPs'!$A11,'March 2019'!$A$3:$A$158,0),MATCH('Buying nGRPs'!AN$9,'March 2019'!$G$1:$BR$1,0))/SUMIFS(Summary!$D:$D,Summary!$A:$A,'Buying nGRPs'!$A11),"")</f>
        <v>0</v>
      </c>
      <c r="AO11" s="158">
        <f>IFERROR(INDEX('March 2019'!$G$3:$BR$161,MATCH('Buying nGRPs'!$A11,'March 2019'!$A$3:$A$158,0),MATCH('Buying nGRPs'!AO$9,'March 2019'!$G$1:$BR$1,0))/SUMIFS(Summary!$D:$D,Summary!$A:$A,'Buying nGRPs'!$A11),"")</f>
        <v>0</v>
      </c>
      <c r="AP11" s="158" t="str">
        <f>IFERROR(INDEX('March 2019'!$G$3:$BR$161,MATCH('Buying nGRPs'!$A11,'March 2019'!$A$3:$A$158,0),MATCH('Buying nGRPs'!AP$9,'March 2019'!$G$1:$BR$1,0))/SUMIFS(Summary!$D:$D,Summary!$A:$A,'Buying nGRPs'!$A11),"")</f>
        <v/>
      </c>
      <c r="AQ11" s="158" t="str">
        <f>IFERROR(INDEX('March 2019'!$G$3:$BR$161,MATCH('Buying nGRPs'!$A11,'March 2019'!$A$3:$A$158,0),MATCH('Buying nGRPs'!AQ$9,'March 2019'!$G$1:$BR$1,0))/SUMIFS(Summary!$D:$D,Summary!$A:$A,'Buying nGRPs'!$A11),"")</f>
        <v/>
      </c>
      <c r="AR11" s="158">
        <f>IFERROR(INDEX('March 2019'!$G$3:$BR$161,MATCH('Buying nGRPs'!$A11,'March 2019'!$A$3:$A$158,0),MATCH('Buying nGRPs'!AR$9,'March 2019'!$G$1:$BR$1,0))/SUMIFS(Summary!$D:$D,Summary!$A:$A,'Buying nGRPs'!$A11),"")</f>
        <v>0</v>
      </c>
      <c r="AS11" s="158" t="str">
        <f>IFERROR(INDEX('March 2019'!$G$3:$BR$161,MATCH('Buying nGRPs'!$A11,'March 2019'!$A$3:$A$158,0),MATCH('Buying nGRPs'!AS$9,'March 2019'!$G$1:$BR$1,0))/SUMIFS(Summary!$D:$D,Summary!$A:$A,'Buying nGRPs'!$A11),"")</f>
        <v/>
      </c>
      <c r="AT11" s="158" t="str">
        <f>IFERROR(INDEX('March 2019'!$G$3:$BR$161,MATCH('Buying nGRPs'!$A11,'March 2019'!$A$3:$A$158,0),MATCH('Buying nGRPs'!AT$9,'March 2019'!$G$1:$BR$1,0))/SUMIFS(Summary!$D:$D,Summary!$A:$A,'Buying nGRPs'!$A11),"")</f>
        <v/>
      </c>
      <c r="AU11" s="158" t="str">
        <f>IFERROR(INDEX('March 2019'!$G$3:$BR$161,MATCH('Buying nGRPs'!$A11,'March 2019'!$A$3:$A$158,0),MATCH('Buying nGRPs'!AU$9,'March 2019'!$G$1:$BR$1,0))/SUMIFS(Summary!$D:$D,Summary!$A:$A,'Buying nGRPs'!$A11),"")</f>
        <v/>
      </c>
      <c r="AV11" s="158" t="str">
        <f>IFERROR(INDEX('March 2019'!$G$3:$BR$161,MATCH('Buying nGRPs'!$A11,'March 2019'!$A$3:$A$158,0),MATCH('Buying nGRPs'!AV$9,'March 2019'!$G$1:$BR$1,0))/SUMIFS(Summary!$D:$D,Summary!$A:$A,'Buying nGRPs'!$A11),"")</f>
        <v/>
      </c>
      <c r="AW11" s="158" t="str">
        <f>IFERROR(INDEX('March 2019'!$G$3:$BR$161,MATCH('Buying nGRPs'!$A11,'March 2019'!$A$3:$A$158,0),MATCH('Buying nGRPs'!AW$9,'March 2019'!$G$1:$BR$1,0))/SUMIFS(Summary!$D:$D,Summary!$A:$A,'Buying nGRPs'!$A11),"")</f>
        <v/>
      </c>
      <c r="AX11" s="158">
        <f>IFERROR(INDEX('March 2019'!$G$3:$BR$161,MATCH('Buying nGRPs'!$A11,'March 2019'!$A$3:$A$158,0),MATCH('Buying nGRPs'!AX$9,'March 2019'!$G$1:$BR$1,0))/SUMIFS(Summary!$D:$D,Summary!$A:$A,'Buying nGRPs'!$A11),"")</f>
        <v>0</v>
      </c>
      <c r="AY11" s="158">
        <f>IFERROR(INDEX('March 2019'!$G$3:$BR$161,MATCH('Buying nGRPs'!$A11,'March 2019'!$A$3:$A$158,0),MATCH('Buying nGRPs'!AY$9,'March 2019'!$G$1:$BR$1,0))/SUMIFS(Summary!$D:$D,Summary!$A:$A,'Buying nGRPs'!$A11),"")</f>
        <v>0</v>
      </c>
      <c r="AZ11" s="158">
        <f>IFERROR(INDEX('March 2019'!$G$3:$BR$161,MATCH('Buying nGRPs'!$A11,'March 2019'!$A$3:$A$158,0),MATCH('Buying nGRPs'!AZ$9,'March 2019'!$G$1:$BR$1,0))/SUMIFS(Summary!$D:$D,Summary!$A:$A,'Buying nGRPs'!$A11),"")</f>
        <v>0</v>
      </c>
      <c r="BA11" s="158">
        <f>IFERROR(INDEX('March 2019'!$G$3:$BR$161,MATCH('Buying nGRPs'!$A11,'March 2019'!$A$3:$A$158,0),MATCH('Buying nGRPs'!BA$9,'March 2019'!$G$1:$BR$1,0))/SUMIFS(Summary!$D:$D,Summary!$A:$A,'Buying nGRPs'!$A11),"")</f>
        <v>0</v>
      </c>
      <c r="BB11" s="11">
        <f>SUM(G11:BA11)</f>
        <v>0.1</v>
      </c>
      <c r="BC11" s="11"/>
      <c r="BD11" s="106">
        <f>BC11-BB11</f>
        <v>-0.1</v>
      </c>
    </row>
    <row r="12" spans="1:57">
      <c r="A12" s="260" t="s">
        <v>36</v>
      </c>
      <c r="B12" s="105">
        <f t="shared" si="10"/>
        <v>0.21019548530459137</v>
      </c>
      <c r="C12" s="192">
        <f>B12/1000000</f>
        <v>2.1019548530459138E-7</v>
      </c>
      <c r="D12" s="48">
        <f t="shared" ref="D12:D14" si="12">BC12</f>
        <v>0</v>
      </c>
      <c r="E12" s="138">
        <f>D12-B12</f>
        <v>-0.21019548530459137</v>
      </c>
      <c r="F12" s="89" t="s">
        <v>36</v>
      </c>
      <c r="G12" s="158" t="str">
        <f>IFERROR(INDEX('March 2019'!$G$3:$BR$161,MATCH('Buying nGRPs'!$A12,'March 2019'!$A$3:$A$158,0),MATCH('Buying nGRPs'!G$9,'March 2019'!$G$1:$BR$1,0))/SUMIFS(Summary!$D:$D,Summary!$A:$A,'Buying nGRPs'!$A12),"")</f>
        <v/>
      </c>
      <c r="H12" s="158" t="str">
        <f>IFERROR(INDEX('March 2019'!$G$3:$BR$161,MATCH('Buying nGRPs'!$A12,'March 2019'!$A$3:$A$158,0),MATCH('Buying nGRPs'!H$9,'March 2019'!$G$1:$BR$1,0))/SUMIFS(Summary!$D:$D,Summary!$A:$A,'Buying nGRPs'!$A12),"")</f>
        <v/>
      </c>
      <c r="I12" s="158" t="str">
        <f>IFERROR(INDEX('March 2019'!$G$3:$BR$161,MATCH('Buying nGRPs'!$A12,'March 2019'!$A$3:$A$158,0),MATCH('Buying nGRPs'!I$9,'March 2019'!$G$1:$BR$1,0))/SUMIFS(Summary!$D:$D,Summary!$A:$A,'Buying nGRPs'!$A12),"")</f>
        <v/>
      </c>
      <c r="J12" s="158">
        <f>IFERROR(INDEX('March 2019'!$G$3:$BR$161,MATCH('Buying nGRPs'!$A12,'March 2019'!$A$3:$A$158,0),MATCH('Buying nGRPs'!J$9,'March 2019'!$G$1:$BR$1,0))/SUMIFS(Summary!$D:$D,Summary!$A:$A,'Buying nGRPs'!$A12),"")</f>
        <v>0</v>
      </c>
      <c r="K12" s="158" t="str">
        <f>IFERROR(INDEX('March 2019'!$G$3:$BR$161,MATCH('Buying nGRPs'!$A12,'March 2019'!$A$3:$A$158,0),MATCH('Buying nGRPs'!K$9,'March 2019'!$G$1:$BR$1,0))/SUMIFS(Summary!$D:$D,Summary!$A:$A,'Buying nGRPs'!$A12),"")</f>
        <v/>
      </c>
      <c r="L12" s="158" t="str">
        <f>IFERROR(INDEX('March 2019'!$G$3:$BR$161,MATCH('Buying nGRPs'!$A12,'March 2019'!$A$3:$A$158,0),MATCH('Buying nGRPs'!L$9,'March 2019'!$G$1:$BR$1,0))/SUMIFS(Summary!$D:$D,Summary!$A:$A,'Buying nGRPs'!$A12),"")</f>
        <v/>
      </c>
      <c r="M12" s="158" t="str">
        <f>IFERROR(INDEX('March 2019'!$G$3:$BR$161,MATCH('Buying nGRPs'!$A12,'March 2019'!$A$3:$A$158,0),MATCH('Buying nGRPs'!M$9,'March 2019'!$G$1:$BR$1,0))/SUMIFS(Summary!$D:$D,Summary!$A:$A,'Buying nGRPs'!$A12),"")</f>
        <v/>
      </c>
      <c r="N12" s="158" t="str">
        <f>IFERROR(INDEX('March 2019'!$G$3:$BR$161,MATCH('Buying nGRPs'!$A12,'March 2019'!$A$3:$A$158,0),MATCH('Buying nGRPs'!N$9,'March 2019'!$G$1:$BR$1,0))/SUMIFS(Summary!$D:$D,Summary!$A:$A,'Buying nGRPs'!$A12),"")</f>
        <v/>
      </c>
      <c r="O12" s="158" t="str">
        <f>IFERROR(INDEX('March 2019'!$G$3:$BR$161,MATCH('Buying nGRPs'!$A12,'March 2019'!$A$3:$A$158,0),MATCH('Buying nGRPs'!O$9,'March 2019'!$G$1:$BR$1,0))/SUMIFS(Summary!$D:$D,Summary!$A:$A,'Buying nGRPs'!$A12),"")</f>
        <v/>
      </c>
      <c r="P12" s="158" t="str">
        <f>IFERROR(INDEX('March 2019'!$G$3:$BR$161,MATCH('Buying nGRPs'!$A12,'March 2019'!$A$3:$A$158,0),MATCH('Buying nGRPs'!P$9,'March 2019'!$G$1:$BR$1,0))/SUMIFS(Summary!$D:$D,Summary!$A:$A,'Buying nGRPs'!$A12),"")</f>
        <v/>
      </c>
      <c r="Q12" s="158" t="str">
        <f>IFERROR(INDEX('March 2019'!$G$3:$BR$161,MATCH('Buying nGRPs'!$A12,'March 2019'!$A$3:$A$158,0),MATCH('Buying nGRPs'!Q$9,'March 2019'!$G$1:$BR$1,0))/SUMIFS(Summary!$D:$D,Summary!$A:$A,'Buying nGRPs'!$A12),"")</f>
        <v/>
      </c>
      <c r="R12" s="158" t="str">
        <f>IFERROR(INDEX('March 2019'!$G$3:$BR$161,MATCH('Buying nGRPs'!$A12,'March 2019'!$A$3:$A$158,0),MATCH('Buying nGRPs'!R$9,'March 2019'!$G$1:$BR$1,0))/SUMIFS(Summary!$D:$D,Summary!$A:$A,'Buying nGRPs'!$A12),"")</f>
        <v/>
      </c>
      <c r="S12" s="158" t="str">
        <f>IFERROR(INDEX('March 2019'!$G$3:$BR$161,MATCH('Buying nGRPs'!$A12,'March 2019'!$A$3:$A$158,0),MATCH('Buying nGRPs'!S$9,'March 2019'!$G$1:$BR$1,0))/SUMIFS(Summary!$D:$D,Summary!$A:$A,'Buying nGRPs'!$A12),"")</f>
        <v/>
      </c>
      <c r="T12" s="158" t="str">
        <f>IFERROR(INDEX('March 2019'!$G$3:$BR$161,MATCH('Buying nGRPs'!$A12,'March 2019'!$A$3:$A$158,0),MATCH('Buying nGRPs'!T$9,'March 2019'!$G$1:$BR$1,0))/SUMIFS(Summary!$D:$D,Summary!$A:$A,'Buying nGRPs'!$A12),"")</f>
        <v/>
      </c>
      <c r="U12" s="158" t="str">
        <f>IFERROR(INDEX('March 2019'!$G$3:$BR$161,MATCH('Buying nGRPs'!$A12,'March 2019'!$A$3:$A$158,0),MATCH('Buying nGRPs'!U$9,'March 2019'!$G$1:$BR$1,0))/SUMIFS(Summary!$D:$D,Summary!$A:$A,'Buying nGRPs'!$A12),"")</f>
        <v/>
      </c>
      <c r="V12" s="158" t="str">
        <f>IFERROR(INDEX('March 2019'!$G$3:$BR$161,MATCH('Buying nGRPs'!$A12,'March 2019'!$A$3:$A$158,0),MATCH('Buying nGRPs'!V$9,'March 2019'!$G$1:$BR$1,0))/SUMIFS(Summary!$D:$D,Summary!$A:$A,'Buying nGRPs'!$A12),"")</f>
        <v/>
      </c>
      <c r="W12" s="158" t="str">
        <f>IFERROR(INDEX('March 2019'!$G$3:$BR$161,MATCH('Buying nGRPs'!$A12,'March 2019'!$A$3:$A$158,0),MATCH('Buying nGRPs'!W$9,'March 2019'!$G$1:$BR$1,0))/SUMIFS(Summary!$D:$D,Summary!$A:$A,'Buying nGRPs'!$A12),"")</f>
        <v/>
      </c>
      <c r="X12" s="158" t="str">
        <f>IFERROR(INDEX('March 2019'!$G$3:$BR$161,MATCH('Buying nGRPs'!$A12,'March 2019'!$A$3:$A$158,0),MATCH('Buying nGRPs'!X$9,'March 2019'!$G$1:$BR$1,0))/SUMIFS(Summary!$D:$D,Summary!$A:$A,'Buying nGRPs'!$A12),"")</f>
        <v/>
      </c>
      <c r="Y12" s="158" t="str">
        <f>IFERROR(INDEX('March 2019'!$G$3:$BR$161,MATCH('Buying nGRPs'!$A12,'March 2019'!$A$3:$A$158,0),MATCH('Buying nGRPs'!Y$9,'March 2019'!$G$1:$BR$1,0))/SUMIFS(Summary!$D:$D,Summary!$A:$A,'Buying nGRPs'!$A12),"")</f>
        <v/>
      </c>
      <c r="Z12" s="158" t="str">
        <f>IFERROR(INDEX('March 2019'!$G$3:$BR$161,MATCH('Buying nGRPs'!$A12,'March 2019'!$A$3:$A$158,0),MATCH('Buying nGRPs'!Z$9,'March 2019'!$G$1:$BR$1,0))/SUMIFS(Summary!$D:$D,Summary!$A:$A,'Buying nGRPs'!$A12),"")</f>
        <v/>
      </c>
      <c r="AA12" s="158" t="str">
        <f>IFERROR(INDEX('March 2019'!$G$3:$BR$161,MATCH('Buying nGRPs'!$A12,'March 2019'!$A$3:$A$158,0),MATCH('Buying nGRPs'!AA$9,'March 2019'!$G$1:$BR$1,0))/SUMIFS(Summary!$D:$D,Summary!$A:$A,'Buying nGRPs'!$A12),"")</f>
        <v/>
      </c>
      <c r="AB12" s="158" t="str">
        <f>IFERROR(INDEX('March 2019'!$G$3:$BR$161,MATCH('Buying nGRPs'!$A12,'March 2019'!$A$3:$A$158,0),MATCH('Buying nGRPs'!AB$9,'March 2019'!$G$1:$BR$1,0))/SUMIFS(Summary!$D:$D,Summary!$A:$A,'Buying nGRPs'!$A12),"")</f>
        <v/>
      </c>
      <c r="AC12" s="158">
        <f>IFERROR(INDEX('March 2019'!$G$3:$BR$161,MATCH('Buying nGRPs'!$A12,'March 2019'!$A$3:$A$158,0),MATCH('Buying nGRPs'!AC$9,'March 2019'!$G$1:$BR$1,0))/SUMIFS(Summary!$D:$D,Summary!$A:$A,'Buying nGRPs'!$A12),"")</f>
        <v>0</v>
      </c>
      <c r="AD12" s="158">
        <f>IFERROR(INDEX('March 2019'!$G$3:$BR$161,MATCH('Buying nGRPs'!$A12,'March 2019'!$A$3:$A$158,0),MATCH('Buying nGRPs'!AD$9,'March 2019'!$G$1:$BR$1,0))/SUMIFS(Summary!$D:$D,Summary!$A:$A,'Buying nGRPs'!$A12),"")</f>
        <v>0.11677526961366187</v>
      </c>
      <c r="AE12" s="158" t="str">
        <f>IFERROR(INDEX('March 2019'!$G$3:$BR$161,MATCH('Buying nGRPs'!$A12,'March 2019'!$A$3:$A$158,0),MATCH('Buying nGRPs'!AE$9,'March 2019'!$G$1:$BR$1,0))/SUMIFS(Summary!$D:$D,Summary!$A:$A,'Buying nGRPs'!$A12),"")</f>
        <v/>
      </c>
      <c r="AF12" s="158" t="str">
        <f>IFERROR(INDEX('March 2019'!$G$3:$BR$161,MATCH('Buying nGRPs'!$A12,'March 2019'!$A$3:$A$158,0),MATCH('Buying nGRPs'!AF$9,'March 2019'!$G$1:$BR$1,0))/SUMIFS(Summary!$D:$D,Summary!$A:$A,'Buying nGRPs'!$A12),"")</f>
        <v/>
      </c>
      <c r="AG12" s="158" t="str">
        <f>IFERROR(INDEX('March 2019'!$G$3:$BR$161,MATCH('Buying nGRPs'!$A12,'March 2019'!$A$3:$A$158,0),MATCH('Buying nGRPs'!AG$9,'March 2019'!$G$1:$BR$1,0))/SUMIFS(Summary!$D:$D,Summary!$A:$A,'Buying nGRPs'!$A12),"")</f>
        <v/>
      </c>
      <c r="AH12" s="158">
        <f>IFERROR(INDEX('March 2019'!$G$3:$BR$161,MATCH('Buying nGRPs'!$A12,'March 2019'!$A$3:$A$158,0),MATCH('Buying nGRPs'!AH$9,'March 2019'!$G$1:$BR$1,0))/SUMIFS(Summary!$D:$D,Summary!$A:$A,'Buying nGRPs'!$A12),"")</f>
        <v>4.6710107845464748E-2</v>
      </c>
      <c r="AI12" s="158" t="str">
        <f>IFERROR(INDEX('March 2019'!$G$3:$BR$161,MATCH('Buying nGRPs'!$A12,'March 2019'!$A$3:$A$158,0),MATCH('Buying nGRPs'!AI$9,'March 2019'!$G$1:$BR$1,0))/SUMIFS(Summary!$D:$D,Summary!$A:$A,'Buying nGRPs'!$A12),"")</f>
        <v/>
      </c>
      <c r="AJ12" s="158" t="str">
        <f>IFERROR(INDEX('March 2019'!$G$3:$BR$161,MATCH('Buying nGRPs'!$A12,'March 2019'!$A$3:$A$158,0),MATCH('Buying nGRPs'!AJ$9,'March 2019'!$G$1:$BR$1,0))/SUMIFS(Summary!$D:$D,Summary!$A:$A,'Buying nGRPs'!$A12),"")</f>
        <v/>
      </c>
      <c r="AK12" s="158">
        <f>IFERROR(INDEX('March 2019'!$G$3:$BR$161,MATCH('Buying nGRPs'!$A12,'March 2019'!$A$3:$A$158,0),MATCH('Buying nGRPs'!AK$9,'March 2019'!$G$1:$BR$1,0))/SUMIFS(Summary!$D:$D,Summary!$A:$A,'Buying nGRPs'!$A12),"")</f>
        <v>4.6710107845464748E-2</v>
      </c>
      <c r="AL12" s="158">
        <f>IFERROR(INDEX('March 2019'!$G$3:$BR$161,MATCH('Buying nGRPs'!$A12,'March 2019'!$A$3:$A$158,0),MATCH('Buying nGRPs'!AL$9,'March 2019'!$G$1:$BR$1,0))/SUMIFS(Summary!$D:$D,Summary!$A:$A,'Buying nGRPs'!$A12),"")</f>
        <v>0</v>
      </c>
      <c r="AM12" s="158" t="str">
        <f>IFERROR(INDEX('March 2019'!$G$3:$BR$161,MATCH('Buying nGRPs'!$A12,'March 2019'!$A$3:$A$158,0),MATCH('Buying nGRPs'!AM$9,'March 2019'!$G$1:$BR$1,0))/SUMIFS(Summary!$D:$D,Summary!$A:$A,'Buying nGRPs'!$A12),"")</f>
        <v/>
      </c>
      <c r="AN12" s="158">
        <f>IFERROR(INDEX('March 2019'!$G$3:$BR$161,MATCH('Buying nGRPs'!$A12,'March 2019'!$A$3:$A$158,0),MATCH('Buying nGRPs'!AN$9,'March 2019'!$G$1:$BR$1,0))/SUMIFS(Summary!$D:$D,Summary!$A:$A,'Buying nGRPs'!$A12),"")</f>
        <v>0</v>
      </c>
      <c r="AO12" s="158">
        <f>IFERROR(INDEX('March 2019'!$G$3:$BR$161,MATCH('Buying nGRPs'!$A12,'March 2019'!$A$3:$A$158,0),MATCH('Buying nGRPs'!AO$9,'March 2019'!$G$1:$BR$1,0))/SUMIFS(Summary!$D:$D,Summary!$A:$A,'Buying nGRPs'!$A12),"")</f>
        <v>0</v>
      </c>
      <c r="AP12" s="158" t="str">
        <f>IFERROR(INDEX('March 2019'!$G$3:$BR$161,MATCH('Buying nGRPs'!$A12,'March 2019'!$A$3:$A$158,0),MATCH('Buying nGRPs'!AP$9,'March 2019'!$G$1:$BR$1,0))/SUMIFS(Summary!$D:$D,Summary!$A:$A,'Buying nGRPs'!$A12),"")</f>
        <v/>
      </c>
      <c r="AQ12" s="158" t="str">
        <f>IFERROR(INDEX('March 2019'!$G$3:$BR$161,MATCH('Buying nGRPs'!$A12,'March 2019'!$A$3:$A$158,0),MATCH('Buying nGRPs'!AQ$9,'March 2019'!$G$1:$BR$1,0))/SUMIFS(Summary!$D:$D,Summary!$A:$A,'Buying nGRPs'!$A12),"")</f>
        <v/>
      </c>
      <c r="AR12" s="158">
        <f>IFERROR(INDEX('March 2019'!$G$3:$BR$161,MATCH('Buying nGRPs'!$A12,'March 2019'!$A$3:$A$158,0),MATCH('Buying nGRPs'!AR$9,'March 2019'!$G$1:$BR$1,0))/SUMIFS(Summary!$D:$D,Summary!$A:$A,'Buying nGRPs'!$A12),"")</f>
        <v>0</v>
      </c>
      <c r="AS12" s="158" t="str">
        <f>IFERROR(INDEX('March 2019'!$G$3:$BR$161,MATCH('Buying nGRPs'!$A12,'March 2019'!$A$3:$A$158,0),MATCH('Buying nGRPs'!AS$9,'March 2019'!$G$1:$BR$1,0))/SUMIFS(Summary!$D:$D,Summary!$A:$A,'Buying nGRPs'!$A12),"")</f>
        <v/>
      </c>
      <c r="AT12" s="158" t="str">
        <f>IFERROR(INDEX('March 2019'!$G$3:$BR$161,MATCH('Buying nGRPs'!$A12,'March 2019'!$A$3:$A$158,0),MATCH('Buying nGRPs'!AT$9,'March 2019'!$G$1:$BR$1,0))/SUMIFS(Summary!$D:$D,Summary!$A:$A,'Buying nGRPs'!$A12),"")</f>
        <v/>
      </c>
      <c r="AU12" s="158" t="str">
        <f>IFERROR(INDEX('March 2019'!$G$3:$BR$161,MATCH('Buying nGRPs'!$A12,'March 2019'!$A$3:$A$158,0),MATCH('Buying nGRPs'!AU$9,'March 2019'!$G$1:$BR$1,0))/SUMIFS(Summary!$D:$D,Summary!$A:$A,'Buying nGRPs'!$A12),"")</f>
        <v/>
      </c>
      <c r="AV12" s="158" t="str">
        <f>IFERROR(INDEX('March 2019'!$G$3:$BR$161,MATCH('Buying nGRPs'!$A12,'March 2019'!$A$3:$A$158,0),MATCH('Buying nGRPs'!AV$9,'March 2019'!$G$1:$BR$1,0))/SUMIFS(Summary!$D:$D,Summary!$A:$A,'Buying nGRPs'!$A12),"")</f>
        <v/>
      </c>
      <c r="AW12" s="158" t="str">
        <f>IFERROR(INDEX('March 2019'!$G$3:$BR$161,MATCH('Buying nGRPs'!$A12,'March 2019'!$A$3:$A$158,0),MATCH('Buying nGRPs'!AW$9,'March 2019'!$G$1:$BR$1,0))/SUMIFS(Summary!$D:$D,Summary!$A:$A,'Buying nGRPs'!$A12),"")</f>
        <v/>
      </c>
      <c r="AX12" s="158">
        <f>IFERROR(INDEX('March 2019'!$G$3:$BR$161,MATCH('Buying nGRPs'!$A12,'March 2019'!$A$3:$A$158,0),MATCH('Buying nGRPs'!AX$9,'March 2019'!$G$1:$BR$1,0))/SUMIFS(Summary!$D:$D,Summary!$A:$A,'Buying nGRPs'!$A12),"")</f>
        <v>0</v>
      </c>
      <c r="AY12" s="158">
        <f>IFERROR(INDEX('March 2019'!$G$3:$BR$161,MATCH('Buying nGRPs'!$A12,'March 2019'!$A$3:$A$158,0),MATCH('Buying nGRPs'!AY$9,'March 2019'!$G$1:$BR$1,0))/SUMIFS(Summary!$D:$D,Summary!$A:$A,'Buying nGRPs'!$A12),"")</f>
        <v>0</v>
      </c>
      <c r="AZ12" s="158">
        <f>IFERROR(INDEX('March 2019'!$G$3:$BR$161,MATCH('Buying nGRPs'!$A12,'March 2019'!$A$3:$A$158,0),MATCH('Buying nGRPs'!AZ$9,'March 2019'!$G$1:$BR$1,0))/SUMIFS(Summary!$D:$D,Summary!$A:$A,'Buying nGRPs'!$A12),"")</f>
        <v>0</v>
      </c>
      <c r="BA12" s="158">
        <f>IFERROR(INDEX('March 2019'!$G$3:$BR$161,MATCH('Buying nGRPs'!$A12,'March 2019'!$A$3:$A$158,0),MATCH('Buying nGRPs'!BA$9,'March 2019'!$G$1:$BR$1,0))/SUMIFS(Summary!$D:$D,Summary!$A:$A,'Buying nGRPs'!$A12),"")</f>
        <v>0</v>
      </c>
      <c r="BB12" s="11">
        <f>SUM(G12:BA12)</f>
        <v>0.21019548530459137</v>
      </c>
      <c r="BC12" s="11"/>
      <c r="BD12" s="106">
        <f>BC12-BB12</f>
        <v>-0.21019548530459137</v>
      </c>
    </row>
    <row r="13" spans="1:57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IFERROR(INDEX('March 2019'!$G$3:$BR$161,MATCH('Buying nGRPs'!$A13,'March 2019'!$A$3:$A$158,0),MATCH('Buying nGRPs'!G$9,'March 2019'!$G$1:$BR$1,0))/SUMIFS(Summary!$D:$D,Summary!$A:$A,'Buying nGRPs'!$A13),"")</f>
        <v/>
      </c>
      <c r="H13" s="158" t="str">
        <f>IFERROR(INDEX('March 2019'!$G$3:$BR$161,MATCH('Buying nGRPs'!$A13,'March 2019'!$A$3:$A$158,0),MATCH('Buying nGRPs'!H$9,'March 2019'!$G$1:$BR$1,0))/SUMIFS(Summary!$D:$D,Summary!$A:$A,'Buying nGRPs'!$A13),"")</f>
        <v/>
      </c>
      <c r="I13" s="158" t="str">
        <f>IFERROR(INDEX('March 2019'!$G$3:$BR$161,MATCH('Buying nGRPs'!$A13,'March 2019'!$A$3:$A$158,0),MATCH('Buying nGRPs'!I$9,'March 2019'!$G$1:$BR$1,0))/SUMIFS(Summary!$D:$D,Summary!$A:$A,'Buying nGRPs'!$A13),"")</f>
        <v/>
      </c>
      <c r="J13" s="158" t="str">
        <f>IFERROR(INDEX('March 2019'!$G$3:$BR$161,MATCH('Buying nGRPs'!$A13,'March 2019'!$A$3:$A$158,0),MATCH('Buying nGRPs'!J$9,'March 2019'!$G$1:$BR$1,0))/SUMIFS(Summary!$D:$D,Summary!$A:$A,'Buying nGRPs'!$A13),"")</f>
        <v/>
      </c>
      <c r="K13" s="158" t="str">
        <f>IFERROR(INDEX('March 2019'!$G$3:$BR$161,MATCH('Buying nGRPs'!$A13,'March 2019'!$A$3:$A$158,0),MATCH('Buying nGRPs'!K$9,'March 2019'!$G$1:$BR$1,0))/SUMIFS(Summary!$D:$D,Summary!$A:$A,'Buying nGRPs'!$A13),"")</f>
        <v/>
      </c>
      <c r="L13" s="158" t="str">
        <f>IFERROR(INDEX('March 2019'!$G$3:$BR$161,MATCH('Buying nGRPs'!$A13,'March 2019'!$A$3:$A$158,0),MATCH('Buying nGRPs'!L$9,'March 2019'!$G$1:$BR$1,0))/SUMIFS(Summary!$D:$D,Summary!$A:$A,'Buying nGRPs'!$A13),"")</f>
        <v/>
      </c>
      <c r="M13" s="158" t="str">
        <f>IFERROR(INDEX('March 2019'!$G$3:$BR$161,MATCH('Buying nGRPs'!$A13,'March 2019'!$A$3:$A$158,0),MATCH('Buying nGRPs'!M$9,'March 2019'!$G$1:$BR$1,0))/SUMIFS(Summary!$D:$D,Summary!$A:$A,'Buying nGRPs'!$A13),"")</f>
        <v/>
      </c>
      <c r="N13" s="158" t="str">
        <f>IFERROR(INDEX('March 2019'!$G$3:$BR$161,MATCH('Buying nGRPs'!$A13,'March 2019'!$A$3:$A$158,0),MATCH('Buying nGRPs'!N$9,'March 2019'!$G$1:$BR$1,0))/SUMIFS(Summary!$D:$D,Summary!$A:$A,'Buying nGRPs'!$A13),"")</f>
        <v/>
      </c>
      <c r="O13" s="158" t="str">
        <f>IFERROR(INDEX('March 2019'!$G$3:$BR$161,MATCH('Buying nGRPs'!$A13,'March 2019'!$A$3:$A$158,0),MATCH('Buying nGRPs'!O$9,'March 2019'!$G$1:$BR$1,0))/SUMIFS(Summary!$D:$D,Summary!$A:$A,'Buying nGRPs'!$A13),"")</f>
        <v/>
      </c>
      <c r="P13" s="158" t="str">
        <f>IFERROR(INDEX('March 2019'!$G$3:$BR$161,MATCH('Buying nGRPs'!$A13,'March 2019'!$A$3:$A$158,0),MATCH('Buying nGRPs'!P$9,'March 2019'!$G$1:$BR$1,0))/SUMIFS(Summary!$D:$D,Summary!$A:$A,'Buying nGRPs'!$A13),"")</f>
        <v/>
      </c>
      <c r="Q13" s="158" t="str">
        <f>IFERROR(INDEX('March 2019'!$G$3:$BR$161,MATCH('Buying nGRPs'!$A13,'March 2019'!$A$3:$A$158,0),MATCH('Buying nGRPs'!Q$9,'March 2019'!$G$1:$BR$1,0))/SUMIFS(Summary!$D:$D,Summary!$A:$A,'Buying nGRPs'!$A13),"")</f>
        <v/>
      </c>
      <c r="R13" s="158" t="str">
        <f>IFERROR(INDEX('March 2019'!$G$3:$BR$161,MATCH('Buying nGRPs'!$A13,'March 2019'!$A$3:$A$158,0),MATCH('Buying nGRPs'!R$9,'March 2019'!$G$1:$BR$1,0))/SUMIFS(Summary!$D:$D,Summary!$A:$A,'Buying nGRPs'!$A13),"")</f>
        <v/>
      </c>
      <c r="S13" s="158" t="str">
        <f>IFERROR(INDEX('March 2019'!$G$3:$BR$161,MATCH('Buying nGRPs'!$A13,'March 2019'!$A$3:$A$158,0),MATCH('Buying nGRPs'!S$9,'March 2019'!$G$1:$BR$1,0))/SUMIFS(Summary!$D:$D,Summary!$A:$A,'Buying nGRPs'!$A13),"")</f>
        <v/>
      </c>
      <c r="T13" s="158" t="str">
        <f>IFERROR(INDEX('March 2019'!$G$3:$BR$161,MATCH('Buying nGRPs'!$A13,'March 2019'!$A$3:$A$158,0),MATCH('Buying nGRPs'!T$9,'March 2019'!$G$1:$BR$1,0))/SUMIFS(Summary!$D:$D,Summary!$A:$A,'Buying nGRPs'!$A13),"")</f>
        <v/>
      </c>
      <c r="U13" s="158" t="str">
        <f>IFERROR(INDEX('March 2019'!$G$3:$BR$161,MATCH('Buying nGRPs'!$A13,'March 2019'!$A$3:$A$158,0),MATCH('Buying nGRPs'!U$9,'March 2019'!$G$1:$BR$1,0))/SUMIFS(Summary!$D:$D,Summary!$A:$A,'Buying nGRPs'!$A13),"")</f>
        <v/>
      </c>
      <c r="V13" s="158" t="str">
        <f>IFERROR(INDEX('March 2019'!$G$3:$BR$161,MATCH('Buying nGRPs'!$A13,'March 2019'!$A$3:$A$158,0),MATCH('Buying nGRPs'!V$9,'March 2019'!$G$1:$BR$1,0))/SUMIFS(Summary!$D:$D,Summary!$A:$A,'Buying nGRPs'!$A13),"")</f>
        <v/>
      </c>
      <c r="W13" s="158" t="str">
        <f>IFERROR(INDEX('March 2019'!$G$3:$BR$161,MATCH('Buying nGRPs'!$A13,'March 2019'!$A$3:$A$158,0),MATCH('Buying nGRPs'!W$9,'March 2019'!$G$1:$BR$1,0))/SUMIFS(Summary!$D:$D,Summary!$A:$A,'Buying nGRPs'!$A13),"")</f>
        <v/>
      </c>
      <c r="X13" s="158" t="str">
        <f>IFERROR(INDEX('March 2019'!$G$3:$BR$161,MATCH('Buying nGRPs'!$A13,'March 2019'!$A$3:$A$158,0),MATCH('Buying nGRPs'!X$9,'March 2019'!$G$1:$BR$1,0))/SUMIFS(Summary!$D:$D,Summary!$A:$A,'Buying nGRPs'!$A13),"")</f>
        <v/>
      </c>
      <c r="Y13" s="158" t="str">
        <f>IFERROR(INDEX('March 2019'!$G$3:$BR$161,MATCH('Buying nGRPs'!$A13,'March 2019'!$A$3:$A$158,0),MATCH('Buying nGRPs'!Y$9,'March 2019'!$G$1:$BR$1,0))/SUMIFS(Summary!$D:$D,Summary!$A:$A,'Buying nGRPs'!$A13),"")</f>
        <v/>
      </c>
      <c r="Z13" s="158" t="str">
        <f>IFERROR(INDEX('March 2019'!$G$3:$BR$161,MATCH('Buying nGRPs'!$A13,'March 2019'!$A$3:$A$158,0),MATCH('Buying nGRPs'!Z$9,'March 2019'!$G$1:$BR$1,0))/SUMIFS(Summary!$D:$D,Summary!$A:$A,'Buying nGRPs'!$A13),"")</f>
        <v/>
      </c>
      <c r="AA13" s="158" t="str">
        <f>IFERROR(INDEX('March 2019'!$G$3:$BR$161,MATCH('Buying nGRPs'!$A13,'March 2019'!$A$3:$A$158,0),MATCH('Buying nGRPs'!AA$9,'March 2019'!$G$1:$BR$1,0))/SUMIFS(Summary!$D:$D,Summary!$A:$A,'Buying nGRPs'!$A13),"")</f>
        <v/>
      </c>
      <c r="AB13" s="158" t="str">
        <f>IFERROR(INDEX('March 2019'!$G$3:$BR$161,MATCH('Buying nGRPs'!$A13,'March 2019'!$A$3:$A$158,0),MATCH('Buying nGRPs'!AB$9,'March 2019'!$G$1:$BR$1,0))/SUMIFS(Summary!$D:$D,Summary!$A:$A,'Buying nGRPs'!$A13),"")</f>
        <v/>
      </c>
      <c r="AC13" s="158" t="str">
        <f>IFERROR(INDEX('March 2019'!$G$3:$BR$161,MATCH('Buying nGRPs'!$A13,'March 2019'!$A$3:$A$158,0),MATCH('Buying nGRPs'!AC$9,'March 2019'!$G$1:$BR$1,0))/SUMIFS(Summary!$D:$D,Summary!$A:$A,'Buying nGRPs'!$A13),"")</f>
        <v/>
      </c>
      <c r="AD13" s="158" t="str">
        <f>IFERROR(INDEX('March 2019'!$G$3:$BR$161,MATCH('Buying nGRPs'!$A13,'March 2019'!$A$3:$A$158,0),MATCH('Buying nGRPs'!AD$9,'March 2019'!$G$1:$BR$1,0))/SUMIFS(Summary!$D:$D,Summary!$A:$A,'Buying nGRPs'!$A13),"")</f>
        <v/>
      </c>
      <c r="AE13" s="158" t="str">
        <f>IFERROR(INDEX('March 2019'!$G$3:$BR$161,MATCH('Buying nGRPs'!$A13,'March 2019'!$A$3:$A$158,0),MATCH('Buying nGRPs'!AE$9,'March 2019'!$G$1:$BR$1,0))/SUMIFS(Summary!$D:$D,Summary!$A:$A,'Buying nGRPs'!$A13),"")</f>
        <v/>
      </c>
      <c r="AF13" s="158" t="str">
        <f>IFERROR(INDEX('March 2019'!$G$3:$BR$161,MATCH('Buying nGRPs'!$A13,'March 2019'!$A$3:$A$158,0),MATCH('Buying nGRPs'!AF$9,'March 2019'!$G$1:$BR$1,0))/SUMIFS(Summary!$D:$D,Summary!$A:$A,'Buying nGRPs'!$A13),"")</f>
        <v/>
      </c>
      <c r="AG13" s="158" t="str">
        <f>IFERROR(INDEX('March 2019'!$G$3:$BR$161,MATCH('Buying nGRPs'!$A13,'March 2019'!$A$3:$A$158,0),MATCH('Buying nGRPs'!AG$9,'March 2019'!$G$1:$BR$1,0))/SUMIFS(Summary!$D:$D,Summary!$A:$A,'Buying nGRPs'!$A13),"")</f>
        <v/>
      </c>
      <c r="AH13" s="158" t="str">
        <f>IFERROR(INDEX('March 2019'!$G$3:$BR$161,MATCH('Buying nGRPs'!$A13,'March 2019'!$A$3:$A$158,0),MATCH('Buying nGRPs'!AH$9,'March 2019'!$G$1:$BR$1,0))/SUMIFS(Summary!$D:$D,Summary!$A:$A,'Buying nGRPs'!$A13),"")</f>
        <v/>
      </c>
      <c r="AI13" s="158" t="str">
        <f>IFERROR(INDEX('March 2019'!$G$3:$BR$161,MATCH('Buying nGRPs'!$A13,'March 2019'!$A$3:$A$158,0),MATCH('Buying nGRPs'!AI$9,'March 2019'!$G$1:$BR$1,0))/SUMIFS(Summary!$D:$D,Summary!$A:$A,'Buying nGRPs'!$A13),"")</f>
        <v/>
      </c>
      <c r="AJ13" s="158" t="str">
        <f>IFERROR(INDEX('March 2019'!$G$3:$BR$161,MATCH('Buying nGRPs'!$A13,'March 2019'!$A$3:$A$158,0),MATCH('Buying nGRPs'!AJ$9,'March 2019'!$G$1:$BR$1,0))/SUMIFS(Summary!$D:$D,Summary!$A:$A,'Buying nGRPs'!$A13),"")</f>
        <v/>
      </c>
      <c r="AK13" s="158" t="str">
        <f>IFERROR(INDEX('March 2019'!$G$3:$BR$161,MATCH('Buying nGRPs'!$A13,'March 2019'!$A$3:$A$158,0),MATCH('Buying nGRPs'!AK$9,'March 2019'!$G$1:$BR$1,0))/SUMIFS(Summary!$D:$D,Summary!$A:$A,'Buying nGRPs'!$A13),"")</f>
        <v/>
      </c>
      <c r="AL13" s="158" t="str">
        <f>IFERROR(INDEX('March 2019'!$G$3:$BR$161,MATCH('Buying nGRPs'!$A13,'March 2019'!$A$3:$A$158,0),MATCH('Buying nGRPs'!AL$9,'March 2019'!$G$1:$BR$1,0))/SUMIFS(Summary!$D:$D,Summary!$A:$A,'Buying nGRPs'!$A13),"")</f>
        <v/>
      </c>
      <c r="AM13" s="158" t="str">
        <f>IFERROR(INDEX('March 2019'!$G$3:$BR$161,MATCH('Buying nGRPs'!$A13,'March 2019'!$A$3:$A$158,0),MATCH('Buying nGRPs'!AM$9,'March 2019'!$G$1:$BR$1,0))/SUMIFS(Summary!$D:$D,Summary!$A:$A,'Buying nGRPs'!$A13),"")</f>
        <v/>
      </c>
      <c r="AN13" s="158" t="str">
        <f>IFERROR(INDEX('March 2019'!$G$3:$BR$161,MATCH('Buying nGRPs'!$A13,'March 2019'!$A$3:$A$158,0),MATCH('Buying nGRPs'!AN$9,'March 2019'!$G$1:$BR$1,0))/SUMIFS(Summary!$D:$D,Summary!$A:$A,'Buying nGRPs'!$A13),"")</f>
        <v/>
      </c>
      <c r="AO13" s="158" t="str">
        <f>IFERROR(INDEX('March 2019'!$G$3:$BR$161,MATCH('Buying nGRPs'!$A13,'March 2019'!$A$3:$A$158,0),MATCH('Buying nGRPs'!AO$9,'March 2019'!$G$1:$BR$1,0))/SUMIFS(Summary!$D:$D,Summary!$A:$A,'Buying nGRPs'!$A13),"")</f>
        <v/>
      </c>
      <c r="AP13" s="158" t="str">
        <f>IFERROR(INDEX('March 2019'!$G$3:$BR$161,MATCH('Buying nGRPs'!$A13,'March 2019'!$A$3:$A$158,0),MATCH('Buying nGRPs'!AP$9,'March 2019'!$G$1:$BR$1,0))/SUMIFS(Summary!$D:$D,Summary!$A:$A,'Buying nGRPs'!$A13),"")</f>
        <v/>
      </c>
      <c r="AQ13" s="158" t="str">
        <f>IFERROR(INDEX('March 2019'!$G$3:$BR$161,MATCH('Buying nGRPs'!$A13,'March 2019'!$A$3:$A$158,0),MATCH('Buying nGRPs'!AQ$9,'March 2019'!$G$1:$BR$1,0))/SUMIFS(Summary!$D:$D,Summary!$A:$A,'Buying nGRPs'!$A13),"")</f>
        <v/>
      </c>
      <c r="AR13" s="158" t="str">
        <f>IFERROR(INDEX('March 2019'!$G$3:$BR$161,MATCH('Buying nGRPs'!$A13,'March 2019'!$A$3:$A$158,0),MATCH('Buying nGRPs'!AR$9,'March 2019'!$G$1:$BR$1,0))/SUMIFS(Summary!$D:$D,Summary!$A:$A,'Buying nGRPs'!$A13),"")</f>
        <v/>
      </c>
      <c r="AS13" s="158" t="str">
        <f>IFERROR(INDEX('March 2019'!$G$3:$BR$161,MATCH('Buying nGRPs'!$A13,'March 2019'!$A$3:$A$158,0),MATCH('Buying nGRPs'!AS$9,'March 2019'!$G$1:$BR$1,0))/SUMIFS(Summary!$D:$D,Summary!$A:$A,'Buying nGRPs'!$A13),"")</f>
        <v/>
      </c>
      <c r="AT13" s="158" t="str">
        <f>IFERROR(INDEX('March 2019'!$G$3:$BR$161,MATCH('Buying nGRPs'!$A13,'March 2019'!$A$3:$A$158,0),MATCH('Buying nGRPs'!AT$9,'March 2019'!$G$1:$BR$1,0))/SUMIFS(Summary!$D:$D,Summary!$A:$A,'Buying nGRPs'!$A13),"")</f>
        <v/>
      </c>
      <c r="AU13" s="158" t="str">
        <f>IFERROR(INDEX('March 2019'!$G$3:$BR$161,MATCH('Buying nGRPs'!$A13,'March 2019'!$A$3:$A$158,0),MATCH('Buying nGRPs'!AU$9,'March 2019'!$G$1:$BR$1,0))/SUMIFS(Summary!$D:$D,Summary!$A:$A,'Buying nGRPs'!$A13),"")</f>
        <v/>
      </c>
      <c r="AV13" s="158" t="str">
        <f>IFERROR(INDEX('March 2019'!$G$3:$BR$161,MATCH('Buying nGRPs'!$A13,'March 2019'!$A$3:$A$158,0),MATCH('Buying nGRPs'!AV$9,'March 2019'!$G$1:$BR$1,0))/SUMIFS(Summary!$D:$D,Summary!$A:$A,'Buying nGRPs'!$A13),"")</f>
        <v/>
      </c>
      <c r="AW13" s="158" t="str">
        <f>IFERROR(INDEX('March 2019'!$G$3:$BR$161,MATCH('Buying nGRPs'!$A13,'March 2019'!$A$3:$A$158,0),MATCH('Buying nGRPs'!AW$9,'March 2019'!$G$1:$BR$1,0))/SUMIFS(Summary!$D:$D,Summary!$A:$A,'Buying nGRPs'!$A13),"")</f>
        <v/>
      </c>
      <c r="AX13" s="158" t="str">
        <f>IFERROR(INDEX('March 2019'!$G$3:$BR$161,MATCH('Buying nGRPs'!$A13,'March 2019'!$A$3:$A$158,0),MATCH('Buying nGRPs'!AX$9,'March 2019'!$G$1:$BR$1,0))/SUMIFS(Summary!$D:$D,Summary!$A:$A,'Buying nGRPs'!$A13),"")</f>
        <v/>
      </c>
      <c r="AY13" s="158" t="str">
        <f>IFERROR(INDEX('March 2019'!$G$3:$BR$161,MATCH('Buying nGRPs'!$A13,'March 2019'!$A$3:$A$158,0),MATCH('Buying nGRPs'!AY$9,'March 2019'!$G$1:$BR$1,0))/SUMIFS(Summary!$D:$D,Summary!$A:$A,'Buying nGRPs'!$A13),"")</f>
        <v/>
      </c>
      <c r="AZ13" s="158" t="str">
        <f>IFERROR(INDEX('March 2019'!$G$3:$BR$161,MATCH('Buying nGRPs'!$A13,'March 2019'!$A$3:$A$158,0),MATCH('Buying nGRPs'!AZ$9,'March 2019'!$G$1:$BR$1,0))/SUMIFS(Summary!$D:$D,Summary!$A:$A,'Buying nGRPs'!$A13),"")</f>
        <v/>
      </c>
      <c r="BA13" s="158" t="str">
        <f>IFERROR(INDEX('March 2019'!$G$3:$BR$161,MATCH('Buying nGRPs'!$A13,'March 2019'!$A$3:$A$158,0),MATCH('Buying nGRPs'!BA$9,'March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2019'!$G$3:$BR$161,MATCH('Buying nGRPs'!$A14,'March 2019'!$A$3:$A$158,0),MATCH('Buying nGRPs'!G$9,'March 2019'!$G$1:$BR$1,0))/SUMIFS(Summary!$D:$D,Summary!$A:$A,'Buying nGRPs'!$A14),"")</f>
        <v/>
      </c>
      <c r="H14" s="158" t="str">
        <f>IFERROR(INDEX('March 2019'!$G$3:$BR$161,MATCH('Buying nGRPs'!$A14,'March 2019'!$A$3:$A$158,0),MATCH('Buying nGRPs'!H$9,'March 2019'!$G$1:$BR$1,0))/SUMIFS(Summary!$D:$D,Summary!$A:$A,'Buying nGRPs'!$A14),"")</f>
        <v/>
      </c>
      <c r="I14" s="158" t="str">
        <f>IFERROR(INDEX('March 2019'!$G$3:$BR$161,MATCH('Buying nGRPs'!$A14,'March 2019'!$A$3:$A$158,0),MATCH('Buying nGRPs'!I$9,'March 2019'!$G$1:$BR$1,0))/SUMIFS(Summary!$D:$D,Summary!$A:$A,'Buying nGRPs'!$A14),"")</f>
        <v/>
      </c>
      <c r="J14" s="158" t="str">
        <f>IFERROR(INDEX('March 2019'!$G$3:$BR$161,MATCH('Buying nGRPs'!$A14,'March 2019'!$A$3:$A$158,0),MATCH('Buying nGRPs'!J$9,'March 2019'!$G$1:$BR$1,0))/SUMIFS(Summary!$D:$D,Summary!$A:$A,'Buying nGRPs'!$A14),"")</f>
        <v/>
      </c>
      <c r="K14" s="158" t="str">
        <f>IFERROR(INDEX('March 2019'!$G$3:$BR$161,MATCH('Buying nGRPs'!$A14,'March 2019'!$A$3:$A$158,0),MATCH('Buying nGRPs'!K$9,'March 2019'!$G$1:$BR$1,0))/SUMIFS(Summary!$D:$D,Summary!$A:$A,'Buying nGRPs'!$A14),"")</f>
        <v/>
      </c>
      <c r="L14" s="158" t="str">
        <f>IFERROR(INDEX('March 2019'!$G$3:$BR$161,MATCH('Buying nGRPs'!$A14,'March 2019'!$A$3:$A$158,0),MATCH('Buying nGRPs'!L$9,'March 2019'!$G$1:$BR$1,0))/SUMIFS(Summary!$D:$D,Summary!$A:$A,'Buying nGRPs'!$A14),"")</f>
        <v/>
      </c>
      <c r="M14" s="158" t="str">
        <f>IFERROR(INDEX('March 2019'!$G$3:$BR$161,MATCH('Buying nGRPs'!$A14,'March 2019'!$A$3:$A$158,0),MATCH('Buying nGRPs'!M$9,'March 2019'!$G$1:$BR$1,0))/SUMIFS(Summary!$D:$D,Summary!$A:$A,'Buying nGRPs'!$A14),"")</f>
        <v/>
      </c>
      <c r="N14" s="158" t="str">
        <f>IFERROR(INDEX('March 2019'!$G$3:$BR$161,MATCH('Buying nGRPs'!$A14,'March 2019'!$A$3:$A$158,0),MATCH('Buying nGRPs'!N$9,'March 2019'!$G$1:$BR$1,0))/SUMIFS(Summary!$D:$D,Summary!$A:$A,'Buying nGRPs'!$A14),"")</f>
        <v/>
      </c>
      <c r="O14" s="158" t="str">
        <f>IFERROR(INDEX('March 2019'!$G$3:$BR$161,MATCH('Buying nGRPs'!$A14,'March 2019'!$A$3:$A$158,0),MATCH('Buying nGRPs'!O$9,'March 2019'!$G$1:$BR$1,0))/SUMIFS(Summary!$D:$D,Summary!$A:$A,'Buying nGRPs'!$A14),"")</f>
        <v/>
      </c>
      <c r="P14" s="158" t="str">
        <f>IFERROR(INDEX('March 2019'!$G$3:$BR$161,MATCH('Buying nGRPs'!$A14,'March 2019'!$A$3:$A$158,0),MATCH('Buying nGRPs'!P$9,'March 2019'!$G$1:$BR$1,0))/SUMIFS(Summary!$D:$D,Summary!$A:$A,'Buying nGRPs'!$A14),"")</f>
        <v/>
      </c>
      <c r="Q14" s="158" t="str">
        <f>IFERROR(INDEX('March 2019'!$G$3:$BR$161,MATCH('Buying nGRPs'!$A14,'March 2019'!$A$3:$A$158,0),MATCH('Buying nGRPs'!Q$9,'March 2019'!$G$1:$BR$1,0))/SUMIFS(Summary!$D:$D,Summary!$A:$A,'Buying nGRPs'!$A14),"")</f>
        <v/>
      </c>
      <c r="R14" s="158" t="str">
        <f>IFERROR(INDEX('March 2019'!$G$3:$BR$161,MATCH('Buying nGRPs'!$A14,'March 2019'!$A$3:$A$158,0),MATCH('Buying nGRPs'!R$9,'March 2019'!$G$1:$BR$1,0))/SUMIFS(Summary!$D:$D,Summary!$A:$A,'Buying nGRPs'!$A14),"")</f>
        <v/>
      </c>
      <c r="S14" s="158" t="str">
        <f>IFERROR(INDEX('March 2019'!$G$3:$BR$161,MATCH('Buying nGRPs'!$A14,'March 2019'!$A$3:$A$158,0),MATCH('Buying nGRPs'!S$9,'March 2019'!$G$1:$BR$1,0))/SUMIFS(Summary!$D:$D,Summary!$A:$A,'Buying nGRPs'!$A14),"")</f>
        <v/>
      </c>
      <c r="T14" s="158" t="str">
        <f>IFERROR(INDEX('March 2019'!$G$3:$BR$161,MATCH('Buying nGRPs'!$A14,'March 2019'!$A$3:$A$158,0),MATCH('Buying nGRPs'!T$9,'March 2019'!$G$1:$BR$1,0))/SUMIFS(Summary!$D:$D,Summary!$A:$A,'Buying nGRPs'!$A14),"")</f>
        <v/>
      </c>
      <c r="U14" s="158" t="str">
        <f>IFERROR(INDEX('March 2019'!$G$3:$BR$161,MATCH('Buying nGRPs'!$A14,'March 2019'!$A$3:$A$158,0),MATCH('Buying nGRPs'!U$9,'March 2019'!$G$1:$BR$1,0))/SUMIFS(Summary!$D:$D,Summary!$A:$A,'Buying nGRPs'!$A14),"")</f>
        <v/>
      </c>
      <c r="V14" s="158" t="str">
        <f>IFERROR(INDEX('March 2019'!$G$3:$BR$161,MATCH('Buying nGRPs'!$A14,'March 2019'!$A$3:$A$158,0),MATCH('Buying nGRPs'!V$9,'March 2019'!$G$1:$BR$1,0))/SUMIFS(Summary!$D:$D,Summary!$A:$A,'Buying nGRPs'!$A14),"")</f>
        <v/>
      </c>
      <c r="W14" s="158" t="str">
        <f>IFERROR(INDEX('March 2019'!$G$3:$BR$161,MATCH('Buying nGRPs'!$A14,'March 2019'!$A$3:$A$158,0),MATCH('Buying nGRPs'!W$9,'March 2019'!$G$1:$BR$1,0))/SUMIFS(Summary!$D:$D,Summary!$A:$A,'Buying nGRPs'!$A14),"")</f>
        <v/>
      </c>
      <c r="X14" s="158" t="str">
        <f>IFERROR(INDEX('March 2019'!$G$3:$BR$161,MATCH('Buying nGRPs'!$A14,'March 2019'!$A$3:$A$158,0),MATCH('Buying nGRPs'!X$9,'March 2019'!$G$1:$BR$1,0))/SUMIFS(Summary!$D:$D,Summary!$A:$A,'Buying nGRPs'!$A14),"")</f>
        <v/>
      </c>
      <c r="Y14" s="158" t="str">
        <f>IFERROR(INDEX('March 2019'!$G$3:$BR$161,MATCH('Buying nGRPs'!$A14,'March 2019'!$A$3:$A$158,0),MATCH('Buying nGRPs'!Y$9,'March 2019'!$G$1:$BR$1,0))/SUMIFS(Summary!$D:$D,Summary!$A:$A,'Buying nGRPs'!$A14),"")</f>
        <v/>
      </c>
      <c r="Z14" s="158" t="str">
        <f>IFERROR(INDEX('March 2019'!$G$3:$BR$161,MATCH('Buying nGRPs'!$A14,'March 2019'!$A$3:$A$158,0),MATCH('Buying nGRPs'!Z$9,'March 2019'!$G$1:$BR$1,0))/SUMIFS(Summary!$D:$D,Summary!$A:$A,'Buying nGRPs'!$A14),"")</f>
        <v/>
      </c>
      <c r="AA14" s="158" t="str">
        <f>IFERROR(INDEX('March 2019'!$G$3:$BR$161,MATCH('Buying nGRPs'!$A14,'March 2019'!$A$3:$A$158,0),MATCH('Buying nGRPs'!AA$9,'March 2019'!$G$1:$BR$1,0))/SUMIFS(Summary!$D:$D,Summary!$A:$A,'Buying nGRPs'!$A14),"")</f>
        <v/>
      </c>
      <c r="AB14" s="158" t="str">
        <f>IFERROR(INDEX('March 2019'!$G$3:$BR$161,MATCH('Buying nGRPs'!$A14,'March 2019'!$A$3:$A$158,0),MATCH('Buying nGRPs'!AB$9,'March 2019'!$G$1:$BR$1,0))/SUMIFS(Summary!$D:$D,Summary!$A:$A,'Buying nGRPs'!$A14),"")</f>
        <v/>
      </c>
      <c r="AC14" s="158" t="str">
        <f>IFERROR(INDEX('March 2019'!$G$3:$BR$161,MATCH('Buying nGRPs'!$A14,'March 2019'!$A$3:$A$158,0),MATCH('Buying nGRPs'!AC$9,'March 2019'!$G$1:$BR$1,0))/SUMIFS(Summary!$D:$D,Summary!$A:$A,'Buying nGRPs'!$A14),"")</f>
        <v/>
      </c>
      <c r="AD14" s="158" t="str">
        <f>IFERROR(INDEX('March 2019'!$G$3:$BR$161,MATCH('Buying nGRPs'!$A14,'March 2019'!$A$3:$A$158,0),MATCH('Buying nGRPs'!AD$9,'March 2019'!$G$1:$BR$1,0))/SUMIFS(Summary!$D:$D,Summary!$A:$A,'Buying nGRPs'!$A14),"")</f>
        <v/>
      </c>
      <c r="AE14" s="158" t="str">
        <f>IFERROR(INDEX('March 2019'!$G$3:$BR$161,MATCH('Buying nGRPs'!$A14,'March 2019'!$A$3:$A$158,0),MATCH('Buying nGRPs'!AE$9,'March 2019'!$G$1:$BR$1,0))/SUMIFS(Summary!$D:$D,Summary!$A:$A,'Buying nGRPs'!$A14),"")</f>
        <v/>
      </c>
      <c r="AF14" s="158" t="str">
        <f>IFERROR(INDEX('March 2019'!$G$3:$BR$161,MATCH('Buying nGRPs'!$A14,'March 2019'!$A$3:$A$158,0),MATCH('Buying nGRPs'!AF$9,'March 2019'!$G$1:$BR$1,0))/SUMIFS(Summary!$D:$D,Summary!$A:$A,'Buying nGRPs'!$A14),"")</f>
        <v/>
      </c>
      <c r="AG14" s="158" t="str">
        <f>IFERROR(INDEX('March 2019'!$G$3:$BR$161,MATCH('Buying nGRPs'!$A14,'March 2019'!$A$3:$A$158,0),MATCH('Buying nGRPs'!AG$9,'March 2019'!$G$1:$BR$1,0))/SUMIFS(Summary!$D:$D,Summary!$A:$A,'Buying nGRPs'!$A14),"")</f>
        <v/>
      </c>
      <c r="AH14" s="158" t="str">
        <f>IFERROR(INDEX('March 2019'!$G$3:$BR$161,MATCH('Buying nGRPs'!$A14,'March 2019'!$A$3:$A$158,0),MATCH('Buying nGRPs'!AH$9,'March 2019'!$G$1:$BR$1,0))/SUMIFS(Summary!$D:$D,Summary!$A:$A,'Buying nGRPs'!$A14),"")</f>
        <v/>
      </c>
      <c r="AI14" s="158" t="str">
        <f>IFERROR(INDEX('March 2019'!$G$3:$BR$161,MATCH('Buying nGRPs'!$A14,'March 2019'!$A$3:$A$158,0),MATCH('Buying nGRPs'!AI$9,'March 2019'!$G$1:$BR$1,0))/SUMIFS(Summary!$D:$D,Summary!$A:$A,'Buying nGRPs'!$A14),"")</f>
        <v/>
      </c>
      <c r="AJ14" s="158" t="str">
        <f>IFERROR(INDEX('March 2019'!$G$3:$BR$161,MATCH('Buying nGRPs'!$A14,'March 2019'!$A$3:$A$158,0),MATCH('Buying nGRPs'!AJ$9,'March 2019'!$G$1:$BR$1,0))/SUMIFS(Summary!$D:$D,Summary!$A:$A,'Buying nGRPs'!$A14),"")</f>
        <v/>
      </c>
      <c r="AK14" s="158" t="str">
        <f>IFERROR(INDEX('March 2019'!$G$3:$BR$161,MATCH('Buying nGRPs'!$A14,'March 2019'!$A$3:$A$158,0),MATCH('Buying nGRPs'!AK$9,'March 2019'!$G$1:$BR$1,0))/SUMIFS(Summary!$D:$D,Summary!$A:$A,'Buying nGRPs'!$A14),"")</f>
        <v/>
      </c>
      <c r="AL14" s="158" t="str">
        <f>IFERROR(INDEX('March 2019'!$G$3:$BR$161,MATCH('Buying nGRPs'!$A14,'March 2019'!$A$3:$A$158,0),MATCH('Buying nGRPs'!AL$9,'March 2019'!$G$1:$BR$1,0))/SUMIFS(Summary!$D:$D,Summary!$A:$A,'Buying nGRPs'!$A14),"")</f>
        <v/>
      </c>
      <c r="AM14" s="158" t="str">
        <f>IFERROR(INDEX('March 2019'!$G$3:$BR$161,MATCH('Buying nGRPs'!$A14,'March 2019'!$A$3:$A$158,0),MATCH('Buying nGRPs'!AM$9,'March 2019'!$G$1:$BR$1,0))/SUMIFS(Summary!$D:$D,Summary!$A:$A,'Buying nGRPs'!$A14),"")</f>
        <v/>
      </c>
      <c r="AN14" s="158" t="str">
        <f>IFERROR(INDEX('March 2019'!$G$3:$BR$161,MATCH('Buying nGRPs'!$A14,'March 2019'!$A$3:$A$158,0),MATCH('Buying nGRPs'!AN$9,'March 2019'!$G$1:$BR$1,0))/SUMIFS(Summary!$D:$D,Summary!$A:$A,'Buying nGRPs'!$A14),"")</f>
        <v/>
      </c>
      <c r="AO14" s="158" t="str">
        <f>IFERROR(INDEX('March 2019'!$G$3:$BR$161,MATCH('Buying nGRPs'!$A14,'March 2019'!$A$3:$A$158,0),MATCH('Buying nGRPs'!AO$9,'March 2019'!$G$1:$BR$1,0))/SUMIFS(Summary!$D:$D,Summary!$A:$A,'Buying nGRPs'!$A14),"")</f>
        <v/>
      </c>
      <c r="AP14" s="158" t="str">
        <f>IFERROR(INDEX('March 2019'!$G$3:$BR$161,MATCH('Buying nGRPs'!$A14,'March 2019'!$A$3:$A$158,0),MATCH('Buying nGRPs'!AP$9,'March 2019'!$G$1:$BR$1,0))/SUMIFS(Summary!$D:$D,Summary!$A:$A,'Buying nGRPs'!$A14),"")</f>
        <v/>
      </c>
      <c r="AQ14" s="158" t="str">
        <f>IFERROR(INDEX('March 2019'!$G$3:$BR$161,MATCH('Buying nGRPs'!$A14,'March 2019'!$A$3:$A$158,0),MATCH('Buying nGRPs'!AQ$9,'March 2019'!$G$1:$BR$1,0))/SUMIFS(Summary!$D:$D,Summary!$A:$A,'Buying nGRPs'!$A14),"")</f>
        <v/>
      </c>
      <c r="AR14" s="158" t="str">
        <f>IFERROR(INDEX('March 2019'!$G$3:$BR$161,MATCH('Buying nGRPs'!$A14,'March 2019'!$A$3:$A$158,0),MATCH('Buying nGRPs'!AR$9,'March 2019'!$G$1:$BR$1,0))/SUMIFS(Summary!$D:$D,Summary!$A:$A,'Buying nGRPs'!$A14),"")</f>
        <v/>
      </c>
      <c r="AS14" s="158" t="str">
        <f>IFERROR(INDEX('March 2019'!$G$3:$BR$161,MATCH('Buying nGRPs'!$A14,'March 2019'!$A$3:$A$158,0),MATCH('Buying nGRPs'!AS$9,'March 2019'!$G$1:$BR$1,0))/SUMIFS(Summary!$D:$D,Summary!$A:$A,'Buying nGRPs'!$A14),"")</f>
        <v/>
      </c>
      <c r="AT14" s="158" t="str">
        <f>IFERROR(INDEX('March 2019'!$G$3:$BR$161,MATCH('Buying nGRPs'!$A14,'March 2019'!$A$3:$A$158,0),MATCH('Buying nGRPs'!AT$9,'March 2019'!$G$1:$BR$1,0))/SUMIFS(Summary!$D:$D,Summary!$A:$A,'Buying nGRPs'!$A14),"")</f>
        <v/>
      </c>
      <c r="AU14" s="158" t="str">
        <f>IFERROR(INDEX('March 2019'!$G$3:$BR$161,MATCH('Buying nGRPs'!$A14,'March 2019'!$A$3:$A$158,0),MATCH('Buying nGRPs'!AU$9,'March 2019'!$G$1:$BR$1,0))/SUMIFS(Summary!$D:$D,Summary!$A:$A,'Buying nGRPs'!$A14),"")</f>
        <v/>
      </c>
      <c r="AV14" s="158" t="str">
        <f>IFERROR(INDEX('March 2019'!$G$3:$BR$161,MATCH('Buying nGRPs'!$A14,'March 2019'!$A$3:$A$158,0),MATCH('Buying nGRPs'!AV$9,'March 2019'!$G$1:$BR$1,0))/SUMIFS(Summary!$D:$D,Summary!$A:$A,'Buying nGRPs'!$A14),"")</f>
        <v/>
      </c>
      <c r="AW14" s="158" t="str">
        <f>IFERROR(INDEX('March 2019'!$G$3:$BR$161,MATCH('Buying nGRPs'!$A14,'March 2019'!$A$3:$A$158,0),MATCH('Buying nGRPs'!AW$9,'March 2019'!$G$1:$BR$1,0))/SUMIFS(Summary!$D:$D,Summary!$A:$A,'Buying nGRPs'!$A14),"")</f>
        <v/>
      </c>
      <c r="AX14" s="158" t="str">
        <f>IFERROR(INDEX('March 2019'!$G$3:$BR$161,MATCH('Buying nGRPs'!$A14,'March 2019'!$A$3:$A$158,0),MATCH('Buying nGRPs'!AX$9,'March 2019'!$G$1:$BR$1,0))/SUMIFS(Summary!$D:$D,Summary!$A:$A,'Buying nGRPs'!$A14),"")</f>
        <v/>
      </c>
      <c r="AY14" s="158" t="str">
        <f>IFERROR(INDEX('March 2019'!$G$3:$BR$161,MATCH('Buying nGRPs'!$A14,'March 2019'!$A$3:$A$158,0),MATCH('Buying nGRPs'!AY$9,'March 2019'!$G$1:$BR$1,0))/SUMIFS(Summary!$D:$D,Summary!$A:$A,'Buying nGRPs'!$A14),"")</f>
        <v/>
      </c>
      <c r="AZ14" s="158" t="str">
        <f>IFERROR(INDEX('March 2019'!$G$3:$BR$161,MATCH('Buying nGRPs'!$A14,'March 2019'!$A$3:$A$158,0),MATCH('Buying nGRPs'!AZ$9,'March 2019'!$G$1:$BR$1,0))/SUMIFS(Summary!$D:$D,Summary!$A:$A,'Buying nGRPs'!$A14),"")</f>
        <v/>
      </c>
      <c r="BA14" s="158" t="str">
        <f>IFERROR(INDEX('March 2019'!$G$3:$BR$161,MATCH('Buying nGRPs'!$A14,'March 2019'!$A$3:$A$158,0),MATCH('Buying nGRPs'!BA$9,'March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>
      <c r="A15" s="77" t="s">
        <v>12</v>
      </c>
      <c r="B15" s="107">
        <f t="shared" ref="B15:E15" si="13">SUM(B11:B14)</f>
        <v>0.3101954853045914</v>
      </c>
      <c r="C15" s="107"/>
      <c r="D15" s="145">
        <f t="shared" si="13"/>
        <v>0</v>
      </c>
      <c r="E15" s="108">
        <f t="shared" si="13"/>
        <v>-0.3101954853045914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0.21677526961366189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4.6710107845464748E-2</v>
      </c>
      <c r="AI15" s="165">
        <f t="shared" si="15"/>
        <v>0</v>
      </c>
      <c r="AJ15" s="165">
        <f t="shared" si="15"/>
        <v>0</v>
      </c>
      <c r="AK15" s="165">
        <f t="shared" si="15"/>
        <v>4.6710107845464748E-2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0.3101954853045914</v>
      </c>
      <c r="BC15" s="165">
        <f>SUM(BC11:BC14)</f>
        <v>0</v>
      </c>
      <c r="BD15" s="108">
        <f t="shared" si="15"/>
        <v>-0.3101954853045914</v>
      </c>
    </row>
    <row r="16" spans="1:57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0.43160881278032137</v>
      </c>
      <c r="AD16" s="63">
        <f t="shared" si="17"/>
        <v>0.40812396269358653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0.47633673927892706</v>
      </c>
      <c r="AI16" s="166" t="e">
        <f t="shared" si="17"/>
        <v>#DIV/0!</v>
      </c>
      <c r="AJ16" s="166">
        <f t="shared" si="17"/>
        <v>0</v>
      </c>
      <c r="AK16" s="166">
        <f t="shared" si="17"/>
        <v>0.63740029143749377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0.6825035810390554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>
      <c r="A17" s="80" t="s">
        <v>40</v>
      </c>
      <c r="B17" s="105">
        <f t="shared" ref="B17:B30" si="18">BB17</f>
        <v>0.23404255319148937</v>
      </c>
      <c r="C17" s="192">
        <f t="shared" ref="C17:C30" si="19">B17/1000000</f>
        <v>2.3404255319148937E-7</v>
      </c>
      <c r="D17" s="48">
        <f t="shared" ref="D17:D30" si="20">BC17</f>
        <v>0</v>
      </c>
      <c r="E17" s="138">
        <f t="shared" ref="E17:E23" si="21">D17-B17</f>
        <v>-0.23404255319148937</v>
      </c>
      <c r="F17" s="92" t="s">
        <v>40</v>
      </c>
      <c r="G17" s="158" t="str">
        <f>IFERROR(INDEX('March 2019'!$G$3:$BR$161,MATCH('Buying nGRPs'!$A17,'March 2019'!$A$3:$A$158,0),MATCH('Buying nGRPs'!G$9,'March 2019'!$G$1:$BR$1,0))/SUMIFS(Summary!$D:$D,Summary!$A:$A,'Buying nGRPs'!$A17),"")</f>
        <v/>
      </c>
      <c r="H17" s="158" t="str">
        <f>IFERROR(INDEX('March 2019'!$G$3:$BR$161,MATCH('Buying nGRPs'!$A17,'March 2019'!$A$3:$A$158,0),MATCH('Buying nGRPs'!H$9,'March 2019'!$G$1:$BR$1,0))/SUMIFS(Summary!$D:$D,Summary!$A:$A,'Buying nGRPs'!$A17),"")</f>
        <v/>
      </c>
      <c r="I17" s="158" t="str">
        <f>IFERROR(INDEX('March 2019'!$G$3:$BR$161,MATCH('Buying nGRPs'!$A17,'March 2019'!$A$3:$A$158,0),MATCH('Buying nGRPs'!I$9,'March 2019'!$G$1:$BR$1,0))/SUMIFS(Summary!$D:$D,Summary!$A:$A,'Buying nGRPs'!$A17),"")</f>
        <v/>
      </c>
      <c r="J17" s="158">
        <f>IFERROR(INDEX('March 2019'!$G$3:$BR$161,MATCH('Buying nGRPs'!$A17,'March 2019'!$A$3:$A$158,0),MATCH('Buying nGRPs'!J$9,'March 2019'!$G$1:$BR$1,0))/SUMIFS(Summary!$D:$D,Summary!$A:$A,'Buying nGRPs'!$A17),"")</f>
        <v>0</v>
      </c>
      <c r="K17" s="158" t="str">
        <f>IFERROR(INDEX('March 2019'!$G$3:$BR$161,MATCH('Buying nGRPs'!$A17,'March 2019'!$A$3:$A$158,0),MATCH('Buying nGRPs'!K$9,'March 2019'!$G$1:$BR$1,0))/SUMIFS(Summary!$D:$D,Summary!$A:$A,'Buying nGRPs'!$A17),"")</f>
        <v/>
      </c>
      <c r="L17" s="158" t="str">
        <f>IFERROR(INDEX('March 2019'!$G$3:$BR$161,MATCH('Buying nGRPs'!$A17,'March 2019'!$A$3:$A$158,0),MATCH('Buying nGRPs'!L$9,'March 2019'!$G$1:$BR$1,0))/SUMIFS(Summary!$D:$D,Summary!$A:$A,'Buying nGRPs'!$A17),"")</f>
        <v/>
      </c>
      <c r="M17" s="158" t="str">
        <f>IFERROR(INDEX('March 2019'!$G$3:$BR$161,MATCH('Buying nGRPs'!$A17,'March 2019'!$A$3:$A$158,0),MATCH('Buying nGRPs'!M$9,'March 2019'!$G$1:$BR$1,0))/SUMIFS(Summary!$D:$D,Summary!$A:$A,'Buying nGRPs'!$A17),"")</f>
        <v/>
      </c>
      <c r="N17" s="158" t="str">
        <f>IFERROR(INDEX('March 2019'!$G$3:$BR$161,MATCH('Buying nGRPs'!$A17,'March 2019'!$A$3:$A$158,0),MATCH('Buying nGRPs'!N$9,'March 2019'!$G$1:$BR$1,0))/SUMIFS(Summary!$D:$D,Summary!$A:$A,'Buying nGRPs'!$A17),"")</f>
        <v/>
      </c>
      <c r="O17" s="158" t="str">
        <f>IFERROR(INDEX('March 2019'!$G$3:$BR$161,MATCH('Buying nGRPs'!$A17,'March 2019'!$A$3:$A$158,0),MATCH('Buying nGRPs'!O$9,'March 2019'!$G$1:$BR$1,0))/SUMIFS(Summary!$D:$D,Summary!$A:$A,'Buying nGRPs'!$A17),"")</f>
        <v/>
      </c>
      <c r="P17" s="158" t="str">
        <f>IFERROR(INDEX('March 2019'!$G$3:$BR$161,MATCH('Buying nGRPs'!$A17,'March 2019'!$A$3:$A$158,0),MATCH('Buying nGRPs'!P$9,'March 2019'!$G$1:$BR$1,0))/SUMIFS(Summary!$D:$D,Summary!$A:$A,'Buying nGRPs'!$A17),"")</f>
        <v/>
      </c>
      <c r="Q17" s="158" t="str">
        <f>IFERROR(INDEX('March 2019'!$G$3:$BR$161,MATCH('Buying nGRPs'!$A17,'March 2019'!$A$3:$A$158,0),MATCH('Buying nGRPs'!Q$9,'March 2019'!$G$1:$BR$1,0))/SUMIFS(Summary!$D:$D,Summary!$A:$A,'Buying nGRPs'!$A17),"")</f>
        <v/>
      </c>
      <c r="R17" s="158" t="str">
        <f>IFERROR(INDEX('March 2019'!$G$3:$BR$161,MATCH('Buying nGRPs'!$A17,'March 2019'!$A$3:$A$158,0),MATCH('Buying nGRPs'!R$9,'March 2019'!$G$1:$BR$1,0))/SUMIFS(Summary!$D:$D,Summary!$A:$A,'Buying nGRPs'!$A17),"")</f>
        <v/>
      </c>
      <c r="S17" s="158" t="str">
        <f>IFERROR(INDEX('March 2019'!$G$3:$BR$161,MATCH('Buying nGRPs'!$A17,'March 2019'!$A$3:$A$158,0),MATCH('Buying nGRPs'!S$9,'March 2019'!$G$1:$BR$1,0))/SUMIFS(Summary!$D:$D,Summary!$A:$A,'Buying nGRPs'!$A17),"")</f>
        <v/>
      </c>
      <c r="T17" s="158" t="str">
        <f>IFERROR(INDEX('March 2019'!$G$3:$BR$161,MATCH('Buying nGRPs'!$A17,'March 2019'!$A$3:$A$158,0),MATCH('Buying nGRPs'!T$9,'March 2019'!$G$1:$BR$1,0))/SUMIFS(Summary!$D:$D,Summary!$A:$A,'Buying nGRPs'!$A17),"")</f>
        <v/>
      </c>
      <c r="U17" s="158" t="str">
        <f>IFERROR(INDEX('March 2019'!$G$3:$BR$161,MATCH('Buying nGRPs'!$A17,'March 2019'!$A$3:$A$158,0),MATCH('Buying nGRPs'!U$9,'March 2019'!$G$1:$BR$1,0))/SUMIFS(Summary!$D:$D,Summary!$A:$A,'Buying nGRPs'!$A17),"")</f>
        <v/>
      </c>
      <c r="V17" s="158" t="str">
        <f>IFERROR(INDEX('March 2019'!$G$3:$BR$161,MATCH('Buying nGRPs'!$A17,'March 2019'!$A$3:$A$158,0),MATCH('Buying nGRPs'!V$9,'March 2019'!$G$1:$BR$1,0))/SUMIFS(Summary!$D:$D,Summary!$A:$A,'Buying nGRPs'!$A17),"")</f>
        <v/>
      </c>
      <c r="W17" s="158" t="str">
        <f>IFERROR(INDEX('March 2019'!$G$3:$BR$161,MATCH('Buying nGRPs'!$A17,'March 2019'!$A$3:$A$158,0),MATCH('Buying nGRPs'!W$9,'March 2019'!$G$1:$BR$1,0))/SUMIFS(Summary!$D:$D,Summary!$A:$A,'Buying nGRPs'!$A17),"")</f>
        <v/>
      </c>
      <c r="X17" s="158" t="str">
        <f>IFERROR(INDEX('March 2019'!$G$3:$BR$161,MATCH('Buying nGRPs'!$A17,'March 2019'!$A$3:$A$158,0),MATCH('Buying nGRPs'!X$9,'March 2019'!$G$1:$BR$1,0))/SUMIFS(Summary!$D:$D,Summary!$A:$A,'Buying nGRPs'!$A17),"")</f>
        <v/>
      </c>
      <c r="Y17" s="158" t="str">
        <f>IFERROR(INDEX('March 2019'!$G$3:$BR$161,MATCH('Buying nGRPs'!$A17,'March 2019'!$A$3:$A$158,0),MATCH('Buying nGRPs'!Y$9,'March 2019'!$G$1:$BR$1,0))/SUMIFS(Summary!$D:$D,Summary!$A:$A,'Buying nGRPs'!$A17),"")</f>
        <v/>
      </c>
      <c r="Z17" s="158" t="str">
        <f>IFERROR(INDEX('March 2019'!$G$3:$BR$161,MATCH('Buying nGRPs'!$A17,'March 2019'!$A$3:$A$158,0),MATCH('Buying nGRPs'!Z$9,'March 2019'!$G$1:$BR$1,0))/SUMIFS(Summary!$D:$D,Summary!$A:$A,'Buying nGRPs'!$A17),"")</f>
        <v/>
      </c>
      <c r="AA17" s="158" t="str">
        <f>IFERROR(INDEX('March 2019'!$G$3:$BR$161,MATCH('Buying nGRPs'!$A17,'March 2019'!$A$3:$A$158,0),MATCH('Buying nGRPs'!AA$9,'March 2019'!$G$1:$BR$1,0))/SUMIFS(Summary!$D:$D,Summary!$A:$A,'Buying nGRPs'!$A17),"")</f>
        <v/>
      </c>
      <c r="AB17" s="158" t="str">
        <f>IFERROR(INDEX('March 2019'!$G$3:$BR$161,MATCH('Buying nGRPs'!$A17,'March 2019'!$A$3:$A$158,0),MATCH('Buying nGRPs'!AB$9,'March 2019'!$G$1:$BR$1,0))/SUMIFS(Summary!$D:$D,Summary!$A:$A,'Buying nGRPs'!$A17),"")</f>
        <v/>
      </c>
      <c r="AC17" s="158">
        <f>IFERROR(INDEX('March 2019'!$G$3:$BR$161,MATCH('Buying nGRPs'!$A17,'March 2019'!$A$3:$A$158,0),MATCH('Buying nGRPs'!AC$9,'March 2019'!$G$1:$BR$1,0))/SUMIFS(Summary!$D:$D,Summary!$A:$A,'Buying nGRPs'!$A17),"")</f>
        <v>5.9574468085106386E-2</v>
      </c>
      <c r="AD17" s="158">
        <f>IFERROR(INDEX('March 2019'!$G$3:$BR$161,MATCH('Buying nGRPs'!$A17,'March 2019'!$A$3:$A$158,0),MATCH('Buying nGRPs'!AD$9,'March 2019'!$G$1:$BR$1,0))/SUMIFS(Summary!$D:$D,Summary!$A:$A,'Buying nGRPs'!$A17),"")</f>
        <v>5.3191489361702128E-2</v>
      </c>
      <c r="AE17" s="158" t="str">
        <f>IFERROR(INDEX('March 2019'!$G$3:$BR$161,MATCH('Buying nGRPs'!$A17,'March 2019'!$A$3:$A$158,0),MATCH('Buying nGRPs'!AE$9,'March 2019'!$G$1:$BR$1,0))/SUMIFS(Summary!$D:$D,Summary!$A:$A,'Buying nGRPs'!$A17),"")</f>
        <v/>
      </c>
      <c r="AF17" s="158" t="str">
        <f>IFERROR(INDEX('March 2019'!$G$3:$BR$161,MATCH('Buying nGRPs'!$A17,'March 2019'!$A$3:$A$158,0),MATCH('Buying nGRPs'!AF$9,'March 2019'!$G$1:$BR$1,0))/SUMIFS(Summary!$D:$D,Summary!$A:$A,'Buying nGRPs'!$A17),"")</f>
        <v/>
      </c>
      <c r="AG17" s="158" t="str">
        <f>IFERROR(INDEX('March 2019'!$G$3:$BR$161,MATCH('Buying nGRPs'!$A17,'March 2019'!$A$3:$A$158,0),MATCH('Buying nGRPs'!AG$9,'March 2019'!$G$1:$BR$1,0))/SUMIFS(Summary!$D:$D,Summary!$A:$A,'Buying nGRPs'!$A17),"")</f>
        <v/>
      </c>
      <c r="AH17" s="158">
        <f>IFERROR(INDEX('March 2019'!$G$3:$BR$161,MATCH('Buying nGRPs'!$A17,'March 2019'!$A$3:$A$158,0),MATCH('Buying nGRPs'!AH$9,'March 2019'!$G$1:$BR$1,0))/SUMIFS(Summary!$D:$D,Summary!$A:$A,'Buying nGRPs'!$A17),"")</f>
        <v>5.3191489361702128E-2</v>
      </c>
      <c r="AI17" s="158" t="str">
        <f>IFERROR(INDEX('March 2019'!$G$3:$BR$161,MATCH('Buying nGRPs'!$A17,'March 2019'!$A$3:$A$158,0),MATCH('Buying nGRPs'!AI$9,'March 2019'!$G$1:$BR$1,0))/SUMIFS(Summary!$D:$D,Summary!$A:$A,'Buying nGRPs'!$A17),"")</f>
        <v/>
      </c>
      <c r="AJ17" s="158" t="str">
        <f>IFERROR(INDEX('March 2019'!$G$3:$BR$161,MATCH('Buying nGRPs'!$A17,'March 2019'!$A$3:$A$158,0),MATCH('Buying nGRPs'!AJ$9,'March 2019'!$G$1:$BR$1,0))/SUMIFS(Summary!$D:$D,Summary!$A:$A,'Buying nGRPs'!$A17),"")</f>
        <v/>
      </c>
      <c r="AK17" s="158">
        <f>IFERROR(INDEX('March 2019'!$G$3:$BR$161,MATCH('Buying nGRPs'!$A17,'March 2019'!$A$3:$A$158,0),MATCH('Buying nGRPs'!AK$9,'March 2019'!$G$1:$BR$1,0))/SUMIFS(Summary!$D:$D,Summary!$A:$A,'Buying nGRPs'!$A17),"")</f>
        <v>2.1276595744680851E-2</v>
      </c>
      <c r="AL17" s="158">
        <f>IFERROR(INDEX('March 2019'!$G$3:$BR$161,MATCH('Buying nGRPs'!$A17,'March 2019'!$A$3:$A$158,0),MATCH('Buying nGRPs'!AL$9,'March 2019'!$G$1:$BR$1,0))/SUMIFS(Summary!$D:$D,Summary!$A:$A,'Buying nGRPs'!$A17),"")</f>
        <v>2.1276595744680851E-2</v>
      </c>
      <c r="AM17" s="158" t="str">
        <f>IFERROR(INDEX('March 2019'!$G$3:$BR$161,MATCH('Buying nGRPs'!$A17,'March 2019'!$A$3:$A$158,0),MATCH('Buying nGRPs'!AM$9,'March 2019'!$G$1:$BR$1,0))/SUMIFS(Summary!$D:$D,Summary!$A:$A,'Buying nGRPs'!$A17),"")</f>
        <v/>
      </c>
      <c r="AN17" s="158">
        <f>IFERROR(INDEX('March 2019'!$G$3:$BR$161,MATCH('Buying nGRPs'!$A17,'March 2019'!$A$3:$A$158,0),MATCH('Buying nGRPs'!AN$9,'March 2019'!$G$1:$BR$1,0))/SUMIFS(Summary!$D:$D,Summary!$A:$A,'Buying nGRPs'!$A17),"")</f>
        <v>0</v>
      </c>
      <c r="AO17" s="158">
        <f>IFERROR(INDEX('March 2019'!$G$3:$BR$161,MATCH('Buying nGRPs'!$A17,'March 2019'!$A$3:$A$158,0),MATCH('Buying nGRPs'!AO$9,'March 2019'!$G$1:$BR$1,0))/SUMIFS(Summary!$D:$D,Summary!$A:$A,'Buying nGRPs'!$A17),"")</f>
        <v>2.553191489361702E-2</v>
      </c>
      <c r="AP17" s="158" t="str">
        <f>IFERROR(INDEX('March 2019'!$G$3:$BR$161,MATCH('Buying nGRPs'!$A17,'March 2019'!$A$3:$A$158,0),MATCH('Buying nGRPs'!AP$9,'March 2019'!$G$1:$BR$1,0))/SUMIFS(Summary!$D:$D,Summary!$A:$A,'Buying nGRPs'!$A17),"")</f>
        <v/>
      </c>
      <c r="AQ17" s="158" t="str">
        <f>IFERROR(INDEX('March 2019'!$G$3:$BR$161,MATCH('Buying nGRPs'!$A17,'March 2019'!$A$3:$A$158,0),MATCH('Buying nGRPs'!AQ$9,'March 2019'!$G$1:$BR$1,0))/SUMIFS(Summary!$D:$D,Summary!$A:$A,'Buying nGRPs'!$A17),"")</f>
        <v/>
      </c>
      <c r="AR17" s="158">
        <f>IFERROR(INDEX('March 2019'!$G$3:$BR$161,MATCH('Buying nGRPs'!$A17,'March 2019'!$A$3:$A$158,0),MATCH('Buying nGRPs'!AR$9,'March 2019'!$G$1:$BR$1,0))/SUMIFS(Summary!$D:$D,Summary!$A:$A,'Buying nGRPs'!$A17),"")</f>
        <v>0</v>
      </c>
      <c r="AS17" s="158" t="str">
        <f>IFERROR(INDEX('March 2019'!$G$3:$BR$161,MATCH('Buying nGRPs'!$A17,'March 2019'!$A$3:$A$158,0),MATCH('Buying nGRPs'!AS$9,'March 2019'!$G$1:$BR$1,0))/SUMIFS(Summary!$D:$D,Summary!$A:$A,'Buying nGRPs'!$A17),"")</f>
        <v/>
      </c>
      <c r="AT17" s="158" t="str">
        <f>IFERROR(INDEX('March 2019'!$G$3:$BR$161,MATCH('Buying nGRPs'!$A17,'March 2019'!$A$3:$A$158,0),MATCH('Buying nGRPs'!AT$9,'March 2019'!$G$1:$BR$1,0))/SUMIFS(Summary!$D:$D,Summary!$A:$A,'Buying nGRPs'!$A17),"")</f>
        <v/>
      </c>
      <c r="AU17" s="158" t="str">
        <f>IFERROR(INDEX('March 2019'!$G$3:$BR$161,MATCH('Buying nGRPs'!$A17,'March 2019'!$A$3:$A$158,0),MATCH('Buying nGRPs'!AU$9,'March 2019'!$G$1:$BR$1,0))/SUMIFS(Summary!$D:$D,Summary!$A:$A,'Buying nGRPs'!$A17),"")</f>
        <v/>
      </c>
      <c r="AV17" s="158" t="str">
        <f>IFERROR(INDEX('March 2019'!$G$3:$BR$161,MATCH('Buying nGRPs'!$A17,'March 2019'!$A$3:$A$158,0),MATCH('Buying nGRPs'!AV$9,'March 2019'!$G$1:$BR$1,0))/SUMIFS(Summary!$D:$D,Summary!$A:$A,'Buying nGRPs'!$A17),"")</f>
        <v/>
      </c>
      <c r="AW17" s="158" t="str">
        <f>IFERROR(INDEX('March 2019'!$G$3:$BR$161,MATCH('Buying nGRPs'!$A17,'March 2019'!$A$3:$A$158,0),MATCH('Buying nGRPs'!AW$9,'March 2019'!$G$1:$BR$1,0))/SUMIFS(Summary!$D:$D,Summary!$A:$A,'Buying nGRPs'!$A17),"")</f>
        <v/>
      </c>
      <c r="AX17" s="158">
        <f>IFERROR(INDEX('March 2019'!$G$3:$BR$161,MATCH('Buying nGRPs'!$A17,'March 2019'!$A$3:$A$158,0),MATCH('Buying nGRPs'!AX$9,'March 2019'!$G$1:$BR$1,0))/SUMIFS(Summary!$D:$D,Summary!$A:$A,'Buying nGRPs'!$A17),"")</f>
        <v>0</v>
      </c>
      <c r="AY17" s="158">
        <f>IFERROR(INDEX('March 2019'!$G$3:$BR$161,MATCH('Buying nGRPs'!$A17,'March 2019'!$A$3:$A$158,0),MATCH('Buying nGRPs'!AY$9,'March 2019'!$G$1:$BR$1,0))/SUMIFS(Summary!$D:$D,Summary!$A:$A,'Buying nGRPs'!$A17),"")</f>
        <v>0</v>
      </c>
      <c r="AZ17" s="158">
        <f>IFERROR(INDEX('March 2019'!$G$3:$BR$161,MATCH('Buying nGRPs'!$A17,'March 2019'!$A$3:$A$158,0),MATCH('Buying nGRPs'!AZ$9,'March 2019'!$G$1:$BR$1,0))/SUMIFS(Summary!$D:$D,Summary!$A:$A,'Buying nGRPs'!$A17),"")</f>
        <v>0</v>
      </c>
      <c r="BA17" s="158">
        <f>IFERROR(INDEX('March 2019'!$G$3:$BR$161,MATCH('Buying nGRPs'!$A17,'March 2019'!$A$3:$A$158,0),MATCH('Buying nGRPs'!BA$9,'March 2019'!$G$1:$BR$1,0))/SUMIFS(Summary!$D:$D,Summary!$A:$A,'Buying nGRPs'!$A17),"")</f>
        <v>0</v>
      </c>
      <c r="BB17" s="11">
        <f t="shared" ref="BB17:BB30" si="22">SUM(G17:BA17)</f>
        <v>0.23404255319148937</v>
      </c>
      <c r="BC17" s="11"/>
      <c r="BD17" s="106">
        <f t="shared" ref="BD17:BD30" si="23">BC17-BB17</f>
        <v>-0.23404255319148937</v>
      </c>
    </row>
    <row r="18" spans="1:59">
      <c r="A18" s="80" t="s">
        <v>41</v>
      </c>
      <c r="B18" s="105">
        <f t="shared" si="18"/>
        <v>0.3125</v>
      </c>
      <c r="C18" s="192">
        <f t="shared" si="19"/>
        <v>3.1250000000000003E-7</v>
      </c>
      <c r="D18" s="48">
        <f t="shared" si="20"/>
        <v>0</v>
      </c>
      <c r="E18" s="138">
        <f t="shared" si="21"/>
        <v>-0.3125</v>
      </c>
      <c r="F18" s="92" t="s">
        <v>41</v>
      </c>
      <c r="G18" s="158" t="str">
        <f>IFERROR(INDEX('March 2019'!$G$3:$BR$161,MATCH('Buying nGRPs'!$A18,'March 2019'!$A$3:$A$158,0),MATCH('Buying nGRPs'!G$9,'March 2019'!$G$1:$BR$1,0))/SUMIFS(Summary!$D:$D,Summary!$A:$A,'Buying nGRPs'!$A18),"")</f>
        <v/>
      </c>
      <c r="H18" s="158" t="str">
        <f>IFERROR(INDEX('March 2019'!$G$3:$BR$161,MATCH('Buying nGRPs'!$A18,'March 2019'!$A$3:$A$158,0),MATCH('Buying nGRPs'!H$9,'March 2019'!$G$1:$BR$1,0))/SUMIFS(Summary!$D:$D,Summary!$A:$A,'Buying nGRPs'!$A18),"")</f>
        <v/>
      </c>
      <c r="I18" s="158" t="str">
        <f>IFERROR(INDEX('March 2019'!$G$3:$BR$161,MATCH('Buying nGRPs'!$A18,'March 2019'!$A$3:$A$158,0),MATCH('Buying nGRPs'!I$9,'March 2019'!$G$1:$BR$1,0))/SUMIFS(Summary!$D:$D,Summary!$A:$A,'Buying nGRPs'!$A18),"")</f>
        <v/>
      </c>
      <c r="J18" s="158">
        <f>IFERROR(INDEX('March 2019'!$G$3:$BR$161,MATCH('Buying nGRPs'!$A18,'March 2019'!$A$3:$A$158,0),MATCH('Buying nGRPs'!J$9,'March 2019'!$G$1:$BR$1,0))/SUMIFS(Summary!$D:$D,Summary!$A:$A,'Buying nGRPs'!$A18),"")</f>
        <v>0</v>
      </c>
      <c r="K18" s="158" t="str">
        <f>IFERROR(INDEX('March 2019'!$G$3:$BR$161,MATCH('Buying nGRPs'!$A18,'March 2019'!$A$3:$A$158,0),MATCH('Buying nGRPs'!K$9,'March 2019'!$G$1:$BR$1,0))/SUMIFS(Summary!$D:$D,Summary!$A:$A,'Buying nGRPs'!$A18),"")</f>
        <v/>
      </c>
      <c r="L18" s="158" t="str">
        <f>IFERROR(INDEX('March 2019'!$G$3:$BR$161,MATCH('Buying nGRPs'!$A18,'March 2019'!$A$3:$A$158,0),MATCH('Buying nGRPs'!L$9,'March 2019'!$G$1:$BR$1,0))/SUMIFS(Summary!$D:$D,Summary!$A:$A,'Buying nGRPs'!$A18),"")</f>
        <v/>
      </c>
      <c r="M18" s="158" t="str">
        <f>IFERROR(INDEX('March 2019'!$G$3:$BR$161,MATCH('Buying nGRPs'!$A18,'March 2019'!$A$3:$A$158,0),MATCH('Buying nGRPs'!M$9,'March 2019'!$G$1:$BR$1,0))/SUMIFS(Summary!$D:$D,Summary!$A:$A,'Buying nGRPs'!$A18),"")</f>
        <v/>
      </c>
      <c r="N18" s="158" t="str">
        <f>IFERROR(INDEX('March 2019'!$G$3:$BR$161,MATCH('Buying nGRPs'!$A18,'March 2019'!$A$3:$A$158,0),MATCH('Buying nGRPs'!N$9,'March 2019'!$G$1:$BR$1,0))/SUMIFS(Summary!$D:$D,Summary!$A:$A,'Buying nGRPs'!$A18),"")</f>
        <v/>
      </c>
      <c r="O18" s="158" t="str">
        <f>IFERROR(INDEX('March 2019'!$G$3:$BR$161,MATCH('Buying nGRPs'!$A18,'March 2019'!$A$3:$A$158,0),MATCH('Buying nGRPs'!O$9,'March 2019'!$G$1:$BR$1,0))/SUMIFS(Summary!$D:$D,Summary!$A:$A,'Buying nGRPs'!$A18),"")</f>
        <v/>
      </c>
      <c r="P18" s="158" t="str">
        <f>IFERROR(INDEX('March 2019'!$G$3:$BR$161,MATCH('Buying nGRPs'!$A18,'March 2019'!$A$3:$A$158,0),MATCH('Buying nGRPs'!P$9,'March 2019'!$G$1:$BR$1,0))/SUMIFS(Summary!$D:$D,Summary!$A:$A,'Buying nGRPs'!$A18),"")</f>
        <v/>
      </c>
      <c r="Q18" s="158" t="str">
        <f>IFERROR(INDEX('March 2019'!$G$3:$BR$161,MATCH('Buying nGRPs'!$A18,'March 2019'!$A$3:$A$158,0),MATCH('Buying nGRPs'!Q$9,'March 2019'!$G$1:$BR$1,0))/SUMIFS(Summary!$D:$D,Summary!$A:$A,'Buying nGRPs'!$A18),"")</f>
        <v/>
      </c>
      <c r="R18" s="158" t="str">
        <f>IFERROR(INDEX('March 2019'!$G$3:$BR$161,MATCH('Buying nGRPs'!$A18,'March 2019'!$A$3:$A$158,0),MATCH('Buying nGRPs'!R$9,'March 2019'!$G$1:$BR$1,0))/SUMIFS(Summary!$D:$D,Summary!$A:$A,'Buying nGRPs'!$A18),"")</f>
        <v/>
      </c>
      <c r="S18" s="158" t="str">
        <f>IFERROR(INDEX('March 2019'!$G$3:$BR$161,MATCH('Buying nGRPs'!$A18,'March 2019'!$A$3:$A$158,0),MATCH('Buying nGRPs'!S$9,'March 2019'!$G$1:$BR$1,0))/SUMIFS(Summary!$D:$D,Summary!$A:$A,'Buying nGRPs'!$A18),"")</f>
        <v/>
      </c>
      <c r="T18" s="158" t="str">
        <f>IFERROR(INDEX('March 2019'!$G$3:$BR$161,MATCH('Buying nGRPs'!$A18,'March 2019'!$A$3:$A$158,0),MATCH('Buying nGRPs'!T$9,'March 2019'!$G$1:$BR$1,0))/SUMIFS(Summary!$D:$D,Summary!$A:$A,'Buying nGRPs'!$A18),"")</f>
        <v/>
      </c>
      <c r="U18" s="158" t="str">
        <f>IFERROR(INDEX('March 2019'!$G$3:$BR$161,MATCH('Buying nGRPs'!$A18,'March 2019'!$A$3:$A$158,0),MATCH('Buying nGRPs'!U$9,'March 2019'!$G$1:$BR$1,0))/SUMIFS(Summary!$D:$D,Summary!$A:$A,'Buying nGRPs'!$A18),"")</f>
        <v/>
      </c>
      <c r="V18" s="158" t="str">
        <f>IFERROR(INDEX('March 2019'!$G$3:$BR$161,MATCH('Buying nGRPs'!$A18,'March 2019'!$A$3:$A$158,0),MATCH('Buying nGRPs'!V$9,'March 2019'!$G$1:$BR$1,0))/SUMIFS(Summary!$D:$D,Summary!$A:$A,'Buying nGRPs'!$A18),"")</f>
        <v/>
      </c>
      <c r="W18" s="158" t="str">
        <f>IFERROR(INDEX('March 2019'!$G$3:$BR$161,MATCH('Buying nGRPs'!$A18,'March 2019'!$A$3:$A$158,0),MATCH('Buying nGRPs'!W$9,'March 2019'!$G$1:$BR$1,0))/SUMIFS(Summary!$D:$D,Summary!$A:$A,'Buying nGRPs'!$A18),"")</f>
        <v/>
      </c>
      <c r="X18" s="158" t="str">
        <f>IFERROR(INDEX('March 2019'!$G$3:$BR$161,MATCH('Buying nGRPs'!$A18,'March 2019'!$A$3:$A$158,0),MATCH('Buying nGRPs'!X$9,'March 2019'!$G$1:$BR$1,0))/SUMIFS(Summary!$D:$D,Summary!$A:$A,'Buying nGRPs'!$A18),"")</f>
        <v/>
      </c>
      <c r="Y18" s="158" t="str">
        <f>IFERROR(INDEX('March 2019'!$G$3:$BR$161,MATCH('Buying nGRPs'!$A18,'March 2019'!$A$3:$A$158,0),MATCH('Buying nGRPs'!Y$9,'March 2019'!$G$1:$BR$1,0))/SUMIFS(Summary!$D:$D,Summary!$A:$A,'Buying nGRPs'!$A18),"")</f>
        <v/>
      </c>
      <c r="Z18" s="158" t="str">
        <f>IFERROR(INDEX('March 2019'!$G$3:$BR$161,MATCH('Buying nGRPs'!$A18,'March 2019'!$A$3:$A$158,0),MATCH('Buying nGRPs'!Z$9,'March 2019'!$G$1:$BR$1,0))/SUMIFS(Summary!$D:$D,Summary!$A:$A,'Buying nGRPs'!$A18),"")</f>
        <v/>
      </c>
      <c r="AA18" s="158" t="str">
        <f>IFERROR(INDEX('March 2019'!$G$3:$BR$161,MATCH('Buying nGRPs'!$A18,'March 2019'!$A$3:$A$158,0),MATCH('Buying nGRPs'!AA$9,'March 2019'!$G$1:$BR$1,0))/SUMIFS(Summary!$D:$D,Summary!$A:$A,'Buying nGRPs'!$A18),"")</f>
        <v/>
      </c>
      <c r="AB18" s="158" t="str">
        <f>IFERROR(INDEX('March 2019'!$G$3:$BR$161,MATCH('Buying nGRPs'!$A18,'March 2019'!$A$3:$A$158,0),MATCH('Buying nGRPs'!AB$9,'March 2019'!$G$1:$BR$1,0))/SUMIFS(Summary!$D:$D,Summary!$A:$A,'Buying nGRPs'!$A18),"")</f>
        <v/>
      </c>
      <c r="AC18" s="158">
        <f>IFERROR(INDEX('March 2019'!$G$3:$BR$161,MATCH('Buying nGRPs'!$A18,'March 2019'!$A$3:$A$158,0),MATCH('Buying nGRPs'!AC$9,'March 2019'!$G$1:$BR$1,0))/SUMIFS(Summary!$D:$D,Summary!$A:$A,'Buying nGRPs'!$A18),"")</f>
        <v>0.1</v>
      </c>
      <c r="AD18" s="158">
        <f>IFERROR(INDEX('March 2019'!$G$3:$BR$161,MATCH('Buying nGRPs'!$A18,'March 2019'!$A$3:$A$158,0),MATCH('Buying nGRPs'!AD$9,'March 2019'!$G$1:$BR$1,0))/SUMIFS(Summary!$D:$D,Summary!$A:$A,'Buying nGRPs'!$A18),"")</f>
        <v>0.125</v>
      </c>
      <c r="AE18" s="158" t="str">
        <f>IFERROR(INDEX('March 2019'!$G$3:$BR$161,MATCH('Buying nGRPs'!$A18,'March 2019'!$A$3:$A$158,0),MATCH('Buying nGRPs'!AE$9,'March 2019'!$G$1:$BR$1,0))/SUMIFS(Summary!$D:$D,Summary!$A:$A,'Buying nGRPs'!$A18),"")</f>
        <v/>
      </c>
      <c r="AF18" s="158" t="str">
        <f>IFERROR(INDEX('March 2019'!$G$3:$BR$161,MATCH('Buying nGRPs'!$A18,'March 2019'!$A$3:$A$158,0),MATCH('Buying nGRPs'!AF$9,'March 2019'!$G$1:$BR$1,0))/SUMIFS(Summary!$D:$D,Summary!$A:$A,'Buying nGRPs'!$A18),"")</f>
        <v/>
      </c>
      <c r="AG18" s="158" t="str">
        <f>IFERROR(INDEX('March 2019'!$G$3:$BR$161,MATCH('Buying nGRPs'!$A18,'March 2019'!$A$3:$A$158,0),MATCH('Buying nGRPs'!AG$9,'March 2019'!$G$1:$BR$1,0))/SUMIFS(Summary!$D:$D,Summary!$A:$A,'Buying nGRPs'!$A18),"")</f>
        <v/>
      </c>
      <c r="AH18" s="158">
        <f>IFERROR(INDEX('March 2019'!$G$3:$BR$161,MATCH('Buying nGRPs'!$A18,'March 2019'!$A$3:$A$158,0),MATCH('Buying nGRPs'!AH$9,'March 2019'!$G$1:$BR$1,0))/SUMIFS(Summary!$D:$D,Summary!$A:$A,'Buying nGRPs'!$A18),"")</f>
        <v>8.7499999999999994E-2</v>
      </c>
      <c r="AI18" s="158" t="str">
        <f>IFERROR(INDEX('March 2019'!$G$3:$BR$161,MATCH('Buying nGRPs'!$A18,'March 2019'!$A$3:$A$158,0),MATCH('Buying nGRPs'!AI$9,'March 2019'!$G$1:$BR$1,0))/SUMIFS(Summary!$D:$D,Summary!$A:$A,'Buying nGRPs'!$A18),"")</f>
        <v/>
      </c>
      <c r="AJ18" s="158" t="str">
        <f>IFERROR(INDEX('March 2019'!$G$3:$BR$161,MATCH('Buying nGRPs'!$A18,'March 2019'!$A$3:$A$158,0),MATCH('Buying nGRPs'!AJ$9,'March 2019'!$G$1:$BR$1,0))/SUMIFS(Summary!$D:$D,Summary!$A:$A,'Buying nGRPs'!$A18),"")</f>
        <v/>
      </c>
      <c r="AK18" s="158">
        <f>IFERROR(INDEX('March 2019'!$G$3:$BR$161,MATCH('Buying nGRPs'!$A18,'March 2019'!$A$3:$A$158,0),MATCH('Buying nGRPs'!AK$9,'March 2019'!$G$1:$BR$1,0))/SUMIFS(Summary!$D:$D,Summary!$A:$A,'Buying nGRPs'!$A18),"")</f>
        <v>0</v>
      </c>
      <c r="AL18" s="158">
        <f>IFERROR(INDEX('March 2019'!$G$3:$BR$161,MATCH('Buying nGRPs'!$A18,'March 2019'!$A$3:$A$158,0),MATCH('Buying nGRPs'!AL$9,'March 2019'!$G$1:$BR$1,0))/SUMIFS(Summary!$D:$D,Summary!$A:$A,'Buying nGRPs'!$A18),"")</f>
        <v>0</v>
      </c>
      <c r="AM18" s="158" t="str">
        <f>IFERROR(INDEX('March 2019'!$G$3:$BR$161,MATCH('Buying nGRPs'!$A18,'March 2019'!$A$3:$A$158,0),MATCH('Buying nGRPs'!AM$9,'March 2019'!$G$1:$BR$1,0))/SUMIFS(Summary!$D:$D,Summary!$A:$A,'Buying nGRPs'!$A18),"")</f>
        <v/>
      </c>
      <c r="AN18" s="158">
        <f>IFERROR(INDEX('March 2019'!$G$3:$BR$161,MATCH('Buying nGRPs'!$A18,'March 2019'!$A$3:$A$158,0),MATCH('Buying nGRPs'!AN$9,'March 2019'!$G$1:$BR$1,0))/SUMIFS(Summary!$D:$D,Summary!$A:$A,'Buying nGRPs'!$A18),"")</f>
        <v>0</v>
      </c>
      <c r="AO18" s="158">
        <f>IFERROR(INDEX('March 2019'!$G$3:$BR$161,MATCH('Buying nGRPs'!$A18,'March 2019'!$A$3:$A$158,0),MATCH('Buying nGRPs'!AO$9,'March 2019'!$G$1:$BR$1,0))/SUMIFS(Summary!$D:$D,Summary!$A:$A,'Buying nGRPs'!$A18),"")</f>
        <v>0</v>
      </c>
      <c r="AP18" s="158" t="str">
        <f>IFERROR(INDEX('March 2019'!$G$3:$BR$161,MATCH('Buying nGRPs'!$A18,'March 2019'!$A$3:$A$158,0),MATCH('Buying nGRPs'!AP$9,'March 2019'!$G$1:$BR$1,0))/SUMIFS(Summary!$D:$D,Summary!$A:$A,'Buying nGRPs'!$A18),"")</f>
        <v/>
      </c>
      <c r="AQ18" s="158" t="str">
        <f>IFERROR(INDEX('March 2019'!$G$3:$BR$161,MATCH('Buying nGRPs'!$A18,'March 2019'!$A$3:$A$158,0),MATCH('Buying nGRPs'!AQ$9,'March 2019'!$G$1:$BR$1,0))/SUMIFS(Summary!$D:$D,Summary!$A:$A,'Buying nGRPs'!$A18),"")</f>
        <v/>
      </c>
      <c r="AR18" s="158">
        <f>IFERROR(INDEX('March 2019'!$G$3:$BR$161,MATCH('Buying nGRPs'!$A18,'March 2019'!$A$3:$A$158,0),MATCH('Buying nGRPs'!AR$9,'March 2019'!$G$1:$BR$1,0))/SUMIFS(Summary!$D:$D,Summary!$A:$A,'Buying nGRPs'!$A18),"")</f>
        <v>0</v>
      </c>
      <c r="AS18" s="158" t="str">
        <f>IFERROR(INDEX('March 2019'!$G$3:$BR$161,MATCH('Buying nGRPs'!$A18,'March 2019'!$A$3:$A$158,0),MATCH('Buying nGRPs'!AS$9,'March 2019'!$G$1:$BR$1,0))/SUMIFS(Summary!$D:$D,Summary!$A:$A,'Buying nGRPs'!$A18),"")</f>
        <v/>
      </c>
      <c r="AT18" s="158" t="str">
        <f>IFERROR(INDEX('March 2019'!$G$3:$BR$161,MATCH('Buying nGRPs'!$A18,'March 2019'!$A$3:$A$158,0),MATCH('Buying nGRPs'!AT$9,'March 2019'!$G$1:$BR$1,0))/SUMIFS(Summary!$D:$D,Summary!$A:$A,'Buying nGRPs'!$A18),"")</f>
        <v/>
      </c>
      <c r="AU18" s="158" t="str">
        <f>IFERROR(INDEX('March 2019'!$G$3:$BR$161,MATCH('Buying nGRPs'!$A18,'March 2019'!$A$3:$A$158,0),MATCH('Buying nGRPs'!AU$9,'March 2019'!$G$1:$BR$1,0))/SUMIFS(Summary!$D:$D,Summary!$A:$A,'Buying nGRPs'!$A18),"")</f>
        <v/>
      </c>
      <c r="AV18" s="158" t="str">
        <f>IFERROR(INDEX('March 2019'!$G$3:$BR$161,MATCH('Buying nGRPs'!$A18,'March 2019'!$A$3:$A$158,0),MATCH('Buying nGRPs'!AV$9,'March 2019'!$G$1:$BR$1,0))/SUMIFS(Summary!$D:$D,Summary!$A:$A,'Buying nGRPs'!$A18),"")</f>
        <v/>
      </c>
      <c r="AW18" s="158" t="str">
        <f>IFERROR(INDEX('March 2019'!$G$3:$BR$161,MATCH('Buying nGRPs'!$A18,'March 2019'!$A$3:$A$158,0),MATCH('Buying nGRPs'!AW$9,'March 2019'!$G$1:$BR$1,0))/SUMIFS(Summary!$D:$D,Summary!$A:$A,'Buying nGRPs'!$A18),"")</f>
        <v/>
      </c>
      <c r="AX18" s="158">
        <f>IFERROR(INDEX('March 2019'!$G$3:$BR$161,MATCH('Buying nGRPs'!$A18,'March 2019'!$A$3:$A$158,0),MATCH('Buying nGRPs'!AX$9,'March 2019'!$G$1:$BR$1,0))/SUMIFS(Summary!$D:$D,Summary!$A:$A,'Buying nGRPs'!$A18),"")</f>
        <v>0</v>
      </c>
      <c r="AY18" s="158">
        <f>IFERROR(INDEX('March 2019'!$G$3:$BR$161,MATCH('Buying nGRPs'!$A18,'March 2019'!$A$3:$A$158,0),MATCH('Buying nGRPs'!AY$9,'March 2019'!$G$1:$BR$1,0))/SUMIFS(Summary!$D:$D,Summary!$A:$A,'Buying nGRPs'!$A18),"")</f>
        <v>0</v>
      </c>
      <c r="AZ18" s="158">
        <f>IFERROR(INDEX('March 2019'!$G$3:$BR$161,MATCH('Buying nGRPs'!$A18,'March 2019'!$A$3:$A$158,0),MATCH('Buying nGRPs'!AZ$9,'March 2019'!$G$1:$BR$1,0))/SUMIFS(Summary!$D:$D,Summary!$A:$A,'Buying nGRPs'!$A18),"")</f>
        <v>0</v>
      </c>
      <c r="BA18" s="158">
        <f>IFERROR(INDEX('March 2019'!$G$3:$BR$161,MATCH('Buying nGRPs'!$A18,'March 2019'!$A$3:$A$158,0),MATCH('Buying nGRPs'!BA$9,'March 2019'!$G$1:$BR$1,0))/SUMIFS(Summary!$D:$D,Summary!$A:$A,'Buying nGRPs'!$A18),"")</f>
        <v>0</v>
      </c>
      <c r="BB18" s="11">
        <f t="shared" si="22"/>
        <v>0.3125</v>
      </c>
      <c r="BC18" s="11"/>
      <c r="BD18" s="106">
        <f t="shared" si="23"/>
        <v>-0.3125</v>
      </c>
    </row>
    <row r="19" spans="1:59">
      <c r="A19" s="80" t="s">
        <v>42</v>
      </c>
      <c r="B19" s="105">
        <f t="shared" si="18"/>
        <v>0.1875</v>
      </c>
      <c r="C19" s="192">
        <f t="shared" si="19"/>
        <v>1.875E-7</v>
      </c>
      <c r="D19" s="48">
        <f t="shared" si="20"/>
        <v>0</v>
      </c>
      <c r="E19" s="138">
        <f t="shared" si="21"/>
        <v>-0.1875</v>
      </c>
      <c r="F19" s="92" t="s">
        <v>42</v>
      </c>
      <c r="G19" s="158" t="str">
        <f>IFERROR(INDEX('March 2019'!$G$3:$BR$161,MATCH('Buying nGRPs'!$A19,'March 2019'!$A$3:$A$158,0),MATCH('Buying nGRPs'!G$9,'March 2019'!$G$1:$BR$1,0))/SUMIFS(Summary!$D:$D,Summary!$A:$A,'Buying nGRPs'!$A19),"")</f>
        <v/>
      </c>
      <c r="H19" s="158" t="str">
        <f>IFERROR(INDEX('March 2019'!$G$3:$BR$161,MATCH('Buying nGRPs'!$A19,'March 2019'!$A$3:$A$158,0),MATCH('Buying nGRPs'!H$9,'March 2019'!$G$1:$BR$1,0))/SUMIFS(Summary!$D:$D,Summary!$A:$A,'Buying nGRPs'!$A19),"")</f>
        <v/>
      </c>
      <c r="I19" s="158" t="str">
        <f>IFERROR(INDEX('March 2019'!$G$3:$BR$161,MATCH('Buying nGRPs'!$A19,'March 2019'!$A$3:$A$158,0),MATCH('Buying nGRPs'!I$9,'March 2019'!$G$1:$BR$1,0))/SUMIFS(Summary!$D:$D,Summary!$A:$A,'Buying nGRPs'!$A19),"")</f>
        <v/>
      </c>
      <c r="J19" s="158">
        <f>IFERROR(INDEX('March 2019'!$G$3:$BR$161,MATCH('Buying nGRPs'!$A19,'March 2019'!$A$3:$A$158,0),MATCH('Buying nGRPs'!J$9,'March 2019'!$G$1:$BR$1,0))/SUMIFS(Summary!$D:$D,Summary!$A:$A,'Buying nGRPs'!$A19),"")</f>
        <v>0</v>
      </c>
      <c r="K19" s="158" t="str">
        <f>IFERROR(INDEX('March 2019'!$G$3:$BR$161,MATCH('Buying nGRPs'!$A19,'March 2019'!$A$3:$A$158,0),MATCH('Buying nGRPs'!K$9,'March 2019'!$G$1:$BR$1,0))/SUMIFS(Summary!$D:$D,Summary!$A:$A,'Buying nGRPs'!$A19),"")</f>
        <v/>
      </c>
      <c r="L19" s="158" t="str">
        <f>IFERROR(INDEX('March 2019'!$G$3:$BR$161,MATCH('Buying nGRPs'!$A19,'March 2019'!$A$3:$A$158,0),MATCH('Buying nGRPs'!L$9,'March 2019'!$G$1:$BR$1,0))/SUMIFS(Summary!$D:$D,Summary!$A:$A,'Buying nGRPs'!$A19),"")</f>
        <v/>
      </c>
      <c r="M19" s="158" t="str">
        <f>IFERROR(INDEX('March 2019'!$G$3:$BR$161,MATCH('Buying nGRPs'!$A19,'March 2019'!$A$3:$A$158,0),MATCH('Buying nGRPs'!M$9,'March 2019'!$G$1:$BR$1,0))/SUMIFS(Summary!$D:$D,Summary!$A:$A,'Buying nGRPs'!$A19),"")</f>
        <v/>
      </c>
      <c r="N19" s="158" t="str">
        <f>IFERROR(INDEX('March 2019'!$G$3:$BR$161,MATCH('Buying nGRPs'!$A19,'March 2019'!$A$3:$A$158,0),MATCH('Buying nGRPs'!N$9,'March 2019'!$G$1:$BR$1,0))/SUMIFS(Summary!$D:$D,Summary!$A:$A,'Buying nGRPs'!$A19),"")</f>
        <v/>
      </c>
      <c r="O19" s="158" t="str">
        <f>IFERROR(INDEX('March 2019'!$G$3:$BR$161,MATCH('Buying nGRPs'!$A19,'March 2019'!$A$3:$A$158,0),MATCH('Buying nGRPs'!O$9,'March 2019'!$G$1:$BR$1,0))/SUMIFS(Summary!$D:$D,Summary!$A:$A,'Buying nGRPs'!$A19),"")</f>
        <v/>
      </c>
      <c r="P19" s="158" t="str">
        <f>IFERROR(INDEX('March 2019'!$G$3:$BR$161,MATCH('Buying nGRPs'!$A19,'March 2019'!$A$3:$A$158,0),MATCH('Buying nGRPs'!P$9,'March 2019'!$G$1:$BR$1,0))/SUMIFS(Summary!$D:$D,Summary!$A:$A,'Buying nGRPs'!$A19),"")</f>
        <v/>
      </c>
      <c r="Q19" s="158" t="str">
        <f>IFERROR(INDEX('March 2019'!$G$3:$BR$161,MATCH('Buying nGRPs'!$A19,'March 2019'!$A$3:$A$158,0),MATCH('Buying nGRPs'!Q$9,'March 2019'!$G$1:$BR$1,0))/SUMIFS(Summary!$D:$D,Summary!$A:$A,'Buying nGRPs'!$A19),"")</f>
        <v/>
      </c>
      <c r="R19" s="158" t="str">
        <f>IFERROR(INDEX('March 2019'!$G$3:$BR$161,MATCH('Buying nGRPs'!$A19,'March 2019'!$A$3:$A$158,0),MATCH('Buying nGRPs'!R$9,'March 2019'!$G$1:$BR$1,0))/SUMIFS(Summary!$D:$D,Summary!$A:$A,'Buying nGRPs'!$A19),"")</f>
        <v/>
      </c>
      <c r="S19" s="158" t="str">
        <f>IFERROR(INDEX('March 2019'!$G$3:$BR$161,MATCH('Buying nGRPs'!$A19,'March 2019'!$A$3:$A$158,0),MATCH('Buying nGRPs'!S$9,'March 2019'!$G$1:$BR$1,0))/SUMIFS(Summary!$D:$D,Summary!$A:$A,'Buying nGRPs'!$A19),"")</f>
        <v/>
      </c>
      <c r="T19" s="158" t="str">
        <f>IFERROR(INDEX('March 2019'!$G$3:$BR$161,MATCH('Buying nGRPs'!$A19,'March 2019'!$A$3:$A$158,0),MATCH('Buying nGRPs'!T$9,'March 2019'!$G$1:$BR$1,0))/SUMIFS(Summary!$D:$D,Summary!$A:$A,'Buying nGRPs'!$A19),"")</f>
        <v/>
      </c>
      <c r="U19" s="158" t="str">
        <f>IFERROR(INDEX('March 2019'!$G$3:$BR$161,MATCH('Buying nGRPs'!$A19,'March 2019'!$A$3:$A$158,0),MATCH('Buying nGRPs'!U$9,'March 2019'!$G$1:$BR$1,0))/SUMIFS(Summary!$D:$D,Summary!$A:$A,'Buying nGRPs'!$A19),"")</f>
        <v/>
      </c>
      <c r="V19" s="158" t="str">
        <f>IFERROR(INDEX('March 2019'!$G$3:$BR$161,MATCH('Buying nGRPs'!$A19,'March 2019'!$A$3:$A$158,0),MATCH('Buying nGRPs'!V$9,'March 2019'!$G$1:$BR$1,0))/SUMIFS(Summary!$D:$D,Summary!$A:$A,'Buying nGRPs'!$A19),"")</f>
        <v/>
      </c>
      <c r="W19" s="158" t="str">
        <f>IFERROR(INDEX('March 2019'!$G$3:$BR$161,MATCH('Buying nGRPs'!$A19,'March 2019'!$A$3:$A$158,0),MATCH('Buying nGRPs'!W$9,'March 2019'!$G$1:$BR$1,0))/SUMIFS(Summary!$D:$D,Summary!$A:$A,'Buying nGRPs'!$A19),"")</f>
        <v/>
      </c>
      <c r="X19" s="158" t="str">
        <f>IFERROR(INDEX('March 2019'!$G$3:$BR$161,MATCH('Buying nGRPs'!$A19,'March 2019'!$A$3:$A$158,0),MATCH('Buying nGRPs'!X$9,'March 2019'!$G$1:$BR$1,0))/SUMIFS(Summary!$D:$D,Summary!$A:$A,'Buying nGRPs'!$A19),"")</f>
        <v/>
      </c>
      <c r="Y19" s="158" t="str">
        <f>IFERROR(INDEX('March 2019'!$G$3:$BR$161,MATCH('Buying nGRPs'!$A19,'March 2019'!$A$3:$A$158,0),MATCH('Buying nGRPs'!Y$9,'March 2019'!$G$1:$BR$1,0))/SUMIFS(Summary!$D:$D,Summary!$A:$A,'Buying nGRPs'!$A19),"")</f>
        <v/>
      </c>
      <c r="Z19" s="158" t="str">
        <f>IFERROR(INDEX('March 2019'!$G$3:$BR$161,MATCH('Buying nGRPs'!$A19,'March 2019'!$A$3:$A$158,0),MATCH('Buying nGRPs'!Z$9,'March 2019'!$G$1:$BR$1,0))/SUMIFS(Summary!$D:$D,Summary!$A:$A,'Buying nGRPs'!$A19),"")</f>
        <v/>
      </c>
      <c r="AA19" s="158" t="str">
        <f>IFERROR(INDEX('March 2019'!$G$3:$BR$161,MATCH('Buying nGRPs'!$A19,'March 2019'!$A$3:$A$158,0),MATCH('Buying nGRPs'!AA$9,'March 2019'!$G$1:$BR$1,0))/SUMIFS(Summary!$D:$D,Summary!$A:$A,'Buying nGRPs'!$A19),"")</f>
        <v/>
      </c>
      <c r="AB19" s="158" t="str">
        <f>IFERROR(INDEX('March 2019'!$G$3:$BR$161,MATCH('Buying nGRPs'!$A19,'March 2019'!$A$3:$A$158,0),MATCH('Buying nGRPs'!AB$9,'March 2019'!$G$1:$BR$1,0))/SUMIFS(Summary!$D:$D,Summary!$A:$A,'Buying nGRPs'!$A19),"")</f>
        <v/>
      </c>
      <c r="AC19" s="158">
        <f>IFERROR(INDEX('March 2019'!$G$3:$BR$161,MATCH('Buying nGRPs'!$A19,'March 2019'!$A$3:$A$158,0),MATCH('Buying nGRPs'!AC$9,'March 2019'!$G$1:$BR$1,0))/SUMIFS(Summary!$D:$D,Summary!$A:$A,'Buying nGRPs'!$A19),"")</f>
        <v>5.6250000000000001E-2</v>
      </c>
      <c r="AD19" s="158">
        <f>IFERROR(INDEX('March 2019'!$G$3:$BR$161,MATCH('Buying nGRPs'!$A19,'March 2019'!$A$3:$A$158,0),MATCH('Buying nGRPs'!AD$9,'March 2019'!$G$1:$BR$1,0))/SUMIFS(Summary!$D:$D,Summary!$A:$A,'Buying nGRPs'!$A19),"")</f>
        <v>5.2083333333333336E-2</v>
      </c>
      <c r="AE19" s="158" t="str">
        <f>IFERROR(INDEX('March 2019'!$G$3:$BR$161,MATCH('Buying nGRPs'!$A19,'March 2019'!$A$3:$A$158,0),MATCH('Buying nGRPs'!AE$9,'March 2019'!$G$1:$BR$1,0))/SUMIFS(Summary!$D:$D,Summary!$A:$A,'Buying nGRPs'!$A19),"")</f>
        <v/>
      </c>
      <c r="AF19" s="158" t="str">
        <f>IFERROR(INDEX('March 2019'!$G$3:$BR$161,MATCH('Buying nGRPs'!$A19,'March 2019'!$A$3:$A$158,0),MATCH('Buying nGRPs'!AF$9,'March 2019'!$G$1:$BR$1,0))/SUMIFS(Summary!$D:$D,Summary!$A:$A,'Buying nGRPs'!$A19),"")</f>
        <v/>
      </c>
      <c r="AG19" s="158" t="str">
        <f>IFERROR(INDEX('March 2019'!$G$3:$BR$161,MATCH('Buying nGRPs'!$A19,'March 2019'!$A$3:$A$158,0),MATCH('Buying nGRPs'!AG$9,'March 2019'!$G$1:$BR$1,0))/SUMIFS(Summary!$D:$D,Summary!$A:$A,'Buying nGRPs'!$A19),"")</f>
        <v/>
      </c>
      <c r="AH19" s="158">
        <f>IFERROR(INDEX('March 2019'!$G$3:$BR$161,MATCH('Buying nGRPs'!$A19,'March 2019'!$A$3:$A$158,0),MATCH('Buying nGRPs'!AH$9,'March 2019'!$G$1:$BR$1,0))/SUMIFS(Summary!$D:$D,Summary!$A:$A,'Buying nGRPs'!$A19),"")</f>
        <v>3.125E-2</v>
      </c>
      <c r="AI19" s="158" t="str">
        <f>IFERROR(INDEX('March 2019'!$G$3:$BR$161,MATCH('Buying nGRPs'!$A19,'March 2019'!$A$3:$A$158,0),MATCH('Buying nGRPs'!AI$9,'March 2019'!$G$1:$BR$1,0))/SUMIFS(Summary!$D:$D,Summary!$A:$A,'Buying nGRPs'!$A19),"")</f>
        <v/>
      </c>
      <c r="AJ19" s="158" t="str">
        <f>IFERROR(INDEX('March 2019'!$G$3:$BR$161,MATCH('Buying nGRPs'!$A19,'March 2019'!$A$3:$A$158,0),MATCH('Buying nGRPs'!AJ$9,'March 2019'!$G$1:$BR$1,0))/SUMIFS(Summary!$D:$D,Summary!$A:$A,'Buying nGRPs'!$A19),"")</f>
        <v/>
      </c>
      <c r="AK19" s="158">
        <f>IFERROR(INDEX('March 2019'!$G$3:$BR$161,MATCH('Buying nGRPs'!$A19,'March 2019'!$A$3:$A$158,0),MATCH('Buying nGRPs'!AK$9,'March 2019'!$G$1:$BR$1,0))/SUMIFS(Summary!$D:$D,Summary!$A:$A,'Buying nGRPs'!$A19),"")</f>
        <v>1.6666666666666666E-2</v>
      </c>
      <c r="AL19" s="158">
        <f>IFERROR(INDEX('March 2019'!$G$3:$BR$161,MATCH('Buying nGRPs'!$A19,'March 2019'!$A$3:$A$158,0),MATCH('Buying nGRPs'!AL$9,'March 2019'!$G$1:$BR$1,0))/SUMIFS(Summary!$D:$D,Summary!$A:$A,'Buying nGRPs'!$A19),"")</f>
        <v>0</v>
      </c>
      <c r="AM19" s="158" t="str">
        <f>IFERROR(INDEX('March 2019'!$G$3:$BR$161,MATCH('Buying nGRPs'!$A19,'March 2019'!$A$3:$A$158,0),MATCH('Buying nGRPs'!AM$9,'March 2019'!$G$1:$BR$1,0))/SUMIFS(Summary!$D:$D,Summary!$A:$A,'Buying nGRPs'!$A19),"")</f>
        <v/>
      </c>
      <c r="AN19" s="158">
        <f>IFERROR(INDEX('March 2019'!$G$3:$BR$161,MATCH('Buying nGRPs'!$A19,'March 2019'!$A$3:$A$158,0),MATCH('Buying nGRPs'!AN$9,'March 2019'!$G$1:$BR$1,0))/SUMIFS(Summary!$D:$D,Summary!$A:$A,'Buying nGRPs'!$A19),"")</f>
        <v>0</v>
      </c>
      <c r="AO19" s="158">
        <f>IFERROR(INDEX('March 2019'!$G$3:$BR$161,MATCH('Buying nGRPs'!$A19,'March 2019'!$A$3:$A$158,0),MATCH('Buying nGRPs'!AO$9,'March 2019'!$G$1:$BR$1,0))/SUMIFS(Summary!$D:$D,Summary!$A:$A,'Buying nGRPs'!$A19),"")</f>
        <v>3.125E-2</v>
      </c>
      <c r="AP19" s="158" t="str">
        <f>IFERROR(INDEX('March 2019'!$G$3:$BR$161,MATCH('Buying nGRPs'!$A19,'March 2019'!$A$3:$A$158,0),MATCH('Buying nGRPs'!AP$9,'March 2019'!$G$1:$BR$1,0))/SUMIFS(Summary!$D:$D,Summary!$A:$A,'Buying nGRPs'!$A19),"")</f>
        <v/>
      </c>
      <c r="AQ19" s="158" t="str">
        <f>IFERROR(INDEX('March 2019'!$G$3:$BR$161,MATCH('Buying nGRPs'!$A19,'March 2019'!$A$3:$A$158,0),MATCH('Buying nGRPs'!AQ$9,'March 2019'!$G$1:$BR$1,0))/SUMIFS(Summary!$D:$D,Summary!$A:$A,'Buying nGRPs'!$A19),"")</f>
        <v/>
      </c>
      <c r="AR19" s="158">
        <f>IFERROR(INDEX('March 2019'!$G$3:$BR$161,MATCH('Buying nGRPs'!$A19,'March 2019'!$A$3:$A$158,0),MATCH('Buying nGRPs'!AR$9,'March 2019'!$G$1:$BR$1,0))/SUMIFS(Summary!$D:$D,Summary!$A:$A,'Buying nGRPs'!$A19),"")</f>
        <v>0</v>
      </c>
      <c r="AS19" s="158" t="str">
        <f>IFERROR(INDEX('March 2019'!$G$3:$BR$161,MATCH('Buying nGRPs'!$A19,'March 2019'!$A$3:$A$158,0),MATCH('Buying nGRPs'!AS$9,'March 2019'!$G$1:$BR$1,0))/SUMIFS(Summary!$D:$D,Summary!$A:$A,'Buying nGRPs'!$A19),"")</f>
        <v/>
      </c>
      <c r="AT19" s="158" t="str">
        <f>IFERROR(INDEX('March 2019'!$G$3:$BR$161,MATCH('Buying nGRPs'!$A19,'March 2019'!$A$3:$A$158,0),MATCH('Buying nGRPs'!AT$9,'March 2019'!$G$1:$BR$1,0))/SUMIFS(Summary!$D:$D,Summary!$A:$A,'Buying nGRPs'!$A19),"")</f>
        <v/>
      </c>
      <c r="AU19" s="158" t="str">
        <f>IFERROR(INDEX('March 2019'!$G$3:$BR$161,MATCH('Buying nGRPs'!$A19,'March 2019'!$A$3:$A$158,0),MATCH('Buying nGRPs'!AU$9,'March 2019'!$G$1:$BR$1,0))/SUMIFS(Summary!$D:$D,Summary!$A:$A,'Buying nGRPs'!$A19),"")</f>
        <v/>
      </c>
      <c r="AV19" s="158" t="str">
        <f>IFERROR(INDEX('March 2019'!$G$3:$BR$161,MATCH('Buying nGRPs'!$A19,'March 2019'!$A$3:$A$158,0),MATCH('Buying nGRPs'!AV$9,'March 2019'!$G$1:$BR$1,0))/SUMIFS(Summary!$D:$D,Summary!$A:$A,'Buying nGRPs'!$A19),"")</f>
        <v/>
      </c>
      <c r="AW19" s="158" t="str">
        <f>IFERROR(INDEX('March 2019'!$G$3:$BR$161,MATCH('Buying nGRPs'!$A19,'March 2019'!$A$3:$A$158,0),MATCH('Buying nGRPs'!AW$9,'March 2019'!$G$1:$BR$1,0))/SUMIFS(Summary!$D:$D,Summary!$A:$A,'Buying nGRPs'!$A19),"")</f>
        <v/>
      </c>
      <c r="AX19" s="158">
        <f>IFERROR(INDEX('March 2019'!$G$3:$BR$161,MATCH('Buying nGRPs'!$A19,'March 2019'!$A$3:$A$158,0),MATCH('Buying nGRPs'!AX$9,'March 2019'!$G$1:$BR$1,0))/SUMIFS(Summary!$D:$D,Summary!$A:$A,'Buying nGRPs'!$A19),"")</f>
        <v>0</v>
      </c>
      <c r="AY19" s="158">
        <f>IFERROR(INDEX('March 2019'!$G$3:$BR$161,MATCH('Buying nGRPs'!$A19,'March 2019'!$A$3:$A$158,0),MATCH('Buying nGRPs'!AY$9,'March 2019'!$G$1:$BR$1,0))/SUMIFS(Summary!$D:$D,Summary!$A:$A,'Buying nGRPs'!$A19),"")</f>
        <v>0</v>
      </c>
      <c r="AZ19" s="158">
        <f>IFERROR(INDEX('March 2019'!$G$3:$BR$161,MATCH('Buying nGRPs'!$A19,'March 2019'!$A$3:$A$158,0),MATCH('Buying nGRPs'!AZ$9,'March 2019'!$G$1:$BR$1,0))/SUMIFS(Summary!$D:$D,Summary!$A:$A,'Buying nGRPs'!$A19),"")</f>
        <v>0</v>
      </c>
      <c r="BA19" s="158">
        <f>IFERROR(INDEX('March 2019'!$G$3:$BR$161,MATCH('Buying nGRPs'!$A19,'March 2019'!$A$3:$A$158,0),MATCH('Buying nGRPs'!BA$9,'March 2019'!$G$1:$BR$1,0))/SUMIFS(Summary!$D:$D,Summary!$A:$A,'Buying nGRPs'!$A19),"")</f>
        <v>0</v>
      </c>
      <c r="BB19" s="11">
        <f t="shared" si="22"/>
        <v>0.1875</v>
      </c>
      <c r="BC19" s="11"/>
      <c r="BD19" s="106">
        <f t="shared" si="23"/>
        <v>-0.1875</v>
      </c>
      <c r="BG19" s="250"/>
    </row>
    <row r="20" spans="1:59">
      <c r="A20" s="80" t="s">
        <v>43</v>
      </c>
      <c r="B20" s="105">
        <f t="shared" si="18"/>
        <v>0.14285714285714285</v>
      </c>
      <c r="C20" s="192">
        <f t="shared" si="19"/>
        <v>1.4285714285714285E-7</v>
      </c>
      <c r="D20" s="48">
        <f>BC20</f>
        <v>0</v>
      </c>
      <c r="E20" s="138">
        <f t="shared" si="21"/>
        <v>-0.14285714285714285</v>
      </c>
      <c r="F20" s="93" t="s">
        <v>43</v>
      </c>
      <c r="G20" s="158" t="str">
        <f>IFERROR(INDEX('March 2019'!$G$3:$BR$161,MATCH('Buying nGRPs'!$A20,'March 2019'!$A$3:$A$158,0),MATCH('Buying nGRPs'!G$9,'March 2019'!$G$1:$BR$1,0))/SUMIFS(Summary!$D:$D,Summary!$A:$A,'Buying nGRPs'!$A20),"")</f>
        <v/>
      </c>
      <c r="H20" s="158" t="str">
        <f>IFERROR(INDEX('March 2019'!$G$3:$BR$161,MATCH('Buying nGRPs'!$A20,'March 2019'!$A$3:$A$158,0),MATCH('Buying nGRPs'!H$9,'March 2019'!$G$1:$BR$1,0))/SUMIFS(Summary!$D:$D,Summary!$A:$A,'Buying nGRPs'!$A20),"")</f>
        <v/>
      </c>
      <c r="I20" s="158" t="str">
        <f>IFERROR(INDEX('March 2019'!$G$3:$BR$161,MATCH('Buying nGRPs'!$A20,'March 2019'!$A$3:$A$158,0),MATCH('Buying nGRPs'!I$9,'March 2019'!$G$1:$BR$1,0))/SUMIFS(Summary!$D:$D,Summary!$A:$A,'Buying nGRPs'!$A20),"")</f>
        <v/>
      </c>
      <c r="J20" s="158">
        <f>IFERROR(INDEX('March 2019'!$G$3:$BR$161,MATCH('Buying nGRPs'!$A20,'March 2019'!$A$3:$A$158,0),MATCH('Buying nGRPs'!J$9,'March 2019'!$G$1:$BR$1,0))/SUMIFS(Summary!$D:$D,Summary!$A:$A,'Buying nGRPs'!$A20),"")</f>
        <v>0</v>
      </c>
      <c r="K20" s="158" t="str">
        <f>IFERROR(INDEX('March 2019'!$G$3:$BR$161,MATCH('Buying nGRPs'!$A20,'March 2019'!$A$3:$A$158,0),MATCH('Buying nGRPs'!K$9,'March 2019'!$G$1:$BR$1,0))/SUMIFS(Summary!$D:$D,Summary!$A:$A,'Buying nGRPs'!$A20),"")</f>
        <v/>
      </c>
      <c r="L20" s="158" t="str">
        <f>IFERROR(INDEX('March 2019'!$G$3:$BR$161,MATCH('Buying nGRPs'!$A20,'March 2019'!$A$3:$A$158,0),MATCH('Buying nGRPs'!L$9,'March 2019'!$G$1:$BR$1,0))/SUMIFS(Summary!$D:$D,Summary!$A:$A,'Buying nGRPs'!$A20),"")</f>
        <v/>
      </c>
      <c r="M20" s="158" t="str">
        <f>IFERROR(INDEX('March 2019'!$G$3:$BR$161,MATCH('Buying nGRPs'!$A20,'March 2019'!$A$3:$A$158,0),MATCH('Buying nGRPs'!M$9,'March 2019'!$G$1:$BR$1,0))/SUMIFS(Summary!$D:$D,Summary!$A:$A,'Buying nGRPs'!$A20),"")</f>
        <v/>
      </c>
      <c r="N20" s="158" t="str">
        <f>IFERROR(INDEX('March 2019'!$G$3:$BR$161,MATCH('Buying nGRPs'!$A20,'March 2019'!$A$3:$A$158,0),MATCH('Buying nGRPs'!N$9,'March 2019'!$G$1:$BR$1,0))/SUMIFS(Summary!$D:$D,Summary!$A:$A,'Buying nGRPs'!$A20),"")</f>
        <v/>
      </c>
      <c r="O20" s="158" t="str">
        <f>IFERROR(INDEX('March 2019'!$G$3:$BR$161,MATCH('Buying nGRPs'!$A20,'March 2019'!$A$3:$A$158,0),MATCH('Buying nGRPs'!O$9,'March 2019'!$G$1:$BR$1,0))/SUMIFS(Summary!$D:$D,Summary!$A:$A,'Buying nGRPs'!$A20),"")</f>
        <v/>
      </c>
      <c r="P20" s="158" t="str">
        <f>IFERROR(INDEX('March 2019'!$G$3:$BR$161,MATCH('Buying nGRPs'!$A20,'March 2019'!$A$3:$A$158,0),MATCH('Buying nGRPs'!P$9,'March 2019'!$G$1:$BR$1,0))/SUMIFS(Summary!$D:$D,Summary!$A:$A,'Buying nGRPs'!$A20),"")</f>
        <v/>
      </c>
      <c r="Q20" s="158" t="str">
        <f>IFERROR(INDEX('March 2019'!$G$3:$BR$161,MATCH('Buying nGRPs'!$A20,'March 2019'!$A$3:$A$158,0),MATCH('Buying nGRPs'!Q$9,'March 2019'!$G$1:$BR$1,0))/SUMIFS(Summary!$D:$D,Summary!$A:$A,'Buying nGRPs'!$A20),"")</f>
        <v/>
      </c>
      <c r="R20" s="158" t="str">
        <f>IFERROR(INDEX('March 2019'!$G$3:$BR$161,MATCH('Buying nGRPs'!$A20,'March 2019'!$A$3:$A$158,0),MATCH('Buying nGRPs'!R$9,'March 2019'!$G$1:$BR$1,0))/SUMIFS(Summary!$D:$D,Summary!$A:$A,'Buying nGRPs'!$A20),"")</f>
        <v/>
      </c>
      <c r="S20" s="158" t="str">
        <f>IFERROR(INDEX('March 2019'!$G$3:$BR$161,MATCH('Buying nGRPs'!$A20,'March 2019'!$A$3:$A$158,0),MATCH('Buying nGRPs'!S$9,'March 2019'!$G$1:$BR$1,0))/SUMIFS(Summary!$D:$D,Summary!$A:$A,'Buying nGRPs'!$A20),"")</f>
        <v/>
      </c>
      <c r="T20" s="158" t="str">
        <f>IFERROR(INDEX('March 2019'!$G$3:$BR$161,MATCH('Buying nGRPs'!$A20,'March 2019'!$A$3:$A$158,0),MATCH('Buying nGRPs'!T$9,'March 2019'!$G$1:$BR$1,0))/SUMIFS(Summary!$D:$D,Summary!$A:$A,'Buying nGRPs'!$A20),"")</f>
        <v/>
      </c>
      <c r="U20" s="158" t="str">
        <f>IFERROR(INDEX('March 2019'!$G$3:$BR$161,MATCH('Buying nGRPs'!$A20,'March 2019'!$A$3:$A$158,0),MATCH('Buying nGRPs'!U$9,'March 2019'!$G$1:$BR$1,0))/SUMIFS(Summary!$D:$D,Summary!$A:$A,'Buying nGRPs'!$A20),"")</f>
        <v/>
      </c>
      <c r="V20" s="158" t="str">
        <f>IFERROR(INDEX('March 2019'!$G$3:$BR$161,MATCH('Buying nGRPs'!$A20,'March 2019'!$A$3:$A$158,0),MATCH('Buying nGRPs'!V$9,'March 2019'!$G$1:$BR$1,0))/SUMIFS(Summary!$D:$D,Summary!$A:$A,'Buying nGRPs'!$A20),"")</f>
        <v/>
      </c>
      <c r="W20" s="158" t="str">
        <f>IFERROR(INDEX('March 2019'!$G$3:$BR$161,MATCH('Buying nGRPs'!$A20,'March 2019'!$A$3:$A$158,0),MATCH('Buying nGRPs'!W$9,'March 2019'!$G$1:$BR$1,0))/SUMIFS(Summary!$D:$D,Summary!$A:$A,'Buying nGRPs'!$A20),"")</f>
        <v/>
      </c>
      <c r="X20" s="158" t="str">
        <f>IFERROR(INDEX('March 2019'!$G$3:$BR$161,MATCH('Buying nGRPs'!$A20,'March 2019'!$A$3:$A$158,0),MATCH('Buying nGRPs'!X$9,'March 2019'!$G$1:$BR$1,0))/SUMIFS(Summary!$D:$D,Summary!$A:$A,'Buying nGRPs'!$A20),"")</f>
        <v/>
      </c>
      <c r="Y20" s="158" t="str">
        <f>IFERROR(INDEX('March 2019'!$G$3:$BR$161,MATCH('Buying nGRPs'!$A20,'March 2019'!$A$3:$A$158,0),MATCH('Buying nGRPs'!Y$9,'March 2019'!$G$1:$BR$1,0))/SUMIFS(Summary!$D:$D,Summary!$A:$A,'Buying nGRPs'!$A20),"")</f>
        <v/>
      </c>
      <c r="Z20" s="158" t="str">
        <f>IFERROR(INDEX('March 2019'!$G$3:$BR$161,MATCH('Buying nGRPs'!$A20,'March 2019'!$A$3:$A$158,0),MATCH('Buying nGRPs'!Z$9,'March 2019'!$G$1:$BR$1,0))/SUMIFS(Summary!$D:$D,Summary!$A:$A,'Buying nGRPs'!$A20),"")</f>
        <v/>
      </c>
      <c r="AA20" s="158" t="str">
        <f>IFERROR(INDEX('March 2019'!$G$3:$BR$161,MATCH('Buying nGRPs'!$A20,'March 2019'!$A$3:$A$158,0),MATCH('Buying nGRPs'!AA$9,'March 2019'!$G$1:$BR$1,0))/SUMIFS(Summary!$D:$D,Summary!$A:$A,'Buying nGRPs'!$A20),"")</f>
        <v/>
      </c>
      <c r="AB20" s="158" t="str">
        <f>IFERROR(INDEX('March 2019'!$G$3:$BR$161,MATCH('Buying nGRPs'!$A20,'March 2019'!$A$3:$A$158,0),MATCH('Buying nGRPs'!AB$9,'March 2019'!$G$1:$BR$1,0))/SUMIFS(Summary!$D:$D,Summary!$A:$A,'Buying nGRPs'!$A20),"")</f>
        <v/>
      </c>
      <c r="AC20" s="158">
        <f>IFERROR(INDEX('March 2019'!$G$3:$BR$161,MATCH('Buying nGRPs'!$A20,'March 2019'!$A$3:$A$158,0),MATCH('Buying nGRPs'!AC$9,'March 2019'!$G$1:$BR$1,0))/SUMIFS(Summary!$D:$D,Summary!$A:$A,'Buying nGRPs'!$A20),"")</f>
        <v>0.14285714285714285</v>
      </c>
      <c r="AD20" s="158">
        <f>IFERROR(INDEX('March 2019'!$G$3:$BR$161,MATCH('Buying nGRPs'!$A20,'March 2019'!$A$3:$A$158,0),MATCH('Buying nGRPs'!AD$9,'March 2019'!$G$1:$BR$1,0))/SUMIFS(Summary!$D:$D,Summary!$A:$A,'Buying nGRPs'!$A20),"")</f>
        <v>0</v>
      </c>
      <c r="AE20" s="158" t="str">
        <f>IFERROR(INDEX('March 2019'!$G$3:$BR$161,MATCH('Buying nGRPs'!$A20,'March 2019'!$A$3:$A$158,0),MATCH('Buying nGRPs'!AE$9,'March 2019'!$G$1:$BR$1,0))/SUMIFS(Summary!$D:$D,Summary!$A:$A,'Buying nGRPs'!$A20),"")</f>
        <v/>
      </c>
      <c r="AF20" s="158" t="str">
        <f>IFERROR(INDEX('March 2019'!$G$3:$BR$161,MATCH('Buying nGRPs'!$A20,'March 2019'!$A$3:$A$158,0),MATCH('Buying nGRPs'!AF$9,'March 2019'!$G$1:$BR$1,0))/SUMIFS(Summary!$D:$D,Summary!$A:$A,'Buying nGRPs'!$A20),"")</f>
        <v/>
      </c>
      <c r="AG20" s="158" t="str">
        <f>IFERROR(INDEX('March 2019'!$G$3:$BR$161,MATCH('Buying nGRPs'!$A20,'March 2019'!$A$3:$A$158,0),MATCH('Buying nGRPs'!AG$9,'March 2019'!$G$1:$BR$1,0))/SUMIFS(Summary!$D:$D,Summary!$A:$A,'Buying nGRPs'!$A20),"")</f>
        <v/>
      </c>
      <c r="AH20" s="158">
        <f>IFERROR(INDEX('March 2019'!$G$3:$BR$161,MATCH('Buying nGRPs'!$A20,'March 2019'!$A$3:$A$158,0),MATCH('Buying nGRPs'!AH$9,'March 2019'!$G$1:$BR$1,0))/SUMIFS(Summary!$D:$D,Summary!$A:$A,'Buying nGRPs'!$A20),"")</f>
        <v>0</v>
      </c>
      <c r="AI20" s="158" t="str">
        <f>IFERROR(INDEX('March 2019'!$G$3:$BR$161,MATCH('Buying nGRPs'!$A20,'March 2019'!$A$3:$A$158,0),MATCH('Buying nGRPs'!AI$9,'March 2019'!$G$1:$BR$1,0))/SUMIFS(Summary!$D:$D,Summary!$A:$A,'Buying nGRPs'!$A20),"")</f>
        <v/>
      </c>
      <c r="AJ20" s="158" t="str">
        <f>IFERROR(INDEX('March 2019'!$G$3:$BR$161,MATCH('Buying nGRPs'!$A20,'March 2019'!$A$3:$A$158,0),MATCH('Buying nGRPs'!AJ$9,'March 2019'!$G$1:$BR$1,0))/SUMIFS(Summary!$D:$D,Summary!$A:$A,'Buying nGRPs'!$A20),"")</f>
        <v/>
      </c>
      <c r="AK20" s="158">
        <f>IFERROR(INDEX('March 2019'!$G$3:$BR$161,MATCH('Buying nGRPs'!$A20,'March 2019'!$A$3:$A$158,0),MATCH('Buying nGRPs'!AK$9,'March 2019'!$G$1:$BR$1,0))/SUMIFS(Summary!$D:$D,Summary!$A:$A,'Buying nGRPs'!$A20),"")</f>
        <v>0</v>
      </c>
      <c r="AL20" s="158">
        <f>IFERROR(INDEX('March 2019'!$G$3:$BR$161,MATCH('Buying nGRPs'!$A20,'March 2019'!$A$3:$A$158,0),MATCH('Buying nGRPs'!AL$9,'March 2019'!$G$1:$BR$1,0))/SUMIFS(Summary!$D:$D,Summary!$A:$A,'Buying nGRPs'!$A20),"")</f>
        <v>0</v>
      </c>
      <c r="AM20" s="158" t="str">
        <f>IFERROR(INDEX('March 2019'!$G$3:$BR$161,MATCH('Buying nGRPs'!$A20,'March 2019'!$A$3:$A$158,0),MATCH('Buying nGRPs'!AM$9,'March 2019'!$G$1:$BR$1,0))/SUMIFS(Summary!$D:$D,Summary!$A:$A,'Buying nGRPs'!$A20),"")</f>
        <v/>
      </c>
      <c r="AN20" s="158">
        <f>IFERROR(INDEX('March 2019'!$G$3:$BR$161,MATCH('Buying nGRPs'!$A20,'March 2019'!$A$3:$A$158,0),MATCH('Buying nGRPs'!AN$9,'March 2019'!$G$1:$BR$1,0))/SUMIFS(Summary!$D:$D,Summary!$A:$A,'Buying nGRPs'!$A20),"")</f>
        <v>0</v>
      </c>
      <c r="AO20" s="158">
        <f>IFERROR(INDEX('March 2019'!$G$3:$BR$161,MATCH('Buying nGRPs'!$A20,'March 2019'!$A$3:$A$158,0),MATCH('Buying nGRPs'!AO$9,'March 2019'!$G$1:$BR$1,0))/SUMIFS(Summary!$D:$D,Summary!$A:$A,'Buying nGRPs'!$A20),"")</f>
        <v>0</v>
      </c>
      <c r="AP20" s="158" t="str">
        <f>IFERROR(INDEX('March 2019'!$G$3:$BR$161,MATCH('Buying nGRPs'!$A20,'March 2019'!$A$3:$A$158,0),MATCH('Buying nGRPs'!AP$9,'March 2019'!$G$1:$BR$1,0))/SUMIFS(Summary!$D:$D,Summary!$A:$A,'Buying nGRPs'!$A20),"")</f>
        <v/>
      </c>
      <c r="AQ20" s="158" t="str">
        <f>IFERROR(INDEX('March 2019'!$G$3:$BR$161,MATCH('Buying nGRPs'!$A20,'March 2019'!$A$3:$A$158,0),MATCH('Buying nGRPs'!AQ$9,'March 2019'!$G$1:$BR$1,0))/SUMIFS(Summary!$D:$D,Summary!$A:$A,'Buying nGRPs'!$A20),"")</f>
        <v/>
      </c>
      <c r="AR20" s="158">
        <f>IFERROR(INDEX('March 2019'!$G$3:$BR$161,MATCH('Buying nGRPs'!$A20,'March 2019'!$A$3:$A$158,0),MATCH('Buying nGRPs'!AR$9,'March 2019'!$G$1:$BR$1,0))/SUMIFS(Summary!$D:$D,Summary!$A:$A,'Buying nGRPs'!$A20),"")</f>
        <v>0</v>
      </c>
      <c r="AS20" s="158" t="str">
        <f>IFERROR(INDEX('March 2019'!$G$3:$BR$161,MATCH('Buying nGRPs'!$A20,'March 2019'!$A$3:$A$158,0),MATCH('Buying nGRPs'!AS$9,'March 2019'!$G$1:$BR$1,0))/SUMIFS(Summary!$D:$D,Summary!$A:$A,'Buying nGRPs'!$A20),"")</f>
        <v/>
      </c>
      <c r="AT20" s="158" t="str">
        <f>IFERROR(INDEX('March 2019'!$G$3:$BR$161,MATCH('Buying nGRPs'!$A20,'March 2019'!$A$3:$A$158,0),MATCH('Buying nGRPs'!AT$9,'March 2019'!$G$1:$BR$1,0))/SUMIFS(Summary!$D:$D,Summary!$A:$A,'Buying nGRPs'!$A20),"")</f>
        <v/>
      </c>
      <c r="AU20" s="158" t="str">
        <f>IFERROR(INDEX('March 2019'!$G$3:$BR$161,MATCH('Buying nGRPs'!$A20,'March 2019'!$A$3:$A$158,0),MATCH('Buying nGRPs'!AU$9,'March 2019'!$G$1:$BR$1,0))/SUMIFS(Summary!$D:$D,Summary!$A:$A,'Buying nGRPs'!$A20),"")</f>
        <v/>
      </c>
      <c r="AV20" s="158" t="str">
        <f>IFERROR(INDEX('March 2019'!$G$3:$BR$161,MATCH('Buying nGRPs'!$A20,'March 2019'!$A$3:$A$158,0),MATCH('Buying nGRPs'!AV$9,'March 2019'!$G$1:$BR$1,0))/SUMIFS(Summary!$D:$D,Summary!$A:$A,'Buying nGRPs'!$A20),"")</f>
        <v/>
      </c>
      <c r="AW20" s="158" t="str">
        <f>IFERROR(INDEX('March 2019'!$G$3:$BR$161,MATCH('Buying nGRPs'!$A20,'March 2019'!$A$3:$A$158,0),MATCH('Buying nGRPs'!AW$9,'March 2019'!$G$1:$BR$1,0))/SUMIFS(Summary!$D:$D,Summary!$A:$A,'Buying nGRPs'!$A20),"")</f>
        <v/>
      </c>
      <c r="AX20" s="158">
        <f>IFERROR(INDEX('March 2019'!$G$3:$BR$161,MATCH('Buying nGRPs'!$A20,'March 2019'!$A$3:$A$158,0),MATCH('Buying nGRPs'!AX$9,'March 2019'!$G$1:$BR$1,0))/SUMIFS(Summary!$D:$D,Summary!$A:$A,'Buying nGRPs'!$A20),"")</f>
        <v>0</v>
      </c>
      <c r="AY20" s="158">
        <f>IFERROR(INDEX('March 2019'!$G$3:$BR$161,MATCH('Buying nGRPs'!$A20,'March 2019'!$A$3:$A$158,0),MATCH('Buying nGRPs'!AY$9,'March 2019'!$G$1:$BR$1,0))/SUMIFS(Summary!$D:$D,Summary!$A:$A,'Buying nGRPs'!$A20),"")</f>
        <v>0</v>
      </c>
      <c r="AZ20" s="158">
        <f>IFERROR(INDEX('March 2019'!$G$3:$BR$161,MATCH('Buying nGRPs'!$A20,'March 2019'!$A$3:$A$158,0),MATCH('Buying nGRPs'!AZ$9,'March 2019'!$G$1:$BR$1,0))/SUMIFS(Summary!$D:$D,Summary!$A:$A,'Buying nGRPs'!$A20),"")</f>
        <v>0</v>
      </c>
      <c r="BA20" s="158">
        <f>IFERROR(INDEX('March 2019'!$G$3:$BR$161,MATCH('Buying nGRPs'!$A20,'March 2019'!$A$3:$A$158,0),MATCH('Buying nGRPs'!BA$9,'March 2019'!$G$1:$BR$1,0))/SUMIFS(Summary!$D:$D,Summary!$A:$A,'Buying nGRPs'!$A20),"")</f>
        <v>0</v>
      </c>
      <c r="BB20" s="11">
        <f t="shared" si="22"/>
        <v>0.14285714285714285</v>
      </c>
      <c r="BC20" s="11"/>
      <c r="BD20" s="106">
        <f t="shared" si="23"/>
        <v>-0.14285714285714285</v>
      </c>
    </row>
    <row r="21" spans="1:59">
      <c r="A21" s="80" t="s">
        <v>44</v>
      </c>
      <c r="B21" s="105">
        <f t="shared" si="18"/>
        <v>0.30000000000000004</v>
      </c>
      <c r="C21" s="192">
        <f t="shared" si="19"/>
        <v>3.0000000000000004E-7</v>
      </c>
      <c r="D21" s="48">
        <f t="shared" si="20"/>
        <v>0</v>
      </c>
      <c r="E21" s="138">
        <f t="shared" si="21"/>
        <v>-0.30000000000000004</v>
      </c>
      <c r="F21" s="93" t="s">
        <v>44</v>
      </c>
      <c r="G21" s="158" t="str">
        <f>IFERROR(INDEX('March 2019'!$G$3:$BR$161,MATCH('Buying nGRPs'!$A21,'March 2019'!$A$3:$A$158,0),MATCH('Buying nGRPs'!G$9,'March 2019'!$G$1:$BR$1,0))/SUMIFS(Summary!$D:$D,Summary!$A:$A,'Buying nGRPs'!$A21),"")</f>
        <v/>
      </c>
      <c r="H21" s="158" t="str">
        <f>IFERROR(INDEX('March 2019'!$G$3:$BR$161,MATCH('Buying nGRPs'!$A21,'March 2019'!$A$3:$A$158,0),MATCH('Buying nGRPs'!H$9,'March 2019'!$G$1:$BR$1,0))/SUMIFS(Summary!$D:$D,Summary!$A:$A,'Buying nGRPs'!$A21),"")</f>
        <v/>
      </c>
      <c r="I21" s="158" t="str">
        <f>IFERROR(INDEX('March 2019'!$G$3:$BR$161,MATCH('Buying nGRPs'!$A21,'March 2019'!$A$3:$A$158,0),MATCH('Buying nGRPs'!I$9,'March 2019'!$G$1:$BR$1,0))/SUMIFS(Summary!$D:$D,Summary!$A:$A,'Buying nGRPs'!$A21),"")</f>
        <v/>
      </c>
      <c r="J21" s="158">
        <f>IFERROR(INDEX('March 2019'!$G$3:$BR$161,MATCH('Buying nGRPs'!$A21,'March 2019'!$A$3:$A$158,0),MATCH('Buying nGRPs'!J$9,'March 2019'!$G$1:$BR$1,0))/SUMIFS(Summary!$D:$D,Summary!$A:$A,'Buying nGRPs'!$A21),"")</f>
        <v>0</v>
      </c>
      <c r="K21" s="158" t="str">
        <f>IFERROR(INDEX('March 2019'!$G$3:$BR$161,MATCH('Buying nGRPs'!$A21,'March 2019'!$A$3:$A$158,0),MATCH('Buying nGRPs'!K$9,'March 2019'!$G$1:$BR$1,0))/SUMIFS(Summary!$D:$D,Summary!$A:$A,'Buying nGRPs'!$A21),"")</f>
        <v/>
      </c>
      <c r="L21" s="158" t="str">
        <f>IFERROR(INDEX('March 2019'!$G$3:$BR$161,MATCH('Buying nGRPs'!$A21,'March 2019'!$A$3:$A$158,0),MATCH('Buying nGRPs'!L$9,'March 2019'!$G$1:$BR$1,0))/SUMIFS(Summary!$D:$D,Summary!$A:$A,'Buying nGRPs'!$A21),"")</f>
        <v/>
      </c>
      <c r="M21" s="158" t="str">
        <f>IFERROR(INDEX('March 2019'!$G$3:$BR$161,MATCH('Buying nGRPs'!$A21,'March 2019'!$A$3:$A$158,0),MATCH('Buying nGRPs'!M$9,'March 2019'!$G$1:$BR$1,0))/SUMIFS(Summary!$D:$D,Summary!$A:$A,'Buying nGRPs'!$A21),"")</f>
        <v/>
      </c>
      <c r="N21" s="158" t="str">
        <f>IFERROR(INDEX('March 2019'!$G$3:$BR$161,MATCH('Buying nGRPs'!$A21,'March 2019'!$A$3:$A$158,0),MATCH('Buying nGRPs'!N$9,'March 2019'!$G$1:$BR$1,0))/SUMIFS(Summary!$D:$D,Summary!$A:$A,'Buying nGRPs'!$A21),"")</f>
        <v/>
      </c>
      <c r="O21" s="158" t="str">
        <f>IFERROR(INDEX('March 2019'!$G$3:$BR$161,MATCH('Buying nGRPs'!$A21,'March 2019'!$A$3:$A$158,0),MATCH('Buying nGRPs'!O$9,'March 2019'!$G$1:$BR$1,0))/SUMIFS(Summary!$D:$D,Summary!$A:$A,'Buying nGRPs'!$A21),"")</f>
        <v/>
      </c>
      <c r="P21" s="158" t="str">
        <f>IFERROR(INDEX('March 2019'!$G$3:$BR$161,MATCH('Buying nGRPs'!$A21,'March 2019'!$A$3:$A$158,0),MATCH('Buying nGRPs'!P$9,'March 2019'!$G$1:$BR$1,0))/SUMIFS(Summary!$D:$D,Summary!$A:$A,'Buying nGRPs'!$A21),"")</f>
        <v/>
      </c>
      <c r="Q21" s="158" t="str">
        <f>IFERROR(INDEX('March 2019'!$G$3:$BR$161,MATCH('Buying nGRPs'!$A21,'March 2019'!$A$3:$A$158,0),MATCH('Buying nGRPs'!Q$9,'March 2019'!$G$1:$BR$1,0))/SUMIFS(Summary!$D:$D,Summary!$A:$A,'Buying nGRPs'!$A21),"")</f>
        <v/>
      </c>
      <c r="R21" s="158" t="str">
        <f>IFERROR(INDEX('March 2019'!$G$3:$BR$161,MATCH('Buying nGRPs'!$A21,'March 2019'!$A$3:$A$158,0),MATCH('Buying nGRPs'!R$9,'March 2019'!$G$1:$BR$1,0))/SUMIFS(Summary!$D:$D,Summary!$A:$A,'Buying nGRPs'!$A21),"")</f>
        <v/>
      </c>
      <c r="S21" s="158" t="str">
        <f>IFERROR(INDEX('March 2019'!$G$3:$BR$161,MATCH('Buying nGRPs'!$A21,'March 2019'!$A$3:$A$158,0),MATCH('Buying nGRPs'!S$9,'March 2019'!$G$1:$BR$1,0))/SUMIFS(Summary!$D:$D,Summary!$A:$A,'Buying nGRPs'!$A21),"")</f>
        <v/>
      </c>
      <c r="T21" s="158" t="str">
        <f>IFERROR(INDEX('March 2019'!$G$3:$BR$161,MATCH('Buying nGRPs'!$A21,'March 2019'!$A$3:$A$158,0),MATCH('Buying nGRPs'!T$9,'March 2019'!$G$1:$BR$1,0))/SUMIFS(Summary!$D:$D,Summary!$A:$A,'Buying nGRPs'!$A21),"")</f>
        <v/>
      </c>
      <c r="U21" s="158" t="str">
        <f>IFERROR(INDEX('March 2019'!$G$3:$BR$161,MATCH('Buying nGRPs'!$A21,'March 2019'!$A$3:$A$158,0),MATCH('Buying nGRPs'!U$9,'March 2019'!$G$1:$BR$1,0))/SUMIFS(Summary!$D:$D,Summary!$A:$A,'Buying nGRPs'!$A21),"")</f>
        <v/>
      </c>
      <c r="V21" s="158" t="str">
        <f>IFERROR(INDEX('March 2019'!$G$3:$BR$161,MATCH('Buying nGRPs'!$A21,'March 2019'!$A$3:$A$158,0),MATCH('Buying nGRPs'!V$9,'March 2019'!$G$1:$BR$1,0))/SUMIFS(Summary!$D:$D,Summary!$A:$A,'Buying nGRPs'!$A21),"")</f>
        <v/>
      </c>
      <c r="W21" s="158" t="str">
        <f>IFERROR(INDEX('March 2019'!$G$3:$BR$161,MATCH('Buying nGRPs'!$A21,'March 2019'!$A$3:$A$158,0),MATCH('Buying nGRPs'!W$9,'March 2019'!$G$1:$BR$1,0))/SUMIFS(Summary!$D:$D,Summary!$A:$A,'Buying nGRPs'!$A21),"")</f>
        <v/>
      </c>
      <c r="X21" s="158" t="str">
        <f>IFERROR(INDEX('March 2019'!$G$3:$BR$161,MATCH('Buying nGRPs'!$A21,'March 2019'!$A$3:$A$158,0),MATCH('Buying nGRPs'!X$9,'March 2019'!$G$1:$BR$1,0))/SUMIFS(Summary!$D:$D,Summary!$A:$A,'Buying nGRPs'!$A21),"")</f>
        <v/>
      </c>
      <c r="Y21" s="158" t="str">
        <f>IFERROR(INDEX('March 2019'!$G$3:$BR$161,MATCH('Buying nGRPs'!$A21,'March 2019'!$A$3:$A$158,0),MATCH('Buying nGRPs'!Y$9,'March 2019'!$G$1:$BR$1,0))/SUMIFS(Summary!$D:$D,Summary!$A:$A,'Buying nGRPs'!$A21),"")</f>
        <v/>
      </c>
      <c r="Z21" s="158" t="str">
        <f>IFERROR(INDEX('March 2019'!$G$3:$BR$161,MATCH('Buying nGRPs'!$A21,'March 2019'!$A$3:$A$158,0),MATCH('Buying nGRPs'!Z$9,'March 2019'!$G$1:$BR$1,0))/SUMIFS(Summary!$D:$D,Summary!$A:$A,'Buying nGRPs'!$A21),"")</f>
        <v/>
      </c>
      <c r="AA21" s="158" t="str">
        <f>IFERROR(INDEX('March 2019'!$G$3:$BR$161,MATCH('Buying nGRPs'!$A21,'March 2019'!$A$3:$A$158,0),MATCH('Buying nGRPs'!AA$9,'March 2019'!$G$1:$BR$1,0))/SUMIFS(Summary!$D:$D,Summary!$A:$A,'Buying nGRPs'!$A21),"")</f>
        <v/>
      </c>
      <c r="AB21" s="158" t="str">
        <f>IFERROR(INDEX('March 2019'!$G$3:$BR$161,MATCH('Buying nGRPs'!$A21,'March 2019'!$A$3:$A$158,0),MATCH('Buying nGRPs'!AB$9,'March 2019'!$G$1:$BR$1,0))/SUMIFS(Summary!$D:$D,Summary!$A:$A,'Buying nGRPs'!$A21),"")</f>
        <v/>
      </c>
      <c r="AC21" s="158">
        <f>IFERROR(INDEX('March 2019'!$G$3:$BR$161,MATCH('Buying nGRPs'!$A21,'March 2019'!$A$3:$A$158,0),MATCH('Buying nGRPs'!AC$9,'March 2019'!$G$1:$BR$1,0))/SUMIFS(Summary!$D:$D,Summary!$A:$A,'Buying nGRPs'!$A21),"")</f>
        <v>7.7777777777777779E-2</v>
      </c>
      <c r="AD21" s="158">
        <f>IFERROR(INDEX('March 2019'!$G$3:$BR$161,MATCH('Buying nGRPs'!$A21,'March 2019'!$A$3:$A$158,0),MATCH('Buying nGRPs'!AD$9,'March 2019'!$G$1:$BR$1,0))/SUMIFS(Summary!$D:$D,Summary!$A:$A,'Buying nGRPs'!$A21),"")</f>
        <v>0.1111111111111111</v>
      </c>
      <c r="AE21" s="158" t="str">
        <f>IFERROR(INDEX('March 2019'!$G$3:$BR$161,MATCH('Buying nGRPs'!$A21,'March 2019'!$A$3:$A$158,0),MATCH('Buying nGRPs'!AE$9,'March 2019'!$G$1:$BR$1,0))/SUMIFS(Summary!$D:$D,Summary!$A:$A,'Buying nGRPs'!$A21),"")</f>
        <v/>
      </c>
      <c r="AF21" s="158" t="str">
        <f>IFERROR(INDEX('March 2019'!$G$3:$BR$161,MATCH('Buying nGRPs'!$A21,'March 2019'!$A$3:$A$158,0),MATCH('Buying nGRPs'!AF$9,'March 2019'!$G$1:$BR$1,0))/SUMIFS(Summary!$D:$D,Summary!$A:$A,'Buying nGRPs'!$A21),"")</f>
        <v/>
      </c>
      <c r="AG21" s="158" t="str">
        <f>IFERROR(INDEX('March 2019'!$G$3:$BR$161,MATCH('Buying nGRPs'!$A21,'March 2019'!$A$3:$A$158,0),MATCH('Buying nGRPs'!AG$9,'March 2019'!$G$1:$BR$1,0))/SUMIFS(Summary!$D:$D,Summary!$A:$A,'Buying nGRPs'!$A21),"")</f>
        <v/>
      </c>
      <c r="AH21" s="158">
        <f>IFERROR(INDEX('March 2019'!$G$3:$BR$161,MATCH('Buying nGRPs'!$A21,'March 2019'!$A$3:$A$158,0),MATCH('Buying nGRPs'!AH$9,'March 2019'!$G$1:$BR$1,0))/SUMIFS(Summary!$D:$D,Summary!$A:$A,'Buying nGRPs'!$A21),"")</f>
        <v>5.5555555555555552E-2</v>
      </c>
      <c r="AI21" s="158" t="str">
        <f>IFERROR(INDEX('March 2019'!$G$3:$BR$161,MATCH('Buying nGRPs'!$A21,'March 2019'!$A$3:$A$158,0),MATCH('Buying nGRPs'!AI$9,'March 2019'!$G$1:$BR$1,0))/SUMIFS(Summary!$D:$D,Summary!$A:$A,'Buying nGRPs'!$A21),"")</f>
        <v/>
      </c>
      <c r="AJ21" s="158" t="str">
        <f>IFERROR(INDEX('March 2019'!$G$3:$BR$161,MATCH('Buying nGRPs'!$A21,'March 2019'!$A$3:$A$158,0),MATCH('Buying nGRPs'!AJ$9,'March 2019'!$G$1:$BR$1,0))/SUMIFS(Summary!$D:$D,Summary!$A:$A,'Buying nGRPs'!$A21),"")</f>
        <v/>
      </c>
      <c r="AK21" s="158">
        <f>IFERROR(INDEX('March 2019'!$G$3:$BR$161,MATCH('Buying nGRPs'!$A21,'March 2019'!$A$3:$A$158,0),MATCH('Buying nGRPs'!AK$9,'March 2019'!$G$1:$BR$1,0))/SUMIFS(Summary!$D:$D,Summary!$A:$A,'Buying nGRPs'!$A21),"")</f>
        <v>1.6666666666666666E-2</v>
      </c>
      <c r="AL21" s="158">
        <f>IFERROR(INDEX('March 2019'!$G$3:$BR$161,MATCH('Buying nGRPs'!$A21,'March 2019'!$A$3:$A$158,0),MATCH('Buying nGRPs'!AL$9,'March 2019'!$G$1:$BR$1,0))/SUMIFS(Summary!$D:$D,Summary!$A:$A,'Buying nGRPs'!$A21),"")</f>
        <v>0</v>
      </c>
      <c r="AM21" s="158" t="str">
        <f>IFERROR(INDEX('March 2019'!$G$3:$BR$161,MATCH('Buying nGRPs'!$A21,'March 2019'!$A$3:$A$158,0),MATCH('Buying nGRPs'!AM$9,'March 2019'!$G$1:$BR$1,0))/SUMIFS(Summary!$D:$D,Summary!$A:$A,'Buying nGRPs'!$A21),"")</f>
        <v/>
      </c>
      <c r="AN21" s="158">
        <f>IFERROR(INDEX('March 2019'!$G$3:$BR$161,MATCH('Buying nGRPs'!$A21,'March 2019'!$A$3:$A$158,0),MATCH('Buying nGRPs'!AN$9,'March 2019'!$G$1:$BR$1,0))/SUMIFS(Summary!$D:$D,Summary!$A:$A,'Buying nGRPs'!$A21),"")</f>
        <v>0</v>
      </c>
      <c r="AO21" s="158">
        <f>IFERROR(INDEX('March 2019'!$G$3:$BR$161,MATCH('Buying nGRPs'!$A21,'March 2019'!$A$3:$A$158,0),MATCH('Buying nGRPs'!AO$9,'March 2019'!$G$1:$BR$1,0))/SUMIFS(Summary!$D:$D,Summary!$A:$A,'Buying nGRPs'!$A21),"")</f>
        <v>3.888888888888889E-2</v>
      </c>
      <c r="AP21" s="158" t="str">
        <f>IFERROR(INDEX('March 2019'!$G$3:$BR$161,MATCH('Buying nGRPs'!$A21,'March 2019'!$A$3:$A$158,0),MATCH('Buying nGRPs'!AP$9,'March 2019'!$G$1:$BR$1,0))/SUMIFS(Summary!$D:$D,Summary!$A:$A,'Buying nGRPs'!$A21),"")</f>
        <v/>
      </c>
      <c r="AQ21" s="158" t="str">
        <f>IFERROR(INDEX('March 2019'!$G$3:$BR$161,MATCH('Buying nGRPs'!$A21,'March 2019'!$A$3:$A$158,0),MATCH('Buying nGRPs'!AQ$9,'March 2019'!$G$1:$BR$1,0))/SUMIFS(Summary!$D:$D,Summary!$A:$A,'Buying nGRPs'!$A21),"")</f>
        <v/>
      </c>
      <c r="AR21" s="158">
        <f>IFERROR(INDEX('March 2019'!$G$3:$BR$161,MATCH('Buying nGRPs'!$A21,'March 2019'!$A$3:$A$158,0),MATCH('Buying nGRPs'!AR$9,'March 2019'!$G$1:$BR$1,0))/SUMIFS(Summary!$D:$D,Summary!$A:$A,'Buying nGRPs'!$A21),"")</f>
        <v>0</v>
      </c>
      <c r="AS21" s="158" t="str">
        <f>IFERROR(INDEX('March 2019'!$G$3:$BR$161,MATCH('Buying nGRPs'!$A21,'March 2019'!$A$3:$A$158,0),MATCH('Buying nGRPs'!AS$9,'March 2019'!$G$1:$BR$1,0))/SUMIFS(Summary!$D:$D,Summary!$A:$A,'Buying nGRPs'!$A21),"")</f>
        <v/>
      </c>
      <c r="AT21" s="158" t="str">
        <f>IFERROR(INDEX('March 2019'!$G$3:$BR$161,MATCH('Buying nGRPs'!$A21,'March 2019'!$A$3:$A$158,0),MATCH('Buying nGRPs'!AT$9,'March 2019'!$G$1:$BR$1,0))/SUMIFS(Summary!$D:$D,Summary!$A:$A,'Buying nGRPs'!$A21),"")</f>
        <v/>
      </c>
      <c r="AU21" s="158" t="str">
        <f>IFERROR(INDEX('March 2019'!$G$3:$BR$161,MATCH('Buying nGRPs'!$A21,'March 2019'!$A$3:$A$158,0),MATCH('Buying nGRPs'!AU$9,'March 2019'!$G$1:$BR$1,0))/SUMIFS(Summary!$D:$D,Summary!$A:$A,'Buying nGRPs'!$A21),"")</f>
        <v/>
      </c>
      <c r="AV21" s="158" t="str">
        <f>IFERROR(INDEX('March 2019'!$G$3:$BR$161,MATCH('Buying nGRPs'!$A21,'March 2019'!$A$3:$A$158,0),MATCH('Buying nGRPs'!AV$9,'March 2019'!$G$1:$BR$1,0))/SUMIFS(Summary!$D:$D,Summary!$A:$A,'Buying nGRPs'!$A21),"")</f>
        <v/>
      </c>
      <c r="AW21" s="158" t="str">
        <f>IFERROR(INDEX('March 2019'!$G$3:$BR$161,MATCH('Buying nGRPs'!$A21,'March 2019'!$A$3:$A$158,0),MATCH('Buying nGRPs'!AW$9,'March 2019'!$G$1:$BR$1,0))/SUMIFS(Summary!$D:$D,Summary!$A:$A,'Buying nGRPs'!$A21),"")</f>
        <v/>
      </c>
      <c r="AX21" s="158">
        <f>IFERROR(INDEX('March 2019'!$G$3:$BR$161,MATCH('Buying nGRPs'!$A21,'March 2019'!$A$3:$A$158,0),MATCH('Buying nGRPs'!AX$9,'March 2019'!$G$1:$BR$1,0))/SUMIFS(Summary!$D:$D,Summary!$A:$A,'Buying nGRPs'!$A21),"")</f>
        <v>0</v>
      </c>
      <c r="AY21" s="158">
        <f>IFERROR(INDEX('March 2019'!$G$3:$BR$161,MATCH('Buying nGRPs'!$A21,'March 2019'!$A$3:$A$158,0),MATCH('Buying nGRPs'!AY$9,'March 2019'!$G$1:$BR$1,0))/SUMIFS(Summary!$D:$D,Summary!$A:$A,'Buying nGRPs'!$A21),"")</f>
        <v>0</v>
      </c>
      <c r="AZ21" s="158">
        <f>IFERROR(INDEX('March 2019'!$G$3:$BR$161,MATCH('Buying nGRPs'!$A21,'March 2019'!$A$3:$A$158,0),MATCH('Buying nGRPs'!AZ$9,'March 2019'!$G$1:$BR$1,0))/SUMIFS(Summary!$D:$D,Summary!$A:$A,'Buying nGRPs'!$A21),"")</f>
        <v>0</v>
      </c>
      <c r="BA21" s="158">
        <f>IFERROR(INDEX('March 2019'!$G$3:$BR$161,MATCH('Buying nGRPs'!$A21,'March 2019'!$A$3:$A$158,0),MATCH('Buying nGRPs'!BA$9,'March 2019'!$G$1:$BR$1,0))/SUMIFS(Summary!$D:$D,Summary!$A:$A,'Buying nGRPs'!$A21),"")</f>
        <v>0</v>
      </c>
      <c r="BB21" s="11">
        <f t="shared" si="22"/>
        <v>0.30000000000000004</v>
      </c>
      <c r="BC21" s="11"/>
      <c r="BD21" s="106">
        <f t="shared" si="23"/>
        <v>-0.30000000000000004</v>
      </c>
    </row>
    <row r="22" spans="1:59">
      <c r="A22" s="80" t="s">
        <v>45</v>
      </c>
      <c r="B22" s="105">
        <f t="shared" si="18"/>
        <v>0.24444444444444444</v>
      </c>
      <c r="C22" s="192">
        <f t="shared" si="19"/>
        <v>2.4444444444444445E-7</v>
      </c>
      <c r="D22" s="48">
        <f t="shared" si="20"/>
        <v>0</v>
      </c>
      <c r="E22" s="138">
        <f t="shared" si="21"/>
        <v>-0.24444444444444444</v>
      </c>
      <c r="F22" s="93" t="s">
        <v>45</v>
      </c>
      <c r="G22" s="158" t="str">
        <f>IFERROR(INDEX('March 2019'!$G$3:$BR$161,MATCH('Buying nGRPs'!$A22,'March 2019'!$A$3:$A$158,0),MATCH('Buying nGRPs'!G$9,'March 2019'!$G$1:$BR$1,0))/SUMIFS(Summary!$D:$D,Summary!$A:$A,'Buying nGRPs'!$A22),"")</f>
        <v/>
      </c>
      <c r="H22" s="158" t="str">
        <f>IFERROR(INDEX('March 2019'!$G$3:$BR$161,MATCH('Buying nGRPs'!$A22,'March 2019'!$A$3:$A$158,0),MATCH('Buying nGRPs'!H$9,'March 2019'!$G$1:$BR$1,0))/SUMIFS(Summary!$D:$D,Summary!$A:$A,'Buying nGRPs'!$A22),"")</f>
        <v/>
      </c>
      <c r="I22" s="158" t="str">
        <f>IFERROR(INDEX('March 2019'!$G$3:$BR$161,MATCH('Buying nGRPs'!$A22,'March 2019'!$A$3:$A$158,0),MATCH('Buying nGRPs'!I$9,'March 2019'!$G$1:$BR$1,0))/SUMIFS(Summary!$D:$D,Summary!$A:$A,'Buying nGRPs'!$A22),"")</f>
        <v/>
      </c>
      <c r="J22" s="158">
        <f>IFERROR(INDEX('March 2019'!$G$3:$BR$161,MATCH('Buying nGRPs'!$A22,'March 2019'!$A$3:$A$158,0),MATCH('Buying nGRPs'!J$9,'March 2019'!$G$1:$BR$1,0))/SUMIFS(Summary!$D:$D,Summary!$A:$A,'Buying nGRPs'!$A22),"")</f>
        <v>0</v>
      </c>
      <c r="K22" s="158" t="str">
        <f>IFERROR(INDEX('March 2019'!$G$3:$BR$161,MATCH('Buying nGRPs'!$A22,'March 2019'!$A$3:$A$158,0),MATCH('Buying nGRPs'!K$9,'March 2019'!$G$1:$BR$1,0))/SUMIFS(Summary!$D:$D,Summary!$A:$A,'Buying nGRPs'!$A22),"")</f>
        <v/>
      </c>
      <c r="L22" s="158" t="str">
        <f>IFERROR(INDEX('March 2019'!$G$3:$BR$161,MATCH('Buying nGRPs'!$A22,'March 2019'!$A$3:$A$158,0),MATCH('Buying nGRPs'!L$9,'March 2019'!$G$1:$BR$1,0))/SUMIFS(Summary!$D:$D,Summary!$A:$A,'Buying nGRPs'!$A22),"")</f>
        <v/>
      </c>
      <c r="M22" s="158" t="str">
        <f>IFERROR(INDEX('March 2019'!$G$3:$BR$161,MATCH('Buying nGRPs'!$A22,'March 2019'!$A$3:$A$158,0),MATCH('Buying nGRPs'!M$9,'March 2019'!$G$1:$BR$1,0))/SUMIFS(Summary!$D:$D,Summary!$A:$A,'Buying nGRPs'!$A22),"")</f>
        <v/>
      </c>
      <c r="N22" s="158" t="str">
        <f>IFERROR(INDEX('March 2019'!$G$3:$BR$161,MATCH('Buying nGRPs'!$A22,'March 2019'!$A$3:$A$158,0),MATCH('Buying nGRPs'!N$9,'March 2019'!$G$1:$BR$1,0))/SUMIFS(Summary!$D:$D,Summary!$A:$A,'Buying nGRPs'!$A22),"")</f>
        <v/>
      </c>
      <c r="O22" s="158" t="str">
        <f>IFERROR(INDEX('March 2019'!$G$3:$BR$161,MATCH('Buying nGRPs'!$A22,'March 2019'!$A$3:$A$158,0),MATCH('Buying nGRPs'!O$9,'March 2019'!$G$1:$BR$1,0))/SUMIFS(Summary!$D:$D,Summary!$A:$A,'Buying nGRPs'!$A22),"")</f>
        <v/>
      </c>
      <c r="P22" s="158" t="str">
        <f>IFERROR(INDEX('March 2019'!$G$3:$BR$161,MATCH('Buying nGRPs'!$A22,'March 2019'!$A$3:$A$158,0),MATCH('Buying nGRPs'!P$9,'March 2019'!$G$1:$BR$1,0))/SUMIFS(Summary!$D:$D,Summary!$A:$A,'Buying nGRPs'!$A22),"")</f>
        <v/>
      </c>
      <c r="Q22" s="158" t="str">
        <f>IFERROR(INDEX('March 2019'!$G$3:$BR$161,MATCH('Buying nGRPs'!$A22,'March 2019'!$A$3:$A$158,0),MATCH('Buying nGRPs'!Q$9,'March 2019'!$G$1:$BR$1,0))/SUMIFS(Summary!$D:$D,Summary!$A:$A,'Buying nGRPs'!$A22),"")</f>
        <v/>
      </c>
      <c r="R22" s="158" t="str">
        <f>IFERROR(INDEX('March 2019'!$G$3:$BR$161,MATCH('Buying nGRPs'!$A22,'March 2019'!$A$3:$A$158,0),MATCH('Buying nGRPs'!R$9,'March 2019'!$G$1:$BR$1,0))/SUMIFS(Summary!$D:$D,Summary!$A:$A,'Buying nGRPs'!$A22),"")</f>
        <v/>
      </c>
      <c r="S22" s="158" t="str">
        <f>IFERROR(INDEX('March 2019'!$G$3:$BR$161,MATCH('Buying nGRPs'!$A22,'March 2019'!$A$3:$A$158,0),MATCH('Buying nGRPs'!S$9,'March 2019'!$G$1:$BR$1,0))/SUMIFS(Summary!$D:$D,Summary!$A:$A,'Buying nGRPs'!$A22),"")</f>
        <v/>
      </c>
      <c r="T22" s="158" t="str">
        <f>IFERROR(INDEX('March 2019'!$G$3:$BR$161,MATCH('Buying nGRPs'!$A22,'March 2019'!$A$3:$A$158,0),MATCH('Buying nGRPs'!T$9,'March 2019'!$G$1:$BR$1,0))/SUMIFS(Summary!$D:$D,Summary!$A:$A,'Buying nGRPs'!$A22),"")</f>
        <v/>
      </c>
      <c r="U22" s="158" t="str">
        <f>IFERROR(INDEX('March 2019'!$G$3:$BR$161,MATCH('Buying nGRPs'!$A22,'March 2019'!$A$3:$A$158,0),MATCH('Buying nGRPs'!U$9,'March 2019'!$G$1:$BR$1,0))/SUMIFS(Summary!$D:$D,Summary!$A:$A,'Buying nGRPs'!$A22),"")</f>
        <v/>
      </c>
      <c r="V22" s="158" t="str">
        <f>IFERROR(INDEX('March 2019'!$G$3:$BR$161,MATCH('Buying nGRPs'!$A22,'March 2019'!$A$3:$A$158,0),MATCH('Buying nGRPs'!V$9,'March 2019'!$G$1:$BR$1,0))/SUMIFS(Summary!$D:$D,Summary!$A:$A,'Buying nGRPs'!$A22),"")</f>
        <v/>
      </c>
      <c r="W22" s="158" t="str">
        <f>IFERROR(INDEX('March 2019'!$G$3:$BR$161,MATCH('Buying nGRPs'!$A22,'March 2019'!$A$3:$A$158,0),MATCH('Buying nGRPs'!W$9,'March 2019'!$G$1:$BR$1,0))/SUMIFS(Summary!$D:$D,Summary!$A:$A,'Buying nGRPs'!$A22),"")</f>
        <v/>
      </c>
      <c r="X22" s="158" t="str">
        <f>IFERROR(INDEX('March 2019'!$G$3:$BR$161,MATCH('Buying nGRPs'!$A22,'March 2019'!$A$3:$A$158,0),MATCH('Buying nGRPs'!X$9,'March 2019'!$G$1:$BR$1,0))/SUMIFS(Summary!$D:$D,Summary!$A:$A,'Buying nGRPs'!$A22),"")</f>
        <v/>
      </c>
      <c r="Y22" s="158" t="str">
        <f>IFERROR(INDEX('March 2019'!$G$3:$BR$161,MATCH('Buying nGRPs'!$A22,'March 2019'!$A$3:$A$158,0),MATCH('Buying nGRPs'!Y$9,'March 2019'!$G$1:$BR$1,0))/SUMIFS(Summary!$D:$D,Summary!$A:$A,'Buying nGRPs'!$A22),"")</f>
        <v/>
      </c>
      <c r="Z22" s="158" t="str">
        <f>IFERROR(INDEX('March 2019'!$G$3:$BR$161,MATCH('Buying nGRPs'!$A22,'March 2019'!$A$3:$A$158,0),MATCH('Buying nGRPs'!Z$9,'March 2019'!$G$1:$BR$1,0))/SUMIFS(Summary!$D:$D,Summary!$A:$A,'Buying nGRPs'!$A22),"")</f>
        <v/>
      </c>
      <c r="AA22" s="158" t="str">
        <f>IFERROR(INDEX('March 2019'!$G$3:$BR$161,MATCH('Buying nGRPs'!$A22,'March 2019'!$A$3:$A$158,0),MATCH('Buying nGRPs'!AA$9,'March 2019'!$G$1:$BR$1,0))/SUMIFS(Summary!$D:$D,Summary!$A:$A,'Buying nGRPs'!$A22),"")</f>
        <v/>
      </c>
      <c r="AB22" s="158" t="str">
        <f>IFERROR(INDEX('March 2019'!$G$3:$BR$161,MATCH('Buying nGRPs'!$A22,'March 2019'!$A$3:$A$158,0),MATCH('Buying nGRPs'!AB$9,'March 2019'!$G$1:$BR$1,0))/SUMIFS(Summary!$D:$D,Summary!$A:$A,'Buying nGRPs'!$A22),"")</f>
        <v/>
      </c>
      <c r="AC22" s="158">
        <f>IFERROR(INDEX('March 2019'!$G$3:$BR$161,MATCH('Buying nGRPs'!$A22,'March 2019'!$A$3:$A$158,0),MATCH('Buying nGRPs'!AC$9,'March 2019'!$G$1:$BR$1,0))/SUMIFS(Summary!$D:$D,Summary!$A:$A,'Buying nGRPs'!$A22),"")</f>
        <v>0</v>
      </c>
      <c r="AD22" s="158">
        <f>IFERROR(INDEX('March 2019'!$G$3:$BR$161,MATCH('Buying nGRPs'!$A22,'March 2019'!$A$3:$A$158,0),MATCH('Buying nGRPs'!AD$9,'March 2019'!$G$1:$BR$1,0))/SUMIFS(Summary!$D:$D,Summary!$A:$A,'Buying nGRPs'!$A22),"")</f>
        <v>0.1111111111111111</v>
      </c>
      <c r="AE22" s="158" t="str">
        <f>IFERROR(INDEX('March 2019'!$G$3:$BR$161,MATCH('Buying nGRPs'!$A22,'March 2019'!$A$3:$A$158,0),MATCH('Buying nGRPs'!AE$9,'March 2019'!$G$1:$BR$1,0))/SUMIFS(Summary!$D:$D,Summary!$A:$A,'Buying nGRPs'!$A22),"")</f>
        <v/>
      </c>
      <c r="AF22" s="158" t="str">
        <f>IFERROR(INDEX('March 2019'!$G$3:$BR$161,MATCH('Buying nGRPs'!$A22,'March 2019'!$A$3:$A$158,0),MATCH('Buying nGRPs'!AF$9,'March 2019'!$G$1:$BR$1,0))/SUMIFS(Summary!$D:$D,Summary!$A:$A,'Buying nGRPs'!$A22),"")</f>
        <v/>
      </c>
      <c r="AG22" s="158" t="str">
        <f>IFERROR(INDEX('March 2019'!$G$3:$BR$161,MATCH('Buying nGRPs'!$A22,'March 2019'!$A$3:$A$158,0),MATCH('Buying nGRPs'!AG$9,'March 2019'!$G$1:$BR$1,0))/SUMIFS(Summary!$D:$D,Summary!$A:$A,'Buying nGRPs'!$A22),"")</f>
        <v/>
      </c>
      <c r="AH22" s="158">
        <f>IFERROR(INDEX('March 2019'!$G$3:$BR$161,MATCH('Buying nGRPs'!$A22,'March 2019'!$A$3:$A$158,0),MATCH('Buying nGRPs'!AH$9,'March 2019'!$G$1:$BR$1,0))/SUMIFS(Summary!$D:$D,Summary!$A:$A,'Buying nGRPs'!$A22),"")</f>
        <v>7.7777777777777779E-2</v>
      </c>
      <c r="AI22" s="158" t="str">
        <f>IFERROR(INDEX('March 2019'!$G$3:$BR$161,MATCH('Buying nGRPs'!$A22,'March 2019'!$A$3:$A$158,0),MATCH('Buying nGRPs'!AI$9,'March 2019'!$G$1:$BR$1,0))/SUMIFS(Summary!$D:$D,Summary!$A:$A,'Buying nGRPs'!$A22),"")</f>
        <v/>
      </c>
      <c r="AJ22" s="158" t="str">
        <f>IFERROR(INDEX('March 2019'!$G$3:$BR$161,MATCH('Buying nGRPs'!$A22,'March 2019'!$A$3:$A$158,0),MATCH('Buying nGRPs'!AJ$9,'March 2019'!$G$1:$BR$1,0))/SUMIFS(Summary!$D:$D,Summary!$A:$A,'Buying nGRPs'!$A22),"")</f>
        <v/>
      </c>
      <c r="AK22" s="158">
        <f>IFERROR(INDEX('March 2019'!$G$3:$BR$161,MATCH('Buying nGRPs'!$A22,'March 2019'!$A$3:$A$158,0),MATCH('Buying nGRPs'!AK$9,'March 2019'!$G$1:$BR$1,0))/SUMIFS(Summary!$D:$D,Summary!$A:$A,'Buying nGRPs'!$A22),"")</f>
        <v>0</v>
      </c>
      <c r="AL22" s="158">
        <f>IFERROR(INDEX('March 2019'!$G$3:$BR$161,MATCH('Buying nGRPs'!$A22,'March 2019'!$A$3:$A$158,0),MATCH('Buying nGRPs'!AL$9,'March 2019'!$G$1:$BR$1,0))/SUMIFS(Summary!$D:$D,Summary!$A:$A,'Buying nGRPs'!$A22),"")</f>
        <v>0</v>
      </c>
      <c r="AM22" s="158" t="str">
        <f>IFERROR(INDEX('March 2019'!$G$3:$BR$161,MATCH('Buying nGRPs'!$A22,'March 2019'!$A$3:$A$158,0),MATCH('Buying nGRPs'!AM$9,'March 2019'!$G$1:$BR$1,0))/SUMIFS(Summary!$D:$D,Summary!$A:$A,'Buying nGRPs'!$A22),"")</f>
        <v/>
      </c>
      <c r="AN22" s="158">
        <f>IFERROR(INDEX('March 2019'!$G$3:$BR$161,MATCH('Buying nGRPs'!$A22,'March 2019'!$A$3:$A$158,0),MATCH('Buying nGRPs'!AN$9,'March 2019'!$G$1:$BR$1,0))/SUMIFS(Summary!$D:$D,Summary!$A:$A,'Buying nGRPs'!$A22),"")</f>
        <v>0</v>
      </c>
      <c r="AO22" s="158">
        <f>IFERROR(INDEX('March 2019'!$G$3:$BR$161,MATCH('Buying nGRPs'!$A22,'March 2019'!$A$3:$A$158,0),MATCH('Buying nGRPs'!AO$9,'March 2019'!$G$1:$BR$1,0))/SUMIFS(Summary!$D:$D,Summary!$A:$A,'Buying nGRPs'!$A22),"")</f>
        <v>5.5555555555555552E-2</v>
      </c>
      <c r="AP22" s="158" t="str">
        <f>IFERROR(INDEX('March 2019'!$G$3:$BR$161,MATCH('Buying nGRPs'!$A22,'March 2019'!$A$3:$A$158,0),MATCH('Buying nGRPs'!AP$9,'March 2019'!$G$1:$BR$1,0))/SUMIFS(Summary!$D:$D,Summary!$A:$A,'Buying nGRPs'!$A22),"")</f>
        <v/>
      </c>
      <c r="AQ22" s="158" t="str">
        <f>IFERROR(INDEX('March 2019'!$G$3:$BR$161,MATCH('Buying nGRPs'!$A22,'March 2019'!$A$3:$A$158,0),MATCH('Buying nGRPs'!AQ$9,'March 2019'!$G$1:$BR$1,0))/SUMIFS(Summary!$D:$D,Summary!$A:$A,'Buying nGRPs'!$A22),"")</f>
        <v/>
      </c>
      <c r="AR22" s="158">
        <f>IFERROR(INDEX('March 2019'!$G$3:$BR$161,MATCH('Buying nGRPs'!$A22,'March 2019'!$A$3:$A$158,0),MATCH('Buying nGRPs'!AR$9,'March 2019'!$G$1:$BR$1,0))/SUMIFS(Summary!$D:$D,Summary!$A:$A,'Buying nGRPs'!$A22),"")</f>
        <v>0</v>
      </c>
      <c r="AS22" s="158" t="str">
        <f>IFERROR(INDEX('March 2019'!$G$3:$BR$161,MATCH('Buying nGRPs'!$A22,'March 2019'!$A$3:$A$158,0),MATCH('Buying nGRPs'!AS$9,'March 2019'!$G$1:$BR$1,0))/SUMIFS(Summary!$D:$D,Summary!$A:$A,'Buying nGRPs'!$A22),"")</f>
        <v/>
      </c>
      <c r="AT22" s="158" t="str">
        <f>IFERROR(INDEX('March 2019'!$G$3:$BR$161,MATCH('Buying nGRPs'!$A22,'March 2019'!$A$3:$A$158,0),MATCH('Buying nGRPs'!AT$9,'March 2019'!$G$1:$BR$1,0))/SUMIFS(Summary!$D:$D,Summary!$A:$A,'Buying nGRPs'!$A22),"")</f>
        <v/>
      </c>
      <c r="AU22" s="158" t="str">
        <f>IFERROR(INDEX('March 2019'!$G$3:$BR$161,MATCH('Buying nGRPs'!$A22,'March 2019'!$A$3:$A$158,0),MATCH('Buying nGRPs'!AU$9,'March 2019'!$G$1:$BR$1,0))/SUMIFS(Summary!$D:$D,Summary!$A:$A,'Buying nGRPs'!$A22),"")</f>
        <v/>
      </c>
      <c r="AV22" s="158" t="str">
        <f>IFERROR(INDEX('March 2019'!$G$3:$BR$161,MATCH('Buying nGRPs'!$A22,'March 2019'!$A$3:$A$158,0),MATCH('Buying nGRPs'!AV$9,'March 2019'!$G$1:$BR$1,0))/SUMIFS(Summary!$D:$D,Summary!$A:$A,'Buying nGRPs'!$A22),"")</f>
        <v/>
      </c>
      <c r="AW22" s="158" t="str">
        <f>IFERROR(INDEX('March 2019'!$G$3:$BR$161,MATCH('Buying nGRPs'!$A22,'March 2019'!$A$3:$A$158,0),MATCH('Buying nGRPs'!AW$9,'March 2019'!$G$1:$BR$1,0))/SUMIFS(Summary!$D:$D,Summary!$A:$A,'Buying nGRPs'!$A22),"")</f>
        <v/>
      </c>
      <c r="AX22" s="158">
        <f>IFERROR(INDEX('March 2019'!$G$3:$BR$161,MATCH('Buying nGRPs'!$A22,'March 2019'!$A$3:$A$158,0),MATCH('Buying nGRPs'!AX$9,'March 2019'!$G$1:$BR$1,0))/SUMIFS(Summary!$D:$D,Summary!$A:$A,'Buying nGRPs'!$A22),"")</f>
        <v>0</v>
      </c>
      <c r="AY22" s="158">
        <f>IFERROR(INDEX('March 2019'!$G$3:$BR$161,MATCH('Buying nGRPs'!$A22,'March 2019'!$A$3:$A$158,0),MATCH('Buying nGRPs'!AY$9,'March 2019'!$G$1:$BR$1,0))/SUMIFS(Summary!$D:$D,Summary!$A:$A,'Buying nGRPs'!$A22),"")</f>
        <v>0</v>
      </c>
      <c r="AZ22" s="158">
        <f>IFERROR(INDEX('March 2019'!$G$3:$BR$161,MATCH('Buying nGRPs'!$A22,'March 2019'!$A$3:$A$158,0),MATCH('Buying nGRPs'!AZ$9,'March 2019'!$G$1:$BR$1,0))/SUMIFS(Summary!$D:$D,Summary!$A:$A,'Buying nGRPs'!$A22),"")</f>
        <v>0</v>
      </c>
      <c r="BA22" s="158">
        <f>IFERROR(INDEX('March 2019'!$G$3:$BR$161,MATCH('Buying nGRPs'!$A22,'March 2019'!$A$3:$A$158,0),MATCH('Buying nGRPs'!BA$9,'March 2019'!$G$1:$BR$1,0))/SUMIFS(Summary!$D:$D,Summary!$A:$A,'Buying nGRPs'!$A22),"")</f>
        <v>0</v>
      </c>
      <c r="BB22" s="11">
        <f t="shared" si="22"/>
        <v>0.24444444444444444</v>
      </c>
      <c r="BC22" s="11"/>
      <c r="BD22" s="106">
        <f t="shared" si="23"/>
        <v>-0.24444444444444444</v>
      </c>
    </row>
    <row r="23" spans="1:59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2019'!$G$3:$BR$161,MATCH('Buying nGRPs'!$A23,'March 2019'!$A$3:$A$158,0),MATCH('Buying nGRPs'!G$9,'March 2019'!$G$1:$BR$1,0))/SUMIFS(Summary!$D:$D,Summary!$A:$A,'Buying nGRPs'!$A23),"")</f>
        <v/>
      </c>
      <c r="H23" s="158" t="str">
        <f>IFERROR(INDEX('March 2019'!$G$3:$BR$161,MATCH('Buying nGRPs'!$A23,'March 2019'!$A$3:$A$158,0),MATCH('Buying nGRPs'!H$9,'March 2019'!$G$1:$BR$1,0))/SUMIFS(Summary!$D:$D,Summary!$A:$A,'Buying nGRPs'!$A23),"")</f>
        <v/>
      </c>
      <c r="I23" s="158" t="str">
        <f>IFERROR(INDEX('March 2019'!$G$3:$BR$161,MATCH('Buying nGRPs'!$A23,'March 2019'!$A$3:$A$158,0),MATCH('Buying nGRPs'!I$9,'March 2019'!$G$1:$BR$1,0))/SUMIFS(Summary!$D:$D,Summary!$A:$A,'Buying nGRPs'!$A23),"")</f>
        <v/>
      </c>
      <c r="J23" s="158" t="str">
        <f>IFERROR(INDEX('March 2019'!$G$3:$BR$161,MATCH('Buying nGRPs'!$A23,'March 2019'!$A$3:$A$158,0),MATCH('Buying nGRPs'!J$9,'March 2019'!$G$1:$BR$1,0))/SUMIFS(Summary!$D:$D,Summary!$A:$A,'Buying nGRPs'!$A23),"")</f>
        <v/>
      </c>
      <c r="K23" s="158" t="str">
        <f>IFERROR(INDEX('March 2019'!$G$3:$BR$161,MATCH('Buying nGRPs'!$A23,'March 2019'!$A$3:$A$158,0),MATCH('Buying nGRPs'!K$9,'March 2019'!$G$1:$BR$1,0))/SUMIFS(Summary!$D:$D,Summary!$A:$A,'Buying nGRPs'!$A23),"")</f>
        <v/>
      </c>
      <c r="L23" s="158" t="str">
        <f>IFERROR(INDEX('March 2019'!$G$3:$BR$161,MATCH('Buying nGRPs'!$A23,'March 2019'!$A$3:$A$158,0),MATCH('Buying nGRPs'!L$9,'March 2019'!$G$1:$BR$1,0))/SUMIFS(Summary!$D:$D,Summary!$A:$A,'Buying nGRPs'!$A23),"")</f>
        <v/>
      </c>
      <c r="M23" s="158" t="str">
        <f>IFERROR(INDEX('March 2019'!$G$3:$BR$161,MATCH('Buying nGRPs'!$A23,'March 2019'!$A$3:$A$158,0),MATCH('Buying nGRPs'!M$9,'March 2019'!$G$1:$BR$1,0))/SUMIFS(Summary!$D:$D,Summary!$A:$A,'Buying nGRPs'!$A23),"")</f>
        <v/>
      </c>
      <c r="N23" s="158" t="str">
        <f>IFERROR(INDEX('March 2019'!$G$3:$BR$161,MATCH('Buying nGRPs'!$A23,'March 2019'!$A$3:$A$158,0),MATCH('Buying nGRPs'!N$9,'March 2019'!$G$1:$BR$1,0))/SUMIFS(Summary!$D:$D,Summary!$A:$A,'Buying nGRPs'!$A23),"")</f>
        <v/>
      </c>
      <c r="O23" s="158" t="str">
        <f>IFERROR(INDEX('March 2019'!$G$3:$BR$161,MATCH('Buying nGRPs'!$A23,'March 2019'!$A$3:$A$158,0),MATCH('Buying nGRPs'!O$9,'March 2019'!$G$1:$BR$1,0))/SUMIFS(Summary!$D:$D,Summary!$A:$A,'Buying nGRPs'!$A23),"")</f>
        <v/>
      </c>
      <c r="P23" s="158" t="str">
        <f>IFERROR(INDEX('March 2019'!$G$3:$BR$161,MATCH('Buying nGRPs'!$A23,'March 2019'!$A$3:$A$158,0),MATCH('Buying nGRPs'!P$9,'March 2019'!$G$1:$BR$1,0))/SUMIFS(Summary!$D:$D,Summary!$A:$A,'Buying nGRPs'!$A23),"")</f>
        <v/>
      </c>
      <c r="Q23" s="158" t="str">
        <f>IFERROR(INDEX('March 2019'!$G$3:$BR$161,MATCH('Buying nGRPs'!$A23,'March 2019'!$A$3:$A$158,0),MATCH('Buying nGRPs'!Q$9,'March 2019'!$G$1:$BR$1,0))/SUMIFS(Summary!$D:$D,Summary!$A:$A,'Buying nGRPs'!$A23),"")</f>
        <v/>
      </c>
      <c r="R23" s="158" t="str">
        <f>IFERROR(INDEX('March 2019'!$G$3:$BR$161,MATCH('Buying nGRPs'!$A23,'March 2019'!$A$3:$A$158,0),MATCH('Buying nGRPs'!R$9,'March 2019'!$G$1:$BR$1,0))/SUMIFS(Summary!$D:$D,Summary!$A:$A,'Buying nGRPs'!$A23),"")</f>
        <v/>
      </c>
      <c r="S23" s="158" t="str">
        <f>IFERROR(INDEX('March 2019'!$G$3:$BR$161,MATCH('Buying nGRPs'!$A23,'March 2019'!$A$3:$A$158,0),MATCH('Buying nGRPs'!S$9,'March 2019'!$G$1:$BR$1,0))/SUMIFS(Summary!$D:$D,Summary!$A:$A,'Buying nGRPs'!$A23),"")</f>
        <v/>
      </c>
      <c r="T23" s="158" t="str">
        <f>IFERROR(INDEX('March 2019'!$G$3:$BR$161,MATCH('Buying nGRPs'!$A23,'March 2019'!$A$3:$A$158,0),MATCH('Buying nGRPs'!T$9,'March 2019'!$G$1:$BR$1,0))/SUMIFS(Summary!$D:$D,Summary!$A:$A,'Buying nGRPs'!$A23),"")</f>
        <v/>
      </c>
      <c r="U23" s="158" t="str">
        <f>IFERROR(INDEX('March 2019'!$G$3:$BR$161,MATCH('Buying nGRPs'!$A23,'March 2019'!$A$3:$A$158,0),MATCH('Buying nGRPs'!U$9,'March 2019'!$G$1:$BR$1,0))/SUMIFS(Summary!$D:$D,Summary!$A:$A,'Buying nGRPs'!$A23),"")</f>
        <v/>
      </c>
      <c r="V23" s="158" t="str">
        <f>IFERROR(INDEX('March 2019'!$G$3:$BR$161,MATCH('Buying nGRPs'!$A23,'March 2019'!$A$3:$A$158,0),MATCH('Buying nGRPs'!V$9,'March 2019'!$G$1:$BR$1,0))/SUMIFS(Summary!$D:$D,Summary!$A:$A,'Buying nGRPs'!$A23),"")</f>
        <v/>
      </c>
      <c r="W23" s="158" t="str">
        <f>IFERROR(INDEX('March 2019'!$G$3:$BR$161,MATCH('Buying nGRPs'!$A23,'March 2019'!$A$3:$A$158,0),MATCH('Buying nGRPs'!W$9,'March 2019'!$G$1:$BR$1,0))/SUMIFS(Summary!$D:$D,Summary!$A:$A,'Buying nGRPs'!$A23),"")</f>
        <v/>
      </c>
      <c r="X23" s="158" t="str">
        <f>IFERROR(INDEX('March 2019'!$G$3:$BR$161,MATCH('Buying nGRPs'!$A23,'March 2019'!$A$3:$A$158,0),MATCH('Buying nGRPs'!X$9,'March 2019'!$G$1:$BR$1,0))/SUMIFS(Summary!$D:$D,Summary!$A:$A,'Buying nGRPs'!$A23),"")</f>
        <v/>
      </c>
      <c r="Y23" s="158" t="str">
        <f>IFERROR(INDEX('March 2019'!$G$3:$BR$161,MATCH('Buying nGRPs'!$A23,'March 2019'!$A$3:$A$158,0),MATCH('Buying nGRPs'!Y$9,'March 2019'!$G$1:$BR$1,0))/SUMIFS(Summary!$D:$D,Summary!$A:$A,'Buying nGRPs'!$A23),"")</f>
        <v/>
      </c>
      <c r="Z23" s="158" t="str">
        <f>IFERROR(INDEX('March 2019'!$G$3:$BR$161,MATCH('Buying nGRPs'!$A23,'March 2019'!$A$3:$A$158,0),MATCH('Buying nGRPs'!Z$9,'March 2019'!$G$1:$BR$1,0))/SUMIFS(Summary!$D:$D,Summary!$A:$A,'Buying nGRPs'!$A23),"")</f>
        <v/>
      </c>
      <c r="AA23" s="158" t="str">
        <f>IFERROR(INDEX('March 2019'!$G$3:$BR$161,MATCH('Buying nGRPs'!$A23,'March 2019'!$A$3:$A$158,0),MATCH('Buying nGRPs'!AA$9,'March 2019'!$G$1:$BR$1,0))/SUMIFS(Summary!$D:$D,Summary!$A:$A,'Buying nGRPs'!$A23),"")</f>
        <v/>
      </c>
      <c r="AB23" s="158" t="str">
        <f>IFERROR(INDEX('March 2019'!$G$3:$BR$161,MATCH('Buying nGRPs'!$A23,'March 2019'!$A$3:$A$158,0),MATCH('Buying nGRPs'!AB$9,'March 2019'!$G$1:$BR$1,0))/SUMIFS(Summary!$D:$D,Summary!$A:$A,'Buying nGRPs'!$A23),"")</f>
        <v/>
      </c>
      <c r="AC23" s="158" t="str">
        <f>IFERROR(INDEX('March 2019'!$G$3:$BR$161,MATCH('Buying nGRPs'!$A23,'March 2019'!$A$3:$A$158,0),MATCH('Buying nGRPs'!AC$9,'March 2019'!$G$1:$BR$1,0))/SUMIFS(Summary!$D:$D,Summary!$A:$A,'Buying nGRPs'!$A23),"")</f>
        <v/>
      </c>
      <c r="AD23" s="158" t="str">
        <f>IFERROR(INDEX('March 2019'!$G$3:$BR$161,MATCH('Buying nGRPs'!$A23,'March 2019'!$A$3:$A$158,0),MATCH('Buying nGRPs'!AD$9,'March 2019'!$G$1:$BR$1,0))/SUMIFS(Summary!$D:$D,Summary!$A:$A,'Buying nGRPs'!$A23),"")</f>
        <v/>
      </c>
      <c r="AE23" s="158" t="str">
        <f>IFERROR(INDEX('March 2019'!$G$3:$BR$161,MATCH('Buying nGRPs'!$A23,'March 2019'!$A$3:$A$158,0),MATCH('Buying nGRPs'!AE$9,'March 2019'!$G$1:$BR$1,0))/SUMIFS(Summary!$D:$D,Summary!$A:$A,'Buying nGRPs'!$A23),"")</f>
        <v/>
      </c>
      <c r="AF23" s="158" t="str">
        <f>IFERROR(INDEX('March 2019'!$G$3:$BR$161,MATCH('Buying nGRPs'!$A23,'March 2019'!$A$3:$A$158,0),MATCH('Buying nGRPs'!AF$9,'March 2019'!$G$1:$BR$1,0))/SUMIFS(Summary!$D:$D,Summary!$A:$A,'Buying nGRPs'!$A23),"")</f>
        <v/>
      </c>
      <c r="AG23" s="158" t="str">
        <f>IFERROR(INDEX('March 2019'!$G$3:$BR$161,MATCH('Buying nGRPs'!$A23,'March 2019'!$A$3:$A$158,0),MATCH('Buying nGRPs'!AG$9,'March 2019'!$G$1:$BR$1,0))/SUMIFS(Summary!$D:$D,Summary!$A:$A,'Buying nGRPs'!$A23),"")</f>
        <v/>
      </c>
      <c r="AH23" s="158" t="str">
        <f>IFERROR(INDEX('March 2019'!$G$3:$BR$161,MATCH('Buying nGRPs'!$A23,'March 2019'!$A$3:$A$158,0),MATCH('Buying nGRPs'!AH$9,'March 2019'!$G$1:$BR$1,0))/SUMIFS(Summary!$D:$D,Summary!$A:$A,'Buying nGRPs'!$A23),"")</f>
        <v/>
      </c>
      <c r="AI23" s="158" t="str">
        <f>IFERROR(INDEX('March 2019'!$G$3:$BR$161,MATCH('Buying nGRPs'!$A23,'March 2019'!$A$3:$A$158,0),MATCH('Buying nGRPs'!AI$9,'March 2019'!$G$1:$BR$1,0))/SUMIFS(Summary!$D:$D,Summary!$A:$A,'Buying nGRPs'!$A23),"")</f>
        <v/>
      </c>
      <c r="AJ23" s="158" t="str">
        <f>IFERROR(INDEX('March 2019'!$G$3:$BR$161,MATCH('Buying nGRPs'!$A23,'March 2019'!$A$3:$A$158,0),MATCH('Buying nGRPs'!AJ$9,'March 2019'!$G$1:$BR$1,0))/SUMIFS(Summary!$D:$D,Summary!$A:$A,'Buying nGRPs'!$A23),"")</f>
        <v/>
      </c>
      <c r="AK23" s="158" t="str">
        <f>IFERROR(INDEX('March 2019'!$G$3:$BR$161,MATCH('Buying nGRPs'!$A23,'March 2019'!$A$3:$A$158,0),MATCH('Buying nGRPs'!AK$9,'March 2019'!$G$1:$BR$1,0))/SUMIFS(Summary!$D:$D,Summary!$A:$A,'Buying nGRPs'!$A23),"")</f>
        <v/>
      </c>
      <c r="AL23" s="158" t="str">
        <f>IFERROR(INDEX('March 2019'!$G$3:$BR$161,MATCH('Buying nGRPs'!$A23,'March 2019'!$A$3:$A$158,0),MATCH('Buying nGRPs'!AL$9,'March 2019'!$G$1:$BR$1,0))/SUMIFS(Summary!$D:$D,Summary!$A:$A,'Buying nGRPs'!$A23),"")</f>
        <v/>
      </c>
      <c r="AM23" s="158" t="str">
        <f>IFERROR(INDEX('March 2019'!$G$3:$BR$161,MATCH('Buying nGRPs'!$A23,'March 2019'!$A$3:$A$158,0),MATCH('Buying nGRPs'!AM$9,'March 2019'!$G$1:$BR$1,0))/SUMIFS(Summary!$D:$D,Summary!$A:$A,'Buying nGRPs'!$A23),"")</f>
        <v/>
      </c>
      <c r="AN23" s="158" t="str">
        <f>IFERROR(INDEX('March 2019'!$G$3:$BR$161,MATCH('Buying nGRPs'!$A23,'March 2019'!$A$3:$A$158,0),MATCH('Buying nGRPs'!AN$9,'March 2019'!$G$1:$BR$1,0))/SUMIFS(Summary!$D:$D,Summary!$A:$A,'Buying nGRPs'!$A23),"")</f>
        <v/>
      </c>
      <c r="AO23" s="158" t="str">
        <f>IFERROR(INDEX('March 2019'!$G$3:$BR$161,MATCH('Buying nGRPs'!$A23,'March 2019'!$A$3:$A$158,0),MATCH('Buying nGRPs'!AO$9,'March 2019'!$G$1:$BR$1,0))/SUMIFS(Summary!$D:$D,Summary!$A:$A,'Buying nGRPs'!$A23),"")</f>
        <v/>
      </c>
      <c r="AP23" s="158" t="str">
        <f>IFERROR(INDEX('March 2019'!$G$3:$BR$161,MATCH('Buying nGRPs'!$A23,'March 2019'!$A$3:$A$158,0),MATCH('Buying nGRPs'!AP$9,'March 2019'!$G$1:$BR$1,0))/SUMIFS(Summary!$D:$D,Summary!$A:$A,'Buying nGRPs'!$A23),"")</f>
        <v/>
      </c>
      <c r="AQ23" s="158" t="str">
        <f>IFERROR(INDEX('March 2019'!$G$3:$BR$161,MATCH('Buying nGRPs'!$A23,'March 2019'!$A$3:$A$158,0),MATCH('Buying nGRPs'!AQ$9,'March 2019'!$G$1:$BR$1,0))/SUMIFS(Summary!$D:$D,Summary!$A:$A,'Buying nGRPs'!$A23),"")</f>
        <v/>
      </c>
      <c r="AR23" s="158" t="str">
        <f>IFERROR(INDEX('March 2019'!$G$3:$BR$161,MATCH('Buying nGRPs'!$A23,'March 2019'!$A$3:$A$158,0),MATCH('Buying nGRPs'!AR$9,'March 2019'!$G$1:$BR$1,0))/SUMIFS(Summary!$D:$D,Summary!$A:$A,'Buying nGRPs'!$A23),"")</f>
        <v/>
      </c>
      <c r="AS23" s="158" t="str">
        <f>IFERROR(INDEX('March 2019'!$G$3:$BR$161,MATCH('Buying nGRPs'!$A23,'March 2019'!$A$3:$A$158,0),MATCH('Buying nGRPs'!AS$9,'March 2019'!$G$1:$BR$1,0))/SUMIFS(Summary!$D:$D,Summary!$A:$A,'Buying nGRPs'!$A23),"")</f>
        <v/>
      </c>
      <c r="AT23" s="158" t="str">
        <f>IFERROR(INDEX('March 2019'!$G$3:$BR$161,MATCH('Buying nGRPs'!$A23,'March 2019'!$A$3:$A$158,0),MATCH('Buying nGRPs'!AT$9,'March 2019'!$G$1:$BR$1,0))/SUMIFS(Summary!$D:$D,Summary!$A:$A,'Buying nGRPs'!$A23),"")</f>
        <v/>
      </c>
      <c r="AU23" s="158" t="str">
        <f>IFERROR(INDEX('March 2019'!$G$3:$BR$161,MATCH('Buying nGRPs'!$A23,'March 2019'!$A$3:$A$158,0),MATCH('Buying nGRPs'!AU$9,'March 2019'!$G$1:$BR$1,0))/SUMIFS(Summary!$D:$D,Summary!$A:$A,'Buying nGRPs'!$A23),"")</f>
        <v/>
      </c>
      <c r="AV23" s="158" t="str">
        <f>IFERROR(INDEX('March 2019'!$G$3:$BR$161,MATCH('Buying nGRPs'!$A23,'March 2019'!$A$3:$A$158,0),MATCH('Buying nGRPs'!AV$9,'March 2019'!$G$1:$BR$1,0))/SUMIFS(Summary!$D:$D,Summary!$A:$A,'Buying nGRPs'!$A23),"")</f>
        <v/>
      </c>
      <c r="AW23" s="158" t="str">
        <f>IFERROR(INDEX('March 2019'!$G$3:$BR$161,MATCH('Buying nGRPs'!$A23,'March 2019'!$A$3:$A$158,0),MATCH('Buying nGRPs'!AW$9,'March 2019'!$G$1:$BR$1,0))/SUMIFS(Summary!$D:$D,Summary!$A:$A,'Buying nGRPs'!$A23),"")</f>
        <v/>
      </c>
      <c r="AX23" s="158" t="str">
        <f>IFERROR(INDEX('March 2019'!$G$3:$BR$161,MATCH('Buying nGRPs'!$A23,'March 2019'!$A$3:$A$158,0),MATCH('Buying nGRPs'!AX$9,'March 2019'!$G$1:$BR$1,0))/SUMIFS(Summary!$D:$D,Summary!$A:$A,'Buying nGRPs'!$A23),"")</f>
        <v/>
      </c>
      <c r="AY23" s="158" t="str">
        <f>IFERROR(INDEX('March 2019'!$G$3:$BR$161,MATCH('Buying nGRPs'!$A23,'March 2019'!$A$3:$A$158,0),MATCH('Buying nGRPs'!AY$9,'March 2019'!$G$1:$BR$1,0))/SUMIFS(Summary!$D:$D,Summary!$A:$A,'Buying nGRPs'!$A23),"")</f>
        <v/>
      </c>
      <c r="AZ23" s="158" t="str">
        <f>IFERROR(INDEX('March 2019'!$G$3:$BR$161,MATCH('Buying nGRPs'!$A23,'March 2019'!$A$3:$A$158,0),MATCH('Buying nGRPs'!AZ$9,'March 2019'!$G$1:$BR$1,0))/SUMIFS(Summary!$D:$D,Summary!$A:$A,'Buying nGRPs'!$A23),"")</f>
        <v/>
      </c>
      <c r="BA23" s="158" t="str">
        <f>IFERROR(INDEX('March 2019'!$G$3:$BR$161,MATCH('Buying nGRPs'!$A23,'March 2019'!$A$3:$A$158,0),MATCH('Buying nGRPs'!BA$9,'March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2019'!$G$3:$BR$161,MATCH('Buying nGRPs'!$A24,'March 2019'!$A$3:$A$158,0),MATCH('Buying nGRPs'!G$9,'March 2019'!$G$1:$BR$1,0))/SUMIFS(Summary!$D:$D,Summary!$A:$A,'Buying nGRPs'!$A24),"")</f>
        <v/>
      </c>
      <c r="H24" s="158" t="str">
        <f>IFERROR(INDEX('March 2019'!$G$3:$BR$161,MATCH('Buying nGRPs'!$A24,'March 2019'!$A$3:$A$158,0),MATCH('Buying nGRPs'!H$9,'March 2019'!$G$1:$BR$1,0))/SUMIFS(Summary!$D:$D,Summary!$A:$A,'Buying nGRPs'!$A24),"")</f>
        <v/>
      </c>
      <c r="I24" s="158" t="str">
        <f>IFERROR(INDEX('March 2019'!$G$3:$BR$161,MATCH('Buying nGRPs'!$A24,'March 2019'!$A$3:$A$158,0),MATCH('Buying nGRPs'!I$9,'March 2019'!$G$1:$BR$1,0))/SUMIFS(Summary!$D:$D,Summary!$A:$A,'Buying nGRPs'!$A24),"")</f>
        <v/>
      </c>
      <c r="J24" s="158" t="str">
        <f>IFERROR(INDEX('March 2019'!$G$3:$BR$161,MATCH('Buying nGRPs'!$A24,'March 2019'!$A$3:$A$158,0),MATCH('Buying nGRPs'!J$9,'March 2019'!$G$1:$BR$1,0))/SUMIFS(Summary!$D:$D,Summary!$A:$A,'Buying nGRPs'!$A24),"")</f>
        <v/>
      </c>
      <c r="K24" s="158" t="str">
        <f>IFERROR(INDEX('March 2019'!$G$3:$BR$161,MATCH('Buying nGRPs'!$A24,'March 2019'!$A$3:$A$158,0),MATCH('Buying nGRPs'!K$9,'March 2019'!$G$1:$BR$1,0))/SUMIFS(Summary!$D:$D,Summary!$A:$A,'Buying nGRPs'!$A24),"")</f>
        <v/>
      </c>
      <c r="L24" s="158" t="str">
        <f>IFERROR(INDEX('March 2019'!$G$3:$BR$161,MATCH('Buying nGRPs'!$A24,'March 2019'!$A$3:$A$158,0),MATCH('Buying nGRPs'!L$9,'March 2019'!$G$1:$BR$1,0))/SUMIFS(Summary!$D:$D,Summary!$A:$A,'Buying nGRPs'!$A24),"")</f>
        <v/>
      </c>
      <c r="M24" s="158" t="str">
        <f>IFERROR(INDEX('March 2019'!$G$3:$BR$161,MATCH('Buying nGRPs'!$A24,'March 2019'!$A$3:$A$158,0),MATCH('Buying nGRPs'!M$9,'March 2019'!$G$1:$BR$1,0))/SUMIFS(Summary!$D:$D,Summary!$A:$A,'Buying nGRPs'!$A24),"")</f>
        <v/>
      </c>
      <c r="N24" s="158" t="str">
        <f>IFERROR(INDEX('March 2019'!$G$3:$BR$161,MATCH('Buying nGRPs'!$A24,'March 2019'!$A$3:$A$158,0),MATCH('Buying nGRPs'!N$9,'March 2019'!$G$1:$BR$1,0))/SUMIFS(Summary!$D:$D,Summary!$A:$A,'Buying nGRPs'!$A24),"")</f>
        <v/>
      </c>
      <c r="O24" s="158" t="str">
        <f>IFERROR(INDEX('March 2019'!$G$3:$BR$161,MATCH('Buying nGRPs'!$A24,'March 2019'!$A$3:$A$158,0),MATCH('Buying nGRPs'!O$9,'March 2019'!$G$1:$BR$1,0))/SUMIFS(Summary!$D:$D,Summary!$A:$A,'Buying nGRPs'!$A24),"")</f>
        <v/>
      </c>
      <c r="P24" s="158" t="str">
        <f>IFERROR(INDEX('March 2019'!$G$3:$BR$161,MATCH('Buying nGRPs'!$A24,'March 2019'!$A$3:$A$158,0),MATCH('Buying nGRPs'!P$9,'March 2019'!$G$1:$BR$1,0))/SUMIFS(Summary!$D:$D,Summary!$A:$A,'Buying nGRPs'!$A24),"")</f>
        <v/>
      </c>
      <c r="Q24" s="158" t="str">
        <f>IFERROR(INDEX('March 2019'!$G$3:$BR$161,MATCH('Buying nGRPs'!$A24,'March 2019'!$A$3:$A$158,0),MATCH('Buying nGRPs'!Q$9,'March 2019'!$G$1:$BR$1,0))/SUMIFS(Summary!$D:$D,Summary!$A:$A,'Buying nGRPs'!$A24),"")</f>
        <v/>
      </c>
      <c r="R24" s="158" t="str">
        <f>IFERROR(INDEX('March 2019'!$G$3:$BR$161,MATCH('Buying nGRPs'!$A24,'March 2019'!$A$3:$A$158,0),MATCH('Buying nGRPs'!R$9,'March 2019'!$G$1:$BR$1,0))/SUMIFS(Summary!$D:$D,Summary!$A:$A,'Buying nGRPs'!$A24),"")</f>
        <v/>
      </c>
      <c r="S24" s="158" t="str">
        <f>IFERROR(INDEX('March 2019'!$G$3:$BR$161,MATCH('Buying nGRPs'!$A24,'March 2019'!$A$3:$A$158,0),MATCH('Buying nGRPs'!S$9,'March 2019'!$G$1:$BR$1,0))/SUMIFS(Summary!$D:$D,Summary!$A:$A,'Buying nGRPs'!$A24),"")</f>
        <v/>
      </c>
      <c r="T24" s="158" t="str">
        <f>IFERROR(INDEX('March 2019'!$G$3:$BR$161,MATCH('Buying nGRPs'!$A24,'March 2019'!$A$3:$A$158,0),MATCH('Buying nGRPs'!T$9,'March 2019'!$G$1:$BR$1,0))/SUMIFS(Summary!$D:$D,Summary!$A:$A,'Buying nGRPs'!$A24),"")</f>
        <v/>
      </c>
      <c r="U24" s="158" t="str">
        <f>IFERROR(INDEX('March 2019'!$G$3:$BR$161,MATCH('Buying nGRPs'!$A24,'March 2019'!$A$3:$A$158,0),MATCH('Buying nGRPs'!U$9,'March 2019'!$G$1:$BR$1,0))/SUMIFS(Summary!$D:$D,Summary!$A:$A,'Buying nGRPs'!$A24),"")</f>
        <v/>
      </c>
      <c r="V24" s="158" t="str">
        <f>IFERROR(INDEX('March 2019'!$G$3:$BR$161,MATCH('Buying nGRPs'!$A24,'March 2019'!$A$3:$A$158,0),MATCH('Buying nGRPs'!V$9,'March 2019'!$G$1:$BR$1,0))/SUMIFS(Summary!$D:$D,Summary!$A:$A,'Buying nGRPs'!$A24),"")</f>
        <v/>
      </c>
      <c r="W24" s="158" t="str">
        <f>IFERROR(INDEX('March 2019'!$G$3:$BR$161,MATCH('Buying nGRPs'!$A24,'March 2019'!$A$3:$A$158,0),MATCH('Buying nGRPs'!W$9,'March 2019'!$G$1:$BR$1,0))/SUMIFS(Summary!$D:$D,Summary!$A:$A,'Buying nGRPs'!$A24),"")</f>
        <v/>
      </c>
      <c r="X24" s="158" t="str">
        <f>IFERROR(INDEX('March 2019'!$G$3:$BR$161,MATCH('Buying nGRPs'!$A24,'March 2019'!$A$3:$A$158,0),MATCH('Buying nGRPs'!X$9,'March 2019'!$G$1:$BR$1,0))/SUMIFS(Summary!$D:$D,Summary!$A:$A,'Buying nGRPs'!$A24),"")</f>
        <v/>
      </c>
      <c r="Y24" s="158" t="str">
        <f>IFERROR(INDEX('March 2019'!$G$3:$BR$161,MATCH('Buying nGRPs'!$A24,'March 2019'!$A$3:$A$158,0),MATCH('Buying nGRPs'!Y$9,'March 2019'!$G$1:$BR$1,0))/SUMIFS(Summary!$D:$D,Summary!$A:$A,'Buying nGRPs'!$A24),"")</f>
        <v/>
      </c>
      <c r="Z24" s="158" t="str">
        <f>IFERROR(INDEX('March 2019'!$G$3:$BR$161,MATCH('Buying nGRPs'!$A24,'March 2019'!$A$3:$A$158,0),MATCH('Buying nGRPs'!Z$9,'March 2019'!$G$1:$BR$1,0))/SUMIFS(Summary!$D:$D,Summary!$A:$A,'Buying nGRPs'!$A24),"")</f>
        <v/>
      </c>
      <c r="AA24" s="158" t="str">
        <f>IFERROR(INDEX('March 2019'!$G$3:$BR$161,MATCH('Buying nGRPs'!$A24,'March 2019'!$A$3:$A$158,0),MATCH('Buying nGRPs'!AA$9,'March 2019'!$G$1:$BR$1,0))/SUMIFS(Summary!$D:$D,Summary!$A:$A,'Buying nGRPs'!$A24),"")</f>
        <v/>
      </c>
      <c r="AB24" s="158" t="str">
        <f>IFERROR(INDEX('March 2019'!$G$3:$BR$161,MATCH('Buying nGRPs'!$A24,'March 2019'!$A$3:$A$158,0),MATCH('Buying nGRPs'!AB$9,'March 2019'!$G$1:$BR$1,0))/SUMIFS(Summary!$D:$D,Summary!$A:$A,'Buying nGRPs'!$A24),"")</f>
        <v/>
      </c>
      <c r="AC24" s="158" t="str">
        <f>IFERROR(INDEX('March 2019'!$G$3:$BR$161,MATCH('Buying nGRPs'!$A24,'March 2019'!$A$3:$A$158,0),MATCH('Buying nGRPs'!AC$9,'March 2019'!$G$1:$BR$1,0))/SUMIFS(Summary!$D:$D,Summary!$A:$A,'Buying nGRPs'!$A24),"")</f>
        <v/>
      </c>
      <c r="AD24" s="158" t="str">
        <f>IFERROR(INDEX('March 2019'!$G$3:$BR$161,MATCH('Buying nGRPs'!$A24,'March 2019'!$A$3:$A$158,0),MATCH('Buying nGRPs'!AD$9,'March 2019'!$G$1:$BR$1,0))/SUMIFS(Summary!$D:$D,Summary!$A:$A,'Buying nGRPs'!$A24),"")</f>
        <v/>
      </c>
      <c r="AE24" s="158" t="str">
        <f>IFERROR(INDEX('March 2019'!$G$3:$BR$161,MATCH('Buying nGRPs'!$A24,'March 2019'!$A$3:$A$158,0),MATCH('Buying nGRPs'!AE$9,'March 2019'!$G$1:$BR$1,0))/SUMIFS(Summary!$D:$D,Summary!$A:$A,'Buying nGRPs'!$A24),"")</f>
        <v/>
      </c>
      <c r="AF24" s="158" t="str">
        <f>IFERROR(INDEX('March 2019'!$G$3:$BR$161,MATCH('Buying nGRPs'!$A24,'March 2019'!$A$3:$A$158,0),MATCH('Buying nGRPs'!AF$9,'March 2019'!$G$1:$BR$1,0))/SUMIFS(Summary!$D:$D,Summary!$A:$A,'Buying nGRPs'!$A24),"")</f>
        <v/>
      </c>
      <c r="AG24" s="158" t="str">
        <f>IFERROR(INDEX('March 2019'!$G$3:$BR$161,MATCH('Buying nGRPs'!$A24,'March 2019'!$A$3:$A$158,0),MATCH('Buying nGRPs'!AG$9,'March 2019'!$G$1:$BR$1,0))/SUMIFS(Summary!$D:$D,Summary!$A:$A,'Buying nGRPs'!$A24),"")</f>
        <v/>
      </c>
      <c r="AH24" s="158" t="str">
        <f>IFERROR(INDEX('March 2019'!$G$3:$BR$161,MATCH('Buying nGRPs'!$A24,'March 2019'!$A$3:$A$158,0),MATCH('Buying nGRPs'!AH$9,'March 2019'!$G$1:$BR$1,0))/SUMIFS(Summary!$D:$D,Summary!$A:$A,'Buying nGRPs'!$A24),"")</f>
        <v/>
      </c>
      <c r="AI24" s="158" t="str">
        <f>IFERROR(INDEX('March 2019'!$G$3:$BR$161,MATCH('Buying nGRPs'!$A24,'March 2019'!$A$3:$A$158,0),MATCH('Buying nGRPs'!AI$9,'March 2019'!$G$1:$BR$1,0))/SUMIFS(Summary!$D:$D,Summary!$A:$A,'Buying nGRPs'!$A24),"")</f>
        <v/>
      </c>
      <c r="AJ24" s="158" t="str">
        <f>IFERROR(INDEX('March 2019'!$G$3:$BR$161,MATCH('Buying nGRPs'!$A24,'March 2019'!$A$3:$A$158,0),MATCH('Buying nGRPs'!AJ$9,'March 2019'!$G$1:$BR$1,0))/SUMIFS(Summary!$D:$D,Summary!$A:$A,'Buying nGRPs'!$A24),"")</f>
        <v/>
      </c>
      <c r="AK24" s="158" t="str">
        <f>IFERROR(INDEX('March 2019'!$G$3:$BR$161,MATCH('Buying nGRPs'!$A24,'March 2019'!$A$3:$A$158,0),MATCH('Buying nGRPs'!AK$9,'March 2019'!$G$1:$BR$1,0))/SUMIFS(Summary!$D:$D,Summary!$A:$A,'Buying nGRPs'!$A24),"")</f>
        <v/>
      </c>
      <c r="AL24" s="158" t="str">
        <f>IFERROR(INDEX('March 2019'!$G$3:$BR$161,MATCH('Buying nGRPs'!$A24,'March 2019'!$A$3:$A$158,0),MATCH('Buying nGRPs'!AL$9,'March 2019'!$G$1:$BR$1,0))/SUMIFS(Summary!$D:$D,Summary!$A:$A,'Buying nGRPs'!$A24),"")</f>
        <v/>
      </c>
      <c r="AM24" s="158" t="str">
        <f>IFERROR(INDEX('March 2019'!$G$3:$BR$161,MATCH('Buying nGRPs'!$A24,'March 2019'!$A$3:$A$158,0),MATCH('Buying nGRPs'!AM$9,'March 2019'!$G$1:$BR$1,0))/SUMIFS(Summary!$D:$D,Summary!$A:$A,'Buying nGRPs'!$A24),"")</f>
        <v/>
      </c>
      <c r="AN24" s="158" t="str">
        <f>IFERROR(INDEX('March 2019'!$G$3:$BR$161,MATCH('Buying nGRPs'!$A24,'March 2019'!$A$3:$A$158,0),MATCH('Buying nGRPs'!AN$9,'March 2019'!$G$1:$BR$1,0))/SUMIFS(Summary!$D:$D,Summary!$A:$A,'Buying nGRPs'!$A24),"")</f>
        <v/>
      </c>
      <c r="AO24" s="158" t="str">
        <f>IFERROR(INDEX('March 2019'!$G$3:$BR$161,MATCH('Buying nGRPs'!$A24,'March 2019'!$A$3:$A$158,0),MATCH('Buying nGRPs'!AO$9,'March 2019'!$G$1:$BR$1,0))/SUMIFS(Summary!$D:$D,Summary!$A:$A,'Buying nGRPs'!$A24),"")</f>
        <v/>
      </c>
      <c r="AP24" s="158" t="str">
        <f>IFERROR(INDEX('March 2019'!$G$3:$BR$161,MATCH('Buying nGRPs'!$A24,'March 2019'!$A$3:$A$158,0),MATCH('Buying nGRPs'!AP$9,'March 2019'!$G$1:$BR$1,0))/SUMIFS(Summary!$D:$D,Summary!$A:$A,'Buying nGRPs'!$A24),"")</f>
        <v/>
      </c>
      <c r="AQ24" s="158" t="str">
        <f>IFERROR(INDEX('March 2019'!$G$3:$BR$161,MATCH('Buying nGRPs'!$A24,'March 2019'!$A$3:$A$158,0),MATCH('Buying nGRPs'!AQ$9,'March 2019'!$G$1:$BR$1,0))/SUMIFS(Summary!$D:$D,Summary!$A:$A,'Buying nGRPs'!$A24),"")</f>
        <v/>
      </c>
      <c r="AR24" s="158" t="str">
        <f>IFERROR(INDEX('March 2019'!$G$3:$BR$161,MATCH('Buying nGRPs'!$A24,'March 2019'!$A$3:$A$158,0),MATCH('Buying nGRPs'!AR$9,'March 2019'!$G$1:$BR$1,0))/SUMIFS(Summary!$D:$D,Summary!$A:$A,'Buying nGRPs'!$A24),"")</f>
        <v/>
      </c>
      <c r="AS24" s="158" t="str">
        <f>IFERROR(INDEX('March 2019'!$G$3:$BR$161,MATCH('Buying nGRPs'!$A24,'March 2019'!$A$3:$A$158,0),MATCH('Buying nGRPs'!AS$9,'March 2019'!$G$1:$BR$1,0))/SUMIFS(Summary!$D:$D,Summary!$A:$A,'Buying nGRPs'!$A24),"")</f>
        <v/>
      </c>
      <c r="AT24" s="158" t="str">
        <f>IFERROR(INDEX('March 2019'!$G$3:$BR$161,MATCH('Buying nGRPs'!$A24,'March 2019'!$A$3:$A$158,0),MATCH('Buying nGRPs'!AT$9,'March 2019'!$G$1:$BR$1,0))/SUMIFS(Summary!$D:$D,Summary!$A:$A,'Buying nGRPs'!$A24),"")</f>
        <v/>
      </c>
      <c r="AU24" s="158" t="str">
        <f>IFERROR(INDEX('March 2019'!$G$3:$BR$161,MATCH('Buying nGRPs'!$A24,'March 2019'!$A$3:$A$158,0),MATCH('Buying nGRPs'!AU$9,'March 2019'!$G$1:$BR$1,0))/SUMIFS(Summary!$D:$D,Summary!$A:$A,'Buying nGRPs'!$A24),"")</f>
        <v/>
      </c>
      <c r="AV24" s="158" t="str">
        <f>IFERROR(INDEX('March 2019'!$G$3:$BR$161,MATCH('Buying nGRPs'!$A24,'March 2019'!$A$3:$A$158,0),MATCH('Buying nGRPs'!AV$9,'March 2019'!$G$1:$BR$1,0))/SUMIFS(Summary!$D:$D,Summary!$A:$A,'Buying nGRPs'!$A24),"")</f>
        <v/>
      </c>
      <c r="AW24" s="158" t="str">
        <f>IFERROR(INDEX('March 2019'!$G$3:$BR$161,MATCH('Buying nGRPs'!$A24,'March 2019'!$A$3:$A$158,0),MATCH('Buying nGRPs'!AW$9,'March 2019'!$G$1:$BR$1,0))/SUMIFS(Summary!$D:$D,Summary!$A:$A,'Buying nGRPs'!$A24),"")</f>
        <v/>
      </c>
      <c r="AX24" s="158" t="str">
        <f>IFERROR(INDEX('March 2019'!$G$3:$BR$161,MATCH('Buying nGRPs'!$A24,'March 2019'!$A$3:$A$158,0),MATCH('Buying nGRPs'!AX$9,'March 2019'!$G$1:$BR$1,0))/SUMIFS(Summary!$D:$D,Summary!$A:$A,'Buying nGRPs'!$A24),"")</f>
        <v/>
      </c>
      <c r="AY24" s="158" t="str">
        <f>IFERROR(INDEX('March 2019'!$G$3:$BR$161,MATCH('Buying nGRPs'!$A24,'March 2019'!$A$3:$A$158,0),MATCH('Buying nGRPs'!AY$9,'March 2019'!$G$1:$BR$1,0))/SUMIFS(Summary!$D:$D,Summary!$A:$A,'Buying nGRPs'!$A24),"")</f>
        <v/>
      </c>
      <c r="AZ24" s="158" t="str">
        <f>IFERROR(INDEX('March 2019'!$G$3:$BR$161,MATCH('Buying nGRPs'!$A24,'March 2019'!$A$3:$A$158,0),MATCH('Buying nGRPs'!AZ$9,'March 2019'!$G$1:$BR$1,0))/SUMIFS(Summary!$D:$D,Summary!$A:$A,'Buying nGRPs'!$A24),"")</f>
        <v/>
      </c>
      <c r="BA24" s="158" t="str">
        <f>IFERROR(INDEX('March 2019'!$G$3:$BR$161,MATCH('Buying nGRPs'!$A24,'March 2019'!$A$3:$A$158,0),MATCH('Buying nGRPs'!BA$9,'March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>
      <c r="A25" s="80" t="s">
        <v>46</v>
      </c>
      <c r="B25" s="105">
        <f t="shared" si="18"/>
        <v>0.41666666666666663</v>
      </c>
      <c r="C25" s="192">
        <f t="shared" si="19"/>
        <v>4.1666666666666661E-7</v>
      </c>
      <c r="D25" s="48">
        <f t="shared" si="20"/>
        <v>0</v>
      </c>
      <c r="E25" s="138">
        <f t="shared" ref="E25:E26" si="24">D25-B25</f>
        <v>-0.41666666666666663</v>
      </c>
      <c r="F25" s="93" t="s">
        <v>46</v>
      </c>
      <c r="G25" s="158" t="str">
        <f>IFERROR(INDEX('March 2019'!$G$3:$BR$161,MATCH('Buying nGRPs'!$A25,'March 2019'!$A$3:$A$158,0),MATCH('Buying nGRPs'!G$9,'March 2019'!$G$1:$BR$1,0))/SUMIFS(Summary!$D:$D,Summary!$A:$A,'Buying nGRPs'!$A25),"")</f>
        <v/>
      </c>
      <c r="H25" s="158" t="str">
        <f>IFERROR(INDEX('March 2019'!$G$3:$BR$161,MATCH('Buying nGRPs'!$A25,'March 2019'!$A$3:$A$158,0),MATCH('Buying nGRPs'!H$9,'March 2019'!$G$1:$BR$1,0))/SUMIFS(Summary!$D:$D,Summary!$A:$A,'Buying nGRPs'!$A25),"")</f>
        <v/>
      </c>
      <c r="I25" s="158" t="str">
        <f>IFERROR(INDEX('March 2019'!$G$3:$BR$161,MATCH('Buying nGRPs'!$A25,'March 2019'!$A$3:$A$158,0),MATCH('Buying nGRPs'!I$9,'March 2019'!$G$1:$BR$1,0))/SUMIFS(Summary!$D:$D,Summary!$A:$A,'Buying nGRPs'!$A25),"")</f>
        <v/>
      </c>
      <c r="J25" s="158">
        <f>IFERROR(INDEX('March 2019'!$G$3:$BR$161,MATCH('Buying nGRPs'!$A25,'March 2019'!$A$3:$A$158,0),MATCH('Buying nGRPs'!J$9,'March 2019'!$G$1:$BR$1,0))/SUMIFS(Summary!$D:$D,Summary!$A:$A,'Buying nGRPs'!$A25),"")</f>
        <v>0</v>
      </c>
      <c r="K25" s="158" t="str">
        <f>IFERROR(INDEX('March 2019'!$G$3:$BR$161,MATCH('Buying nGRPs'!$A25,'March 2019'!$A$3:$A$158,0),MATCH('Buying nGRPs'!K$9,'March 2019'!$G$1:$BR$1,0))/SUMIFS(Summary!$D:$D,Summary!$A:$A,'Buying nGRPs'!$A25),"")</f>
        <v/>
      </c>
      <c r="L25" s="158" t="str">
        <f>IFERROR(INDEX('March 2019'!$G$3:$BR$161,MATCH('Buying nGRPs'!$A25,'March 2019'!$A$3:$A$158,0),MATCH('Buying nGRPs'!L$9,'March 2019'!$G$1:$BR$1,0))/SUMIFS(Summary!$D:$D,Summary!$A:$A,'Buying nGRPs'!$A25),"")</f>
        <v/>
      </c>
      <c r="M25" s="158" t="str">
        <f>IFERROR(INDEX('March 2019'!$G$3:$BR$161,MATCH('Buying nGRPs'!$A25,'March 2019'!$A$3:$A$158,0),MATCH('Buying nGRPs'!M$9,'March 2019'!$G$1:$BR$1,0))/SUMIFS(Summary!$D:$D,Summary!$A:$A,'Buying nGRPs'!$A25),"")</f>
        <v/>
      </c>
      <c r="N25" s="158" t="str">
        <f>IFERROR(INDEX('March 2019'!$G$3:$BR$161,MATCH('Buying nGRPs'!$A25,'March 2019'!$A$3:$A$158,0),MATCH('Buying nGRPs'!N$9,'March 2019'!$G$1:$BR$1,0))/SUMIFS(Summary!$D:$D,Summary!$A:$A,'Buying nGRPs'!$A25),"")</f>
        <v/>
      </c>
      <c r="O25" s="158" t="str">
        <f>IFERROR(INDEX('March 2019'!$G$3:$BR$161,MATCH('Buying nGRPs'!$A25,'March 2019'!$A$3:$A$158,0),MATCH('Buying nGRPs'!O$9,'March 2019'!$G$1:$BR$1,0))/SUMIFS(Summary!$D:$D,Summary!$A:$A,'Buying nGRPs'!$A25),"")</f>
        <v/>
      </c>
      <c r="P25" s="158" t="str">
        <f>IFERROR(INDEX('March 2019'!$G$3:$BR$161,MATCH('Buying nGRPs'!$A25,'March 2019'!$A$3:$A$158,0),MATCH('Buying nGRPs'!P$9,'March 2019'!$G$1:$BR$1,0))/SUMIFS(Summary!$D:$D,Summary!$A:$A,'Buying nGRPs'!$A25),"")</f>
        <v/>
      </c>
      <c r="Q25" s="158" t="str">
        <f>IFERROR(INDEX('March 2019'!$G$3:$BR$161,MATCH('Buying nGRPs'!$A25,'March 2019'!$A$3:$A$158,0),MATCH('Buying nGRPs'!Q$9,'March 2019'!$G$1:$BR$1,0))/SUMIFS(Summary!$D:$D,Summary!$A:$A,'Buying nGRPs'!$A25),"")</f>
        <v/>
      </c>
      <c r="R25" s="158" t="str">
        <f>IFERROR(INDEX('March 2019'!$G$3:$BR$161,MATCH('Buying nGRPs'!$A25,'March 2019'!$A$3:$A$158,0),MATCH('Buying nGRPs'!R$9,'March 2019'!$G$1:$BR$1,0))/SUMIFS(Summary!$D:$D,Summary!$A:$A,'Buying nGRPs'!$A25),"")</f>
        <v/>
      </c>
      <c r="S25" s="158" t="str">
        <f>IFERROR(INDEX('March 2019'!$G$3:$BR$161,MATCH('Buying nGRPs'!$A25,'March 2019'!$A$3:$A$158,0),MATCH('Buying nGRPs'!S$9,'March 2019'!$G$1:$BR$1,0))/SUMIFS(Summary!$D:$D,Summary!$A:$A,'Buying nGRPs'!$A25),"")</f>
        <v/>
      </c>
      <c r="T25" s="158" t="str">
        <f>IFERROR(INDEX('March 2019'!$G$3:$BR$161,MATCH('Buying nGRPs'!$A25,'March 2019'!$A$3:$A$158,0),MATCH('Buying nGRPs'!T$9,'March 2019'!$G$1:$BR$1,0))/SUMIFS(Summary!$D:$D,Summary!$A:$A,'Buying nGRPs'!$A25),"")</f>
        <v/>
      </c>
      <c r="U25" s="158" t="str">
        <f>IFERROR(INDEX('March 2019'!$G$3:$BR$161,MATCH('Buying nGRPs'!$A25,'March 2019'!$A$3:$A$158,0),MATCH('Buying nGRPs'!U$9,'March 2019'!$G$1:$BR$1,0))/SUMIFS(Summary!$D:$D,Summary!$A:$A,'Buying nGRPs'!$A25),"")</f>
        <v/>
      </c>
      <c r="V25" s="158" t="str">
        <f>IFERROR(INDEX('March 2019'!$G$3:$BR$161,MATCH('Buying nGRPs'!$A25,'March 2019'!$A$3:$A$158,0),MATCH('Buying nGRPs'!V$9,'March 2019'!$G$1:$BR$1,0))/SUMIFS(Summary!$D:$D,Summary!$A:$A,'Buying nGRPs'!$A25),"")</f>
        <v/>
      </c>
      <c r="W25" s="158" t="str">
        <f>IFERROR(INDEX('March 2019'!$G$3:$BR$161,MATCH('Buying nGRPs'!$A25,'March 2019'!$A$3:$A$158,0),MATCH('Buying nGRPs'!W$9,'March 2019'!$G$1:$BR$1,0))/SUMIFS(Summary!$D:$D,Summary!$A:$A,'Buying nGRPs'!$A25),"")</f>
        <v/>
      </c>
      <c r="X25" s="158" t="str">
        <f>IFERROR(INDEX('March 2019'!$G$3:$BR$161,MATCH('Buying nGRPs'!$A25,'March 2019'!$A$3:$A$158,0),MATCH('Buying nGRPs'!X$9,'March 2019'!$G$1:$BR$1,0))/SUMIFS(Summary!$D:$D,Summary!$A:$A,'Buying nGRPs'!$A25),"")</f>
        <v/>
      </c>
      <c r="Y25" s="158" t="str">
        <f>IFERROR(INDEX('March 2019'!$G$3:$BR$161,MATCH('Buying nGRPs'!$A25,'March 2019'!$A$3:$A$158,0),MATCH('Buying nGRPs'!Y$9,'March 2019'!$G$1:$BR$1,0))/SUMIFS(Summary!$D:$D,Summary!$A:$A,'Buying nGRPs'!$A25),"")</f>
        <v/>
      </c>
      <c r="Z25" s="158" t="str">
        <f>IFERROR(INDEX('March 2019'!$G$3:$BR$161,MATCH('Buying nGRPs'!$A25,'March 2019'!$A$3:$A$158,0),MATCH('Buying nGRPs'!Z$9,'March 2019'!$G$1:$BR$1,0))/SUMIFS(Summary!$D:$D,Summary!$A:$A,'Buying nGRPs'!$A25),"")</f>
        <v/>
      </c>
      <c r="AA25" s="158" t="str">
        <f>IFERROR(INDEX('March 2019'!$G$3:$BR$161,MATCH('Buying nGRPs'!$A25,'March 2019'!$A$3:$A$158,0),MATCH('Buying nGRPs'!AA$9,'March 2019'!$G$1:$BR$1,0))/SUMIFS(Summary!$D:$D,Summary!$A:$A,'Buying nGRPs'!$A25),"")</f>
        <v/>
      </c>
      <c r="AB25" s="158" t="str">
        <f>IFERROR(INDEX('March 2019'!$G$3:$BR$161,MATCH('Buying nGRPs'!$A25,'March 2019'!$A$3:$A$158,0),MATCH('Buying nGRPs'!AB$9,'March 2019'!$G$1:$BR$1,0))/SUMIFS(Summary!$D:$D,Summary!$A:$A,'Buying nGRPs'!$A25),"")</f>
        <v/>
      </c>
      <c r="AC25" s="158">
        <f>IFERROR(INDEX('March 2019'!$G$3:$BR$161,MATCH('Buying nGRPs'!$A25,'March 2019'!$A$3:$A$158,0),MATCH('Buying nGRPs'!AC$9,'March 2019'!$G$1:$BR$1,0))/SUMIFS(Summary!$D:$D,Summary!$A:$A,'Buying nGRPs'!$A25),"")</f>
        <v>0.16666666666666666</v>
      </c>
      <c r="AD25" s="158">
        <f>IFERROR(INDEX('March 2019'!$G$3:$BR$161,MATCH('Buying nGRPs'!$A25,'March 2019'!$A$3:$A$158,0),MATCH('Buying nGRPs'!AD$9,'March 2019'!$G$1:$BR$1,0))/SUMIFS(Summary!$D:$D,Summary!$A:$A,'Buying nGRPs'!$A25),"")</f>
        <v>0.13333333333333333</v>
      </c>
      <c r="AE25" s="158" t="str">
        <f>IFERROR(INDEX('March 2019'!$G$3:$BR$161,MATCH('Buying nGRPs'!$A25,'March 2019'!$A$3:$A$158,0),MATCH('Buying nGRPs'!AE$9,'March 2019'!$G$1:$BR$1,0))/SUMIFS(Summary!$D:$D,Summary!$A:$A,'Buying nGRPs'!$A25),"")</f>
        <v/>
      </c>
      <c r="AF25" s="158" t="str">
        <f>IFERROR(INDEX('March 2019'!$G$3:$BR$161,MATCH('Buying nGRPs'!$A25,'March 2019'!$A$3:$A$158,0),MATCH('Buying nGRPs'!AF$9,'March 2019'!$G$1:$BR$1,0))/SUMIFS(Summary!$D:$D,Summary!$A:$A,'Buying nGRPs'!$A25),"")</f>
        <v/>
      </c>
      <c r="AG25" s="158" t="str">
        <f>IFERROR(INDEX('March 2019'!$G$3:$BR$161,MATCH('Buying nGRPs'!$A25,'March 2019'!$A$3:$A$158,0),MATCH('Buying nGRPs'!AG$9,'March 2019'!$G$1:$BR$1,0))/SUMIFS(Summary!$D:$D,Summary!$A:$A,'Buying nGRPs'!$A25),"")</f>
        <v/>
      </c>
      <c r="AH25" s="158">
        <f>IFERROR(INDEX('March 2019'!$G$3:$BR$161,MATCH('Buying nGRPs'!$A25,'March 2019'!$A$3:$A$158,0),MATCH('Buying nGRPs'!AH$9,'March 2019'!$G$1:$BR$1,0))/SUMIFS(Summary!$D:$D,Summary!$A:$A,'Buying nGRPs'!$A25),"")</f>
        <v>0</v>
      </c>
      <c r="AI25" s="158" t="str">
        <f>IFERROR(INDEX('March 2019'!$G$3:$BR$161,MATCH('Buying nGRPs'!$A25,'March 2019'!$A$3:$A$158,0),MATCH('Buying nGRPs'!AI$9,'March 2019'!$G$1:$BR$1,0))/SUMIFS(Summary!$D:$D,Summary!$A:$A,'Buying nGRPs'!$A25),"")</f>
        <v/>
      </c>
      <c r="AJ25" s="158" t="str">
        <f>IFERROR(INDEX('March 2019'!$G$3:$BR$161,MATCH('Buying nGRPs'!$A25,'March 2019'!$A$3:$A$158,0),MATCH('Buying nGRPs'!AJ$9,'March 2019'!$G$1:$BR$1,0))/SUMIFS(Summary!$D:$D,Summary!$A:$A,'Buying nGRPs'!$A25),"")</f>
        <v/>
      </c>
      <c r="AK25" s="158">
        <f>IFERROR(INDEX('March 2019'!$G$3:$BR$161,MATCH('Buying nGRPs'!$A25,'March 2019'!$A$3:$A$158,0),MATCH('Buying nGRPs'!AK$9,'March 2019'!$G$1:$BR$1,0))/SUMIFS(Summary!$D:$D,Summary!$A:$A,'Buying nGRPs'!$A25),"")</f>
        <v>0</v>
      </c>
      <c r="AL25" s="158">
        <f>IFERROR(INDEX('March 2019'!$G$3:$BR$161,MATCH('Buying nGRPs'!$A25,'March 2019'!$A$3:$A$158,0),MATCH('Buying nGRPs'!AL$9,'March 2019'!$G$1:$BR$1,0))/SUMIFS(Summary!$D:$D,Summary!$A:$A,'Buying nGRPs'!$A25),"")</f>
        <v>0</v>
      </c>
      <c r="AM25" s="158" t="str">
        <f>IFERROR(INDEX('March 2019'!$G$3:$BR$161,MATCH('Buying nGRPs'!$A25,'March 2019'!$A$3:$A$158,0),MATCH('Buying nGRPs'!AM$9,'March 2019'!$G$1:$BR$1,0))/SUMIFS(Summary!$D:$D,Summary!$A:$A,'Buying nGRPs'!$A25),"")</f>
        <v/>
      </c>
      <c r="AN25" s="158">
        <f>IFERROR(INDEX('March 2019'!$G$3:$BR$161,MATCH('Buying nGRPs'!$A25,'March 2019'!$A$3:$A$158,0),MATCH('Buying nGRPs'!AN$9,'March 2019'!$G$1:$BR$1,0))/SUMIFS(Summary!$D:$D,Summary!$A:$A,'Buying nGRPs'!$A25),"")</f>
        <v>0</v>
      </c>
      <c r="AO25" s="158">
        <f>IFERROR(INDEX('March 2019'!$G$3:$BR$161,MATCH('Buying nGRPs'!$A25,'March 2019'!$A$3:$A$158,0),MATCH('Buying nGRPs'!AO$9,'March 2019'!$G$1:$BR$1,0))/SUMIFS(Summary!$D:$D,Summary!$A:$A,'Buying nGRPs'!$A25),"")</f>
        <v>0.11666666666666667</v>
      </c>
      <c r="AP25" s="158" t="str">
        <f>IFERROR(INDEX('March 2019'!$G$3:$BR$161,MATCH('Buying nGRPs'!$A25,'March 2019'!$A$3:$A$158,0),MATCH('Buying nGRPs'!AP$9,'March 2019'!$G$1:$BR$1,0))/SUMIFS(Summary!$D:$D,Summary!$A:$A,'Buying nGRPs'!$A25),"")</f>
        <v/>
      </c>
      <c r="AQ25" s="158" t="str">
        <f>IFERROR(INDEX('March 2019'!$G$3:$BR$161,MATCH('Buying nGRPs'!$A25,'March 2019'!$A$3:$A$158,0),MATCH('Buying nGRPs'!AQ$9,'March 2019'!$G$1:$BR$1,0))/SUMIFS(Summary!$D:$D,Summary!$A:$A,'Buying nGRPs'!$A25),"")</f>
        <v/>
      </c>
      <c r="AR25" s="158">
        <f>IFERROR(INDEX('March 2019'!$G$3:$BR$161,MATCH('Buying nGRPs'!$A25,'March 2019'!$A$3:$A$158,0),MATCH('Buying nGRPs'!AR$9,'March 2019'!$G$1:$BR$1,0))/SUMIFS(Summary!$D:$D,Summary!$A:$A,'Buying nGRPs'!$A25),"")</f>
        <v>0</v>
      </c>
      <c r="AS25" s="158" t="str">
        <f>IFERROR(INDEX('March 2019'!$G$3:$BR$161,MATCH('Buying nGRPs'!$A25,'March 2019'!$A$3:$A$158,0),MATCH('Buying nGRPs'!AS$9,'March 2019'!$G$1:$BR$1,0))/SUMIFS(Summary!$D:$D,Summary!$A:$A,'Buying nGRPs'!$A25),"")</f>
        <v/>
      </c>
      <c r="AT25" s="158" t="str">
        <f>IFERROR(INDEX('March 2019'!$G$3:$BR$161,MATCH('Buying nGRPs'!$A25,'March 2019'!$A$3:$A$158,0),MATCH('Buying nGRPs'!AT$9,'March 2019'!$G$1:$BR$1,0))/SUMIFS(Summary!$D:$D,Summary!$A:$A,'Buying nGRPs'!$A25),"")</f>
        <v/>
      </c>
      <c r="AU25" s="158" t="str">
        <f>IFERROR(INDEX('March 2019'!$G$3:$BR$161,MATCH('Buying nGRPs'!$A25,'March 2019'!$A$3:$A$158,0),MATCH('Buying nGRPs'!AU$9,'March 2019'!$G$1:$BR$1,0))/SUMIFS(Summary!$D:$D,Summary!$A:$A,'Buying nGRPs'!$A25),"")</f>
        <v/>
      </c>
      <c r="AV25" s="158" t="str">
        <f>IFERROR(INDEX('March 2019'!$G$3:$BR$161,MATCH('Buying nGRPs'!$A25,'March 2019'!$A$3:$A$158,0),MATCH('Buying nGRPs'!AV$9,'March 2019'!$G$1:$BR$1,0))/SUMIFS(Summary!$D:$D,Summary!$A:$A,'Buying nGRPs'!$A25),"")</f>
        <v/>
      </c>
      <c r="AW25" s="158" t="str">
        <f>IFERROR(INDEX('March 2019'!$G$3:$BR$161,MATCH('Buying nGRPs'!$A25,'March 2019'!$A$3:$A$158,0),MATCH('Buying nGRPs'!AW$9,'March 2019'!$G$1:$BR$1,0))/SUMIFS(Summary!$D:$D,Summary!$A:$A,'Buying nGRPs'!$A25),"")</f>
        <v/>
      </c>
      <c r="AX25" s="158">
        <f>IFERROR(INDEX('March 2019'!$G$3:$BR$161,MATCH('Buying nGRPs'!$A25,'March 2019'!$A$3:$A$158,0),MATCH('Buying nGRPs'!AX$9,'March 2019'!$G$1:$BR$1,0))/SUMIFS(Summary!$D:$D,Summary!$A:$A,'Buying nGRPs'!$A25),"")</f>
        <v>0</v>
      </c>
      <c r="AY25" s="158">
        <f>IFERROR(INDEX('March 2019'!$G$3:$BR$161,MATCH('Buying nGRPs'!$A25,'March 2019'!$A$3:$A$158,0),MATCH('Buying nGRPs'!AY$9,'March 2019'!$G$1:$BR$1,0))/SUMIFS(Summary!$D:$D,Summary!$A:$A,'Buying nGRPs'!$A25),"")</f>
        <v>0</v>
      </c>
      <c r="AZ25" s="158">
        <f>IFERROR(INDEX('March 2019'!$G$3:$BR$161,MATCH('Buying nGRPs'!$A25,'March 2019'!$A$3:$A$158,0),MATCH('Buying nGRPs'!AZ$9,'March 2019'!$G$1:$BR$1,0))/SUMIFS(Summary!$D:$D,Summary!$A:$A,'Buying nGRPs'!$A25),"")</f>
        <v>0</v>
      </c>
      <c r="BA25" s="158">
        <f>IFERROR(INDEX('March 2019'!$G$3:$BR$161,MATCH('Buying nGRPs'!$A25,'March 2019'!$A$3:$A$158,0),MATCH('Buying nGRPs'!BA$9,'March 2019'!$G$1:$BR$1,0))/SUMIFS(Summary!$D:$D,Summary!$A:$A,'Buying nGRPs'!$A25),"")</f>
        <v>0</v>
      </c>
      <c r="BB25" s="11">
        <f t="shared" si="22"/>
        <v>0.41666666666666663</v>
      </c>
      <c r="BC25" s="11"/>
      <c r="BD25" s="109">
        <f t="shared" si="23"/>
        <v>-0.41666666666666663</v>
      </c>
    </row>
    <row r="26" spans="1:59">
      <c r="A26" s="80" t="s">
        <v>47</v>
      </c>
      <c r="B26" s="105">
        <f t="shared" si="18"/>
        <v>0.24062500000000001</v>
      </c>
      <c r="C26" s="192">
        <f t="shared" si="19"/>
        <v>2.4062500000000003E-7</v>
      </c>
      <c r="D26" s="48">
        <f t="shared" si="20"/>
        <v>0</v>
      </c>
      <c r="E26" s="138">
        <f t="shared" si="24"/>
        <v>-0.24062500000000001</v>
      </c>
      <c r="F26" s="93" t="s">
        <v>47</v>
      </c>
      <c r="G26" s="158" t="str">
        <f>IFERROR(INDEX('March 2019'!$G$3:$BR$161,MATCH('Buying nGRPs'!$A26,'March 2019'!$A$3:$A$158,0),MATCH('Buying nGRPs'!G$9,'March 2019'!$G$1:$BR$1,0))/SUMIFS(Summary!$D:$D,Summary!$A:$A,'Buying nGRPs'!$A26),"")</f>
        <v/>
      </c>
      <c r="H26" s="158" t="str">
        <f>IFERROR(INDEX('March 2019'!$G$3:$BR$161,MATCH('Buying nGRPs'!$A26,'March 2019'!$A$3:$A$158,0),MATCH('Buying nGRPs'!H$9,'March 2019'!$G$1:$BR$1,0))/SUMIFS(Summary!$D:$D,Summary!$A:$A,'Buying nGRPs'!$A26),"")</f>
        <v/>
      </c>
      <c r="I26" s="158" t="str">
        <f>IFERROR(INDEX('March 2019'!$G$3:$BR$161,MATCH('Buying nGRPs'!$A26,'March 2019'!$A$3:$A$158,0),MATCH('Buying nGRPs'!I$9,'March 2019'!$G$1:$BR$1,0))/SUMIFS(Summary!$D:$D,Summary!$A:$A,'Buying nGRPs'!$A26),"")</f>
        <v/>
      </c>
      <c r="J26" s="158">
        <f>IFERROR(INDEX('March 2019'!$G$3:$BR$161,MATCH('Buying nGRPs'!$A26,'March 2019'!$A$3:$A$158,0),MATCH('Buying nGRPs'!J$9,'March 2019'!$G$1:$BR$1,0))/SUMIFS(Summary!$D:$D,Summary!$A:$A,'Buying nGRPs'!$A26),"")</f>
        <v>0</v>
      </c>
      <c r="K26" s="158" t="str">
        <f>IFERROR(INDEX('March 2019'!$G$3:$BR$161,MATCH('Buying nGRPs'!$A26,'March 2019'!$A$3:$A$158,0),MATCH('Buying nGRPs'!K$9,'March 2019'!$G$1:$BR$1,0))/SUMIFS(Summary!$D:$D,Summary!$A:$A,'Buying nGRPs'!$A26),"")</f>
        <v/>
      </c>
      <c r="L26" s="158" t="str">
        <f>IFERROR(INDEX('March 2019'!$G$3:$BR$161,MATCH('Buying nGRPs'!$A26,'March 2019'!$A$3:$A$158,0),MATCH('Buying nGRPs'!L$9,'March 2019'!$G$1:$BR$1,0))/SUMIFS(Summary!$D:$D,Summary!$A:$A,'Buying nGRPs'!$A26),"")</f>
        <v/>
      </c>
      <c r="M26" s="158" t="str">
        <f>IFERROR(INDEX('March 2019'!$G$3:$BR$161,MATCH('Buying nGRPs'!$A26,'March 2019'!$A$3:$A$158,0),MATCH('Buying nGRPs'!M$9,'March 2019'!$G$1:$BR$1,0))/SUMIFS(Summary!$D:$D,Summary!$A:$A,'Buying nGRPs'!$A26),"")</f>
        <v/>
      </c>
      <c r="N26" s="158" t="str">
        <f>IFERROR(INDEX('March 2019'!$G$3:$BR$161,MATCH('Buying nGRPs'!$A26,'March 2019'!$A$3:$A$158,0),MATCH('Buying nGRPs'!N$9,'March 2019'!$G$1:$BR$1,0))/SUMIFS(Summary!$D:$D,Summary!$A:$A,'Buying nGRPs'!$A26),"")</f>
        <v/>
      </c>
      <c r="O26" s="158" t="str">
        <f>IFERROR(INDEX('March 2019'!$G$3:$BR$161,MATCH('Buying nGRPs'!$A26,'March 2019'!$A$3:$A$158,0),MATCH('Buying nGRPs'!O$9,'March 2019'!$G$1:$BR$1,0))/SUMIFS(Summary!$D:$D,Summary!$A:$A,'Buying nGRPs'!$A26),"")</f>
        <v/>
      </c>
      <c r="P26" s="158" t="str">
        <f>IFERROR(INDEX('March 2019'!$G$3:$BR$161,MATCH('Buying nGRPs'!$A26,'March 2019'!$A$3:$A$158,0),MATCH('Buying nGRPs'!P$9,'March 2019'!$G$1:$BR$1,0))/SUMIFS(Summary!$D:$D,Summary!$A:$A,'Buying nGRPs'!$A26),"")</f>
        <v/>
      </c>
      <c r="Q26" s="158" t="str">
        <f>IFERROR(INDEX('March 2019'!$G$3:$BR$161,MATCH('Buying nGRPs'!$A26,'March 2019'!$A$3:$A$158,0),MATCH('Buying nGRPs'!Q$9,'March 2019'!$G$1:$BR$1,0))/SUMIFS(Summary!$D:$D,Summary!$A:$A,'Buying nGRPs'!$A26),"")</f>
        <v/>
      </c>
      <c r="R26" s="158" t="str">
        <f>IFERROR(INDEX('March 2019'!$G$3:$BR$161,MATCH('Buying nGRPs'!$A26,'March 2019'!$A$3:$A$158,0),MATCH('Buying nGRPs'!R$9,'March 2019'!$G$1:$BR$1,0))/SUMIFS(Summary!$D:$D,Summary!$A:$A,'Buying nGRPs'!$A26),"")</f>
        <v/>
      </c>
      <c r="S26" s="158" t="str">
        <f>IFERROR(INDEX('March 2019'!$G$3:$BR$161,MATCH('Buying nGRPs'!$A26,'March 2019'!$A$3:$A$158,0),MATCH('Buying nGRPs'!S$9,'March 2019'!$G$1:$BR$1,0))/SUMIFS(Summary!$D:$D,Summary!$A:$A,'Buying nGRPs'!$A26),"")</f>
        <v/>
      </c>
      <c r="T26" s="158" t="str">
        <f>IFERROR(INDEX('March 2019'!$G$3:$BR$161,MATCH('Buying nGRPs'!$A26,'March 2019'!$A$3:$A$158,0),MATCH('Buying nGRPs'!T$9,'March 2019'!$G$1:$BR$1,0))/SUMIFS(Summary!$D:$D,Summary!$A:$A,'Buying nGRPs'!$A26),"")</f>
        <v/>
      </c>
      <c r="U26" s="158" t="str">
        <f>IFERROR(INDEX('March 2019'!$G$3:$BR$161,MATCH('Buying nGRPs'!$A26,'March 2019'!$A$3:$A$158,0),MATCH('Buying nGRPs'!U$9,'March 2019'!$G$1:$BR$1,0))/SUMIFS(Summary!$D:$D,Summary!$A:$A,'Buying nGRPs'!$A26),"")</f>
        <v/>
      </c>
      <c r="V26" s="158" t="str">
        <f>IFERROR(INDEX('March 2019'!$G$3:$BR$161,MATCH('Buying nGRPs'!$A26,'March 2019'!$A$3:$A$158,0),MATCH('Buying nGRPs'!V$9,'March 2019'!$G$1:$BR$1,0))/SUMIFS(Summary!$D:$D,Summary!$A:$A,'Buying nGRPs'!$A26),"")</f>
        <v/>
      </c>
      <c r="W26" s="158" t="str">
        <f>IFERROR(INDEX('March 2019'!$G$3:$BR$161,MATCH('Buying nGRPs'!$A26,'March 2019'!$A$3:$A$158,0),MATCH('Buying nGRPs'!W$9,'March 2019'!$G$1:$BR$1,0))/SUMIFS(Summary!$D:$D,Summary!$A:$A,'Buying nGRPs'!$A26),"")</f>
        <v/>
      </c>
      <c r="X26" s="158" t="str">
        <f>IFERROR(INDEX('March 2019'!$G$3:$BR$161,MATCH('Buying nGRPs'!$A26,'March 2019'!$A$3:$A$158,0),MATCH('Buying nGRPs'!X$9,'March 2019'!$G$1:$BR$1,0))/SUMIFS(Summary!$D:$D,Summary!$A:$A,'Buying nGRPs'!$A26),"")</f>
        <v/>
      </c>
      <c r="Y26" s="158" t="str">
        <f>IFERROR(INDEX('March 2019'!$G$3:$BR$161,MATCH('Buying nGRPs'!$A26,'March 2019'!$A$3:$A$158,0),MATCH('Buying nGRPs'!Y$9,'March 2019'!$G$1:$BR$1,0))/SUMIFS(Summary!$D:$D,Summary!$A:$A,'Buying nGRPs'!$A26),"")</f>
        <v/>
      </c>
      <c r="Z26" s="158" t="str">
        <f>IFERROR(INDEX('March 2019'!$G$3:$BR$161,MATCH('Buying nGRPs'!$A26,'March 2019'!$A$3:$A$158,0),MATCH('Buying nGRPs'!Z$9,'March 2019'!$G$1:$BR$1,0))/SUMIFS(Summary!$D:$D,Summary!$A:$A,'Buying nGRPs'!$A26),"")</f>
        <v/>
      </c>
      <c r="AA26" s="158" t="str">
        <f>IFERROR(INDEX('March 2019'!$G$3:$BR$161,MATCH('Buying nGRPs'!$A26,'March 2019'!$A$3:$A$158,0),MATCH('Buying nGRPs'!AA$9,'March 2019'!$G$1:$BR$1,0))/SUMIFS(Summary!$D:$D,Summary!$A:$A,'Buying nGRPs'!$A26),"")</f>
        <v/>
      </c>
      <c r="AB26" s="158" t="str">
        <f>IFERROR(INDEX('March 2019'!$G$3:$BR$161,MATCH('Buying nGRPs'!$A26,'March 2019'!$A$3:$A$158,0),MATCH('Buying nGRPs'!AB$9,'March 2019'!$G$1:$BR$1,0))/SUMIFS(Summary!$D:$D,Summary!$A:$A,'Buying nGRPs'!$A26),"")</f>
        <v/>
      </c>
      <c r="AC26" s="158">
        <f>IFERROR(INDEX('March 2019'!$G$3:$BR$161,MATCH('Buying nGRPs'!$A26,'March 2019'!$A$3:$A$158,0),MATCH('Buying nGRPs'!AC$9,'March 2019'!$G$1:$BR$1,0))/SUMIFS(Summary!$D:$D,Summary!$A:$A,'Buying nGRPs'!$A26),"")</f>
        <v>6.25E-2</v>
      </c>
      <c r="AD26" s="158">
        <f>IFERROR(INDEX('March 2019'!$G$3:$BR$161,MATCH('Buying nGRPs'!$A26,'March 2019'!$A$3:$A$158,0),MATCH('Buying nGRPs'!AD$9,'March 2019'!$G$1:$BR$1,0))/SUMIFS(Summary!$D:$D,Summary!$A:$A,'Buying nGRPs'!$A26),"")</f>
        <v>7.4999999999999997E-2</v>
      </c>
      <c r="AE26" s="158" t="str">
        <f>IFERROR(INDEX('March 2019'!$G$3:$BR$161,MATCH('Buying nGRPs'!$A26,'March 2019'!$A$3:$A$158,0),MATCH('Buying nGRPs'!AE$9,'March 2019'!$G$1:$BR$1,0))/SUMIFS(Summary!$D:$D,Summary!$A:$A,'Buying nGRPs'!$A26),"")</f>
        <v/>
      </c>
      <c r="AF26" s="158" t="str">
        <f>IFERROR(INDEX('March 2019'!$G$3:$BR$161,MATCH('Buying nGRPs'!$A26,'March 2019'!$A$3:$A$158,0),MATCH('Buying nGRPs'!AF$9,'March 2019'!$G$1:$BR$1,0))/SUMIFS(Summary!$D:$D,Summary!$A:$A,'Buying nGRPs'!$A26),"")</f>
        <v/>
      </c>
      <c r="AG26" s="158" t="str">
        <f>IFERROR(INDEX('March 2019'!$G$3:$BR$161,MATCH('Buying nGRPs'!$A26,'March 2019'!$A$3:$A$158,0),MATCH('Buying nGRPs'!AG$9,'March 2019'!$G$1:$BR$1,0))/SUMIFS(Summary!$D:$D,Summary!$A:$A,'Buying nGRPs'!$A26),"")</f>
        <v/>
      </c>
      <c r="AH26" s="158">
        <f>IFERROR(INDEX('March 2019'!$G$3:$BR$161,MATCH('Buying nGRPs'!$A26,'March 2019'!$A$3:$A$158,0),MATCH('Buying nGRPs'!AH$9,'March 2019'!$G$1:$BR$1,0))/SUMIFS(Summary!$D:$D,Summary!$A:$A,'Buying nGRPs'!$A26),"")</f>
        <v>0.05</v>
      </c>
      <c r="AI26" s="158" t="str">
        <f>IFERROR(INDEX('March 2019'!$G$3:$BR$161,MATCH('Buying nGRPs'!$A26,'March 2019'!$A$3:$A$158,0),MATCH('Buying nGRPs'!AI$9,'March 2019'!$G$1:$BR$1,0))/SUMIFS(Summary!$D:$D,Summary!$A:$A,'Buying nGRPs'!$A26),"")</f>
        <v/>
      </c>
      <c r="AJ26" s="158" t="str">
        <f>IFERROR(INDEX('March 2019'!$G$3:$BR$161,MATCH('Buying nGRPs'!$A26,'March 2019'!$A$3:$A$158,0),MATCH('Buying nGRPs'!AJ$9,'March 2019'!$G$1:$BR$1,0))/SUMIFS(Summary!$D:$D,Summary!$A:$A,'Buying nGRPs'!$A26),"")</f>
        <v/>
      </c>
      <c r="AK26" s="158">
        <f>IFERROR(INDEX('March 2019'!$G$3:$BR$161,MATCH('Buying nGRPs'!$A26,'March 2019'!$A$3:$A$158,0),MATCH('Buying nGRPs'!AK$9,'March 2019'!$G$1:$BR$1,0))/SUMIFS(Summary!$D:$D,Summary!$A:$A,'Buying nGRPs'!$A26),"")</f>
        <v>1.2500000000000001E-2</v>
      </c>
      <c r="AL26" s="158">
        <f>IFERROR(INDEX('March 2019'!$G$3:$BR$161,MATCH('Buying nGRPs'!$A26,'March 2019'!$A$3:$A$158,0),MATCH('Buying nGRPs'!AL$9,'March 2019'!$G$1:$BR$1,0))/SUMIFS(Summary!$D:$D,Summary!$A:$A,'Buying nGRPs'!$A26),"")</f>
        <v>1.5625E-2</v>
      </c>
      <c r="AM26" s="158" t="str">
        <f>IFERROR(INDEX('March 2019'!$G$3:$BR$161,MATCH('Buying nGRPs'!$A26,'March 2019'!$A$3:$A$158,0),MATCH('Buying nGRPs'!AM$9,'March 2019'!$G$1:$BR$1,0))/SUMIFS(Summary!$D:$D,Summary!$A:$A,'Buying nGRPs'!$A26),"")</f>
        <v/>
      </c>
      <c r="AN26" s="158">
        <f>IFERROR(INDEX('March 2019'!$G$3:$BR$161,MATCH('Buying nGRPs'!$A26,'March 2019'!$A$3:$A$158,0),MATCH('Buying nGRPs'!AN$9,'March 2019'!$G$1:$BR$1,0))/SUMIFS(Summary!$D:$D,Summary!$A:$A,'Buying nGRPs'!$A26),"")</f>
        <v>0</v>
      </c>
      <c r="AO26" s="158">
        <f>IFERROR(INDEX('March 2019'!$G$3:$BR$161,MATCH('Buying nGRPs'!$A26,'March 2019'!$A$3:$A$158,0),MATCH('Buying nGRPs'!AO$9,'March 2019'!$G$1:$BR$1,0))/SUMIFS(Summary!$D:$D,Summary!$A:$A,'Buying nGRPs'!$A26),"")</f>
        <v>2.5000000000000001E-2</v>
      </c>
      <c r="AP26" s="158" t="str">
        <f>IFERROR(INDEX('March 2019'!$G$3:$BR$161,MATCH('Buying nGRPs'!$A26,'March 2019'!$A$3:$A$158,0),MATCH('Buying nGRPs'!AP$9,'March 2019'!$G$1:$BR$1,0))/SUMIFS(Summary!$D:$D,Summary!$A:$A,'Buying nGRPs'!$A26),"")</f>
        <v/>
      </c>
      <c r="AQ26" s="158" t="str">
        <f>IFERROR(INDEX('March 2019'!$G$3:$BR$161,MATCH('Buying nGRPs'!$A26,'March 2019'!$A$3:$A$158,0),MATCH('Buying nGRPs'!AQ$9,'March 2019'!$G$1:$BR$1,0))/SUMIFS(Summary!$D:$D,Summary!$A:$A,'Buying nGRPs'!$A26),"")</f>
        <v/>
      </c>
      <c r="AR26" s="158">
        <f>IFERROR(INDEX('March 2019'!$G$3:$BR$161,MATCH('Buying nGRPs'!$A26,'March 2019'!$A$3:$A$158,0),MATCH('Buying nGRPs'!AR$9,'March 2019'!$G$1:$BR$1,0))/SUMIFS(Summary!$D:$D,Summary!$A:$A,'Buying nGRPs'!$A26),"")</f>
        <v>0</v>
      </c>
      <c r="AS26" s="158" t="str">
        <f>IFERROR(INDEX('March 2019'!$G$3:$BR$161,MATCH('Buying nGRPs'!$A26,'March 2019'!$A$3:$A$158,0),MATCH('Buying nGRPs'!AS$9,'March 2019'!$G$1:$BR$1,0))/SUMIFS(Summary!$D:$D,Summary!$A:$A,'Buying nGRPs'!$A26),"")</f>
        <v/>
      </c>
      <c r="AT26" s="158" t="str">
        <f>IFERROR(INDEX('March 2019'!$G$3:$BR$161,MATCH('Buying nGRPs'!$A26,'March 2019'!$A$3:$A$158,0),MATCH('Buying nGRPs'!AT$9,'March 2019'!$G$1:$BR$1,0))/SUMIFS(Summary!$D:$D,Summary!$A:$A,'Buying nGRPs'!$A26),"")</f>
        <v/>
      </c>
      <c r="AU26" s="158" t="str">
        <f>IFERROR(INDEX('March 2019'!$G$3:$BR$161,MATCH('Buying nGRPs'!$A26,'March 2019'!$A$3:$A$158,0),MATCH('Buying nGRPs'!AU$9,'March 2019'!$G$1:$BR$1,0))/SUMIFS(Summary!$D:$D,Summary!$A:$A,'Buying nGRPs'!$A26),"")</f>
        <v/>
      </c>
      <c r="AV26" s="158" t="str">
        <f>IFERROR(INDEX('March 2019'!$G$3:$BR$161,MATCH('Buying nGRPs'!$A26,'March 2019'!$A$3:$A$158,0),MATCH('Buying nGRPs'!AV$9,'March 2019'!$G$1:$BR$1,0))/SUMIFS(Summary!$D:$D,Summary!$A:$A,'Buying nGRPs'!$A26),"")</f>
        <v/>
      </c>
      <c r="AW26" s="158" t="str">
        <f>IFERROR(INDEX('March 2019'!$G$3:$BR$161,MATCH('Buying nGRPs'!$A26,'March 2019'!$A$3:$A$158,0),MATCH('Buying nGRPs'!AW$9,'March 2019'!$G$1:$BR$1,0))/SUMIFS(Summary!$D:$D,Summary!$A:$A,'Buying nGRPs'!$A26),"")</f>
        <v/>
      </c>
      <c r="AX26" s="158">
        <f>IFERROR(INDEX('March 2019'!$G$3:$BR$161,MATCH('Buying nGRPs'!$A26,'March 2019'!$A$3:$A$158,0),MATCH('Buying nGRPs'!AX$9,'March 2019'!$G$1:$BR$1,0))/SUMIFS(Summary!$D:$D,Summary!$A:$A,'Buying nGRPs'!$A26),"")</f>
        <v>0</v>
      </c>
      <c r="AY26" s="158">
        <f>IFERROR(INDEX('March 2019'!$G$3:$BR$161,MATCH('Buying nGRPs'!$A26,'March 2019'!$A$3:$A$158,0),MATCH('Buying nGRPs'!AY$9,'March 2019'!$G$1:$BR$1,0))/SUMIFS(Summary!$D:$D,Summary!$A:$A,'Buying nGRPs'!$A26),"")</f>
        <v>0</v>
      </c>
      <c r="AZ26" s="158">
        <f>IFERROR(INDEX('March 2019'!$G$3:$BR$161,MATCH('Buying nGRPs'!$A26,'March 2019'!$A$3:$A$158,0),MATCH('Buying nGRPs'!AZ$9,'March 2019'!$G$1:$BR$1,0))/SUMIFS(Summary!$D:$D,Summary!$A:$A,'Buying nGRPs'!$A26),"")</f>
        <v>0</v>
      </c>
      <c r="BA26" s="158">
        <f>IFERROR(INDEX('March 2019'!$G$3:$BR$161,MATCH('Buying nGRPs'!$A26,'March 2019'!$A$3:$A$158,0),MATCH('Buying nGRPs'!BA$9,'March 2019'!$G$1:$BR$1,0))/SUMIFS(Summary!$D:$D,Summary!$A:$A,'Buying nGRPs'!$A26),"")</f>
        <v>0</v>
      </c>
      <c r="BB26" s="11">
        <f t="shared" si="22"/>
        <v>0.24062500000000001</v>
      </c>
      <c r="BC26" s="11"/>
      <c r="BD26" s="109">
        <f t="shared" si="23"/>
        <v>-0.24062500000000001</v>
      </c>
    </row>
    <row r="27" spans="1:59">
      <c r="A27" s="80" t="s">
        <v>48</v>
      </c>
      <c r="B27" s="105">
        <f t="shared" si="18"/>
        <v>0.2525</v>
      </c>
      <c r="C27" s="192">
        <f t="shared" si="19"/>
        <v>2.5250000000000002E-7</v>
      </c>
      <c r="D27" s="48">
        <f t="shared" si="20"/>
        <v>0</v>
      </c>
      <c r="E27" s="138">
        <f>D27-B27</f>
        <v>-0.2525</v>
      </c>
      <c r="F27" s="93" t="s">
        <v>48</v>
      </c>
      <c r="G27" s="158" t="str">
        <f>IFERROR(INDEX('March 2019'!$G$3:$BR$161,MATCH('Buying nGRPs'!$A27,'March 2019'!$A$3:$A$158,0),MATCH('Buying nGRPs'!G$9,'March 2019'!$G$1:$BR$1,0))/SUMIFS(Summary!$D:$D,Summary!$A:$A,'Buying nGRPs'!$A27),"")</f>
        <v/>
      </c>
      <c r="H27" s="158" t="str">
        <f>IFERROR(INDEX('March 2019'!$G$3:$BR$161,MATCH('Buying nGRPs'!$A27,'March 2019'!$A$3:$A$158,0),MATCH('Buying nGRPs'!H$9,'March 2019'!$G$1:$BR$1,0))/SUMIFS(Summary!$D:$D,Summary!$A:$A,'Buying nGRPs'!$A27),"")</f>
        <v/>
      </c>
      <c r="I27" s="158" t="str">
        <f>IFERROR(INDEX('March 2019'!$G$3:$BR$161,MATCH('Buying nGRPs'!$A27,'March 2019'!$A$3:$A$158,0),MATCH('Buying nGRPs'!I$9,'March 2019'!$G$1:$BR$1,0))/SUMIFS(Summary!$D:$D,Summary!$A:$A,'Buying nGRPs'!$A27),"")</f>
        <v/>
      </c>
      <c r="J27" s="158">
        <f>IFERROR(INDEX('March 2019'!$G$3:$BR$161,MATCH('Buying nGRPs'!$A27,'March 2019'!$A$3:$A$158,0),MATCH('Buying nGRPs'!J$9,'March 2019'!$G$1:$BR$1,0))/SUMIFS(Summary!$D:$D,Summary!$A:$A,'Buying nGRPs'!$A27),"")</f>
        <v>0</v>
      </c>
      <c r="K27" s="158" t="str">
        <f>IFERROR(INDEX('March 2019'!$G$3:$BR$161,MATCH('Buying nGRPs'!$A27,'March 2019'!$A$3:$A$158,0),MATCH('Buying nGRPs'!K$9,'March 2019'!$G$1:$BR$1,0))/SUMIFS(Summary!$D:$D,Summary!$A:$A,'Buying nGRPs'!$A27),"")</f>
        <v/>
      </c>
      <c r="L27" s="158" t="str">
        <f>IFERROR(INDEX('March 2019'!$G$3:$BR$161,MATCH('Buying nGRPs'!$A27,'March 2019'!$A$3:$A$158,0),MATCH('Buying nGRPs'!L$9,'March 2019'!$G$1:$BR$1,0))/SUMIFS(Summary!$D:$D,Summary!$A:$A,'Buying nGRPs'!$A27),"")</f>
        <v/>
      </c>
      <c r="M27" s="158" t="str">
        <f>IFERROR(INDEX('March 2019'!$G$3:$BR$161,MATCH('Buying nGRPs'!$A27,'March 2019'!$A$3:$A$158,0),MATCH('Buying nGRPs'!M$9,'March 2019'!$G$1:$BR$1,0))/SUMIFS(Summary!$D:$D,Summary!$A:$A,'Buying nGRPs'!$A27),"")</f>
        <v/>
      </c>
      <c r="N27" s="158" t="str">
        <f>IFERROR(INDEX('March 2019'!$G$3:$BR$161,MATCH('Buying nGRPs'!$A27,'March 2019'!$A$3:$A$158,0),MATCH('Buying nGRPs'!N$9,'March 2019'!$G$1:$BR$1,0))/SUMIFS(Summary!$D:$D,Summary!$A:$A,'Buying nGRPs'!$A27),"")</f>
        <v/>
      </c>
      <c r="O27" s="158" t="str">
        <f>IFERROR(INDEX('March 2019'!$G$3:$BR$161,MATCH('Buying nGRPs'!$A27,'March 2019'!$A$3:$A$158,0),MATCH('Buying nGRPs'!O$9,'March 2019'!$G$1:$BR$1,0))/SUMIFS(Summary!$D:$D,Summary!$A:$A,'Buying nGRPs'!$A27),"")</f>
        <v/>
      </c>
      <c r="P27" s="158" t="str">
        <f>IFERROR(INDEX('March 2019'!$G$3:$BR$161,MATCH('Buying nGRPs'!$A27,'March 2019'!$A$3:$A$158,0),MATCH('Buying nGRPs'!P$9,'March 2019'!$G$1:$BR$1,0))/SUMIFS(Summary!$D:$D,Summary!$A:$A,'Buying nGRPs'!$A27),"")</f>
        <v/>
      </c>
      <c r="Q27" s="158" t="str">
        <f>IFERROR(INDEX('March 2019'!$G$3:$BR$161,MATCH('Buying nGRPs'!$A27,'March 2019'!$A$3:$A$158,0),MATCH('Buying nGRPs'!Q$9,'March 2019'!$G$1:$BR$1,0))/SUMIFS(Summary!$D:$D,Summary!$A:$A,'Buying nGRPs'!$A27),"")</f>
        <v/>
      </c>
      <c r="R27" s="158" t="str">
        <f>IFERROR(INDEX('March 2019'!$G$3:$BR$161,MATCH('Buying nGRPs'!$A27,'March 2019'!$A$3:$A$158,0),MATCH('Buying nGRPs'!R$9,'March 2019'!$G$1:$BR$1,0))/SUMIFS(Summary!$D:$D,Summary!$A:$A,'Buying nGRPs'!$A27),"")</f>
        <v/>
      </c>
      <c r="S27" s="158" t="str">
        <f>IFERROR(INDEX('March 2019'!$G$3:$BR$161,MATCH('Buying nGRPs'!$A27,'March 2019'!$A$3:$A$158,0),MATCH('Buying nGRPs'!S$9,'March 2019'!$G$1:$BR$1,0))/SUMIFS(Summary!$D:$D,Summary!$A:$A,'Buying nGRPs'!$A27),"")</f>
        <v/>
      </c>
      <c r="T27" s="158" t="str">
        <f>IFERROR(INDEX('March 2019'!$G$3:$BR$161,MATCH('Buying nGRPs'!$A27,'March 2019'!$A$3:$A$158,0),MATCH('Buying nGRPs'!T$9,'March 2019'!$G$1:$BR$1,0))/SUMIFS(Summary!$D:$D,Summary!$A:$A,'Buying nGRPs'!$A27),"")</f>
        <v/>
      </c>
      <c r="U27" s="158" t="str">
        <f>IFERROR(INDEX('March 2019'!$G$3:$BR$161,MATCH('Buying nGRPs'!$A27,'March 2019'!$A$3:$A$158,0),MATCH('Buying nGRPs'!U$9,'March 2019'!$G$1:$BR$1,0))/SUMIFS(Summary!$D:$D,Summary!$A:$A,'Buying nGRPs'!$A27),"")</f>
        <v/>
      </c>
      <c r="V27" s="158" t="str">
        <f>IFERROR(INDEX('March 2019'!$G$3:$BR$161,MATCH('Buying nGRPs'!$A27,'March 2019'!$A$3:$A$158,0),MATCH('Buying nGRPs'!V$9,'March 2019'!$G$1:$BR$1,0))/SUMIFS(Summary!$D:$D,Summary!$A:$A,'Buying nGRPs'!$A27),"")</f>
        <v/>
      </c>
      <c r="W27" s="158" t="str">
        <f>IFERROR(INDEX('March 2019'!$G$3:$BR$161,MATCH('Buying nGRPs'!$A27,'March 2019'!$A$3:$A$158,0),MATCH('Buying nGRPs'!W$9,'March 2019'!$G$1:$BR$1,0))/SUMIFS(Summary!$D:$D,Summary!$A:$A,'Buying nGRPs'!$A27),"")</f>
        <v/>
      </c>
      <c r="X27" s="158" t="str">
        <f>IFERROR(INDEX('March 2019'!$G$3:$BR$161,MATCH('Buying nGRPs'!$A27,'March 2019'!$A$3:$A$158,0),MATCH('Buying nGRPs'!X$9,'March 2019'!$G$1:$BR$1,0))/SUMIFS(Summary!$D:$D,Summary!$A:$A,'Buying nGRPs'!$A27),"")</f>
        <v/>
      </c>
      <c r="Y27" s="158" t="str">
        <f>IFERROR(INDEX('March 2019'!$G$3:$BR$161,MATCH('Buying nGRPs'!$A27,'March 2019'!$A$3:$A$158,0),MATCH('Buying nGRPs'!Y$9,'March 2019'!$G$1:$BR$1,0))/SUMIFS(Summary!$D:$D,Summary!$A:$A,'Buying nGRPs'!$A27),"")</f>
        <v/>
      </c>
      <c r="Z27" s="158" t="str">
        <f>IFERROR(INDEX('March 2019'!$G$3:$BR$161,MATCH('Buying nGRPs'!$A27,'March 2019'!$A$3:$A$158,0),MATCH('Buying nGRPs'!Z$9,'March 2019'!$G$1:$BR$1,0))/SUMIFS(Summary!$D:$D,Summary!$A:$A,'Buying nGRPs'!$A27),"")</f>
        <v/>
      </c>
      <c r="AA27" s="158" t="str">
        <f>IFERROR(INDEX('March 2019'!$G$3:$BR$161,MATCH('Buying nGRPs'!$A27,'March 2019'!$A$3:$A$158,0),MATCH('Buying nGRPs'!AA$9,'March 2019'!$G$1:$BR$1,0))/SUMIFS(Summary!$D:$D,Summary!$A:$A,'Buying nGRPs'!$A27),"")</f>
        <v/>
      </c>
      <c r="AB27" s="158" t="str">
        <f>IFERROR(INDEX('March 2019'!$G$3:$BR$161,MATCH('Buying nGRPs'!$A27,'March 2019'!$A$3:$A$158,0),MATCH('Buying nGRPs'!AB$9,'March 2019'!$G$1:$BR$1,0))/SUMIFS(Summary!$D:$D,Summary!$A:$A,'Buying nGRPs'!$A27),"")</f>
        <v/>
      </c>
      <c r="AC27" s="158">
        <f>IFERROR(INDEX('March 2019'!$G$3:$BR$161,MATCH('Buying nGRPs'!$A27,'March 2019'!$A$3:$A$158,0),MATCH('Buying nGRPs'!AC$9,'March 2019'!$G$1:$BR$1,0))/SUMIFS(Summary!$D:$D,Summary!$A:$A,'Buying nGRPs'!$A27),"")</f>
        <v>3.2500000000000001E-2</v>
      </c>
      <c r="AD27" s="158">
        <f>IFERROR(INDEX('March 2019'!$G$3:$BR$161,MATCH('Buying nGRPs'!$A27,'March 2019'!$A$3:$A$158,0),MATCH('Buying nGRPs'!AD$9,'March 2019'!$G$1:$BR$1,0))/SUMIFS(Summary!$D:$D,Summary!$A:$A,'Buying nGRPs'!$A27),"")</f>
        <v>0.1</v>
      </c>
      <c r="AE27" s="158" t="str">
        <f>IFERROR(INDEX('March 2019'!$G$3:$BR$161,MATCH('Buying nGRPs'!$A27,'March 2019'!$A$3:$A$158,0),MATCH('Buying nGRPs'!AE$9,'March 2019'!$G$1:$BR$1,0))/SUMIFS(Summary!$D:$D,Summary!$A:$A,'Buying nGRPs'!$A27),"")</f>
        <v/>
      </c>
      <c r="AF27" s="158" t="str">
        <f>IFERROR(INDEX('March 2019'!$G$3:$BR$161,MATCH('Buying nGRPs'!$A27,'March 2019'!$A$3:$A$158,0),MATCH('Buying nGRPs'!AF$9,'March 2019'!$G$1:$BR$1,0))/SUMIFS(Summary!$D:$D,Summary!$A:$A,'Buying nGRPs'!$A27),"")</f>
        <v/>
      </c>
      <c r="AG27" s="158" t="str">
        <f>IFERROR(INDEX('March 2019'!$G$3:$BR$161,MATCH('Buying nGRPs'!$A27,'March 2019'!$A$3:$A$158,0),MATCH('Buying nGRPs'!AG$9,'March 2019'!$G$1:$BR$1,0))/SUMIFS(Summary!$D:$D,Summary!$A:$A,'Buying nGRPs'!$A27),"")</f>
        <v/>
      </c>
      <c r="AH27" s="158">
        <f>IFERROR(INDEX('March 2019'!$G$3:$BR$161,MATCH('Buying nGRPs'!$A27,'March 2019'!$A$3:$A$158,0),MATCH('Buying nGRPs'!AH$9,'March 2019'!$G$1:$BR$1,0))/SUMIFS(Summary!$D:$D,Summary!$A:$A,'Buying nGRPs'!$A27),"")</f>
        <v>0.05</v>
      </c>
      <c r="AI27" s="158" t="str">
        <f>IFERROR(INDEX('March 2019'!$G$3:$BR$161,MATCH('Buying nGRPs'!$A27,'March 2019'!$A$3:$A$158,0),MATCH('Buying nGRPs'!AI$9,'March 2019'!$G$1:$BR$1,0))/SUMIFS(Summary!$D:$D,Summary!$A:$A,'Buying nGRPs'!$A27),"")</f>
        <v/>
      </c>
      <c r="AJ27" s="158" t="str">
        <f>IFERROR(INDEX('March 2019'!$G$3:$BR$161,MATCH('Buying nGRPs'!$A27,'March 2019'!$A$3:$A$158,0),MATCH('Buying nGRPs'!AJ$9,'March 2019'!$G$1:$BR$1,0))/SUMIFS(Summary!$D:$D,Summary!$A:$A,'Buying nGRPs'!$A27),"")</f>
        <v/>
      </c>
      <c r="AK27" s="158">
        <f>IFERROR(INDEX('March 2019'!$G$3:$BR$161,MATCH('Buying nGRPs'!$A27,'March 2019'!$A$3:$A$158,0),MATCH('Buying nGRPs'!AK$9,'March 2019'!$G$1:$BR$1,0))/SUMIFS(Summary!$D:$D,Summary!$A:$A,'Buying nGRPs'!$A27),"")</f>
        <v>1.4999999999999999E-2</v>
      </c>
      <c r="AL27" s="158">
        <f>IFERROR(INDEX('March 2019'!$G$3:$BR$161,MATCH('Buying nGRPs'!$A27,'March 2019'!$A$3:$A$158,0),MATCH('Buying nGRPs'!AL$9,'March 2019'!$G$1:$BR$1,0))/SUMIFS(Summary!$D:$D,Summary!$A:$A,'Buying nGRPs'!$A27),"")</f>
        <v>2.5000000000000001E-2</v>
      </c>
      <c r="AM27" s="158" t="str">
        <f>IFERROR(INDEX('March 2019'!$G$3:$BR$161,MATCH('Buying nGRPs'!$A27,'March 2019'!$A$3:$A$158,0),MATCH('Buying nGRPs'!AM$9,'March 2019'!$G$1:$BR$1,0))/SUMIFS(Summary!$D:$D,Summary!$A:$A,'Buying nGRPs'!$A27),"")</f>
        <v/>
      </c>
      <c r="AN27" s="158">
        <f>IFERROR(INDEX('March 2019'!$G$3:$BR$161,MATCH('Buying nGRPs'!$A27,'March 2019'!$A$3:$A$158,0),MATCH('Buying nGRPs'!AN$9,'March 2019'!$G$1:$BR$1,0))/SUMIFS(Summary!$D:$D,Summary!$A:$A,'Buying nGRPs'!$A27),"")</f>
        <v>0</v>
      </c>
      <c r="AO27" s="158">
        <f>IFERROR(INDEX('March 2019'!$G$3:$BR$161,MATCH('Buying nGRPs'!$A27,'March 2019'!$A$3:$A$158,0),MATCH('Buying nGRPs'!AO$9,'March 2019'!$G$1:$BR$1,0))/SUMIFS(Summary!$D:$D,Summary!$A:$A,'Buying nGRPs'!$A27),"")</f>
        <v>0.03</v>
      </c>
      <c r="AP27" s="158" t="str">
        <f>IFERROR(INDEX('March 2019'!$G$3:$BR$161,MATCH('Buying nGRPs'!$A27,'March 2019'!$A$3:$A$158,0),MATCH('Buying nGRPs'!AP$9,'March 2019'!$G$1:$BR$1,0))/SUMIFS(Summary!$D:$D,Summary!$A:$A,'Buying nGRPs'!$A27),"")</f>
        <v/>
      </c>
      <c r="AQ27" s="158" t="str">
        <f>IFERROR(INDEX('March 2019'!$G$3:$BR$161,MATCH('Buying nGRPs'!$A27,'March 2019'!$A$3:$A$158,0),MATCH('Buying nGRPs'!AQ$9,'March 2019'!$G$1:$BR$1,0))/SUMIFS(Summary!$D:$D,Summary!$A:$A,'Buying nGRPs'!$A27),"")</f>
        <v/>
      </c>
      <c r="AR27" s="158">
        <f>IFERROR(INDEX('March 2019'!$G$3:$BR$161,MATCH('Buying nGRPs'!$A27,'March 2019'!$A$3:$A$158,0),MATCH('Buying nGRPs'!AR$9,'March 2019'!$G$1:$BR$1,0))/SUMIFS(Summary!$D:$D,Summary!$A:$A,'Buying nGRPs'!$A27),"")</f>
        <v>0</v>
      </c>
      <c r="AS27" s="158" t="str">
        <f>IFERROR(INDEX('March 2019'!$G$3:$BR$161,MATCH('Buying nGRPs'!$A27,'March 2019'!$A$3:$A$158,0),MATCH('Buying nGRPs'!AS$9,'March 2019'!$G$1:$BR$1,0))/SUMIFS(Summary!$D:$D,Summary!$A:$A,'Buying nGRPs'!$A27),"")</f>
        <v/>
      </c>
      <c r="AT27" s="158" t="str">
        <f>IFERROR(INDEX('March 2019'!$G$3:$BR$161,MATCH('Buying nGRPs'!$A27,'March 2019'!$A$3:$A$158,0),MATCH('Buying nGRPs'!AT$9,'March 2019'!$G$1:$BR$1,0))/SUMIFS(Summary!$D:$D,Summary!$A:$A,'Buying nGRPs'!$A27),"")</f>
        <v/>
      </c>
      <c r="AU27" s="158" t="str">
        <f>IFERROR(INDEX('March 2019'!$G$3:$BR$161,MATCH('Buying nGRPs'!$A27,'March 2019'!$A$3:$A$158,0),MATCH('Buying nGRPs'!AU$9,'March 2019'!$G$1:$BR$1,0))/SUMIFS(Summary!$D:$D,Summary!$A:$A,'Buying nGRPs'!$A27),"")</f>
        <v/>
      </c>
      <c r="AV27" s="158" t="str">
        <f>IFERROR(INDEX('March 2019'!$G$3:$BR$161,MATCH('Buying nGRPs'!$A27,'March 2019'!$A$3:$A$158,0),MATCH('Buying nGRPs'!AV$9,'March 2019'!$G$1:$BR$1,0))/SUMIFS(Summary!$D:$D,Summary!$A:$A,'Buying nGRPs'!$A27),"")</f>
        <v/>
      </c>
      <c r="AW27" s="158" t="str">
        <f>IFERROR(INDEX('March 2019'!$G$3:$BR$161,MATCH('Buying nGRPs'!$A27,'March 2019'!$A$3:$A$158,0),MATCH('Buying nGRPs'!AW$9,'March 2019'!$G$1:$BR$1,0))/SUMIFS(Summary!$D:$D,Summary!$A:$A,'Buying nGRPs'!$A27),"")</f>
        <v/>
      </c>
      <c r="AX27" s="158">
        <f>IFERROR(INDEX('March 2019'!$G$3:$BR$161,MATCH('Buying nGRPs'!$A27,'March 2019'!$A$3:$A$158,0),MATCH('Buying nGRPs'!AX$9,'March 2019'!$G$1:$BR$1,0))/SUMIFS(Summary!$D:$D,Summary!$A:$A,'Buying nGRPs'!$A27),"")</f>
        <v>0</v>
      </c>
      <c r="AY27" s="158">
        <f>IFERROR(INDEX('March 2019'!$G$3:$BR$161,MATCH('Buying nGRPs'!$A27,'March 2019'!$A$3:$A$158,0),MATCH('Buying nGRPs'!AY$9,'March 2019'!$G$1:$BR$1,0))/SUMIFS(Summary!$D:$D,Summary!$A:$A,'Buying nGRPs'!$A27),"")</f>
        <v>0</v>
      </c>
      <c r="AZ27" s="158">
        <f>IFERROR(INDEX('March 2019'!$G$3:$BR$161,MATCH('Buying nGRPs'!$A27,'March 2019'!$A$3:$A$158,0),MATCH('Buying nGRPs'!AZ$9,'March 2019'!$G$1:$BR$1,0))/SUMIFS(Summary!$D:$D,Summary!$A:$A,'Buying nGRPs'!$A27),"")</f>
        <v>0</v>
      </c>
      <c r="BA27" s="158">
        <f>IFERROR(INDEX('March 2019'!$G$3:$BR$161,MATCH('Buying nGRPs'!$A27,'March 2019'!$A$3:$A$158,0),MATCH('Buying nGRPs'!BA$9,'March 2019'!$G$1:$BR$1,0))/SUMIFS(Summary!$D:$D,Summary!$A:$A,'Buying nGRPs'!$A27),"")</f>
        <v>0</v>
      </c>
      <c r="BB27" s="11">
        <f t="shared" si="22"/>
        <v>0.2525</v>
      </c>
      <c r="BC27" s="11"/>
      <c r="BD27" s="109">
        <f>BC27-BB27</f>
        <v>-0.2525</v>
      </c>
    </row>
    <row r="28" spans="1:59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2019'!$G$3:$BR$161,MATCH('Buying nGRPs'!$A28,'March 2019'!$A$3:$A$158,0),MATCH('Buying nGRPs'!G$9,'March 2019'!$G$1:$BR$1,0))/SUMIFS(Summary!$D:$D,Summary!$A:$A,'Buying nGRPs'!$A28),"")</f>
        <v/>
      </c>
      <c r="H28" s="158" t="str">
        <f>IFERROR(INDEX('March 2019'!$G$3:$BR$161,MATCH('Buying nGRPs'!$A28,'March 2019'!$A$3:$A$158,0),MATCH('Buying nGRPs'!H$9,'March 2019'!$G$1:$BR$1,0))/SUMIFS(Summary!$D:$D,Summary!$A:$A,'Buying nGRPs'!$A28),"")</f>
        <v/>
      </c>
      <c r="I28" s="158" t="str">
        <f>IFERROR(INDEX('March 2019'!$G$3:$BR$161,MATCH('Buying nGRPs'!$A28,'March 2019'!$A$3:$A$158,0),MATCH('Buying nGRPs'!I$9,'March 2019'!$G$1:$BR$1,0))/SUMIFS(Summary!$D:$D,Summary!$A:$A,'Buying nGRPs'!$A28),"")</f>
        <v/>
      </c>
      <c r="J28" s="158" t="str">
        <f>IFERROR(INDEX('March 2019'!$G$3:$BR$161,MATCH('Buying nGRPs'!$A28,'March 2019'!$A$3:$A$158,0),MATCH('Buying nGRPs'!J$9,'March 2019'!$G$1:$BR$1,0))/SUMIFS(Summary!$D:$D,Summary!$A:$A,'Buying nGRPs'!$A28),"")</f>
        <v/>
      </c>
      <c r="K28" s="158" t="str">
        <f>IFERROR(INDEX('March 2019'!$G$3:$BR$161,MATCH('Buying nGRPs'!$A28,'March 2019'!$A$3:$A$158,0),MATCH('Buying nGRPs'!K$9,'March 2019'!$G$1:$BR$1,0))/SUMIFS(Summary!$D:$D,Summary!$A:$A,'Buying nGRPs'!$A28),"")</f>
        <v/>
      </c>
      <c r="L28" s="158" t="str">
        <f>IFERROR(INDEX('March 2019'!$G$3:$BR$161,MATCH('Buying nGRPs'!$A28,'March 2019'!$A$3:$A$158,0),MATCH('Buying nGRPs'!L$9,'March 2019'!$G$1:$BR$1,0))/SUMIFS(Summary!$D:$D,Summary!$A:$A,'Buying nGRPs'!$A28),"")</f>
        <v/>
      </c>
      <c r="M28" s="158" t="str">
        <f>IFERROR(INDEX('March 2019'!$G$3:$BR$161,MATCH('Buying nGRPs'!$A28,'March 2019'!$A$3:$A$158,0),MATCH('Buying nGRPs'!M$9,'March 2019'!$G$1:$BR$1,0))/SUMIFS(Summary!$D:$D,Summary!$A:$A,'Buying nGRPs'!$A28),"")</f>
        <v/>
      </c>
      <c r="N28" s="158" t="str">
        <f>IFERROR(INDEX('March 2019'!$G$3:$BR$161,MATCH('Buying nGRPs'!$A28,'March 2019'!$A$3:$A$158,0),MATCH('Buying nGRPs'!N$9,'March 2019'!$G$1:$BR$1,0))/SUMIFS(Summary!$D:$D,Summary!$A:$A,'Buying nGRPs'!$A28),"")</f>
        <v/>
      </c>
      <c r="O28" s="158" t="str">
        <f>IFERROR(INDEX('March 2019'!$G$3:$BR$161,MATCH('Buying nGRPs'!$A28,'March 2019'!$A$3:$A$158,0),MATCH('Buying nGRPs'!O$9,'March 2019'!$G$1:$BR$1,0))/SUMIFS(Summary!$D:$D,Summary!$A:$A,'Buying nGRPs'!$A28),"")</f>
        <v/>
      </c>
      <c r="P28" s="158" t="str">
        <f>IFERROR(INDEX('March 2019'!$G$3:$BR$161,MATCH('Buying nGRPs'!$A28,'March 2019'!$A$3:$A$158,0),MATCH('Buying nGRPs'!P$9,'March 2019'!$G$1:$BR$1,0))/SUMIFS(Summary!$D:$D,Summary!$A:$A,'Buying nGRPs'!$A28),"")</f>
        <v/>
      </c>
      <c r="Q28" s="158" t="str">
        <f>IFERROR(INDEX('March 2019'!$G$3:$BR$161,MATCH('Buying nGRPs'!$A28,'March 2019'!$A$3:$A$158,0),MATCH('Buying nGRPs'!Q$9,'March 2019'!$G$1:$BR$1,0))/SUMIFS(Summary!$D:$D,Summary!$A:$A,'Buying nGRPs'!$A28),"")</f>
        <v/>
      </c>
      <c r="R28" s="158" t="str">
        <f>IFERROR(INDEX('March 2019'!$G$3:$BR$161,MATCH('Buying nGRPs'!$A28,'March 2019'!$A$3:$A$158,0),MATCH('Buying nGRPs'!R$9,'March 2019'!$G$1:$BR$1,0))/SUMIFS(Summary!$D:$D,Summary!$A:$A,'Buying nGRPs'!$A28),"")</f>
        <v/>
      </c>
      <c r="S28" s="158" t="str">
        <f>IFERROR(INDEX('March 2019'!$G$3:$BR$161,MATCH('Buying nGRPs'!$A28,'March 2019'!$A$3:$A$158,0),MATCH('Buying nGRPs'!S$9,'March 2019'!$G$1:$BR$1,0))/SUMIFS(Summary!$D:$D,Summary!$A:$A,'Buying nGRPs'!$A28),"")</f>
        <v/>
      </c>
      <c r="T28" s="158" t="str">
        <f>IFERROR(INDEX('March 2019'!$G$3:$BR$161,MATCH('Buying nGRPs'!$A28,'March 2019'!$A$3:$A$158,0),MATCH('Buying nGRPs'!T$9,'March 2019'!$G$1:$BR$1,0))/SUMIFS(Summary!$D:$D,Summary!$A:$A,'Buying nGRPs'!$A28),"")</f>
        <v/>
      </c>
      <c r="U28" s="158" t="str">
        <f>IFERROR(INDEX('March 2019'!$G$3:$BR$161,MATCH('Buying nGRPs'!$A28,'March 2019'!$A$3:$A$158,0),MATCH('Buying nGRPs'!U$9,'March 2019'!$G$1:$BR$1,0))/SUMIFS(Summary!$D:$D,Summary!$A:$A,'Buying nGRPs'!$A28),"")</f>
        <v/>
      </c>
      <c r="V28" s="158" t="str">
        <f>IFERROR(INDEX('March 2019'!$G$3:$BR$161,MATCH('Buying nGRPs'!$A28,'March 2019'!$A$3:$A$158,0),MATCH('Buying nGRPs'!V$9,'March 2019'!$G$1:$BR$1,0))/SUMIFS(Summary!$D:$D,Summary!$A:$A,'Buying nGRPs'!$A28),"")</f>
        <v/>
      </c>
      <c r="W28" s="158" t="str">
        <f>IFERROR(INDEX('March 2019'!$G$3:$BR$161,MATCH('Buying nGRPs'!$A28,'March 2019'!$A$3:$A$158,0),MATCH('Buying nGRPs'!W$9,'March 2019'!$G$1:$BR$1,0))/SUMIFS(Summary!$D:$D,Summary!$A:$A,'Buying nGRPs'!$A28),"")</f>
        <v/>
      </c>
      <c r="X28" s="158" t="str">
        <f>IFERROR(INDEX('March 2019'!$G$3:$BR$161,MATCH('Buying nGRPs'!$A28,'March 2019'!$A$3:$A$158,0),MATCH('Buying nGRPs'!X$9,'March 2019'!$G$1:$BR$1,0))/SUMIFS(Summary!$D:$D,Summary!$A:$A,'Buying nGRPs'!$A28),"")</f>
        <v/>
      </c>
      <c r="Y28" s="158" t="str">
        <f>IFERROR(INDEX('March 2019'!$G$3:$BR$161,MATCH('Buying nGRPs'!$A28,'March 2019'!$A$3:$A$158,0),MATCH('Buying nGRPs'!Y$9,'March 2019'!$G$1:$BR$1,0))/SUMIFS(Summary!$D:$D,Summary!$A:$A,'Buying nGRPs'!$A28),"")</f>
        <v/>
      </c>
      <c r="Z28" s="158" t="str">
        <f>IFERROR(INDEX('March 2019'!$G$3:$BR$161,MATCH('Buying nGRPs'!$A28,'March 2019'!$A$3:$A$158,0),MATCH('Buying nGRPs'!Z$9,'March 2019'!$G$1:$BR$1,0))/SUMIFS(Summary!$D:$D,Summary!$A:$A,'Buying nGRPs'!$A28),"")</f>
        <v/>
      </c>
      <c r="AA28" s="158" t="str">
        <f>IFERROR(INDEX('March 2019'!$G$3:$BR$161,MATCH('Buying nGRPs'!$A28,'March 2019'!$A$3:$A$158,0),MATCH('Buying nGRPs'!AA$9,'March 2019'!$G$1:$BR$1,0))/SUMIFS(Summary!$D:$D,Summary!$A:$A,'Buying nGRPs'!$A28),"")</f>
        <v/>
      </c>
      <c r="AB28" s="158" t="str">
        <f>IFERROR(INDEX('March 2019'!$G$3:$BR$161,MATCH('Buying nGRPs'!$A28,'March 2019'!$A$3:$A$158,0),MATCH('Buying nGRPs'!AB$9,'March 2019'!$G$1:$BR$1,0))/SUMIFS(Summary!$D:$D,Summary!$A:$A,'Buying nGRPs'!$A28),"")</f>
        <v/>
      </c>
      <c r="AC28" s="158" t="str">
        <f>IFERROR(INDEX('March 2019'!$G$3:$BR$161,MATCH('Buying nGRPs'!$A28,'March 2019'!$A$3:$A$158,0),MATCH('Buying nGRPs'!AC$9,'March 2019'!$G$1:$BR$1,0))/SUMIFS(Summary!$D:$D,Summary!$A:$A,'Buying nGRPs'!$A28),"")</f>
        <v/>
      </c>
      <c r="AD28" s="158" t="str">
        <f>IFERROR(INDEX('March 2019'!$G$3:$BR$161,MATCH('Buying nGRPs'!$A28,'March 2019'!$A$3:$A$158,0),MATCH('Buying nGRPs'!AD$9,'March 2019'!$G$1:$BR$1,0))/SUMIFS(Summary!$D:$D,Summary!$A:$A,'Buying nGRPs'!$A28),"")</f>
        <v/>
      </c>
      <c r="AE28" s="158" t="str">
        <f>IFERROR(INDEX('March 2019'!$G$3:$BR$161,MATCH('Buying nGRPs'!$A28,'March 2019'!$A$3:$A$158,0),MATCH('Buying nGRPs'!AE$9,'March 2019'!$G$1:$BR$1,0))/SUMIFS(Summary!$D:$D,Summary!$A:$A,'Buying nGRPs'!$A28),"")</f>
        <v/>
      </c>
      <c r="AF28" s="158" t="str">
        <f>IFERROR(INDEX('March 2019'!$G$3:$BR$161,MATCH('Buying nGRPs'!$A28,'March 2019'!$A$3:$A$158,0),MATCH('Buying nGRPs'!AF$9,'March 2019'!$G$1:$BR$1,0))/SUMIFS(Summary!$D:$D,Summary!$A:$A,'Buying nGRPs'!$A28),"")</f>
        <v/>
      </c>
      <c r="AG28" s="158" t="str">
        <f>IFERROR(INDEX('March 2019'!$G$3:$BR$161,MATCH('Buying nGRPs'!$A28,'March 2019'!$A$3:$A$158,0),MATCH('Buying nGRPs'!AG$9,'March 2019'!$G$1:$BR$1,0))/SUMIFS(Summary!$D:$D,Summary!$A:$A,'Buying nGRPs'!$A28),"")</f>
        <v/>
      </c>
      <c r="AH28" s="158" t="str">
        <f>IFERROR(INDEX('March 2019'!$G$3:$BR$161,MATCH('Buying nGRPs'!$A28,'March 2019'!$A$3:$A$158,0),MATCH('Buying nGRPs'!AH$9,'March 2019'!$G$1:$BR$1,0))/SUMIFS(Summary!$D:$D,Summary!$A:$A,'Buying nGRPs'!$A28),"")</f>
        <v/>
      </c>
      <c r="AI28" s="158" t="str">
        <f>IFERROR(INDEX('March 2019'!$G$3:$BR$161,MATCH('Buying nGRPs'!$A28,'March 2019'!$A$3:$A$158,0),MATCH('Buying nGRPs'!AI$9,'March 2019'!$G$1:$BR$1,0))/SUMIFS(Summary!$D:$D,Summary!$A:$A,'Buying nGRPs'!$A28),"")</f>
        <v/>
      </c>
      <c r="AJ28" s="158" t="str">
        <f>IFERROR(INDEX('March 2019'!$G$3:$BR$161,MATCH('Buying nGRPs'!$A28,'March 2019'!$A$3:$A$158,0),MATCH('Buying nGRPs'!AJ$9,'March 2019'!$G$1:$BR$1,0))/SUMIFS(Summary!$D:$D,Summary!$A:$A,'Buying nGRPs'!$A28),"")</f>
        <v/>
      </c>
      <c r="AK28" s="158" t="str">
        <f>IFERROR(INDEX('March 2019'!$G$3:$BR$161,MATCH('Buying nGRPs'!$A28,'March 2019'!$A$3:$A$158,0),MATCH('Buying nGRPs'!AK$9,'March 2019'!$G$1:$BR$1,0))/SUMIFS(Summary!$D:$D,Summary!$A:$A,'Buying nGRPs'!$A28),"")</f>
        <v/>
      </c>
      <c r="AL28" s="158" t="str">
        <f>IFERROR(INDEX('March 2019'!$G$3:$BR$161,MATCH('Buying nGRPs'!$A28,'March 2019'!$A$3:$A$158,0),MATCH('Buying nGRPs'!AL$9,'March 2019'!$G$1:$BR$1,0))/SUMIFS(Summary!$D:$D,Summary!$A:$A,'Buying nGRPs'!$A28),"")</f>
        <v/>
      </c>
      <c r="AM28" s="158" t="str">
        <f>IFERROR(INDEX('March 2019'!$G$3:$BR$161,MATCH('Buying nGRPs'!$A28,'March 2019'!$A$3:$A$158,0),MATCH('Buying nGRPs'!AM$9,'March 2019'!$G$1:$BR$1,0))/SUMIFS(Summary!$D:$D,Summary!$A:$A,'Buying nGRPs'!$A28),"")</f>
        <v/>
      </c>
      <c r="AN28" s="158" t="str">
        <f>IFERROR(INDEX('March 2019'!$G$3:$BR$161,MATCH('Buying nGRPs'!$A28,'March 2019'!$A$3:$A$158,0),MATCH('Buying nGRPs'!AN$9,'March 2019'!$G$1:$BR$1,0))/SUMIFS(Summary!$D:$D,Summary!$A:$A,'Buying nGRPs'!$A28),"")</f>
        <v/>
      </c>
      <c r="AO28" s="158" t="str">
        <f>IFERROR(INDEX('March 2019'!$G$3:$BR$161,MATCH('Buying nGRPs'!$A28,'March 2019'!$A$3:$A$158,0),MATCH('Buying nGRPs'!AO$9,'March 2019'!$G$1:$BR$1,0))/SUMIFS(Summary!$D:$D,Summary!$A:$A,'Buying nGRPs'!$A28),"")</f>
        <v/>
      </c>
      <c r="AP28" s="158" t="str">
        <f>IFERROR(INDEX('March 2019'!$G$3:$BR$161,MATCH('Buying nGRPs'!$A28,'March 2019'!$A$3:$A$158,0),MATCH('Buying nGRPs'!AP$9,'March 2019'!$G$1:$BR$1,0))/SUMIFS(Summary!$D:$D,Summary!$A:$A,'Buying nGRPs'!$A28),"")</f>
        <v/>
      </c>
      <c r="AQ28" s="158" t="str">
        <f>IFERROR(INDEX('March 2019'!$G$3:$BR$161,MATCH('Buying nGRPs'!$A28,'March 2019'!$A$3:$A$158,0),MATCH('Buying nGRPs'!AQ$9,'March 2019'!$G$1:$BR$1,0))/SUMIFS(Summary!$D:$D,Summary!$A:$A,'Buying nGRPs'!$A28),"")</f>
        <v/>
      </c>
      <c r="AR28" s="158" t="str">
        <f>IFERROR(INDEX('March 2019'!$G$3:$BR$161,MATCH('Buying nGRPs'!$A28,'March 2019'!$A$3:$A$158,0),MATCH('Buying nGRPs'!AR$9,'March 2019'!$G$1:$BR$1,0))/SUMIFS(Summary!$D:$D,Summary!$A:$A,'Buying nGRPs'!$A28),"")</f>
        <v/>
      </c>
      <c r="AS28" s="158" t="str">
        <f>IFERROR(INDEX('March 2019'!$G$3:$BR$161,MATCH('Buying nGRPs'!$A28,'March 2019'!$A$3:$A$158,0),MATCH('Buying nGRPs'!AS$9,'March 2019'!$G$1:$BR$1,0))/SUMIFS(Summary!$D:$D,Summary!$A:$A,'Buying nGRPs'!$A28),"")</f>
        <v/>
      </c>
      <c r="AT28" s="158" t="str">
        <f>IFERROR(INDEX('March 2019'!$G$3:$BR$161,MATCH('Buying nGRPs'!$A28,'March 2019'!$A$3:$A$158,0),MATCH('Buying nGRPs'!AT$9,'March 2019'!$G$1:$BR$1,0))/SUMIFS(Summary!$D:$D,Summary!$A:$A,'Buying nGRPs'!$A28),"")</f>
        <v/>
      </c>
      <c r="AU28" s="158" t="str">
        <f>IFERROR(INDEX('March 2019'!$G$3:$BR$161,MATCH('Buying nGRPs'!$A28,'March 2019'!$A$3:$A$158,0),MATCH('Buying nGRPs'!AU$9,'March 2019'!$G$1:$BR$1,0))/SUMIFS(Summary!$D:$D,Summary!$A:$A,'Buying nGRPs'!$A28),"")</f>
        <v/>
      </c>
      <c r="AV28" s="158" t="str">
        <f>IFERROR(INDEX('March 2019'!$G$3:$BR$161,MATCH('Buying nGRPs'!$A28,'March 2019'!$A$3:$A$158,0),MATCH('Buying nGRPs'!AV$9,'March 2019'!$G$1:$BR$1,0))/SUMIFS(Summary!$D:$D,Summary!$A:$A,'Buying nGRPs'!$A28),"")</f>
        <v/>
      </c>
      <c r="AW28" s="158" t="str">
        <f>IFERROR(INDEX('March 2019'!$G$3:$BR$161,MATCH('Buying nGRPs'!$A28,'March 2019'!$A$3:$A$158,0),MATCH('Buying nGRPs'!AW$9,'March 2019'!$G$1:$BR$1,0))/SUMIFS(Summary!$D:$D,Summary!$A:$A,'Buying nGRPs'!$A28),"")</f>
        <v/>
      </c>
      <c r="AX28" s="158" t="str">
        <f>IFERROR(INDEX('March 2019'!$G$3:$BR$161,MATCH('Buying nGRPs'!$A28,'March 2019'!$A$3:$A$158,0),MATCH('Buying nGRPs'!AX$9,'March 2019'!$G$1:$BR$1,0))/SUMIFS(Summary!$D:$D,Summary!$A:$A,'Buying nGRPs'!$A28),"")</f>
        <v/>
      </c>
      <c r="AY28" s="158" t="str">
        <f>IFERROR(INDEX('March 2019'!$G$3:$BR$161,MATCH('Buying nGRPs'!$A28,'March 2019'!$A$3:$A$158,0),MATCH('Buying nGRPs'!AY$9,'March 2019'!$G$1:$BR$1,0))/SUMIFS(Summary!$D:$D,Summary!$A:$A,'Buying nGRPs'!$A28),"")</f>
        <v/>
      </c>
      <c r="AZ28" s="158" t="str">
        <f>IFERROR(INDEX('March 2019'!$G$3:$BR$161,MATCH('Buying nGRPs'!$A28,'March 2019'!$A$3:$A$158,0),MATCH('Buying nGRPs'!AZ$9,'March 2019'!$G$1:$BR$1,0))/SUMIFS(Summary!$D:$D,Summary!$A:$A,'Buying nGRPs'!$A28),"")</f>
        <v/>
      </c>
      <c r="BA28" s="158" t="str">
        <f>IFERROR(INDEX('March 2019'!$G$3:$BR$161,MATCH('Buying nGRPs'!$A28,'March 2019'!$A$3:$A$158,0),MATCH('Buying nGRPs'!BA$9,'March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>
      <c r="A29" s="80" t="s">
        <v>183</v>
      </c>
      <c r="B29" s="105">
        <f t="shared" si="18"/>
        <v>0.28666666666666663</v>
      </c>
      <c r="C29" s="192">
        <f t="shared" si="19"/>
        <v>2.8666666666666664E-7</v>
      </c>
      <c r="D29" s="48">
        <f t="shared" si="20"/>
        <v>0</v>
      </c>
      <c r="E29" s="138">
        <f>D29-B29</f>
        <v>-0.28666666666666663</v>
      </c>
      <c r="F29" s="93" t="s">
        <v>183</v>
      </c>
      <c r="G29" s="158" t="str">
        <f>IFERROR(INDEX('March 2019'!$G$3:$BR$161,MATCH('Buying nGRPs'!$A29,'March 2019'!$A$3:$A$158,0),MATCH('Buying nGRPs'!G$9,'March 2019'!$G$1:$BR$1,0))/SUMIFS(Summary!$D:$D,Summary!$A:$A,'Buying nGRPs'!$A29),"")</f>
        <v/>
      </c>
      <c r="H29" s="158" t="str">
        <f>IFERROR(INDEX('March 2019'!$G$3:$BR$161,MATCH('Buying nGRPs'!$A29,'March 2019'!$A$3:$A$158,0),MATCH('Buying nGRPs'!H$9,'March 2019'!$G$1:$BR$1,0))/SUMIFS(Summary!$D:$D,Summary!$A:$A,'Buying nGRPs'!$A29),"")</f>
        <v/>
      </c>
      <c r="I29" s="158" t="str">
        <f>IFERROR(INDEX('March 2019'!$G$3:$BR$161,MATCH('Buying nGRPs'!$A29,'March 2019'!$A$3:$A$158,0),MATCH('Buying nGRPs'!I$9,'March 2019'!$G$1:$BR$1,0))/SUMIFS(Summary!$D:$D,Summary!$A:$A,'Buying nGRPs'!$A29),"")</f>
        <v/>
      </c>
      <c r="J29" s="158">
        <f>IFERROR(INDEX('March 2019'!$G$3:$BR$161,MATCH('Buying nGRPs'!$A29,'March 2019'!$A$3:$A$158,0),MATCH('Buying nGRPs'!J$9,'March 2019'!$G$1:$BR$1,0))/SUMIFS(Summary!$D:$D,Summary!$A:$A,'Buying nGRPs'!$A29),"")</f>
        <v>0</v>
      </c>
      <c r="K29" s="158" t="str">
        <f>IFERROR(INDEX('March 2019'!$G$3:$BR$161,MATCH('Buying nGRPs'!$A29,'March 2019'!$A$3:$A$158,0),MATCH('Buying nGRPs'!K$9,'March 2019'!$G$1:$BR$1,0))/SUMIFS(Summary!$D:$D,Summary!$A:$A,'Buying nGRPs'!$A29),"")</f>
        <v/>
      </c>
      <c r="L29" s="158" t="str">
        <f>IFERROR(INDEX('March 2019'!$G$3:$BR$161,MATCH('Buying nGRPs'!$A29,'March 2019'!$A$3:$A$158,0),MATCH('Buying nGRPs'!L$9,'March 2019'!$G$1:$BR$1,0))/SUMIFS(Summary!$D:$D,Summary!$A:$A,'Buying nGRPs'!$A29),"")</f>
        <v/>
      </c>
      <c r="M29" s="158" t="str">
        <f>IFERROR(INDEX('March 2019'!$G$3:$BR$161,MATCH('Buying nGRPs'!$A29,'March 2019'!$A$3:$A$158,0),MATCH('Buying nGRPs'!M$9,'March 2019'!$G$1:$BR$1,0))/SUMIFS(Summary!$D:$D,Summary!$A:$A,'Buying nGRPs'!$A29),"")</f>
        <v/>
      </c>
      <c r="N29" s="158" t="str">
        <f>IFERROR(INDEX('March 2019'!$G$3:$BR$161,MATCH('Buying nGRPs'!$A29,'March 2019'!$A$3:$A$158,0),MATCH('Buying nGRPs'!N$9,'March 2019'!$G$1:$BR$1,0))/SUMIFS(Summary!$D:$D,Summary!$A:$A,'Buying nGRPs'!$A29),"")</f>
        <v/>
      </c>
      <c r="O29" s="158" t="str">
        <f>IFERROR(INDEX('March 2019'!$G$3:$BR$161,MATCH('Buying nGRPs'!$A29,'March 2019'!$A$3:$A$158,0),MATCH('Buying nGRPs'!O$9,'March 2019'!$G$1:$BR$1,0))/SUMIFS(Summary!$D:$D,Summary!$A:$A,'Buying nGRPs'!$A29),"")</f>
        <v/>
      </c>
      <c r="P29" s="158" t="str">
        <f>IFERROR(INDEX('March 2019'!$G$3:$BR$161,MATCH('Buying nGRPs'!$A29,'March 2019'!$A$3:$A$158,0),MATCH('Buying nGRPs'!P$9,'March 2019'!$G$1:$BR$1,0))/SUMIFS(Summary!$D:$D,Summary!$A:$A,'Buying nGRPs'!$A29),"")</f>
        <v/>
      </c>
      <c r="Q29" s="158" t="str">
        <f>IFERROR(INDEX('March 2019'!$G$3:$BR$161,MATCH('Buying nGRPs'!$A29,'March 2019'!$A$3:$A$158,0),MATCH('Buying nGRPs'!Q$9,'March 2019'!$G$1:$BR$1,0))/SUMIFS(Summary!$D:$D,Summary!$A:$A,'Buying nGRPs'!$A29),"")</f>
        <v/>
      </c>
      <c r="R29" s="158" t="str">
        <f>IFERROR(INDEX('March 2019'!$G$3:$BR$161,MATCH('Buying nGRPs'!$A29,'March 2019'!$A$3:$A$158,0),MATCH('Buying nGRPs'!R$9,'March 2019'!$G$1:$BR$1,0))/SUMIFS(Summary!$D:$D,Summary!$A:$A,'Buying nGRPs'!$A29),"")</f>
        <v/>
      </c>
      <c r="S29" s="158" t="str">
        <f>IFERROR(INDEX('March 2019'!$G$3:$BR$161,MATCH('Buying nGRPs'!$A29,'March 2019'!$A$3:$A$158,0),MATCH('Buying nGRPs'!S$9,'March 2019'!$G$1:$BR$1,0))/SUMIFS(Summary!$D:$D,Summary!$A:$A,'Buying nGRPs'!$A29),"")</f>
        <v/>
      </c>
      <c r="T29" s="158" t="str">
        <f>IFERROR(INDEX('March 2019'!$G$3:$BR$161,MATCH('Buying nGRPs'!$A29,'March 2019'!$A$3:$A$158,0),MATCH('Buying nGRPs'!T$9,'March 2019'!$G$1:$BR$1,0))/SUMIFS(Summary!$D:$D,Summary!$A:$A,'Buying nGRPs'!$A29),"")</f>
        <v/>
      </c>
      <c r="U29" s="158" t="str">
        <f>IFERROR(INDEX('March 2019'!$G$3:$BR$161,MATCH('Buying nGRPs'!$A29,'March 2019'!$A$3:$A$158,0),MATCH('Buying nGRPs'!U$9,'March 2019'!$G$1:$BR$1,0))/SUMIFS(Summary!$D:$D,Summary!$A:$A,'Buying nGRPs'!$A29),"")</f>
        <v/>
      </c>
      <c r="V29" s="158" t="str">
        <f>IFERROR(INDEX('March 2019'!$G$3:$BR$161,MATCH('Buying nGRPs'!$A29,'March 2019'!$A$3:$A$158,0),MATCH('Buying nGRPs'!V$9,'March 2019'!$G$1:$BR$1,0))/SUMIFS(Summary!$D:$D,Summary!$A:$A,'Buying nGRPs'!$A29),"")</f>
        <v/>
      </c>
      <c r="W29" s="158" t="str">
        <f>IFERROR(INDEX('March 2019'!$G$3:$BR$161,MATCH('Buying nGRPs'!$A29,'March 2019'!$A$3:$A$158,0),MATCH('Buying nGRPs'!W$9,'March 2019'!$G$1:$BR$1,0))/SUMIFS(Summary!$D:$D,Summary!$A:$A,'Buying nGRPs'!$A29),"")</f>
        <v/>
      </c>
      <c r="X29" s="158" t="str">
        <f>IFERROR(INDEX('March 2019'!$G$3:$BR$161,MATCH('Buying nGRPs'!$A29,'March 2019'!$A$3:$A$158,0),MATCH('Buying nGRPs'!X$9,'March 2019'!$G$1:$BR$1,0))/SUMIFS(Summary!$D:$D,Summary!$A:$A,'Buying nGRPs'!$A29),"")</f>
        <v/>
      </c>
      <c r="Y29" s="158" t="str">
        <f>IFERROR(INDEX('March 2019'!$G$3:$BR$161,MATCH('Buying nGRPs'!$A29,'March 2019'!$A$3:$A$158,0),MATCH('Buying nGRPs'!Y$9,'March 2019'!$G$1:$BR$1,0))/SUMIFS(Summary!$D:$D,Summary!$A:$A,'Buying nGRPs'!$A29),"")</f>
        <v/>
      </c>
      <c r="Z29" s="158" t="str">
        <f>IFERROR(INDEX('March 2019'!$G$3:$BR$161,MATCH('Buying nGRPs'!$A29,'March 2019'!$A$3:$A$158,0),MATCH('Buying nGRPs'!Z$9,'March 2019'!$G$1:$BR$1,0))/SUMIFS(Summary!$D:$D,Summary!$A:$A,'Buying nGRPs'!$A29),"")</f>
        <v/>
      </c>
      <c r="AA29" s="158" t="str">
        <f>IFERROR(INDEX('March 2019'!$G$3:$BR$161,MATCH('Buying nGRPs'!$A29,'March 2019'!$A$3:$A$158,0),MATCH('Buying nGRPs'!AA$9,'March 2019'!$G$1:$BR$1,0))/SUMIFS(Summary!$D:$D,Summary!$A:$A,'Buying nGRPs'!$A29),"")</f>
        <v/>
      </c>
      <c r="AB29" s="158" t="str">
        <f>IFERROR(INDEX('March 2019'!$G$3:$BR$161,MATCH('Buying nGRPs'!$A29,'March 2019'!$A$3:$A$158,0),MATCH('Buying nGRPs'!AB$9,'March 2019'!$G$1:$BR$1,0))/SUMIFS(Summary!$D:$D,Summary!$A:$A,'Buying nGRPs'!$A29),"")</f>
        <v/>
      </c>
      <c r="AC29" s="158">
        <f>IFERROR(INDEX('March 2019'!$G$3:$BR$161,MATCH('Buying nGRPs'!$A29,'March 2019'!$A$3:$A$158,0),MATCH('Buying nGRPs'!AC$9,'March 2019'!$G$1:$BR$1,0))/SUMIFS(Summary!$D:$D,Summary!$A:$A,'Buying nGRPs'!$A29),"")</f>
        <v>6.6666666666666666E-2</v>
      </c>
      <c r="AD29" s="158">
        <f>IFERROR(INDEX('March 2019'!$G$3:$BR$161,MATCH('Buying nGRPs'!$A29,'March 2019'!$A$3:$A$158,0),MATCH('Buying nGRPs'!AD$9,'March 2019'!$G$1:$BR$1,0))/SUMIFS(Summary!$D:$D,Summary!$A:$A,'Buying nGRPs'!$A29),"")</f>
        <v>0.12</v>
      </c>
      <c r="AE29" s="158" t="str">
        <f>IFERROR(INDEX('March 2019'!$G$3:$BR$161,MATCH('Buying nGRPs'!$A29,'March 2019'!$A$3:$A$158,0),MATCH('Buying nGRPs'!AE$9,'March 2019'!$G$1:$BR$1,0))/SUMIFS(Summary!$D:$D,Summary!$A:$A,'Buying nGRPs'!$A29),"")</f>
        <v/>
      </c>
      <c r="AF29" s="158" t="str">
        <f>IFERROR(INDEX('March 2019'!$G$3:$BR$161,MATCH('Buying nGRPs'!$A29,'March 2019'!$A$3:$A$158,0),MATCH('Buying nGRPs'!AF$9,'March 2019'!$G$1:$BR$1,0))/SUMIFS(Summary!$D:$D,Summary!$A:$A,'Buying nGRPs'!$A29),"")</f>
        <v/>
      </c>
      <c r="AG29" s="158" t="str">
        <f>IFERROR(INDEX('March 2019'!$G$3:$BR$161,MATCH('Buying nGRPs'!$A29,'March 2019'!$A$3:$A$158,0),MATCH('Buying nGRPs'!AG$9,'March 2019'!$G$1:$BR$1,0))/SUMIFS(Summary!$D:$D,Summary!$A:$A,'Buying nGRPs'!$A29),"")</f>
        <v/>
      </c>
      <c r="AH29" s="158">
        <f>IFERROR(INDEX('March 2019'!$G$3:$BR$161,MATCH('Buying nGRPs'!$A29,'March 2019'!$A$3:$A$158,0),MATCH('Buying nGRPs'!AH$9,'March 2019'!$G$1:$BR$1,0))/SUMIFS(Summary!$D:$D,Summary!$A:$A,'Buying nGRPs'!$A29),"")</f>
        <v>6.6666666666666666E-2</v>
      </c>
      <c r="AI29" s="158" t="str">
        <f>IFERROR(INDEX('March 2019'!$G$3:$BR$161,MATCH('Buying nGRPs'!$A29,'March 2019'!$A$3:$A$158,0),MATCH('Buying nGRPs'!AI$9,'March 2019'!$G$1:$BR$1,0))/SUMIFS(Summary!$D:$D,Summary!$A:$A,'Buying nGRPs'!$A29),"")</f>
        <v/>
      </c>
      <c r="AJ29" s="158" t="str">
        <f>IFERROR(INDEX('March 2019'!$G$3:$BR$161,MATCH('Buying nGRPs'!$A29,'March 2019'!$A$3:$A$158,0),MATCH('Buying nGRPs'!AJ$9,'March 2019'!$G$1:$BR$1,0))/SUMIFS(Summary!$D:$D,Summary!$A:$A,'Buying nGRPs'!$A29),"")</f>
        <v/>
      </c>
      <c r="AK29" s="158">
        <f>IFERROR(INDEX('March 2019'!$G$3:$BR$161,MATCH('Buying nGRPs'!$A29,'March 2019'!$A$3:$A$158,0),MATCH('Buying nGRPs'!AK$9,'March 2019'!$G$1:$BR$1,0))/SUMIFS(Summary!$D:$D,Summary!$A:$A,'Buying nGRPs'!$A29),"")</f>
        <v>0</v>
      </c>
      <c r="AL29" s="158">
        <f>IFERROR(INDEX('March 2019'!$G$3:$BR$161,MATCH('Buying nGRPs'!$A29,'March 2019'!$A$3:$A$158,0),MATCH('Buying nGRPs'!AL$9,'March 2019'!$G$1:$BR$1,0))/SUMIFS(Summary!$D:$D,Summary!$A:$A,'Buying nGRPs'!$A29),"")</f>
        <v>0</v>
      </c>
      <c r="AM29" s="158" t="str">
        <f>IFERROR(INDEX('March 2019'!$G$3:$BR$161,MATCH('Buying nGRPs'!$A29,'March 2019'!$A$3:$A$158,0),MATCH('Buying nGRPs'!AM$9,'March 2019'!$G$1:$BR$1,0))/SUMIFS(Summary!$D:$D,Summary!$A:$A,'Buying nGRPs'!$A29),"")</f>
        <v/>
      </c>
      <c r="AN29" s="158">
        <f>IFERROR(INDEX('March 2019'!$G$3:$BR$161,MATCH('Buying nGRPs'!$A29,'March 2019'!$A$3:$A$158,0),MATCH('Buying nGRPs'!AN$9,'March 2019'!$G$1:$BR$1,0))/SUMIFS(Summary!$D:$D,Summary!$A:$A,'Buying nGRPs'!$A29),"")</f>
        <v>0</v>
      </c>
      <c r="AO29" s="158">
        <f>IFERROR(INDEX('March 2019'!$G$3:$BR$161,MATCH('Buying nGRPs'!$A29,'March 2019'!$A$3:$A$158,0),MATCH('Buying nGRPs'!AO$9,'March 2019'!$G$1:$BR$1,0))/SUMIFS(Summary!$D:$D,Summary!$A:$A,'Buying nGRPs'!$A29),"")</f>
        <v>3.3333333333333333E-2</v>
      </c>
      <c r="AP29" s="158" t="str">
        <f>IFERROR(INDEX('March 2019'!$G$3:$BR$161,MATCH('Buying nGRPs'!$A29,'March 2019'!$A$3:$A$158,0),MATCH('Buying nGRPs'!AP$9,'March 2019'!$G$1:$BR$1,0))/SUMIFS(Summary!$D:$D,Summary!$A:$A,'Buying nGRPs'!$A29),"")</f>
        <v/>
      </c>
      <c r="AQ29" s="158" t="str">
        <f>IFERROR(INDEX('March 2019'!$G$3:$BR$161,MATCH('Buying nGRPs'!$A29,'March 2019'!$A$3:$A$158,0),MATCH('Buying nGRPs'!AQ$9,'March 2019'!$G$1:$BR$1,0))/SUMIFS(Summary!$D:$D,Summary!$A:$A,'Buying nGRPs'!$A29),"")</f>
        <v/>
      </c>
      <c r="AR29" s="158">
        <f>IFERROR(INDEX('March 2019'!$G$3:$BR$161,MATCH('Buying nGRPs'!$A29,'March 2019'!$A$3:$A$158,0),MATCH('Buying nGRPs'!AR$9,'March 2019'!$G$1:$BR$1,0))/SUMIFS(Summary!$D:$D,Summary!$A:$A,'Buying nGRPs'!$A29),"")</f>
        <v>0</v>
      </c>
      <c r="AS29" s="158" t="str">
        <f>IFERROR(INDEX('March 2019'!$G$3:$BR$161,MATCH('Buying nGRPs'!$A29,'March 2019'!$A$3:$A$158,0),MATCH('Buying nGRPs'!AS$9,'March 2019'!$G$1:$BR$1,0))/SUMIFS(Summary!$D:$D,Summary!$A:$A,'Buying nGRPs'!$A29),"")</f>
        <v/>
      </c>
      <c r="AT29" s="158" t="str">
        <f>IFERROR(INDEX('March 2019'!$G$3:$BR$161,MATCH('Buying nGRPs'!$A29,'March 2019'!$A$3:$A$158,0),MATCH('Buying nGRPs'!AT$9,'March 2019'!$G$1:$BR$1,0))/SUMIFS(Summary!$D:$D,Summary!$A:$A,'Buying nGRPs'!$A29),"")</f>
        <v/>
      </c>
      <c r="AU29" s="158" t="str">
        <f>IFERROR(INDEX('March 2019'!$G$3:$BR$161,MATCH('Buying nGRPs'!$A29,'March 2019'!$A$3:$A$158,0),MATCH('Buying nGRPs'!AU$9,'March 2019'!$G$1:$BR$1,0))/SUMIFS(Summary!$D:$D,Summary!$A:$A,'Buying nGRPs'!$A29),"")</f>
        <v/>
      </c>
      <c r="AV29" s="158" t="str">
        <f>IFERROR(INDEX('March 2019'!$G$3:$BR$161,MATCH('Buying nGRPs'!$A29,'March 2019'!$A$3:$A$158,0),MATCH('Buying nGRPs'!AV$9,'March 2019'!$G$1:$BR$1,0))/SUMIFS(Summary!$D:$D,Summary!$A:$A,'Buying nGRPs'!$A29),"")</f>
        <v/>
      </c>
      <c r="AW29" s="158" t="str">
        <f>IFERROR(INDEX('March 2019'!$G$3:$BR$161,MATCH('Buying nGRPs'!$A29,'March 2019'!$A$3:$A$158,0),MATCH('Buying nGRPs'!AW$9,'March 2019'!$G$1:$BR$1,0))/SUMIFS(Summary!$D:$D,Summary!$A:$A,'Buying nGRPs'!$A29),"")</f>
        <v/>
      </c>
      <c r="AX29" s="158">
        <f>IFERROR(INDEX('March 2019'!$G$3:$BR$161,MATCH('Buying nGRPs'!$A29,'March 2019'!$A$3:$A$158,0),MATCH('Buying nGRPs'!AX$9,'March 2019'!$G$1:$BR$1,0))/SUMIFS(Summary!$D:$D,Summary!$A:$A,'Buying nGRPs'!$A29),"")</f>
        <v>0</v>
      </c>
      <c r="AY29" s="158">
        <f>IFERROR(INDEX('March 2019'!$G$3:$BR$161,MATCH('Buying nGRPs'!$A29,'March 2019'!$A$3:$A$158,0),MATCH('Buying nGRPs'!AY$9,'March 2019'!$G$1:$BR$1,0))/SUMIFS(Summary!$D:$D,Summary!$A:$A,'Buying nGRPs'!$A29),"")</f>
        <v>0</v>
      </c>
      <c r="AZ29" s="158">
        <f>IFERROR(INDEX('March 2019'!$G$3:$BR$161,MATCH('Buying nGRPs'!$A29,'March 2019'!$A$3:$A$158,0),MATCH('Buying nGRPs'!AZ$9,'March 2019'!$G$1:$BR$1,0))/SUMIFS(Summary!$D:$D,Summary!$A:$A,'Buying nGRPs'!$A29),"")</f>
        <v>0</v>
      </c>
      <c r="BA29" s="158">
        <f>IFERROR(INDEX('March 2019'!$G$3:$BR$161,MATCH('Buying nGRPs'!$A29,'March 2019'!$A$3:$A$158,0),MATCH('Buying nGRPs'!BA$9,'March 2019'!$G$1:$BR$1,0))/SUMIFS(Summary!$D:$D,Summary!$A:$A,'Buying nGRPs'!$A29),"")</f>
        <v>0</v>
      </c>
      <c r="BB29" s="11">
        <f t="shared" si="22"/>
        <v>0.28666666666666663</v>
      </c>
      <c r="BC29" s="11"/>
      <c r="BD29" s="109">
        <f>BC29-BB29</f>
        <v>-0.28666666666666663</v>
      </c>
    </row>
    <row r="30" spans="1:59">
      <c r="A30" s="82" t="s">
        <v>319</v>
      </c>
      <c r="B30" s="105">
        <f t="shared" si="18"/>
        <v>0.16666666666666666</v>
      </c>
      <c r="C30" s="192">
        <f t="shared" si="19"/>
        <v>1.6666666666666665E-7</v>
      </c>
      <c r="D30" s="48">
        <f t="shared" si="20"/>
        <v>0</v>
      </c>
      <c r="E30" s="138">
        <f t="shared" ref="E30" si="25">D30-B30</f>
        <v>-0.16666666666666666</v>
      </c>
      <c r="F30" s="93" t="s">
        <v>49</v>
      </c>
      <c r="G30" s="158" t="str">
        <f>IFERROR(INDEX('March 2019'!$G$3:$BR$161,MATCH('Buying nGRPs'!$A30,'March 2019'!$A$3:$A$158,0),MATCH('Buying nGRPs'!G$9,'March 2019'!$G$1:$BR$1,0))/SUMIFS(Summary!$D:$D,Summary!$A:$A,'Buying nGRPs'!$A30),"")</f>
        <v/>
      </c>
      <c r="H30" s="158" t="str">
        <f>IFERROR(INDEX('March 2019'!$G$3:$BR$161,MATCH('Buying nGRPs'!$A30,'March 2019'!$A$3:$A$158,0),MATCH('Buying nGRPs'!H$9,'March 2019'!$G$1:$BR$1,0))/SUMIFS(Summary!$D:$D,Summary!$A:$A,'Buying nGRPs'!$A30),"")</f>
        <v/>
      </c>
      <c r="I30" s="158" t="str">
        <f>IFERROR(INDEX('March 2019'!$G$3:$BR$161,MATCH('Buying nGRPs'!$A30,'March 2019'!$A$3:$A$158,0),MATCH('Buying nGRPs'!I$9,'March 2019'!$G$1:$BR$1,0))/SUMIFS(Summary!$D:$D,Summary!$A:$A,'Buying nGRPs'!$A30),"")</f>
        <v/>
      </c>
      <c r="J30" s="158">
        <f>IFERROR(INDEX('March 2019'!$G$3:$BR$161,MATCH('Buying nGRPs'!$A30,'March 2019'!$A$3:$A$158,0),MATCH('Buying nGRPs'!J$9,'March 2019'!$G$1:$BR$1,0))/SUMIFS(Summary!$D:$D,Summary!$A:$A,'Buying nGRPs'!$A30),"")</f>
        <v>0</v>
      </c>
      <c r="K30" s="158" t="str">
        <f>IFERROR(INDEX('March 2019'!$G$3:$BR$161,MATCH('Buying nGRPs'!$A30,'March 2019'!$A$3:$A$158,0),MATCH('Buying nGRPs'!K$9,'March 2019'!$G$1:$BR$1,0))/SUMIFS(Summary!$D:$D,Summary!$A:$A,'Buying nGRPs'!$A30),"")</f>
        <v/>
      </c>
      <c r="L30" s="158" t="str">
        <f>IFERROR(INDEX('March 2019'!$G$3:$BR$161,MATCH('Buying nGRPs'!$A30,'March 2019'!$A$3:$A$158,0),MATCH('Buying nGRPs'!L$9,'March 2019'!$G$1:$BR$1,0))/SUMIFS(Summary!$D:$D,Summary!$A:$A,'Buying nGRPs'!$A30),"")</f>
        <v/>
      </c>
      <c r="M30" s="158" t="str">
        <f>IFERROR(INDEX('March 2019'!$G$3:$BR$161,MATCH('Buying nGRPs'!$A30,'March 2019'!$A$3:$A$158,0),MATCH('Buying nGRPs'!M$9,'March 2019'!$G$1:$BR$1,0))/SUMIFS(Summary!$D:$D,Summary!$A:$A,'Buying nGRPs'!$A30),"")</f>
        <v/>
      </c>
      <c r="N30" s="158" t="str">
        <f>IFERROR(INDEX('March 2019'!$G$3:$BR$161,MATCH('Buying nGRPs'!$A30,'March 2019'!$A$3:$A$158,0),MATCH('Buying nGRPs'!N$9,'March 2019'!$G$1:$BR$1,0))/SUMIFS(Summary!$D:$D,Summary!$A:$A,'Buying nGRPs'!$A30),"")</f>
        <v/>
      </c>
      <c r="O30" s="158" t="str">
        <f>IFERROR(INDEX('March 2019'!$G$3:$BR$161,MATCH('Buying nGRPs'!$A30,'March 2019'!$A$3:$A$158,0),MATCH('Buying nGRPs'!O$9,'March 2019'!$G$1:$BR$1,0))/SUMIFS(Summary!$D:$D,Summary!$A:$A,'Buying nGRPs'!$A30),"")</f>
        <v/>
      </c>
      <c r="P30" s="158" t="str">
        <f>IFERROR(INDEX('March 2019'!$G$3:$BR$161,MATCH('Buying nGRPs'!$A30,'March 2019'!$A$3:$A$158,0),MATCH('Buying nGRPs'!P$9,'March 2019'!$G$1:$BR$1,0))/SUMIFS(Summary!$D:$D,Summary!$A:$A,'Buying nGRPs'!$A30),"")</f>
        <v/>
      </c>
      <c r="Q30" s="158" t="str">
        <f>IFERROR(INDEX('March 2019'!$G$3:$BR$161,MATCH('Buying nGRPs'!$A30,'March 2019'!$A$3:$A$158,0),MATCH('Buying nGRPs'!Q$9,'March 2019'!$G$1:$BR$1,0))/SUMIFS(Summary!$D:$D,Summary!$A:$A,'Buying nGRPs'!$A30),"")</f>
        <v/>
      </c>
      <c r="R30" s="158" t="str">
        <f>IFERROR(INDEX('March 2019'!$G$3:$BR$161,MATCH('Buying nGRPs'!$A30,'March 2019'!$A$3:$A$158,0),MATCH('Buying nGRPs'!R$9,'March 2019'!$G$1:$BR$1,0))/SUMIFS(Summary!$D:$D,Summary!$A:$A,'Buying nGRPs'!$A30),"")</f>
        <v/>
      </c>
      <c r="S30" s="158" t="str">
        <f>IFERROR(INDEX('March 2019'!$G$3:$BR$161,MATCH('Buying nGRPs'!$A30,'March 2019'!$A$3:$A$158,0),MATCH('Buying nGRPs'!S$9,'March 2019'!$G$1:$BR$1,0))/SUMIFS(Summary!$D:$D,Summary!$A:$A,'Buying nGRPs'!$A30),"")</f>
        <v/>
      </c>
      <c r="T30" s="158" t="str">
        <f>IFERROR(INDEX('March 2019'!$G$3:$BR$161,MATCH('Buying nGRPs'!$A30,'March 2019'!$A$3:$A$158,0),MATCH('Buying nGRPs'!T$9,'March 2019'!$G$1:$BR$1,0))/SUMIFS(Summary!$D:$D,Summary!$A:$A,'Buying nGRPs'!$A30),"")</f>
        <v/>
      </c>
      <c r="U30" s="158" t="str">
        <f>IFERROR(INDEX('March 2019'!$G$3:$BR$161,MATCH('Buying nGRPs'!$A30,'March 2019'!$A$3:$A$158,0),MATCH('Buying nGRPs'!U$9,'March 2019'!$G$1:$BR$1,0))/SUMIFS(Summary!$D:$D,Summary!$A:$A,'Buying nGRPs'!$A30),"")</f>
        <v/>
      </c>
      <c r="V30" s="158" t="str">
        <f>IFERROR(INDEX('March 2019'!$G$3:$BR$161,MATCH('Buying nGRPs'!$A30,'March 2019'!$A$3:$A$158,0),MATCH('Buying nGRPs'!V$9,'March 2019'!$G$1:$BR$1,0))/SUMIFS(Summary!$D:$D,Summary!$A:$A,'Buying nGRPs'!$A30),"")</f>
        <v/>
      </c>
      <c r="W30" s="158" t="str">
        <f>IFERROR(INDEX('March 2019'!$G$3:$BR$161,MATCH('Buying nGRPs'!$A30,'March 2019'!$A$3:$A$158,0),MATCH('Buying nGRPs'!W$9,'March 2019'!$G$1:$BR$1,0))/SUMIFS(Summary!$D:$D,Summary!$A:$A,'Buying nGRPs'!$A30),"")</f>
        <v/>
      </c>
      <c r="X30" s="158" t="str">
        <f>IFERROR(INDEX('March 2019'!$G$3:$BR$161,MATCH('Buying nGRPs'!$A30,'March 2019'!$A$3:$A$158,0),MATCH('Buying nGRPs'!X$9,'March 2019'!$G$1:$BR$1,0))/SUMIFS(Summary!$D:$D,Summary!$A:$A,'Buying nGRPs'!$A30),"")</f>
        <v/>
      </c>
      <c r="Y30" s="158" t="str">
        <f>IFERROR(INDEX('March 2019'!$G$3:$BR$161,MATCH('Buying nGRPs'!$A30,'March 2019'!$A$3:$A$158,0),MATCH('Buying nGRPs'!Y$9,'March 2019'!$G$1:$BR$1,0))/SUMIFS(Summary!$D:$D,Summary!$A:$A,'Buying nGRPs'!$A30),"")</f>
        <v/>
      </c>
      <c r="Z30" s="158" t="str">
        <f>IFERROR(INDEX('March 2019'!$G$3:$BR$161,MATCH('Buying nGRPs'!$A30,'March 2019'!$A$3:$A$158,0),MATCH('Buying nGRPs'!Z$9,'March 2019'!$G$1:$BR$1,0))/SUMIFS(Summary!$D:$D,Summary!$A:$A,'Buying nGRPs'!$A30),"")</f>
        <v/>
      </c>
      <c r="AA30" s="158" t="str">
        <f>IFERROR(INDEX('March 2019'!$G$3:$BR$161,MATCH('Buying nGRPs'!$A30,'March 2019'!$A$3:$A$158,0),MATCH('Buying nGRPs'!AA$9,'March 2019'!$G$1:$BR$1,0))/SUMIFS(Summary!$D:$D,Summary!$A:$A,'Buying nGRPs'!$A30),"")</f>
        <v/>
      </c>
      <c r="AB30" s="158" t="str">
        <f>IFERROR(INDEX('March 2019'!$G$3:$BR$161,MATCH('Buying nGRPs'!$A30,'March 2019'!$A$3:$A$158,0),MATCH('Buying nGRPs'!AB$9,'March 2019'!$G$1:$BR$1,0))/SUMIFS(Summary!$D:$D,Summary!$A:$A,'Buying nGRPs'!$A30),"")</f>
        <v/>
      </c>
      <c r="AC30" s="158">
        <f>IFERROR(INDEX('March 2019'!$G$3:$BR$161,MATCH('Buying nGRPs'!$A30,'March 2019'!$A$3:$A$158,0),MATCH('Buying nGRPs'!AC$9,'March 2019'!$G$1:$BR$1,0))/SUMIFS(Summary!$D:$D,Summary!$A:$A,'Buying nGRPs'!$A30),"")</f>
        <v>8.3333333333333329E-2</v>
      </c>
      <c r="AD30" s="158">
        <f>IFERROR(INDEX('March 2019'!$G$3:$BR$161,MATCH('Buying nGRPs'!$A30,'March 2019'!$A$3:$A$158,0),MATCH('Buying nGRPs'!AD$9,'March 2019'!$G$1:$BR$1,0))/SUMIFS(Summary!$D:$D,Summary!$A:$A,'Buying nGRPs'!$A30),"")</f>
        <v>8.3333333333333329E-2</v>
      </c>
      <c r="AE30" s="158" t="str">
        <f>IFERROR(INDEX('March 2019'!$G$3:$BR$161,MATCH('Buying nGRPs'!$A30,'March 2019'!$A$3:$A$158,0),MATCH('Buying nGRPs'!AE$9,'March 2019'!$G$1:$BR$1,0))/SUMIFS(Summary!$D:$D,Summary!$A:$A,'Buying nGRPs'!$A30),"")</f>
        <v/>
      </c>
      <c r="AF30" s="158" t="str">
        <f>IFERROR(INDEX('March 2019'!$G$3:$BR$161,MATCH('Buying nGRPs'!$A30,'March 2019'!$A$3:$A$158,0),MATCH('Buying nGRPs'!AF$9,'March 2019'!$G$1:$BR$1,0))/SUMIFS(Summary!$D:$D,Summary!$A:$A,'Buying nGRPs'!$A30),"")</f>
        <v/>
      </c>
      <c r="AG30" s="158" t="str">
        <f>IFERROR(INDEX('March 2019'!$G$3:$BR$161,MATCH('Buying nGRPs'!$A30,'March 2019'!$A$3:$A$158,0),MATCH('Buying nGRPs'!AG$9,'March 2019'!$G$1:$BR$1,0))/SUMIFS(Summary!$D:$D,Summary!$A:$A,'Buying nGRPs'!$A30),"")</f>
        <v/>
      </c>
      <c r="AH30" s="158">
        <f>IFERROR(INDEX('March 2019'!$G$3:$BR$161,MATCH('Buying nGRPs'!$A30,'March 2019'!$A$3:$A$158,0),MATCH('Buying nGRPs'!AH$9,'March 2019'!$G$1:$BR$1,0))/SUMIFS(Summary!$D:$D,Summary!$A:$A,'Buying nGRPs'!$A30),"")</f>
        <v>0</v>
      </c>
      <c r="AI30" s="158" t="str">
        <f>IFERROR(INDEX('March 2019'!$G$3:$BR$161,MATCH('Buying nGRPs'!$A30,'March 2019'!$A$3:$A$158,0),MATCH('Buying nGRPs'!AI$9,'March 2019'!$G$1:$BR$1,0))/SUMIFS(Summary!$D:$D,Summary!$A:$A,'Buying nGRPs'!$A30),"")</f>
        <v/>
      </c>
      <c r="AJ30" s="158" t="str">
        <f>IFERROR(INDEX('March 2019'!$G$3:$BR$161,MATCH('Buying nGRPs'!$A30,'March 2019'!$A$3:$A$158,0),MATCH('Buying nGRPs'!AJ$9,'March 2019'!$G$1:$BR$1,0))/SUMIFS(Summary!$D:$D,Summary!$A:$A,'Buying nGRPs'!$A30),"")</f>
        <v/>
      </c>
      <c r="AK30" s="158">
        <f>IFERROR(INDEX('March 2019'!$G$3:$BR$161,MATCH('Buying nGRPs'!$A30,'March 2019'!$A$3:$A$158,0),MATCH('Buying nGRPs'!AK$9,'March 2019'!$G$1:$BR$1,0))/SUMIFS(Summary!$D:$D,Summary!$A:$A,'Buying nGRPs'!$A30),"")</f>
        <v>0</v>
      </c>
      <c r="AL30" s="158">
        <f>IFERROR(INDEX('March 2019'!$G$3:$BR$161,MATCH('Buying nGRPs'!$A30,'March 2019'!$A$3:$A$158,0),MATCH('Buying nGRPs'!AL$9,'March 2019'!$G$1:$BR$1,0))/SUMIFS(Summary!$D:$D,Summary!$A:$A,'Buying nGRPs'!$A30),"")</f>
        <v>0</v>
      </c>
      <c r="AM30" s="158" t="str">
        <f>IFERROR(INDEX('March 2019'!$G$3:$BR$161,MATCH('Buying nGRPs'!$A30,'March 2019'!$A$3:$A$158,0),MATCH('Buying nGRPs'!AM$9,'March 2019'!$G$1:$BR$1,0))/SUMIFS(Summary!$D:$D,Summary!$A:$A,'Buying nGRPs'!$A30),"")</f>
        <v/>
      </c>
      <c r="AN30" s="158">
        <f>IFERROR(INDEX('March 2019'!$G$3:$BR$161,MATCH('Buying nGRPs'!$A30,'March 2019'!$A$3:$A$158,0),MATCH('Buying nGRPs'!AN$9,'March 2019'!$G$1:$BR$1,0))/SUMIFS(Summary!$D:$D,Summary!$A:$A,'Buying nGRPs'!$A30),"")</f>
        <v>0</v>
      </c>
      <c r="AO30" s="158">
        <f>IFERROR(INDEX('March 2019'!$G$3:$BR$161,MATCH('Buying nGRPs'!$A30,'March 2019'!$A$3:$A$158,0),MATCH('Buying nGRPs'!AO$9,'March 2019'!$G$1:$BR$1,0))/SUMIFS(Summary!$D:$D,Summary!$A:$A,'Buying nGRPs'!$A30),"")</f>
        <v>0</v>
      </c>
      <c r="AP30" s="158" t="str">
        <f>IFERROR(INDEX('March 2019'!$G$3:$BR$161,MATCH('Buying nGRPs'!$A30,'March 2019'!$A$3:$A$158,0),MATCH('Buying nGRPs'!AP$9,'March 2019'!$G$1:$BR$1,0))/SUMIFS(Summary!$D:$D,Summary!$A:$A,'Buying nGRPs'!$A30),"")</f>
        <v/>
      </c>
      <c r="AQ30" s="158" t="str">
        <f>IFERROR(INDEX('March 2019'!$G$3:$BR$161,MATCH('Buying nGRPs'!$A30,'March 2019'!$A$3:$A$158,0),MATCH('Buying nGRPs'!AQ$9,'March 2019'!$G$1:$BR$1,0))/SUMIFS(Summary!$D:$D,Summary!$A:$A,'Buying nGRPs'!$A30),"")</f>
        <v/>
      </c>
      <c r="AR30" s="158">
        <f>IFERROR(INDEX('March 2019'!$G$3:$BR$161,MATCH('Buying nGRPs'!$A30,'March 2019'!$A$3:$A$158,0),MATCH('Buying nGRPs'!AR$9,'March 2019'!$G$1:$BR$1,0))/SUMIFS(Summary!$D:$D,Summary!$A:$A,'Buying nGRPs'!$A30),"")</f>
        <v>0</v>
      </c>
      <c r="AS30" s="158" t="str">
        <f>IFERROR(INDEX('March 2019'!$G$3:$BR$161,MATCH('Buying nGRPs'!$A30,'March 2019'!$A$3:$A$158,0),MATCH('Buying nGRPs'!AS$9,'March 2019'!$G$1:$BR$1,0))/SUMIFS(Summary!$D:$D,Summary!$A:$A,'Buying nGRPs'!$A30),"")</f>
        <v/>
      </c>
      <c r="AT30" s="158" t="str">
        <f>IFERROR(INDEX('March 2019'!$G$3:$BR$161,MATCH('Buying nGRPs'!$A30,'March 2019'!$A$3:$A$158,0),MATCH('Buying nGRPs'!AT$9,'March 2019'!$G$1:$BR$1,0))/SUMIFS(Summary!$D:$D,Summary!$A:$A,'Buying nGRPs'!$A30),"")</f>
        <v/>
      </c>
      <c r="AU30" s="158" t="str">
        <f>IFERROR(INDEX('March 2019'!$G$3:$BR$161,MATCH('Buying nGRPs'!$A30,'March 2019'!$A$3:$A$158,0),MATCH('Buying nGRPs'!AU$9,'March 2019'!$G$1:$BR$1,0))/SUMIFS(Summary!$D:$D,Summary!$A:$A,'Buying nGRPs'!$A30),"")</f>
        <v/>
      </c>
      <c r="AV30" s="158" t="str">
        <f>IFERROR(INDEX('March 2019'!$G$3:$BR$161,MATCH('Buying nGRPs'!$A30,'March 2019'!$A$3:$A$158,0),MATCH('Buying nGRPs'!AV$9,'March 2019'!$G$1:$BR$1,0))/SUMIFS(Summary!$D:$D,Summary!$A:$A,'Buying nGRPs'!$A30),"")</f>
        <v/>
      </c>
      <c r="AW30" s="158" t="str">
        <f>IFERROR(INDEX('March 2019'!$G$3:$BR$161,MATCH('Buying nGRPs'!$A30,'March 2019'!$A$3:$A$158,0),MATCH('Buying nGRPs'!AW$9,'March 2019'!$G$1:$BR$1,0))/SUMIFS(Summary!$D:$D,Summary!$A:$A,'Buying nGRPs'!$A30),"")</f>
        <v/>
      </c>
      <c r="AX30" s="158">
        <f>IFERROR(INDEX('March 2019'!$G$3:$BR$161,MATCH('Buying nGRPs'!$A30,'March 2019'!$A$3:$A$158,0),MATCH('Buying nGRPs'!AX$9,'March 2019'!$G$1:$BR$1,0))/SUMIFS(Summary!$D:$D,Summary!$A:$A,'Buying nGRPs'!$A30),"")</f>
        <v>0</v>
      </c>
      <c r="AY30" s="158">
        <f>IFERROR(INDEX('March 2019'!$G$3:$BR$161,MATCH('Buying nGRPs'!$A30,'March 2019'!$A$3:$A$158,0),MATCH('Buying nGRPs'!AY$9,'March 2019'!$G$1:$BR$1,0))/SUMIFS(Summary!$D:$D,Summary!$A:$A,'Buying nGRPs'!$A30),"")</f>
        <v>0</v>
      </c>
      <c r="AZ30" s="158">
        <f>IFERROR(INDEX('March 2019'!$G$3:$BR$161,MATCH('Buying nGRPs'!$A30,'March 2019'!$A$3:$A$158,0),MATCH('Buying nGRPs'!AZ$9,'March 2019'!$G$1:$BR$1,0))/SUMIFS(Summary!$D:$D,Summary!$A:$A,'Buying nGRPs'!$A30),"")</f>
        <v>0</v>
      </c>
      <c r="BA30" s="158">
        <f>IFERROR(INDEX('March 2019'!$G$3:$BR$161,MATCH('Buying nGRPs'!$A30,'March 2019'!$A$3:$A$158,0),MATCH('Buying nGRPs'!BA$9,'March 2019'!$G$1:$BR$1,0))/SUMIFS(Summary!$D:$D,Summary!$A:$A,'Buying nGRPs'!$A30),"")</f>
        <v>0</v>
      </c>
      <c r="BB30" s="11">
        <f t="shared" si="22"/>
        <v>0.16666666666666666</v>
      </c>
      <c r="BC30" s="11"/>
      <c r="BD30" s="109">
        <f t="shared" si="23"/>
        <v>-0.16666666666666666</v>
      </c>
    </row>
    <row r="31" spans="1:59">
      <c r="A31" s="77" t="s">
        <v>12</v>
      </c>
      <c r="B31" s="107">
        <f>SUM(B17:B30)</f>
        <v>2.7844691404930764</v>
      </c>
      <c r="C31" s="188"/>
      <c r="D31" s="145">
        <f>SUM(D17:D30)</f>
        <v>0</v>
      </c>
      <c r="E31" s="108">
        <f>SUM(E17:E30)</f>
        <v>-2.7844691404930764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0.84812605538669372</v>
      </c>
      <c r="AD31" s="62">
        <f>SUM(AD17:AD30)</f>
        <v>0.96416371158392433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0.4719414893617021</v>
      </c>
      <c r="AI31" s="165">
        <f t="shared" si="27"/>
        <v>0</v>
      </c>
      <c r="AJ31" s="165">
        <f t="shared" si="27"/>
        <v>0</v>
      </c>
      <c r="AK31" s="165">
        <f t="shared" si="27"/>
        <v>8.2109929078014177E-2</v>
      </c>
      <c r="AL31" s="165">
        <f t="shared" si="27"/>
        <v>6.1901595744680855E-2</v>
      </c>
      <c r="AM31" s="165">
        <f t="shared" si="27"/>
        <v>0</v>
      </c>
      <c r="AN31" s="165">
        <f t="shared" si="27"/>
        <v>0</v>
      </c>
      <c r="AO31" s="165">
        <f>SUM(AO17:AO30)</f>
        <v>0.35622635933806146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2.7844691404930764</v>
      </c>
      <c r="BC31" s="165">
        <f>SUM(BC17:BC30)</f>
        <v>0</v>
      </c>
      <c r="BD31" s="108">
        <f t="shared" si="27"/>
        <v>-2.7844691404930764</v>
      </c>
    </row>
    <row r="32" spans="1:59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2019'!$G$3:$BR$161,MATCH('Buying nGRPs'!$A33,'March 2019'!$A$3:$A$158,0),MATCH('Buying nGRPs'!G$9,'March 2019'!$G$1:$BR$1,0))/SUMIFS(Summary!$D:$D,Summary!$A:$A,'Buying nGRPs'!$A33),"")</f>
        <v/>
      </c>
      <c r="H33" s="158" t="str">
        <f>IFERROR(INDEX('March 2019'!$G$3:$BR$161,MATCH('Buying nGRPs'!$A33,'March 2019'!$A$3:$A$158,0),MATCH('Buying nGRPs'!H$9,'March 2019'!$G$1:$BR$1,0))/SUMIFS(Summary!$D:$D,Summary!$A:$A,'Buying nGRPs'!$A33),"")</f>
        <v/>
      </c>
      <c r="I33" s="158" t="str">
        <f>IFERROR(INDEX('March 2019'!$G$3:$BR$161,MATCH('Buying nGRPs'!$A33,'March 2019'!$A$3:$A$158,0),MATCH('Buying nGRPs'!I$9,'March 2019'!$G$1:$BR$1,0))/SUMIFS(Summary!$D:$D,Summary!$A:$A,'Buying nGRPs'!$A33),"")</f>
        <v/>
      </c>
      <c r="J33" s="158" t="str">
        <f>IFERROR(INDEX('March 2019'!$G$3:$BR$161,MATCH('Buying nGRPs'!$A33,'March 2019'!$A$3:$A$158,0),MATCH('Buying nGRPs'!J$9,'March 2019'!$G$1:$BR$1,0))/SUMIFS(Summary!$D:$D,Summary!$A:$A,'Buying nGRPs'!$A33),"")</f>
        <v/>
      </c>
      <c r="K33" s="158" t="str">
        <f>IFERROR(INDEX('March 2019'!$G$3:$BR$161,MATCH('Buying nGRPs'!$A33,'March 2019'!$A$3:$A$158,0),MATCH('Buying nGRPs'!K$9,'March 2019'!$G$1:$BR$1,0))/SUMIFS(Summary!$D:$D,Summary!$A:$A,'Buying nGRPs'!$A33),"")</f>
        <v/>
      </c>
      <c r="L33" s="158" t="str">
        <f>IFERROR(INDEX('March 2019'!$G$3:$BR$161,MATCH('Buying nGRPs'!$A33,'March 2019'!$A$3:$A$158,0),MATCH('Buying nGRPs'!L$9,'March 2019'!$G$1:$BR$1,0))/SUMIFS(Summary!$D:$D,Summary!$A:$A,'Buying nGRPs'!$A33),"")</f>
        <v/>
      </c>
      <c r="M33" s="158" t="str">
        <f>IFERROR(INDEX('March 2019'!$G$3:$BR$161,MATCH('Buying nGRPs'!$A33,'March 2019'!$A$3:$A$158,0),MATCH('Buying nGRPs'!M$9,'March 2019'!$G$1:$BR$1,0))/SUMIFS(Summary!$D:$D,Summary!$A:$A,'Buying nGRPs'!$A33),"")</f>
        <v/>
      </c>
      <c r="N33" s="158" t="str">
        <f>IFERROR(INDEX('March 2019'!$G$3:$BR$161,MATCH('Buying nGRPs'!$A33,'March 2019'!$A$3:$A$158,0),MATCH('Buying nGRPs'!N$9,'March 2019'!$G$1:$BR$1,0))/SUMIFS(Summary!$D:$D,Summary!$A:$A,'Buying nGRPs'!$A33),"")</f>
        <v/>
      </c>
      <c r="O33" s="158" t="str">
        <f>IFERROR(INDEX('March 2019'!$G$3:$BR$161,MATCH('Buying nGRPs'!$A33,'March 2019'!$A$3:$A$158,0),MATCH('Buying nGRPs'!O$9,'March 2019'!$G$1:$BR$1,0))/SUMIFS(Summary!$D:$D,Summary!$A:$A,'Buying nGRPs'!$A33),"")</f>
        <v/>
      </c>
      <c r="P33" s="158" t="str">
        <f>IFERROR(INDEX('March 2019'!$G$3:$BR$161,MATCH('Buying nGRPs'!$A33,'March 2019'!$A$3:$A$158,0),MATCH('Buying nGRPs'!P$9,'March 2019'!$G$1:$BR$1,0))/SUMIFS(Summary!$D:$D,Summary!$A:$A,'Buying nGRPs'!$A33),"")</f>
        <v/>
      </c>
      <c r="Q33" s="158" t="str">
        <f>IFERROR(INDEX('March 2019'!$G$3:$BR$161,MATCH('Buying nGRPs'!$A33,'March 2019'!$A$3:$A$158,0),MATCH('Buying nGRPs'!Q$9,'March 2019'!$G$1:$BR$1,0))/SUMIFS(Summary!$D:$D,Summary!$A:$A,'Buying nGRPs'!$A33),"")</f>
        <v/>
      </c>
      <c r="R33" s="158" t="str">
        <f>IFERROR(INDEX('March 2019'!$G$3:$BR$161,MATCH('Buying nGRPs'!$A33,'March 2019'!$A$3:$A$158,0),MATCH('Buying nGRPs'!R$9,'March 2019'!$G$1:$BR$1,0))/SUMIFS(Summary!$D:$D,Summary!$A:$A,'Buying nGRPs'!$A33),"")</f>
        <v/>
      </c>
      <c r="S33" s="158" t="str">
        <f>IFERROR(INDEX('March 2019'!$G$3:$BR$161,MATCH('Buying nGRPs'!$A33,'March 2019'!$A$3:$A$158,0),MATCH('Buying nGRPs'!S$9,'March 2019'!$G$1:$BR$1,0))/SUMIFS(Summary!$D:$D,Summary!$A:$A,'Buying nGRPs'!$A33),"")</f>
        <v/>
      </c>
      <c r="T33" s="158" t="str">
        <f>IFERROR(INDEX('March 2019'!$G$3:$BR$161,MATCH('Buying nGRPs'!$A33,'March 2019'!$A$3:$A$158,0),MATCH('Buying nGRPs'!T$9,'March 2019'!$G$1:$BR$1,0))/SUMIFS(Summary!$D:$D,Summary!$A:$A,'Buying nGRPs'!$A33),"")</f>
        <v/>
      </c>
      <c r="U33" s="158" t="str">
        <f>IFERROR(INDEX('March 2019'!$G$3:$BR$161,MATCH('Buying nGRPs'!$A33,'March 2019'!$A$3:$A$158,0),MATCH('Buying nGRPs'!U$9,'March 2019'!$G$1:$BR$1,0))/SUMIFS(Summary!$D:$D,Summary!$A:$A,'Buying nGRPs'!$A33),"")</f>
        <v/>
      </c>
      <c r="V33" s="158" t="str">
        <f>IFERROR(INDEX('March 2019'!$G$3:$BR$161,MATCH('Buying nGRPs'!$A33,'March 2019'!$A$3:$A$158,0),MATCH('Buying nGRPs'!V$9,'March 2019'!$G$1:$BR$1,0))/SUMIFS(Summary!$D:$D,Summary!$A:$A,'Buying nGRPs'!$A33),"")</f>
        <v/>
      </c>
      <c r="W33" s="158" t="str">
        <f>IFERROR(INDEX('March 2019'!$G$3:$BR$161,MATCH('Buying nGRPs'!$A33,'March 2019'!$A$3:$A$158,0),MATCH('Buying nGRPs'!W$9,'March 2019'!$G$1:$BR$1,0))/SUMIFS(Summary!$D:$D,Summary!$A:$A,'Buying nGRPs'!$A33),"")</f>
        <v/>
      </c>
      <c r="X33" s="158" t="str">
        <f>IFERROR(INDEX('March 2019'!$G$3:$BR$161,MATCH('Buying nGRPs'!$A33,'March 2019'!$A$3:$A$158,0),MATCH('Buying nGRPs'!X$9,'March 2019'!$G$1:$BR$1,0))/SUMIFS(Summary!$D:$D,Summary!$A:$A,'Buying nGRPs'!$A33),"")</f>
        <v/>
      </c>
      <c r="Y33" s="158" t="str">
        <f>IFERROR(INDEX('March 2019'!$G$3:$BR$161,MATCH('Buying nGRPs'!$A33,'March 2019'!$A$3:$A$158,0),MATCH('Buying nGRPs'!Y$9,'March 2019'!$G$1:$BR$1,0))/SUMIFS(Summary!$D:$D,Summary!$A:$A,'Buying nGRPs'!$A33),"")</f>
        <v/>
      </c>
      <c r="Z33" s="158" t="str">
        <f>IFERROR(INDEX('March 2019'!$G$3:$BR$161,MATCH('Buying nGRPs'!$A33,'March 2019'!$A$3:$A$158,0),MATCH('Buying nGRPs'!Z$9,'March 2019'!$G$1:$BR$1,0))/SUMIFS(Summary!$D:$D,Summary!$A:$A,'Buying nGRPs'!$A33),"")</f>
        <v/>
      </c>
      <c r="AA33" s="158" t="str">
        <f>IFERROR(INDEX('March 2019'!$G$3:$BR$161,MATCH('Buying nGRPs'!$A33,'March 2019'!$A$3:$A$158,0),MATCH('Buying nGRPs'!AA$9,'March 2019'!$G$1:$BR$1,0))/SUMIFS(Summary!$D:$D,Summary!$A:$A,'Buying nGRPs'!$A33),"")</f>
        <v/>
      </c>
      <c r="AB33" s="158" t="str">
        <f>IFERROR(INDEX('March 2019'!$G$3:$BR$161,MATCH('Buying nGRPs'!$A33,'March 2019'!$A$3:$A$158,0),MATCH('Buying nGRPs'!AB$9,'March 2019'!$G$1:$BR$1,0))/SUMIFS(Summary!$D:$D,Summary!$A:$A,'Buying nGRPs'!$A33),"")</f>
        <v/>
      </c>
      <c r="AC33" s="158" t="str">
        <f>IFERROR(INDEX('March 2019'!$G$3:$BR$161,MATCH('Buying nGRPs'!$A33,'March 2019'!$A$3:$A$158,0),MATCH('Buying nGRPs'!AC$9,'March 2019'!$G$1:$BR$1,0))/SUMIFS(Summary!$D:$D,Summary!$A:$A,'Buying nGRPs'!$A33),"")</f>
        <v/>
      </c>
      <c r="AD33" s="158" t="str">
        <f>IFERROR(INDEX('March 2019'!$G$3:$BR$161,MATCH('Buying nGRPs'!$A33,'March 2019'!$A$3:$A$158,0),MATCH('Buying nGRPs'!AD$9,'March 2019'!$G$1:$BR$1,0))/SUMIFS(Summary!$D:$D,Summary!$A:$A,'Buying nGRPs'!$A33),"")</f>
        <v/>
      </c>
      <c r="AE33" s="158" t="str">
        <f>IFERROR(INDEX('March 2019'!$G$3:$BR$161,MATCH('Buying nGRPs'!$A33,'March 2019'!$A$3:$A$158,0),MATCH('Buying nGRPs'!AE$9,'March 2019'!$G$1:$BR$1,0))/SUMIFS(Summary!$D:$D,Summary!$A:$A,'Buying nGRPs'!$A33),"")</f>
        <v/>
      </c>
      <c r="AF33" s="158" t="str">
        <f>IFERROR(INDEX('March 2019'!$G$3:$BR$161,MATCH('Buying nGRPs'!$A33,'March 2019'!$A$3:$A$158,0),MATCH('Buying nGRPs'!AF$9,'March 2019'!$G$1:$BR$1,0))/SUMIFS(Summary!$D:$D,Summary!$A:$A,'Buying nGRPs'!$A33),"")</f>
        <v/>
      </c>
      <c r="AG33" s="158" t="str">
        <f>IFERROR(INDEX('March 2019'!$G$3:$BR$161,MATCH('Buying nGRPs'!$A33,'March 2019'!$A$3:$A$158,0),MATCH('Buying nGRPs'!AG$9,'March 2019'!$G$1:$BR$1,0))/SUMIFS(Summary!$D:$D,Summary!$A:$A,'Buying nGRPs'!$A33),"")</f>
        <v/>
      </c>
      <c r="AH33" s="158" t="str">
        <f>IFERROR(INDEX('March 2019'!$G$3:$BR$161,MATCH('Buying nGRPs'!$A33,'March 2019'!$A$3:$A$158,0),MATCH('Buying nGRPs'!AH$9,'March 2019'!$G$1:$BR$1,0))/SUMIFS(Summary!$D:$D,Summary!$A:$A,'Buying nGRPs'!$A33),"")</f>
        <v/>
      </c>
      <c r="AI33" s="158" t="str">
        <f>IFERROR(INDEX('March 2019'!$G$3:$BR$161,MATCH('Buying nGRPs'!$A33,'March 2019'!$A$3:$A$158,0),MATCH('Buying nGRPs'!AI$9,'March 2019'!$G$1:$BR$1,0))/SUMIFS(Summary!$D:$D,Summary!$A:$A,'Buying nGRPs'!$A33),"")</f>
        <v/>
      </c>
      <c r="AJ33" s="158" t="str">
        <f>IFERROR(INDEX('March 2019'!$G$3:$BR$161,MATCH('Buying nGRPs'!$A33,'March 2019'!$A$3:$A$158,0),MATCH('Buying nGRPs'!AJ$9,'March 2019'!$G$1:$BR$1,0))/SUMIFS(Summary!$D:$D,Summary!$A:$A,'Buying nGRPs'!$A33),"")</f>
        <v/>
      </c>
      <c r="AK33" s="158" t="str">
        <f>IFERROR(INDEX('March 2019'!$G$3:$BR$161,MATCH('Buying nGRPs'!$A33,'March 2019'!$A$3:$A$158,0),MATCH('Buying nGRPs'!AK$9,'March 2019'!$G$1:$BR$1,0))/SUMIFS(Summary!$D:$D,Summary!$A:$A,'Buying nGRPs'!$A33),"")</f>
        <v/>
      </c>
      <c r="AL33" s="158" t="str">
        <f>IFERROR(INDEX('March 2019'!$G$3:$BR$161,MATCH('Buying nGRPs'!$A33,'March 2019'!$A$3:$A$158,0),MATCH('Buying nGRPs'!AL$9,'March 2019'!$G$1:$BR$1,0))/SUMIFS(Summary!$D:$D,Summary!$A:$A,'Buying nGRPs'!$A33),"")</f>
        <v/>
      </c>
      <c r="AM33" s="158" t="str">
        <f>IFERROR(INDEX('March 2019'!$G$3:$BR$161,MATCH('Buying nGRPs'!$A33,'March 2019'!$A$3:$A$158,0),MATCH('Buying nGRPs'!AM$9,'March 2019'!$G$1:$BR$1,0))/SUMIFS(Summary!$D:$D,Summary!$A:$A,'Buying nGRPs'!$A33),"")</f>
        <v/>
      </c>
      <c r="AN33" s="158" t="str">
        <f>IFERROR(INDEX('March 2019'!$G$3:$BR$161,MATCH('Buying nGRPs'!$A33,'March 2019'!$A$3:$A$158,0),MATCH('Buying nGRPs'!AN$9,'March 2019'!$G$1:$BR$1,0))/SUMIFS(Summary!$D:$D,Summary!$A:$A,'Buying nGRPs'!$A33),"")</f>
        <v/>
      </c>
      <c r="AO33" s="158" t="str">
        <f>IFERROR(INDEX('March 2019'!$G$3:$BR$161,MATCH('Buying nGRPs'!$A33,'March 2019'!$A$3:$A$158,0),MATCH('Buying nGRPs'!AO$9,'March 2019'!$G$1:$BR$1,0))/SUMIFS(Summary!$D:$D,Summary!$A:$A,'Buying nGRPs'!$A33),"")</f>
        <v/>
      </c>
      <c r="AP33" s="158" t="str">
        <f>IFERROR(INDEX('March 2019'!$G$3:$BR$161,MATCH('Buying nGRPs'!$A33,'March 2019'!$A$3:$A$158,0),MATCH('Buying nGRPs'!AP$9,'March 2019'!$G$1:$BR$1,0))/SUMIFS(Summary!$D:$D,Summary!$A:$A,'Buying nGRPs'!$A33),"")</f>
        <v/>
      </c>
      <c r="AQ33" s="158" t="str">
        <f>IFERROR(INDEX('March 2019'!$G$3:$BR$161,MATCH('Buying nGRPs'!$A33,'March 2019'!$A$3:$A$158,0),MATCH('Buying nGRPs'!AQ$9,'March 2019'!$G$1:$BR$1,0))/SUMIFS(Summary!$D:$D,Summary!$A:$A,'Buying nGRPs'!$A33),"")</f>
        <v/>
      </c>
      <c r="AR33" s="158" t="str">
        <f>IFERROR(INDEX('March 2019'!$G$3:$BR$161,MATCH('Buying nGRPs'!$A33,'March 2019'!$A$3:$A$158,0),MATCH('Buying nGRPs'!AR$9,'March 2019'!$G$1:$BR$1,0))/SUMIFS(Summary!$D:$D,Summary!$A:$A,'Buying nGRPs'!$A33),"")</f>
        <v/>
      </c>
      <c r="AS33" s="158" t="str">
        <f>IFERROR(INDEX('March 2019'!$G$3:$BR$161,MATCH('Buying nGRPs'!$A33,'March 2019'!$A$3:$A$158,0),MATCH('Buying nGRPs'!AS$9,'March 2019'!$G$1:$BR$1,0))/SUMIFS(Summary!$D:$D,Summary!$A:$A,'Buying nGRPs'!$A33),"")</f>
        <v/>
      </c>
      <c r="AT33" s="158" t="str">
        <f>IFERROR(INDEX('March 2019'!$G$3:$BR$161,MATCH('Buying nGRPs'!$A33,'March 2019'!$A$3:$A$158,0),MATCH('Buying nGRPs'!AT$9,'March 2019'!$G$1:$BR$1,0))/SUMIFS(Summary!$D:$D,Summary!$A:$A,'Buying nGRPs'!$A33),"")</f>
        <v/>
      </c>
      <c r="AU33" s="158" t="str">
        <f>IFERROR(INDEX('March 2019'!$G$3:$BR$161,MATCH('Buying nGRPs'!$A33,'March 2019'!$A$3:$A$158,0),MATCH('Buying nGRPs'!AU$9,'March 2019'!$G$1:$BR$1,0))/SUMIFS(Summary!$D:$D,Summary!$A:$A,'Buying nGRPs'!$A33),"")</f>
        <v/>
      </c>
      <c r="AV33" s="158" t="str">
        <f>IFERROR(INDEX('March 2019'!$G$3:$BR$161,MATCH('Buying nGRPs'!$A33,'March 2019'!$A$3:$A$158,0),MATCH('Buying nGRPs'!AV$9,'March 2019'!$G$1:$BR$1,0))/SUMIFS(Summary!$D:$D,Summary!$A:$A,'Buying nGRPs'!$A33),"")</f>
        <v/>
      </c>
      <c r="AW33" s="158" t="str">
        <f>IFERROR(INDEX('March 2019'!$G$3:$BR$161,MATCH('Buying nGRPs'!$A33,'March 2019'!$A$3:$A$158,0),MATCH('Buying nGRPs'!AW$9,'March 2019'!$G$1:$BR$1,0))/SUMIFS(Summary!$D:$D,Summary!$A:$A,'Buying nGRPs'!$A33),"")</f>
        <v/>
      </c>
      <c r="AX33" s="158" t="str">
        <f>IFERROR(INDEX('March 2019'!$G$3:$BR$161,MATCH('Buying nGRPs'!$A33,'March 2019'!$A$3:$A$158,0),MATCH('Buying nGRPs'!AX$9,'March 2019'!$G$1:$BR$1,0))/SUMIFS(Summary!$D:$D,Summary!$A:$A,'Buying nGRPs'!$A33),"")</f>
        <v/>
      </c>
      <c r="AY33" s="158" t="str">
        <f>IFERROR(INDEX('March 2019'!$G$3:$BR$161,MATCH('Buying nGRPs'!$A33,'March 2019'!$A$3:$A$158,0),MATCH('Buying nGRPs'!AY$9,'March 2019'!$G$1:$BR$1,0))/SUMIFS(Summary!$D:$D,Summary!$A:$A,'Buying nGRPs'!$A33),"")</f>
        <v/>
      </c>
      <c r="AZ33" s="158" t="str">
        <f>IFERROR(INDEX('March 2019'!$G$3:$BR$161,MATCH('Buying nGRPs'!$A33,'March 2019'!$A$3:$A$158,0),MATCH('Buying nGRPs'!AZ$9,'March 2019'!$G$1:$BR$1,0))/SUMIFS(Summary!$D:$D,Summary!$A:$A,'Buying nGRPs'!$A33),"")</f>
        <v/>
      </c>
      <c r="BA33" s="158" t="str">
        <f>IFERROR(INDEX('March 2019'!$G$3:$BR$161,MATCH('Buying nGRPs'!$A33,'March 2019'!$A$3:$A$158,0),MATCH('Buying nGRPs'!BA$9,'March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2019'!$G$3:$BR$161,MATCH('Buying nGRPs'!$A34,'March 2019'!$A$3:$A$158,0),MATCH('Buying nGRPs'!G$9,'March 2019'!$G$1:$BR$1,0))/SUMIFS(Summary!$D:$D,Summary!$A:$A,'Buying nGRPs'!$A34),"")</f>
        <v/>
      </c>
      <c r="H34" s="158" t="str">
        <f>IFERROR(INDEX('March 2019'!$G$3:$BR$161,MATCH('Buying nGRPs'!$A34,'March 2019'!$A$3:$A$158,0),MATCH('Buying nGRPs'!H$9,'March 2019'!$G$1:$BR$1,0))/SUMIFS(Summary!$D:$D,Summary!$A:$A,'Buying nGRPs'!$A34),"")</f>
        <v/>
      </c>
      <c r="I34" s="158" t="str">
        <f>IFERROR(INDEX('March 2019'!$G$3:$BR$161,MATCH('Buying nGRPs'!$A34,'March 2019'!$A$3:$A$158,0),MATCH('Buying nGRPs'!I$9,'March 2019'!$G$1:$BR$1,0))/SUMIFS(Summary!$D:$D,Summary!$A:$A,'Buying nGRPs'!$A34),"")</f>
        <v/>
      </c>
      <c r="J34" s="158" t="str">
        <f>IFERROR(INDEX('March 2019'!$G$3:$BR$161,MATCH('Buying nGRPs'!$A34,'March 2019'!$A$3:$A$158,0),MATCH('Buying nGRPs'!J$9,'March 2019'!$G$1:$BR$1,0))/SUMIFS(Summary!$D:$D,Summary!$A:$A,'Buying nGRPs'!$A34),"")</f>
        <v/>
      </c>
      <c r="K34" s="158" t="str">
        <f>IFERROR(INDEX('March 2019'!$G$3:$BR$161,MATCH('Buying nGRPs'!$A34,'March 2019'!$A$3:$A$158,0),MATCH('Buying nGRPs'!K$9,'March 2019'!$G$1:$BR$1,0))/SUMIFS(Summary!$D:$D,Summary!$A:$A,'Buying nGRPs'!$A34),"")</f>
        <v/>
      </c>
      <c r="L34" s="158" t="str">
        <f>IFERROR(INDEX('March 2019'!$G$3:$BR$161,MATCH('Buying nGRPs'!$A34,'March 2019'!$A$3:$A$158,0),MATCH('Buying nGRPs'!L$9,'March 2019'!$G$1:$BR$1,0))/SUMIFS(Summary!$D:$D,Summary!$A:$A,'Buying nGRPs'!$A34),"")</f>
        <v/>
      </c>
      <c r="M34" s="158" t="str">
        <f>IFERROR(INDEX('March 2019'!$G$3:$BR$161,MATCH('Buying nGRPs'!$A34,'March 2019'!$A$3:$A$158,0),MATCH('Buying nGRPs'!M$9,'March 2019'!$G$1:$BR$1,0))/SUMIFS(Summary!$D:$D,Summary!$A:$A,'Buying nGRPs'!$A34),"")</f>
        <v/>
      </c>
      <c r="N34" s="158" t="str">
        <f>IFERROR(INDEX('March 2019'!$G$3:$BR$161,MATCH('Buying nGRPs'!$A34,'March 2019'!$A$3:$A$158,0),MATCH('Buying nGRPs'!N$9,'March 2019'!$G$1:$BR$1,0))/SUMIFS(Summary!$D:$D,Summary!$A:$A,'Buying nGRPs'!$A34),"")</f>
        <v/>
      </c>
      <c r="O34" s="158" t="str">
        <f>IFERROR(INDEX('March 2019'!$G$3:$BR$161,MATCH('Buying nGRPs'!$A34,'March 2019'!$A$3:$A$158,0),MATCH('Buying nGRPs'!O$9,'March 2019'!$G$1:$BR$1,0))/SUMIFS(Summary!$D:$D,Summary!$A:$A,'Buying nGRPs'!$A34),"")</f>
        <v/>
      </c>
      <c r="P34" s="158" t="str">
        <f>IFERROR(INDEX('March 2019'!$G$3:$BR$161,MATCH('Buying nGRPs'!$A34,'March 2019'!$A$3:$A$158,0),MATCH('Buying nGRPs'!P$9,'March 2019'!$G$1:$BR$1,0))/SUMIFS(Summary!$D:$D,Summary!$A:$A,'Buying nGRPs'!$A34),"")</f>
        <v/>
      </c>
      <c r="Q34" s="158" t="str">
        <f>IFERROR(INDEX('March 2019'!$G$3:$BR$161,MATCH('Buying nGRPs'!$A34,'March 2019'!$A$3:$A$158,0),MATCH('Buying nGRPs'!Q$9,'March 2019'!$G$1:$BR$1,0))/SUMIFS(Summary!$D:$D,Summary!$A:$A,'Buying nGRPs'!$A34),"")</f>
        <v/>
      </c>
      <c r="R34" s="158" t="str">
        <f>IFERROR(INDEX('March 2019'!$G$3:$BR$161,MATCH('Buying nGRPs'!$A34,'March 2019'!$A$3:$A$158,0),MATCH('Buying nGRPs'!R$9,'March 2019'!$G$1:$BR$1,0))/SUMIFS(Summary!$D:$D,Summary!$A:$A,'Buying nGRPs'!$A34),"")</f>
        <v/>
      </c>
      <c r="S34" s="158" t="str">
        <f>IFERROR(INDEX('March 2019'!$G$3:$BR$161,MATCH('Buying nGRPs'!$A34,'March 2019'!$A$3:$A$158,0),MATCH('Buying nGRPs'!S$9,'March 2019'!$G$1:$BR$1,0))/SUMIFS(Summary!$D:$D,Summary!$A:$A,'Buying nGRPs'!$A34),"")</f>
        <v/>
      </c>
      <c r="T34" s="158" t="str">
        <f>IFERROR(INDEX('March 2019'!$G$3:$BR$161,MATCH('Buying nGRPs'!$A34,'March 2019'!$A$3:$A$158,0),MATCH('Buying nGRPs'!T$9,'March 2019'!$G$1:$BR$1,0))/SUMIFS(Summary!$D:$D,Summary!$A:$A,'Buying nGRPs'!$A34),"")</f>
        <v/>
      </c>
      <c r="U34" s="158" t="str">
        <f>IFERROR(INDEX('March 2019'!$G$3:$BR$161,MATCH('Buying nGRPs'!$A34,'March 2019'!$A$3:$A$158,0),MATCH('Buying nGRPs'!U$9,'March 2019'!$G$1:$BR$1,0))/SUMIFS(Summary!$D:$D,Summary!$A:$A,'Buying nGRPs'!$A34),"")</f>
        <v/>
      </c>
      <c r="V34" s="158" t="str">
        <f>IFERROR(INDEX('March 2019'!$G$3:$BR$161,MATCH('Buying nGRPs'!$A34,'March 2019'!$A$3:$A$158,0),MATCH('Buying nGRPs'!V$9,'March 2019'!$G$1:$BR$1,0))/SUMIFS(Summary!$D:$D,Summary!$A:$A,'Buying nGRPs'!$A34),"")</f>
        <v/>
      </c>
      <c r="W34" s="158" t="str">
        <f>IFERROR(INDEX('March 2019'!$G$3:$BR$161,MATCH('Buying nGRPs'!$A34,'March 2019'!$A$3:$A$158,0),MATCH('Buying nGRPs'!W$9,'March 2019'!$G$1:$BR$1,0))/SUMIFS(Summary!$D:$D,Summary!$A:$A,'Buying nGRPs'!$A34),"")</f>
        <v/>
      </c>
      <c r="X34" s="158" t="str">
        <f>IFERROR(INDEX('March 2019'!$G$3:$BR$161,MATCH('Buying nGRPs'!$A34,'March 2019'!$A$3:$A$158,0),MATCH('Buying nGRPs'!X$9,'March 2019'!$G$1:$BR$1,0))/SUMIFS(Summary!$D:$D,Summary!$A:$A,'Buying nGRPs'!$A34),"")</f>
        <v/>
      </c>
      <c r="Y34" s="158" t="str">
        <f>IFERROR(INDEX('March 2019'!$G$3:$BR$161,MATCH('Buying nGRPs'!$A34,'March 2019'!$A$3:$A$158,0),MATCH('Buying nGRPs'!Y$9,'March 2019'!$G$1:$BR$1,0))/SUMIFS(Summary!$D:$D,Summary!$A:$A,'Buying nGRPs'!$A34),"")</f>
        <v/>
      </c>
      <c r="Z34" s="158" t="str">
        <f>IFERROR(INDEX('March 2019'!$G$3:$BR$161,MATCH('Buying nGRPs'!$A34,'March 2019'!$A$3:$A$158,0),MATCH('Buying nGRPs'!Z$9,'March 2019'!$G$1:$BR$1,0))/SUMIFS(Summary!$D:$D,Summary!$A:$A,'Buying nGRPs'!$A34),"")</f>
        <v/>
      </c>
      <c r="AA34" s="158" t="str">
        <f>IFERROR(INDEX('March 2019'!$G$3:$BR$161,MATCH('Buying nGRPs'!$A34,'March 2019'!$A$3:$A$158,0),MATCH('Buying nGRPs'!AA$9,'March 2019'!$G$1:$BR$1,0))/SUMIFS(Summary!$D:$D,Summary!$A:$A,'Buying nGRPs'!$A34),"")</f>
        <v/>
      </c>
      <c r="AB34" s="158" t="str">
        <f>IFERROR(INDEX('March 2019'!$G$3:$BR$161,MATCH('Buying nGRPs'!$A34,'March 2019'!$A$3:$A$158,0),MATCH('Buying nGRPs'!AB$9,'March 2019'!$G$1:$BR$1,0))/SUMIFS(Summary!$D:$D,Summary!$A:$A,'Buying nGRPs'!$A34),"")</f>
        <v/>
      </c>
      <c r="AC34" s="158" t="str">
        <f>IFERROR(INDEX('March 2019'!$G$3:$BR$161,MATCH('Buying nGRPs'!$A34,'March 2019'!$A$3:$A$158,0),MATCH('Buying nGRPs'!AC$9,'March 2019'!$G$1:$BR$1,0))/SUMIFS(Summary!$D:$D,Summary!$A:$A,'Buying nGRPs'!$A34),"")</f>
        <v/>
      </c>
      <c r="AD34" s="158" t="str">
        <f>IFERROR(INDEX('March 2019'!$G$3:$BR$161,MATCH('Buying nGRPs'!$A34,'March 2019'!$A$3:$A$158,0),MATCH('Buying nGRPs'!AD$9,'March 2019'!$G$1:$BR$1,0))/SUMIFS(Summary!$D:$D,Summary!$A:$A,'Buying nGRPs'!$A34),"")</f>
        <v/>
      </c>
      <c r="AE34" s="158" t="str">
        <f>IFERROR(INDEX('March 2019'!$G$3:$BR$161,MATCH('Buying nGRPs'!$A34,'March 2019'!$A$3:$A$158,0),MATCH('Buying nGRPs'!AE$9,'March 2019'!$G$1:$BR$1,0))/SUMIFS(Summary!$D:$D,Summary!$A:$A,'Buying nGRPs'!$A34),"")</f>
        <v/>
      </c>
      <c r="AF34" s="158" t="str">
        <f>IFERROR(INDEX('March 2019'!$G$3:$BR$161,MATCH('Buying nGRPs'!$A34,'March 2019'!$A$3:$A$158,0),MATCH('Buying nGRPs'!AF$9,'March 2019'!$G$1:$BR$1,0))/SUMIFS(Summary!$D:$D,Summary!$A:$A,'Buying nGRPs'!$A34),"")</f>
        <v/>
      </c>
      <c r="AG34" s="158" t="str">
        <f>IFERROR(INDEX('March 2019'!$G$3:$BR$161,MATCH('Buying nGRPs'!$A34,'March 2019'!$A$3:$A$158,0),MATCH('Buying nGRPs'!AG$9,'March 2019'!$G$1:$BR$1,0))/SUMIFS(Summary!$D:$D,Summary!$A:$A,'Buying nGRPs'!$A34),"")</f>
        <v/>
      </c>
      <c r="AH34" s="158" t="str">
        <f>IFERROR(INDEX('March 2019'!$G$3:$BR$161,MATCH('Buying nGRPs'!$A34,'March 2019'!$A$3:$A$158,0),MATCH('Buying nGRPs'!AH$9,'March 2019'!$G$1:$BR$1,0))/SUMIFS(Summary!$D:$D,Summary!$A:$A,'Buying nGRPs'!$A34),"")</f>
        <v/>
      </c>
      <c r="AI34" s="158" t="str">
        <f>IFERROR(INDEX('March 2019'!$G$3:$BR$161,MATCH('Buying nGRPs'!$A34,'March 2019'!$A$3:$A$158,0),MATCH('Buying nGRPs'!AI$9,'March 2019'!$G$1:$BR$1,0))/SUMIFS(Summary!$D:$D,Summary!$A:$A,'Buying nGRPs'!$A34),"")</f>
        <v/>
      </c>
      <c r="AJ34" s="158" t="str">
        <f>IFERROR(INDEX('March 2019'!$G$3:$BR$161,MATCH('Buying nGRPs'!$A34,'March 2019'!$A$3:$A$158,0),MATCH('Buying nGRPs'!AJ$9,'March 2019'!$G$1:$BR$1,0))/SUMIFS(Summary!$D:$D,Summary!$A:$A,'Buying nGRPs'!$A34),"")</f>
        <v/>
      </c>
      <c r="AK34" s="158" t="str">
        <f>IFERROR(INDEX('March 2019'!$G$3:$BR$161,MATCH('Buying nGRPs'!$A34,'March 2019'!$A$3:$A$158,0),MATCH('Buying nGRPs'!AK$9,'March 2019'!$G$1:$BR$1,0))/SUMIFS(Summary!$D:$D,Summary!$A:$A,'Buying nGRPs'!$A34),"")</f>
        <v/>
      </c>
      <c r="AL34" s="158" t="str">
        <f>IFERROR(INDEX('March 2019'!$G$3:$BR$161,MATCH('Buying nGRPs'!$A34,'March 2019'!$A$3:$A$158,0),MATCH('Buying nGRPs'!AL$9,'March 2019'!$G$1:$BR$1,0))/SUMIFS(Summary!$D:$D,Summary!$A:$A,'Buying nGRPs'!$A34),"")</f>
        <v/>
      </c>
      <c r="AM34" s="158" t="str">
        <f>IFERROR(INDEX('March 2019'!$G$3:$BR$161,MATCH('Buying nGRPs'!$A34,'March 2019'!$A$3:$A$158,0),MATCH('Buying nGRPs'!AM$9,'March 2019'!$G$1:$BR$1,0))/SUMIFS(Summary!$D:$D,Summary!$A:$A,'Buying nGRPs'!$A34),"")</f>
        <v/>
      </c>
      <c r="AN34" s="158" t="str">
        <f>IFERROR(INDEX('March 2019'!$G$3:$BR$161,MATCH('Buying nGRPs'!$A34,'March 2019'!$A$3:$A$158,0),MATCH('Buying nGRPs'!AN$9,'March 2019'!$G$1:$BR$1,0))/SUMIFS(Summary!$D:$D,Summary!$A:$A,'Buying nGRPs'!$A34),"")</f>
        <v/>
      </c>
      <c r="AO34" s="158" t="str">
        <f>IFERROR(INDEX('March 2019'!$G$3:$BR$161,MATCH('Buying nGRPs'!$A34,'March 2019'!$A$3:$A$158,0),MATCH('Buying nGRPs'!AO$9,'March 2019'!$G$1:$BR$1,0))/SUMIFS(Summary!$D:$D,Summary!$A:$A,'Buying nGRPs'!$A34),"")</f>
        <v/>
      </c>
      <c r="AP34" s="158" t="str">
        <f>IFERROR(INDEX('March 2019'!$G$3:$BR$161,MATCH('Buying nGRPs'!$A34,'March 2019'!$A$3:$A$158,0),MATCH('Buying nGRPs'!AP$9,'March 2019'!$G$1:$BR$1,0))/SUMIFS(Summary!$D:$D,Summary!$A:$A,'Buying nGRPs'!$A34),"")</f>
        <v/>
      </c>
      <c r="AQ34" s="158" t="str">
        <f>IFERROR(INDEX('March 2019'!$G$3:$BR$161,MATCH('Buying nGRPs'!$A34,'March 2019'!$A$3:$A$158,0),MATCH('Buying nGRPs'!AQ$9,'March 2019'!$G$1:$BR$1,0))/SUMIFS(Summary!$D:$D,Summary!$A:$A,'Buying nGRPs'!$A34),"")</f>
        <v/>
      </c>
      <c r="AR34" s="158" t="str">
        <f>IFERROR(INDEX('March 2019'!$G$3:$BR$161,MATCH('Buying nGRPs'!$A34,'March 2019'!$A$3:$A$158,0),MATCH('Buying nGRPs'!AR$9,'March 2019'!$G$1:$BR$1,0))/SUMIFS(Summary!$D:$D,Summary!$A:$A,'Buying nGRPs'!$A34),"")</f>
        <v/>
      </c>
      <c r="AS34" s="158" t="str">
        <f>IFERROR(INDEX('March 2019'!$G$3:$BR$161,MATCH('Buying nGRPs'!$A34,'March 2019'!$A$3:$A$158,0),MATCH('Buying nGRPs'!AS$9,'March 2019'!$G$1:$BR$1,0))/SUMIFS(Summary!$D:$D,Summary!$A:$A,'Buying nGRPs'!$A34),"")</f>
        <v/>
      </c>
      <c r="AT34" s="158" t="str">
        <f>IFERROR(INDEX('March 2019'!$G$3:$BR$161,MATCH('Buying nGRPs'!$A34,'March 2019'!$A$3:$A$158,0),MATCH('Buying nGRPs'!AT$9,'March 2019'!$G$1:$BR$1,0))/SUMIFS(Summary!$D:$D,Summary!$A:$A,'Buying nGRPs'!$A34),"")</f>
        <v/>
      </c>
      <c r="AU34" s="158" t="str">
        <f>IFERROR(INDEX('March 2019'!$G$3:$BR$161,MATCH('Buying nGRPs'!$A34,'March 2019'!$A$3:$A$158,0),MATCH('Buying nGRPs'!AU$9,'March 2019'!$G$1:$BR$1,0))/SUMIFS(Summary!$D:$D,Summary!$A:$A,'Buying nGRPs'!$A34),"")</f>
        <v/>
      </c>
      <c r="AV34" s="158" t="str">
        <f>IFERROR(INDEX('March 2019'!$G$3:$BR$161,MATCH('Buying nGRPs'!$A34,'March 2019'!$A$3:$A$158,0),MATCH('Buying nGRPs'!AV$9,'March 2019'!$G$1:$BR$1,0))/SUMIFS(Summary!$D:$D,Summary!$A:$A,'Buying nGRPs'!$A34),"")</f>
        <v/>
      </c>
      <c r="AW34" s="158" t="str">
        <f>IFERROR(INDEX('March 2019'!$G$3:$BR$161,MATCH('Buying nGRPs'!$A34,'March 2019'!$A$3:$A$158,0),MATCH('Buying nGRPs'!AW$9,'March 2019'!$G$1:$BR$1,0))/SUMIFS(Summary!$D:$D,Summary!$A:$A,'Buying nGRPs'!$A34),"")</f>
        <v/>
      </c>
      <c r="AX34" s="158" t="str">
        <f>IFERROR(INDEX('March 2019'!$G$3:$BR$161,MATCH('Buying nGRPs'!$A34,'March 2019'!$A$3:$A$158,0),MATCH('Buying nGRPs'!AX$9,'March 2019'!$G$1:$BR$1,0))/SUMIFS(Summary!$D:$D,Summary!$A:$A,'Buying nGRPs'!$A34),"")</f>
        <v/>
      </c>
      <c r="AY34" s="158" t="str">
        <f>IFERROR(INDEX('March 2019'!$G$3:$BR$161,MATCH('Buying nGRPs'!$A34,'March 2019'!$A$3:$A$158,0),MATCH('Buying nGRPs'!AY$9,'March 2019'!$G$1:$BR$1,0))/SUMIFS(Summary!$D:$D,Summary!$A:$A,'Buying nGRPs'!$A34),"")</f>
        <v/>
      </c>
      <c r="AZ34" s="158" t="str">
        <f>IFERROR(INDEX('March 2019'!$G$3:$BR$161,MATCH('Buying nGRPs'!$A34,'March 2019'!$A$3:$A$158,0),MATCH('Buying nGRPs'!AZ$9,'March 2019'!$G$1:$BR$1,0))/SUMIFS(Summary!$D:$D,Summary!$A:$A,'Buying nGRPs'!$A34),"")</f>
        <v/>
      </c>
      <c r="BA34" s="158" t="str">
        <f>IFERROR(INDEX('March 2019'!$G$3:$BR$161,MATCH('Buying nGRPs'!$A34,'March 2019'!$A$3:$A$158,0),MATCH('Buying nGRPs'!BA$9,'March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2019'!$G$3:$BR$161,MATCH('Buying nGRPs'!$A35,'March 2019'!$A$3:$A$158,0),MATCH('Buying nGRPs'!G$9,'March 2019'!$G$1:$BR$1,0))/SUMIFS(Summary!$D:$D,Summary!$A:$A,'Buying nGRPs'!$A35),"")</f>
        <v/>
      </c>
      <c r="H35" s="158" t="str">
        <f>IFERROR(INDEX('March 2019'!$G$3:$BR$161,MATCH('Buying nGRPs'!$A35,'March 2019'!$A$3:$A$158,0),MATCH('Buying nGRPs'!H$9,'March 2019'!$G$1:$BR$1,0))/SUMIFS(Summary!$D:$D,Summary!$A:$A,'Buying nGRPs'!$A35),"")</f>
        <v/>
      </c>
      <c r="I35" s="158" t="str">
        <f>IFERROR(INDEX('March 2019'!$G$3:$BR$161,MATCH('Buying nGRPs'!$A35,'March 2019'!$A$3:$A$158,0),MATCH('Buying nGRPs'!I$9,'March 2019'!$G$1:$BR$1,0))/SUMIFS(Summary!$D:$D,Summary!$A:$A,'Buying nGRPs'!$A35),"")</f>
        <v/>
      </c>
      <c r="J35" s="158" t="str">
        <f>IFERROR(INDEX('March 2019'!$G$3:$BR$161,MATCH('Buying nGRPs'!$A35,'March 2019'!$A$3:$A$158,0),MATCH('Buying nGRPs'!J$9,'March 2019'!$G$1:$BR$1,0))/SUMIFS(Summary!$D:$D,Summary!$A:$A,'Buying nGRPs'!$A35),"")</f>
        <v/>
      </c>
      <c r="K35" s="158" t="str">
        <f>IFERROR(INDEX('March 2019'!$G$3:$BR$161,MATCH('Buying nGRPs'!$A35,'March 2019'!$A$3:$A$158,0),MATCH('Buying nGRPs'!K$9,'March 2019'!$G$1:$BR$1,0))/SUMIFS(Summary!$D:$D,Summary!$A:$A,'Buying nGRPs'!$A35),"")</f>
        <v/>
      </c>
      <c r="L35" s="158" t="str">
        <f>IFERROR(INDEX('March 2019'!$G$3:$BR$161,MATCH('Buying nGRPs'!$A35,'March 2019'!$A$3:$A$158,0),MATCH('Buying nGRPs'!L$9,'March 2019'!$G$1:$BR$1,0))/SUMIFS(Summary!$D:$D,Summary!$A:$A,'Buying nGRPs'!$A35),"")</f>
        <v/>
      </c>
      <c r="M35" s="158" t="str">
        <f>IFERROR(INDEX('March 2019'!$G$3:$BR$161,MATCH('Buying nGRPs'!$A35,'March 2019'!$A$3:$A$158,0),MATCH('Buying nGRPs'!M$9,'March 2019'!$G$1:$BR$1,0))/SUMIFS(Summary!$D:$D,Summary!$A:$A,'Buying nGRPs'!$A35),"")</f>
        <v/>
      </c>
      <c r="N35" s="158" t="str">
        <f>IFERROR(INDEX('March 2019'!$G$3:$BR$161,MATCH('Buying nGRPs'!$A35,'March 2019'!$A$3:$A$158,0),MATCH('Buying nGRPs'!N$9,'March 2019'!$G$1:$BR$1,0))/SUMIFS(Summary!$D:$D,Summary!$A:$A,'Buying nGRPs'!$A35),"")</f>
        <v/>
      </c>
      <c r="O35" s="158" t="str">
        <f>IFERROR(INDEX('March 2019'!$G$3:$BR$161,MATCH('Buying nGRPs'!$A35,'March 2019'!$A$3:$A$158,0),MATCH('Buying nGRPs'!O$9,'March 2019'!$G$1:$BR$1,0))/SUMIFS(Summary!$D:$D,Summary!$A:$A,'Buying nGRPs'!$A35),"")</f>
        <v/>
      </c>
      <c r="P35" s="158" t="str">
        <f>IFERROR(INDEX('March 2019'!$G$3:$BR$161,MATCH('Buying nGRPs'!$A35,'March 2019'!$A$3:$A$158,0),MATCH('Buying nGRPs'!P$9,'March 2019'!$G$1:$BR$1,0))/SUMIFS(Summary!$D:$D,Summary!$A:$A,'Buying nGRPs'!$A35),"")</f>
        <v/>
      </c>
      <c r="Q35" s="158" t="str">
        <f>IFERROR(INDEX('March 2019'!$G$3:$BR$161,MATCH('Buying nGRPs'!$A35,'March 2019'!$A$3:$A$158,0),MATCH('Buying nGRPs'!Q$9,'March 2019'!$G$1:$BR$1,0))/SUMIFS(Summary!$D:$D,Summary!$A:$A,'Buying nGRPs'!$A35),"")</f>
        <v/>
      </c>
      <c r="R35" s="158" t="str">
        <f>IFERROR(INDEX('March 2019'!$G$3:$BR$161,MATCH('Buying nGRPs'!$A35,'March 2019'!$A$3:$A$158,0),MATCH('Buying nGRPs'!R$9,'March 2019'!$G$1:$BR$1,0))/SUMIFS(Summary!$D:$D,Summary!$A:$A,'Buying nGRPs'!$A35),"")</f>
        <v/>
      </c>
      <c r="S35" s="158" t="str">
        <f>IFERROR(INDEX('March 2019'!$G$3:$BR$161,MATCH('Buying nGRPs'!$A35,'March 2019'!$A$3:$A$158,0),MATCH('Buying nGRPs'!S$9,'March 2019'!$G$1:$BR$1,0))/SUMIFS(Summary!$D:$D,Summary!$A:$A,'Buying nGRPs'!$A35),"")</f>
        <v/>
      </c>
      <c r="T35" s="158" t="str">
        <f>IFERROR(INDEX('March 2019'!$G$3:$BR$161,MATCH('Buying nGRPs'!$A35,'March 2019'!$A$3:$A$158,0),MATCH('Buying nGRPs'!T$9,'March 2019'!$G$1:$BR$1,0))/SUMIFS(Summary!$D:$D,Summary!$A:$A,'Buying nGRPs'!$A35),"")</f>
        <v/>
      </c>
      <c r="U35" s="158" t="str">
        <f>IFERROR(INDEX('March 2019'!$G$3:$BR$161,MATCH('Buying nGRPs'!$A35,'March 2019'!$A$3:$A$158,0),MATCH('Buying nGRPs'!U$9,'March 2019'!$G$1:$BR$1,0))/SUMIFS(Summary!$D:$D,Summary!$A:$A,'Buying nGRPs'!$A35),"")</f>
        <v/>
      </c>
      <c r="V35" s="158" t="str">
        <f>IFERROR(INDEX('March 2019'!$G$3:$BR$161,MATCH('Buying nGRPs'!$A35,'March 2019'!$A$3:$A$158,0),MATCH('Buying nGRPs'!V$9,'March 2019'!$G$1:$BR$1,0))/SUMIFS(Summary!$D:$D,Summary!$A:$A,'Buying nGRPs'!$A35),"")</f>
        <v/>
      </c>
      <c r="W35" s="158" t="str">
        <f>IFERROR(INDEX('March 2019'!$G$3:$BR$161,MATCH('Buying nGRPs'!$A35,'March 2019'!$A$3:$A$158,0),MATCH('Buying nGRPs'!W$9,'March 2019'!$G$1:$BR$1,0))/SUMIFS(Summary!$D:$D,Summary!$A:$A,'Buying nGRPs'!$A35),"")</f>
        <v/>
      </c>
      <c r="X35" s="158" t="str">
        <f>IFERROR(INDEX('March 2019'!$G$3:$BR$161,MATCH('Buying nGRPs'!$A35,'March 2019'!$A$3:$A$158,0),MATCH('Buying nGRPs'!X$9,'March 2019'!$G$1:$BR$1,0))/SUMIFS(Summary!$D:$D,Summary!$A:$A,'Buying nGRPs'!$A35),"")</f>
        <v/>
      </c>
      <c r="Y35" s="158" t="str">
        <f>IFERROR(INDEX('March 2019'!$G$3:$BR$161,MATCH('Buying nGRPs'!$A35,'March 2019'!$A$3:$A$158,0),MATCH('Buying nGRPs'!Y$9,'March 2019'!$G$1:$BR$1,0))/SUMIFS(Summary!$D:$D,Summary!$A:$A,'Buying nGRPs'!$A35),"")</f>
        <v/>
      </c>
      <c r="Z35" s="158" t="str">
        <f>IFERROR(INDEX('March 2019'!$G$3:$BR$161,MATCH('Buying nGRPs'!$A35,'March 2019'!$A$3:$A$158,0),MATCH('Buying nGRPs'!Z$9,'March 2019'!$G$1:$BR$1,0))/SUMIFS(Summary!$D:$D,Summary!$A:$A,'Buying nGRPs'!$A35),"")</f>
        <v/>
      </c>
      <c r="AA35" s="158" t="str">
        <f>IFERROR(INDEX('March 2019'!$G$3:$BR$161,MATCH('Buying nGRPs'!$A35,'March 2019'!$A$3:$A$158,0),MATCH('Buying nGRPs'!AA$9,'March 2019'!$G$1:$BR$1,0))/SUMIFS(Summary!$D:$D,Summary!$A:$A,'Buying nGRPs'!$A35),"")</f>
        <v/>
      </c>
      <c r="AB35" s="158" t="str">
        <f>IFERROR(INDEX('March 2019'!$G$3:$BR$161,MATCH('Buying nGRPs'!$A35,'March 2019'!$A$3:$A$158,0),MATCH('Buying nGRPs'!AB$9,'March 2019'!$G$1:$BR$1,0))/SUMIFS(Summary!$D:$D,Summary!$A:$A,'Buying nGRPs'!$A35),"")</f>
        <v/>
      </c>
      <c r="AC35" s="158" t="str">
        <f>IFERROR(INDEX('March 2019'!$G$3:$BR$161,MATCH('Buying nGRPs'!$A35,'March 2019'!$A$3:$A$158,0),MATCH('Buying nGRPs'!AC$9,'March 2019'!$G$1:$BR$1,0))/SUMIFS(Summary!$D:$D,Summary!$A:$A,'Buying nGRPs'!$A35),"")</f>
        <v/>
      </c>
      <c r="AD35" s="158" t="str">
        <f>IFERROR(INDEX('March 2019'!$G$3:$BR$161,MATCH('Buying nGRPs'!$A35,'March 2019'!$A$3:$A$158,0),MATCH('Buying nGRPs'!AD$9,'March 2019'!$G$1:$BR$1,0))/SUMIFS(Summary!$D:$D,Summary!$A:$A,'Buying nGRPs'!$A35),"")</f>
        <v/>
      </c>
      <c r="AE35" s="158" t="str">
        <f>IFERROR(INDEX('March 2019'!$G$3:$BR$161,MATCH('Buying nGRPs'!$A35,'March 2019'!$A$3:$A$158,0),MATCH('Buying nGRPs'!AE$9,'March 2019'!$G$1:$BR$1,0))/SUMIFS(Summary!$D:$D,Summary!$A:$A,'Buying nGRPs'!$A35),"")</f>
        <v/>
      </c>
      <c r="AF35" s="158" t="str">
        <f>IFERROR(INDEX('March 2019'!$G$3:$BR$161,MATCH('Buying nGRPs'!$A35,'March 2019'!$A$3:$A$158,0),MATCH('Buying nGRPs'!AF$9,'March 2019'!$G$1:$BR$1,0))/SUMIFS(Summary!$D:$D,Summary!$A:$A,'Buying nGRPs'!$A35),"")</f>
        <v/>
      </c>
      <c r="AG35" s="158" t="str">
        <f>IFERROR(INDEX('March 2019'!$G$3:$BR$161,MATCH('Buying nGRPs'!$A35,'March 2019'!$A$3:$A$158,0),MATCH('Buying nGRPs'!AG$9,'March 2019'!$G$1:$BR$1,0))/SUMIFS(Summary!$D:$D,Summary!$A:$A,'Buying nGRPs'!$A35),"")</f>
        <v/>
      </c>
      <c r="AH35" s="158" t="str">
        <f>IFERROR(INDEX('March 2019'!$G$3:$BR$161,MATCH('Buying nGRPs'!$A35,'March 2019'!$A$3:$A$158,0),MATCH('Buying nGRPs'!AH$9,'March 2019'!$G$1:$BR$1,0))/SUMIFS(Summary!$D:$D,Summary!$A:$A,'Buying nGRPs'!$A35),"")</f>
        <v/>
      </c>
      <c r="AI35" s="158" t="str">
        <f>IFERROR(INDEX('March 2019'!$G$3:$BR$161,MATCH('Buying nGRPs'!$A35,'March 2019'!$A$3:$A$158,0),MATCH('Buying nGRPs'!AI$9,'March 2019'!$G$1:$BR$1,0))/SUMIFS(Summary!$D:$D,Summary!$A:$A,'Buying nGRPs'!$A35),"")</f>
        <v/>
      </c>
      <c r="AJ35" s="158" t="str">
        <f>IFERROR(INDEX('March 2019'!$G$3:$BR$161,MATCH('Buying nGRPs'!$A35,'March 2019'!$A$3:$A$158,0),MATCH('Buying nGRPs'!AJ$9,'March 2019'!$G$1:$BR$1,0))/SUMIFS(Summary!$D:$D,Summary!$A:$A,'Buying nGRPs'!$A35),"")</f>
        <v/>
      </c>
      <c r="AK35" s="158" t="str">
        <f>IFERROR(INDEX('March 2019'!$G$3:$BR$161,MATCH('Buying nGRPs'!$A35,'March 2019'!$A$3:$A$158,0),MATCH('Buying nGRPs'!AK$9,'March 2019'!$G$1:$BR$1,0))/SUMIFS(Summary!$D:$D,Summary!$A:$A,'Buying nGRPs'!$A35),"")</f>
        <v/>
      </c>
      <c r="AL35" s="158" t="str">
        <f>IFERROR(INDEX('March 2019'!$G$3:$BR$161,MATCH('Buying nGRPs'!$A35,'March 2019'!$A$3:$A$158,0),MATCH('Buying nGRPs'!AL$9,'March 2019'!$G$1:$BR$1,0))/SUMIFS(Summary!$D:$D,Summary!$A:$A,'Buying nGRPs'!$A35),"")</f>
        <v/>
      </c>
      <c r="AM35" s="158" t="str">
        <f>IFERROR(INDEX('March 2019'!$G$3:$BR$161,MATCH('Buying nGRPs'!$A35,'March 2019'!$A$3:$A$158,0),MATCH('Buying nGRPs'!AM$9,'March 2019'!$G$1:$BR$1,0))/SUMIFS(Summary!$D:$D,Summary!$A:$A,'Buying nGRPs'!$A35),"")</f>
        <v/>
      </c>
      <c r="AN35" s="158" t="str">
        <f>IFERROR(INDEX('March 2019'!$G$3:$BR$161,MATCH('Buying nGRPs'!$A35,'March 2019'!$A$3:$A$158,0),MATCH('Buying nGRPs'!AN$9,'March 2019'!$G$1:$BR$1,0))/SUMIFS(Summary!$D:$D,Summary!$A:$A,'Buying nGRPs'!$A35),"")</f>
        <v/>
      </c>
      <c r="AO35" s="158" t="str">
        <f>IFERROR(INDEX('March 2019'!$G$3:$BR$161,MATCH('Buying nGRPs'!$A35,'March 2019'!$A$3:$A$158,0),MATCH('Buying nGRPs'!AO$9,'March 2019'!$G$1:$BR$1,0))/SUMIFS(Summary!$D:$D,Summary!$A:$A,'Buying nGRPs'!$A35),"")</f>
        <v/>
      </c>
      <c r="AP35" s="158" t="str">
        <f>IFERROR(INDEX('March 2019'!$G$3:$BR$161,MATCH('Buying nGRPs'!$A35,'March 2019'!$A$3:$A$158,0),MATCH('Buying nGRPs'!AP$9,'March 2019'!$G$1:$BR$1,0))/SUMIFS(Summary!$D:$D,Summary!$A:$A,'Buying nGRPs'!$A35),"")</f>
        <v/>
      </c>
      <c r="AQ35" s="158" t="str">
        <f>IFERROR(INDEX('March 2019'!$G$3:$BR$161,MATCH('Buying nGRPs'!$A35,'March 2019'!$A$3:$A$158,0),MATCH('Buying nGRPs'!AQ$9,'March 2019'!$G$1:$BR$1,0))/SUMIFS(Summary!$D:$D,Summary!$A:$A,'Buying nGRPs'!$A35),"")</f>
        <v/>
      </c>
      <c r="AR35" s="158" t="str">
        <f>IFERROR(INDEX('March 2019'!$G$3:$BR$161,MATCH('Buying nGRPs'!$A35,'March 2019'!$A$3:$A$158,0),MATCH('Buying nGRPs'!AR$9,'March 2019'!$G$1:$BR$1,0))/SUMIFS(Summary!$D:$D,Summary!$A:$A,'Buying nGRPs'!$A35),"")</f>
        <v/>
      </c>
      <c r="AS35" s="158" t="str">
        <f>IFERROR(INDEX('March 2019'!$G$3:$BR$161,MATCH('Buying nGRPs'!$A35,'March 2019'!$A$3:$A$158,0),MATCH('Buying nGRPs'!AS$9,'March 2019'!$G$1:$BR$1,0))/SUMIFS(Summary!$D:$D,Summary!$A:$A,'Buying nGRPs'!$A35),"")</f>
        <v/>
      </c>
      <c r="AT35" s="158" t="str">
        <f>IFERROR(INDEX('March 2019'!$G$3:$BR$161,MATCH('Buying nGRPs'!$A35,'March 2019'!$A$3:$A$158,0),MATCH('Buying nGRPs'!AT$9,'March 2019'!$G$1:$BR$1,0))/SUMIFS(Summary!$D:$D,Summary!$A:$A,'Buying nGRPs'!$A35),"")</f>
        <v/>
      </c>
      <c r="AU35" s="158" t="str">
        <f>IFERROR(INDEX('March 2019'!$G$3:$BR$161,MATCH('Buying nGRPs'!$A35,'March 2019'!$A$3:$A$158,0),MATCH('Buying nGRPs'!AU$9,'March 2019'!$G$1:$BR$1,0))/SUMIFS(Summary!$D:$D,Summary!$A:$A,'Buying nGRPs'!$A35),"")</f>
        <v/>
      </c>
      <c r="AV35" s="158" t="str">
        <f>IFERROR(INDEX('March 2019'!$G$3:$BR$161,MATCH('Buying nGRPs'!$A35,'March 2019'!$A$3:$A$158,0),MATCH('Buying nGRPs'!AV$9,'March 2019'!$G$1:$BR$1,0))/SUMIFS(Summary!$D:$D,Summary!$A:$A,'Buying nGRPs'!$A35),"")</f>
        <v/>
      </c>
      <c r="AW35" s="158" t="str">
        <f>IFERROR(INDEX('March 2019'!$G$3:$BR$161,MATCH('Buying nGRPs'!$A35,'March 2019'!$A$3:$A$158,0),MATCH('Buying nGRPs'!AW$9,'March 2019'!$G$1:$BR$1,0))/SUMIFS(Summary!$D:$D,Summary!$A:$A,'Buying nGRPs'!$A35),"")</f>
        <v/>
      </c>
      <c r="AX35" s="158" t="str">
        <f>IFERROR(INDEX('March 2019'!$G$3:$BR$161,MATCH('Buying nGRPs'!$A35,'March 2019'!$A$3:$A$158,0),MATCH('Buying nGRPs'!AX$9,'March 2019'!$G$1:$BR$1,0))/SUMIFS(Summary!$D:$D,Summary!$A:$A,'Buying nGRPs'!$A35),"")</f>
        <v/>
      </c>
      <c r="AY35" s="158" t="str">
        <f>IFERROR(INDEX('March 2019'!$G$3:$BR$161,MATCH('Buying nGRPs'!$A35,'March 2019'!$A$3:$A$158,0),MATCH('Buying nGRPs'!AY$9,'March 2019'!$G$1:$BR$1,0))/SUMIFS(Summary!$D:$D,Summary!$A:$A,'Buying nGRPs'!$A35),"")</f>
        <v/>
      </c>
      <c r="AZ35" s="158" t="str">
        <f>IFERROR(INDEX('March 2019'!$G$3:$BR$161,MATCH('Buying nGRPs'!$A35,'March 2019'!$A$3:$A$158,0),MATCH('Buying nGRPs'!AZ$9,'March 2019'!$G$1:$BR$1,0))/SUMIFS(Summary!$D:$D,Summary!$A:$A,'Buying nGRPs'!$A35),"")</f>
        <v/>
      </c>
      <c r="BA35" s="158" t="str">
        <f>IFERROR(INDEX('March 2019'!$G$3:$BR$161,MATCH('Buying nGRPs'!$A35,'March 2019'!$A$3:$A$158,0),MATCH('Buying nGRPs'!BA$9,'March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2019'!$G$3:$BR$161,MATCH('Buying nGRPs'!$A36,'March 2019'!$A$3:$A$158,0),MATCH('Buying nGRPs'!G$9,'March 2019'!$G$1:$BR$1,0))/SUMIFS(Summary!$D:$D,Summary!$A:$A,'Buying nGRPs'!$A36),"")</f>
        <v/>
      </c>
      <c r="H36" s="158" t="str">
        <f>IFERROR(INDEX('March 2019'!$G$3:$BR$161,MATCH('Buying nGRPs'!$A36,'March 2019'!$A$3:$A$158,0),MATCH('Buying nGRPs'!H$9,'March 2019'!$G$1:$BR$1,0))/SUMIFS(Summary!$D:$D,Summary!$A:$A,'Buying nGRPs'!$A36),"")</f>
        <v/>
      </c>
      <c r="I36" s="158" t="str">
        <f>IFERROR(INDEX('March 2019'!$G$3:$BR$161,MATCH('Buying nGRPs'!$A36,'March 2019'!$A$3:$A$158,0),MATCH('Buying nGRPs'!I$9,'March 2019'!$G$1:$BR$1,0))/SUMIFS(Summary!$D:$D,Summary!$A:$A,'Buying nGRPs'!$A36),"")</f>
        <v/>
      </c>
      <c r="J36" s="158" t="str">
        <f>IFERROR(INDEX('March 2019'!$G$3:$BR$161,MATCH('Buying nGRPs'!$A36,'March 2019'!$A$3:$A$158,0),MATCH('Buying nGRPs'!J$9,'March 2019'!$G$1:$BR$1,0))/SUMIFS(Summary!$D:$D,Summary!$A:$A,'Buying nGRPs'!$A36),"")</f>
        <v/>
      </c>
      <c r="K36" s="158" t="str">
        <f>IFERROR(INDEX('March 2019'!$G$3:$BR$161,MATCH('Buying nGRPs'!$A36,'March 2019'!$A$3:$A$158,0),MATCH('Buying nGRPs'!K$9,'March 2019'!$G$1:$BR$1,0))/SUMIFS(Summary!$D:$D,Summary!$A:$A,'Buying nGRPs'!$A36),"")</f>
        <v/>
      </c>
      <c r="L36" s="158" t="str">
        <f>IFERROR(INDEX('March 2019'!$G$3:$BR$161,MATCH('Buying nGRPs'!$A36,'March 2019'!$A$3:$A$158,0),MATCH('Buying nGRPs'!L$9,'March 2019'!$G$1:$BR$1,0))/SUMIFS(Summary!$D:$D,Summary!$A:$A,'Buying nGRPs'!$A36),"")</f>
        <v/>
      </c>
      <c r="M36" s="158" t="str">
        <f>IFERROR(INDEX('March 2019'!$G$3:$BR$161,MATCH('Buying nGRPs'!$A36,'March 2019'!$A$3:$A$158,0),MATCH('Buying nGRPs'!M$9,'March 2019'!$G$1:$BR$1,0))/SUMIFS(Summary!$D:$D,Summary!$A:$A,'Buying nGRPs'!$A36),"")</f>
        <v/>
      </c>
      <c r="N36" s="158" t="str">
        <f>IFERROR(INDEX('March 2019'!$G$3:$BR$161,MATCH('Buying nGRPs'!$A36,'March 2019'!$A$3:$A$158,0),MATCH('Buying nGRPs'!N$9,'March 2019'!$G$1:$BR$1,0))/SUMIFS(Summary!$D:$D,Summary!$A:$A,'Buying nGRPs'!$A36),"")</f>
        <v/>
      </c>
      <c r="O36" s="158" t="str">
        <f>IFERROR(INDEX('March 2019'!$G$3:$BR$161,MATCH('Buying nGRPs'!$A36,'March 2019'!$A$3:$A$158,0),MATCH('Buying nGRPs'!O$9,'March 2019'!$G$1:$BR$1,0))/SUMIFS(Summary!$D:$D,Summary!$A:$A,'Buying nGRPs'!$A36),"")</f>
        <v/>
      </c>
      <c r="P36" s="158" t="str">
        <f>IFERROR(INDEX('March 2019'!$G$3:$BR$161,MATCH('Buying nGRPs'!$A36,'March 2019'!$A$3:$A$158,0),MATCH('Buying nGRPs'!P$9,'March 2019'!$G$1:$BR$1,0))/SUMIFS(Summary!$D:$D,Summary!$A:$A,'Buying nGRPs'!$A36),"")</f>
        <v/>
      </c>
      <c r="Q36" s="158" t="str">
        <f>IFERROR(INDEX('March 2019'!$G$3:$BR$161,MATCH('Buying nGRPs'!$A36,'March 2019'!$A$3:$A$158,0),MATCH('Buying nGRPs'!Q$9,'March 2019'!$G$1:$BR$1,0))/SUMIFS(Summary!$D:$D,Summary!$A:$A,'Buying nGRPs'!$A36),"")</f>
        <v/>
      </c>
      <c r="R36" s="158" t="str">
        <f>IFERROR(INDEX('March 2019'!$G$3:$BR$161,MATCH('Buying nGRPs'!$A36,'March 2019'!$A$3:$A$158,0),MATCH('Buying nGRPs'!R$9,'March 2019'!$G$1:$BR$1,0))/SUMIFS(Summary!$D:$D,Summary!$A:$A,'Buying nGRPs'!$A36),"")</f>
        <v/>
      </c>
      <c r="S36" s="158" t="str">
        <f>IFERROR(INDEX('March 2019'!$G$3:$BR$161,MATCH('Buying nGRPs'!$A36,'March 2019'!$A$3:$A$158,0),MATCH('Buying nGRPs'!S$9,'March 2019'!$G$1:$BR$1,0))/SUMIFS(Summary!$D:$D,Summary!$A:$A,'Buying nGRPs'!$A36),"")</f>
        <v/>
      </c>
      <c r="T36" s="158" t="str">
        <f>IFERROR(INDEX('March 2019'!$G$3:$BR$161,MATCH('Buying nGRPs'!$A36,'March 2019'!$A$3:$A$158,0),MATCH('Buying nGRPs'!T$9,'March 2019'!$G$1:$BR$1,0))/SUMIFS(Summary!$D:$D,Summary!$A:$A,'Buying nGRPs'!$A36),"")</f>
        <v/>
      </c>
      <c r="U36" s="158" t="str">
        <f>IFERROR(INDEX('March 2019'!$G$3:$BR$161,MATCH('Buying nGRPs'!$A36,'March 2019'!$A$3:$A$158,0),MATCH('Buying nGRPs'!U$9,'March 2019'!$G$1:$BR$1,0))/SUMIFS(Summary!$D:$D,Summary!$A:$A,'Buying nGRPs'!$A36),"")</f>
        <v/>
      </c>
      <c r="V36" s="158" t="str">
        <f>IFERROR(INDEX('March 2019'!$G$3:$BR$161,MATCH('Buying nGRPs'!$A36,'March 2019'!$A$3:$A$158,0),MATCH('Buying nGRPs'!V$9,'March 2019'!$G$1:$BR$1,0))/SUMIFS(Summary!$D:$D,Summary!$A:$A,'Buying nGRPs'!$A36),"")</f>
        <v/>
      </c>
      <c r="W36" s="158" t="str">
        <f>IFERROR(INDEX('March 2019'!$G$3:$BR$161,MATCH('Buying nGRPs'!$A36,'March 2019'!$A$3:$A$158,0),MATCH('Buying nGRPs'!W$9,'March 2019'!$G$1:$BR$1,0))/SUMIFS(Summary!$D:$D,Summary!$A:$A,'Buying nGRPs'!$A36),"")</f>
        <v/>
      </c>
      <c r="X36" s="158" t="str">
        <f>IFERROR(INDEX('March 2019'!$G$3:$BR$161,MATCH('Buying nGRPs'!$A36,'March 2019'!$A$3:$A$158,0),MATCH('Buying nGRPs'!X$9,'March 2019'!$G$1:$BR$1,0))/SUMIFS(Summary!$D:$D,Summary!$A:$A,'Buying nGRPs'!$A36),"")</f>
        <v/>
      </c>
      <c r="Y36" s="158" t="str">
        <f>IFERROR(INDEX('March 2019'!$G$3:$BR$161,MATCH('Buying nGRPs'!$A36,'March 2019'!$A$3:$A$158,0),MATCH('Buying nGRPs'!Y$9,'March 2019'!$G$1:$BR$1,0))/SUMIFS(Summary!$D:$D,Summary!$A:$A,'Buying nGRPs'!$A36),"")</f>
        <v/>
      </c>
      <c r="Z36" s="158" t="str">
        <f>IFERROR(INDEX('March 2019'!$G$3:$BR$161,MATCH('Buying nGRPs'!$A36,'March 2019'!$A$3:$A$158,0),MATCH('Buying nGRPs'!Z$9,'March 2019'!$G$1:$BR$1,0))/SUMIFS(Summary!$D:$D,Summary!$A:$A,'Buying nGRPs'!$A36),"")</f>
        <v/>
      </c>
      <c r="AA36" s="158" t="str">
        <f>IFERROR(INDEX('March 2019'!$G$3:$BR$161,MATCH('Buying nGRPs'!$A36,'March 2019'!$A$3:$A$158,0),MATCH('Buying nGRPs'!AA$9,'March 2019'!$G$1:$BR$1,0))/SUMIFS(Summary!$D:$D,Summary!$A:$A,'Buying nGRPs'!$A36),"")</f>
        <v/>
      </c>
      <c r="AB36" s="158" t="str">
        <f>IFERROR(INDEX('March 2019'!$G$3:$BR$161,MATCH('Buying nGRPs'!$A36,'March 2019'!$A$3:$A$158,0),MATCH('Buying nGRPs'!AB$9,'March 2019'!$G$1:$BR$1,0))/SUMIFS(Summary!$D:$D,Summary!$A:$A,'Buying nGRPs'!$A36),"")</f>
        <v/>
      </c>
      <c r="AC36" s="158" t="str">
        <f>IFERROR(INDEX('March 2019'!$G$3:$BR$161,MATCH('Buying nGRPs'!$A36,'March 2019'!$A$3:$A$158,0),MATCH('Buying nGRPs'!AC$9,'March 2019'!$G$1:$BR$1,0))/SUMIFS(Summary!$D:$D,Summary!$A:$A,'Buying nGRPs'!$A36),"")</f>
        <v/>
      </c>
      <c r="AD36" s="158" t="str">
        <f>IFERROR(INDEX('March 2019'!$G$3:$BR$161,MATCH('Buying nGRPs'!$A36,'March 2019'!$A$3:$A$158,0),MATCH('Buying nGRPs'!AD$9,'March 2019'!$G$1:$BR$1,0))/SUMIFS(Summary!$D:$D,Summary!$A:$A,'Buying nGRPs'!$A36),"")</f>
        <v/>
      </c>
      <c r="AE36" s="158" t="str">
        <f>IFERROR(INDEX('March 2019'!$G$3:$BR$161,MATCH('Buying nGRPs'!$A36,'March 2019'!$A$3:$A$158,0),MATCH('Buying nGRPs'!AE$9,'March 2019'!$G$1:$BR$1,0))/SUMIFS(Summary!$D:$D,Summary!$A:$A,'Buying nGRPs'!$A36),"")</f>
        <v/>
      </c>
      <c r="AF36" s="158" t="str">
        <f>IFERROR(INDEX('March 2019'!$G$3:$BR$161,MATCH('Buying nGRPs'!$A36,'March 2019'!$A$3:$A$158,0),MATCH('Buying nGRPs'!AF$9,'March 2019'!$G$1:$BR$1,0))/SUMIFS(Summary!$D:$D,Summary!$A:$A,'Buying nGRPs'!$A36),"")</f>
        <v/>
      </c>
      <c r="AG36" s="158" t="str">
        <f>IFERROR(INDEX('March 2019'!$G$3:$BR$161,MATCH('Buying nGRPs'!$A36,'March 2019'!$A$3:$A$158,0),MATCH('Buying nGRPs'!AG$9,'March 2019'!$G$1:$BR$1,0))/SUMIFS(Summary!$D:$D,Summary!$A:$A,'Buying nGRPs'!$A36),"")</f>
        <v/>
      </c>
      <c r="AH36" s="158" t="str">
        <f>IFERROR(INDEX('March 2019'!$G$3:$BR$161,MATCH('Buying nGRPs'!$A36,'March 2019'!$A$3:$A$158,0),MATCH('Buying nGRPs'!AH$9,'March 2019'!$G$1:$BR$1,0))/SUMIFS(Summary!$D:$D,Summary!$A:$A,'Buying nGRPs'!$A36),"")</f>
        <v/>
      </c>
      <c r="AI36" s="158" t="str">
        <f>IFERROR(INDEX('March 2019'!$G$3:$BR$161,MATCH('Buying nGRPs'!$A36,'March 2019'!$A$3:$A$158,0),MATCH('Buying nGRPs'!AI$9,'March 2019'!$G$1:$BR$1,0))/SUMIFS(Summary!$D:$D,Summary!$A:$A,'Buying nGRPs'!$A36),"")</f>
        <v/>
      </c>
      <c r="AJ36" s="158" t="str">
        <f>IFERROR(INDEX('March 2019'!$G$3:$BR$161,MATCH('Buying nGRPs'!$A36,'March 2019'!$A$3:$A$158,0),MATCH('Buying nGRPs'!AJ$9,'March 2019'!$G$1:$BR$1,0))/SUMIFS(Summary!$D:$D,Summary!$A:$A,'Buying nGRPs'!$A36),"")</f>
        <v/>
      </c>
      <c r="AK36" s="158" t="str">
        <f>IFERROR(INDEX('March 2019'!$G$3:$BR$161,MATCH('Buying nGRPs'!$A36,'March 2019'!$A$3:$A$158,0),MATCH('Buying nGRPs'!AK$9,'March 2019'!$G$1:$BR$1,0))/SUMIFS(Summary!$D:$D,Summary!$A:$A,'Buying nGRPs'!$A36),"")</f>
        <v/>
      </c>
      <c r="AL36" s="158" t="str">
        <f>IFERROR(INDEX('March 2019'!$G$3:$BR$161,MATCH('Buying nGRPs'!$A36,'March 2019'!$A$3:$A$158,0),MATCH('Buying nGRPs'!AL$9,'March 2019'!$G$1:$BR$1,0))/SUMIFS(Summary!$D:$D,Summary!$A:$A,'Buying nGRPs'!$A36),"")</f>
        <v/>
      </c>
      <c r="AM36" s="158" t="str">
        <f>IFERROR(INDEX('March 2019'!$G$3:$BR$161,MATCH('Buying nGRPs'!$A36,'March 2019'!$A$3:$A$158,0),MATCH('Buying nGRPs'!AM$9,'March 2019'!$G$1:$BR$1,0))/SUMIFS(Summary!$D:$D,Summary!$A:$A,'Buying nGRPs'!$A36),"")</f>
        <v/>
      </c>
      <c r="AN36" s="158" t="str">
        <f>IFERROR(INDEX('March 2019'!$G$3:$BR$161,MATCH('Buying nGRPs'!$A36,'March 2019'!$A$3:$A$158,0),MATCH('Buying nGRPs'!AN$9,'March 2019'!$G$1:$BR$1,0))/SUMIFS(Summary!$D:$D,Summary!$A:$A,'Buying nGRPs'!$A36),"")</f>
        <v/>
      </c>
      <c r="AO36" s="158" t="str">
        <f>IFERROR(INDEX('March 2019'!$G$3:$BR$161,MATCH('Buying nGRPs'!$A36,'March 2019'!$A$3:$A$158,0),MATCH('Buying nGRPs'!AO$9,'March 2019'!$G$1:$BR$1,0))/SUMIFS(Summary!$D:$D,Summary!$A:$A,'Buying nGRPs'!$A36),"")</f>
        <v/>
      </c>
      <c r="AP36" s="158" t="str">
        <f>IFERROR(INDEX('March 2019'!$G$3:$BR$161,MATCH('Buying nGRPs'!$A36,'March 2019'!$A$3:$A$158,0),MATCH('Buying nGRPs'!AP$9,'March 2019'!$G$1:$BR$1,0))/SUMIFS(Summary!$D:$D,Summary!$A:$A,'Buying nGRPs'!$A36),"")</f>
        <v/>
      </c>
      <c r="AQ36" s="158" t="str">
        <f>IFERROR(INDEX('March 2019'!$G$3:$BR$161,MATCH('Buying nGRPs'!$A36,'March 2019'!$A$3:$A$158,0),MATCH('Buying nGRPs'!AQ$9,'March 2019'!$G$1:$BR$1,0))/SUMIFS(Summary!$D:$D,Summary!$A:$A,'Buying nGRPs'!$A36),"")</f>
        <v/>
      </c>
      <c r="AR36" s="158" t="str">
        <f>IFERROR(INDEX('March 2019'!$G$3:$BR$161,MATCH('Buying nGRPs'!$A36,'March 2019'!$A$3:$A$158,0),MATCH('Buying nGRPs'!AR$9,'March 2019'!$G$1:$BR$1,0))/SUMIFS(Summary!$D:$D,Summary!$A:$A,'Buying nGRPs'!$A36),"")</f>
        <v/>
      </c>
      <c r="AS36" s="158" t="str">
        <f>IFERROR(INDEX('March 2019'!$G$3:$BR$161,MATCH('Buying nGRPs'!$A36,'March 2019'!$A$3:$A$158,0),MATCH('Buying nGRPs'!AS$9,'March 2019'!$G$1:$BR$1,0))/SUMIFS(Summary!$D:$D,Summary!$A:$A,'Buying nGRPs'!$A36),"")</f>
        <v/>
      </c>
      <c r="AT36" s="158" t="str">
        <f>IFERROR(INDEX('March 2019'!$G$3:$BR$161,MATCH('Buying nGRPs'!$A36,'March 2019'!$A$3:$A$158,0),MATCH('Buying nGRPs'!AT$9,'March 2019'!$G$1:$BR$1,0))/SUMIFS(Summary!$D:$D,Summary!$A:$A,'Buying nGRPs'!$A36),"")</f>
        <v/>
      </c>
      <c r="AU36" s="158" t="str">
        <f>IFERROR(INDEX('March 2019'!$G$3:$BR$161,MATCH('Buying nGRPs'!$A36,'March 2019'!$A$3:$A$158,0),MATCH('Buying nGRPs'!AU$9,'March 2019'!$G$1:$BR$1,0))/SUMIFS(Summary!$D:$D,Summary!$A:$A,'Buying nGRPs'!$A36),"")</f>
        <v/>
      </c>
      <c r="AV36" s="158" t="str">
        <f>IFERROR(INDEX('March 2019'!$G$3:$BR$161,MATCH('Buying nGRPs'!$A36,'March 2019'!$A$3:$A$158,0),MATCH('Buying nGRPs'!AV$9,'March 2019'!$G$1:$BR$1,0))/SUMIFS(Summary!$D:$D,Summary!$A:$A,'Buying nGRPs'!$A36),"")</f>
        <v/>
      </c>
      <c r="AW36" s="158" t="str">
        <f>IFERROR(INDEX('March 2019'!$G$3:$BR$161,MATCH('Buying nGRPs'!$A36,'March 2019'!$A$3:$A$158,0),MATCH('Buying nGRPs'!AW$9,'March 2019'!$G$1:$BR$1,0))/SUMIFS(Summary!$D:$D,Summary!$A:$A,'Buying nGRPs'!$A36),"")</f>
        <v/>
      </c>
      <c r="AX36" s="158" t="str">
        <f>IFERROR(INDEX('March 2019'!$G$3:$BR$161,MATCH('Buying nGRPs'!$A36,'March 2019'!$A$3:$A$158,0),MATCH('Buying nGRPs'!AX$9,'March 2019'!$G$1:$BR$1,0))/SUMIFS(Summary!$D:$D,Summary!$A:$A,'Buying nGRPs'!$A36),"")</f>
        <v/>
      </c>
      <c r="AY36" s="158" t="str">
        <f>IFERROR(INDEX('March 2019'!$G$3:$BR$161,MATCH('Buying nGRPs'!$A36,'March 2019'!$A$3:$A$158,0),MATCH('Buying nGRPs'!AY$9,'March 2019'!$G$1:$BR$1,0))/SUMIFS(Summary!$D:$D,Summary!$A:$A,'Buying nGRPs'!$A36),"")</f>
        <v/>
      </c>
      <c r="AZ36" s="158" t="str">
        <f>IFERROR(INDEX('March 2019'!$G$3:$BR$161,MATCH('Buying nGRPs'!$A36,'March 2019'!$A$3:$A$158,0),MATCH('Buying nGRPs'!AZ$9,'March 2019'!$G$1:$BR$1,0))/SUMIFS(Summary!$D:$D,Summary!$A:$A,'Buying nGRPs'!$A36),"")</f>
        <v/>
      </c>
      <c r="BA36" s="158" t="str">
        <f>IFERROR(INDEX('March 2019'!$G$3:$BR$161,MATCH('Buying nGRPs'!$A36,'March 2019'!$A$3:$A$158,0),MATCH('Buying nGRPs'!BA$9,'March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2019'!$G$3:$BR$161,MATCH('Buying nGRPs'!$A37,'March 2019'!$A$3:$A$158,0),MATCH('Buying nGRPs'!G$9,'March 2019'!$G$1:$BR$1,0))/SUMIFS(Summary!$D:$D,Summary!$A:$A,'Buying nGRPs'!$A37),"")</f>
        <v/>
      </c>
      <c r="H37" s="158" t="str">
        <f>IFERROR(INDEX('March 2019'!$G$3:$BR$161,MATCH('Buying nGRPs'!$A37,'March 2019'!$A$3:$A$158,0),MATCH('Buying nGRPs'!H$9,'March 2019'!$G$1:$BR$1,0))/SUMIFS(Summary!$D:$D,Summary!$A:$A,'Buying nGRPs'!$A37),"")</f>
        <v/>
      </c>
      <c r="I37" s="158" t="str">
        <f>IFERROR(INDEX('March 2019'!$G$3:$BR$161,MATCH('Buying nGRPs'!$A37,'March 2019'!$A$3:$A$158,0),MATCH('Buying nGRPs'!I$9,'March 2019'!$G$1:$BR$1,0))/SUMIFS(Summary!$D:$D,Summary!$A:$A,'Buying nGRPs'!$A37),"")</f>
        <v/>
      </c>
      <c r="J37" s="158" t="str">
        <f>IFERROR(INDEX('March 2019'!$G$3:$BR$161,MATCH('Buying nGRPs'!$A37,'March 2019'!$A$3:$A$158,0),MATCH('Buying nGRPs'!J$9,'March 2019'!$G$1:$BR$1,0))/SUMIFS(Summary!$D:$D,Summary!$A:$A,'Buying nGRPs'!$A37),"")</f>
        <v/>
      </c>
      <c r="K37" s="158" t="str">
        <f>IFERROR(INDEX('March 2019'!$G$3:$BR$161,MATCH('Buying nGRPs'!$A37,'March 2019'!$A$3:$A$158,0),MATCH('Buying nGRPs'!K$9,'March 2019'!$G$1:$BR$1,0))/SUMIFS(Summary!$D:$D,Summary!$A:$A,'Buying nGRPs'!$A37),"")</f>
        <v/>
      </c>
      <c r="L37" s="158" t="str">
        <f>IFERROR(INDEX('March 2019'!$G$3:$BR$161,MATCH('Buying nGRPs'!$A37,'March 2019'!$A$3:$A$158,0),MATCH('Buying nGRPs'!L$9,'March 2019'!$G$1:$BR$1,0))/SUMIFS(Summary!$D:$D,Summary!$A:$A,'Buying nGRPs'!$A37),"")</f>
        <v/>
      </c>
      <c r="M37" s="158" t="str">
        <f>IFERROR(INDEX('March 2019'!$G$3:$BR$161,MATCH('Buying nGRPs'!$A37,'March 2019'!$A$3:$A$158,0),MATCH('Buying nGRPs'!M$9,'March 2019'!$G$1:$BR$1,0))/SUMIFS(Summary!$D:$D,Summary!$A:$A,'Buying nGRPs'!$A37),"")</f>
        <v/>
      </c>
      <c r="N37" s="158" t="str">
        <f>IFERROR(INDEX('March 2019'!$G$3:$BR$161,MATCH('Buying nGRPs'!$A37,'March 2019'!$A$3:$A$158,0),MATCH('Buying nGRPs'!N$9,'March 2019'!$G$1:$BR$1,0))/SUMIFS(Summary!$D:$D,Summary!$A:$A,'Buying nGRPs'!$A37),"")</f>
        <v/>
      </c>
      <c r="O37" s="158" t="str">
        <f>IFERROR(INDEX('March 2019'!$G$3:$BR$161,MATCH('Buying nGRPs'!$A37,'March 2019'!$A$3:$A$158,0),MATCH('Buying nGRPs'!O$9,'March 2019'!$G$1:$BR$1,0))/SUMIFS(Summary!$D:$D,Summary!$A:$A,'Buying nGRPs'!$A37),"")</f>
        <v/>
      </c>
      <c r="P37" s="158" t="str">
        <f>IFERROR(INDEX('March 2019'!$G$3:$BR$161,MATCH('Buying nGRPs'!$A37,'March 2019'!$A$3:$A$158,0),MATCH('Buying nGRPs'!P$9,'March 2019'!$G$1:$BR$1,0))/SUMIFS(Summary!$D:$D,Summary!$A:$A,'Buying nGRPs'!$A37),"")</f>
        <v/>
      </c>
      <c r="Q37" s="158" t="str">
        <f>IFERROR(INDEX('March 2019'!$G$3:$BR$161,MATCH('Buying nGRPs'!$A37,'March 2019'!$A$3:$A$158,0),MATCH('Buying nGRPs'!Q$9,'March 2019'!$G$1:$BR$1,0))/SUMIFS(Summary!$D:$D,Summary!$A:$A,'Buying nGRPs'!$A37),"")</f>
        <v/>
      </c>
      <c r="R37" s="158" t="str">
        <f>IFERROR(INDEX('March 2019'!$G$3:$BR$161,MATCH('Buying nGRPs'!$A37,'March 2019'!$A$3:$A$158,0),MATCH('Buying nGRPs'!R$9,'March 2019'!$G$1:$BR$1,0))/SUMIFS(Summary!$D:$D,Summary!$A:$A,'Buying nGRPs'!$A37),"")</f>
        <v/>
      </c>
      <c r="S37" s="158" t="str">
        <f>IFERROR(INDEX('March 2019'!$G$3:$BR$161,MATCH('Buying nGRPs'!$A37,'March 2019'!$A$3:$A$158,0),MATCH('Buying nGRPs'!S$9,'March 2019'!$G$1:$BR$1,0))/SUMIFS(Summary!$D:$D,Summary!$A:$A,'Buying nGRPs'!$A37),"")</f>
        <v/>
      </c>
      <c r="T37" s="158" t="str">
        <f>IFERROR(INDEX('March 2019'!$G$3:$BR$161,MATCH('Buying nGRPs'!$A37,'March 2019'!$A$3:$A$158,0),MATCH('Buying nGRPs'!T$9,'March 2019'!$G$1:$BR$1,0))/SUMIFS(Summary!$D:$D,Summary!$A:$A,'Buying nGRPs'!$A37),"")</f>
        <v/>
      </c>
      <c r="U37" s="158" t="str">
        <f>IFERROR(INDEX('March 2019'!$G$3:$BR$161,MATCH('Buying nGRPs'!$A37,'March 2019'!$A$3:$A$158,0),MATCH('Buying nGRPs'!U$9,'March 2019'!$G$1:$BR$1,0))/SUMIFS(Summary!$D:$D,Summary!$A:$A,'Buying nGRPs'!$A37),"")</f>
        <v/>
      </c>
      <c r="V37" s="158" t="str">
        <f>IFERROR(INDEX('March 2019'!$G$3:$BR$161,MATCH('Buying nGRPs'!$A37,'March 2019'!$A$3:$A$158,0),MATCH('Buying nGRPs'!V$9,'March 2019'!$G$1:$BR$1,0))/SUMIFS(Summary!$D:$D,Summary!$A:$A,'Buying nGRPs'!$A37),"")</f>
        <v/>
      </c>
      <c r="W37" s="158" t="str">
        <f>IFERROR(INDEX('March 2019'!$G$3:$BR$161,MATCH('Buying nGRPs'!$A37,'March 2019'!$A$3:$A$158,0),MATCH('Buying nGRPs'!W$9,'March 2019'!$G$1:$BR$1,0))/SUMIFS(Summary!$D:$D,Summary!$A:$A,'Buying nGRPs'!$A37),"")</f>
        <v/>
      </c>
      <c r="X37" s="158" t="str">
        <f>IFERROR(INDEX('March 2019'!$G$3:$BR$161,MATCH('Buying nGRPs'!$A37,'March 2019'!$A$3:$A$158,0),MATCH('Buying nGRPs'!X$9,'March 2019'!$G$1:$BR$1,0))/SUMIFS(Summary!$D:$D,Summary!$A:$A,'Buying nGRPs'!$A37),"")</f>
        <v/>
      </c>
      <c r="Y37" s="158" t="str">
        <f>IFERROR(INDEX('March 2019'!$G$3:$BR$161,MATCH('Buying nGRPs'!$A37,'March 2019'!$A$3:$A$158,0),MATCH('Buying nGRPs'!Y$9,'March 2019'!$G$1:$BR$1,0))/SUMIFS(Summary!$D:$D,Summary!$A:$A,'Buying nGRPs'!$A37),"")</f>
        <v/>
      </c>
      <c r="Z37" s="158" t="str">
        <f>IFERROR(INDEX('March 2019'!$G$3:$BR$161,MATCH('Buying nGRPs'!$A37,'March 2019'!$A$3:$A$158,0),MATCH('Buying nGRPs'!Z$9,'March 2019'!$G$1:$BR$1,0))/SUMIFS(Summary!$D:$D,Summary!$A:$A,'Buying nGRPs'!$A37),"")</f>
        <v/>
      </c>
      <c r="AA37" s="158" t="str">
        <f>IFERROR(INDEX('March 2019'!$G$3:$BR$161,MATCH('Buying nGRPs'!$A37,'March 2019'!$A$3:$A$158,0),MATCH('Buying nGRPs'!AA$9,'March 2019'!$G$1:$BR$1,0))/SUMIFS(Summary!$D:$D,Summary!$A:$A,'Buying nGRPs'!$A37),"")</f>
        <v/>
      </c>
      <c r="AB37" s="158" t="str">
        <f>IFERROR(INDEX('March 2019'!$G$3:$BR$161,MATCH('Buying nGRPs'!$A37,'March 2019'!$A$3:$A$158,0),MATCH('Buying nGRPs'!AB$9,'March 2019'!$G$1:$BR$1,0))/SUMIFS(Summary!$D:$D,Summary!$A:$A,'Buying nGRPs'!$A37),"")</f>
        <v/>
      </c>
      <c r="AC37" s="158" t="str">
        <f>IFERROR(INDEX('March 2019'!$G$3:$BR$161,MATCH('Buying nGRPs'!$A37,'March 2019'!$A$3:$A$158,0),MATCH('Buying nGRPs'!AC$9,'March 2019'!$G$1:$BR$1,0))/SUMIFS(Summary!$D:$D,Summary!$A:$A,'Buying nGRPs'!$A37),"")</f>
        <v/>
      </c>
      <c r="AD37" s="158" t="str">
        <f>IFERROR(INDEX('March 2019'!$G$3:$BR$161,MATCH('Buying nGRPs'!$A37,'March 2019'!$A$3:$A$158,0),MATCH('Buying nGRPs'!AD$9,'March 2019'!$G$1:$BR$1,0))/SUMIFS(Summary!$D:$D,Summary!$A:$A,'Buying nGRPs'!$A37),"")</f>
        <v/>
      </c>
      <c r="AE37" s="158" t="str">
        <f>IFERROR(INDEX('March 2019'!$G$3:$BR$161,MATCH('Buying nGRPs'!$A37,'March 2019'!$A$3:$A$158,0),MATCH('Buying nGRPs'!AE$9,'March 2019'!$G$1:$BR$1,0))/SUMIFS(Summary!$D:$D,Summary!$A:$A,'Buying nGRPs'!$A37),"")</f>
        <v/>
      </c>
      <c r="AF37" s="158" t="str">
        <f>IFERROR(INDEX('March 2019'!$G$3:$BR$161,MATCH('Buying nGRPs'!$A37,'March 2019'!$A$3:$A$158,0),MATCH('Buying nGRPs'!AF$9,'March 2019'!$G$1:$BR$1,0))/SUMIFS(Summary!$D:$D,Summary!$A:$A,'Buying nGRPs'!$A37),"")</f>
        <v/>
      </c>
      <c r="AG37" s="158" t="str">
        <f>IFERROR(INDEX('March 2019'!$G$3:$BR$161,MATCH('Buying nGRPs'!$A37,'March 2019'!$A$3:$A$158,0),MATCH('Buying nGRPs'!AG$9,'March 2019'!$G$1:$BR$1,0))/SUMIFS(Summary!$D:$D,Summary!$A:$A,'Buying nGRPs'!$A37),"")</f>
        <v/>
      </c>
      <c r="AH37" s="158" t="str">
        <f>IFERROR(INDEX('March 2019'!$G$3:$BR$161,MATCH('Buying nGRPs'!$A37,'March 2019'!$A$3:$A$158,0),MATCH('Buying nGRPs'!AH$9,'March 2019'!$G$1:$BR$1,0))/SUMIFS(Summary!$D:$D,Summary!$A:$A,'Buying nGRPs'!$A37),"")</f>
        <v/>
      </c>
      <c r="AI37" s="158" t="str">
        <f>IFERROR(INDEX('March 2019'!$G$3:$BR$161,MATCH('Buying nGRPs'!$A37,'March 2019'!$A$3:$A$158,0),MATCH('Buying nGRPs'!AI$9,'March 2019'!$G$1:$BR$1,0))/SUMIFS(Summary!$D:$D,Summary!$A:$A,'Buying nGRPs'!$A37),"")</f>
        <v/>
      </c>
      <c r="AJ37" s="158" t="str">
        <f>IFERROR(INDEX('March 2019'!$G$3:$BR$161,MATCH('Buying nGRPs'!$A37,'March 2019'!$A$3:$A$158,0),MATCH('Buying nGRPs'!AJ$9,'March 2019'!$G$1:$BR$1,0))/SUMIFS(Summary!$D:$D,Summary!$A:$A,'Buying nGRPs'!$A37),"")</f>
        <v/>
      </c>
      <c r="AK37" s="158" t="str">
        <f>IFERROR(INDEX('March 2019'!$G$3:$BR$161,MATCH('Buying nGRPs'!$A37,'March 2019'!$A$3:$A$158,0),MATCH('Buying nGRPs'!AK$9,'March 2019'!$G$1:$BR$1,0))/SUMIFS(Summary!$D:$D,Summary!$A:$A,'Buying nGRPs'!$A37),"")</f>
        <v/>
      </c>
      <c r="AL37" s="158" t="str">
        <f>IFERROR(INDEX('March 2019'!$G$3:$BR$161,MATCH('Buying nGRPs'!$A37,'March 2019'!$A$3:$A$158,0),MATCH('Buying nGRPs'!AL$9,'March 2019'!$G$1:$BR$1,0))/SUMIFS(Summary!$D:$D,Summary!$A:$A,'Buying nGRPs'!$A37),"")</f>
        <v/>
      </c>
      <c r="AM37" s="158" t="str">
        <f>IFERROR(INDEX('March 2019'!$G$3:$BR$161,MATCH('Buying nGRPs'!$A37,'March 2019'!$A$3:$A$158,0),MATCH('Buying nGRPs'!AM$9,'March 2019'!$G$1:$BR$1,0))/SUMIFS(Summary!$D:$D,Summary!$A:$A,'Buying nGRPs'!$A37),"")</f>
        <v/>
      </c>
      <c r="AN37" s="158" t="str">
        <f>IFERROR(INDEX('March 2019'!$G$3:$BR$161,MATCH('Buying nGRPs'!$A37,'March 2019'!$A$3:$A$158,0),MATCH('Buying nGRPs'!AN$9,'March 2019'!$G$1:$BR$1,0))/SUMIFS(Summary!$D:$D,Summary!$A:$A,'Buying nGRPs'!$A37),"")</f>
        <v/>
      </c>
      <c r="AO37" s="158" t="str">
        <f>IFERROR(INDEX('March 2019'!$G$3:$BR$161,MATCH('Buying nGRPs'!$A37,'March 2019'!$A$3:$A$158,0),MATCH('Buying nGRPs'!AO$9,'March 2019'!$G$1:$BR$1,0))/SUMIFS(Summary!$D:$D,Summary!$A:$A,'Buying nGRPs'!$A37),"")</f>
        <v/>
      </c>
      <c r="AP37" s="158" t="str">
        <f>IFERROR(INDEX('March 2019'!$G$3:$BR$161,MATCH('Buying nGRPs'!$A37,'March 2019'!$A$3:$A$158,0),MATCH('Buying nGRPs'!AP$9,'March 2019'!$G$1:$BR$1,0))/SUMIFS(Summary!$D:$D,Summary!$A:$A,'Buying nGRPs'!$A37),"")</f>
        <v/>
      </c>
      <c r="AQ37" s="158" t="str">
        <f>IFERROR(INDEX('March 2019'!$G$3:$BR$161,MATCH('Buying nGRPs'!$A37,'March 2019'!$A$3:$A$158,0),MATCH('Buying nGRPs'!AQ$9,'March 2019'!$G$1:$BR$1,0))/SUMIFS(Summary!$D:$D,Summary!$A:$A,'Buying nGRPs'!$A37),"")</f>
        <v/>
      </c>
      <c r="AR37" s="158" t="str">
        <f>IFERROR(INDEX('March 2019'!$G$3:$BR$161,MATCH('Buying nGRPs'!$A37,'March 2019'!$A$3:$A$158,0),MATCH('Buying nGRPs'!AR$9,'March 2019'!$G$1:$BR$1,0))/SUMIFS(Summary!$D:$D,Summary!$A:$A,'Buying nGRPs'!$A37),"")</f>
        <v/>
      </c>
      <c r="AS37" s="158" t="str">
        <f>IFERROR(INDEX('March 2019'!$G$3:$BR$161,MATCH('Buying nGRPs'!$A37,'March 2019'!$A$3:$A$158,0),MATCH('Buying nGRPs'!AS$9,'March 2019'!$G$1:$BR$1,0))/SUMIFS(Summary!$D:$D,Summary!$A:$A,'Buying nGRPs'!$A37),"")</f>
        <v/>
      </c>
      <c r="AT37" s="158" t="str">
        <f>IFERROR(INDEX('March 2019'!$G$3:$BR$161,MATCH('Buying nGRPs'!$A37,'March 2019'!$A$3:$A$158,0),MATCH('Buying nGRPs'!AT$9,'March 2019'!$G$1:$BR$1,0))/SUMIFS(Summary!$D:$D,Summary!$A:$A,'Buying nGRPs'!$A37),"")</f>
        <v/>
      </c>
      <c r="AU37" s="158" t="str">
        <f>IFERROR(INDEX('March 2019'!$G$3:$BR$161,MATCH('Buying nGRPs'!$A37,'March 2019'!$A$3:$A$158,0),MATCH('Buying nGRPs'!AU$9,'March 2019'!$G$1:$BR$1,0))/SUMIFS(Summary!$D:$D,Summary!$A:$A,'Buying nGRPs'!$A37),"")</f>
        <v/>
      </c>
      <c r="AV37" s="158" t="str">
        <f>IFERROR(INDEX('March 2019'!$G$3:$BR$161,MATCH('Buying nGRPs'!$A37,'March 2019'!$A$3:$A$158,0),MATCH('Buying nGRPs'!AV$9,'March 2019'!$G$1:$BR$1,0))/SUMIFS(Summary!$D:$D,Summary!$A:$A,'Buying nGRPs'!$A37),"")</f>
        <v/>
      </c>
      <c r="AW37" s="158" t="str">
        <f>IFERROR(INDEX('March 2019'!$G$3:$BR$161,MATCH('Buying nGRPs'!$A37,'March 2019'!$A$3:$A$158,0),MATCH('Buying nGRPs'!AW$9,'March 2019'!$G$1:$BR$1,0))/SUMIFS(Summary!$D:$D,Summary!$A:$A,'Buying nGRPs'!$A37),"")</f>
        <v/>
      </c>
      <c r="AX37" s="158" t="str">
        <f>IFERROR(INDEX('March 2019'!$G$3:$BR$161,MATCH('Buying nGRPs'!$A37,'March 2019'!$A$3:$A$158,0),MATCH('Buying nGRPs'!AX$9,'March 2019'!$G$1:$BR$1,0))/SUMIFS(Summary!$D:$D,Summary!$A:$A,'Buying nGRPs'!$A37),"")</f>
        <v/>
      </c>
      <c r="AY37" s="158" t="str">
        <f>IFERROR(INDEX('March 2019'!$G$3:$BR$161,MATCH('Buying nGRPs'!$A37,'March 2019'!$A$3:$A$158,0),MATCH('Buying nGRPs'!AY$9,'March 2019'!$G$1:$BR$1,0))/SUMIFS(Summary!$D:$D,Summary!$A:$A,'Buying nGRPs'!$A37),"")</f>
        <v/>
      </c>
      <c r="AZ37" s="158" t="str">
        <f>IFERROR(INDEX('March 2019'!$G$3:$BR$161,MATCH('Buying nGRPs'!$A37,'March 2019'!$A$3:$A$158,0),MATCH('Buying nGRPs'!AZ$9,'March 2019'!$G$1:$BR$1,0))/SUMIFS(Summary!$D:$D,Summary!$A:$A,'Buying nGRPs'!$A37),"")</f>
        <v/>
      </c>
      <c r="BA37" s="158" t="str">
        <f>IFERROR(INDEX('March 2019'!$G$3:$BR$161,MATCH('Buying nGRPs'!$A37,'March 2019'!$A$3:$A$158,0),MATCH('Buying nGRPs'!BA$9,'March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2019'!$G$3:$BR$161,MATCH('Buying nGRPs'!$A38,'March 2019'!$A$3:$A$158,0),MATCH('Buying nGRPs'!G$9,'March 2019'!$G$1:$BR$1,0))/SUMIFS(Summary!$D:$D,Summary!$A:$A,'Buying nGRPs'!$A38),"")</f>
        <v/>
      </c>
      <c r="H38" s="158" t="str">
        <f>IFERROR(INDEX('March 2019'!$G$3:$BR$161,MATCH('Buying nGRPs'!$A38,'March 2019'!$A$3:$A$158,0),MATCH('Buying nGRPs'!H$9,'March 2019'!$G$1:$BR$1,0))/SUMIFS(Summary!$D:$D,Summary!$A:$A,'Buying nGRPs'!$A38),"")</f>
        <v/>
      </c>
      <c r="I38" s="158" t="str">
        <f>IFERROR(INDEX('March 2019'!$G$3:$BR$161,MATCH('Buying nGRPs'!$A38,'March 2019'!$A$3:$A$158,0),MATCH('Buying nGRPs'!I$9,'March 2019'!$G$1:$BR$1,0))/SUMIFS(Summary!$D:$D,Summary!$A:$A,'Buying nGRPs'!$A38),"")</f>
        <v/>
      </c>
      <c r="J38" s="158" t="str">
        <f>IFERROR(INDEX('March 2019'!$G$3:$BR$161,MATCH('Buying nGRPs'!$A38,'March 2019'!$A$3:$A$158,0),MATCH('Buying nGRPs'!J$9,'March 2019'!$G$1:$BR$1,0))/SUMIFS(Summary!$D:$D,Summary!$A:$A,'Buying nGRPs'!$A38),"")</f>
        <v/>
      </c>
      <c r="K38" s="158" t="str">
        <f>IFERROR(INDEX('March 2019'!$G$3:$BR$161,MATCH('Buying nGRPs'!$A38,'March 2019'!$A$3:$A$158,0),MATCH('Buying nGRPs'!K$9,'March 2019'!$G$1:$BR$1,0))/SUMIFS(Summary!$D:$D,Summary!$A:$A,'Buying nGRPs'!$A38),"")</f>
        <v/>
      </c>
      <c r="L38" s="158" t="str">
        <f>IFERROR(INDEX('March 2019'!$G$3:$BR$161,MATCH('Buying nGRPs'!$A38,'March 2019'!$A$3:$A$158,0),MATCH('Buying nGRPs'!L$9,'March 2019'!$G$1:$BR$1,0))/SUMIFS(Summary!$D:$D,Summary!$A:$A,'Buying nGRPs'!$A38),"")</f>
        <v/>
      </c>
      <c r="M38" s="158" t="str">
        <f>IFERROR(INDEX('March 2019'!$G$3:$BR$161,MATCH('Buying nGRPs'!$A38,'March 2019'!$A$3:$A$158,0),MATCH('Buying nGRPs'!M$9,'March 2019'!$G$1:$BR$1,0))/SUMIFS(Summary!$D:$D,Summary!$A:$A,'Buying nGRPs'!$A38),"")</f>
        <v/>
      </c>
      <c r="N38" s="158" t="str">
        <f>IFERROR(INDEX('March 2019'!$G$3:$BR$161,MATCH('Buying nGRPs'!$A38,'March 2019'!$A$3:$A$158,0),MATCH('Buying nGRPs'!N$9,'March 2019'!$G$1:$BR$1,0))/SUMIFS(Summary!$D:$D,Summary!$A:$A,'Buying nGRPs'!$A38),"")</f>
        <v/>
      </c>
      <c r="O38" s="158" t="str">
        <f>IFERROR(INDEX('March 2019'!$G$3:$BR$161,MATCH('Buying nGRPs'!$A38,'March 2019'!$A$3:$A$158,0),MATCH('Buying nGRPs'!O$9,'March 2019'!$G$1:$BR$1,0))/SUMIFS(Summary!$D:$D,Summary!$A:$A,'Buying nGRPs'!$A38),"")</f>
        <v/>
      </c>
      <c r="P38" s="158" t="str">
        <f>IFERROR(INDEX('March 2019'!$G$3:$BR$161,MATCH('Buying nGRPs'!$A38,'March 2019'!$A$3:$A$158,0),MATCH('Buying nGRPs'!P$9,'March 2019'!$G$1:$BR$1,0))/SUMIFS(Summary!$D:$D,Summary!$A:$A,'Buying nGRPs'!$A38),"")</f>
        <v/>
      </c>
      <c r="Q38" s="158" t="str">
        <f>IFERROR(INDEX('March 2019'!$G$3:$BR$161,MATCH('Buying nGRPs'!$A38,'March 2019'!$A$3:$A$158,0),MATCH('Buying nGRPs'!Q$9,'March 2019'!$G$1:$BR$1,0))/SUMIFS(Summary!$D:$D,Summary!$A:$A,'Buying nGRPs'!$A38),"")</f>
        <v/>
      </c>
      <c r="R38" s="158" t="str">
        <f>IFERROR(INDEX('March 2019'!$G$3:$BR$161,MATCH('Buying nGRPs'!$A38,'March 2019'!$A$3:$A$158,0),MATCH('Buying nGRPs'!R$9,'March 2019'!$G$1:$BR$1,0))/SUMIFS(Summary!$D:$D,Summary!$A:$A,'Buying nGRPs'!$A38),"")</f>
        <v/>
      </c>
      <c r="S38" s="158" t="str">
        <f>IFERROR(INDEX('March 2019'!$G$3:$BR$161,MATCH('Buying nGRPs'!$A38,'March 2019'!$A$3:$A$158,0),MATCH('Buying nGRPs'!S$9,'March 2019'!$G$1:$BR$1,0))/SUMIFS(Summary!$D:$D,Summary!$A:$A,'Buying nGRPs'!$A38),"")</f>
        <v/>
      </c>
      <c r="T38" s="158" t="str">
        <f>IFERROR(INDEX('March 2019'!$G$3:$BR$161,MATCH('Buying nGRPs'!$A38,'March 2019'!$A$3:$A$158,0),MATCH('Buying nGRPs'!T$9,'March 2019'!$G$1:$BR$1,0))/SUMIFS(Summary!$D:$D,Summary!$A:$A,'Buying nGRPs'!$A38),"")</f>
        <v/>
      </c>
      <c r="U38" s="158" t="str">
        <f>IFERROR(INDEX('March 2019'!$G$3:$BR$161,MATCH('Buying nGRPs'!$A38,'March 2019'!$A$3:$A$158,0),MATCH('Buying nGRPs'!U$9,'March 2019'!$G$1:$BR$1,0))/SUMIFS(Summary!$D:$D,Summary!$A:$A,'Buying nGRPs'!$A38),"")</f>
        <v/>
      </c>
      <c r="V38" s="158" t="str">
        <f>IFERROR(INDEX('March 2019'!$G$3:$BR$161,MATCH('Buying nGRPs'!$A38,'March 2019'!$A$3:$A$158,0),MATCH('Buying nGRPs'!V$9,'March 2019'!$G$1:$BR$1,0))/SUMIFS(Summary!$D:$D,Summary!$A:$A,'Buying nGRPs'!$A38),"")</f>
        <v/>
      </c>
      <c r="W38" s="158" t="str">
        <f>IFERROR(INDEX('March 2019'!$G$3:$BR$161,MATCH('Buying nGRPs'!$A38,'March 2019'!$A$3:$A$158,0),MATCH('Buying nGRPs'!W$9,'March 2019'!$G$1:$BR$1,0))/SUMIFS(Summary!$D:$D,Summary!$A:$A,'Buying nGRPs'!$A38),"")</f>
        <v/>
      </c>
      <c r="X38" s="158" t="str">
        <f>IFERROR(INDEX('March 2019'!$G$3:$BR$161,MATCH('Buying nGRPs'!$A38,'March 2019'!$A$3:$A$158,0),MATCH('Buying nGRPs'!X$9,'March 2019'!$G$1:$BR$1,0))/SUMIFS(Summary!$D:$D,Summary!$A:$A,'Buying nGRPs'!$A38),"")</f>
        <v/>
      </c>
      <c r="Y38" s="158" t="str">
        <f>IFERROR(INDEX('March 2019'!$G$3:$BR$161,MATCH('Buying nGRPs'!$A38,'March 2019'!$A$3:$A$158,0),MATCH('Buying nGRPs'!Y$9,'March 2019'!$G$1:$BR$1,0))/SUMIFS(Summary!$D:$D,Summary!$A:$A,'Buying nGRPs'!$A38),"")</f>
        <v/>
      </c>
      <c r="Z38" s="158" t="str">
        <f>IFERROR(INDEX('March 2019'!$G$3:$BR$161,MATCH('Buying nGRPs'!$A38,'March 2019'!$A$3:$A$158,0),MATCH('Buying nGRPs'!Z$9,'March 2019'!$G$1:$BR$1,0))/SUMIFS(Summary!$D:$D,Summary!$A:$A,'Buying nGRPs'!$A38),"")</f>
        <v/>
      </c>
      <c r="AA38" s="158" t="str">
        <f>IFERROR(INDEX('March 2019'!$G$3:$BR$161,MATCH('Buying nGRPs'!$A38,'March 2019'!$A$3:$A$158,0),MATCH('Buying nGRPs'!AA$9,'March 2019'!$G$1:$BR$1,0))/SUMIFS(Summary!$D:$D,Summary!$A:$A,'Buying nGRPs'!$A38),"")</f>
        <v/>
      </c>
      <c r="AB38" s="158" t="str">
        <f>IFERROR(INDEX('March 2019'!$G$3:$BR$161,MATCH('Buying nGRPs'!$A38,'March 2019'!$A$3:$A$158,0),MATCH('Buying nGRPs'!AB$9,'March 2019'!$G$1:$BR$1,0))/SUMIFS(Summary!$D:$D,Summary!$A:$A,'Buying nGRPs'!$A38),"")</f>
        <v/>
      </c>
      <c r="AC38" s="158" t="str">
        <f>IFERROR(INDEX('March 2019'!$G$3:$BR$161,MATCH('Buying nGRPs'!$A38,'March 2019'!$A$3:$A$158,0),MATCH('Buying nGRPs'!AC$9,'March 2019'!$G$1:$BR$1,0))/SUMIFS(Summary!$D:$D,Summary!$A:$A,'Buying nGRPs'!$A38),"")</f>
        <v/>
      </c>
      <c r="AD38" s="158" t="str">
        <f>IFERROR(INDEX('March 2019'!$G$3:$BR$161,MATCH('Buying nGRPs'!$A38,'March 2019'!$A$3:$A$158,0),MATCH('Buying nGRPs'!AD$9,'March 2019'!$G$1:$BR$1,0))/SUMIFS(Summary!$D:$D,Summary!$A:$A,'Buying nGRPs'!$A38),"")</f>
        <v/>
      </c>
      <c r="AE38" s="158" t="str">
        <f>IFERROR(INDEX('March 2019'!$G$3:$BR$161,MATCH('Buying nGRPs'!$A38,'March 2019'!$A$3:$A$158,0),MATCH('Buying nGRPs'!AE$9,'March 2019'!$G$1:$BR$1,0))/SUMIFS(Summary!$D:$D,Summary!$A:$A,'Buying nGRPs'!$A38),"")</f>
        <v/>
      </c>
      <c r="AF38" s="158" t="str">
        <f>IFERROR(INDEX('March 2019'!$G$3:$BR$161,MATCH('Buying nGRPs'!$A38,'March 2019'!$A$3:$A$158,0),MATCH('Buying nGRPs'!AF$9,'March 2019'!$G$1:$BR$1,0))/SUMIFS(Summary!$D:$D,Summary!$A:$A,'Buying nGRPs'!$A38),"")</f>
        <v/>
      </c>
      <c r="AG38" s="158" t="str">
        <f>IFERROR(INDEX('March 2019'!$G$3:$BR$161,MATCH('Buying nGRPs'!$A38,'March 2019'!$A$3:$A$158,0),MATCH('Buying nGRPs'!AG$9,'March 2019'!$G$1:$BR$1,0))/SUMIFS(Summary!$D:$D,Summary!$A:$A,'Buying nGRPs'!$A38),"")</f>
        <v/>
      </c>
      <c r="AH38" s="158" t="str">
        <f>IFERROR(INDEX('March 2019'!$G$3:$BR$161,MATCH('Buying nGRPs'!$A38,'March 2019'!$A$3:$A$158,0),MATCH('Buying nGRPs'!AH$9,'March 2019'!$G$1:$BR$1,0))/SUMIFS(Summary!$D:$D,Summary!$A:$A,'Buying nGRPs'!$A38),"")</f>
        <v/>
      </c>
      <c r="AI38" s="158" t="str">
        <f>IFERROR(INDEX('March 2019'!$G$3:$BR$161,MATCH('Buying nGRPs'!$A38,'March 2019'!$A$3:$A$158,0),MATCH('Buying nGRPs'!AI$9,'March 2019'!$G$1:$BR$1,0))/SUMIFS(Summary!$D:$D,Summary!$A:$A,'Buying nGRPs'!$A38),"")</f>
        <v/>
      </c>
      <c r="AJ38" s="158" t="str">
        <f>IFERROR(INDEX('March 2019'!$G$3:$BR$161,MATCH('Buying nGRPs'!$A38,'March 2019'!$A$3:$A$158,0),MATCH('Buying nGRPs'!AJ$9,'March 2019'!$G$1:$BR$1,0))/SUMIFS(Summary!$D:$D,Summary!$A:$A,'Buying nGRPs'!$A38),"")</f>
        <v/>
      </c>
      <c r="AK38" s="158" t="str">
        <f>IFERROR(INDEX('March 2019'!$G$3:$BR$161,MATCH('Buying nGRPs'!$A38,'March 2019'!$A$3:$A$158,0),MATCH('Buying nGRPs'!AK$9,'March 2019'!$G$1:$BR$1,0))/SUMIFS(Summary!$D:$D,Summary!$A:$A,'Buying nGRPs'!$A38),"")</f>
        <v/>
      </c>
      <c r="AL38" s="158" t="str">
        <f>IFERROR(INDEX('March 2019'!$G$3:$BR$161,MATCH('Buying nGRPs'!$A38,'March 2019'!$A$3:$A$158,0),MATCH('Buying nGRPs'!AL$9,'March 2019'!$G$1:$BR$1,0))/SUMIFS(Summary!$D:$D,Summary!$A:$A,'Buying nGRPs'!$A38),"")</f>
        <v/>
      </c>
      <c r="AM38" s="158" t="str">
        <f>IFERROR(INDEX('March 2019'!$G$3:$BR$161,MATCH('Buying nGRPs'!$A38,'March 2019'!$A$3:$A$158,0),MATCH('Buying nGRPs'!AM$9,'March 2019'!$G$1:$BR$1,0))/SUMIFS(Summary!$D:$D,Summary!$A:$A,'Buying nGRPs'!$A38),"")</f>
        <v/>
      </c>
      <c r="AN38" s="158" t="str">
        <f>IFERROR(INDEX('March 2019'!$G$3:$BR$161,MATCH('Buying nGRPs'!$A38,'March 2019'!$A$3:$A$158,0),MATCH('Buying nGRPs'!AN$9,'March 2019'!$G$1:$BR$1,0))/SUMIFS(Summary!$D:$D,Summary!$A:$A,'Buying nGRPs'!$A38),"")</f>
        <v/>
      </c>
      <c r="AO38" s="158" t="str">
        <f>IFERROR(INDEX('March 2019'!$G$3:$BR$161,MATCH('Buying nGRPs'!$A38,'March 2019'!$A$3:$A$158,0),MATCH('Buying nGRPs'!AO$9,'March 2019'!$G$1:$BR$1,0))/SUMIFS(Summary!$D:$D,Summary!$A:$A,'Buying nGRPs'!$A38),"")</f>
        <v/>
      </c>
      <c r="AP38" s="158" t="str">
        <f>IFERROR(INDEX('March 2019'!$G$3:$BR$161,MATCH('Buying nGRPs'!$A38,'March 2019'!$A$3:$A$158,0),MATCH('Buying nGRPs'!AP$9,'March 2019'!$G$1:$BR$1,0))/SUMIFS(Summary!$D:$D,Summary!$A:$A,'Buying nGRPs'!$A38),"")</f>
        <v/>
      </c>
      <c r="AQ38" s="158" t="str">
        <f>IFERROR(INDEX('March 2019'!$G$3:$BR$161,MATCH('Buying nGRPs'!$A38,'March 2019'!$A$3:$A$158,0),MATCH('Buying nGRPs'!AQ$9,'March 2019'!$G$1:$BR$1,0))/SUMIFS(Summary!$D:$D,Summary!$A:$A,'Buying nGRPs'!$A38),"")</f>
        <v/>
      </c>
      <c r="AR38" s="158" t="str">
        <f>IFERROR(INDEX('March 2019'!$G$3:$BR$161,MATCH('Buying nGRPs'!$A38,'March 2019'!$A$3:$A$158,0),MATCH('Buying nGRPs'!AR$9,'March 2019'!$G$1:$BR$1,0))/SUMIFS(Summary!$D:$D,Summary!$A:$A,'Buying nGRPs'!$A38),"")</f>
        <v/>
      </c>
      <c r="AS38" s="158" t="str">
        <f>IFERROR(INDEX('March 2019'!$G$3:$BR$161,MATCH('Buying nGRPs'!$A38,'March 2019'!$A$3:$A$158,0),MATCH('Buying nGRPs'!AS$9,'March 2019'!$G$1:$BR$1,0))/SUMIFS(Summary!$D:$D,Summary!$A:$A,'Buying nGRPs'!$A38),"")</f>
        <v/>
      </c>
      <c r="AT38" s="158" t="str">
        <f>IFERROR(INDEX('March 2019'!$G$3:$BR$161,MATCH('Buying nGRPs'!$A38,'March 2019'!$A$3:$A$158,0),MATCH('Buying nGRPs'!AT$9,'March 2019'!$G$1:$BR$1,0))/SUMIFS(Summary!$D:$D,Summary!$A:$A,'Buying nGRPs'!$A38),"")</f>
        <v/>
      </c>
      <c r="AU38" s="158" t="str">
        <f>IFERROR(INDEX('March 2019'!$G$3:$BR$161,MATCH('Buying nGRPs'!$A38,'March 2019'!$A$3:$A$158,0),MATCH('Buying nGRPs'!AU$9,'March 2019'!$G$1:$BR$1,0))/SUMIFS(Summary!$D:$D,Summary!$A:$A,'Buying nGRPs'!$A38),"")</f>
        <v/>
      </c>
      <c r="AV38" s="158" t="str">
        <f>IFERROR(INDEX('March 2019'!$G$3:$BR$161,MATCH('Buying nGRPs'!$A38,'March 2019'!$A$3:$A$158,0),MATCH('Buying nGRPs'!AV$9,'March 2019'!$G$1:$BR$1,0))/SUMIFS(Summary!$D:$D,Summary!$A:$A,'Buying nGRPs'!$A38),"")</f>
        <v/>
      </c>
      <c r="AW38" s="158" t="str">
        <f>IFERROR(INDEX('March 2019'!$G$3:$BR$161,MATCH('Buying nGRPs'!$A38,'March 2019'!$A$3:$A$158,0),MATCH('Buying nGRPs'!AW$9,'March 2019'!$G$1:$BR$1,0))/SUMIFS(Summary!$D:$D,Summary!$A:$A,'Buying nGRPs'!$A38),"")</f>
        <v/>
      </c>
      <c r="AX38" s="158" t="str">
        <f>IFERROR(INDEX('March 2019'!$G$3:$BR$161,MATCH('Buying nGRPs'!$A38,'March 2019'!$A$3:$A$158,0),MATCH('Buying nGRPs'!AX$9,'March 2019'!$G$1:$BR$1,0))/SUMIFS(Summary!$D:$D,Summary!$A:$A,'Buying nGRPs'!$A38),"")</f>
        <v/>
      </c>
      <c r="AY38" s="158" t="str">
        <f>IFERROR(INDEX('March 2019'!$G$3:$BR$161,MATCH('Buying nGRPs'!$A38,'March 2019'!$A$3:$A$158,0),MATCH('Buying nGRPs'!AY$9,'March 2019'!$G$1:$BR$1,0))/SUMIFS(Summary!$D:$D,Summary!$A:$A,'Buying nGRPs'!$A38),"")</f>
        <v/>
      </c>
      <c r="AZ38" s="158" t="str">
        <f>IFERROR(INDEX('March 2019'!$G$3:$BR$161,MATCH('Buying nGRPs'!$A38,'March 2019'!$A$3:$A$158,0),MATCH('Buying nGRPs'!AZ$9,'March 2019'!$G$1:$BR$1,0))/SUMIFS(Summary!$D:$D,Summary!$A:$A,'Buying nGRPs'!$A38),"")</f>
        <v/>
      </c>
      <c r="BA38" s="158" t="str">
        <f>IFERROR(INDEX('March 2019'!$G$3:$BR$161,MATCH('Buying nGRPs'!$A38,'March 2019'!$A$3:$A$158,0),MATCH('Buying nGRPs'!BA$9,'March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2019'!$G$3:$BR$161,MATCH('Buying nGRPs'!$A39,'March 2019'!$A$3:$A$158,0),MATCH('Buying nGRPs'!G$9,'March 2019'!$G$1:$BR$1,0))/SUMIFS(Summary!$D:$D,Summary!$A:$A,'Buying nGRPs'!$A39),"")</f>
        <v/>
      </c>
      <c r="H39" s="158" t="str">
        <f>IFERROR(INDEX('March 2019'!$G$3:$BR$161,MATCH('Buying nGRPs'!$A39,'March 2019'!$A$3:$A$158,0),MATCH('Buying nGRPs'!H$9,'March 2019'!$G$1:$BR$1,0))/SUMIFS(Summary!$D:$D,Summary!$A:$A,'Buying nGRPs'!$A39),"")</f>
        <v/>
      </c>
      <c r="I39" s="158" t="str">
        <f>IFERROR(INDEX('March 2019'!$G$3:$BR$161,MATCH('Buying nGRPs'!$A39,'March 2019'!$A$3:$A$158,0),MATCH('Buying nGRPs'!I$9,'March 2019'!$G$1:$BR$1,0))/SUMIFS(Summary!$D:$D,Summary!$A:$A,'Buying nGRPs'!$A39),"")</f>
        <v/>
      </c>
      <c r="J39" s="158" t="str">
        <f>IFERROR(INDEX('March 2019'!$G$3:$BR$161,MATCH('Buying nGRPs'!$A39,'March 2019'!$A$3:$A$158,0),MATCH('Buying nGRPs'!J$9,'March 2019'!$G$1:$BR$1,0))/SUMIFS(Summary!$D:$D,Summary!$A:$A,'Buying nGRPs'!$A39),"")</f>
        <v/>
      </c>
      <c r="K39" s="158" t="str">
        <f>IFERROR(INDEX('March 2019'!$G$3:$BR$161,MATCH('Buying nGRPs'!$A39,'March 2019'!$A$3:$A$158,0),MATCH('Buying nGRPs'!K$9,'March 2019'!$G$1:$BR$1,0))/SUMIFS(Summary!$D:$D,Summary!$A:$A,'Buying nGRPs'!$A39),"")</f>
        <v/>
      </c>
      <c r="L39" s="158" t="str">
        <f>IFERROR(INDEX('March 2019'!$G$3:$BR$161,MATCH('Buying nGRPs'!$A39,'March 2019'!$A$3:$A$158,0),MATCH('Buying nGRPs'!L$9,'March 2019'!$G$1:$BR$1,0))/SUMIFS(Summary!$D:$D,Summary!$A:$A,'Buying nGRPs'!$A39),"")</f>
        <v/>
      </c>
      <c r="M39" s="158" t="str">
        <f>IFERROR(INDEX('March 2019'!$G$3:$BR$161,MATCH('Buying nGRPs'!$A39,'March 2019'!$A$3:$A$158,0),MATCH('Buying nGRPs'!M$9,'March 2019'!$G$1:$BR$1,0))/SUMIFS(Summary!$D:$D,Summary!$A:$A,'Buying nGRPs'!$A39),"")</f>
        <v/>
      </c>
      <c r="N39" s="158" t="str">
        <f>IFERROR(INDEX('March 2019'!$G$3:$BR$161,MATCH('Buying nGRPs'!$A39,'March 2019'!$A$3:$A$158,0),MATCH('Buying nGRPs'!N$9,'March 2019'!$G$1:$BR$1,0))/SUMIFS(Summary!$D:$D,Summary!$A:$A,'Buying nGRPs'!$A39),"")</f>
        <v/>
      </c>
      <c r="O39" s="158" t="str">
        <f>IFERROR(INDEX('March 2019'!$G$3:$BR$161,MATCH('Buying nGRPs'!$A39,'March 2019'!$A$3:$A$158,0),MATCH('Buying nGRPs'!O$9,'March 2019'!$G$1:$BR$1,0))/SUMIFS(Summary!$D:$D,Summary!$A:$A,'Buying nGRPs'!$A39),"")</f>
        <v/>
      </c>
      <c r="P39" s="158" t="str">
        <f>IFERROR(INDEX('March 2019'!$G$3:$BR$161,MATCH('Buying nGRPs'!$A39,'March 2019'!$A$3:$A$158,0),MATCH('Buying nGRPs'!P$9,'March 2019'!$G$1:$BR$1,0))/SUMIFS(Summary!$D:$D,Summary!$A:$A,'Buying nGRPs'!$A39),"")</f>
        <v/>
      </c>
      <c r="Q39" s="158" t="str">
        <f>IFERROR(INDEX('March 2019'!$G$3:$BR$161,MATCH('Buying nGRPs'!$A39,'March 2019'!$A$3:$A$158,0),MATCH('Buying nGRPs'!Q$9,'March 2019'!$G$1:$BR$1,0))/SUMIFS(Summary!$D:$D,Summary!$A:$A,'Buying nGRPs'!$A39),"")</f>
        <v/>
      </c>
      <c r="R39" s="158" t="str">
        <f>IFERROR(INDEX('March 2019'!$G$3:$BR$161,MATCH('Buying nGRPs'!$A39,'March 2019'!$A$3:$A$158,0),MATCH('Buying nGRPs'!R$9,'March 2019'!$G$1:$BR$1,0))/SUMIFS(Summary!$D:$D,Summary!$A:$A,'Buying nGRPs'!$A39),"")</f>
        <v/>
      </c>
      <c r="S39" s="158" t="str">
        <f>IFERROR(INDEX('March 2019'!$G$3:$BR$161,MATCH('Buying nGRPs'!$A39,'March 2019'!$A$3:$A$158,0),MATCH('Buying nGRPs'!S$9,'March 2019'!$G$1:$BR$1,0))/SUMIFS(Summary!$D:$D,Summary!$A:$A,'Buying nGRPs'!$A39),"")</f>
        <v/>
      </c>
      <c r="T39" s="158" t="str">
        <f>IFERROR(INDEX('March 2019'!$G$3:$BR$161,MATCH('Buying nGRPs'!$A39,'March 2019'!$A$3:$A$158,0),MATCH('Buying nGRPs'!T$9,'March 2019'!$G$1:$BR$1,0))/SUMIFS(Summary!$D:$D,Summary!$A:$A,'Buying nGRPs'!$A39),"")</f>
        <v/>
      </c>
      <c r="U39" s="158" t="str">
        <f>IFERROR(INDEX('March 2019'!$G$3:$BR$161,MATCH('Buying nGRPs'!$A39,'March 2019'!$A$3:$A$158,0),MATCH('Buying nGRPs'!U$9,'March 2019'!$G$1:$BR$1,0))/SUMIFS(Summary!$D:$D,Summary!$A:$A,'Buying nGRPs'!$A39),"")</f>
        <v/>
      </c>
      <c r="V39" s="158" t="str">
        <f>IFERROR(INDEX('March 2019'!$G$3:$BR$161,MATCH('Buying nGRPs'!$A39,'March 2019'!$A$3:$A$158,0),MATCH('Buying nGRPs'!V$9,'March 2019'!$G$1:$BR$1,0))/SUMIFS(Summary!$D:$D,Summary!$A:$A,'Buying nGRPs'!$A39),"")</f>
        <v/>
      </c>
      <c r="W39" s="158" t="str">
        <f>IFERROR(INDEX('March 2019'!$G$3:$BR$161,MATCH('Buying nGRPs'!$A39,'March 2019'!$A$3:$A$158,0),MATCH('Buying nGRPs'!W$9,'March 2019'!$G$1:$BR$1,0))/SUMIFS(Summary!$D:$D,Summary!$A:$A,'Buying nGRPs'!$A39),"")</f>
        <v/>
      </c>
      <c r="X39" s="158" t="str">
        <f>IFERROR(INDEX('March 2019'!$G$3:$BR$161,MATCH('Buying nGRPs'!$A39,'March 2019'!$A$3:$A$158,0),MATCH('Buying nGRPs'!X$9,'March 2019'!$G$1:$BR$1,0))/SUMIFS(Summary!$D:$D,Summary!$A:$A,'Buying nGRPs'!$A39),"")</f>
        <v/>
      </c>
      <c r="Y39" s="158" t="str">
        <f>IFERROR(INDEX('March 2019'!$G$3:$BR$161,MATCH('Buying nGRPs'!$A39,'March 2019'!$A$3:$A$158,0),MATCH('Buying nGRPs'!Y$9,'March 2019'!$G$1:$BR$1,0))/SUMIFS(Summary!$D:$D,Summary!$A:$A,'Buying nGRPs'!$A39),"")</f>
        <v/>
      </c>
      <c r="Z39" s="158" t="str">
        <f>IFERROR(INDEX('March 2019'!$G$3:$BR$161,MATCH('Buying nGRPs'!$A39,'March 2019'!$A$3:$A$158,0),MATCH('Buying nGRPs'!Z$9,'March 2019'!$G$1:$BR$1,0))/SUMIFS(Summary!$D:$D,Summary!$A:$A,'Buying nGRPs'!$A39),"")</f>
        <v/>
      </c>
      <c r="AA39" s="158" t="str">
        <f>IFERROR(INDEX('March 2019'!$G$3:$BR$161,MATCH('Buying nGRPs'!$A39,'March 2019'!$A$3:$A$158,0),MATCH('Buying nGRPs'!AA$9,'March 2019'!$G$1:$BR$1,0))/SUMIFS(Summary!$D:$D,Summary!$A:$A,'Buying nGRPs'!$A39),"")</f>
        <v/>
      </c>
      <c r="AB39" s="158" t="str">
        <f>IFERROR(INDEX('March 2019'!$G$3:$BR$161,MATCH('Buying nGRPs'!$A39,'March 2019'!$A$3:$A$158,0),MATCH('Buying nGRPs'!AB$9,'March 2019'!$G$1:$BR$1,0))/SUMIFS(Summary!$D:$D,Summary!$A:$A,'Buying nGRPs'!$A39),"")</f>
        <v/>
      </c>
      <c r="AC39" s="158" t="str">
        <f>IFERROR(INDEX('March 2019'!$G$3:$BR$161,MATCH('Buying nGRPs'!$A39,'March 2019'!$A$3:$A$158,0),MATCH('Buying nGRPs'!AC$9,'March 2019'!$G$1:$BR$1,0))/SUMIFS(Summary!$D:$D,Summary!$A:$A,'Buying nGRPs'!$A39),"")</f>
        <v/>
      </c>
      <c r="AD39" s="158" t="str">
        <f>IFERROR(INDEX('March 2019'!$G$3:$BR$161,MATCH('Buying nGRPs'!$A39,'March 2019'!$A$3:$A$158,0),MATCH('Buying nGRPs'!AD$9,'March 2019'!$G$1:$BR$1,0))/SUMIFS(Summary!$D:$D,Summary!$A:$A,'Buying nGRPs'!$A39),"")</f>
        <v/>
      </c>
      <c r="AE39" s="158" t="str">
        <f>IFERROR(INDEX('March 2019'!$G$3:$BR$161,MATCH('Buying nGRPs'!$A39,'March 2019'!$A$3:$A$158,0),MATCH('Buying nGRPs'!AE$9,'March 2019'!$G$1:$BR$1,0))/SUMIFS(Summary!$D:$D,Summary!$A:$A,'Buying nGRPs'!$A39),"")</f>
        <v/>
      </c>
      <c r="AF39" s="158" t="str">
        <f>IFERROR(INDEX('March 2019'!$G$3:$BR$161,MATCH('Buying nGRPs'!$A39,'March 2019'!$A$3:$A$158,0),MATCH('Buying nGRPs'!AF$9,'March 2019'!$G$1:$BR$1,0))/SUMIFS(Summary!$D:$D,Summary!$A:$A,'Buying nGRPs'!$A39),"")</f>
        <v/>
      </c>
      <c r="AG39" s="158" t="str">
        <f>IFERROR(INDEX('March 2019'!$G$3:$BR$161,MATCH('Buying nGRPs'!$A39,'March 2019'!$A$3:$A$158,0),MATCH('Buying nGRPs'!AG$9,'March 2019'!$G$1:$BR$1,0))/SUMIFS(Summary!$D:$D,Summary!$A:$A,'Buying nGRPs'!$A39),"")</f>
        <v/>
      </c>
      <c r="AH39" s="158" t="str">
        <f>IFERROR(INDEX('March 2019'!$G$3:$BR$161,MATCH('Buying nGRPs'!$A39,'March 2019'!$A$3:$A$158,0),MATCH('Buying nGRPs'!AH$9,'March 2019'!$G$1:$BR$1,0))/SUMIFS(Summary!$D:$D,Summary!$A:$A,'Buying nGRPs'!$A39),"")</f>
        <v/>
      </c>
      <c r="AI39" s="158" t="str">
        <f>IFERROR(INDEX('March 2019'!$G$3:$BR$161,MATCH('Buying nGRPs'!$A39,'March 2019'!$A$3:$A$158,0),MATCH('Buying nGRPs'!AI$9,'March 2019'!$G$1:$BR$1,0))/SUMIFS(Summary!$D:$D,Summary!$A:$A,'Buying nGRPs'!$A39),"")</f>
        <v/>
      </c>
      <c r="AJ39" s="158" t="str">
        <f>IFERROR(INDEX('March 2019'!$G$3:$BR$161,MATCH('Buying nGRPs'!$A39,'March 2019'!$A$3:$A$158,0),MATCH('Buying nGRPs'!AJ$9,'March 2019'!$G$1:$BR$1,0))/SUMIFS(Summary!$D:$D,Summary!$A:$A,'Buying nGRPs'!$A39),"")</f>
        <v/>
      </c>
      <c r="AK39" s="158" t="str">
        <f>IFERROR(INDEX('March 2019'!$G$3:$BR$161,MATCH('Buying nGRPs'!$A39,'March 2019'!$A$3:$A$158,0),MATCH('Buying nGRPs'!AK$9,'March 2019'!$G$1:$BR$1,0))/SUMIFS(Summary!$D:$D,Summary!$A:$A,'Buying nGRPs'!$A39),"")</f>
        <v/>
      </c>
      <c r="AL39" s="158" t="str">
        <f>IFERROR(INDEX('March 2019'!$G$3:$BR$161,MATCH('Buying nGRPs'!$A39,'March 2019'!$A$3:$A$158,0),MATCH('Buying nGRPs'!AL$9,'March 2019'!$G$1:$BR$1,0))/SUMIFS(Summary!$D:$D,Summary!$A:$A,'Buying nGRPs'!$A39),"")</f>
        <v/>
      </c>
      <c r="AM39" s="158" t="str">
        <f>IFERROR(INDEX('March 2019'!$G$3:$BR$161,MATCH('Buying nGRPs'!$A39,'March 2019'!$A$3:$A$158,0),MATCH('Buying nGRPs'!AM$9,'March 2019'!$G$1:$BR$1,0))/SUMIFS(Summary!$D:$D,Summary!$A:$A,'Buying nGRPs'!$A39),"")</f>
        <v/>
      </c>
      <c r="AN39" s="158" t="str">
        <f>IFERROR(INDEX('March 2019'!$G$3:$BR$161,MATCH('Buying nGRPs'!$A39,'March 2019'!$A$3:$A$158,0),MATCH('Buying nGRPs'!AN$9,'March 2019'!$G$1:$BR$1,0))/SUMIFS(Summary!$D:$D,Summary!$A:$A,'Buying nGRPs'!$A39),"")</f>
        <v/>
      </c>
      <c r="AO39" s="158" t="str">
        <f>IFERROR(INDEX('March 2019'!$G$3:$BR$161,MATCH('Buying nGRPs'!$A39,'March 2019'!$A$3:$A$158,0),MATCH('Buying nGRPs'!AO$9,'March 2019'!$G$1:$BR$1,0))/SUMIFS(Summary!$D:$D,Summary!$A:$A,'Buying nGRPs'!$A39),"")</f>
        <v/>
      </c>
      <c r="AP39" s="158" t="str">
        <f>IFERROR(INDEX('March 2019'!$G$3:$BR$161,MATCH('Buying nGRPs'!$A39,'March 2019'!$A$3:$A$158,0),MATCH('Buying nGRPs'!AP$9,'March 2019'!$G$1:$BR$1,0))/SUMIFS(Summary!$D:$D,Summary!$A:$A,'Buying nGRPs'!$A39),"")</f>
        <v/>
      </c>
      <c r="AQ39" s="158" t="str">
        <f>IFERROR(INDEX('March 2019'!$G$3:$BR$161,MATCH('Buying nGRPs'!$A39,'March 2019'!$A$3:$A$158,0),MATCH('Buying nGRPs'!AQ$9,'March 2019'!$G$1:$BR$1,0))/SUMIFS(Summary!$D:$D,Summary!$A:$A,'Buying nGRPs'!$A39),"")</f>
        <v/>
      </c>
      <c r="AR39" s="158" t="str">
        <f>IFERROR(INDEX('March 2019'!$G$3:$BR$161,MATCH('Buying nGRPs'!$A39,'March 2019'!$A$3:$A$158,0),MATCH('Buying nGRPs'!AR$9,'March 2019'!$G$1:$BR$1,0))/SUMIFS(Summary!$D:$D,Summary!$A:$A,'Buying nGRPs'!$A39),"")</f>
        <v/>
      </c>
      <c r="AS39" s="158" t="str">
        <f>IFERROR(INDEX('March 2019'!$G$3:$BR$161,MATCH('Buying nGRPs'!$A39,'March 2019'!$A$3:$A$158,0),MATCH('Buying nGRPs'!AS$9,'March 2019'!$G$1:$BR$1,0))/SUMIFS(Summary!$D:$D,Summary!$A:$A,'Buying nGRPs'!$A39),"")</f>
        <v/>
      </c>
      <c r="AT39" s="158" t="str">
        <f>IFERROR(INDEX('March 2019'!$G$3:$BR$161,MATCH('Buying nGRPs'!$A39,'March 2019'!$A$3:$A$158,0),MATCH('Buying nGRPs'!AT$9,'March 2019'!$G$1:$BR$1,0))/SUMIFS(Summary!$D:$D,Summary!$A:$A,'Buying nGRPs'!$A39),"")</f>
        <v/>
      </c>
      <c r="AU39" s="158" t="str">
        <f>IFERROR(INDEX('March 2019'!$G$3:$BR$161,MATCH('Buying nGRPs'!$A39,'March 2019'!$A$3:$A$158,0),MATCH('Buying nGRPs'!AU$9,'March 2019'!$G$1:$BR$1,0))/SUMIFS(Summary!$D:$D,Summary!$A:$A,'Buying nGRPs'!$A39),"")</f>
        <v/>
      </c>
      <c r="AV39" s="158" t="str">
        <f>IFERROR(INDEX('March 2019'!$G$3:$BR$161,MATCH('Buying nGRPs'!$A39,'March 2019'!$A$3:$A$158,0),MATCH('Buying nGRPs'!AV$9,'March 2019'!$G$1:$BR$1,0))/SUMIFS(Summary!$D:$D,Summary!$A:$A,'Buying nGRPs'!$A39),"")</f>
        <v/>
      </c>
      <c r="AW39" s="158" t="str">
        <f>IFERROR(INDEX('March 2019'!$G$3:$BR$161,MATCH('Buying nGRPs'!$A39,'March 2019'!$A$3:$A$158,0),MATCH('Buying nGRPs'!AW$9,'March 2019'!$G$1:$BR$1,0))/SUMIFS(Summary!$D:$D,Summary!$A:$A,'Buying nGRPs'!$A39),"")</f>
        <v/>
      </c>
      <c r="AX39" s="158" t="str">
        <f>IFERROR(INDEX('March 2019'!$G$3:$BR$161,MATCH('Buying nGRPs'!$A39,'March 2019'!$A$3:$A$158,0),MATCH('Buying nGRPs'!AX$9,'March 2019'!$G$1:$BR$1,0))/SUMIFS(Summary!$D:$D,Summary!$A:$A,'Buying nGRPs'!$A39),"")</f>
        <v/>
      </c>
      <c r="AY39" s="158" t="str">
        <f>IFERROR(INDEX('March 2019'!$G$3:$BR$161,MATCH('Buying nGRPs'!$A39,'March 2019'!$A$3:$A$158,0),MATCH('Buying nGRPs'!AY$9,'March 2019'!$G$1:$BR$1,0))/SUMIFS(Summary!$D:$D,Summary!$A:$A,'Buying nGRPs'!$A39),"")</f>
        <v/>
      </c>
      <c r="AZ39" s="158" t="str">
        <f>IFERROR(INDEX('March 2019'!$G$3:$BR$161,MATCH('Buying nGRPs'!$A39,'March 2019'!$A$3:$A$158,0),MATCH('Buying nGRPs'!AZ$9,'March 2019'!$G$1:$BR$1,0))/SUMIFS(Summary!$D:$D,Summary!$A:$A,'Buying nGRPs'!$A39),"")</f>
        <v/>
      </c>
      <c r="BA39" s="158" t="str">
        <f>IFERROR(INDEX('March 2019'!$G$3:$BR$161,MATCH('Buying nGRPs'!$A39,'March 2019'!$A$3:$A$158,0),MATCH('Buying nGRPs'!BA$9,'March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2019'!$G$3:$BR$161,MATCH('Buying nGRPs'!$A40,'March 2019'!$A$3:$A$158,0),MATCH('Buying nGRPs'!G$9,'March 2019'!$G$1:$BR$1,0))/SUMIFS(Summary!$D:$D,Summary!$A:$A,'Buying nGRPs'!$A40),"")</f>
        <v/>
      </c>
      <c r="H40" s="158" t="str">
        <f>IFERROR(INDEX('March 2019'!$G$3:$BR$161,MATCH('Buying nGRPs'!$A40,'March 2019'!$A$3:$A$158,0),MATCH('Buying nGRPs'!H$9,'March 2019'!$G$1:$BR$1,0))/SUMIFS(Summary!$D:$D,Summary!$A:$A,'Buying nGRPs'!$A40),"")</f>
        <v/>
      </c>
      <c r="I40" s="158" t="str">
        <f>IFERROR(INDEX('March 2019'!$G$3:$BR$161,MATCH('Buying nGRPs'!$A40,'March 2019'!$A$3:$A$158,0),MATCH('Buying nGRPs'!I$9,'March 2019'!$G$1:$BR$1,0))/SUMIFS(Summary!$D:$D,Summary!$A:$A,'Buying nGRPs'!$A40),"")</f>
        <v/>
      </c>
      <c r="J40" s="158" t="str">
        <f>IFERROR(INDEX('March 2019'!$G$3:$BR$161,MATCH('Buying nGRPs'!$A40,'March 2019'!$A$3:$A$158,0),MATCH('Buying nGRPs'!J$9,'March 2019'!$G$1:$BR$1,0))/SUMIFS(Summary!$D:$D,Summary!$A:$A,'Buying nGRPs'!$A40),"")</f>
        <v/>
      </c>
      <c r="K40" s="158" t="str">
        <f>IFERROR(INDEX('March 2019'!$G$3:$BR$161,MATCH('Buying nGRPs'!$A40,'March 2019'!$A$3:$A$158,0),MATCH('Buying nGRPs'!K$9,'March 2019'!$G$1:$BR$1,0))/SUMIFS(Summary!$D:$D,Summary!$A:$A,'Buying nGRPs'!$A40),"")</f>
        <v/>
      </c>
      <c r="L40" s="158" t="str">
        <f>IFERROR(INDEX('March 2019'!$G$3:$BR$161,MATCH('Buying nGRPs'!$A40,'March 2019'!$A$3:$A$158,0),MATCH('Buying nGRPs'!L$9,'March 2019'!$G$1:$BR$1,0))/SUMIFS(Summary!$D:$D,Summary!$A:$A,'Buying nGRPs'!$A40),"")</f>
        <v/>
      </c>
      <c r="M40" s="158" t="str">
        <f>IFERROR(INDEX('March 2019'!$G$3:$BR$161,MATCH('Buying nGRPs'!$A40,'March 2019'!$A$3:$A$158,0),MATCH('Buying nGRPs'!M$9,'March 2019'!$G$1:$BR$1,0))/SUMIFS(Summary!$D:$D,Summary!$A:$A,'Buying nGRPs'!$A40),"")</f>
        <v/>
      </c>
      <c r="N40" s="158" t="str">
        <f>IFERROR(INDEX('March 2019'!$G$3:$BR$161,MATCH('Buying nGRPs'!$A40,'March 2019'!$A$3:$A$158,0),MATCH('Buying nGRPs'!N$9,'March 2019'!$G$1:$BR$1,0))/SUMIFS(Summary!$D:$D,Summary!$A:$A,'Buying nGRPs'!$A40),"")</f>
        <v/>
      </c>
      <c r="O40" s="158" t="str">
        <f>IFERROR(INDEX('March 2019'!$G$3:$BR$161,MATCH('Buying nGRPs'!$A40,'March 2019'!$A$3:$A$158,0),MATCH('Buying nGRPs'!O$9,'March 2019'!$G$1:$BR$1,0))/SUMIFS(Summary!$D:$D,Summary!$A:$A,'Buying nGRPs'!$A40),"")</f>
        <v/>
      </c>
      <c r="P40" s="158" t="str">
        <f>IFERROR(INDEX('March 2019'!$G$3:$BR$161,MATCH('Buying nGRPs'!$A40,'March 2019'!$A$3:$A$158,0),MATCH('Buying nGRPs'!P$9,'March 2019'!$G$1:$BR$1,0))/SUMIFS(Summary!$D:$D,Summary!$A:$A,'Buying nGRPs'!$A40),"")</f>
        <v/>
      </c>
      <c r="Q40" s="158" t="str">
        <f>IFERROR(INDEX('March 2019'!$G$3:$BR$161,MATCH('Buying nGRPs'!$A40,'March 2019'!$A$3:$A$158,0),MATCH('Buying nGRPs'!Q$9,'March 2019'!$G$1:$BR$1,0))/SUMIFS(Summary!$D:$D,Summary!$A:$A,'Buying nGRPs'!$A40),"")</f>
        <v/>
      </c>
      <c r="R40" s="158" t="str">
        <f>IFERROR(INDEX('March 2019'!$G$3:$BR$161,MATCH('Buying nGRPs'!$A40,'March 2019'!$A$3:$A$158,0),MATCH('Buying nGRPs'!R$9,'March 2019'!$G$1:$BR$1,0))/SUMIFS(Summary!$D:$D,Summary!$A:$A,'Buying nGRPs'!$A40),"")</f>
        <v/>
      </c>
      <c r="S40" s="158" t="str">
        <f>IFERROR(INDEX('March 2019'!$G$3:$BR$161,MATCH('Buying nGRPs'!$A40,'March 2019'!$A$3:$A$158,0),MATCH('Buying nGRPs'!S$9,'March 2019'!$G$1:$BR$1,0))/SUMIFS(Summary!$D:$D,Summary!$A:$A,'Buying nGRPs'!$A40),"")</f>
        <v/>
      </c>
      <c r="T40" s="158" t="str">
        <f>IFERROR(INDEX('March 2019'!$G$3:$BR$161,MATCH('Buying nGRPs'!$A40,'March 2019'!$A$3:$A$158,0),MATCH('Buying nGRPs'!T$9,'March 2019'!$G$1:$BR$1,0))/SUMIFS(Summary!$D:$D,Summary!$A:$A,'Buying nGRPs'!$A40),"")</f>
        <v/>
      </c>
      <c r="U40" s="158" t="str">
        <f>IFERROR(INDEX('March 2019'!$G$3:$BR$161,MATCH('Buying nGRPs'!$A40,'March 2019'!$A$3:$A$158,0),MATCH('Buying nGRPs'!U$9,'March 2019'!$G$1:$BR$1,0))/SUMIFS(Summary!$D:$D,Summary!$A:$A,'Buying nGRPs'!$A40),"")</f>
        <v/>
      </c>
      <c r="V40" s="158" t="str">
        <f>IFERROR(INDEX('March 2019'!$G$3:$BR$161,MATCH('Buying nGRPs'!$A40,'March 2019'!$A$3:$A$158,0),MATCH('Buying nGRPs'!V$9,'March 2019'!$G$1:$BR$1,0))/SUMIFS(Summary!$D:$D,Summary!$A:$A,'Buying nGRPs'!$A40),"")</f>
        <v/>
      </c>
      <c r="W40" s="158" t="str">
        <f>IFERROR(INDEX('March 2019'!$G$3:$BR$161,MATCH('Buying nGRPs'!$A40,'March 2019'!$A$3:$A$158,0),MATCH('Buying nGRPs'!W$9,'March 2019'!$G$1:$BR$1,0))/SUMIFS(Summary!$D:$D,Summary!$A:$A,'Buying nGRPs'!$A40),"")</f>
        <v/>
      </c>
      <c r="X40" s="158" t="str">
        <f>IFERROR(INDEX('March 2019'!$G$3:$BR$161,MATCH('Buying nGRPs'!$A40,'March 2019'!$A$3:$A$158,0),MATCH('Buying nGRPs'!X$9,'March 2019'!$G$1:$BR$1,0))/SUMIFS(Summary!$D:$D,Summary!$A:$A,'Buying nGRPs'!$A40),"")</f>
        <v/>
      </c>
      <c r="Y40" s="158" t="str">
        <f>IFERROR(INDEX('March 2019'!$G$3:$BR$161,MATCH('Buying nGRPs'!$A40,'March 2019'!$A$3:$A$158,0),MATCH('Buying nGRPs'!Y$9,'March 2019'!$G$1:$BR$1,0))/SUMIFS(Summary!$D:$D,Summary!$A:$A,'Buying nGRPs'!$A40),"")</f>
        <v/>
      </c>
      <c r="Z40" s="158" t="str">
        <f>IFERROR(INDEX('March 2019'!$G$3:$BR$161,MATCH('Buying nGRPs'!$A40,'March 2019'!$A$3:$A$158,0),MATCH('Buying nGRPs'!Z$9,'March 2019'!$G$1:$BR$1,0))/SUMIFS(Summary!$D:$D,Summary!$A:$A,'Buying nGRPs'!$A40),"")</f>
        <v/>
      </c>
      <c r="AA40" s="158" t="str">
        <f>IFERROR(INDEX('March 2019'!$G$3:$BR$161,MATCH('Buying nGRPs'!$A40,'March 2019'!$A$3:$A$158,0),MATCH('Buying nGRPs'!AA$9,'March 2019'!$G$1:$BR$1,0))/SUMIFS(Summary!$D:$D,Summary!$A:$A,'Buying nGRPs'!$A40),"")</f>
        <v/>
      </c>
      <c r="AB40" s="158" t="str">
        <f>IFERROR(INDEX('March 2019'!$G$3:$BR$161,MATCH('Buying nGRPs'!$A40,'March 2019'!$A$3:$A$158,0),MATCH('Buying nGRPs'!AB$9,'March 2019'!$G$1:$BR$1,0))/SUMIFS(Summary!$D:$D,Summary!$A:$A,'Buying nGRPs'!$A40),"")</f>
        <v/>
      </c>
      <c r="AC40" s="158" t="str">
        <f>IFERROR(INDEX('March 2019'!$G$3:$BR$161,MATCH('Buying nGRPs'!$A40,'March 2019'!$A$3:$A$158,0),MATCH('Buying nGRPs'!AC$9,'March 2019'!$G$1:$BR$1,0))/SUMIFS(Summary!$D:$D,Summary!$A:$A,'Buying nGRPs'!$A40),"")</f>
        <v/>
      </c>
      <c r="AD40" s="158" t="str">
        <f>IFERROR(INDEX('March 2019'!$G$3:$BR$161,MATCH('Buying nGRPs'!$A40,'March 2019'!$A$3:$A$158,0),MATCH('Buying nGRPs'!AD$9,'March 2019'!$G$1:$BR$1,0))/SUMIFS(Summary!$D:$D,Summary!$A:$A,'Buying nGRPs'!$A40),"")</f>
        <v/>
      </c>
      <c r="AE40" s="158" t="str">
        <f>IFERROR(INDEX('March 2019'!$G$3:$BR$161,MATCH('Buying nGRPs'!$A40,'March 2019'!$A$3:$A$158,0),MATCH('Buying nGRPs'!AE$9,'March 2019'!$G$1:$BR$1,0))/SUMIFS(Summary!$D:$D,Summary!$A:$A,'Buying nGRPs'!$A40),"")</f>
        <v/>
      </c>
      <c r="AF40" s="158" t="str">
        <f>IFERROR(INDEX('March 2019'!$G$3:$BR$161,MATCH('Buying nGRPs'!$A40,'March 2019'!$A$3:$A$158,0),MATCH('Buying nGRPs'!AF$9,'March 2019'!$G$1:$BR$1,0))/SUMIFS(Summary!$D:$D,Summary!$A:$A,'Buying nGRPs'!$A40),"")</f>
        <v/>
      </c>
      <c r="AG40" s="158" t="str">
        <f>IFERROR(INDEX('March 2019'!$G$3:$BR$161,MATCH('Buying nGRPs'!$A40,'March 2019'!$A$3:$A$158,0),MATCH('Buying nGRPs'!AG$9,'March 2019'!$G$1:$BR$1,0))/SUMIFS(Summary!$D:$D,Summary!$A:$A,'Buying nGRPs'!$A40),"")</f>
        <v/>
      </c>
      <c r="AH40" s="158" t="str">
        <f>IFERROR(INDEX('March 2019'!$G$3:$BR$161,MATCH('Buying nGRPs'!$A40,'March 2019'!$A$3:$A$158,0),MATCH('Buying nGRPs'!AH$9,'March 2019'!$G$1:$BR$1,0))/SUMIFS(Summary!$D:$D,Summary!$A:$A,'Buying nGRPs'!$A40),"")</f>
        <v/>
      </c>
      <c r="AI40" s="158" t="str">
        <f>IFERROR(INDEX('March 2019'!$G$3:$BR$161,MATCH('Buying nGRPs'!$A40,'March 2019'!$A$3:$A$158,0),MATCH('Buying nGRPs'!AI$9,'March 2019'!$G$1:$BR$1,0))/SUMIFS(Summary!$D:$D,Summary!$A:$A,'Buying nGRPs'!$A40),"")</f>
        <v/>
      </c>
      <c r="AJ40" s="158" t="str">
        <f>IFERROR(INDEX('March 2019'!$G$3:$BR$161,MATCH('Buying nGRPs'!$A40,'March 2019'!$A$3:$A$158,0),MATCH('Buying nGRPs'!AJ$9,'March 2019'!$G$1:$BR$1,0))/SUMIFS(Summary!$D:$D,Summary!$A:$A,'Buying nGRPs'!$A40),"")</f>
        <v/>
      </c>
      <c r="AK40" s="158" t="str">
        <f>IFERROR(INDEX('March 2019'!$G$3:$BR$161,MATCH('Buying nGRPs'!$A40,'March 2019'!$A$3:$A$158,0),MATCH('Buying nGRPs'!AK$9,'March 2019'!$G$1:$BR$1,0))/SUMIFS(Summary!$D:$D,Summary!$A:$A,'Buying nGRPs'!$A40),"")</f>
        <v/>
      </c>
      <c r="AL40" s="158" t="str">
        <f>IFERROR(INDEX('March 2019'!$G$3:$BR$161,MATCH('Buying nGRPs'!$A40,'March 2019'!$A$3:$A$158,0),MATCH('Buying nGRPs'!AL$9,'March 2019'!$G$1:$BR$1,0))/SUMIFS(Summary!$D:$D,Summary!$A:$A,'Buying nGRPs'!$A40),"")</f>
        <v/>
      </c>
      <c r="AM40" s="158" t="str">
        <f>IFERROR(INDEX('March 2019'!$G$3:$BR$161,MATCH('Buying nGRPs'!$A40,'March 2019'!$A$3:$A$158,0),MATCH('Buying nGRPs'!AM$9,'March 2019'!$G$1:$BR$1,0))/SUMIFS(Summary!$D:$D,Summary!$A:$A,'Buying nGRPs'!$A40),"")</f>
        <v/>
      </c>
      <c r="AN40" s="158" t="str">
        <f>IFERROR(INDEX('March 2019'!$G$3:$BR$161,MATCH('Buying nGRPs'!$A40,'March 2019'!$A$3:$A$158,0),MATCH('Buying nGRPs'!AN$9,'March 2019'!$G$1:$BR$1,0))/SUMIFS(Summary!$D:$D,Summary!$A:$A,'Buying nGRPs'!$A40),"")</f>
        <v/>
      </c>
      <c r="AO40" s="158" t="str">
        <f>IFERROR(INDEX('March 2019'!$G$3:$BR$161,MATCH('Buying nGRPs'!$A40,'March 2019'!$A$3:$A$158,0),MATCH('Buying nGRPs'!AO$9,'March 2019'!$G$1:$BR$1,0))/SUMIFS(Summary!$D:$D,Summary!$A:$A,'Buying nGRPs'!$A40),"")</f>
        <v/>
      </c>
      <c r="AP40" s="158" t="str">
        <f>IFERROR(INDEX('March 2019'!$G$3:$BR$161,MATCH('Buying nGRPs'!$A40,'March 2019'!$A$3:$A$158,0),MATCH('Buying nGRPs'!AP$9,'March 2019'!$G$1:$BR$1,0))/SUMIFS(Summary!$D:$D,Summary!$A:$A,'Buying nGRPs'!$A40),"")</f>
        <v/>
      </c>
      <c r="AQ40" s="158" t="str">
        <f>IFERROR(INDEX('March 2019'!$G$3:$BR$161,MATCH('Buying nGRPs'!$A40,'March 2019'!$A$3:$A$158,0),MATCH('Buying nGRPs'!AQ$9,'March 2019'!$G$1:$BR$1,0))/SUMIFS(Summary!$D:$D,Summary!$A:$A,'Buying nGRPs'!$A40),"")</f>
        <v/>
      </c>
      <c r="AR40" s="158" t="str">
        <f>IFERROR(INDEX('March 2019'!$G$3:$BR$161,MATCH('Buying nGRPs'!$A40,'March 2019'!$A$3:$A$158,0),MATCH('Buying nGRPs'!AR$9,'March 2019'!$G$1:$BR$1,0))/SUMIFS(Summary!$D:$D,Summary!$A:$A,'Buying nGRPs'!$A40),"")</f>
        <v/>
      </c>
      <c r="AS40" s="158" t="str">
        <f>IFERROR(INDEX('March 2019'!$G$3:$BR$161,MATCH('Buying nGRPs'!$A40,'March 2019'!$A$3:$A$158,0),MATCH('Buying nGRPs'!AS$9,'March 2019'!$G$1:$BR$1,0))/SUMIFS(Summary!$D:$D,Summary!$A:$A,'Buying nGRPs'!$A40),"")</f>
        <v/>
      </c>
      <c r="AT40" s="158" t="str">
        <f>IFERROR(INDEX('March 2019'!$G$3:$BR$161,MATCH('Buying nGRPs'!$A40,'March 2019'!$A$3:$A$158,0),MATCH('Buying nGRPs'!AT$9,'March 2019'!$G$1:$BR$1,0))/SUMIFS(Summary!$D:$D,Summary!$A:$A,'Buying nGRPs'!$A40),"")</f>
        <v/>
      </c>
      <c r="AU40" s="158" t="str">
        <f>IFERROR(INDEX('March 2019'!$G$3:$BR$161,MATCH('Buying nGRPs'!$A40,'March 2019'!$A$3:$A$158,0),MATCH('Buying nGRPs'!AU$9,'March 2019'!$G$1:$BR$1,0))/SUMIFS(Summary!$D:$D,Summary!$A:$A,'Buying nGRPs'!$A40),"")</f>
        <v/>
      </c>
      <c r="AV40" s="158" t="str">
        <f>IFERROR(INDEX('March 2019'!$G$3:$BR$161,MATCH('Buying nGRPs'!$A40,'March 2019'!$A$3:$A$158,0),MATCH('Buying nGRPs'!AV$9,'March 2019'!$G$1:$BR$1,0))/SUMIFS(Summary!$D:$D,Summary!$A:$A,'Buying nGRPs'!$A40),"")</f>
        <v/>
      </c>
      <c r="AW40" s="158" t="str">
        <f>IFERROR(INDEX('March 2019'!$G$3:$BR$161,MATCH('Buying nGRPs'!$A40,'March 2019'!$A$3:$A$158,0),MATCH('Buying nGRPs'!AW$9,'March 2019'!$G$1:$BR$1,0))/SUMIFS(Summary!$D:$D,Summary!$A:$A,'Buying nGRPs'!$A40),"")</f>
        <v/>
      </c>
      <c r="AX40" s="158" t="str">
        <f>IFERROR(INDEX('March 2019'!$G$3:$BR$161,MATCH('Buying nGRPs'!$A40,'March 2019'!$A$3:$A$158,0),MATCH('Buying nGRPs'!AX$9,'March 2019'!$G$1:$BR$1,0))/SUMIFS(Summary!$D:$D,Summary!$A:$A,'Buying nGRPs'!$A40),"")</f>
        <v/>
      </c>
      <c r="AY40" s="158" t="str">
        <f>IFERROR(INDEX('March 2019'!$G$3:$BR$161,MATCH('Buying nGRPs'!$A40,'March 2019'!$A$3:$A$158,0),MATCH('Buying nGRPs'!AY$9,'March 2019'!$G$1:$BR$1,0))/SUMIFS(Summary!$D:$D,Summary!$A:$A,'Buying nGRPs'!$A40),"")</f>
        <v/>
      </c>
      <c r="AZ40" s="158" t="str">
        <f>IFERROR(INDEX('March 2019'!$G$3:$BR$161,MATCH('Buying nGRPs'!$A40,'March 2019'!$A$3:$A$158,0),MATCH('Buying nGRPs'!AZ$9,'March 2019'!$G$1:$BR$1,0))/SUMIFS(Summary!$D:$D,Summary!$A:$A,'Buying nGRPs'!$A40),"")</f>
        <v/>
      </c>
      <c r="BA40" s="158" t="str">
        <f>IFERROR(INDEX('March 2019'!$G$3:$BR$161,MATCH('Buying nGRPs'!$A40,'March 2019'!$A$3:$A$158,0),MATCH('Buying nGRPs'!BA$9,'March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0.34641515856339855</v>
      </c>
      <c r="AD42" s="176">
        <f t="shared" si="39"/>
        <v>0.45657780401303066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0.37270307156933841</v>
      </c>
      <c r="AI42" s="176" t="e">
        <f t="shared" si="39"/>
        <v>#DIV/0!</v>
      </c>
      <c r="AJ42" s="176">
        <f t="shared" si="39"/>
        <v>0</v>
      </c>
      <c r="AK42" s="176">
        <f t="shared" si="39"/>
        <v>0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>
      <c r="A43" s="80" t="s">
        <v>61</v>
      </c>
      <c r="B43" s="105">
        <f t="shared" ref="B43:B64" si="40">BB43</f>
        <v>0.24166666666666664</v>
      </c>
      <c r="C43" s="192">
        <f t="shared" ref="C43:C48" si="41">B43/1000000</f>
        <v>2.4166666666666665E-7</v>
      </c>
      <c r="D43" s="48">
        <f t="shared" ref="D43:D64" si="42">BC43</f>
        <v>0</v>
      </c>
      <c r="E43" s="138">
        <f t="shared" ref="E43:E56" si="43">D43-B43</f>
        <v>-0.24166666666666664</v>
      </c>
      <c r="F43" s="93" t="s">
        <v>61</v>
      </c>
      <c r="G43" s="158" t="str">
        <f>IFERROR(INDEX('March 2019'!$G$3:$BR$161,MATCH('Buying nGRPs'!$A43,'March 2019'!$A$3:$A$158,0),MATCH('Buying nGRPs'!G$9,'March 2019'!$G$1:$BR$1,0))/SUMIFS(Summary!$D:$D,Summary!$A:$A,'Buying nGRPs'!$A43),"")</f>
        <v/>
      </c>
      <c r="H43" s="158" t="str">
        <f>IFERROR(INDEX('March 2019'!$G$3:$BR$161,MATCH('Buying nGRPs'!$A43,'March 2019'!$A$3:$A$158,0),MATCH('Buying nGRPs'!H$9,'March 2019'!$G$1:$BR$1,0))/SUMIFS(Summary!$D:$D,Summary!$A:$A,'Buying nGRPs'!$A43),"")</f>
        <v/>
      </c>
      <c r="I43" s="158" t="str">
        <f>IFERROR(INDEX('March 2019'!$G$3:$BR$161,MATCH('Buying nGRPs'!$A43,'March 2019'!$A$3:$A$158,0),MATCH('Buying nGRPs'!I$9,'March 2019'!$G$1:$BR$1,0))/SUMIFS(Summary!$D:$D,Summary!$A:$A,'Buying nGRPs'!$A43),"")</f>
        <v/>
      </c>
      <c r="J43" s="158">
        <f>IFERROR(INDEX('March 2019'!$G$3:$BR$161,MATCH('Buying nGRPs'!$A43,'March 2019'!$A$3:$A$158,0),MATCH('Buying nGRPs'!J$9,'March 2019'!$G$1:$BR$1,0))/SUMIFS(Summary!$D:$D,Summary!$A:$A,'Buying nGRPs'!$A43),"")</f>
        <v>0</v>
      </c>
      <c r="K43" s="158" t="str">
        <f>IFERROR(INDEX('March 2019'!$G$3:$BR$161,MATCH('Buying nGRPs'!$A43,'March 2019'!$A$3:$A$158,0),MATCH('Buying nGRPs'!K$9,'March 2019'!$G$1:$BR$1,0))/SUMIFS(Summary!$D:$D,Summary!$A:$A,'Buying nGRPs'!$A43),"")</f>
        <v/>
      </c>
      <c r="L43" s="158" t="str">
        <f>IFERROR(INDEX('March 2019'!$G$3:$BR$161,MATCH('Buying nGRPs'!$A43,'March 2019'!$A$3:$A$158,0),MATCH('Buying nGRPs'!L$9,'March 2019'!$G$1:$BR$1,0))/SUMIFS(Summary!$D:$D,Summary!$A:$A,'Buying nGRPs'!$A43),"")</f>
        <v/>
      </c>
      <c r="M43" s="158" t="str">
        <f>IFERROR(INDEX('March 2019'!$G$3:$BR$161,MATCH('Buying nGRPs'!$A43,'March 2019'!$A$3:$A$158,0),MATCH('Buying nGRPs'!M$9,'March 2019'!$G$1:$BR$1,0))/SUMIFS(Summary!$D:$D,Summary!$A:$A,'Buying nGRPs'!$A43),"")</f>
        <v/>
      </c>
      <c r="N43" s="158" t="str">
        <f>IFERROR(INDEX('March 2019'!$G$3:$BR$161,MATCH('Buying nGRPs'!$A43,'March 2019'!$A$3:$A$158,0),MATCH('Buying nGRPs'!N$9,'March 2019'!$G$1:$BR$1,0))/SUMIFS(Summary!$D:$D,Summary!$A:$A,'Buying nGRPs'!$A43),"")</f>
        <v/>
      </c>
      <c r="O43" s="158" t="str">
        <f>IFERROR(INDEX('March 2019'!$G$3:$BR$161,MATCH('Buying nGRPs'!$A43,'March 2019'!$A$3:$A$158,0),MATCH('Buying nGRPs'!O$9,'March 2019'!$G$1:$BR$1,0))/SUMIFS(Summary!$D:$D,Summary!$A:$A,'Buying nGRPs'!$A43),"")</f>
        <v/>
      </c>
      <c r="P43" s="158" t="str">
        <f>IFERROR(INDEX('March 2019'!$G$3:$BR$161,MATCH('Buying nGRPs'!$A43,'March 2019'!$A$3:$A$158,0),MATCH('Buying nGRPs'!P$9,'March 2019'!$G$1:$BR$1,0))/SUMIFS(Summary!$D:$D,Summary!$A:$A,'Buying nGRPs'!$A43),"")</f>
        <v/>
      </c>
      <c r="Q43" s="158" t="str">
        <f>IFERROR(INDEX('March 2019'!$G$3:$BR$161,MATCH('Buying nGRPs'!$A43,'March 2019'!$A$3:$A$158,0),MATCH('Buying nGRPs'!Q$9,'March 2019'!$G$1:$BR$1,0))/SUMIFS(Summary!$D:$D,Summary!$A:$A,'Buying nGRPs'!$A43),"")</f>
        <v/>
      </c>
      <c r="R43" s="158" t="str">
        <f>IFERROR(INDEX('March 2019'!$G$3:$BR$161,MATCH('Buying nGRPs'!$A43,'March 2019'!$A$3:$A$158,0),MATCH('Buying nGRPs'!R$9,'March 2019'!$G$1:$BR$1,0))/SUMIFS(Summary!$D:$D,Summary!$A:$A,'Buying nGRPs'!$A43),"")</f>
        <v/>
      </c>
      <c r="S43" s="158" t="str">
        <f>IFERROR(INDEX('March 2019'!$G$3:$BR$161,MATCH('Buying nGRPs'!$A43,'March 2019'!$A$3:$A$158,0),MATCH('Buying nGRPs'!S$9,'March 2019'!$G$1:$BR$1,0))/SUMIFS(Summary!$D:$D,Summary!$A:$A,'Buying nGRPs'!$A43),"")</f>
        <v/>
      </c>
      <c r="T43" s="158" t="str">
        <f>IFERROR(INDEX('March 2019'!$G$3:$BR$161,MATCH('Buying nGRPs'!$A43,'March 2019'!$A$3:$A$158,0),MATCH('Buying nGRPs'!T$9,'March 2019'!$G$1:$BR$1,0))/SUMIFS(Summary!$D:$D,Summary!$A:$A,'Buying nGRPs'!$A43),"")</f>
        <v/>
      </c>
      <c r="U43" s="158" t="str">
        <f>IFERROR(INDEX('March 2019'!$G$3:$BR$161,MATCH('Buying nGRPs'!$A43,'March 2019'!$A$3:$A$158,0),MATCH('Buying nGRPs'!U$9,'March 2019'!$G$1:$BR$1,0))/SUMIFS(Summary!$D:$D,Summary!$A:$A,'Buying nGRPs'!$A43),"")</f>
        <v/>
      </c>
      <c r="V43" s="158" t="str">
        <f>IFERROR(INDEX('March 2019'!$G$3:$BR$161,MATCH('Buying nGRPs'!$A43,'March 2019'!$A$3:$A$158,0),MATCH('Buying nGRPs'!V$9,'March 2019'!$G$1:$BR$1,0))/SUMIFS(Summary!$D:$D,Summary!$A:$A,'Buying nGRPs'!$A43),"")</f>
        <v/>
      </c>
      <c r="W43" s="158" t="str">
        <f>IFERROR(INDEX('March 2019'!$G$3:$BR$161,MATCH('Buying nGRPs'!$A43,'March 2019'!$A$3:$A$158,0),MATCH('Buying nGRPs'!W$9,'March 2019'!$G$1:$BR$1,0))/SUMIFS(Summary!$D:$D,Summary!$A:$A,'Buying nGRPs'!$A43),"")</f>
        <v/>
      </c>
      <c r="X43" s="158" t="str">
        <f>IFERROR(INDEX('March 2019'!$G$3:$BR$161,MATCH('Buying nGRPs'!$A43,'March 2019'!$A$3:$A$158,0),MATCH('Buying nGRPs'!X$9,'March 2019'!$G$1:$BR$1,0))/SUMIFS(Summary!$D:$D,Summary!$A:$A,'Buying nGRPs'!$A43),"")</f>
        <v/>
      </c>
      <c r="Y43" s="158" t="str">
        <f>IFERROR(INDEX('March 2019'!$G$3:$BR$161,MATCH('Buying nGRPs'!$A43,'March 2019'!$A$3:$A$158,0),MATCH('Buying nGRPs'!Y$9,'March 2019'!$G$1:$BR$1,0))/SUMIFS(Summary!$D:$D,Summary!$A:$A,'Buying nGRPs'!$A43),"")</f>
        <v/>
      </c>
      <c r="Z43" s="158" t="str">
        <f>IFERROR(INDEX('March 2019'!$G$3:$BR$161,MATCH('Buying nGRPs'!$A43,'March 2019'!$A$3:$A$158,0),MATCH('Buying nGRPs'!Z$9,'March 2019'!$G$1:$BR$1,0))/SUMIFS(Summary!$D:$D,Summary!$A:$A,'Buying nGRPs'!$A43),"")</f>
        <v/>
      </c>
      <c r="AA43" s="158" t="str">
        <f>IFERROR(INDEX('March 2019'!$G$3:$BR$161,MATCH('Buying nGRPs'!$A43,'March 2019'!$A$3:$A$158,0),MATCH('Buying nGRPs'!AA$9,'March 2019'!$G$1:$BR$1,0))/SUMIFS(Summary!$D:$D,Summary!$A:$A,'Buying nGRPs'!$A43),"")</f>
        <v/>
      </c>
      <c r="AB43" s="158" t="str">
        <f>IFERROR(INDEX('March 2019'!$G$3:$BR$161,MATCH('Buying nGRPs'!$A43,'March 2019'!$A$3:$A$158,0),MATCH('Buying nGRPs'!AB$9,'March 2019'!$G$1:$BR$1,0))/SUMIFS(Summary!$D:$D,Summary!$A:$A,'Buying nGRPs'!$A43),"")</f>
        <v/>
      </c>
      <c r="AC43" s="158">
        <f>IFERROR(INDEX('March 2019'!$G$3:$BR$161,MATCH('Buying nGRPs'!$A43,'March 2019'!$A$3:$A$158,0),MATCH('Buying nGRPs'!AC$9,'March 2019'!$G$1:$BR$1,0))/SUMIFS(Summary!$D:$D,Summary!$A:$A,'Buying nGRPs'!$A43),"")</f>
        <v>8.3333333333333329E-2</v>
      </c>
      <c r="AD43" s="158">
        <f>IFERROR(INDEX('March 2019'!$G$3:$BR$161,MATCH('Buying nGRPs'!$A43,'March 2019'!$A$3:$A$158,0),MATCH('Buying nGRPs'!AD$9,'March 2019'!$G$1:$BR$1,0))/SUMIFS(Summary!$D:$D,Summary!$A:$A,'Buying nGRPs'!$A43),"")</f>
        <v>8.3333333333333329E-2</v>
      </c>
      <c r="AE43" s="158" t="str">
        <f>IFERROR(INDEX('March 2019'!$G$3:$BR$161,MATCH('Buying nGRPs'!$A43,'March 2019'!$A$3:$A$158,0),MATCH('Buying nGRPs'!AE$9,'March 2019'!$G$1:$BR$1,0))/SUMIFS(Summary!$D:$D,Summary!$A:$A,'Buying nGRPs'!$A43),"")</f>
        <v/>
      </c>
      <c r="AF43" s="158" t="str">
        <f>IFERROR(INDEX('March 2019'!$G$3:$BR$161,MATCH('Buying nGRPs'!$A43,'March 2019'!$A$3:$A$158,0),MATCH('Buying nGRPs'!AF$9,'March 2019'!$G$1:$BR$1,0))/SUMIFS(Summary!$D:$D,Summary!$A:$A,'Buying nGRPs'!$A43),"")</f>
        <v/>
      </c>
      <c r="AG43" s="158" t="str">
        <f>IFERROR(INDEX('March 2019'!$G$3:$BR$161,MATCH('Buying nGRPs'!$A43,'March 2019'!$A$3:$A$158,0),MATCH('Buying nGRPs'!AG$9,'March 2019'!$G$1:$BR$1,0))/SUMIFS(Summary!$D:$D,Summary!$A:$A,'Buying nGRPs'!$A43),"")</f>
        <v/>
      </c>
      <c r="AH43" s="158">
        <f>IFERROR(INDEX('March 2019'!$G$3:$BR$161,MATCH('Buying nGRPs'!$A43,'March 2019'!$A$3:$A$158,0),MATCH('Buying nGRPs'!AH$9,'March 2019'!$G$1:$BR$1,0))/SUMIFS(Summary!$D:$D,Summary!$A:$A,'Buying nGRPs'!$A43),"")</f>
        <v>7.4999999999999997E-2</v>
      </c>
      <c r="AI43" s="158" t="str">
        <f>IFERROR(INDEX('March 2019'!$G$3:$BR$161,MATCH('Buying nGRPs'!$A43,'March 2019'!$A$3:$A$158,0),MATCH('Buying nGRPs'!AI$9,'March 2019'!$G$1:$BR$1,0))/SUMIFS(Summary!$D:$D,Summary!$A:$A,'Buying nGRPs'!$A43),"")</f>
        <v/>
      </c>
      <c r="AJ43" s="158" t="str">
        <f>IFERROR(INDEX('March 2019'!$G$3:$BR$161,MATCH('Buying nGRPs'!$A43,'March 2019'!$A$3:$A$158,0),MATCH('Buying nGRPs'!AJ$9,'March 2019'!$G$1:$BR$1,0))/SUMIFS(Summary!$D:$D,Summary!$A:$A,'Buying nGRPs'!$A43),"")</f>
        <v/>
      </c>
      <c r="AK43" s="158">
        <f>IFERROR(INDEX('March 2019'!$G$3:$BR$161,MATCH('Buying nGRPs'!$A43,'March 2019'!$A$3:$A$158,0),MATCH('Buying nGRPs'!AK$9,'March 2019'!$G$1:$BR$1,0))/SUMIFS(Summary!$D:$D,Summary!$A:$A,'Buying nGRPs'!$A43),"")</f>
        <v>0</v>
      </c>
      <c r="AL43" s="158">
        <f>IFERROR(INDEX('March 2019'!$G$3:$BR$161,MATCH('Buying nGRPs'!$A43,'March 2019'!$A$3:$A$158,0),MATCH('Buying nGRPs'!AL$9,'March 2019'!$G$1:$BR$1,0))/SUMIFS(Summary!$D:$D,Summary!$A:$A,'Buying nGRPs'!$A43),"")</f>
        <v>0</v>
      </c>
      <c r="AM43" s="158" t="str">
        <f>IFERROR(INDEX('March 2019'!$G$3:$BR$161,MATCH('Buying nGRPs'!$A43,'March 2019'!$A$3:$A$158,0),MATCH('Buying nGRPs'!AM$9,'March 2019'!$G$1:$BR$1,0))/SUMIFS(Summary!$D:$D,Summary!$A:$A,'Buying nGRPs'!$A43),"")</f>
        <v/>
      </c>
      <c r="AN43" s="158">
        <f>IFERROR(INDEX('March 2019'!$G$3:$BR$161,MATCH('Buying nGRPs'!$A43,'March 2019'!$A$3:$A$158,0),MATCH('Buying nGRPs'!AN$9,'March 2019'!$G$1:$BR$1,0))/SUMIFS(Summary!$D:$D,Summary!$A:$A,'Buying nGRPs'!$A43),"")</f>
        <v>0</v>
      </c>
      <c r="AO43" s="158">
        <f>IFERROR(INDEX('March 2019'!$G$3:$BR$161,MATCH('Buying nGRPs'!$A43,'March 2019'!$A$3:$A$158,0),MATCH('Buying nGRPs'!AO$9,'March 2019'!$G$1:$BR$1,0))/SUMIFS(Summary!$D:$D,Summary!$A:$A,'Buying nGRPs'!$A43),"")</f>
        <v>0</v>
      </c>
      <c r="AP43" s="158" t="str">
        <f>IFERROR(INDEX('March 2019'!$G$3:$BR$161,MATCH('Buying nGRPs'!$A43,'March 2019'!$A$3:$A$158,0),MATCH('Buying nGRPs'!AP$9,'March 2019'!$G$1:$BR$1,0))/SUMIFS(Summary!$D:$D,Summary!$A:$A,'Buying nGRPs'!$A43),"")</f>
        <v/>
      </c>
      <c r="AQ43" s="158" t="str">
        <f>IFERROR(INDEX('March 2019'!$G$3:$BR$161,MATCH('Buying nGRPs'!$A43,'March 2019'!$A$3:$A$158,0),MATCH('Buying nGRPs'!AQ$9,'March 2019'!$G$1:$BR$1,0))/SUMIFS(Summary!$D:$D,Summary!$A:$A,'Buying nGRPs'!$A43),"")</f>
        <v/>
      </c>
      <c r="AR43" s="158">
        <f>IFERROR(INDEX('March 2019'!$G$3:$BR$161,MATCH('Buying nGRPs'!$A43,'March 2019'!$A$3:$A$158,0),MATCH('Buying nGRPs'!AR$9,'March 2019'!$G$1:$BR$1,0))/SUMIFS(Summary!$D:$D,Summary!$A:$A,'Buying nGRPs'!$A43),"")</f>
        <v>0</v>
      </c>
      <c r="AS43" s="158" t="str">
        <f>IFERROR(INDEX('March 2019'!$G$3:$BR$161,MATCH('Buying nGRPs'!$A43,'March 2019'!$A$3:$A$158,0),MATCH('Buying nGRPs'!AS$9,'March 2019'!$G$1:$BR$1,0))/SUMIFS(Summary!$D:$D,Summary!$A:$A,'Buying nGRPs'!$A43),"")</f>
        <v/>
      </c>
      <c r="AT43" s="158" t="str">
        <f>IFERROR(INDEX('March 2019'!$G$3:$BR$161,MATCH('Buying nGRPs'!$A43,'March 2019'!$A$3:$A$158,0),MATCH('Buying nGRPs'!AT$9,'March 2019'!$G$1:$BR$1,0))/SUMIFS(Summary!$D:$D,Summary!$A:$A,'Buying nGRPs'!$A43),"")</f>
        <v/>
      </c>
      <c r="AU43" s="158" t="str">
        <f>IFERROR(INDEX('March 2019'!$G$3:$BR$161,MATCH('Buying nGRPs'!$A43,'March 2019'!$A$3:$A$158,0),MATCH('Buying nGRPs'!AU$9,'March 2019'!$G$1:$BR$1,0))/SUMIFS(Summary!$D:$D,Summary!$A:$A,'Buying nGRPs'!$A43),"")</f>
        <v/>
      </c>
      <c r="AV43" s="158" t="str">
        <f>IFERROR(INDEX('March 2019'!$G$3:$BR$161,MATCH('Buying nGRPs'!$A43,'March 2019'!$A$3:$A$158,0),MATCH('Buying nGRPs'!AV$9,'March 2019'!$G$1:$BR$1,0))/SUMIFS(Summary!$D:$D,Summary!$A:$A,'Buying nGRPs'!$A43),"")</f>
        <v/>
      </c>
      <c r="AW43" s="158" t="str">
        <f>IFERROR(INDEX('March 2019'!$G$3:$BR$161,MATCH('Buying nGRPs'!$A43,'March 2019'!$A$3:$A$158,0),MATCH('Buying nGRPs'!AW$9,'March 2019'!$G$1:$BR$1,0))/SUMIFS(Summary!$D:$D,Summary!$A:$A,'Buying nGRPs'!$A43),"")</f>
        <v/>
      </c>
      <c r="AX43" s="158">
        <f>IFERROR(INDEX('March 2019'!$G$3:$BR$161,MATCH('Buying nGRPs'!$A43,'March 2019'!$A$3:$A$158,0),MATCH('Buying nGRPs'!AX$9,'March 2019'!$G$1:$BR$1,0))/SUMIFS(Summary!$D:$D,Summary!$A:$A,'Buying nGRPs'!$A43),"")</f>
        <v>0</v>
      </c>
      <c r="AY43" s="158">
        <f>IFERROR(INDEX('March 2019'!$G$3:$BR$161,MATCH('Buying nGRPs'!$A43,'March 2019'!$A$3:$A$158,0),MATCH('Buying nGRPs'!AY$9,'March 2019'!$G$1:$BR$1,0))/SUMIFS(Summary!$D:$D,Summary!$A:$A,'Buying nGRPs'!$A43),"")</f>
        <v>0</v>
      </c>
      <c r="AZ43" s="158">
        <f>IFERROR(INDEX('March 2019'!$G$3:$BR$161,MATCH('Buying nGRPs'!$A43,'March 2019'!$A$3:$A$158,0),MATCH('Buying nGRPs'!AZ$9,'March 2019'!$G$1:$BR$1,0))/SUMIFS(Summary!$D:$D,Summary!$A:$A,'Buying nGRPs'!$A43),"")</f>
        <v>0</v>
      </c>
      <c r="BA43" s="158">
        <f>IFERROR(INDEX('March 2019'!$G$3:$BR$161,MATCH('Buying nGRPs'!$A43,'March 2019'!$A$3:$A$158,0),MATCH('Buying nGRPs'!BA$9,'March 2019'!$G$1:$BR$1,0))/SUMIFS(Summary!$D:$D,Summary!$A:$A,'Buying nGRPs'!$A43),"")</f>
        <v>0</v>
      </c>
      <c r="BB43" s="11">
        <f t="shared" ref="BB43:BB64" si="44">SUM(G43:BA43)</f>
        <v>0.24166666666666664</v>
      </c>
      <c r="BC43" s="11"/>
      <c r="BD43" s="114">
        <f t="shared" ref="BD43:BD64" si="45">BC43-BB43</f>
        <v>-0.24166666666666664</v>
      </c>
    </row>
    <row r="44" spans="1:57">
      <c r="A44" s="80" t="s">
        <v>62</v>
      </c>
      <c r="B44" s="105">
        <f t="shared" si="40"/>
        <v>0.15454545454545454</v>
      </c>
      <c r="C44" s="192">
        <f t="shared" si="41"/>
        <v>1.5454545454545453E-7</v>
      </c>
      <c r="D44" s="48">
        <f t="shared" si="42"/>
        <v>0</v>
      </c>
      <c r="E44" s="138">
        <f t="shared" si="43"/>
        <v>-0.15454545454545454</v>
      </c>
      <c r="F44" s="93" t="s">
        <v>62</v>
      </c>
      <c r="G44" s="158" t="str">
        <f>IFERROR(INDEX('March 2019'!$G$3:$BR$161,MATCH('Buying nGRPs'!$A44,'March 2019'!$A$3:$A$158,0),MATCH('Buying nGRPs'!G$9,'March 2019'!$G$1:$BR$1,0))/SUMIFS(Summary!$D:$D,Summary!$A:$A,'Buying nGRPs'!$A44),"")</f>
        <v/>
      </c>
      <c r="H44" s="158" t="str">
        <f>IFERROR(INDEX('March 2019'!$G$3:$BR$161,MATCH('Buying nGRPs'!$A44,'March 2019'!$A$3:$A$158,0),MATCH('Buying nGRPs'!H$9,'March 2019'!$G$1:$BR$1,0))/SUMIFS(Summary!$D:$D,Summary!$A:$A,'Buying nGRPs'!$A44),"")</f>
        <v/>
      </c>
      <c r="I44" s="158" t="str">
        <f>IFERROR(INDEX('March 2019'!$G$3:$BR$161,MATCH('Buying nGRPs'!$A44,'March 2019'!$A$3:$A$158,0),MATCH('Buying nGRPs'!I$9,'March 2019'!$G$1:$BR$1,0))/SUMIFS(Summary!$D:$D,Summary!$A:$A,'Buying nGRPs'!$A44),"")</f>
        <v/>
      </c>
      <c r="J44" s="158">
        <f>IFERROR(INDEX('March 2019'!$G$3:$BR$161,MATCH('Buying nGRPs'!$A44,'March 2019'!$A$3:$A$158,0),MATCH('Buying nGRPs'!J$9,'March 2019'!$G$1:$BR$1,0))/SUMIFS(Summary!$D:$D,Summary!$A:$A,'Buying nGRPs'!$A44),"")</f>
        <v>0</v>
      </c>
      <c r="K44" s="158" t="str">
        <f>IFERROR(INDEX('March 2019'!$G$3:$BR$161,MATCH('Buying nGRPs'!$A44,'March 2019'!$A$3:$A$158,0),MATCH('Buying nGRPs'!K$9,'March 2019'!$G$1:$BR$1,0))/SUMIFS(Summary!$D:$D,Summary!$A:$A,'Buying nGRPs'!$A44),"")</f>
        <v/>
      </c>
      <c r="L44" s="158" t="str">
        <f>IFERROR(INDEX('March 2019'!$G$3:$BR$161,MATCH('Buying nGRPs'!$A44,'March 2019'!$A$3:$A$158,0),MATCH('Buying nGRPs'!L$9,'March 2019'!$G$1:$BR$1,0))/SUMIFS(Summary!$D:$D,Summary!$A:$A,'Buying nGRPs'!$A44),"")</f>
        <v/>
      </c>
      <c r="M44" s="158" t="str">
        <f>IFERROR(INDEX('March 2019'!$G$3:$BR$161,MATCH('Buying nGRPs'!$A44,'March 2019'!$A$3:$A$158,0),MATCH('Buying nGRPs'!M$9,'March 2019'!$G$1:$BR$1,0))/SUMIFS(Summary!$D:$D,Summary!$A:$A,'Buying nGRPs'!$A44),"")</f>
        <v/>
      </c>
      <c r="N44" s="158" t="str">
        <f>IFERROR(INDEX('March 2019'!$G$3:$BR$161,MATCH('Buying nGRPs'!$A44,'March 2019'!$A$3:$A$158,0),MATCH('Buying nGRPs'!N$9,'March 2019'!$G$1:$BR$1,0))/SUMIFS(Summary!$D:$D,Summary!$A:$A,'Buying nGRPs'!$A44),"")</f>
        <v/>
      </c>
      <c r="O44" s="158" t="str">
        <f>IFERROR(INDEX('March 2019'!$G$3:$BR$161,MATCH('Buying nGRPs'!$A44,'March 2019'!$A$3:$A$158,0),MATCH('Buying nGRPs'!O$9,'March 2019'!$G$1:$BR$1,0))/SUMIFS(Summary!$D:$D,Summary!$A:$A,'Buying nGRPs'!$A44),"")</f>
        <v/>
      </c>
      <c r="P44" s="158" t="str">
        <f>IFERROR(INDEX('March 2019'!$G$3:$BR$161,MATCH('Buying nGRPs'!$A44,'March 2019'!$A$3:$A$158,0),MATCH('Buying nGRPs'!P$9,'March 2019'!$G$1:$BR$1,0))/SUMIFS(Summary!$D:$D,Summary!$A:$A,'Buying nGRPs'!$A44),"")</f>
        <v/>
      </c>
      <c r="Q44" s="158" t="str">
        <f>IFERROR(INDEX('March 2019'!$G$3:$BR$161,MATCH('Buying nGRPs'!$A44,'March 2019'!$A$3:$A$158,0),MATCH('Buying nGRPs'!Q$9,'March 2019'!$G$1:$BR$1,0))/SUMIFS(Summary!$D:$D,Summary!$A:$A,'Buying nGRPs'!$A44),"")</f>
        <v/>
      </c>
      <c r="R44" s="158" t="str">
        <f>IFERROR(INDEX('March 2019'!$G$3:$BR$161,MATCH('Buying nGRPs'!$A44,'March 2019'!$A$3:$A$158,0),MATCH('Buying nGRPs'!R$9,'March 2019'!$G$1:$BR$1,0))/SUMIFS(Summary!$D:$D,Summary!$A:$A,'Buying nGRPs'!$A44),"")</f>
        <v/>
      </c>
      <c r="S44" s="158" t="str">
        <f>IFERROR(INDEX('March 2019'!$G$3:$BR$161,MATCH('Buying nGRPs'!$A44,'March 2019'!$A$3:$A$158,0),MATCH('Buying nGRPs'!S$9,'March 2019'!$G$1:$BR$1,0))/SUMIFS(Summary!$D:$D,Summary!$A:$A,'Buying nGRPs'!$A44),"")</f>
        <v/>
      </c>
      <c r="T44" s="158" t="str">
        <f>IFERROR(INDEX('March 2019'!$G$3:$BR$161,MATCH('Buying nGRPs'!$A44,'March 2019'!$A$3:$A$158,0),MATCH('Buying nGRPs'!T$9,'March 2019'!$G$1:$BR$1,0))/SUMIFS(Summary!$D:$D,Summary!$A:$A,'Buying nGRPs'!$A44),"")</f>
        <v/>
      </c>
      <c r="U44" s="158" t="str">
        <f>IFERROR(INDEX('March 2019'!$G$3:$BR$161,MATCH('Buying nGRPs'!$A44,'March 2019'!$A$3:$A$158,0),MATCH('Buying nGRPs'!U$9,'March 2019'!$G$1:$BR$1,0))/SUMIFS(Summary!$D:$D,Summary!$A:$A,'Buying nGRPs'!$A44),"")</f>
        <v/>
      </c>
      <c r="V44" s="158" t="str">
        <f>IFERROR(INDEX('March 2019'!$G$3:$BR$161,MATCH('Buying nGRPs'!$A44,'March 2019'!$A$3:$A$158,0),MATCH('Buying nGRPs'!V$9,'March 2019'!$G$1:$BR$1,0))/SUMIFS(Summary!$D:$D,Summary!$A:$A,'Buying nGRPs'!$A44),"")</f>
        <v/>
      </c>
      <c r="W44" s="158" t="str">
        <f>IFERROR(INDEX('March 2019'!$G$3:$BR$161,MATCH('Buying nGRPs'!$A44,'March 2019'!$A$3:$A$158,0),MATCH('Buying nGRPs'!W$9,'March 2019'!$G$1:$BR$1,0))/SUMIFS(Summary!$D:$D,Summary!$A:$A,'Buying nGRPs'!$A44),"")</f>
        <v/>
      </c>
      <c r="X44" s="158" t="str">
        <f>IFERROR(INDEX('March 2019'!$G$3:$BR$161,MATCH('Buying nGRPs'!$A44,'March 2019'!$A$3:$A$158,0),MATCH('Buying nGRPs'!X$9,'March 2019'!$G$1:$BR$1,0))/SUMIFS(Summary!$D:$D,Summary!$A:$A,'Buying nGRPs'!$A44),"")</f>
        <v/>
      </c>
      <c r="Y44" s="158" t="str">
        <f>IFERROR(INDEX('March 2019'!$G$3:$BR$161,MATCH('Buying nGRPs'!$A44,'March 2019'!$A$3:$A$158,0),MATCH('Buying nGRPs'!Y$9,'March 2019'!$G$1:$BR$1,0))/SUMIFS(Summary!$D:$D,Summary!$A:$A,'Buying nGRPs'!$A44),"")</f>
        <v/>
      </c>
      <c r="Z44" s="158" t="str">
        <f>IFERROR(INDEX('March 2019'!$G$3:$BR$161,MATCH('Buying nGRPs'!$A44,'March 2019'!$A$3:$A$158,0),MATCH('Buying nGRPs'!Z$9,'March 2019'!$G$1:$BR$1,0))/SUMIFS(Summary!$D:$D,Summary!$A:$A,'Buying nGRPs'!$A44),"")</f>
        <v/>
      </c>
      <c r="AA44" s="158" t="str">
        <f>IFERROR(INDEX('March 2019'!$G$3:$BR$161,MATCH('Buying nGRPs'!$A44,'March 2019'!$A$3:$A$158,0),MATCH('Buying nGRPs'!AA$9,'March 2019'!$G$1:$BR$1,0))/SUMIFS(Summary!$D:$D,Summary!$A:$A,'Buying nGRPs'!$A44),"")</f>
        <v/>
      </c>
      <c r="AB44" s="158" t="str">
        <f>IFERROR(INDEX('March 2019'!$G$3:$BR$161,MATCH('Buying nGRPs'!$A44,'March 2019'!$A$3:$A$158,0),MATCH('Buying nGRPs'!AB$9,'March 2019'!$G$1:$BR$1,0))/SUMIFS(Summary!$D:$D,Summary!$A:$A,'Buying nGRPs'!$A44),"")</f>
        <v/>
      </c>
      <c r="AC44" s="158">
        <f>IFERROR(INDEX('March 2019'!$G$3:$BR$161,MATCH('Buying nGRPs'!$A44,'March 2019'!$A$3:$A$158,0),MATCH('Buying nGRPs'!AC$9,'March 2019'!$G$1:$BR$1,0))/SUMIFS(Summary!$D:$D,Summary!$A:$A,'Buying nGRPs'!$A44),"")</f>
        <v>5.4545454545454543E-2</v>
      </c>
      <c r="AD44" s="158">
        <f>IFERROR(INDEX('March 2019'!$G$3:$BR$161,MATCH('Buying nGRPs'!$A44,'March 2019'!$A$3:$A$158,0),MATCH('Buying nGRPs'!AD$9,'March 2019'!$G$1:$BR$1,0))/SUMIFS(Summary!$D:$D,Summary!$A:$A,'Buying nGRPs'!$A44),"")</f>
        <v>5.4545454545454543E-2</v>
      </c>
      <c r="AE44" s="158" t="str">
        <f>IFERROR(INDEX('March 2019'!$G$3:$BR$161,MATCH('Buying nGRPs'!$A44,'March 2019'!$A$3:$A$158,0),MATCH('Buying nGRPs'!AE$9,'March 2019'!$G$1:$BR$1,0))/SUMIFS(Summary!$D:$D,Summary!$A:$A,'Buying nGRPs'!$A44),"")</f>
        <v/>
      </c>
      <c r="AF44" s="158" t="str">
        <f>IFERROR(INDEX('March 2019'!$G$3:$BR$161,MATCH('Buying nGRPs'!$A44,'March 2019'!$A$3:$A$158,0),MATCH('Buying nGRPs'!AF$9,'March 2019'!$G$1:$BR$1,0))/SUMIFS(Summary!$D:$D,Summary!$A:$A,'Buying nGRPs'!$A44),"")</f>
        <v/>
      </c>
      <c r="AG44" s="158" t="str">
        <f>IFERROR(INDEX('March 2019'!$G$3:$BR$161,MATCH('Buying nGRPs'!$A44,'March 2019'!$A$3:$A$158,0),MATCH('Buying nGRPs'!AG$9,'March 2019'!$G$1:$BR$1,0))/SUMIFS(Summary!$D:$D,Summary!$A:$A,'Buying nGRPs'!$A44),"")</f>
        <v/>
      </c>
      <c r="AH44" s="158">
        <f>IFERROR(INDEX('March 2019'!$G$3:$BR$161,MATCH('Buying nGRPs'!$A44,'March 2019'!$A$3:$A$158,0),MATCH('Buying nGRPs'!AH$9,'March 2019'!$G$1:$BR$1,0))/SUMIFS(Summary!$D:$D,Summary!$A:$A,'Buying nGRPs'!$A44),"")</f>
        <v>4.5454545454545456E-2</v>
      </c>
      <c r="AI44" s="158" t="str">
        <f>IFERROR(INDEX('March 2019'!$G$3:$BR$161,MATCH('Buying nGRPs'!$A44,'March 2019'!$A$3:$A$158,0),MATCH('Buying nGRPs'!AI$9,'March 2019'!$G$1:$BR$1,0))/SUMIFS(Summary!$D:$D,Summary!$A:$A,'Buying nGRPs'!$A44),"")</f>
        <v/>
      </c>
      <c r="AJ44" s="158" t="str">
        <f>IFERROR(INDEX('March 2019'!$G$3:$BR$161,MATCH('Buying nGRPs'!$A44,'March 2019'!$A$3:$A$158,0),MATCH('Buying nGRPs'!AJ$9,'March 2019'!$G$1:$BR$1,0))/SUMIFS(Summary!$D:$D,Summary!$A:$A,'Buying nGRPs'!$A44),"")</f>
        <v/>
      </c>
      <c r="AK44" s="158">
        <f>IFERROR(INDEX('March 2019'!$G$3:$BR$161,MATCH('Buying nGRPs'!$A44,'March 2019'!$A$3:$A$158,0),MATCH('Buying nGRPs'!AK$9,'March 2019'!$G$1:$BR$1,0))/SUMIFS(Summary!$D:$D,Summary!$A:$A,'Buying nGRPs'!$A44),"")</f>
        <v>0</v>
      </c>
      <c r="AL44" s="158">
        <f>IFERROR(INDEX('March 2019'!$G$3:$BR$161,MATCH('Buying nGRPs'!$A44,'March 2019'!$A$3:$A$158,0),MATCH('Buying nGRPs'!AL$9,'March 2019'!$G$1:$BR$1,0))/SUMIFS(Summary!$D:$D,Summary!$A:$A,'Buying nGRPs'!$A44),"")</f>
        <v>0</v>
      </c>
      <c r="AM44" s="158" t="str">
        <f>IFERROR(INDEX('March 2019'!$G$3:$BR$161,MATCH('Buying nGRPs'!$A44,'March 2019'!$A$3:$A$158,0),MATCH('Buying nGRPs'!AM$9,'March 2019'!$G$1:$BR$1,0))/SUMIFS(Summary!$D:$D,Summary!$A:$A,'Buying nGRPs'!$A44),"")</f>
        <v/>
      </c>
      <c r="AN44" s="158">
        <f>IFERROR(INDEX('March 2019'!$G$3:$BR$161,MATCH('Buying nGRPs'!$A44,'March 2019'!$A$3:$A$158,0),MATCH('Buying nGRPs'!AN$9,'March 2019'!$G$1:$BR$1,0))/SUMIFS(Summary!$D:$D,Summary!$A:$A,'Buying nGRPs'!$A44),"")</f>
        <v>0</v>
      </c>
      <c r="AO44" s="158">
        <f>IFERROR(INDEX('March 2019'!$G$3:$BR$161,MATCH('Buying nGRPs'!$A44,'March 2019'!$A$3:$A$158,0),MATCH('Buying nGRPs'!AO$9,'March 2019'!$G$1:$BR$1,0))/SUMIFS(Summary!$D:$D,Summary!$A:$A,'Buying nGRPs'!$A44),"")</f>
        <v>0</v>
      </c>
      <c r="AP44" s="158" t="str">
        <f>IFERROR(INDEX('March 2019'!$G$3:$BR$161,MATCH('Buying nGRPs'!$A44,'March 2019'!$A$3:$A$158,0),MATCH('Buying nGRPs'!AP$9,'March 2019'!$G$1:$BR$1,0))/SUMIFS(Summary!$D:$D,Summary!$A:$A,'Buying nGRPs'!$A44),"")</f>
        <v/>
      </c>
      <c r="AQ44" s="158" t="str">
        <f>IFERROR(INDEX('March 2019'!$G$3:$BR$161,MATCH('Buying nGRPs'!$A44,'March 2019'!$A$3:$A$158,0),MATCH('Buying nGRPs'!AQ$9,'March 2019'!$G$1:$BR$1,0))/SUMIFS(Summary!$D:$D,Summary!$A:$A,'Buying nGRPs'!$A44),"")</f>
        <v/>
      </c>
      <c r="AR44" s="158">
        <f>IFERROR(INDEX('March 2019'!$G$3:$BR$161,MATCH('Buying nGRPs'!$A44,'March 2019'!$A$3:$A$158,0),MATCH('Buying nGRPs'!AR$9,'March 2019'!$G$1:$BR$1,0))/SUMIFS(Summary!$D:$D,Summary!$A:$A,'Buying nGRPs'!$A44),"")</f>
        <v>0</v>
      </c>
      <c r="AS44" s="158" t="str">
        <f>IFERROR(INDEX('March 2019'!$G$3:$BR$161,MATCH('Buying nGRPs'!$A44,'March 2019'!$A$3:$A$158,0),MATCH('Buying nGRPs'!AS$9,'March 2019'!$G$1:$BR$1,0))/SUMIFS(Summary!$D:$D,Summary!$A:$A,'Buying nGRPs'!$A44),"")</f>
        <v/>
      </c>
      <c r="AT44" s="158" t="str">
        <f>IFERROR(INDEX('March 2019'!$G$3:$BR$161,MATCH('Buying nGRPs'!$A44,'March 2019'!$A$3:$A$158,0),MATCH('Buying nGRPs'!AT$9,'March 2019'!$G$1:$BR$1,0))/SUMIFS(Summary!$D:$D,Summary!$A:$A,'Buying nGRPs'!$A44),"")</f>
        <v/>
      </c>
      <c r="AU44" s="158" t="str">
        <f>IFERROR(INDEX('March 2019'!$G$3:$BR$161,MATCH('Buying nGRPs'!$A44,'March 2019'!$A$3:$A$158,0),MATCH('Buying nGRPs'!AU$9,'March 2019'!$G$1:$BR$1,0))/SUMIFS(Summary!$D:$D,Summary!$A:$A,'Buying nGRPs'!$A44),"")</f>
        <v/>
      </c>
      <c r="AV44" s="158" t="str">
        <f>IFERROR(INDEX('March 2019'!$G$3:$BR$161,MATCH('Buying nGRPs'!$A44,'March 2019'!$A$3:$A$158,0),MATCH('Buying nGRPs'!AV$9,'March 2019'!$G$1:$BR$1,0))/SUMIFS(Summary!$D:$D,Summary!$A:$A,'Buying nGRPs'!$A44),"")</f>
        <v/>
      </c>
      <c r="AW44" s="158" t="str">
        <f>IFERROR(INDEX('March 2019'!$G$3:$BR$161,MATCH('Buying nGRPs'!$A44,'March 2019'!$A$3:$A$158,0),MATCH('Buying nGRPs'!AW$9,'March 2019'!$G$1:$BR$1,0))/SUMIFS(Summary!$D:$D,Summary!$A:$A,'Buying nGRPs'!$A44),"")</f>
        <v/>
      </c>
      <c r="AX44" s="158">
        <f>IFERROR(INDEX('March 2019'!$G$3:$BR$161,MATCH('Buying nGRPs'!$A44,'March 2019'!$A$3:$A$158,0),MATCH('Buying nGRPs'!AX$9,'March 2019'!$G$1:$BR$1,0))/SUMIFS(Summary!$D:$D,Summary!$A:$A,'Buying nGRPs'!$A44),"")</f>
        <v>0</v>
      </c>
      <c r="AY44" s="158">
        <f>IFERROR(INDEX('March 2019'!$G$3:$BR$161,MATCH('Buying nGRPs'!$A44,'March 2019'!$A$3:$A$158,0),MATCH('Buying nGRPs'!AY$9,'March 2019'!$G$1:$BR$1,0))/SUMIFS(Summary!$D:$D,Summary!$A:$A,'Buying nGRPs'!$A44),"")</f>
        <v>0</v>
      </c>
      <c r="AZ44" s="158">
        <f>IFERROR(INDEX('March 2019'!$G$3:$BR$161,MATCH('Buying nGRPs'!$A44,'March 2019'!$A$3:$A$158,0),MATCH('Buying nGRPs'!AZ$9,'March 2019'!$G$1:$BR$1,0))/SUMIFS(Summary!$D:$D,Summary!$A:$A,'Buying nGRPs'!$A44),"")</f>
        <v>0</v>
      </c>
      <c r="BA44" s="158">
        <f>IFERROR(INDEX('March 2019'!$G$3:$BR$161,MATCH('Buying nGRPs'!$A44,'March 2019'!$A$3:$A$158,0),MATCH('Buying nGRPs'!BA$9,'March 2019'!$G$1:$BR$1,0))/SUMIFS(Summary!$D:$D,Summary!$A:$A,'Buying nGRPs'!$A44),"")</f>
        <v>0</v>
      </c>
      <c r="BB44" s="11">
        <f t="shared" si="44"/>
        <v>0.15454545454545454</v>
      </c>
      <c r="BC44" s="11"/>
      <c r="BD44" s="114">
        <f t="shared" si="45"/>
        <v>-0.15454545454545454</v>
      </c>
    </row>
    <row r="45" spans="1:57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2019'!$G$3:$BR$161,MATCH('Buying nGRPs'!$A45,'March 2019'!$A$3:$A$158,0),MATCH('Buying nGRPs'!G$9,'March 2019'!$G$1:$BR$1,0))/SUMIFS(Summary!$D:$D,Summary!$A:$A,'Buying nGRPs'!$A45),"")</f>
        <v/>
      </c>
      <c r="H45" s="158" t="str">
        <f>IFERROR(INDEX('March 2019'!$G$3:$BR$161,MATCH('Buying nGRPs'!$A45,'March 2019'!$A$3:$A$158,0),MATCH('Buying nGRPs'!H$9,'March 2019'!$G$1:$BR$1,0))/SUMIFS(Summary!$D:$D,Summary!$A:$A,'Buying nGRPs'!$A45),"")</f>
        <v/>
      </c>
      <c r="I45" s="158" t="str">
        <f>IFERROR(INDEX('March 2019'!$G$3:$BR$161,MATCH('Buying nGRPs'!$A45,'March 2019'!$A$3:$A$158,0),MATCH('Buying nGRPs'!I$9,'March 2019'!$G$1:$BR$1,0))/SUMIFS(Summary!$D:$D,Summary!$A:$A,'Buying nGRPs'!$A45),"")</f>
        <v/>
      </c>
      <c r="J45" s="158" t="str">
        <f>IFERROR(INDEX('March 2019'!$G$3:$BR$161,MATCH('Buying nGRPs'!$A45,'March 2019'!$A$3:$A$158,0),MATCH('Buying nGRPs'!J$9,'March 2019'!$G$1:$BR$1,0))/SUMIFS(Summary!$D:$D,Summary!$A:$A,'Buying nGRPs'!$A45),"")</f>
        <v/>
      </c>
      <c r="K45" s="158" t="str">
        <f>IFERROR(INDEX('March 2019'!$G$3:$BR$161,MATCH('Buying nGRPs'!$A45,'March 2019'!$A$3:$A$158,0),MATCH('Buying nGRPs'!K$9,'March 2019'!$G$1:$BR$1,0))/SUMIFS(Summary!$D:$D,Summary!$A:$A,'Buying nGRPs'!$A45),"")</f>
        <v/>
      </c>
      <c r="L45" s="158" t="str">
        <f>IFERROR(INDEX('March 2019'!$G$3:$BR$161,MATCH('Buying nGRPs'!$A45,'March 2019'!$A$3:$A$158,0),MATCH('Buying nGRPs'!L$9,'March 2019'!$G$1:$BR$1,0))/SUMIFS(Summary!$D:$D,Summary!$A:$A,'Buying nGRPs'!$A45),"")</f>
        <v/>
      </c>
      <c r="M45" s="158" t="str">
        <f>IFERROR(INDEX('March 2019'!$G$3:$BR$161,MATCH('Buying nGRPs'!$A45,'March 2019'!$A$3:$A$158,0),MATCH('Buying nGRPs'!M$9,'March 2019'!$G$1:$BR$1,0))/SUMIFS(Summary!$D:$D,Summary!$A:$A,'Buying nGRPs'!$A45),"")</f>
        <v/>
      </c>
      <c r="N45" s="158" t="str">
        <f>IFERROR(INDEX('March 2019'!$G$3:$BR$161,MATCH('Buying nGRPs'!$A45,'March 2019'!$A$3:$A$158,0),MATCH('Buying nGRPs'!N$9,'March 2019'!$G$1:$BR$1,0))/SUMIFS(Summary!$D:$D,Summary!$A:$A,'Buying nGRPs'!$A45),"")</f>
        <v/>
      </c>
      <c r="O45" s="158" t="str">
        <f>IFERROR(INDEX('March 2019'!$G$3:$BR$161,MATCH('Buying nGRPs'!$A45,'March 2019'!$A$3:$A$158,0),MATCH('Buying nGRPs'!O$9,'March 2019'!$G$1:$BR$1,0))/SUMIFS(Summary!$D:$D,Summary!$A:$A,'Buying nGRPs'!$A45),"")</f>
        <v/>
      </c>
      <c r="P45" s="158" t="str">
        <f>IFERROR(INDEX('March 2019'!$G$3:$BR$161,MATCH('Buying nGRPs'!$A45,'March 2019'!$A$3:$A$158,0),MATCH('Buying nGRPs'!P$9,'March 2019'!$G$1:$BR$1,0))/SUMIFS(Summary!$D:$D,Summary!$A:$A,'Buying nGRPs'!$A45),"")</f>
        <v/>
      </c>
      <c r="Q45" s="158" t="str">
        <f>IFERROR(INDEX('March 2019'!$G$3:$BR$161,MATCH('Buying nGRPs'!$A45,'March 2019'!$A$3:$A$158,0),MATCH('Buying nGRPs'!Q$9,'March 2019'!$G$1:$BR$1,0))/SUMIFS(Summary!$D:$D,Summary!$A:$A,'Buying nGRPs'!$A45),"")</f>
        <v/>
      </c>
      <c r="R45" s="158" t="str">
        <f>IFERROR(INDEX('March 2019'!$G$3:$BR$161,MATCH('Buying nGRPs'!$A45,'March 2019'!$A$3:$A$158,0),MATCH('Buying nGRPs'!R$9,'March 2019'!$G$1:$BR$1,0))/SUMIFS(Summary!$D:$D,Summary!$A:$A,'Buying nGRPs'!$A45),"")</f>
        <v/>
      </c>
      <c r="S45" s="158" t="str">
        <f>IFERROR(INDEX('March 2019'!$G$3:$BR$161,MATCH('Buying nGRPs'!$A45,'March 2019'!$A$3:$A$158,0),MATCH('Buying nGRPs'!S$9,'March 2019'!$G$1:$BR$1,0))/SUMIFS(Summary!$D:$D,Summary!$A:$A,'Buying nGRPs'!$A45),"")</f>
        <v/>
      </c>
      <c r="T45" s="158" t="str">
        <f>IFERROR(INDEX('March 2019'!$G$3:$BR$161,MATCH('Buying nGRPs'!$A45,'March 2019'!$A$3:$A$158,0),MATCH('Buying nGRPs'!T$9,'March 2019'!$G$1:$BR$1,0))/SUMIFS(Summary!$D:$D,Summary!$A:$A,'Buying nGRPs'!$A45),"")</f>
        <v/>
      </c>
      <c r="U45" s="158" t="str">
        <f>IFERROR(INDEX('March 2019'!$G$3:$BR$161,MATCH('Buying nGRPs'!$A45,'March 2019'!$A$3:$A$158,0),MATCH('Buying nGRPs'!U$9,'March 2019'!$G$1:$BR$1,0))/SUMIFS(Summary!$D:$D,Summary!$A:$A,'Buying nGRPs'!$A45),"")</f>
        <v/>
      </c>
      <c r="V45" s="158" t="str">
        <f>IFERROR(INDEX('March 2019'!$G$3:$BR$161,MATCH('Buying nGRPs'!$A45,'March 2019'!$A$3:$A$158,0),MATCH('Buying nGRPs'!V$9,'March 2019'!$G$1:$BR$1,0))/SUMIFS(Summary!$D:$D,Summary!$A:$A,'Buying nGRPs'!$A45),"")</f>
        <v/>
      </c>
      <c r="W45" s="158" t="str">
        <f>IFERROR(INDEX('March 2019'!$G$3:$BR$161,MATCH('Buying nGRPs'!$A45,'March 2019'!$A$3:$A$158,0),MATCH('Buying nGRPs'!W$9,'March 2019'!$G$1:$BR$1,0))/SUMIFS(Summary!$D:$D,Summary!$A:$A,'Buying nGRPs'!$A45),"")</f>
        <v/>
      </c>
      <c r="X45" s="158" t="str">
        <f>IFERROR(INDEX('March 2019'!$G$3:$BR$161,MATCH('Buying nGRPs'!$A45,'March 2019'!$A$3:$A$158,0),MATCH('Buying nGRPs'!X$9,'March 2019'!$G$1:$BR$1,0))/SUMIFS(Summary!$D:$D,Summary!$A:$A,'Buying nGRPs'!$A45),"")</f>
        <v/>
      </c>
      <c r="Y45" s="158" t="str">
        <f>IFERROR(INDEX('March 2019'!$G$3:$BR$161,MATCH('Buying nGRPs'!$A45,'March 2019'!$A$3:$A$158,0),MATCH('Buying nGRPs'!Y$9,'March 2019'!$G$1:$BR$1,0))/SUMIFS(Summary!$D:$D,Summary!$A:$A,'Buying nGRPs'!$A45),"")</f>
        <v/>
      </c>
      <c r="Z45" s="158" t="str">
        <f>IFERROR(INDEX('March 2019'!$G$3:$BR$161,MATCH('Buying nGRPs'!$A45,'March 2019'!$A$3:$A$158,0),MATCH('Buying nGRPs'!Z$9,'March 2019'!$G$1:$BR$1,0))/SUMIFS(Summary!$D:$D,Summary!$A:$A,'Buying nGRPs'!$A45),"")</f>
        <v/>
      </c>
      <c r="AA45" s="158" t="str">
        <f>IFERROR(INDEX('March 2019'!$G$3:$BR$161,MATCH('Buying nGRPs'!$A45,'March 2019'!$A$3:$A$158,0),MATCH('Buying nGRPs'!AA$9,'March 2019'!$G$1:$BR$1,0))/SUMIFS(Summary!$D:$D,Summary!$A:$A,'Buying nGRPs'!$A45),"")</f>
        <v/>
      </c>
      <c r="AB45" s="158" t="str">
        <f>IFERROR(INDEX('March 2019'!$G$3:$BR$161,MATCH('Buying nGRPs'!$A45,'March 2019'!$A$3:$A$158,0),MATCH('Buying nGRPs'!AB$9,'March 2019'!$G$1:$BR$1,0))/SUMIFS(Summary!$D:$D,Summary!$A:$A,'Buying nGRPs'!$A45),"")</f>
        <v/>
      </c>
      <c r="AC45" s="158" t="str">
        <f>IFERROR(INDEX('March 2019'!$G$3:$BR$161,MATCH('Buying nGRPs'!$A45,'March 2019'!$A$3:$A$158,0),MATCH('Buying nGRPs'!AC$9,'March 2019'!$G$1:$BR$1,0))/SUMIFS(Summary!$D:$D,Summary!$A:$A,'Buying nGRPs'!$A45),"")</f>
        <v/>
      </c>
      <c r="AD45" s="158" t="str">
        <f>IFERROR(INDEX('March 2019'!$G$3:$BR$161,MATCH('Buying nGRPs'!$A45,'March 2019'!$A$3:$A$158,0),MATCH('Buying nGRPs'!AD$9,'March 2019'!$G$1:$BR$1,0))/SUMIFS(Summary!$D:$D,Summary!$A:$A,'Buying nGRPs'!$A45),"")</f>
        <v/>
      </c>
      <c r="AE45" s="158" t="str">
        <f>IFERROR(INDEX('March 2019'!$G$3:$BR$161,MATCH('Buying nGRPs'!$A45,'March 2019'!$A$3:$A$158,0),MATCH('Buying nGRPs'!AE$9,'March 2019'!$G$1:$BR$1,0))/SUMIFS(Summary!$D:$D,Summary!$A:$A,'Buying nGRPs'!$A45),"")</f>
        <v/>
      </c>
      <c r="AF45" s="158" t="str">
        <f>IFERROR(INDEX('March 2019'!$G$3:$BR$161,MATCH('Buying nGRPs'!$A45,'March 2019'!$A$3:$A$158,0),MATCH('Buying nGRPs'!AF$9,'March 2019'!$G$1:$BR$1,0))/SUMIFS(Summary!$D:$D,Summary!$A:$A,'Buying nGRPs'!$A45),"")</f>
        <v/>
      </c>
      <c r="AG45" s="158" t="str">
        <f>IFERROR(INDEX('March 2019'!$G$3:$BR$161,MATCH('Buying nGRPs'!$A45,'March 2019'!$A$3:$A$158,0),MATCH('Buying nGRPs'!AG$9,'March 2019'!$G$1:$BR$1,0))/SUMIFS(Summary!$D:$D,Summary!$A:$A,'Buying nGRPs'!$A45),"")</f>
        <v/>
      </c>
      <c r="AH45" s="158" t="str">
        <f>IFERROR(INDEX('March 2019'!$G$3:$BR$161,MATCH('Buying nGRPs'!$A45,'March 2019'!$A$3:$A$158,0),MATCH('Buying nGRPs'!AH$9,'March 2019'!$G$1:$BR$1,0))/SUMIFS(Summary!$D:$D,Summary!$A:$A,'Buying nGRPs'!$A45),"")</f>
        <v/>
      </c>
      <c r="AI45" s="158" t="str">
        <f>IFERROR(INDEX('March 2019'!$G$3:$BR$161,MATCH('Buying nGRPs'!$A45,'March 2019'!$A$3:$A$158,0),MATCH('Buying nGRPs'!AI$9,'March 2019'!$G$1:$BR$1,0))/SUMIFS(Summary!$D:$D,Summary!$A:$A,'Buying nGRPs'!$A45),"")</f>
        <v/>
      </c>
      <c r="AJ45" s="158" t="str">
        <f>IFERROR(INDEX('March 2019'!$G$3:$BR$161,MATCH('Buying nGRPs'!$A45,'March 2019'!$A$3:$A$158,0),MATCH('Buying nGRPs'!AJ$9,'March 2019'!$G$1:$BR$1,0))/SUMIFS(Summary!$D:$D,Summary!$A:$A,'Buying nGRPs'!$A45),"")</f>
        <v/>
      </c>
      <c r="AK45" s="158" t="str">
        <f>IFERROR(INDEX('March 2019'!$G$3:$BR$161,MATCH('Buying nGRPs'!$A45,'March 2019'!$A$3:$A$158,0),MATCH('Buying nGRPs'!AK$9,'March 2019'!$G$1:$BR$1,0))/SUMIFS(Summary!$D:$D,Summary!$A:$A,'Buying nGRPs'!$A45),"")</f>
        <v/>
      </c>
      <c r="AL45" s="158" t="str">
        <f>IFERROR(INDEX('March 2019'!$G$3:$BR$161,MATCH('Buying nGRPs'!$A45,'March 2019'!$A$3:$A$158,0),MATCH('Buying nGRPs'!AL$9,'March 2019'!$G$1:$BR$1,0))/SUMIFS(Summary!$D:$D,Summary!$A:$A,'Buying nGRPs'!$A45),"")</f>
        <v/>
      </c>
      <c r="AM45" s="158" t="str">
        <f>IFERROR(INDEX('March 2019'!$G$3:$BR$161,MATCH('Buying nGRPs'!$A45,'March 2019'!$A$3:$A$158,0),MATCH('Buying nGRPs'!AM$9,'March 2019'!$G$1:$BR$1,0))/SUMIFS(Summary!$D:$D,Summary!$A:$A,'Buying nGRPs'!$A45),"")</f>
        <v/>
      </c>
      <c r="AN45" s="158" t="str">
        <f>IFERROR(INDEX('March 2019'!$G$3:$BR$161,MATCH('Buying nGRPs'!$A45,'March 2019'!$A$3:$A$158,0),MATCH('Buying nGRPs'!AN$9,'March 2019'!$G$1:$BR$1,0))/SUMIFS(Summary!$D:$D,Summary!$A:$A,'Buying nGRPs'!$A45),"")</f>
        <v/>
      </c>
      <c r="AO45" s="158" t="str">
        <f>IFERROR(INDEX('March 2019'!$G$3:$BR$161,MATCH('Buying nGRPs'!$A45,'March 2019'!$A$3:$A$158,0),MATCH('Buying nGRPs'!AO$9,'March 2019'!$G$1:$BR$1,0))/SUMIFS(Summary!$D:$D,Summary!$A:$A,'Buying nGRPs'!$A45),"")</f>
        <v/>
      </c>
      <c r="AP45" s="158" t="str">
        <f>IFERROR(INDEX('March 2019'!$G$3:$BR$161,MATCH('Buying nGRPs'!$A45,'March 2019'!$A$3:$A$158,0),MATCH('Buying nGRPs'!AP$9,'March 2019'!$G$1:$BR$1,0))/SUMIFS(Summary!$D:$D,Summary!$A:$A,'Buying nGRPs'!$A45),"")</f>
        <v/>
      </c>
      <c r="AQ45" s="158" t="str">
        <f>IFERROR(INDEX('March 2019'!$G$3:$BR$161,MATCH('Buying nGRPs'!$A45,'March 2019'!$A$3:$A$158,0),MATCH('Buying nGRPs'!AQ$9,'March 2019'!$G$1:$BR$1,0))/SUMIFS(Summary!$D:$D,Summary!$A:$A,'Buying nGRPs'!$A45),"")</f>
        <v/>
      </c>
      <c r="AR45" s="158" t="str">
        <f>IFERROR(INDEX('March 2019'!$G$3:$BR$161,MATCH('Buying nGRPs'!$A45,'March 2019'!$A$3:$A$158,0),MATCH('Buying nGRPs'!AR$9,'March 2019'!$G$1:$BR$1,0))/SUMIFS(Summary!$D:$D,Summary!$A:$A,'Buying nGRPs'!$A45),"")</f>
        <v/>
      </c>
      <c r="AS45" s="158" t="str">
        <f>IFERROR(INDEX('March 2019'!$G$3:$BR$161,MATCH('Buying nGRPs'!$A45,'March 2019'!$A$3:$A$158,0),MATCH('Buying nGRPs'!AS$9,'March 2019'!$G$1:$BR$1,0))/SUMIFS(Summary!$D:$D,Summary!$A:$A,'Buying nGRPs'!$A45),"")</f>
        <v/>
      </c>
      <c r="AT45" s="158" t="str">
        <f>IFERROR(INDEX('March 2019'!$G$3:$BR$161,MATCH('Buying nGRPs'!$A45,'March 2019'!$A$3:$A$158,0),MATCH('Buying nGRPs'!AT$9,'March 2019'!$G$1:$BR$1,0))/SUMIFS(Summary!$D:$D,Summary!$A:$A,'Buying nGRPs'!$A45),"")</f>
        <v/>
      </c>
      <c r="AU45" s="158" t="str">
        <f>IFERROR(INDEX('March 2019'!$G$3:$BR$161,MATCH('Buying nGRPs'!$A45,'March 2019'!$A$3:$A$158,0),MATCH('Buying nGRPs'!AU$9,'March 2019'!$G$1:$BR$1,0))/SUMIFS(Summary!$D:$D,Summary!$A:$A,'Buying nGRPs'!$A45),"")</f>
        <v/>
      </c>
      <c r="AV45" s="158" t="str">
        <f>IFERROR(INDEX('March 2019'!$G$3:$BR$161,MATCH('Buying nGRPs'!$A45,'March 2019'!$A$3:$A$158,0),MATCH('Buying nGRPs'!AV$9,'March 2019'!$G$1:$BR$1,0))/SUMIFS(Summary!$D:$D,Summary!$A:$A,'Buying nGRPs'!$A45),"")</f>
        <v/>
      </c>
      <c r="AW45" s="158" t="str">
        <f>IFERROR(INDEX('March 2019'!$G$3:$BR$161,MATCH('Buying nGRPs'!$A45,'March 2019'!$A$3:$A$158,0),MATCH('Buying nGRPs'!AW$9,'March 2019'!$G$1:$BR$1,0))/SUMIFS(Summary!$D:$D,Summary!$A:$A,'Buying nGRPs'!$A45),"")</f>
        <v/>
      </c>
      <c r="AX45" s="158" t="str">
        <f>IFERROR(INDEX('March 2019'!$G$3:$BR$161,MATCH('Buying nGRPs'!$A45,'March 2019'!$A$3:$A$158,0),MATCH('Buying nGRPs'!AX$9,'March 2019'!$G$1:$BR$1,0))/SUMIFS(Summary!$D:$D,Summary!$A:$A,'Buying nGRPs'!$A45),"")</f>
        <v/>
      </c>
      <c r="AY45" s="158" t="str">
        <f>IFERROR(INDEX('March 2019'!$G$3:$BR$161,MATCH('Buying nGRPs'!$A45,'March 2019'!$A$3:$A$158,0),MATCH('Buying nGRPs'!AY$9,'March 2019'!$G$1:$BR$1,0))/SUMIFS(Summary!$D:$D,Summary!$A:$A,'Buying nGRPs'!$A45),"")</f>
        <v/>
      </c>
      <c r="AZ45" s="158" t="str">
        <f>IFERROR(INDEX('March 2019'!$G$3:$BR$161,MATCH('Buying nGRPs'!$A45,'March 2019'!$A$3:$A$158,0),MATCH('Buying nGRPs'!AZ$9,'March 2019'!$G$1:$BR$1,0))/SUMIFS(Summary!$D:$D,Summary!$A:$A,'Buying nGRPs'!$A45),"")</f>
        <v/>
      </c>
      <c r="BA45" s="158" t="str">
        <f>IFERROR(INDEX('March 2019'!$G$3:$BR$161,MATCH('Buying nGRPs'!$A45,'March 2019'!$A$3:$A$158,0),MATCH('Buying nGRPs'!BA$9,'March 2019'!$G$1:$BR$1,0))/SUMIFS(Summary!$D:$D,Summary!$A:$A,'Buying nGRPs'!$A45),"")</f>
        <v/>
      </c>
      <c r="BB45" s="11">
        <f t="shared" si="44"/>
        <v>0</v>
      </c>
      <c r="BC45" s="11"/>
      <c r="BD45" s="109">
        <f t="shared" si="45"/>
        <v>0</v>
      </c>
    </row>
    <row r="46" spans="1:57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2019'!$G$3:$BR$161,MATCH('Buying nGRPs'!$A46,'March 2019'!$A$3:$A$158,0),MATCH('Buying nGRPs'!G$9,'March 2019'!$G$1:$BR$1,0))/SUMIFS(Summary!$D:$D,Summary!$A:$A,'Buying nGRPs'!$A46),"")</f>
        <v/>
      </c>
      <c r="H46" s="158" t="str">
        <f>IFERROR(INDEX('March 2019'!$G$3:$BR$161,MATCH('Buying nGRPs'!$A46,'March 2019'!$A$3:$A$158,0),MATCH('Buying nGRPs'!H$9,'March 2019'!$G$1:$BR$1,0))/SUMIFS(Summary!$D:$D,Summary!$A:$A,'Buying nGRPs'!$A46),"")</f>
        <v/>
      </c>
      <c r="I46" s="158" t="str">
        <f>IFERROR(INDEX('March 2019'!$G$3:$BR$161,MATCH('Buying nGRPs'!$A46,'March 2019'!$A$3:$A$158,0),MATCH('Buying nGRPs'!I$9,'March 2019'!$G$1:$BR$1,0))/SUMIFS(Summary!$D:$D,Summary!$A:$A,'Buying nGRPs'!$A46),"")</f>
        <v/>
      </c>
      <c r="J46" s="158">
        <f>IFERROR(INDEX('March 2019'!$G$3:$BR$161,MATCH('Buying nGRPs'!$A46,'March 2019'!$A$3:$A$158,0),MATCH('Buying nGRPs'!J$9,'March 2019'!$G$1:$BR$1,0))/SUMIFS(Summary!$D:$D,Summary!$A:$A,'Buying nGRPs'!$A46),"")</f>
        <v>0</v>
      </c>
      <c r="K46" s="158" t="str">
        <f>IFERROR(INDEX('March 2019'!$G$3:$BR$161,MATCH('Buying nGRPs'!$A46,'March 2019'!$A$3:$A$158,0),MATCH('Buying nGRPs'!K$9,'March 2019'!$G$1:$BR$1,0))/SUMIFS(Summary!$D:$D,Summary!$A:$A,'Buying nGRPs'!$A46),"")</f>
        <v/>
      </c>
      <c r="L46" s="158" t="str">
        <f>IFERROR(INDEX('March 2019'!$G$3:$BR$161,MATCH('Buying nGRPs'!$A46,'March 2019'!$A$3:$A$158,0),MATCH('Buying nGRPs'!L$9,'March 2019'!$G$1:$BR$1,0))/SUMIFS(Summary!$D:$D,Summary!$A:$A,'Buying nGRPs'!$A46),"")</f>
        <v/>
      </c>
      <c r="M46" s="158" t="str">
        <f>IFERROR(INDEX('March 2019'!$G$3:$BR$161,MATCH('Buying nGRPs'!$A46,'March 2019'!$A$3:$A$158,0),MATCH('Buying nGRPs'!M$9,'March 2019'!$G$1:$BR$1,0))/SUMIFS(Summary!$D:$D,Summary!$A:$A,'Buying nGRPs'!$A46),"")</f>
        <v/>
      </c>
      <c r="N46" s="158" t="str">
        <f>IFERROR(INDEX('March 2019'!$G$3:$BR$161,MATCH('Buying nGRPs'!$A46,'March 2019'!$A$3:$A$158,0),MATCH('Buying nGRPs'!N$9,'March 2019'!$G$1:$BR$1,0))/SUMIFS(Summary!$D:$D,Summary!$A:$A,'Buying nGRPs'!$A46),"")</f>
        <v/>
      </c>
      <c r="O46" s="158" t="str">
        <f>IFERROR(INDEX('March 2019'!$G$3:$BR$161,MATCH('Buying nGRPs'!$A46,'March 2019'!$A$3:$A$158,0),MATCH('Buying nGRPs'!O$9,'March 2019'!$G$1:$BR$1,0))/SUMIFS(Summary!$D:$D,Summary!$A:$A,'Buying nGRPs'!$A46),"")</f>
        <v/>
      </c>
      <c r="P46" s="158" t="str">
        <f>IFERROR(INDEX('March 2019'!$G$3:$BR$161,MATCH('Buying nGRPs'!$A46,'March 2019'!$A$3:$A$158,0),MATCH('Buying nGRPs'!P$9,'March 2019'!$G$1:$BR$1,0))/SUMIFS(Summary!$D:$D,Summary!$A:$A,'Buying nGRPs'!$A46),"")</f>
        <v/>
      </c>
      <c r="Q46" s="158" t="str">
        <f>IFERROR(INDEX('March 2019'!$G$3:$BR$161,MATCH('Buying nGRPs'!$A46,'March 2019'!$A$3:$A$158,0),MATCH('Buying nGRPs'!Q$9,'March 2019'!$G$1:$BR$1,0))/SUMIFS(Summary!$D:$D,Summary!$A:$A,'Buying nGRPs'!$A46),"")</f>
        <v/>
      </c>
      <c r="R46" s="158" t="str">
        <f>IFERROR(INDEX('March 2019'!$G$3:$BR$161,MATCH('Buying nGRPs'!$A46,'March 2019'!$A$3:$A$158,0),MATCH('Buying nGRPs'!R$9,'March 2019'!$G$1:$BR$1,0))/SUMIFS(Summary!$D:$D,Summary!$A:$A,'Buying nGRPs'!$A46),"")</f>
        <v/>
      </c>
      <c r="S46" s="158" t="str">
        <f>IFERROR(INDEX('March 2019'!$G$3:$BR$161,MATCH('Buying nGRPs'!$A46,'March 2019'!$A$3:$A$158,0),MATCH('Buying nGRPs'!S$9,'March 2019'!$G$1:$BR$1,0))/SUMIFS(Summary!$D:$D,Summary!$A:$A,'Buying nGRPs'!$A46),"")</f>
        <v/>
      </c>
      <c r="T46" s="158" t="str">
        <f>IFERROR(INDEX('March 2019'!$G$3:$BR$161,MATCH('Buying nGRPs'!$A46,'March 2019'!$A$3:$A$158,0),MATCH('Buying nGRPs'!T$9,'March 2019'!$G$1:$BR$1,0))/SUMIFS(Summary!$D:$D,Summary!$A:$A,'Buying nGRPs'!$A46),"")</f>
        <v/>
      </c>
      <c r="U46" s="158" t="str">
        <f>IFERROR(INDEX('March 2019'!$G$3:$BR$161,MATCH('Buying nGRPs'!$A46,'March 2019'!$A$3:$A$158,0),MATCH('Buying nGRPs'!U$9,'March 2019'!$G$1:$BR$1,0))/SUMIFS(Summary!$D:$D,Summary!$A:$A,'Buying nGRPs'!$A46),"")</f>
        <v/>
      </c>
      <c r="V46" s="158" t="str">
        <f>IFERROR(INDEX('March 2019'!$G$3:$BR$161,MATCH('Buying nGRPs'!$A46,'March 2019'!$A$3:$A$158,0),MATCH('Buying nGRPs'!V$9,'March 2019'!$G$1:$BR$1,0))/SUMIFS(Summary!$D:$D,Summary!$A:$A,'Buying nGRPs'!$A46),"")</f>
        <v/>
      </c>
      <c r="W46" s="158" t="str">
        <f>IFERROR(INDEX('March 2019'!$G$3:$BR$161,MATCH('Buying nGRPs'!$A46,'March 2019'!$A$3:$A$158,0),MATCH('Buying nGRPs'!W$9,'March 2019'!$G$1:$BR$1,0))/SUMIFS(Summary!$D:$D,Summary!$A:$A,'Buying nGRPs'!$A46),"")</f>
        <v/>
      </c>
      <c r="X46" s="158" t="str">
        <f>IFERROR(INDEX('March 2019'!$G$3:$BR$161,MATCH('Buying nGRPs'!$A46,'March 2019'!$A$3:$A$158,0),MATCH('Buying nGRPs'!X$9,'March 2019'!$G$1:$BR$1,0))/SUMIFS(Summary!$D:$D,Summary!$A:$A,'Buying nGRPs'!$A46),"")</f>
        <v/>
      </c>
      <c r="Y46" s="158" t="str">
        <f>IFERROR(INDEX('March 2019'!$G$3:$BR$161,MATCH('Buying nGRPs'!$A46,'March 2019'!$A$3:$A$158,0),MATCH('Buying nGRPs'!Y$9,'March 2019'!$G$1:$BR$1,0))/SUMIFS(Summary!$D:$D,Summary!$A:$A,'Buying nGRPs'!$A46),"")</f>
        <v/>
      </c>
      <c r="Z46" s="158" t="str">
        <f>IFERROR(INDEX('March 2019'!$G$3:$BR$161,MATCH('Buying nGRPs'!$A46,'March 2019'!$A$3:$A$158,0),MATCH('Buying nGRPs'!Z$9,'March 2019'!$G$1:$BR$1,0))/SUMIFS(Summary!$D:$D,Summary!$A:$A,'Buying nGRPs'!$A46),"")</f>
        <v/>
      </c>
      <c r="AA46" s="158" t="str">
        <f>IFERROR(INDEX('March 2019'!$G$3:$BR$161,MATCH('Buying nGRPs'!$A46,'March 2019'!$A$3:$A$158,0),MATCH('Buying nGRPs'!AA$9,'March 2019'!$G$1:$BR$1,0))/SUMIFS(Summary!$D:$D,Summary!$A:$A,'Buying nGRPs'!$A46),"")</f>
        <v/>
      </c>
      <c r="AB46" s="158" t="str">
        <f>IFERROR(INDEX('March 2019'!$G$3:$BR$161,MATCH('Buying nGRPs'!$A46,'March 2019'!$A$3:$A$158,0),MATCH('Buying nGRPs'!AB$9,'March 2019'!$G$1:$BR$1,0))/SUMIFS(Summary!$D:$D,Summary!$A:$A,'Buying nGRPs'!$A46),"")</f>
        <v/>
      </c>
      <c r="AC46" s="158">
        <f>IFERROR(INDEX('March 2019'!$G$3:$BR$161,MATCH('Buying nGRPs'!$A46,'March 2019'!$A$3:$A$158,0),MATCH('Buying nGRPs'!AC$9,'March 2019'!$G$1:$BR$1,0))/SUMIFS(Summary!$D:$D,Summary!$A:$A,'Buying nGRPs'!$A46),"")</f>
        <v>0</v>
      </c>
      <c r="AD46" s="158">
        <f>IFERROR(INDEX('March 2019'!$G$3:$BR$161,MATCH('Buying nGRPs'!$A46,'March 2019'!$A$3:$A$158,0),MATCH('Buying nGRPs'!AD$9,'March 2019'!$G$1:$BR$1,0))/SUMIFS(Summary!$D:$D,Summary!$A:$A,'Buying nGRPs'!$A46),"")</f>
        <v>0</v>
      </c>
      <c r="AE46" s="158" t="str">
        <f>IFERROR(INDEX('March 2019'!$G$3:$BR$161,MATCH('Buying nGRPs'!$A46,'March 2019'!$A$3:$A$158,0),MATCH('Buying nGRPs'!AE$9,'March 2019'!$G$1:$BR$1,0))/SUMIFS(Summary!$D:$D,Summary!$A:$A,'Buying nGRPs'!$A46),"")</f>
        <v/>
      </c>
      <c r="AF46" s="158" t="str">
        <f>IFERROR(INDEX('March 2019'!$G$3:$BR$161,MATCH('Buying nGRPs'!$A46,'March 2019'!$A$3:$A$158,0),MATCH('Buying nGRPs'!AF$9,'March 2019'!$G$1:$BR$1,0))/SUMIFS(Summary!$D:$D,Summary!$A:$A,'Buying nGRPs'!$A46),"")</f>
        <v/>
      </c>
      <c r="AG46" s="158" t="str">
        <f>IFERROR(INDEX('March 2019'!$G$3:$BR$161,MATCH('Buying nGRPs'!$A46,'March 2019'!$A$3:$A$158,0),MATCH('Buying nGRPs'!AG$9,'March 2019'!$G$1:$BR$1,0))/SUMIFS(Summary!$D:$D,Summary!$A:$A,'Buying nGRPs'!$A46),"")</f>
        <v/>
      </c>
      <c r="AH46" s="158">
        <f>IFERROR(INDEX('March 2019'!$G$3:$BR$161,MATCH('Buying nGRPs'!$A46,'March 2019'!$A$3:$A$158,0),MATCH('Buying nGRPs'!AH$9,'March 2019'!$G$1:$BR$1,0))/SUMIFS(Summary!$D:$D,Summary!$A:$A,'Buying nGRPs'!$A46),"")</f>
        <v>0</v>
      </c>
      <c r="AI46" s="158" t="str">
        <f>IFERROR(INDEX('March 2019'!$G$3:$BR$161,MATCH('Buying nGRPs'!$A46,'March 2019'!$A$3:$A$158,0),MATCH('Buying nGRPs'!AI$9,'March 2019'!$G$1:$BR$1,0))/SUMIFS(Summary!$D:$D,Summary!$A:$A,'Buying nGRPs'!$A46),"")</f>
        <v/>
      </c>
      <c r="AJ46" s="158" t="str">
        <f>IFERROR(INDEX('March 2019'!$G$3:$BR$161,MATCH('Buying nGRPs'!$A46,'March 2019'!$A$3:$A$158,0),MATCH('Buying nGRPs'!AJ$9,'March 2019'!$G$1:$BR$1,0))/SUMIFS(Summary!$D:$D,Summary!$A:$A,'Buying nGRPs'!$A46),"")</f>
        <v/>
      </c>
      <c r="AK46" s="158">
        <f>IFERROR(INDEX('March 2019'!$G$3:$BR$161,MATCH('Buying nGRPs'!$A46,'March 2019'!$A$3:$A$158,0),MATCH('Buying nGRPs'!AK$9,'March 2019'!$G$1:$BR$1,0))/SUMIFS(Summary!$D:$D,Summary!$A:$A,'Buying nGRPs'!$A46),"")</f>
        <v>0</v>
      </c>
      <c r="AL46" s="158">
        <f>IFERROR(INDEX('March 2019'!$G$3:$BR$161,MATCH('Buying nGRPs'!$A46,'March 2019'!$A$3:$A$158,0),MATCH('Buying nGRPs'!AL$9,'March 2019'!$G$1:$BR$1,0))/SUMIFS(Summary!$D:$D,Summary!$A:$A,'Buying nGRPs'!$A46),"")</f>
        <v>0</v>
      </c>
      <c r="AM46" s="158" t="str">
        <f>IFERROR(INDEX('March 2019'!$G$3:$BR$161,MATCH('Buying nGRPs'!$A46,'March 2019'!$A$3:$A$158,0),MATCH('Buying nGRPs'!AM$9,'March 2019'!$G$1:$BR$1,0))/SUMIFS(Summary!$D:$D,Summary!$A:$A,'Buying nGRPs'!$A46),"")</f>
        <v/>
      </c>
      <c r="AN46" s="158">
        <f>IFERROR(INDEX('March 2019'!$G$3:$BR$161,MATCH('Buying nGRPs'!$A46,'March 2019'!$A$3:$A$158,0),MATCH('Buying nGRPs'!AN$9,'March 2019'!$G$1:$BR$1,0))/SUMIFS(Summary!$D:$D,Summary!$A:$A,'Buying nGRPs'!$A46),"")</f>
        <v>0</v>
      </c>
      <c r="AO46" s="158">
        <f>IFERROR(INDEX('March 2019'!$G$3:$BR$161,MATCH('Buying nGRPs'!$A46,'March 2019'!$A$3:$A$158,0),MATCH('Buying nGRPs'!AO$9,'March 2019'!$G$1:$BR$1,0))/SUMIFS(Summary!$D:$D,Summary!$A:$A,'Buying nGRPs'!$A46),"")</f>
        <v>0</v>
      </c>
      <c r="AP46" s="158" t="str">
        <f>IFERROR(INDEX('March 2019'!$G$3:$BR$161,MATCH('Buying nGRPs'!$A46,'March 2019'!$A$3:$A$158,0),MATCH('Buying nGRPs'!AP$9,'March 2019'!$G$1:$BR$1,0))/SUMIFS(Summary!$D:$D,Summary!$A:$A,'Buying nGRPs'!$A46),"")</f>
        <v/>
      </c>
      <c r="AQ46" s="158" t="str">
        <f>IFERROR(INDEX('March 2019'!$G$3:$BR$161,MATCH('Buying nGRPs'!$A46,'March 2019'!$A$3:$A$158,0),MATCH('Buying nGRPs'!AQ$9,'March 2019'!$G$1:$BR$1,0))/SUMIFS(Summary!$D:$D,Summary!$A:$A,'Buying nGRPs'!$A46),"")</f>
        <v/>
      </c>
      <c r="AR46" s="158">
        <f>IFERROR(INDEX('March 2019'!$G$3:$BR$161,MATCH('Buying nGRPs'!$A46,'March 2019'!$A$3:$A$158,0),MATCH('Buying nGRPs'!AR$9,'March 2019'!$G$1:$BR$1,0))/SUMIFS(Summary!$D:$D,Summary!$A:$A,'Buying nGRPs'!$A46),"")</f>
        <v>0</v>
      </c>
      <c r="AS46" s="158" t="str">
        <f>IFERROR(INDEX('March 2019'!$G$3:$BR$161,MATCH('Buying nGRPs'!$A46,'March 2019'!$A$3:$A$158,0),MATCH('Buying nGRPs'!AS$9,'March 2019'!$G$1:$BR$1,0))/SUMIFS(Summary!$D:$D,Summary!$A:$A,'Buying nGRPs'!$A46),"")</f>
        <v/>
      </c>
      <c r="AT46" s="158" t="str">
        <f>IFERROR(INDEX('March 2019'!$G$3:$BR$161,MATCH('Buying nGRPs'!$A46,'March 2019'!$A$3:$A$158,0),MATCH('Buying nGRPs'!AT$9,'March 2019'!$G$1:$BR$1,0))/SUMIFS(Summary!$D:$D,Summary!$A:$A,'Buying nGRPs'!$A46),"")</f>
        <v/>
      </c>
      <c r="AU46" s="158" t="str">
        <f>IFERROR(INDEX('March 2019'!$G$3:$BR$161,MATCH('Buying nGRPs'!$A46,'March 2019'!$A$3:$A$158,0),MATCH('Buying nGRPs'!AU$9,'March 2019'!$G$1:$BR$1,0))/SUMIFS(Summary!$D:$D,Summary!$A:$A,'Buying nGRPs'!$A46),"")</f>
        <v/>
      </c>
      <c r="AV46" s="158" t="str">
        <f>IFERROR(INDEX('March 2019'!$G$3:$BR$161,MATCH('Buying nGRPs'!$A46,'March 2019'!$A$3:$A$158,0),MATCH('Buying nGRPs'!AV$9,'March 2019'!$G$1:$BR$1,0))/SUMIFS(Summary!$D:$D,Summary!$A:$A,'Buying nGRPs'!$A46),"")</f>
        <v/>
      </c>
      <c r="AW46" s="158" t="str">
        <f>IFERROR(INDEX('March 2019'!$G$3:$BR$161,MATCH('Buying nGRPs'!$A46,'March 2019'!$A$3:$A$158,0),MATCH('Buying nGRPs'!AW$9,'March 2019'!$G$1:$BR$1,0))/SUMIFS(Summary!$D:$D,Summary!$A:$A,'Buying nGRPs'!$A46),"")</f>
        <v/>
      </c>
      <c r="AX46" s="158">
        <f>IFERROR(INDEX('March 2019'!$G$3:$BR$161,MATCH('Buying nGRPs'!$A46,'March 2019'!$A$3:$A$158,0),MATCH('Buying nGRPs'!AX$9,'March 2019'!$G$1:$BR$1,0))/SUMIFS(Summary!$D:$D,Summary!$A:$A,'Buying nGRPs'!$A46),"")</f>
        <v>0</v>
      </c>
      <c r="AY46" s="158">
        <f>IFERROR(INDEX('March 2019'!$G$3:$BR$161,MATCH('Buying nGRPs'!$A46,'March 2019'!$A$3:$A$158,0),MATCH('Buying nGRPs'!AY$9,'March 2019'!$G$1:$BR$1,0))/SUMIFS(Summary!$D:$D,Summary!$A:$A,'Buying nGRPs'!$A46),"")</f>
        <v>0</v>
      </c>
      <c r="AZ46" s="158">
        <f>IFERROR(INDEX('March 2019'!$G$3:$BR$161,MATCH('Buying nGRPs'!$A46,'March 2019'!$A$3:$A$158,0),MATCH('Buying nGRPs'!AZ$9,'March 2019'!$G$1:$BR$1,0))/SUMIFS(Summary!$D:$D,Summary!$A:$A,'Buying nGRPs'!$A46),"")</f>
        <v>0</v>
      </c>
      <c r="BA46" s="158">
        <f>IFERROR(INDEX('March 2019'!$G$3:$BR$161,MATCH('Buying nGRPs'!$A46,'March 2019'!$A$3:$A$158,0),MATCH('Buying nGRPs'!BA$9,'March 2019'!$G$1:$BR$1,0))/SUMIFS(Summary!$D:$D,Summary!$A:$A,'Buying nGRPs'!$A46),"")</f>
        <v>0</v>
      </c>
      <c r="BB46" s="11">
        <f t="shared" si="44"/>
        <v>0</v>
      </c>
      <c r="BC46" s="11"/>
      <c r="BD46" s="109">
        <f t="shared" si="45"/>
        <v>0</v>
      </c>
    </row>
    <row r="47" spans="1:57">
      <c r="A47" s="80" t="s">
        <v>65</v>
      </c>
      <c r="B47" s="105">
        <f t="shared" si="40"/>
        <v>0.22500000000000001</v>
      </c>
      <c r="C47" s="192">
        <f t="shared" si="41"/>
        <v>2.2500000000000002E-7</v>
      </c>
      <c r="D47" s="48">
        <f t="shared" si="42"/>
        <v>0</v>
      </c>
      <c r="E47" s="138">
        <f t="shared" si="43"/>
        <v>-0.22500000000000001</v>
      </c>
      <c r="F47" s="95" t="s">
        <v>65</v>
      </c>
      <c r="G47" s="158" t="str">
        <f>IFERROR(INDEX('March 2019'!$G$3:$BR$161,MATCH('Buying nGRPs'!$A47,'March 2019'!$A$3:$A$158,0),MATCH('Buying nGRPs'!G$9,'March 2019'!$G$1:$BR$1,0))/SUMIFS(Summary!$D:$D,Summary!$A:$A,'Buying nGRPs'!$A47),"")</f>
        <v/>
      </c>
      <c r="H47" s="158" t="str">
        <f>IFERROR(INDEX('March 2019'!$G$3:$BR$161,MATCH('Buying nGRPs'!$A47,'March 2019'!$A$3:$A$158,0),MATCH('Buying nGRPs'!H$9,'March 2019'!$G$1:$BR$1,0))/SUMIFS(Summary!$D:$D,Summary!$A:$A,'Buying nGRPs'!$A47),"")</f>
        <v/>
      </c>
      <c r="I47" s="158" t="str">
        <f>IFERROR(INDEX('March 2019'!$G$3:$BR$161,MATCH('Buying nGRPs'!$A47,'March 2019'!$A$3:$A$158,0),MATCH('Buying nGRPs'!I$9,'March 2019'!$G$1:$BR$1,0))/SUMIFS(Summary!$D:$D,Summary!$A:$A,'Buying nGRPs'!$A47),"")</f>
        <v/>
      </c>
      <c r="J47" s="158">
        <f>IFERROR(INDEX('March 2019'!$G$3:$BR$161,MATCH('Buying nGRPs'!$A47,'March 2019'!$A$3:$A$158,0),MATCH('Buying nGRPs'!J$9,'March 2019'!$G$1:$BR$1,0))/SUMIFS(Summary!$D:$D,Summary!$A:$A,'Buying nGRPs'!$A47),"")</f>
        <v>0</v>
      </c>
      <c r="K47" s="158" t="str">
        <f>IFERROR(INDEX('March 2019'!$G$3:$BR$161,MATCH('Buying nGRPs'!$A47,'March 2019'!$A$3:$A$158,0),MATCH('Buying nGRPs'!K$9,'March 2019'!$G$1:$BR$1,0))/SUMIFS(Summary!$D:$D,Summary!$A:$A,'Buying nGRPs'!$A47),"")</f>
        <v/>
      </c>
      <c r="L47" s="158" t="str">
        <f>IFERROR(INDEX('March 2019'!$G$3:$BR$161,MATCH('Buying nGRPs'!$A47,'March 2019'!$A$3:$A$158,0),MATCH('Buying nGRPs'!L$9,'March 2019'!$G$1:$BR$1,0))/SUMIFS(Summary!$D:$D,Summary!$A:$A,'Buying nGRPs'!$A47),"")</f>
        <v/>
      </c>
      <c r="M47" s="158" t="str">
        <f>IFERROR(INDEX('March 2019'!$G$3:$BR$161,MATCH('Buying nGRPs'!$A47,'March 2019'!$A$3:$A$158,0),MATCH('Buying nGRPs'!M$9,'March 2019'!$G$1:$BR$1,0))/SUMIFS(Summary!$D:$D,Summary!$A:$A,'Buying nGRPs'!$A47),"")</f>
        <v/>
      </c>
      <c r="N47" s="158" t="str">
        <f>IFERROR(INDEX('March 2019'!$G$3:$BR$161,MATCH('Buying nGRPs'!$A47,'March 2019'!$A$3:$A$158,0),MATCH('Buying nGRPs'!N$9,'March 2019'!$G$1:$BR$1,0))/SUMIFS(Summary!$D:$D,Summary!$A:$A,'Buying nGRPs'!$A47),"")</f>
        <v/>
      </c>
      <c r="O47" s="158" t="str">
        <f>IFERROR(INDEX('March 2019'!$G$3:$BR$161,MATCH('Buying nGRPs'!$A47,'March 2019'!$A$3:$A$158,0),MATCH('Buying nGRPs'!O$9,'March 2019'!$G$1:$BR$1,0))/SUMIFS(Summary!$D:$D,Summary!$A:$A,'Buying nGRPs'!$A47),"")</f>
        <v/>
      </c>
      <c r="P47" s="158" t="str">
        <f>IFERROR(INDEX('March 2019'!$G$3:$BR$161,MATCH('Buying nGRPs'!$A47,'March 2019'!$A$3:$A$158,0),MATCH('Buying nGRPs'!P$9,'March 2019'!$G$1:$BR$1,0))/SUMIFS(Summary!$D:$D,Summary!$A:$A,'Buying nGRPs'!$A47),"")</f>
        <v/>
      </c>
      <c r="Q47" s="158" t="str">
        <f>IFERROR(INDEX('March 2019'!$G$3:$BR$161,MATCH('Buying nGRPs'!$A47,'March 2019'!$A$3:$A$158,0),MATCH('Buying nGRPs'!Q$9,'March 2019'!$G$1:$BR$1,0))/SUMIFS(Summary!$D:$D,Summary!$A:$A,'Buying nGRPs'!$A47),"")</f>
        <v/>
      </c>
      <c r="R47" s="158" t="str">
        <f>IFERROR(INDEX('March 2019'!$G$3:$BR$161,MATCH('Buying nGRPs'!$A47,'March 2019'!$A$3:$A$158,0),MATCH('Buying nGRPs'!R$9,'March 2019'!$G$1:$BR$1,0))/SUMIFS(Summary!$D:$D,Summary!$A:$A,'Buying nGRPs'!$A47),"")</f>
        <v/>
      </c>
      <c r="S47" s="158" t="str">
        <f>IFERROR(INDEX('March 2019'!$G$3:$BR$161,MATCH('Buying nGRPs'!$A47,'March 2019'!$A$3:$A$158,0),MATCH('Buying nGRPs'!S$9,'March 2019'!$G$1:$BR$1,0))/SUMIFS(Summary!$D:$D,Summary!$A:$A,'Buying nGRPs'!$A47),"")</f>
        <v/>
      </c>
      <c r="T47" s="158" t="str">
        <f>IFERROR(INDEX('March 2019'!$G$3:$BR$161,MATCH('Buying nGRPs'!$A47,'March 2019'!$A$3:$A$158,0),MATCH('Buying nGRPs'!T$9,'March 2019'!$G$1:$BR$1,0))/SUMIFS(Summary!$D:$D,Summary!$A:$A,'Buying nGRPs'!$A47),"")</f>
        <v/>
      </c>
      <c r="U47" s="158" t="str">
        <f>IFERROR(INDEX('March 2019'!$G$3:$BR$161,MATCH('Buying nGRPs'!$A47,'March 2019'!$A$3:$A$158,0),MATCH('Buying nGRPs'!U$9,'March 2019'!$G$1:$BR$1,0))/SUMIFS(Summary!$D:$D,Summary!$A:$A,'Buying nGRPs'!$A47),"")</f>
        <v/>
      </c>
      <c r="V47" s="158" t="str">
        <f>IFERROR(INDEX('March 2019'!$G$3:$BR$161,MATCH('Buying nGRPs'!$A47,'March 2019'!$A$3:$A$158,0),MATCH('Buying nGRPs'!V$9,'March 2019'!$G$1:$BR$1,0))/SUMIFS(Summary!$D:$D,Summary!$A:$A,'Buying nGRPs'!$A47),"")</f>
        <v/>
      </c>
      <c r="W47" s="158" t="str">
        <f>IFERROR(INDEX('March 2019'!$G$3:$BR$161,MATCH('Buying nGRPs'!$A47,'March 2019'!$A$3:$A$158,0),MATCH('Buying nGRPs'!W$9,'March 2019'!$G$1:$BR$1,0))/SUMIFS(Summary!$D:$D,Summary!$A:$A,'Buying nGRPs'!$A47),"")</f>
        <v/>
      </c>
      <c r="X47" s="158" t="str">
        <f>IFERROR(INDEX('March 2019'!$G$3:$BR$161,MATCH('Buying nGRPs'!$A47,'March 2019'!$A$3:$A$158,0),MATCH('Buying nGRPs'!X$9,'March 2019'!$G$1:$BR$1,0))/SUMIFS(Summary!$D:$D,Summary!$A:$A,'Buying nGRPs'!$A47),"")</f>
        <v/>
      </c>
      <c r="Y47" s="158" t="str">
        <f>IFERROR(INDEX('March 2019'!$G$3:$BR$161,MATCH('Buying nGRPs'!$A47,'March 2019'!$A$3:$A$158,0),MATCH('Buying nGRPs'!Y$9,'March 2019'!$G$1:$BR$1,0))/SUMIFS(Summary!$D:$D,Summary!$A:$A,'Buying nGRPs'!$A47),"")</f>
        <v/>
      </c>
      <c r="Z47" s="158" t="str">
        <f>IFERROR(INDEX('March 2019'!$G$3:$BR$161,MATCH('Buying nGRPs'!$A47,'March 2019'!$A$3:$A$158,0),MATCH('Buying nGRPs'!Z$9,'March 2019'!$G$1:$BR$1,0))/SUMIFS(Summary!$D:$D,Summary!$A:$A,'Buying nGRPs'!$A47),"")</f>
        <v/>
      </c>
      <c r="AA47" s="158" t="str">
        <f>IFERROR(INDEX('March 2019'!$G$3:$BR$161,MATCH('Buying nGRPs'!$A47,'March 2019'!$A$3:$A$158,0),MATCH('Buying nGRPs'!AA$9,'March 2019'!$G$1:$BR$1,0))/SUMIFS(Summary!$D:$D,Summary!$A:$A,'Buying nGRPs'!$A47),"")</f>
        <v/>
      </c>
      <c r="AB47" s="158" t="str">
        <f>IFERROR(INDEX('March 2019'!$G$3:$BR$161,MATCH('Buying nGRPs'!$A47,'March 2019'!$A$3:$A$158,0),MATCH('Buying nGRPs'!AB$9,'March 2019'!$G$1:$BR$1,0))/SUMIFS(Summary!$D:$D,Summary!$A:$A,'Buying nGRPs'!$A47),"")</f>
        <v/>
      </c>
      <c r="AC47" s="158">
        <f>IFERROR(INDEX('March 2019'!$G$3:$BR$161,MATCH('Buying nGRPs'!$A47,'March 2019'!$A$3:$A$158,0),MATCH('Buying nGRPs'!AC$9,'March 2019'!$G$1:$BR$1,0))/SUMIFS(Summary!$D:$D,Summary!$A:$A,'Buying nGRPs'!$A47),"")</f>
        <v>0.125</v>
      </c>
      <c r="AD47" s="158">
        <f>IFERROR(INDEX('March 2019'!$G$3:$BR$161,MATCH('Buying nGRPs'!$A47,'March 2019'!$A$3:$A$158,0),MATCH('Buying nGRPs'!AD$9,'March 2019'!$G$1:$BR$1,0))/SUMIFS(Summary!$D:$D,Summary!$A:$A,'Buying nGRPs'!$A47),"")</f>
        <v>0.1</v>
      </c>
      <c r="AE47" s="158" t="str">
        <f>IFERROR(INDEX('March 2019'!$G$3:$BR$161,MATCH('Buying nGRPs'!$A47,'March 2019'!$A$3:$A$158,0),MATCH('Buying nGRPs'!AE$9,'March 2019'!$G$1:$BR$1,0))/SUMIFS(Summary!$D:$D,Summary!$A:$A,'Buying nGRPs'!$A47),"")</f>
        <v/>
      </c>
      <c r="AF47" s="158" t="str">
        <f>IFERROR(INDEX('March 2019'!$G$3:$BR$161,MATCH('Buying nGRPs'!$A47,'March 2019'!$A$3:$A$158,0),MATCH('Buying nGRPs'!AF$9,'March 2019'!$G$1:$BR$1,0))/SUMIFS(Summary!$D:$D,Summary!$A:$A,'Buying nGRPs'!$A47),"")</f>
        <v/>
      </c>
      <c r="AG47" s="158" t="str">
        <f>IFERROR(INDEX('March 2019'!$G$3:$BR$161,MATCH('Buying nGRPs'!$A47,'March 2019'!$A$3:$A$158,0),MATCH('Buying nGRPs'!AG$9,'March 2019'!$G$1:$BR$1,0))/SUMIFS(Summary!$D:$D,Summary!$A:$A,'Buying nGRPs'!$A47),"")</f>
        <v/>
      </c>
      <c r="AH47" s="158">
        <f>IFERROR(INDEX('March 2019'!$G$3:$BR$161,MATCH('Buying nGRPs'!$A47,'March 2019'!$A$3:$A$158,0),MATCH('Buying nGRPs'!AH$9,'March 2019'!$G$1:$BR$1,0))/SUMIFS(Summary!$D:$D,Summary!$A:$A,'Buying nGRPs'!$A47),"")</f>
        <v>0</v>
      </c>
      <c r="AI47" s="158" t="str">
        <f>IFERROR(INDEX('March 2019'!$G$3:$BR$161,MATCH('Buying nGRPs'!$A47,'March 2019'!$A$3:$A$158,0),MATCH('Buying nGRPs'!AI$9,'March 2019'!$G$1:$BR$1,0))/SUMIFS(Summary!$D:$D,Summary!$A:$A,'Buying nGRPs'!$A47),"")</f>
        <v/>
      </c>
      <c r="AJ47" s="158" t="str">
        <f>IFERROR(INDEX('March 2019'!$G$3:$BR$161,MATCH('Buying nGRPs'!$A47,'March 2019'!$A$3:$A$158,0),MATCH('Buying nGRPs'!AJ$9,'March 2019'!$G$1:$BR$1,0))/SUMIFS(Summary!$D:$D,Summary!$A:$A,'Buying nGRPs'!$A47),"")</f>
        <v/>
      </c>
      <c r="AK47" s="158">
        <f>IFERROR(INDEX('March 2019'!$G$3:$BR$161,MATCH('Buying nGRPs'!$A47,'March 2019'!$A$3:$A$158,0),MATCH('Buying nGRPs'!AK$9,'March 2019'!$G$1:$BR$1,0))/SUMIFS(Summary!$D:$D,Summary!$A:$A,'Buying nGRPs'!$A47),"")</f>
        <v>0</v>
      </c>
      <c r="AL47" s="158">
        <f>IFERROR(INDEX('March 2019'!$G$3:$BR$161,MATCH('Buying nGRPs'!$A47,'March 2019'!$A$3:$A$158,0),MATCH('Buying nGRPs'!AL$9,'March 2019'!$G$1:$BR$1,0))/SUMIFS(Summary!$D:$D,Summary!$A:$A,'Buying nGRPs'!$A47),"")</f>
        <v>0</v>
      </c>
      <c r="AM47" s="158" t="str">
        <f>IFERROR(INDEX('March 2019'!$G$3:$BR$161,MATCH('Buying nGRPs'!$A47,'March 2019'!$A$3:$A$158,0),MATCH('Buying nGRPs'!AM$9,'March 2019'!$G$1:$BR$1,0))/SUMIFS(Summary!$D:$D,Summary!$A:$A,'Buying nGRPs'!$A47),"")</f>
        <v/>
      </c>
      <c r="AN47" s="158">
        <f>IFERROR(INDEX('March 2019'!$G$3:$BR$161,MATCH('Buying nGRPs'!$A47,'March 2019'!$A$3:$A$158,0),MATCH('Buying nGRPs'!AN$9,'March 2019'!$G$1:$BR$1,0))/SUMIFS(Summary!$D:$D,Summary!$A:$A,'Buying nGRPs'!$A47),"")</f>
        <v>0</v>
      </c>
      <c r="AO47" s="158">
        <f>IFERROR(INDEX('March 2019'!$G$3:$BR$161,MATCH('Buying nGRPs'!$A47,'March 2019'!$A$3:$A$158,0),MATCH('Buying nGRPs'!AO$9,'March 2019'!$G$1:$BR$1,0))/SUMIFS(Summary!$D:$D,Summary!$A:$A,'Buying nGRPs'!$A47),"")</f>
        <v>0</v>
      </c>
      <c r="AP47" s="158" t="str">
        <f>IFERROR(INDEX('March 2019'!$G$3:$BR$161,MATCH('Buying nGRPs'!$A47,'March 2019'!$A$3:$A$158,0),MATCH('Buying nGRPs'!AP$9,'March 2019'!$G$1:$BR$1,0))/SUMIFS(Summary!$D:$D,Summary!$A:$A,'Buying nGRPs'!$A47),"")</f>
        <v/>
      </c>
      <c r="AQ47" s="158" t="str">
        <f>IFERROR(INDEX('March 2019'!$G$3:$BR$161,MATCH('Buying nGRPs'!$A47,'March 2019'!$A$3:$A$158,0),MATCH('Buying nGRPs'!AQ$9,'March 2019'!$G$1:$BR$1,0))/SUMIFS(Summary!$D:$D,Summary!$A:$A,'Buying nGRPs'!$A47),"")</f>
        <v/>
      </c>
      <c r="AR47" s="158">
        <f>IFERROR(INDEX('March 2019'!$G$3:$BR$161,MATCH('Buying nGRPs'!$A47,'March 2019'!$A$3:$A$158,0),MATCH('Buying nGRPs'!AR$9,'March 2019'!$G$1:$BR$1,0))/SUMIFS(Summary!$D:$D,Summary!$A:$A,'Buying nGRPs'!$A47),"")</f>
        <v>0</v>
      </c>
      <c r="AS47" s="158" t="str">
        <f>IFERROR(INDEX('March 2019'!$G$3:$BR$161,MATCH('Buying nGRPs'!$A47,'March 2019'!$A$3:$A$158,0),MATCH('Buying nGRPs'!AS$9,'March 2019'!$G$1:$BR$1,0))/SUMIFS(Summary!$D:$D,Summary!$A:$A,'Buying nGRPs'!$A47),"")</f>
        <v/>
      </c>
      <c r="AT47" s="158" t="str">
        <f>IFERROR(INDEX('March 2019'!$G$3:$BR$161,MATCH('Buying nGRPs'!$A47,'March 2019'!$A$3:$A$158,0),MATCH('Buying nGRPs'!AT$9,'March 2019'!$G$1:$BR$1,0))/SUMIFS(Summary!$D:$D,Summary!$A:$A,'Buying nGRPs'!$A47),"")</f>
        <v/>
      </c>
      <c r="AU47" s="158" t="str">
        <f>IFERROR(INDEX('March 2019'!$G$3:$BR$161,MATCH('Buying nGRPs'!$A47,'March 2019'!$A$3:$A$158,0),MATCH('Buying nGRPs'!AU$9,'March 2019'!$G$1:$BR$1,0))/SUMIFS(Summary!$D:$D,Summary!$A:$A,'Buying nGRPs'!$A47),"")</f>
        <v/>
      </c>
      <c r="AV47" s="158" t="str">
        <f>IFERROR(INDEX('March 2019'!$G$3:$BR$161,MATCH('Buying nGRPs'!$A47,'March 2019'!$A$3:$A$158,0),MATCH('Buying nGRPs'!AV$9,'March 2019'!$G$1:$BR$1,0))/SUMIFS(Summary!$D:$D,Summary!$A:$A,'Buying nGRPs'!$A47),"")</f>
        <v/>
      </c>
      <c r="AW47" s="158" t="str">
        <f>IFERROR(INDEX('March 2019'!$G$3:$BR$161,MATCH('Buying nGRPs'!$A47,'March 2019'!$A$3:$A$158,0),MATCH('Buying nGRPs'!AW$9,'March 2019'!$G$1:$BR$1,0))/SUMIFS(Summary!$D:$D,Summary!$A:$A,'Buying nGRPs'!$A47),"")</f>
        <v/>
      </c>
      <c r="AX47" s="158">
        <f>IFERROR(INDEX('March 2019'!$G$3:$BR$161,MATCH('Buying nGRPs'!$A47,'March 2019'!$A$3:$A$158,0),MATCH('Buying nGRPs'!AX$9,'March 2019'!$G$1:$BR$1,0))/SUMIFS(Summary!$D:$D,Summary!$A:$A,'Buying nGRPs'!$A47),"")</f>
        <v>0</v>
      </c>
      <c r="AY47" s="158">
        <f>IFERROR(INDEX('March 2019'!$G$3:$BR$161,MATCH('Buying nGRPs'!$A47,'March 2019'!$A$3:$A$158,0),MATCH('Buying nGRPs'!AY$9,'March 2019'!$G$1:$BR$1,0))/SUMIFS(Summary!$D:$D,Summary!$A:$A,'Buying nGRPs'!$A47),"")</f>
        <v>0</v>
      </c>
      <c r="AZ47" s="158">
        <f>IFERROR(INDEX('March 2019'!$G$3:$BR$161,MATCH('Buying nGRPs'!$A47,'March 2019'!$A$3:$A$158,0),MATCH('Buying nGRPs'!AZ$9,'March 2019'!$G$1:$BR$1,0))/SUMIFS(Summary!$D:$D,Summary!$A:$A,'Buying nGRPs'!$A47),"")</f>
        <v>0</v>
      </c>
      <c r="BA47" s="158">
        <f>IFERROR(INDEX('March 2019'!$G$3:$BR$161,MATCH('Buying nGRPs'!$A47,'March 2019'!$A$3:$A$158,0),MATCH('Buying nGRPs'!BA$9,'March 2019'!$G$1:$BR$1,0))/SUMIFS(Summary!$D:$D,Summary!$A:$A,'Buying nGRPs'!$A47),"")</f>
        <v>0</v>
      </c>
      <c r="BB47" s="11">
        <f t="shared" si="44"/>
        <v>0.22500000000000001</v>
      </c>
      <c r="BC47" s="11"/>
      <c r="BD47" s="109">
        <f t="shared" si="45"/>
        <v>-0.22500000000000001</v>
      </c>
    </row>
    <row r="48" spans="1:57">
      <c r="A48" s="80" t="s">
        <v>66</v>
      </c>
      <c r="B48" s="105">
        <f t="shared" si="40"/>
        <v>0.19060714285714284</v>
      </c>
      <c r="C48" s="192">
        <f t="shared" si="41"/>
        <v>1.9060714285714283E-7</v>
      </c>
      <c r="D48" s="48">
        <f t="shared" si="42"/>
        <v>0</v>
      </c>
      <c r="E48" s="138">
        <f t="shared" si="43"/>
        <v>-0.19060714285714284</v>
      </c>
      <c r="F48" s="93" t="s">
        <v>66</v>
      </c>
      <c r="G48" s="158" t="str">
        <f>IFERROR(INDEX('March 2019'!$G$3:$BR$161,MATCH('Buying nGRPs'!$A48,'March 2019'!$A$3:$A$158,0),MATCH('Buying nGRPs'!G$9,'March 2019'!$G$1:$BR$1,0))/SUMIFS(Summary!$D:$D,Summary!$A:$A,'Buying nGRPs'!$A48),"")</f>
        <v/>
      </c>
      <c r="H48" s="158" t="str">
        <f>IFERROR(INDEX('March 2019'!$G$3:$BR$161,MATCH('Buying nGRPs'!$A48,'March 2019'!$A$3:$A$158,0),MATCH('Buying nGRPs'!H$9,'March 2019'!$G$1:$BR$1,0))/SUMIFS(Summary!$D:$D,Summary!$A:$A,'Buying nGRPs'!$A48),"")</f>
        <v/>
      </c>
      <c r="I48" s="158" t="str">
        <f>IFERROR(INDEX('March 2019'!$G$3:$BR$161,MATCH('Buying nGRPs'!$A48,'March 2019'!$A$3:$A$158,0),MATCH('Buying nGRPs'!I$9,'March 2019'!$G$1:$BR$1,0))/SUMIFS(Summary!$D:$D,Summary!$A:$A,'Buying nGRPs'!$A48),"")</f>
        <v/>
      </c>
      <c r="J48" s="158">
        <f>IFERROR(INDEX('March 2019'!$G$3:$BR$161,MATCH('Buying nGRPs'!$A48,'March 2019'!$A$3:$A$158,0),MATCH('Buying nGRPs'!J$9,'March 2019'!$G$1:$BR$1,0))/SUMIFS(Summary!$D:$D,Summary!$A:$A,'Buying nGRPs'!$A48),"")</f>
        <v>0</v>
      </c>
      <c r="K48" s="158" t="str">
        <f>IFERROR(INDEX('March 2019'!$G$3:$BR$161,MATCH('Buying nGRPs'!$A48,'March 2019'!$A$3:$A$158,0),MATCH('Buying nGRPs'!K$9,'March 2019'!$G$1:$BR$1,0))/SUMIFS(Summary!$D:$D,Summary!$A:$A,'Buying nGRPs'!$A48),"")</f>
        <v/>
      </c>
      <c r="L48" s="158" t="str">
        <f>IFERROR(INDEX('March 2019'!$G$3:$BR$161,MATCH('Buying nGRPs'!$A48,'March 2019'!$A$3:$A$158,0),MATCH('Buying nGRPs'!L$9,'March 2019'!$G$1:$BR$1,0))/SUMIFS(Summary!$D:$D,Summary!$A:$A,'Buying nGRPs'!$A48),"")</f>
        <v/>
      </c>
      <c r="M48" s="158" t="str">
        <f>IFERROR(INDEX('March 2019'!$G$3:$BR$161,MATCH('Buying nGRPs'!$A48,'March 2019'!$A$3:$A$158,0),MATCH('Buying nGRPs'!M$9,'March 2019'!$G$1:$BR$1,0))/SUMIFS(Summary!$D:$D,Summary!$A:$A,'Buying nGRPs'!$A48),"")</f>
        <v/>
      </c>
      <c r="N48" s="158" t="str">
        <f>IFERROR(INDEX('March 2019'!$G$3:$BR$161,MATCH('Buying nGRPs'!$A48,'March 2019'!$A$3:$A$158,0),MATCH('Buying nGRPs'!N$9,'March 2019'!$G$1:$BR$1,0))/SUMIFS(Summary!$D:$D,Summary!$A:$A,'Buying nGRPs'!$A48),"")</f>
        <v/>
      </c>
      <c r="O48" s="158" t="str">
        <f>IFERROR(INDEX('March 2019'!$G$3:$BR$161,MATCH('Buying nGRPs'!$A48,'March 2019'!$A$3:$A$158,0),MATCH('Buying nGRPs'!O$9,'March 2019'!$G$1:$BR$1,0))/SUMIFS(Summary!$D:$D,Summary!$A:$A,'Buying nGRPs'!$A48),"")</f>
        <v/>
      </c>
      <c r="P48" s="158" t="str">
        <f>IFERROR(INDEX('March 2019'!$G$3:$BR$161,MATCH('Buying nGRPs'!$A48,'March 2019'!$A$3:$A$158,0),MATCH('Buying nGRPs'!P$9,'March 2019'!$G$1:$BR$1,0))/SUMIFS(Summary!$D:$D,Summary!$A:$A,'Buying nGRPs'!$A48),"")</f>
        <v/>
      </c>
      <c r="Q48" s="158" t="str">
        <f>IFERROR(INDEX('March 2019'!$G$3:$BR$161,MATCH('Buying nGRPs'!$A48,'March 2019'!$A$3:$A$158,0),MATCH('Buying nGRPs'!Q$9,'March 2019'!$G$1:$BR$1,0))/SUMIFS(Summary!$D:$D,Summary!$A:$A,'Buying nGRPs'!$A48),"")</f>
        <v/>
      </c>
      <c r="R48" s="158" t="str">
        <f>IFERROR(INDEX('March 2019'!$G$3:$BR$161,MATCH('Buying nGRPs'!$A48,'March 2019'!$A$3:$A$158,0),MATCH('Buying nGRPs'!R$9,'March 2019'!$G$1:$BR$1,0))/SUMIFS(Summary!$D:$D,Summary!$A:$A,'Buying nGRPs'!$A48),"")</f>
        <v/>
      </c>
      <c r="S48" s="158" t="str">
        <f>IFERROR(INDEX('March 2019'!$G$3:$BR$161,MATCH('Buying nGRPs'!$A48,'March 2019'!$A$3:$A$158,0),MATCH('Buying nGRPs'!S$9,'March 2019'!$G$1:$BR$1,0))/SUMIFS(Summary!$D:$D,Summary!$A:$A,'Buying nGRPs'!$A48),"")</f>
        <v/>
      </c>
      <c r="T48" s="158" t="str">
        <f>IFERROR(INDEX('March 2019'!$G$3:$BR$161,MATCH('Buying nGRPs'!$A48,'March 2019'!$A$3:$A$158,0),MATCH('Buying nGRPs'!T$9,'March 2019'!$G$1:$BR$1,0))/SUMIFS(Summary!$D:$D,Summary!$A:$A,'Buying nGRPs'!$A48),"")</f>
        <v/>
      </c>
      <c r="U48" s="158" t="str">
        <f>IFERROR(INDEX('March 2019'!$G$3:$BR$161,MATCH('Buying nGRPs'!$A48,'March 2019'!$A$3:$A$158,0),MATCH('Buying nGRPs'!U$9,'March 2019'!$G$1:$BR$1,0))/SUMIFS(Summary!$D:$D,Summary!$A:$A,'Buying nGRPs'!$A48),"")</f>
        <v/>
      </c>
      <c r="V48" s="158" t="str">
        <f>IFERROR(INDEX('March 2019'!$G$3:$BR$161,MATCH('Buying nGRPs'!$A48,'March 2019'!$A$3:$A$158,0),MATCH('Buying nGRPs'!V$9,'March 2019'!$G$1:$BR$1,0))/SUMIFS(Summary!$D:$D,Summary!$A:$A,'Buying nGRPs'!$A48),"")</f>
        <v/>
      </c>
      <c r="W48" s="158" t="str">
        <f>IFERROR(INDEX('March 2019'!$G$3:$BR$161,MATCH('Buying nGRPs'!$A48,'March 2019'!$A$3:$A$158,0),MATCH('Buying nGRPs'!W$9,'March 2019'!$G$1:$BR$1,0))/SUMIFS(Summary!$D:$D,Summary!$A:$A,'Buying nGRPs'!$A48),"")</f>
        <v/>
      </c>
      <c r="X48" s="158" t="str">
        <f>IFERROR(INDEX('March 2019'!$G$3:$BR$161,MATCH('Buying nGRPs'!$A48,'March 2019'!$A$3:$A$158,0),MATCH('Buying nGRPs'!X$9,'March 2019'!$G$1:$BR$1,0))/SUMIFS(Summary!$D:$D,Summary!$A:$A,'Buying nGRPs'!$A48),"")</f>
        <v/>
      </c>
      <c r="Y48" s="158" t="str">
        <f>IFERROR(INDEX('March 2019'!$G$3:$BR$161,MATCH('Buying nGRPs'!$A48,'March 2019'!$A$3:$A$158,0),MATCH('Buying nGRPs'!Y$9,'March 2019'!$G$1:$BR$1,0))/SUMIFS(Summary!$D:$D,Summary!$A:$A,'Buying nGRPs'!$A48),"")</f>
        <v/>
      </c>
      <c r="Z48" s="158" t="str">
        <f>IFERROR(INDEX('March 2019'!$G$3:$BR$161,MATCH('Buying nGRPs'!$A48,'March 2019'!$A$3:$A$158,0),MATCH('Buying nGRPs'!Z$9,'March 2019'!$G$1:$BR$1,0))/SUMIFS(Summary!$D:$D,Summary!$A:$A,'Buying nGRPs'!$A48),"")</f>
        <v/>
      </c>
      <c r="AA48" s="158" t="str">
        <f>IFERROR(INDEX('March 2019'!$G$3:$BR$161,MATCH('Buying nGRPs'!$A48,'March 2019'!$A$3:$A$158,0),MATCH('Buying nGRPs'!AA$9,'March 2019'!$G$1:$BR$1,0))/SUMIFS(Summary!$D:$D,Summary!$A:$A,'Buying nGRPs'!$A48),"")</f>
        <v/>
      </c>
      <c r="AB48" s="158" t="str">
        <f>IFERROR(INDEX('March 2019'!$G$3:$BR$161,MATCH('Buying nGRPs'!$A48,'March 2019'!$A$3:$A$158,0),MATCH('Buying nGRPs'!AB$9,'March 2019'!$G$1:$BR$1,0))/SUMIFS(Summary!$D:$D,Summary!$A:$A,'Buying nGRPs'!$A48),"")</f>
        <v/>
      </c>
      <c r="AC48" s="158">
        <f>IFERROR(INDEX('March 2019'!$G$3:$BR$161,MATCH('Buying nGRPs'!$A48,'March 2019'!$A$3:$A$158,0),MATCH('Buying nGRPs'!AC$9,'March 2019'!$G$1:$BR$1,0))/SUMIFS(Summary!$D:$D,Summary!$A:$A,'Buying nGRPs'!$A48),"")</f>
        <v>7.1428571428571425E-2</v>
      </c>
      <c r="AD48" s="158">
        <f>IFERROR(INDEX('March 2019'!$G$3:$BR$161,MATCH('Buying nGRPs'!$A48,'March 2019'!$A$3:$A$158,0),MATCH('Buying nGRPs'!AD$9,'March 2019'!$G$1:$BR$1,0))/SUMIFS(Summary!$D:$D,Summary!$A:$A,'Buying nGRPs'!$A48),"")</f>
        <v>6.2035714285714284E-2</v>
      </c>
      <c r="AE48" s="158" t="str">
        <f>IFERROR(INDEX('March 2019'!$G$3:$BR$161,MATCH('Buying nGRPs'!$A48,'March 2019'!$A$3:$A$158,0),MATCH('Buying nGRPs'!AE$9,'March 2019'!$G$1:$BR$1,0))/SUMIFS(Summary!$D:$D,Summary!$A:$A,'Buying nGRPs'!$A48),"")</f>
        <v/>
      </c>
      <c r="AF48" s="158" t="str">
        <f>IFERROR(INDEX('March 2019'!$G$3:$BR$161,MATCH('Buying nGRPs'!$A48,'March 2019'!$A$3:$A$158,0),MATCH('Buying nGRPs'!AF$9,'March 2019'!$G$1:$BR$1,0))/SUMIFS(Summary!$D:$D,Summary!$A:$A,'Buying nGRPs'!$A48),"")</f>
        <v/>
      </c>
      <c r="AG48" s="158" t="str">
        <f>IFERROR(INDEX('March 2019'!$G$3:$BR$161,MATCH('Buying nGRPs'!$A48,'March 2019'!$A$3:$A$158,0),MATCH('Buying nGRPs'!AG$9,'March 2019'!$G$1:$BR$1,0))/SUMIFS(Summary!$D:$D,Summary!$A:$A,'Buying nGRPs'!$A48),"")</f>
        <v/>
      </c>
      <c r="AH48" s="158">
        <f>IFERROR(INDEX('March 2019'!$G$3:$BR$161,MATCH('Buying nGRPs'!$A48,'March 2019'!$A$3:$A$158,0),MATCH('Buying nGRPs'!AH$9,'March 2019'!$G$1:$BR$1,0))/SUMIFS(Summary!$D:$D,Summary!$A:$A,'Buying nGRPs'!$A48),"")</f>
        <v>5.7142857142857141E-2</v>
      </c>
      <c r="AI48" s="158" t="str">
        <f>IFERROR(INDEX('March 2019'!$G$3:$BR$161,MATCH('Buying nGRPs'!$A48,'March 2019'!$A$3:$A$158,0),MATCH('Buying nGRPs'!AI$9,'March 2019'!$G$1:$BR$1,0))/SUMIFS(Summary!$D:$D,Summary!$A:$A,'Buying nGRPs'!$A48),"")</f>
        <v/>
      </c>
      <c r="AJ48" s="158" t="str">
        <f>IFERROR(INDEX('March 2019'!$G$3:$BR$161,MATCH('Buying nGRPs'!$A48,'March 2019'!$A$3:$A$158,0),MATCH('Buying nGRPs'!AJ$9,'March 2019'!$G$1:$BR$1,0))/SUMIFS(Summary!$D:$D,Summary!$A:$A,'Buying nGRPs'!$A48),"")</f>
        <v/>
      </c>
      <c r="AK48" s="158">
        <f>IFERROR(INDEX('March 2019'!$G$3:$BR$161,MATCH('Buying nGRPs'!$A48,'March 2019'!$A$3:$A$158,0),MATCH('Buying nGRPs'!AK$9,'March 2019'!$G$1:$BR$1,0))/SUMIFS(Summary!$D:$D,Summary!$A:$A,'Buying nGRPs'!$A48),"")</f>
        <v>0</v>
      </c>
      <c r="AL48" s="158">
        <f>IFERROR(INDEX('March 2019'!$G$3:$BR$161,MATCH('Buying nGRPs'!$A48,'March 2019'!$A$3:$A$158,0),MATCH('Buying nGRPs'!AL$9,'March 2019'!$G$1:$BR$1,0))/SUMIFS(Summary!$D:$D,Summary!$A:$A,'Buying nGRPs'!$A48),"")</f>
        <v>0</v>
      </c>
      <c r="AM48" s="158" t="str">
        <f>IFERROR(INDEX('March 2019'!$G$3:$BR$161,MATCH('Buying nGRPs'!$A48,'March 2019'!$A$3:$A$158,0),MATCH('Buying nGRPs'!AM$9,'March 2019'!$G$1:$BR$1,0))/SUMIFS(Summary!$D:$D,Summary!$A:$A,'Buying nGRPs'!$A48),"")</f>
        <v/>
      </c>
      <c r="AN48" s="158">
        <f>IFERROR(INDEX('March 2019'!$G$3:$BR$161,MATCH('Buying nGRPs'!$A48,'March 2019'!$A$3:$A$158,0),MATCH('Buying nGRPs'!AN$9,'March 2019'!$G$1:$BR$1,0))/SUMIFS(Summary!$D:$D,Summary!$A:$A,'Buying nGRPs'!$A48),"")</f>
        <v>0</v>
      </c>
      <c r="AO48" s="158">
        <f>IFERROR(INDEX('March 2019'!$G$3:$BR$161,MATCH('Buying nGRPs'!$A48,'March 2019'!$A$3:$A$158,0),MATCH('Buying nGRPs'!AO$9,'March 2019'!$G$1:$BR$1,0))/SUMIFS(Summary!$D:$D,Summary!$A:$A,'Buying nGRPs'!$A48),"")</f>
        <v>0</v>
      </c>
      <c r="AP48" s="158" t="str">
        <f>IFERROR(INDEX('March 2019'!$G$3:$BR$161,MATCH('Buying nGRPs'!$A48,'March 2019'!$A$3:$A$158,0),MATCH('Buying nGRPs'!AP$9,'March 2019'!$G$1:$BR$1,0))/SUMIFS(Summary!$D:$D,Summary!$A:$A,'Buying nGRPs'!$A48),"")</f>
        <v/>
      </c>
      <c r="AQ48" s="158" t="str">
        <f>IFERROR(INDEX('March 2019'!$G$3:$BR$161,MATCH('Buying nGRPs'!$A48,'March 2019'!$A$3:$A$158,0),MATCH('Buying nGRPs'!AQ$9,'March 2019'!$G$1:$BR$1,0))/SUMIFS(Summary!$D:$D,Summary!$A:$A,'Buying nGRPs'!$A48),"")</f>
        <v/>
      </c>
      <c r="AR48" s="158">
        <f>IFERROR(INDEX('March 2019'!$G$3:$BR$161,MATCH('Buying nGRPs'!$A48,'March 2019'!$A$3:$A$158,0),MATCH('Buying nGRPs'!AR$9,'March 2019'!$G$1:$BR$1,0))/SUMIFS(Summary!$D:$D,Summary!$A:$A,'Buying nGRPs'!$A48),"")</f>
        <v>0</v>
      </c>
      <c r="AS48" s="158" t="str">
        <f>IFERROR(INDEX('March 2019'!$G$3:$BR$161,MATCH('Buying nGRPs'!$A48,'March 2019'!$A$3:$A$158,0),MATCH('Buying nGRPs'!AS$9,'March 2019'!$G$1:$BR$1,0))/SUMIFS(Summary!$D:$D,Summary!$A:$A,'Buying nGRPs'!$A48),"")</f>
        <v/>
      </c>
      <c r="AT48" s="158" t="str">
        <f>IFERROR(INDEX('March 2019'!$G$3:$BR$161,MATCH('Buying nGRPs'!$A48,'March 2019'!$A$3:$A$158,0),MATCH('Buying nGRPs'!AT$9,'March 2019'!$G$1:$BR$1,0))/SUMIFS(Summary!$D:$D,Summary!$A:$A,'Buying nGRPs'!$A48),"")</f>
        <v/>
      </c>
      <c r="AU48" s="158" t="str">
        <f>IFERROR(INDEX('March 2019'!$G$3:$BR$161,MATCH('Buying nGRPs'!$A48,'March 2019'!$A$3:$A$158,0),MATCH('Buying nGRPs'!AU$9,'March 2019'!$G$1:$BR$1,0))/SUMIFS(Summary!$D:$D,Summary!$A:$A,'Buying nGRPs'!$A48),"")</f>
        <v/>
      </c>
      <c r="AV48" s="158" t="str">
        <f>IFERROR(INDEX('March 2019'!$G$3:$BR$161,MATCH('Buying nGRPs'!$A48,'March 2019'!$A$3:$A$158,0),MATCH('Buying nGRPs'!AV$9,'March 2019'!$G$1:$BR$1,0))/SUMIFS(Summary!$D:$D,Summary!$A:$A,'Buying nGRPs'!$A48),"")</f>
        <v/>
      </c>
      <c r="AW48" s="158" t="str">
        <f>IFERROR(INDEX('March 2019'!$G$3:$BR$161,MATCH('Buying nGRPs'!$A48,'March 2019'!$A$3:$A$158,0),MATCH('Buying nGRPs'!AW$9,'March 2019'!$G$1:$BR$1,0))/SUMIFS(Summary!$D:$D,Summary!$A:$A,'Buying nGRPs'!$A48),"")</f>
        <v/>
      </c>
      <c r="AX48" s="158">
        <f>IFERROR(INDEX('March 2019'!$G$3:$BR$161,MATCH('Buying nGRPs'!$A48,'March 2019'!$A$3:$A$158,0),MATCH('Buying nGRPs'!AX$9,'March 2019'!$G$1:$BR$1,0))/SUMIFS(Summary!$D:$D,Summary!$A:$A,'Buying nGRPs'!$A48),"")</f>
        <v>0</v>
      </c>
      <c r="AY48" s="158">
        <f>IFERROR(INDEX('March 2019'!$G$3:$BR$161,MATCH('Buying nGRPs'!$A48,'March 2019'!$A$3:$A$158,0),MATCH('Buying nGRPs'!AY$9,'March 2019'!$G$1:$BR$1,0))/SUMIFS(Summary!$D:$D,Summary!$A:$A,'Buying nGRPs'!$A48),"")</f>
        <v>0</v>
      </c>
      <c r="AZ48" s="158">
        <f>IFERROR(INDEX('March 2019'!$G$3:$BR$161,MATCH('Buying nGRPs'!$A48,'March 2019'!$A$3:$A$158,0),MATCH('Buying nGRPs'!AZ$9,'March 2019'!$G$1:$BR$1,0))/SUMIFS(Summary!$D:$D,Summary!$A:$A,'Buying nGRPs'!$A48),"")</f>
        <v>0</v>
      </c>
      <c r="BA48" s="158">
        <f>IFERROR(INDEX('March 2019'!$G$3:$BR$161,MATCH('Buying nGRPs'!$A48,'March 2019'!$A$3:$A$158,0),MATCH('Buying nGRPs'!BA$9,'March 2019'!$G$1:$BR$1,0))/SUMIFS(Summary!$D:$D,Summary!$A:$A,'Buying nGRPs'!$A48),"")</f>
        <v>0</v>
      </c>
      <c r="BB48" s="11">
        <f t="shared" si="44"/>
        <v>0.19060714285714284</v>
      </c>
      <c r="BC48" s="11"/>
      <c r="BD48" s="109">
        <f t="shared" si="45"/>
        <v>-0.19060714285714284</v>
      </c>
    </row>
    <row r="49" spans="1:56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2019'!$G$3:$BR$161,MATCH('Buying nGRPs'!$A49,'March 2019'!$A$3:$A$158,0),MATCH('Buying nGRPs'!G$9,'March 2019'!$G$1:$BR$1,0))/SUMIFS(Summary!$D:$D,Summary!$A:$A,'Buying nGRPs'!$A49),"")</f>
        <v/>
      </c>
      <c r="H49" s="158" t="str">
        <f>IFERROR(INDEX('March 2019'!$G$3:$BR$161,MATCH('Buying nGRPs'!$A49,'March 2019'!$A$3:$A$158,0),MATCH('Buying nGRPs'!H$9,'March 2019'!$G$1:$BR$1,0))/SUMIFS(Summary!$D:$D,Summary!$A:$A,'Buying nGRPs'!$A49),"")</f>
        <v/>
      </c>
      <c r="I49" s="158" t="str">
        <f>IFERROR(INDEX('March 2019'!$G$3:$BR$161,MATCH('Buying nGRPs'!$A49,'March 2019'!$A$3:$A$158,0),MATCH('Buying nGRPs'!I$9,'March 2019'!$G$1:$BR$1,0))/SUMIFS(Summary!$D:$D,Summary!$A:$A,'Buying nGRPs'!$A49),"")</f>
        <v/>
      </c>
      <c r="J49" s="158" t="str">
        <f>IFERROR(INDEX('March 2019'!$G$3:$BR$161,MATCH('Buying nGRPs'!$A49,'March 2019'!$A$3:$A$158,0),MATCH('Buying nGRPs'!J$9,'March 2019'!$G$1:$BR$1,0))/SUMIFS(Summary!$D:$D,Summary!$A:$A,'Buying nGRPs'!$A49),"")</f>
        <v/>
      </c>
      <c r="K49" s="158" t="str">
        <f>IFERROR(INDEX('March 2019'!$G$3:$BR$161,MATCH('Buying nGRPs'!$A49,'March 2019'!$A$3:$A$158,0),MATCH('Buying nGRPs'!K$9,'March 2019'!$G$1:$BR$1,0))/SUMIFS(Summary!$D:$D,Summary!$A:$A,'Buying nGRPs'!$A49),"")</f>
        <v/>
      </c>
      <c r="L49" s="158" t="str">
        <f>IFERROR(INDEX('March 2019'!$G$3:$BR$161,MATCH('Buying nGRPs'!$A49,'March 2019'!$A$3:$A$158,0),MATCH('Buying nGRPs'!L$9,'March 2019'!$G$1:$BR$1,0))/SUMIFS(Summary!$D:$D,Summary!$A:$A,'Buying nGRPs'!$A49),"")</f>
        <v/>
      </c>
      <c r="M49" s="158" t="str">
        <f>IFERROR(INDEX('March 2019'!$G$3:$BR$161,MATCH('Buying nGRPs'!$A49,'March 2019'!$A$3:$A$158,0),MATCH('Buying nGRPs'!M$9,'March 2019'!$G$1:$BR$1,0))/SUMIFS(Summary!$D:$D,Summary!$A:$A,'Buying nGRPs'!$A49),"")</f>
        <v/>
      </c>
      <c r="N49" s="158" t="str">
        <f>IFERROR(INDEX('March 2019'!$G$3:$BR$161,MATCH('Buying nGRPs'!$A49,'March 2019'!$A$3:$A$158,0),MATCH('Buying nGRPs'!N$9,'March 2019'!$G$1:$BR$1,0))/SUMIFS(Summary!$D:$D,Summary!$A:$A,'Buying nGRPs'!$A49),"")</f>
        <v/>
      </c>
      <c r="O49" s="158" t="str">
        <f>IFERROR(INDEX('March 2019'!$G$3:$BR$161,MATCH('Buying nGRPs'!$A49,'March 2019'!$A$3:$A$158,0),MATCH('Buying nGRPs'!O$9,'March 2019'!$G$1:$BR$1,0))/SUMIFS(Summary!$D:$D,Summary!$A:$A,'Buying nGRPs'!$A49),"")</f>
        <v/>
      </c>
      <c r="P49" s="158" t="str">
        <f>IFERROR(INDEX('March 2019'!$G$3:$BR$161,MATCH('Buying nGRPs'!$A49,'March 2019'!$A$3:$A$158,0),MATCH('Buying nGRPs'!P$9,'March 2019'!$G$1:$BR$1,0))/SUMIFS(Summary!$D:$D,Summary!$A:$A,'Buying nGRPs'!$A49),"")</f>
        <v/>
      </c>
      <c r="Q49" s="158" t="str">
        <f>IFERROR(INDEX('March 2019'!$G$3:$BR$161,MATCH('Buying nGRPs'!$A49,'March 2019'!$A$3:$A$158,0),MATCH('Buying nGRPs'!Q$9,'March 2019'!$G$1:$BR$1,0))/SUMIFS(Summary!$D:$D,Summary!$A:$A,'Buying nGRPs'!$A49),"")</f>
        <v/>
      </c>
      <c r="R49" s="158" t="str">
        <f>IFERROR(INDEX('March 2019'!$G$3:$BR$161,MATCH('Buying nGRPs'!$A49,'March 2019'!$A$3:$A$158,0),MATCH('Buying nGRPs'!R$9,'March 2019'!$G$1:$BR$1,0))/SUMIFS(Summary!$D:$D,Summary!$A:$A,'Buying nGRPs'!$A49),"")</f>
        <v/>
      </c>
      <c r="S49" s="158" t="str">
        <f>IFERROR(INDEX('March 2019'!$G$3:$BR$161,MATCH('Buying nGRPs'!$A49,'March 2019'!$A$3:$A$158,0),MATCH('Buying nGRPs'!S$9,'March 2019'!$G$1:$BR$1,0))/SUMIFS(Summary!$D:$D,Summary!$A:$A,'Buying nGRPs'!$A49),"")</f>
        <v/>
      </c>
      <c r="T49" s="158" t="str">
        <f>IFERROR(INDEX('March 2019'!$G$3:$BR$161,MATCH('Buying nGRPs'!$A49,'March 2019'!$A$3:$A$158,0),MATCH('Buying nGRPs'!T$9,'March 2019'!$G$1:$BR$1,0))/SUMIFS(Summary!$D:$D,Summary!$A:$A,'Buying nGRPs'!$A49),"")</f>
        <v/>
      </c>
      <c r="U49" s="158" t="str">
        <f>IFERROR(INDEX('March 2019'!$G$3:$BR$161,MATCH('Buying nGRPs'!$A49,'March 2019'!$A$3:$A$158,0),MATCH('Buying nGRPs'!U$9,'March 2019'!$G$1:$BR$1,0))/SUMIFS(Summary!$D:$D,Summary!$A:$A,'Buying nGRPs'!$A49),"")</f>
        <v/>
      </c>
      <c r="V49" s="158" t="str">
        <f>IFERROR(INDEX('March 2019'!$G$3:$BR$161,MATCH('Buying nGRPs'!$A49,'March 2019'!$A$3:$A$158,0),MATCH('Buying nGRPs'!V$9,'March 2019'!$G$1:$BR$1,0))/SUMIFS(Summary!$D:$D,Summary!$A:$A,'Buying nGRPs'!$A49),"")</f>
        <v/>
      </c>
      <c r="W49" s="158" t="str">
        <f>IFERROR(INDEX('March 2019'!$G$3:$BR$161,MATCH('Buying nGRPs'!$A49,'March 2019'!$A$3:$A$158,0),MATCH('Buying nGRPs'!W$9,'March 2019'!$G$1:$BR$1,0))/SUMIFS(Summary!$D:$D,Summary!$A:$A,'Buying nGRPs'!$A49),"")</f>
        <v/>
      </c>
      <c r="X49" s="158" t="str">
        <f>IFERROR(INDEX('March 2019'!$G$3:$BR$161,MATCH('Buying nGRPs'!$A49,'March 2019'!$A$3:$A$158,0),MATCH('Buying nGRPs'!X$9,'March 2019'!$G$1:$BR$1,0))/SUMIFS(Summary!$D:$D,Summary!$A:$A,'Buying nGRPs'!$A49),"")</f>
        <v/>
      </c>
      <c r="Y49" s="158" t="str">
        <f>IFERROR(INDEX('March 2019'!$G$3:$BR$161,MATCH('Buying nGRPs'!$A49,'March 2019'!$A$3:$A$158,0),MATCH('Buying nGRPs'!Y$9,'March 2019'!$G$1:$BR$1,0))/SUMIFS(Summary!$D:$D,Summary!$A:$A,'Buying nGRPs'!$A49),"")</f>
        <v/>
      </c>
      <c r="Z49" s="158" t="str">
        <f>IFERROR(INDEX('March 2019'!$G$3:$BR$161,MATCH('Buying nGRPs'!$A49,'March 2019'!$A$3:$A$158,0),MATCH('Buying nGRPs'!Z$9,'March 2019'!$G$1:$BR$1,0))/SUMIFS(Summary!$D:$D,Summary!$A:$A,'Buying nGRPs'!$A49),"")</f>
        <v/>
      </c>
      <c r="AA49" s="158" t="str">
        <f>IFERROR(INDEX('March 2019'!$G$3:$BR$161,MATCH('Buying nGRPs'!$A49,'March 2019'!$A$3:$A$158,0),MATCH('Buying nGRPs'!AA$9,'March 2019'!$G$1:$BR$1,0))/SUMIFS(Summary!$D:$D,Summary!$A:$A,'Buying nGRPs'!$A49),"")</f>
        <v/>
      </c>
      <c r="AB49" s="158" t="str">
        <f>IFERROR(INDEX('March 2019'!$G$3:$BR$161,MATCH('Buying nGRPs'!$A49,'March 2019'!$A$3:$A$158,0),MATCH('Buying nGRPs'!AB$9,'March 2019'!$G$1:$BR$1,0))/SUMIFS(Summary!$D:$D,Summary!$A:$A,'Buying nGRPs'!$A49),"")</f>
        <v/>
      </c>
      <c r="AC49" s="158" t="str">
        <f>IFERROR(INDEX('March 2019'!$G$3:$BR$161,MATCH('Buying nGRPs'!$A49,'March 2019'!$A$3:$A$158,0),MATCH('Buying nGRPs'!AC$9,'March 2019'!$G$1:$BR$1,0))/SUMIFS(Summary!$D:$D,Summary!$A:$A,'Buying nGRPs'!$A49),"")</f>
        <v/>
      </c>
      <c r="AD49" s="158" t="str">
        <f>IFERROR(INDEX('March 2019'!$G$3:$BR$161,MATCH('Buying nGRPs'!$A49,'March 2019'!$A$3:$A$158,0),MATCH('Buying nGRPs'!AD$9,'March 2019'!$G$1:$BR$1,0))/SUMIFS(Summary!$D:$D,Summary!$A:$A,'Buying nGRPs'!$A49),"")</f>
        <v/>
      </c>
      <c r="AE49" s="158" t="str">
        <f>IFERROR(INDEX('March 2019'!$G$3:$BR$161,MATCH('Buying nGRPs'!$A49,'March 2019'!$A$3:$A$158,0),MATCH('Buying nGRPs'!AE$9,'March 2019'!$G$1:$BR$1,0))/SUMIFS(Summary!$D:$D,Summary!$A:$A,'Buying nGRPs'!$A49),"")</f>
        <v/>
      </c>
      <c r="AF49" s="158" t="str">
        <f>IFERROR(INDEX('March 2019'!$G$3:$BR$161,MATCH('Buying nGRPs'!$A49,'March 2019'!$A$3:$A$158,0),MATCH('Buying nGRPs'!AF$9,'March 2019'!$G$1:$BR$1,0))/SUMIFS(Summary!$D:$D,Summary!$A:$A,'Buying nGRPs'!$A49),"")</f>
        <v/>
      </c>
      <c r="AG49" s="158" t="str">
        <f>IFERROR(INDEX('March 2019'!$G$3:$BR$161,MATCH('Buying nGRPs'!$A49,'March 2019'!$A$3:$A$158,0),MATCH('Buying nGRPs'!AG$9,'March 2019'!$G$1:$BR$1,0))/SUMIFS(Summary!$D:$D,Summary!$A:$A,'Buying nGRPs'!$A49),"")</f>
        <v/>
      </c>
      <c r="AH49" s="158" t="str">
        <f>IFERROR(INDEX('March 2019'!$G$3:$BR$161,MATCH('Buying nGRPs'!$A49,'March 2019'!$A$3:$A$158,0),MATCH('Buying nGRPs'!AH$9,'March 2019'!$G$1:$BR$1,0))/SUMIFS(Summary!$D:$D,Summary!$A:$A,'Buying nGRPs'!$A49),"")</f>
        <v/>
      </c>
      <c r="AI49" s="158" t="str">
        <f>IFERROR(INDEX('March 2019'!$G$3:$BR$161,MATCH('Buying nGRPs'!$A49,'March 2019'!$A$3:$A$158,0),MATCH('Buying nGRPs'!AI$9,'March 2019'!$G$1:$BR$1,0))/SUMIFS(Summary!$D:$D,Summary!$A:$A,'Buying nGRPs'!$A49),"")</f>
        <v/>
      </c>
      <c r="AJ49" s="158" t="str">
        <f>IFERROR(INDEX('March 2019'!$G$3:$BR$161,MATCH('Buying nGRPs'!$A49,'March 2019'!$A$3:$A$158,0),MATCH('Buying nGRPs'!AJ$9,'March 2019'!$G$1:$BR$1,0))/SUMIFS(Summary!$D:$D,Summary!$A:$A,'Buying nGRPs'!$A49),"")</f>
        <v/>
      </c>
      <c r="AK49" s="158" t="str">
        <f>IFERROR(INDEX('March 2019'!$G$3:$BR$161,MATCH('Buying nGRPs'!$A49,'March 2019'!$A$3:$A$158,0),MATCH('Buying nGRPs'!AK$9,'March 2019'!$G$1:$BR$1,0))/SUMIFS(Summary!$D:$D,Summary!$A:$A,'Buying nGRPs'!$A49),"")</f>
        <v/>
      </c>
      <c r="AL49" s="158" t="str">
        <f>IFERROR(INDEX('March 2019'!$G$3:$BR$161,MATCH('Buying nGRPs'!$A49,'March 2019'!$A$3:$A$158,0),MATCH('Buying nGRPs'!AL$9,'March 2019'!$G$1:$BR$1,0))/SUMIFS(Summary!$D:$D,Summary!$A:$A,'Buying nGRPs'!$A49),"")</f>
        <v/>
      </c>
      <c r="AM49" s="158" t="str">
        <f>IFERROR(INDEX('March 2019'!$G$3:$BR$161,MATCH('Buying nGRPs'!$A49,'March 2019'!$A$3:$A$158,0),MATCH('Buying nGRPs'!AM$9,'March 2019'!$G$1:$BR$1,0))/SUMIFS(Summary!$D:$D,Summary!$A:$A,'Buying nGRPs'!$A49),"")</f>
        <v/>
      </c>
      <c r="AN49" s="158" t="str">
        <f>IFERROR(INDEX('March 2019'!$G$3:$BR$161,MATCH('Buying nGRPs'!$A49,'March 2019'!$A$3:$A$158,0),MATCH('Buying nGRPs'!AN$9,'March 2019'!$G$1:$BR$1,0))/SUMIFS(Summary!$D:$D,Summary!$A:$A,'Buying nGRPs'!$A49),"")</f>
        <v/>
      </c>
      <c r="AO49" s="158" t="str">
        <f>IFERROR(INDEX('March 2019'!$G$3:$BR$161,MATCH('Buying nGRPs'!$A49,'March 2019'!$A$3:$A$158,0),MATCH('Buying nGRPs'!AO$9,'March 2019'!$G$1:$BR$1,0))/SUMIFS(Summary!$D:$D,Summary!$A:$A,'Buying nGRPs'!$A49),"")</f>
        <v/>
      </c>
      <c r="AP49" s="158" t="str">
        <f>IFERROR(INDEX('March 2019'!$G$3:$BR$161,MATCH('Buying nGRPs'!$A49,'March 2019'!$A$3:$A$158,0),MATCH('Buying nGRPs'!AP$9,'March 2019'!$G$1:$BR$1,0))/SUMIFS(Summary!$D:$D,Summary!$A:$A,'Buying nGRPs'!$A49),"")</f>
        <v/>
      </c>
      <c r="AQ49" s="158" t="str">
        <f>IFERROR(INDEX('March 2019'!$G$3:$BR$161,MATCH('Buying nGRPs'!$A49,'March 2019'!$A$3:$A$158,0),MATCH('Buying nGRPs'!AQ$9,'March 2019'!$G$1:$BR$1,0))/SUMIFS(Summary!$D:$D,Summary!$A:$A,'Buying nGRPs'!$A49),"")</f>
        <v/>
      </c>
      <c r="AR49" s="158" t="str">
        <f>IFERROR(INDEX('March 2019'!$G$3:$BR$161,MATCH('Buying nGRPs'!$A49,'March 2019'!$A$3:$A$158,0),MATCH('Buying nGRPs'!AR$9,'March 2019'!$G$1:$BR$1,0))/SUMIFS(Summary!$D:$D,Summary!$A:$A,'Buying nGRPs'!$A49),"")</f>
        <v/>
      </c>
      <c r="AS49" s="158" t="str">
        <f>IFERROR(INDEX('March 2019'!$G$3:$BR$161,MATCH('Buying nGRPs'!$A49,'March 2019'!$A$3:$A$158,0),MATCH('Buying nGRPs'!AS$9,'March 2019'!$G$1:$BR$1,0))/SUMIFS(Summary!$D:$D,Summary!$A:$A,'Buying nGRPs'!$A49),"")</f>
        <v/>
      </c>
      <c r="AT49" s="158" t="str">
        <f>IFERROR(INDEX('March 2019'!$G$3:$BR$161,MATCH('Buying nGRPs'!$A49,'March 2019'!$A$3:$A$158,0),MATCH('Buying nGRPs'!AT$9,'March 2019'!$G$1:$BR$1,0))/SUMIFS(Summary!$D:$D,Summary!$A:$A,'Buying nGRPs'!$A49),"")</f>
        <v/>
      </c>
      <c r="AU49" s="158" t="str">
        <f>IFERROR(INDEX('March 2019'!$G$3:$BR$161,MATCH('Buying nGRPs'!$A49,'March 2019'!$A$3:$A$158,0),MATCH('Buying nGRPs'!AU$9,'March 2019'!$G$1:$BR$1,0))/SUMIFS(Summary!$D:$D,Summary!$A:$A,'Buying nGRPs'!$A49),"")</f>
        <v/>
      </c>
      <c r="AV49" s="158" t="str">
        <f>IFERROR(INDEX('March 2019'!$G$3:$BR$161,MATCH('Buying nGRPs'!$A49,'March 2019'!$A$3:$A$158,0),MATCH('Buying nGRPs'!AV$9,'March 2019'!$G$1:$BR$1,0))/SUMIFS(Summary!$D:$D,Summary!$A:$A,'Buying nGRPs'!$A49),"")</f>
        <v/>
      </c>
      <c r="AW49" s="158" t="str">
        <f>IFERROR(INDEX('March 2019'!$G$3:$BR$161,MATCH('Buying nGRPs'!$A49,'March 2019'!$A$3:$A$158,0),MATCH('Buying nGRPs'!AW$9,'March 2019'!$G$1:$BR$1,0))/SUMIFS(Summary!$D:$D,Summary!$A:$A,'Buying nGRPs'!$A49),"")</f>
        <v/>
      </c>
      <c r="AX49" s="158" t="str">
        <f>IFERROR(INDEX('March 2019'!$G$3:$BR$161,MATCH('Buying nGRPs'!$A49,'March 2019'!$A$3:$A$158,0),MATCH('Buying nGRPs'!AX$9,'March 2019'!$G$1:$BR$1,0))/SUMIFS(Summary!$D:$D,Summary!$A:$A,'Buying nGRPs'!$A49),"")</f>
        <v/>
      </c>
      <c r="AY49" s="158" t="str">
        <f>IFERROR(INDEX('March 2019'!$G$3:$BR$161,MATCH('Buying nGRPs'!$A49,'March 2019'!$A$3:$A$158,0),MATCH('Buying nGRPs'!AY$9,'March 2019'!$G$1:$BR$1,0))/SUMIFS(Summary!$D:$D,Summary!$A:$A,'Buying nGRPs'!$A49),"")</f>
        <v/>
      </c>
      <c r="AZ49" s="158" t="str">
        <f>IFERROR(INDEX('March 2019'!$G$3:$BR$161,MATCH('Buying nGRPs'!$A49,'March 2019'!$A$3:$A$158,0),MATCH('Buying nGRPs'!AZ$9,'March 2019'!$G$1:$BR$1,0))/SUMIFS(Summary!$D:$D,Summary!$A:$A,'Buying nGRPs'!$A49),"")</f>
        <v/>
      </c>
      <c r="BA49" s="158" t="str">
        <f>IFERROR(INDEX('March 2019'!$G$3:$BR$161,MATCH('Buying nGRPs'!$A49,'March 2019'!$A$3:$A$158,0),MATCH('Buying nGRPs'!BA$9,'March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>
      <c r="A50" s="80" t="s">
        <v>68</v>
      </c>
      <c r="B50" s="105">
        <f t="shared" si="40"/>
        <v>0.22000000000000003</v>
      </c>
      <c r="C50" s="251">
        <f t="shared" ref="C50:C51" si="46">B50/1000000</f>
        <v>2.2000000000000004E-7</v>
      </c>
      <c r="D50" s="48">
        <f t="shared" si="42"/>
        <v>0</v>
      </c>
      <c r="E50" s="138">
        <f t="shared" si="43"/>
        <v>-0.22000000000000003</v>
      </c>
      <c r="F50" s="93" t="s">
        <v>68</v>
      </c>
      <c r="G50" s="158" t="str">
        <f>IFERROR(INDEX('March 2019'!$G$3:$BR$161,MATCH('Buying nGRPs'!$A50,'March 2019'!$A$3:$A$158,0),MATCH('Buying nGRPs'!G$9,'March 2019'!$G$1:$BR$1,0))/SUMIFS(Summary!$D:$D,Summary!$A:$A,'Buying nGRPs'!$A50),"")</f>
        <v/>
      </c>
      <c r="H50" s="158" t="str">
        <f>IFERROR(INDEX('March 2019'!$G$3:$BR$161,MATCH('Buying nGRPs'!$A50,'March 2019'!$A$3:$A$158,0),MATCH('Buying nGRPs'!H$9,'March 2019'!$G$1:$BR$1,0))/SUMIFS(Summary!$D:$D,Summary!$A:$A,'Buying nGRPs'!$A50),"")</f>
        <v/>
      </c>
      <c r="I50" s="158" t="str">
        <f>IFERROR(INDEX('March 2019'!$G$3:$BR$161,MATCH('Buying nGRPs'!$A50,'March 2019'!$A$3:$A$158,0),MATCH('Buying nGRPs'!I$9,'March 2019'!$G$1:$BR$1,0))/SUMIFS(Summary!$D:$D,Summary!$A:$A,'Buying nGRPs'!$A50),"")</f>
        <v/>
      </c>
      <c r="J50" s="158">
        <f>IFERROR(INDEX('March 2019'!$G$3:$BR$161,MATCH('Buying nGRPs'!$A50,'March 2019'!$A$3:$A$158,0),MATCH('Buying nGRPs'!J$9,'March 2019'!$G$1:$BR$1,0))/SUMIFS(Summary!$D:$D,Summary!$A:$A,'Buying nGRPs'!$A50),"")</f>
        <v>0</v>
      </c>
      <c r="K50" s="158" t="str">
        <f>IFERROR(INDEX('March 2019'!$G$3:$BR$161,MATCH('Buying nGRPs'!$A50,'March 2019'!$A$3:$A$158,0),MATCH('Buying nGRPs'!K$9,'March 2019'!$G$1:$BR$1,0))/SUMIFS(Summary!$D:$D,Summary!$A:$A,'Buying nGRPs'!$A50),"")</f>
        <v/>
      </c>
      <c r="L50" s="158" t="str">
        <f>IFERROR(INDEX('March 2019'!$G$3:$BR$161,MATCH('Buying nGRPs'!$A50,'March 2019'!$A$3:$A$158,0),MATCH('Buying nGRPs'!L$9,'March 2019'!$G$1:$BR$1,0))/SUMIFS(Summary!$D:$D,Summary!$A:$A,'Buying nGRPs'!$A50),"")</f>
        <v/>
      </c>
      <c r="M50" s="158" t="str">
        <f>IFERROR(INDEX('March 2019'!$G$3:$BR$161,MATCH('Buying nGRPs'!$A50,'March 2019'!$A$3:$A$158,0),MATCH('Buying nGRPs'!M$9,'March 2019'!$G$1:$BR$1,0))/SUMIFS(Summary!$D:$D,Summary!$A:$A,'Buying nGRPs'!$A50),"")</f>
        <v/>
      </c>
      <c r="N50" s="158" t="str">
        <f>IFERROR(INDEX('March 2019'!$G$3:$BR$161,MATCH('Buying nGRPs'!$A50,'March 2019'!$A$3:$A$158,0),MATCH('Buying nGRPs'!N$9,'March 2019'!$G$1:$BR$1,0))/SUMIFS(Summary!$D:$D,Summary!$A:$A,'Buying nGRPs'!$A50),"")</f>
        <v/>
      </c>
      <c r="O50" s="158" t="str">
        <f>IFERROR(INDEX('March 2019'!$G$3:$BR$161,MATCH('Buying nGRPs'!$A50,'March 2019'!$A$3:$A$158,0),MATCH('Buying nGRPs'!O$9,'March 2019'!$G$1:$BR$1,0))/SUMIFS(Summary!$D:$D,Summary!$A:$A,'Buying nGRPs'!$A50),"")</f>
        <v/>
      </c>
      <c r="P50" s="158" t="str">
        <f>IFERROR(INDEX('March 2019'!$G$3:$BR$161,MATCH('Buying nGRPs'!$A50,'March 2019'!$A$3:$A$158,0),MATCH('Buying nGRPs'!P$9,'March 2019'!$G$1:$BR$1,0))/SUMIFS(Summary!$D:$D,Summary!$A:$A,'Buying nGRPs'!$A50),"")</f>
        <v/>
      </c>
      <c r="Q50" s="158" t="str">
        <f>IFERROR(INDEX('March 2019'!$G$3:$BR$161,MATCH('Buying nGRPs'!$A50,'March 2019'!$A$3:$A$158,0),MATCH('Buying nGRPs'!Q$9,'March 2019'!$G$1:$BR$1,0))/SUMIFS(Summary!$D:$D,Summary!$A:$A,'Buying nGRPs'!$A50),"")</f>
        <v/>
      </c>
      <c r="R50" s="158" t="str">
        <f>IFERROR(INDEX('March 2019'!$G$3:$BR$161,MATCH('Buying nGRPs'!$A50,'March 2019'!$A$3:$A$158,0),MATCH('Buying nGRPs'!R$9,'March 2019'!$G$1:$BR$1,0))/SUMIFS(Summary!$D:$D,Summary!$A:$A,'Buying nGRPs'!$A50),"")</f>
        <v/>
      </c>
      <c r="S50" s="158" t="str">
        <f>IFERROR(INDEX('March 2019'!$G$3:$BR$161,MATCH('Buying nGRPs'!$A50,'March 2019'!$A$3:$A$158,0),MATCH('Buying nGRPs'!S$9,'March 2019'!$G$1:$BR$1,0))/SUMIFS(Summary!$D:$D,Summary!$A:$A,'Buying nGRPs'!$A50),"")</f>
        <v/>
      </c>
      <c r="T50" s="158" t="str">
        <f>IFERROR(INDEX('March 2019'!$G$3:$BR$161,MATCH('Buying nGRPs'!$A50,'March 2019'!$A$3:$A$158,0),MATCH('Buying nGRPs'!T$9,'March 2019'!$G$1:$BR$1,0))/SUMIFS(Summary!$D:$D,Summary!$A:$A,'Buying nGRPs'!$A50),"")</f>
        <v/>
      </c>
      <c r="U50" s="158" t="str">
        <f>IFERROR(INDEX('March 2019'!$G$3:$BR$161,MATCH('Buying nGRPs'!$A50,'March 2019'!$A$3:$A$158,0),MATCH('Buying nGRPs'!U$9,'March 2019'!$G$1:$BR$1,0))/SUMIFS(Summary!$D:$D,Summary!$A:$A,'Buying nGRPs'!$A50),"")</f>
        <v/>
      </c>
      <c r="V50" s="158" t="str">
        <f>IFERROR(INDEX('March 2019'!$G$3:$BR$161,MATCH('Buying nGRPs'!$A50,'March 2019'!$A$3:$A$158,0),MATCH('Buying nGRPs'!V$9,'March 2019'!$G$1:$BR$1,0))/SUMIFS(Summary!$D:$D,Summary!$A:$A,'Buying nGRPs'!$A50),"")</f>
        <v/>
      </c>
      <c r="W50" s="158" t="str">
        <f>IFERROR(INDEX('March 2019'!$G$3:$BR$161,MATCH('Buying nGRPs'!$A50,'March 2019'!$A$3:$A$158,0),MATCH('Buying nGRPs'!W$9,'March 2019'!$G$1:$BR$1,0))/SUMIFS(Summary!$D:$D,Summary!$A:$A,'Buying nGRPs'!$A50),"")</f>
        <v/>
      </c>
      <c r="X50" s="158" t="str">
        <f>IFERROR(INDEX('March 2019'!$G$3:$BR$161,MATCH('Buying nGRPs'!$A50,'March 2019'!$A$3:$A$158,0),MATCH('Buying nGRPs'!X$9,'March 2019'!$G$1:$BR$1,0))/SUMIFS(Summary!$D:$D,Summary!$A:$A,'Buying nGRPs'!$A50),"")</f>
        <v/>
      </c>
      <c r="Y50" s="158" t="str">
        <f>IFERROR(INDEX('March 2019'!$G$3:$BR$161,MATCH('Buying nGRPs'!$A50,'March 2019'!$A$3:$A$158,0),MATCH('Buying nGRPs'!Y$9,'March 2019'!$G$1:$BR$1,0))/SUMIFS(Summary!$D:$D,Summary!$A:$A,'Buying nGRPs'!$A50),"")</f>
        <v/>
      </c>
      <c r="Z50" s="158" t="str">
        <f>IFERROR(INDEX('March 2019'!$G$3:$BR$161,MATCH('Buying nGRPs'!$A50,'March 2019'!$A$3:$A$158,0),MATCH('Buying nGRPs'!Z$9,'March 2019'!$G$1:$BR$1,0))/SUMIFS(Summary!$D:$D,Summary!$A:$A,'Buying nGRPs'!$A50),"")</f>
        <v/>
      </c>
      <c r="AA50" s="158" t="str">
        <f>IFERROR(INDEX('March 2019'!$G$3:$BR$161,MATCH('Buying nGRPs'!$A50,'March 2019'!$A$3:$A$158,0),MATCH('Buying nGRPs'!AA$9,'March 2019'!$G$1:$BR$1,0))/SUMIFS(Summary!$D:$D,Summary!$A:$A,'Buying nGRPs'!$A50),"")</f>
        <v/>
      </c>
      <c r="AB50" s="158" t="str">
        <f>IFERROR(INDEX('March 2019'!$G$3:$BR$161,MATCH('Buying nGRPs'!$A50,'March 2019'!$A$3:$A$158,0),MATCH('Buying nGRPs'!AB$9,'March 2019'!$G$1:$BR$1,0))/SUMIFS(Summary!$D:$D,Summary!$A:$A,'Buying nGRPs'!$A50),"")</f>
        <v/>
      </c>
      <c r="AC50" s="158">
        <f>IFERROR(INDEX('March 2019'!$G$3:$BR$161,MATCH('Buying nGRPs'!$A50,'March 2019'!$A$3:$A$158,0),MATCH('Buying nGRPs'!AC$9,'March 2019'!$G$1:$BR$1,0))/SUMIFS(Summary!$D:$D,Summary!$A:$A,'Buying nGRPs'!$A50),"")</f>
        <v>7.0000000000000007E-2</v>
      </c>
      <c r="AD50" s="158">
        <f>IFERROR(INDEX('March 2019'!$G$3:$BR$161,MATCH('Buying nGRPs'!$A50,'March 2019'!$A$3:$A$158,0),MATCH('Buying nGRPs'!AD$9,'March 2019'!$G$1:$BR$1,0))/SUMIFS(Summary!$D:$D,Summary!$A:$A,'Buying nGRPs'!$A50),"")</f>
        <v>0.1</v>
      </c>
      <c r="AE50" s="158" t="str">
        <f>IFERROR(INDEX('March 2019'!$G$3:$BR$161,MATCH('Buying nGRPs'!$A50,'March 2019'!$A$3:$A$158,0),MATCH('Buying nGRPs'!AE$9,'March 2019'!$G$1:$BR$1,0))/SUMIFS(Summary!$D:$D,Summary!$A:$A,'Buying nGRPs'!$A50),"")</f>
        <v/>
      </c>
      <c r="AF50" s="158" t="str">
        <f>IFERROR(INDEX('March 2019'!$G$3:$BR$161,MATCH('Buying nGRPs'!$A50,'March 2019'!$A$3:$A$158,0),MATCH('Buying nGRPs'!AF$9,'March 2019'!$G$1:$BR$1,0))/SUMIFS(Summary!$D:$D,Summary!$A:$A,'Buying nGRPs'!$A50),"")</f>
        <v/>
      </c>
      <c r="AG50" s="158" t="str">
        <f>IFERROR(INDEX('March 2019'!$G$3:$BR$161,MATCH('Buying nGRPs'!$A50,'March 2019'!$A$3:$A$158,0),MATCH('Buying nGRPs'!AG$9,'March 2019'!$G$1:$BR$1,0))/SUMIFS(Summary!$D:$D,Summary!$A:$A,'Buying nGRPs'!$A50),"")</f>
        <v/>
      </c>
      <c r="AH50" s="158">
        <f>IFERROR(INDEX('March 2019'!$G$3:$BR$161,MATCH('Buying nGRPs'!$A50,'March 2019'!$A$3:$A$158,0),MATCH('Buying nGRPs'!AH$9,'March 2019'!$G$1:$BR$1,0))/SUMIFS(Summary!$D:$D,Summary!$A:$A,'Buying nGRPs'!$A50),"")</f>
        <v>0.05</v>
      </c>
      <c r="AI50" s="158" t="str">
        <f>IFERROR(INDEX('March 2019'!$G$3:$BR$161,MATCH('Buying nGRPs'!$A50,'March 2019'!$A$3:$A$158,0),MATCH('Buying nGRPs'!AI$9,'March 2019'!$G$1:$BR$1,0))/SUMIFS(Summary!$D:$D,Summary!$A:$A,'Buying nGRPs'!$A50),"")</f>
        <v/>
      </c>
      <c r="AJ50" s="158" t="str">
        <f>IFERROR(INDEX('March 2019'!$G$3:$BR$161,MATCH('Buying nGRPs'!$A50,'March 2019'!$A$3:$A$158,0),MATCH('Buying nGRPs'!AJ$9,'March 2019'!$G$1:$BR$1,0))/SUMIFS(Summary!$D:$D,Summary!$A:$A,'Buying nGRPs'!$A50),"")</f>
        <v/>
      </c>
      <c r="AK50" s="158">
        <f>IFERROR(INDEX('March 2019'!$G$3:$BR$161,MATCH('Buying nGRPs'!$A50,'March 2019'!$A$3:$A$158,0),MATCH('Buying nGRPs'!AK$9,'March 2019'!$G$1:$BR$1,0))/SUMIFS(Summary!$D:$D,Summary!$A:$A,'Buying nGRPs'!$A50),"")</f>
        <v>0</v>
      </c>
      <c r="AL50" s="158">
        <f>IFERROR(INDEX('March 2019'!$G$3:$BR$161,MATCH('Buying nGRPs'!$A50,'March 2019'!$A$3:$A$158,0),MATCH('Buying nGRPs'!AL$9,'March 2019'!$G$1:$BR$1,0))/SUMIFS(Summary!$D:$D,Summary!$A:$A,'Buying nGRPs'!$A50),"")</f>
        <v>0</v>
      </c>
      <c r="AM50" s="158" t="str">
        <f>IFERROR(INDEX('March 2019'!$G$3:$BR$161,MATCH('Buying nGRPs'!$A50,'March 2019'!$A$3:$A$158,0),MATCH('Buying nGRPs'!AM$9,'March 2019'!$G$1:$BR$1,0))/SUMIFS(Summary!$D:$D,Summary!$A:$A,'Buying nGRPs'!$A50),"")</f>
        <v/>
      </c>
      <c r="AN50" s="158">
        <f>IFERROR(INDEX('March 2019'!$G$3:$BR$161,MATCH('Buying nGRPs'!$A50,'March 2019'!$A$3:$A$158,0),MATCH('Buying nGRPs'!AN$9,'March 2019'!$G$1:$BR$1,0))/SUMIFS(Summary!$D:$D,Summary!$A:$A,'Buying nGRPs'!$A50),"")</f>
        <v>0</v>
      </c>
      <c r="AO50" s="158">
        <f>IFERROR(INDEX('March 2019'!$G$3:$BR$161,MATCH('Buying nGRPs'!$A50,'March 2019'!$A$3:$A$158,0),MATCH('Buying nGRPs'!AO$9,'March 2019'!$G$1:$BR$1,0))/SUMIFS(Summary!$D:$D,Summary!$A:$A,'Buying nGRPs'!$A50),"")</f>
        <v>0</v>
      </c>
      <c r="AP50" s="158" t="str">
        <f>IFERROR(INDEX('March 2019'!$G$3:$BR$161,MATCH('Buying nGRPs'!$A50,'March 2019'!$A$3:$A$158,0),MATCH('Buying nGRPs'!AP$9,'March 2019'!$G$1:$BR$1,0))/SUMIFS(Summary!$D:$D,Summary!$A:$A,'Buying nGRPs'!$A50),"")</f>
        <v/>
      </c>
      <c r="AQ50" s="158" t="str">
        <f>IFERROR(INDEX('March 2019'!$G$3:$BR$161,MATCH('Buying nGRPs'!$A50,'March 2019'!$A$3:$A$158,0),MATCH('Buying nGRPs'!AQ$9,'March 2019'!$G$1:$BR$1,0))/SUMIFS(Summary!$D:$D,Summary!$A:$A,'Buying nGRPs'!$A50),"")</f>
        <v/>
      </c>
      <c r="AR50" s="158">
        <f>IFERROR(INDEX('March 2019'!$G$3:$BR$161,MATCH('Buying nGRPs'!$A50,'March 2019'!$A$3:$A$158,0),MATCH('Buying nGRPs'!AR$9,'March 2019'!$G$1:$BR$1,0))/SUMIFS(Summary!$D:$D,Summary!$A:$A,'Buying nGRPs'!$A50),"")</f>
        <v>0</v>
      </c>
      <c r="AS50" s="158" t="str">
        <f>IFERROR(INDEX('March 2019'!$G$3:$BR$161,MATCH('Buying nGRPs'!$A50,'March 2019'!$A$3:$A$158,0),MATCH('Buying nGRPs'!AS$9,'March 2019'!$G$1:$BR$1,0))/SUMIFS(Summary!$D:$D,Summary!$A:$A,'Buying nGRPs'!$A50),"")</f>
        <v/>
      </c>
      <c r="AT50" s="158" t="str">
        <f>IFERROR(INDEX('March 2019'!$G$3:$BR$161,MATCH('Buying nGRPs'!$A50,'March 2019'!$A$3:$A$158,0),MATCH('Buying nGRPs'!AT$9,'March 2019'!$G$1:$BR$1,0))/SUMIFS(Summary!$D:$D,Summary!$A:$A,'Buying nGRPs'!$A50),"")</f>
        <v/>
      </c>
      <c r="AU50" s="158" t="str">
        <f>IFERROR(INDEX('March 2019'!$G$3:$BR$161,MATCH('Buying nGRPs'!$A50,'March 2019'!$A$3:$A$158,0),MATCH('Buying nGRPs'!AU$9,'March 2019'!$G$1:$BR$1,0))/SUMIFS(Summary!$D:$D,Summary!$A:$A,'Buying nGRPs'!$A50),"")</f>
        <v/>
      </c>
      <c r="AV50" s="158" t="str">
        <f>IFERROR(INDEX('March 2019'!$G$3:$BR$161,MATCH('Buying nGRPs'!$A50,'March 2019'!$A$3:$A$158,0),MATCH('Buying nGRPs'!AV$9,'March 2019'!$G$1:$BR$1,0))/SUMIFS(Summary!$D:$D,Summary!$A:$A,'Buying nGRPs'!$A50),"")</f>
        <v/>
      </c>
      <c r="AW50" s="158" t="str">
        <f>IFERROR(INDEX('March 2019'!$G$3:$BR$161,MATCH('Buying nGRPs'!$A50,'March 2019'!$A$3:$A$158,0),MATCH('Buying nGRPs'!AW$9,'March 2019'!$G$1:$BR$1,0))/SUMIFS(Summary!$D:$D,Summary!$A:$A,'Buying nGRPs'!$A50),"")</f>
        <v/>
      </c>
      <c r="AX50" s="158">
        <f>IFERROR(INDEX('March 2019'!$G$3:$BR$161,MATCH('Buying nGRPs'!$A50,'March 2019'!$A$3:$A$158,0),MATCH('Buying nGRPs'!AX$9,'March 2019'!$G$1:$BR$1,0))/SUMIFS(Summary!$D:$D,Summary!$A:$A,'Buying nGRPs'!$A50),"")</f>
        <v>0</v>
      </c>
      <c r="AY50" s="158">
        <f>IFERROR(INDEX('March 2019'!$G$3:$BR$161,MATCH('Buying nGRPs'!$A50,'March 2019'!$A$3:$A$158,0),MATCH('Buying nGRPs'!AY$9,'March 2019'!$G$1:$BR$1,0))/SUMIFS(Summary!$D:$D,Summary!$A:$A,'Buying nGRPs'!$A50),"")</f>
        <v>0</v>
      </c>
      <c r="AZ50" s="158">
        <f>IFERROR(INDEX('March 2019'!$G$3:$BR$161,MATCH('Buying nGRPs'!$A50,'March 2019'!$A$3:$A$158,0),MATCH('Buying nGRPs'!AZ$9,'March 2019'!$G$1:$BR$1,0))/SUMIFS(Summary!$D:$D,Summary!$A:$A,'Buying nGRPs'!$A50),"")</f>
        <v>0</v>
      </c>
      <c r="BA50" s="158">
        <f>IFERROR(INDEX('March 2019'!$G$3:$BR$161,MATCH('Buying nGRPs'!$A50,'March 2019'!$A$3:$A$158,0),MATCH('Buying nGRPs'!BA$9,'March 2019'!$G$1:$BR$1,0))/SUMIFS(Summary!$D:$D,Summary!$A:$A,'Buying nGRPs'!$A50),"")</f>
        <v>0</v>
      </c>
      <c r="BB50" s="11">
        <f t="shared" si="44"/>
        <v>0.22000000000000003</v>
      </c>
      <c r="BC50" s="11"/>
      <c r="BD50" s="109">
        <f t="shared" si="45"/>
        <v>-0.22000000000000003</v>
      </c>
    </row>
    <row r="51" spans="1:56">
      <c r="A51" s="80" t="s">
        <v>69</v>
      </c>
      <c r="B51" s="105">
        <f t="shared" si="40"/>
        <v>0.13846153846153847</v>
      </c>
      <c r="C51" s="192">
        <f t="shared" si="46"/>
        <v>1.3846153846153846E-7</v>
      </c>
      <c r="D51" s="48">
        <f t="shared" si="42"/>
        <v>0</v>
      </c>
      <c r="E51" s="138">
        <f t="shared" si="43"/>
        <v>-0.13846153846153847</v>
      </c>
      <c r="F51" s="93" t="s">
        <v>69</v>
      </c>
      <c r="G51" s="158" t="str">
        <f>IFERROR(INDEX('March 2019'!$G$3:$BR$161,MATCH('Buying nGRPs'!$A51,'March 2019'!$A$3:$A$158,0),MATCH('Buying nGRPs'!G$9,'March 2019'!$G$1:$BR$1,0))/SUMIFS(Summary!$D:$D,Summary!$A:$A,'Buying nGRPs'!$A51),"")</f>
        <v/>
      </c>
      <c r="H51" s="158" t="str">
        <f>IFERROR(INDEX('March 2019'!$G$3:$BR$161,MATCH('Buying nGRPs'!$A51,'March 2019'!$A$3:$A$158,0),MATCH('Buying nGRPs'!H$9,'March 2019'!$G$1:$BR$1,0))/SUMIFS(Summary!$D:$D,Summary!$A:$A,'Buying nGRPs'!$A51),"")</f>
        <v/>
      </c>
      <c r="I51" s="158" t="str">
        <f>IFERROR(INDEX('March 2019'!$G$3:$BR$161,MATCH('Buying nGRPs'!$A51,'March 2019'!$A$3:$A$158,0),MATCH('Buying nGRPs'!I$9,'March 2019'!$G$1:$BR$1,0))/SUMIFS(Summary!$D:$D,Summary!$A:$A,'Buying nGRPs'!$A51),"")</f>
        <v/>
      </c>
      <c r="J51" s="158">
        <f>IFERROR(INDEX('March 2019'!$G$3:$BR$161,MATCH('Buying nGRPs'!$A51,'March 2019'!$A$3:$A$158,0),MATCH('Buying nGRPs'!J$9,'March 2019'!$G$1:$BR$1,0))/SUMIFS(Summary!$D:$D,Summary!$A:$A,'Buying nGRPs'!$A51),"")</f>
        <v>0</v>
      </c>
      <c r="K51" s="158" t="str">
        <f>IFERROR(INDEX('March 2019'!$G$3:$BR$161,MATCH('Buying nGRPs'!$A51,'March 2019'!$A$3:$A$158,0),MATCH('Buying nGRPs'!K$9,'March 2019'!$G$1:$BR$1,0))/SUMIFS(Summary!$D:$D,Summary!$A:$A,'Buying nGRPs'!$A51),"")</f>
        <v/>
      </c>
      <c r="L51" s="158" t="str">
        <f>IFERROR(INDEX('March 2019'!$G$3:$BR$161,MATCH('Buying nGRPs'!$A51,'March 2019'!$A$3:$A$158,0),MATCH('Buying nGRPs'!L$9,'March 2019'!$G$1:$BR$1,0))/SUMIFS(Summary!$D:$D,Summary!$A:$A,'Buying nGRPs'!$A51),"")</f>
        <v/>
      </c>
      <c r="M51" s="158" t="str">
        <f>IFERROR(INDEX('March 2019'!$G$3:$BR$161,MATCH('Buying nGRPs'!$A51,'March 2019'!$A$3:$A$158,0),MATCH('Buying nGRPs'!M$9,'March 2019'!$G$1:$BR$1,0))/SUMIFS(Summary!$D:$D,Summary!$A:$A,'Buying nGRPs'!$A51),"")</f>
        <v/>
      </c>
      <c r="N51" s="158" t="str">
        <f>IFERROR(INDEX('March 2019'!$G$3:$BR$161,MATCH('Buying nGRPs'!$A51,'March 2019'!$A$3:$A$158,0),MATCH('Buying nGRPs'!N$9,'March 2019'!$G$1:$BR$1,0))/SUMIFS(Summary!$D:$D,Summary!$A:$A,'Buying nGRPs'!$A51),"")</f>
        <v/>
      </c>
      <c r="O51" s="158" t="str">
        <f>IFERROR(INDEX('March 2019'!$G$3:$BR$161,MATCH('Buying nGRPs'!$A51,'March 2019'!$A$3:$A$158,0),MATCH('Buying nGRPs'!O$9,'March 2019'!$G$1:$BR$1,0))/SUMIFS(Summary!$D:$D,Summary!$A:$A,'Buying nGRPs'!$A51),"")</f>
        <v/>
      </c>
      <c r="P51" s="158" t="str">
        <f>IFERROR(INDEX('March 2019'!$G$3:$BR$161,MATCH('Buying nGRPs'!$A51,'March 2019'!$A$3:$A$158,0),MATCH('Buying nGRPs'!P$9,'March 2019'!$G$1:$BR$1,0))/SUMIFS(Summary!$D:$D,Summary!$A:$A,'Buying nGRPs'!$A51),"")</f>
        <v/>
      </c>
      <c r="Q51" s="158" t="str">
        <f>IFERROR(INDEX('March 2019'!$G$3:$BR$161,MATCH('Buying nGRPs'!$A51,'March 2019'!$A$3:$A$158,0),MATCH('Buying nGRPs'!Q$9,'March 2019'!$G$1:$BR$1,0))/SUMIFS(Summary!$D:$D,Summary!$A:$A,'Buying nGRPs'!$A51),"")</f>
        <v/>
      </c>
      <c r="R51" s="158" t="str">
        <f>IFERROR(INDEX('March 2019'!$G$3:$BR$161,MATCH('Buying nGRPs'!$A51,'March 2019'!$A$3:$A$158,0),MATCH('Buying nGRPs'!R$9,'March 2019'!$G$1:$BR$1,0))/SUMIFS(Summary!$D:$D,Summary!$A:$A,'Buying nGRPs'!$A51),"")</f>
        <v/>
      </c>
      <c r="S51" s="158" t="str">
        <f>IFERROR(INDEX('March 2019'!$G$3:$BR$161,MATCH('Buying nGRPs'!$A51,'March 2019'!$A$3:$A$158,0),MATCH('Buying nGRPs'!S$9,'March 2019'!$G$1:$BR$1,0))/SUMIFS(Summary!$D:$D,Summary!$A:$A,'Buying nGRPs'!$A51),"")</f>
        <v/>
      </c>
      <c r="T51" s="158" t="str">
        <f>IFERROR(INDEX('March 2019'!$G$3:$BR$161,MATCH('Buying nGRPs'!$A51,'March 2019'!$A$3:$A$158,0),MATCH('Buying nGRPs'!T$9,'March 2019'!$G$1:$BR$1,0))/SUMIFS(Summary!$D:$D,Summary!$A:$A,'Buying nGRPs'!$A51),"")</f>
        <v/>
      </c>
      <c r="U51" s="158" t="str">
        <f>IFERROR(INDEX('March 2019'!$G$3:$BR$161,MATCH('Buying nGRPs'!$A51,'March 2019'!$A$3:$A$158,0),MATCH('Buying nGRPs'!U$9,'March 2019'!$G$1:$BR$1,0))/SUMIFS(Summary!$D:$D,Summary!$A:$A,'Buying nGRPs'!$A51),"")</f>
        <v/>
      </c>
      <c r="V51" s="158" t="str">
        <f>IFERROR(INDEX('March 2019'!$G$3:$BR$161,MATCH('Buying nGRPs'!$A51,'March 2019'!$A$3:$A$158,0),MATCH('Buying nGRPs'!V$9,'March 2019'!$G$1:$BR$1,0))/SUMIFS(Summary!$D:$D,Summary!$A:$A,'Buying nGRPs'!$A51),"")</f>
        <v/>
      </c>
      <c r="W51" s="158" t="str">
        <f>IFERROR(INDEX('March 2019'!$G$3:$BR$161,MATCH('Buying nGRPs'!$A51,'March 2019'!$A$3:$A$158,0),MATCH('Buying nGRPs'!W$9,'March 2019'!$G$1:$BR$1,0))/SUMIFS(Summary!$D:$D,Summary!$A:$A,'Buying nGRPs'!$A51),"")</f>
        <v/>
      </c>
      <c r="X51" s="158" t="str">
        <f>IFERROR(INDEX('March 2019'!$G$3:$BR$161,MATCH('Buying nGRPs'!$A51,'March 2019'!$A$3:$A$158,0),MATCH('Buying nGRPs'!X$9,'March 2019'!$G$1:$BR$1,0))/SUMIFS(Summary!$D:$D,Summary!$A:$A,'Buying nGRPs'!$A51),"")</f>
        <v/>
      </c>
      <c r="Y51" s="158" t="str">
        <f>IFERROR(INDEX('March 2019'!$G$3:$BR$161,MATCH('Buying nGRPs'!$A51,'March 2019'!$A$3:$A$158,0),MATCH('Buying nGRPs'!Y$9,'March 2019'!$G$1:$BR$1,0))/SUMIFS(Summary!$D:$D,Summary!$A:$A,'Buying nGRPs'!$A51),"")</f>
        <v/>
      </c>
      <c r="Z51" s="158" t="str">
        <f>IFERROR(INDEX('March 2019'!$G$3:$BR$161,MATCH('Buying nGRPs'!$A51,'March 2019'!$A$3:$A$158,0),MATCH('Buying nGRPs'!Z$9,'March 2019'!$G$1:$BR$1,0))/SUMIFS(Summary!$D:$D,Summary!$A:$A,'Buying nGRPs'!$A51),"")</f>
        <v/>
      </c>
      <c r="AA51" s="158" t="str">
        <f>IFERROR(INDEX('March 2019'!$G$3:$BR$161,MATCH('Buying nGRPs'!$A51,'March 2019'!$A$3:$A$158,0),MATCH('Buying nGRPs'!AA$9,'March 2019'!$G$1:$BR$1,0))/SUMIFS(Summary!$D:$D,Summary!$A:$A,'Buying nGRPs'!$A51),"")</f>
        <v/>
      </c>
      <c r="AB51" s="158" t="str">
        <f>IFERROR(INDEX('March 2019'!$G$3:$BR$161,MATCH('Buying nGRPs'!$A51,'March 2019'!$A$3:$A$158,0),MATCH('Buying nGRPs'!AB$9,'March 2019'!$G$1:$BR$1,0))/SUMIFS(Summary!$D:$D,Summary!$A:$A,'Buying nGRPs'!$A51),"")</f>
        <v/>
      </c>
      <c r="AC51" s="158">
        <f>IFERROR(INDEX('March 2019'!$G$3:$BR$161,MATCH('Buying nGRPs'!$A51,'March 2019'!$A$3:$A$158,0),MATCH('Buying nGRPs'!AC$9,'March 2019'!$G$1:$BR$1,0))/SUMIFS(Summary!$D:$D,Summary!$A:$A,'Buying nGRPs'!$A51),"")</f>
        <v>0.12307692307692308</v>
      </c>
      <c r="AD51" s="158">
        <f>IFERROR(INDEX('March 2019'!$G$3:$BR$161,MATCH('Buying nGRPs'!$A51,'March 2019'!$A$3:$A$158,0),MATCH('Buying nGRPs'!AD$9,'March 2019'!$G$1:$BR$1,0))/SUMIFS(Summary!$D:$D,Summary!$A:$A,'Buying nGRPs'!$A51),"")</f>
        <v>1.5384615384615385E-2</v>
      </c>
      <c r="AE51" s="158" t="str">
        <f>IFERROR(INDEX('March 2019'!$G$3:$BR$161,MATCH('Buying nGRPs'!$A51,'March 2019'!$A$3:$A$158,0),MATCH('Buying nGRPs'!AE$9,'March 2019'!$G$1:$BR$1,0))/SUMIFS(Summary!$D:$D,Summary!$A:$A,'Buying nGRPs'!$A51),"")</f>
        <v/>
      </c>
      <c r="AF51" s="158" t="str">
        <f>IFERROR(INDEX('March 2019'!$G$3:$BR$161,MATCH('Buying nGRPs'!$A51,'March 2019'!$A$3:$A$158,0),MATCH('Buying nGRPs'!AF$9,'March 2019'!$G$1:$BR$1,0))/SUMIFS(Summary!$D:$D,Summary!$A:$A,'Buying nGRPs'!$A51),"")</f>
        <v/>
      </c>
      <c r="AG51" s="158" t="str">
        <f>IFERROR(INDEX('March 2019'!$G$3:$BR$161,MATCH('Buying nGRPs'!$A51,'March 2019'!$A$3:$A$158,0),MATCH('Buying nGRPs'!AG$9,'March 2019'!$G$1:$BR$1,0))/SUMIFS(Summary!$D:$D,Summary!$A:$A,'Buying nGRPs'!$A51),"")</f>
        <v/>
      </c>
      <c r="AH51" s="158">
        <f>IFERROR(INDEX('March 2019'!$G$3:$BR$161,MATCH('Buying nGRPs'!$A51,'March 2019'!$A$3:$A$158,0),MATCH('Buying nGRPs'!AH$9,'March 2019'!$G$1:$BR$1,0))/SUMIFS(Summary!$D:$D,Summary!$A:$A,'Buying nGRPs'!$A51),"")</f>
        <v>0</v>
      </c>
      <c r="AI51" s="158" t="str">
        <f>IFERROR(INDEX('March 2019'!$G$3:$BR$161,MATCH('Buying nGRPs'!$A51,'March 2019'!$A$3:$A$158,0),MATCH('Buying nGRPs'!AI$9,'March 2019'!$G$1:$BR$1,0))/SUMIFS(Summary!$D:$D,Summary!$A:$A,'Buying nGRPs'!$A51),"")</f>
        <v/>
      </c>
      <c r="AJ51" s="158" t="str">
        <f>IFERROR(INDEX('March 2019'!$G$3:$BR$161,MATCH('Buying nGRPs'!$A51,'March 2019'!$A$3:$A$158,0),MATCH('Buying nGRPs'!AJ$9,'March 2019'!$G$1:$BR$1,0))/SUMIFS(Summary!$D:$D,Summary!$A:$A,'Buying nGRPs'!$A51),"")</f>
        <v/>
      </c>
      <c r="AK51" s="158">
        <f>IFERROR(INDEX('March 2019'!$G$3:$BR$161,MATCH('Buying nGRPs'!$A51,'March 2019'!$A$3:$A$158,0),MATCH('Buying nGRPs'!AK$9,'March 2019'!$G$1:$BR$1,0))/SUMIFS(Summary!$D:$D,Summary!$A:$A,'Buying nGRPs'!$A51),"")</f>
        <v>0</v>
      </c>
      <c r="AL51" s="158">
        <f>IFERROR(INDEX('March 2019'!$G$3:$BR$161,MATCH('Buying nGRPs'!$A51,'March 2019'!$A$3:$A$158,0),MATCH('Buying nGRPs'!AL$9,'March 2019'!$G$1:$BR$1,0))/SUMIFS(Summary!$D:$D,Summary!$A:$A,'Buying nGRPs'!$A51),"")</f>
        <v>0</v>
      </c>
      <c r="AM51" s="158" t="str">
        <f>IFERROR(INDEX('March 2019'!$G$3:$BR$161,MATCH('Buying nGRPs'!$A51,'March 2019'!$A$3:$A$158,0),MATCH('Buying nGRPs'!AM$9,'March 2019'!$G$1:$BR$1,0))/SUMIFS(Summary!$D:$D,Summary!$A:$A,'Buying nGRPs'!$A51),"")</f>
        <v/>
      </c>
      <c r="AN51" s="158">
        <f>IFERROR(INDEX('March 2019'!$G$3:$BR$161,MATCH('Buying nGRPs'!$A51,'March 2019'!$A$3:$A$158,0),MATCH('Buying nGRPs'!AN$9,'March 2019'!$G$1:$BR$1,0))/SUMIFS(Summary!$D:$D,Summary!$A:$A,'Buying nGRPs'!$A51),"")</f>
        <v>0</v>
      </c>
      <c r="AO51" s="158">
        <f>IFERROR(INDEX('March 2019'!$G$3:$BR$161,MATCH('Buying nGRPs'!$A51,'March 2019'!$A$3:$A$158,0),MATCH('Buying nGRPs'!AO$9,'March 2019'!$G$1:$BR$1,0))/SUMIFS(Summary!$D:$D,Summary!$A:$A,'Buying nGRPs'!$A51),"")</f>
        <v>0</v>
      </c>
      <c r="AP51" s="158" t="str">
        <f>IFERROR(INDEX('March 2019'!$G$3:$BR$161,MATCH('Buying nGRPs'!$A51,'March 2019'!$A$3:$A$158,0),MATCH('Buying nGRPs'!AP$9,'March 2019'!$G$1:$BR$1,0))/SUMIFS(Summary!$D:$D,Summary!$A:$A,'Buying nGRPs'!$A51),"")</f>
        <v/>
      </c>
      <c r="AQ51" s="158" t="str">
        <f>IFERROR(INDEX('March 2019'!$G$3:$BR$161,MATCH('Buying nGRPs'!$A51,'March 2019'!$A$3:$A$158,0),MATCH('Buying nGRPs'!AQ$9,'March 2019'!$G$1:$BR$1,0))/SUMIFS(Summary!$D:$D,Summary!$A:$A,'Buying nGRPs'!$A51),"")</f>
        <v/>
      </c>
      <c r="AR51" s="158">
        <f>IFERROR(INDEX('March 2019'!$G$3:$BR$161,MATCH('Buying nGRPs'!$A51,'March 2019'!$A$3:$A$158,0),MATCH('Buying nGRPs'!AR$9,'March 2019'!$G$1:$BR$1,0))/SUMIFS(Summary!$D:$D,Summary!$A:$A,'Buying nGRPs'!$A51),"")</f>
        <v>0</v>
      </c>
      <c r="AS51" s="158" t="str">
        <f>IFERROR(INDEX('March 2019'!$G$3:$BR$161,MATCH('Buying nGRPs'!$A51,'March 2019'!$A$3:$A$158,0),MATCH('Buying nGRPs'!AS$9,'March 2019'!$G$1:$BR$1,0))/SUMIFS(Summary!$D:$D,Summary!$A:$A,'Buying nGRPs'!$A51),"")</f>
        <v/>
      </c>
      <c r="AT51" s="158" t="str">
        <f>IFERROR(INDEX('March 2019'!$G$3:$BR$161,MATCH('Buying nGRPs'!$A51,'March 2019'!$A$3:$A$158,0),MATCH('Buying nGRPs'!AT$9,'March 2019'!$G$1:$BR$1,0))/SUMIFS(Summary!$D:$D,Summary!$A:$A,'Buying nGRPs'!$A51),"")</f>
        <v/>
      </c>
      <c r="AU51" s="158" t="str">
        <f>IFERROR(INDEX('March 2019'!$G$3:$BR$161,MATCH('Buying nGRPs'!$A51,'March 2019'!$A$3:$A$158,0),MATCH('Buying nGRPs'!AU$9,'March 2019'!$G$1:$BR$1,0))/SUMIFS(Summary!$D:$D,Summary!$A:$A,'Buying nGRPs'!$A51),"")</f>
        <v/>
      </c>
      <c r="AV51" s="158" t="str">
        <f>IFERROR(INDEX('March 2019'!$G$3:$BR$161,MATCH('Buying nGRPs'!$A51,'March 2019'!$A$3:$A$158,0),MATCH('Buying nGRPs'!AV$9,'March 2019'!$G$1:$BR$1,0))/SUMIFS(Summary!$D:$D,Summary!$A:$A,'Buying nGRPs'!$A51),"")</f>
        <v/>
      </c>
      <c r="AW51" s="158" t="str">
        <f>IFERROR(INDEX('March 2019'!$G$3:$BR$161,MATCH('Buying nGRPs'!$A51,'March 2019'!$A$3:$A$158,0),MATCH('Buying nGRPs'!AW$9,'March 2019'!$G$1:$BR$1,0))/SUMIFS(Summary!$D:$D,Summary!$A:$A,'Buying nGRPs'!$A51),"")</f>
        <v/>
      </c>
      <c r="AX51" s="158">
        <f>IFERROR(INDEX('March 2019'!$G$3:$BR$161,MATCH('Buying nGRPs'!$A51,'March 2019'!$A$3:$A$158,0),MATCH('Buying nGRPs'!AX$9,'March 2019'!$G$1:$BR$1,0))/SUMIFS(Summary!$D:$D,Summary!$A:$A,'Buying nGRPs'!$A51),"")</f>
        <v>0</v>
      </c>
      <c r="AY51" s="158">
        <f>IFERROR(INDEX('March 2019'!$G$3:$BR$161,MATCH('Buying nGRPs'!$A51,'March 2019'!$A$3:$A$158,0),MATCH('Buying nGRPs'!AY$9,'March 2019'!$G$1:$BR$1,0))/SUMIFS(Summary!$D:$D,Summary!$A:$A,'Buying nGRPs'!$A51),"")</f>
        <v>0</v>
      </c>
      <c r="AZ51" s="158">
        <f>IFERROR(INDEX('March 2019'!$G$3:$BR$161,MATCH('Buying nGRPs'!$A51,'March 2019'!$A$3:$A$158,0),MATCH('Buying nGRPs'!AZ$9,'March 2019'!$G$1:$BR$1,0))/SUMIFS(Summary!$D:$D,Summary!$A:$A,'Buying nGRPs'!$A51),"")</f>
        <v>0</v>
      </c>
      <c r="BA51" s="158">
        <f>IFERROR(INDEX('March 2019'!$G$3:$BR$161,MATCH('Buying nGRPs'!$A51,'March 2019'!$A$3:$A$158,0),MATCH('Buying nGRPs'!BA$9,'March 2019'!$G$1:$BR$1,0))/SUMIFS(Summary!$D:$D,Summary!$A:$A,'Buying nGRPs'!$A51),"")</f>
        <v>0</v>
      </c>
      <c r="BB51" s="11">
        <f t="shared" si="44"/>
        <v>0.13846153846153847</v>
      </c>
      <c r="BC51" s="11"/>
      <c r="BD51" s="109">
        <f t="shared" si="45"/>
        <v>-0.13846153846153847</v>
      </c>
    </row>
    <row r="52" spans="1:56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2019'!$G$3:$BR$161,MATCH('Buying nGRPs'!$A52,'March 2019'!$A$3:$A$158,0),MATCH('Buying nGRPs'!G$9,'March 2019'!$G$1:$BR$1,0))/SUMIFS(Summary!$D:$D,Summary!$A:$A,'Buying nGRPs'!$A52),"")</f>
        <v/>
      </c>
      <c r="H52" s="158" t="str">
        <f>IFERROR(INDEX('March 2019'!$G$3:$BR$161,MATCH('Buying nGRPs'!$A52,'March 2019'!$A$3:$A$158,0),MATCH('Buying nGRPs'!H$9,'March 2019'!$G$1:$BR$1,0))/SUMIFS(Summary!$D:$D,Summary!$A:$A,'Buying nGRPs'!$A52),"")</f>
        <v/>
      </c>
      <c r="I52" s="158" t="str">
        <f>IFERROR(INDEX('March 2019'!$G$3:$BR$161,MATCH('Buying nGRPs'!$A52,'March 2019'!$A$3:$A$158,0),MATCH('Buying nGRPs'!I$9,'March 2019'!$G$1:$BR$1,0))/SUMIFS(Summary!$D:$D,Summary!$A:$A,'Buying nGRPs'!$A52),"")</f>
        <v/>
      </c>
      <c r="J52" s="158" t="str">
        <f>IFERROR(INDEX('March 2019'!$G$3:$BR$161,MATCH('Buying nGRPs'!$A52,'March 2019'!$A$3:$A$158,0),MATCH('Buying nGRPs'!J$9,'March 2019'!$G$1:$BR$1,0))/SUMIFS(Summary!$D:$D,Summary!$A:$A,'Buying nGRPs'!$A52),"")</f>
        <v/>
      </c>
      <c r="K52" s="158" t="str">
        <f>IFERROR(INDEX('March 2019'!$G$3:$BR$161,MATCH('Buying nGRPs'!$A52,'March 2019'!$A$3:$A$158,0),MATCH('Buying nGRPs'!K$9,'March 2019'!$G$1:$BR$1,0))/SUMIFS(Summary!$D:$D,Summary!$A:$A,'Buying nGRPs'!$A52),"")</f>
        <v/>
      </c>
      <c r="L52" s="158" t="str">
        <f>IFERROR(INDEX('March 2019'!$G$3:$BR$161,MATCH('Buying nGRPs'!$A52,'March 2019'!$A$3:$A$158,0),MATCH('Buying nGRPs'!L$9,'March 2019'!$G$1:$BR$1,0))/SUMIFS(Summary!$D:$D,Summary!$A:$A,'Buying nGRPs'!$A52),"")</f>
        <v/>
      </c>
      <c r="M52" s="158" t="str">
        <f>IFERROR(INDEX('March 2019'!$G$3:$BR$161,MATCH('Buying nGRPs'!$A52,'March 2019'!$A$3:$A$158,0),MATCH('Buying nGRPs'!M$9,'March 2019'!$G$1:$BR$1,0))/SUMIFS(Summary!$D:$D,Summary!$A:$A,'Buying nGRPs'!$A52),"")</f>
        <v/>
      </c>
      <c r="N52" s="158" t="str">
        <f>IFERROR(INDEX('March 2019'!$G$3:$BR$161,MATCH('Buying nGRPs'!$A52,'March 2019'!$A$3:$A$158,0),MATCH('Buying nGRPs'!N$9,'March 2019'!$G$1:$BR$1,0))/SUMIFS(Summary!$D:$D,Summary!$A:$A,'Buying nGRPs'!$A52),"")</f>
        <v/>
      </c>
      <c r="O52" s="158" t="str">
        <f>IFERROR(INDEX('March 2019'!$G$3:$BR$161,MATCH('Buying nGRPs'!$A52,'March 2019'!$A$3:$A$158,0),MATCH('Buying nGRPs'!O$9,'March 2019'!$G$1:$BR$1,0))/SUMIFS(Summary!$D:$D,Summary!$A:$A,'Buying nGRPs'!$A52),"")</f>
        <v/>
      </c>
      <c r="P52" s="158" t="str">
        <f>IFERROR(INDEX('March 2019'!$G$3:$BR$161,MATCH('Buying nGRPs'!$A52,'March 2019'!$A$3:$A$158,0),MATCH('Buying nGRPs'!P$9,'March 2019'!$G$1:$BR$1,0))/SUMIFS(Summary!$D:$D,Summary!$A:$A,'Buying nGRPs'!$A52),"")</f>
        <v/>
      </c>
      <c r="Q52" s="158" t="str">
        <f>IFERROR(INDEX('March 2019'!$G$3:$BR$161,MATCH('Buying nGRPs'!$A52,'March 2019'!$A$3:$A$158,0),MATCH('Buying nGRPs'!Q$9,'March 2019'!$G$1:$BR$1,0))/SUMIFS(Summary!$D:$D,Summary!$A:$A,'Buying nGRPs'!$A52),"")</f>
        <v/>
      </c>
      <c r="R52" s="158" t="str">
        <f>IFERROR(INDEX('March 2019'!$G$3:$BR$161,MATCH('Buying nGRPs'!$A52,'March 2019'!$A$3:$A$158,0),MATCH('Buying nGRPs'!R$9,'March 2019'!$G$1:$BR$1,0))/SUMIFS(Summary!$D:$D,Summary!$A:$A,'Buying nGRPs'!$A52),"")</f>
        <v/>
      </c>
      <c r="S52" s="158" t="str">
        <f>IFERROR(INDEX('March 2019'!$G$3:$BR$161,MATCH('Buying nGRPs'!$A52,'March 2019'!$A$3:$A$158,0),MATCH('Buying nGRPs'!S$9,'March 2019'!$G$1:$BR$1,0))/SUMIFS(Summary!$D:$D,Summary!$A:$A,'Buying nGRPs'!$A52),"")</f>
        <v/>
      </c>
      <c r="T52" s="158" t="str">
        <f>IFERROR(INDEX('March 2019'!$G$3:$BR$161,MATCH('Buying nGRPs'!$A52,'March 2019'!$A$3:$A$158,0),MATCH('Buying nGRPs'!T$9,'March 2019'!$G$1:$BR$1,0))/SUMIFS(Summary!$D:$D,Summary!$A:$A,'Buying nGRPs'!$A52),"")</f>
        <v/>
      </c>
      <c r="U52" s="158" t="str">
        <f>IFERROR(INDEX('March 2019'!$G$3:$BR$161,MATCH('Buying nGRPs'!$A52,'March 2019'!$A$3:$A$158,0),MATCH('Buying nGRPs'!U$9,'March 2019'!$G$1:$BR$1,0))/SUMIFS(Summary!$D:$D,Summary!$A:$A,'Buying nGRPs'!$A52),"")</f>
        <v/>
      </c>
      <c r="V52" s="158" t="str">
        <f>IFERROR(INDEX('March 2019'!$G$3:$BR$161,MATCH('Buying nGRPs'!$A52,'March 2019'!$A$3:$A$158,0),MATCH('Buying nGRPs'!V$9,'March 2019'!$G$1:$BR$1,0))/SUMIFS(Summary!$D:$D,Summary!$A:$A,'Buying nGRPs'!$A52),"")</f>
        <v/>
      </c>
      <c r="W52" s="158" t="str">
        <f>IFERROR(INDEX('March 2019'!$G$3:$BR$161,MATCH('Buying nGRPs'!$A52,'March 2019'!$A$3:$A$158,0),MATCH('Buying nGRPs'!W$9,'March 2019'!$G$1:$BR$1,0))/SUMIFS(Summary!$D:$D,Summary!$A:$A,'Buying nGRPs'!$A52),"")</f>
        <v/>
      </c>
      <c r="X52" s="158" t="str">
        <f>IFERROR(INDEX('March 2019'!$G$3:$BR$161,MATCH('Buying nGRPs'!$A52,'March 2019'!$A$3:$A$158,0),MATCH('Buying nGRPs'!X$9,'March 2019'!$G$1:$BR$1,0))/SUMIFS(Summary!$D:$D,Summary!$A:$A,'Buying nGRPs'!$A52),"")</f>
        <v/>
      </c>
      <c r="Y52" s="158" t="str">
        <f>IFERROR(INDEX('March 2019'!$G$3:$BR$161,MATCH('Buying nGRPs'!$A52,'March 2019'!$A$3:$A$158,0),MATCH('Buying nGRPs'!Y$9,'March 2019'!$G$1:$BR$1,0))/SUMIFS(Summary!$D:$D,Summary!$A:$A,'Buying nGRPs'!$A52),"")</f>
        <v/>
      </c>
      <c r="Z52" s="158" t="str">
        <f>IFERROR(INDEX('March 2019'!$G$3:$BR$161,MATCH('Buying nGRPs'!$A52,'March 2019'!$A$3:$A$158,0),MATCH('Buying nGRPs'!Z$9,'March 2019'!$G$1:$BR$1,0))/SUMIFS(Summary!$D:$D,Summary!$A:$A,'Buying nGRPs'!$A52),"")</f>
        <v/>
      </c>
      <c r="AA52" s="158" t="str">
        <f>IFERROR(INDEX('March 2019'!$G$3:$BR$161,MATCH('Buying nGRPs'!$A52,'March 2019'!$A$3:$A$158,0),MATCH('Buying nGRPs'!AA$9,'March 2019'!$G$1:$BR$1,0))/SUMIFS(Summary!$D:$D,Summary!$A:$A,'Buying nGRPs'!$A52),"")</f>
        <v/>
      </c>
      <c r="AB52" s="158" t="str">
        <f>IFERROR(INDEX('March 2019'!$G$3:$BR$161,MATCH('Buying nGRPs'!$A52,'March 2019'!$A$3:$A$158,0),MATCH('Buying nGRPs'!AB$9,'March 2019'!$G$1:$BR$1,0))/SUMIFS(Summary!$D:$D,Summary!$A:$A,'Buying nGRPs'!$A52),"")</f>
        <v/>
      </c>
      <c r="AC52" s="158" t="str">
        <f>IFERROR(INDEX('March 2019'!$G$3:$BR$161,MATCH('Buying nGRPs'!$A52,'March 2019'!$A$3:$A$158,0),MATCH('Buying nGRPs'!AC$9,'March 2019'!$G$1:$BR$1,0))/SUMIFS(Summary!$D:$D,Summary!$A:$A,'Buying nGRPs'!$A52),"")</f>
        <v/>
      </c>
      <c r="AD52" s="158" t="str">
        <f>IFERROR(INDEX('March 2019'!$G$3:$BR$161,MATCH('Buying nGRPs'!$A52,'March 2019'!$A$3:$A$158,0),MATCH('Buying nGRPs'!AD$9,'March 2019'!$G$1:$BR$1,0))/SUMIFS(Summary!$D:$D,Summary!$A:$A,'Buying nGRPs'!$A52),"")</f>
        <v/>
      </c>
      <c r="AE52" s="158" t="str">
        <f>IFERROR(INDEX('March 2019'!$G$3:$BR$161,MATCH('Buying nGRPs'!$A52,'March 2019'!$A$3:$A$158,0),MATCH('Buying nGRPs'!AE$9,'March 2019'!$G$1:$BR$1,0))/SUMIFS(Summary!$D:$D,Summary!$A:$A,'Buying nGRPs'!$A52),"")</f>
        <v/>
      </c>
      <c r="AF52" s="158" t="str">
        <f>IFERROR(INDEX('March 2019'!$G$3:$BR$161,MATCH('Buying nGRPs'!$A52,'March 2019'!$A$3:$A$158,0),MATCH('Buying nGRPs'!AF$9,'March 2019'!$G$1:$BR$1,0))/SUMIFS(Summary!$D:$D,Summary!$A:$A,'Buying nGRPs'!$A52),"")</f>
        <v/>
      </c>
      <c r="AG52" s="158" t="str">
        <f>IFERROR(INDEX('March 2019'!$G$3:$BR$161,MATCH('Buying nGRPs'!$A52,'March 2019'!$A$3:$A$158,0),MATCH('Buying nGRPs'!AG$9,'March 2019'!$G$1:$BR$1,0))/SUMIFS(Summary!$D:$D,Summary!$A:$A,'Buying nGRPs'!$A52),"")</f>
        <v/>
      </c>
      <c r="AH52" s="158" t="str">
        <f>IFERROR(INDEX('March 2019'!$G$3:$BR$161,MATCH('Buying nGRPs'!$A52,'March 2019'!$A$3:$A$158,0),MATCH('Buying nGRPs'!AH$9,'March 2019'!$G$1:$BR$1,0))/SUMIFS(Summary!$D:$D,Summary!$A:$A,'Buying nGRPs'!$A52),"")</f>
        <v/>
      </c>
      <c r="AI52" s="158" t="str">
        <f>IFERROR(INDEX('March 2019'!$G$3:$BR$161,MATCH('Buying nGRPs'!$A52,'March 2019'!$A$3:$A$158,0),MATCH('Buying nGRPs'!AI$9,'March 2019'!$G$1:$BR$1,0))/SUMIFS(Summary!$D:$D,Summary!$A:$A,'Buying nGRPs'!$A52),"")</f>
        <v/>
      </c>
      <c r="AJ52" s="158" t="str">
        <f>IFERROR(INDEX('March 2019'!$G$3:$BR$161,MATCH('Buying nGRPs'!$A52,'March 2019'!$A$3:$A$158,0),MATCH('Buying nGRPs'!AJ$9,'March 2019'!$G$1:$BR$1,0))/SUMIFS(Summary!$D:$D,Summary!$A:$A,'Buying nGRPs'!$A52),"")</f>
        <v/>
      </c>
      <c r="AK52" s="158" t="str">
        <f>IFERROR(INDEX('March 2019'!$G$3:$BR$161,MATCH('Buying nGRPs'!$A52,'March 2019'!$A$3:$A$158,0),MATCH('Buying nGRPs'!AK$9,'March 2019'!$G$1:$BR$1,0))/SUMIFS(Summary!$D:$D,Summary!$A:$A,'Buying nGRPs'!$A52),"")</f>
        <v/>
      </c>
      <c r="AL52" s="158" t="str">
        <f>IFERROR(INDEX('March 2019'!$G$3:$BR$161,MATCH('Buying nGRPs'!$A52,'March 2019'!$A$3:$A$158,0),MATCH('Buying nGRPs'!AL$9,'March 2019'!$G$1:$BR$1,0))/SUMIFS(Summary!$D:$D,Summary!$A:$A,'Buying nGRPs'!$A52),"")</f>
        <v/>
      </c>
      <c r="AM52" s="158" t="str">
        <f>IFERROR(INDEX('March 2019'!$G$3:$BR$161,MATCH('Buying nGRPs'!$A52,'March 2019'!$A$3:$A$158,0),MATCH('Buying nGRPs'!AM$9,'March 2019'!$G$1:$BR$1,0))/SUMIFS(Summary!$D:$D,Summary!$A:$A,'Buying nGRPs'!$A52),"")</f>
        <v/>
      </c>
      <c r="AN52" s="158" t="str">
        <f>IFERROR(INDEX('March 2019'!$G$3:$BR$161,MATCH('Buying nGRPs'!$A52,'March 2019'!$A$3:$A$158,0),MATCH('Buying nGRPs'!AN$9,'March 2019'!$G$1:$BR$1,0))/SUMIFS(Summary!$D:$D,Summary!$A:$A,'Buying nGRPs'!$A52),"")</f>
        <v/>
      </c>
      <c r="AO52" s="158" t="str">
        <f>IFERROR(INDEX('March 2019'!$G$3:$BR$161,MATCH('Buying nGRPs'!$A52,'March 2019'!$A$3:$A$158,0),MATCH('Buying nGRPs'!AO$9,'March 2019'!$G$1:$BR$1,0))/SUMIFS(Summary!$D:$D,Summary!$A:$A,'Buying nGRPs'!$A52),"")</f>
        <v/>
      </c>
      <c r="AP52" s="158" t="str">
        <f>IFERROR(INDEX('March 2019'!$G$3:$BR$161,MATCH('Buying nGRPs'!$A52,'March 2019'!$A$3:$A$158,0),MATCH('Buying nGRPs'!AP$9,'March 2019'!$G$1:$BR$1,0))/SUMIFS(Summary!$D:$D,Summary!$A:$A,'Buying nGRPs'!$A52),"")</f>
        <v/>
      </c>
      <c r="AQ52" s="158" t="str">
        <f>IFERROR(INDEX('March 2019'!$G$3:$BR$161,MATCH('Buying nGRPs'!$A52,'March 2019'!$A$3:$A$158,0),MATCH('Buying nGRPs'!AQ$9,'March 2019'!$G$1:$BR$1,0))/SUMIFS(Summary!$D:$D,Summary!$A:$A,'Buying nGRPs'!$A52),"")</f>
        <v/>
      </c>
      <c r="AR52" s="158" t="str">
        <f>IFERROR(INDEX('March 2019'!$G$3:$BR$161,MATCH('Buying nGRPs'!$A52,'March 2019'!$A$3:$A$158,0),MATCH('Buying nGRPs'!AR$9,'March 2019'!$G$1:$BR$1,0))/SUMIFS(Summary!$D:$D,Summary!$A:$A,'Buying nGRPs'!$A52),"")</f>
        <v/>
      </c>
      <c r="AS52" s="158" t="str">
        <f>IFERROR(INDEX('March 2019'!$G$3:$BR$161,MATCH('Buying nGRPs'!$A52,'March 2019'!$A$3:$A$158,0),MATCH('Buying nGRPs'!AS$9,'March 2019'!$G$1:$BR$1,0))/SUMIFS(Summary!$D:$D,Summary!$A:$A,'Buying nGRPs'!$A52),"")</f>
        <v/>
      </c>
      <c r="AT52" s="158" t="str">
        <f>IFERROR(INDEX('March 2019'!$G$3:$BR$161,MATCH('Buying nGRPs'!$A52,'March 2019'!$A$3:$A$158,0),MATCH('Buying nGRPs'!AT$9,'March 2019'!$G$1:$BR$1,0))/SUMIFS(Summary!$D:$D,Summary!$A:$A,'Buying nGRPs'!$A52),"")</f>
        <v/>
      </c>
      <c r="AU52" s="158" t="str">
        <f>IFERROR(INDEX('March 2019'!$G$3:$BR$161,MATCH('Buying nGRPs'!$A52,'March 2019'!$A$3:$A$158,0),MATCH('Buying nGRPs'!AU$9,'March 2019'!$G$1:$BR$1,0))/SUMIFS(Summary!$D:$D,Summary!$A:$A,'Buying nGRPs'!$A52),"")</f>
        <v/>
      </c>
      <c r="AV52" s="158" t="str">
        <f>IFERROR(INDEX('March 2019'!$G$3:$BR$161,MATCH('Buying nGRPs'!$A52,'March 2019'!$A$3:$A$158,0),MATCH('Buying nGRPs'!AV$9,'March 2019'!$G$1:$BR$1,0))/SUMIFS(Summary!$D:$D,Summary!$A:$A,'Buying nGRPs'!$A52),"")</f>
        <v/>
      </c>
      <c r="AW52" s="158" t="str">
        <f>IFERROR(INDEX('March 2019'!$G$3:$BR$161,MATCH('Buying nGRPs'!$A52,'March 2019'!$A$3:$A$158,0),MATCH('Buying nGRPs'!AW$9,'March 2019'!$G$1:$BR$1,0))/SUMIFS(Summary!$D:$D,Summary!$A:$A,'Buying nGRPs'!$A52),"")</f>
        <v/>
      </c>
      <c r="AX52" s="158" t="str">
        <f>IFERROR(INDEX('March 2019'!$G$3:$BR$161,MATCH('Buying nGRPs'!$A52,'March 2019'!$A$3:$A$158,0),MATCH('Buying nGRPs'!AX$9,'March 2019'!$G$1:$BR$1,0))/SUMIFS(Summary!$D:$D,Summary!$A:$A,'Buying nGRPs'!$A52),"")</f>
        <v/>
      </c>
      <c r="AY52" s="158" t="str">
        <f>IFERROR(INDEX('March 2019'!$G$3:$BR$161,MATCH('Buying nGRPs'!$A52,'March 2019'!$A$3:$A$158,0),MATCH('Buying nGRPs'!AY$9,'March 2019'!$G$1:$BR$1,0))/SUMIFS(Summary!$D:$D,Summary!$A:$A,'Buying nGRPs'!$A52),"")</f>
        <v/>
      </c>
      <c r="AZ52" s="158" t="str">
        <f>IFERROR(INDEX('March 2019'!$G$3:$BR$161,MATCH('Buying nGRPs'!$A52,'March 2019'!$A$3:$A$158,0),MATCH('Buying nGRPs'!AZ$9,'March 2019'!$G$1:$BR$1,0))/SUMIFS(Summary!$D:$D,Summary!$A:$A,'Buying nGRPs'!$A52),"")</f>
        <v/>
      </c>
      <c r="BA52" s="158" t="str">
        <f>IFERROR(INDEX('March 2019'!$G$3:$BR$161,MATCH('Buying nGRPs'!$A52,'March 2019'!$A$3:$A$158,0),MATCH('Buying nGRPs'!BA$9,'March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>
      <c r="A53" s="80" t="s">
        <v>71</v>
      </c>
      <c r="B53" s="105">
        <f t="shared" si="40"/>
        <v>0.27</v>
      </c>
      <c r="C53" s="192">
        <f t="shared" ref="C53:C54" si="47">B53/1000000</f>
        <v>2.7000000000000001E-7</v>
      </c>
      <c r="D53" s="48">
        <f t="shared" si="42"/>
        <v>0</v>
      </c>
      <c r="E53" s="138">
        <f t="shared" si="43"/>
        <v>-0.27</v>
      </c>
      <c r="F53" s="93" t="s">
        <v>71</v>
      </c>
      <c r="G53" s="158" t="str">
        <f>IFERROR(INDEX('March 2019'!$G$3:$BR$161,MATCH('Buying nGRPs'!$A53,'March 2019'!$A$3:$A$158,0),MATCH('Buying nGRPs'!G$9,'March 2019'!$G$1:$BR$1,0))/SUMIFS(Summary!$D:$D,Summary!$A:$A,'Buying nGRPs'!$A53),"")</f>
        <v/>
      </c>
      <c r="H53" s="158" t="str">
        <f>IFERROR(INDEX('March 2019'!$G$3:$BR$161,MATCH('Buying nGRPs'!$A53,'March 2019'!$A$3:$A$158,0),MATCH('Buying nGRPs'!H$9,'March 2019'!$G$1:$BR$1,0))/SUMIFS(Summary!$D:$D,Summary!$A:$A,'Buying nGRPs'!$A53),"")</f>
        <v/>
      </c>
      <c r="I53" s="158" t="str">
        <f>IFERROR(INDEX('March 2019'!$G$3:$BR$161,MATCH('Buying nGRPs'!$A53,'March 2019'!$A$3:$A$158,0),MATCH('Buying nGRPs'!I$9,'March 2019'!$G$1:$BR$1,0))/SUMIFS(Summary!$D:$D,Summary!$A:$A,'Buying nGRPs'!$A53),"")</f>
        <v/>
      </c>
      <c r="J53" s="158">
        <f>IFERROR(INDEX('March 2019'!$G$3:$BR$161,MATCH('Buying nGRPs'!$A53,'March 2019'!$A$3:$A$158,0),MATCH('Buying nGRPs'!J$9,'March 2019'!$G$1:$BR$1,0))/SUMIFS(Summary!$D:$D,Summary!$A:$A,'Buying nGRPs'!$A53),"")</f>
        <v>0</v>
      </c>
      <c r="K53" s="158" t="str">
        <f>IFERROR(INDEX('March 2019'!$G$3:$BR$161,MATCH('Buying nGRPs'!$A53,'March 2019'!$A$3:$A$158,0),MATCH('Buying nGRPs'!K$9,'March 2019'!$G$1:$BR$1,0))/SUMIFS(Summary!$D:$D,Summary!$A:$A,'Buying nGRPs'!$A53),"")</f>
        <v/>
      </c>
      <c r="L53" s="158" t="str">
        <f>IFERROR(INDEX('March 2019'!$G$3:$BR$161,MATCH('Buying nGRPs'!$A53,'March 2019'!$A$3:$A$158,0),MATCH('Buying nGRPs'!L$9,'March 2019'!$G$1:$BR$1,0))/SUMIFS(Summary!$D:$D,Summary!$A:$A,'Buying nGRPs'!$A53),"")</f>
        <v/>
      </c>
      <c r="M53" s="158" t="str">
        <f>IFERROR(INDEX('March 2019'!$G$3:$BR$161,MATCH('Buying nGRPs'!$A53,'March 2019'!$A$3:$A$158,0),MATCH('Buying nGRPs'!M$9,'March 2019'!$G$1:$BR$1,0))/SUMIFS(Summary!$D:$D,Summary!$A:$A,'Buying nGRPs'!$A53),"")</f>
        <v/>
      </c>
      <c r="N53" s="158" t="str">
        <f>IFERROR(INDEX('March 2019'!$G$3:$BR$161,MATCH('Buying nGRPs'!$A53,'March 2019'!$A$3:$A$158,0),MATCH('Buying nGRPs'!N$9,'March 2019'!$G$1:$BR$1,0))/SUMIFS(Summary!$D:$D,Summary!$A:$A,'Buying nGRPs'!$A53),"")</f>
        <v/>
      </c>
      <c r="O53" s="158" t="str">
        <f>IFERROR(INDEX('March 2019'!$G$3:$BR$161,MATCH('Buying nGRPs'!$A53,'March 2019'!$A$3:$A$158,0),MATCH('Buying nGRPs'!O$9,'March 2019'!$G$1:$BR$1,0))/SUMIFS(Summary!$D:$D,Summary!$A:$A,'Buying nGRPs'!$A53),"")</f>
        <v/>
      </c>
      <c r="P53" s="158" t="str">
        <f>IFERROR(INDEX('March 2019'!$G$3:$BR$161,MATCH('Buying nGRPs'!$A53,'March 2019'!$A$3:$A$158,0),MATCH('Buying nGRPs'!P$9,'March 2019'!$G$1:$BR$1,0))/SUMIFS(Summary!$D:$D,Summary!$A:$A,'Buying nGRPs'!$A53),"")</f>
        <v/>
      </c>
      <c r="Q53" s="158" t="str">
        <f>IFERROR(INDEX('March 2019'!$G$3:$BR$161,MATCH('Buying nGRPs'!$A53,'March 2019'!$A$3:$A$158,0),MATCH('Buying nGRPs'!Q$9,'March 2019'!$G$1:$BR$1,0))/SUMIFS(Summary!$D:$D,Summary!$A:$A,'Buying nGRPs'!$A53),"")</f>
        <v/>
      </c>
      <c r="R53" s="158" t="str">
        <f>IFERROR(INDEX('March 2019'!$G$3:$BR$161,MATCH('Buying nGRPs'!$A53,'March 2019'!$A$3:$A$158,0),MATCH('Buying nGRPs'!R$9,'March 2019'!$G$1:$BR$1,0))/SUMIFS(Summary!$D:$D,Summary!$A:$A,'Buying nGRPs'!$A53),"")</f>
        <v/>
      </c>
      <c r="S53" s="158" t="str">
        <f>IFERROR(INDEX('March 2019'!$G$3:$BR$161,MATCH('Buying nGRPs'!$A53,'March 2019'!$A$3:$A$158,0),MATCH('Buying nGRPs'!S$9,'March 2019'!$G$1:$BR$1,0))/SUMIFS(Summary!$D:$D,Summary!$A:$A,'Buying nGRPs'!$A53),"")</f>
        <v/>
      </c>
      <c r="T53" s="158" t="str">
        <f>IFERROR(INDEX('March 2019'!$G$3:$BR$161,MATCH('Buying nGRPs'!$A53,'March 2019'!$A$3:$A$158,0),MATCH('Buying nGRPs'!T$9,'March 2019'!$G$1:$BR$1,0))/SUMIFS(Summary!$D:$D,Summary!$A:$A,'Buying nGRPs'!$A53),"")</f>
        <v/>
      </c>
      <c r="U53" s="158" t="str">
        <f>IFERROR(INDEX('March 2019'!$G$3:$BR$161,MATCH('Buying nGRPs'!$A53,'March 2019'!$A$3:$A$158,0),MATCH('Buying nGRPs'!U$9,'March 2019'!$G$1:$BR$1,0))/SUMIFS(Summary!$D:$D,Summary!$A:$A,'Buying nGRPs'!$A53),"")</f>
        <v/>
      </c>
      <c r="V53" s="158" t="str">
        <f>IFERROR(INDEX('March 2019'!$G$3:$BR$161,MATCH('Buying nGRPs'!$A53,'March 2019'!$A$3:$A$158,0),MATCH('Buying nGRPs'!V$9,'March 2019'!$G$1:$BR$1,0))/SUMIFS(Summary!$D:$D,Summary!$A:$A,'Buying nGRPs'!$A53),"")</f>
        <v/>
      </c>
      <c r="W53" s="158" t="str">
        <f>IFERROR(INDEX('March 2019'!$G$3:$BR$161,MATCH('Buying nGRPs'!$A53,'March 2019'!$A$3:$A$158,0),MATCH('Buying nGRPs'!W$9,'March 2019'!$G$1:$BR$1,0))/SUMIFS(Summary!$D:$D,Summary!$A:$A,'Buying nGRPs'!$A53),"")</f>
        <v/>
      </c>
      <c r="X53" s="158" t="str">
        <f>IFERROR(INDEX('March 2019'!$G$3:$BR$161,MATCH('Buying nGRPs'!$A53,'March 2019'!$A$3:$A$158,0),MATCH('Buying nGRPs'!X$9,'March 2019'!$G$1:$BR$1,0))/SUMIFS(Summary!$D:$D,Summary!$A:$A,'Buying nGRPs'!$A53),"")</f>
        <v/>
      </c>
      <c r="Y53" s="158" t="str">
        <f>IFERROR(INDEX('March 2019'!$G$3:$BR$161,MATCH('Buying nGRPs'!$A53,'March 2019'!$A$3:$A$158,0),MATCH('Buying nGRPs'!Y$9,'March 2019'!$G$1:$BR$1,0))/SUMIFS(Summary!$D:$D,Summary!$A:$A,'Buying nGRPs'!$A53),"")</f>
        <v/>
      </c>
      <c r="Z53" s="158" t="str">
        <f>IFERROR(INDEX('March 2019'!$G$3:$BR$161,MATCH('Buying nGRPs'!$A53,'March 2019'!$A$3:$A$158,0),MATCH('Buying nGRPs'!Z$9,'March 2019'!$G$1:$BR$1,0))/SUMIFS(Summary!$D:$D,Summary!$A:$A,'Buying nGRPs'!$A53),"")</f>
        <v/>
      </c>
      <c r="AA53" s="158" t="str">
        <f>IFERROR(INDEX('March 2019'!$G$3:$BR$161,MATCH('Buying nGRPs'!$A53,'March 2019'!$A$3:$A$158,0),MATCH('Buying nGRPs'!AA$9,'March 2019'!$G$1:$BR$1,0))/SUMIFS(Summary!$D:$D,Summary!$A:$A,'Buying nGRPs'!$A53),"")</f>
        <v/>
      </c>
      <c r="AB53" s="158" t="str">
        <f>IFERROR(INDEX('March 2019'!$G$3:$BR$161,MATCH('Buying nGRPs'!$A53,'March 2019'!$A$3:$A$158,0),MATCH('Buying nGRPs'!AB$9,'March 2019'!$G$1:$BR$1,0))/SUMIFS(Summary!$D:$D,Summary!$A:$A,'Buying nGRPs'!$A53),"")</f>
        <v/>
      </c>
      <c r="AC53" s="158">
        <f>IFERROR(INDEX('March 2019'!$G$3:$BR$161,MATCH('Buying nGRPs'!$A53,'March 2019'!$A$3:$A$158,0),MATCH('Buying nGRPs'!AC$9,'March 2019'!$G$1:$BR$1,0))/SUMIFS(Summary!$D:$D,Summary!$A:$A,'Buying nGRPs'!$A53),"")</f>
        <v>7.0000000000000007E-2</v>
      </c>
      <c r="AD53" s="158">
        <f>IFERROR(INDEX('March 2019'!$G$3:$BR$161,MATCH('Buying nGRPs'!$A53,'March 2019'!$A$3:$A$158,0),MATCH('Buying nGRPs'!AD$9,'March 2019'!$G$1:$BR$1,0))/SUMIFS(Summary!$D:$D,Summary!$A:$A,'Buying nGRPs'!$A53),"")</f>
        <v>0.1</v>
      </c>
      <c r="AE53" s="158" t="str">
        <f>IFERROR(INDEX('March 2019'!$G$3:$BR$161,MATCH('Buying nGRPs'!$A53,'March 2019'!$A$3:$A$158,0),MATCH('Buying nGRPs'!AE$9,'March 2019'!$G$1:$BR$1,0))/SUMIFS(Summary!$D:$D,Summary!$A:$A,'Buying nGRPs'!$A53),"")</f>
        <v/>
      </c>
      <c r="AF53" s="158" t="str">
        <f>IFERROR(INDEX('March 2019'!$G$3:$BR$161,MATCH('Buying nGRPs'!$A53,'March 2019'!$A$3:$A$158,0),MATCH('Buying nGRPs'!AF$9,'March 2019'!$G$1:$BR$1,0))/SUMIFS(Summary!$D:$D,Summary!$A:$A,'Buying nGRPs'!$A53),"")</f>
        <v/>
      </c>
      <c r="AG53" s="158" t="str">
        <f>IFERROR(INDEX('March 2019'!$G$3:$BR$161,MATCH('Buying nGRPs'!$A53,'March 2019'!$A$3:$A$158,0),MATCH('Buying nGRPs'!AG$9,'March 2019'!$G$1:$BR$1,0))/SUMIFS(Summary!$D:$D,Summary!$A:$A,'Buying nGRPs'!$A53),"")</f>
        <v/>
      </c>
      <c r="AH53" s="158">
        <f>IFERROR(INDEX('March 2019'!$G$3:$BR$161,MATCH('Buying nGRPs'!$A53,'March 2019'!$A$3:$A$158,0),MATCH('Buying nGRPs'!AH$9,'March 2019'!$G$1:$BR$1,0))/SUMIFS(Summary!$D:$D,Summary!$A:$A,'Buying nGRPs'!$A53),"")</f>
        <v>0.1</v>
      </c>
      <c r="AI53" s="158" t="str">
        <f>IFERROR(INDEX('March 2019'!$G$3:$BR$161,MATCH('Buying nGRPs'!$A53,'March 2019'!$A$3:$A$158,0),MATCH('Buying nGRPs'!AI$9,'March 2019'!$G$1:$BR$1,0))/SUMIFS(Summary!$D:$D,Summary!$A:$A,'Buying nGRPs'!$A53),"")</f>
        <v/>
      </c>
      <c r="AJ53" s="158" t="str">
        <f>IFERROR(INDEX('March 2019'!$G$3:$BR$161,MATCH('Buying nGRPs'!$A53,'March 2019'!$A$3:$A$158,0),MATCH('Buying nGRPs'!AJ$9,'March 2019'!$G$1:$BR$1,0))/SUMIFS(Summary!$D:$D,Summary!$A:$A,'Buying nGRPs'!$A53),"")</f>
        <v/>
      </c>
      <c r="AK53" s="158">
        <f>IFERROR(INDEX('March 2019'!$G$3:$BR$161,MATCH('Buying nGRPs'!$A53,'March 2019'!$A$3:$A$158,0),MATCH('Buying nGRPs'!AK$9,'March 2019'!$G$1:$BR$1,0))/SUMIFS(Summary!$D:$D,Summary!$A:$A,'Buying nGRPs'!$A53),"")</f>
        <v>0</v>
      </c>
      <c r="AL53" s="158">
        <f>IFERROR(INDEX('March 2019'!$G$3:$BR$161,MATCH('Buying nGRPs'!$A53,'March 2019'!$A$3:$A$158,0),MATCH('Buying nGRPs'!AL$9,'March 2019'!$G$1:$BR$1,0))/SUMIFS(Summary!$D:$D,Summary!$A:$A,'Buying nGRPs'!$A53),"")</f>
        <v>0</v>
      </c>
      <c r="AM53" s="158" t="str">
        <f>IFERROR(INDEX('March 2019'!$G$3:$BR$161,MATCH('Buying nGRPs'!$A53,'March 2019'!$A$3:$A$158,0),MATCH('Buying nGRPs'!AM$9,'March 2019'!$G$1:$BR$1,0))/SUMIFS(Summary!$D:$D,Summary!$A:$A,'Buying nGRPs'!$A53),"")</f>
        <v/>
      </c>
      <c r="AN53" s="158">
        <f>IFERROR(INDEX('March 2019'!$G$3:$BR$161,MATCH('Buying nGRPs'!$A53,'March 2019'!$A$3:$A$158,0),MATCH('Buying nGRPs'!AN$9,'March 2019'!$G$1:$BR$1,0))/SUMIFS(Summary!$D:$D,Summary!$A:$A,'Buying nGRPs'!$A53),"")</f>
        <v>0</v>
      </c>
      <c r="AO53" s="158">
        <f>IFERROR(INDEX('March 2019'!$G$3:$BR$161,MATCH('Buying nGRPs'!$A53,'March 2019'!$A$3:$A$158,0),MATCH('Buying nGRPs'!AO$9,'March 2019'!$G$1:$BR$1,0))/SUMIFS(Summary!$D:$D,Summary!$A:$A,'Buying nGRPs'!$A53),"")</f>
        <v>0</v>
      </c>
      <c r="AP53" s="158" t="str">
        <f>IFERROR(INDEX('March 2019'!$G$3:$BR$161,MATCH('Buying nGRPs'!$A53,'March 2019'!$A$3:$A$158,0),MATCH('Buying nGRPs'!AP$9,'March 2019'!$G$1:$BR$1,0))/SUMIFS(Summary!$D:$D,Summary!$A:$A,'Buying nGRPs'!$A53),"")</f>
        <v/>
      </c>
      <c r="AQ53" s="158" t="str">
        <f>IFERROR(INDEX('March 2019'!$G$3:$BR$161,MATCH('Buying nGRPs'!$A53,'March 2019'!$A$3:$A$158,0),MATCH('Buying nGRPs'!AQ$9,'March 2019'!$G$1:$BR$1,0))/SUMIFS(Summary!$D:$D,Summary!$A:$A,'Buying nGRPs'!$A53),"")</f>
        <v/>
      </c>
      <c r="AR53" s="158">
        <f>IFERROR(INDEX('March 2019'!$G$3:$BR$161,MATCH('Buying nGRPs'!$A53,'March 2019'!$A$3:$A$158,0),MATCH('Buying nGRPs'!AR$9,'March 2019'!$G$1:$BR$1,0))/SUMIFS(Summary!$D:$D,Summary!$A:$A,'Buying nGRPs'!$A53),"")</f>
        <v>0</v>
      </c>
      <c r="AS53" s="158" t="str">
        <f>IFERROR(INDEX('March 2019'!$G$3:$BR$161,MATCH('Buying nGRPs'!$A53,'March 2019'!$A$3:$A$158,0),MATCH('Buying nGRPs'!AS$9,'March 2019'!$G$1:$BR$1,0))/SUMIFS(Summary!$D:$D,Summary!$A:$A,'Buying nGRPs'!$A53),"")</f>
        <v/>
      </c>
      <c r="AT53" s="158" t="str">
        <f>IFERROR(INDEX('March 2019'!$G$3:$BR$161,MATCH('Buying nGRPs'!$A53,'March 2019'!$A$3:$A$158,0),MATCH('Buying nGRPs'!AT$9,'March 2019'!$G$1:$BR$1,0))/SUMIFS(Summary!$D:$D,Summary!$A:$A,'Buying nGRPs'!$A53),"")</f>
        <v/>
      </c>
      <c r="AU53" s="158" t="str">
        <f>IFERROR(INDEX('March 2019'!$G$3:$BR$161,MATCH('Buying nGRPs'!$A53,'March 2019'!$A$3:$A$158,0),MATCH('Buying nGRPs'!AU$9,'March 2019'!$G$1:$BR$1,0))/SUMIFS(Summary!$D:$D,Summary!$A:$A,'Buying nGRPs'!$A53),"")</f>
        <v/>
      </c>
      <c r="AV53" s="158" t="str">
        <f>IFERROR(INDEX('March 2019'!$G$3:$BR$161,MATCH('Buying nGRPs'!$A53,'March 2019'!$A$3:$A$158,0),MATCH('Buying nGRPs'!AV$9,'March 2019'!$G$1:$BR$1,0))/SUMIFS(Summary!$D:$D,Summary!$A:$A,'Buying nGRPs'!$A53),"")</f>
        <v/>
      </c>
      <c r="AW53" s="158" t="str">
        <f>IFERROR(INDEX('March 2019'!$G$3:$BR$161,MATCH('Buying nGRPs'!$A53,'March 2019'!$A$3:$A$158,0),MATCH('Buying nGRPs'!AW$9,'March 2019'!$G$1:$BR$1,0))/SUMIFS(Summary!$D:$D,Summary!$A:$A,'Buying nGRPs'!$A53),"")</f>
        <v/>
      </c>
      <c r="AX53" s="158">
        <f>IFERROR(INDEX('March 2019'!$G$3:$BR$161,MATCH('Buying nGRPs'!$A53,'March 2019'!$A$3:$A$158,0),MATCH('Buying nGRPs'!AX$9,'March 2019'!$G$1:$BR$1,0))/SUMIFS(Summary!$D:$D,Summary!$A:$A,'Buying nGRPs'!$A53),"")</f>
        <v>0</v>
      </c>
      <c r="AY53" s="158">
        <f>IFERROR(INDEX('March 2019'!$G$3:$BR$161,MATCH('Buying nGRPs'!$A53,'March 2019'!$A$3:$A$158,0),MATCH('Buying nGRPs'!AY$9,'March 2019'!$G$1:$BR$1,0))/SUMIFS(Summary!$D:$D,Summary!$A:$A,'Buying nGRPs'!$A53),"")</f>
        <v>0</v>
      </c>
      <c r="AZ53" s="158">
        <f>IFERROR(INDEX('March 2019'!$G$3:$BR$161,MATCH('Buying nGRPs'!$A53,'March 2019'!$A$3:$A$158,0),MATCH('Buying nGRPs'!AZ$9,'March 2019'!$G$1:$BR$1,0))/SUMIFS(Summary!$D:$D,Summary!$A:$A,'Buying nGRPs'!$A53),"")</f>
        <v>0</v>
      </c>
      <c r="BA53" s="158">
        <f>IFERROR(INDEX('March 2019'!$G$3:$BR$161,MATCH('Buying nGRPs'!$A53,'March 2019'!$A$3:$A$158,0),MATCH('Buying nGRPs'!BA$9,'March 2019'!$G$1:$BR$1,0))/SUMIFS(Summary!$D:$D,Summary!$A:$A,'Buying nGRPs'!$A53),"")</f>
        <v>0</v>
      </c>
      <c r="BB53" s="11">
        <f t="shared" si="44"/>
        <v>0.27</v>
      </c>
      <c r="BC53" s="11"/>
      <c r="BD53" s="109">
        <f t="shared" si="45"/>
        <v>-0.27</v>
      </c>
    </row>
    <row r="54" spans="1:56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2019'!$G$3:$BR$161,MATCH('Buying nGRPs'!$A54,'March 2019'!$A$3:$A$158,0),MATCH('Buying nGRPs'!G$9,'March 2019'!$G$1:$BR$1,0))/SUMIFS(Summary!$D:$D,Summary!$A:$A,'Buying nGRPs'!$A54),"")</f>
        <v/>
      </c>
      <c r="H54" s="158" t="str">
        <f>IFERROR(INDEX('March 2019'!$G$3:$BR$161,MATCH('Buying nGRPs'!$A54,'March 2019'!$A$3:$A$158,0),MATCH('Buying nGRPs'!H$9,'March 2019'!$G$1:$BR$1,0))/SUMIFS(Summary!$D:$D,Summary!$A:$A,'Buying nGRPs'!$A54),"")</f>
        <v/>
      </c>
      <c r="I54" s="158" t="str">
        <f>IFERROR(INDEX('March 2019'!$G$3:$BR$161,MATCH('Buying nGRPs'!$A54,'March 2019'!$A$3:$A$158,0),MATCH('Buying nGRPs'!I$9,'March 2019'!$G$1:$BR$1,0))/SUMIFS(Summary!$D:$D,Summary!$A:$A,'Buying nGRPs'!$A54),"")</f>
        <v/>
      </c>
      <c r="J54" s="158" t="str">
        <f>IFERROR(INDEX('March 2019'!$G$3:$BR$161,MATCH('Buying nGRPs'!$A54,'March 2019'!$A$3:$A$158,0),MATCH('Buying nGRPs'!J$9,'March 2019'!$G$1:$BR$1,0))/SUMIFS(Summary!$D:$D,Summary!$A:$A,'Buying nGRPs'!$A54),"")</f>
        <v/>
      </c>
      <c r="K54" s="158" t="str">
        <f>IFERROR(INDEX('March 2019'!$G$3:$BR$161,MATCH('Buying nGRPs'!$A54,'March 2019'!$A$3:$A$158,0),MATCH('Buying nGRPs'!K$9,'March 2019'!$G$1:$BR$1,0))/SUMIFS(Summary!$D:$D,Summary!$A:$A,'Buying nGRPs'!$A54),"")</f>
        <v/>
      </c>
      <c r="L54" s="158" t="str">
        <f>IFERROR(INDEX('March 2019'!$G$3:$BR$161,MATCH('Buying nGRPs'!$A54,'March 2019'!$A$3:$A$158,0),MATCH('Buying nGRPs'!L$9,'March 2019'!$G$1:$BR$1,0))/SUMIFS(Summary!$D:$D,Summary!$A:$A,'Buying nGRPs'!$A54),"")</f>
        <v/>
      </c>
      <c r="M54" s="158" t="str">
        <f>IFERROR(INDEX('March 2019'!$G$3:$BR$161,MATCH('Buying nGRPs'!$A54,'March 2019'!$A$3:$A$158,0),MATCH('Buying nGRPs'!M$9,'March 2019'!$G$1:$BR$1,0))/SUMIFS(Summary!$D:$D,Summary!$A:$A,'Buying nGRPs'!$A54),"")</f>
        <v/>
      </c>
      <c r="N54" s="158" t="str">
        <f>IFERROR(INDEX('March 2019'!$G$3:$BR$161,MATCH('Buying nGRPs'!$A54,'March 2019'!$A$3:$A$158,0),MATCH('Buying nGRPs'!N$9,'March 2019'!$G$1:$BR$1,0))/SUMIFS(Summary!$D:$D,Summary!$A:$A,'Buying nGRPs'!$A54),"")</f>
        <v/>
      </c>
      <c r="O54" s="158" t="str">
        <f>IFERROR(INDEX('March 2019'!$G$3:$BR$161,MATCH('Buying nGRPs'!$A54,'March 2019'!$A$3:$A$158,0),MATCH('Buying nGRPs'!O$9,'March 2019'!$G$1:$BR$1,0))/SUMIFS(Summary!$D:$D,Summary!$A:$A,'Buying nGRPs'!$A54),"")</f>
        <v/>
      </c>
      <c r="P54" s="158" t="str">
        <f>IFERROR(INDEX('March 2019'!$G$3:$BR$161,MATCH('Buying nGRPs'!$A54,'March 2019'!$A$3:$A$158,0),MATCH('Buying nGRPs'!P$9,'March 2019'!$G$1:$BR$1,0))/SUMIFS(Summary!$D:$D,Summary!$A:$A,'Buying nGRPs'!$A54),"")</f>
        <v/>
      </c>
      <c r="Q54" s="158" t="str">
        <f>IFERROR(INDEX('March 2019'!$G$3:$BR$161,MATCH('Buying nGRPs'!$A54,'March 2019'!$A$3:$A$158,0),MATCH('Buying nGRPs'!Q$9,'March 2019'!$G$1:$BR$1,0))/SUMIFS(Summary!$D:$D,Summary!$A:$A,'Buying nGRPs'!$A54),"")</f>
        <v/>
      </c>
      <c r="R54" s="158" t="str">
        <f>IFERROR(INDEX('March 2019'!$G$3:$BR$161,MATCH('Buying nGRPs'!$A54,'March 2019'!$A$3:$A$158,0),MATCH('Buying nGRPs'!R$9,'March 2019'!$G$1:$BR$1,0))/SUMIFS(Summary!$D:$D,Summary!$A:$A,'Buying nGRPs'!$A54),"")</f>
        <v/>
      </c>
      <c r="S54" s="158" t="str">
        <f>IFERROR(INDEX('March 2019'!$G$3:$BR$161,MATCH('Buying nGRPs'!$A54,'March 2019'!$A$3:$A$158,0),MATCH('Buying nGRPs'!S$9,'March 2019'!$G$1:$BR$1,0))/SUMIFS(Summary!$D:$D,Summary!$A:$A,'Buying nGRPs'!$A54),"")</f>
        <v/>
      </c>
      <c r="T54" s="158" t="str">
        <f>IFERROR(INDEX('March 2019'!$G$3:$BR$161,MATCH('Buying nGRPs'!$A54,'March 2019'!$A$3:$A$158,0),MATCH('Buying nGRPs'!T$9,'March 2019'!$G$1:$BR$1,0))/SUMIFS(Summary!$D:$D,Summary!$A:$A,'Buying nGRPs'!$A54),"")</f>
        <v/>
      </c>
      <c r="U54" s="158" t="str">
        <f>IFERROR(INDEX('March 2019'!$G$3:$BR$161,MATCH('Buying nGRPs'!$A54,'March 2019'!$A$3:$A$158,0),MATCH('Buying nGRPs'!U$9,'March 2019'!$G$1:$BR$1,0))/SUMIFS(Summary!$D:$D,Summary!$A:$A,'Buying nGRPs'!$A54),"")</f>
        <v/>
      </c>
      <c r="V54" s="158" t="str">
        <f>IFERROR(INDEX('March 2019'!$G$3:$BR$161,MATCH('Buying nGRPs'!$A54,'March 2019'!$A$3:$A$158,0),MATCH('Buying nGRPs'!V$9,'March 2019'!$G$1:$BR$1,0))/SUMIFS(Summary!$D:$D,Summary!$A:$A,'Buying nGRPs'!$A54),"")</f>
        <v/>
      </c>
      <c r="W54" s="158" t="str">
        <f>IFERROR(INDEX('March 2019'!$G$3:$BR$161,MATCH('Buying nGRPs'!$A54,'March 2019'!$A$3:$A$158,0),MATCH('Buying nGRPs'!W$9,'March 2019'!$G$1:$BR$1,0))/SUMIFS(Summary!$D:$D,Summary!$A:$A,'Buying nGRPs'!$A54),"")</f>
        <v/>
      </c>
      <c r="X54" s="158" t="str">
        <f>IFERROR(INDEX('March 2019'!$G$3:$BR$161,MATCH('Buying nGRPs'!$A54,'March 2019'!$A$3:$A$158,0),MATCH('Buying nGRPs'!X$9,'March 2019'!$G$1:$BR$1,0))/SUMIFS(Summary!$D:$D,Summary!$A:$A,'Buying nGRPs'!$A54),"")</f>
        <v/>
      </c>
      <c r="Y54" s="158" t="str">
        <f>IFERROR(INDEX('March 2019'!$G$3:$BR$161,MATCH('Buying nGRPs'!$A54,'March 2019'!$A$3:$A$158,0),MATCH('Buying nGRPs'!Y$9,'March 2019'!$G$1:$BR$1,0))/SUMIFS(Summary!$D:$D,Summary!$A:$A,'Buying nGRPs'!$A54),"")</f>
        <v/>
      </c>
      <c r="Z54" s="158" t="str">
        <f>IFERROR(INDEX('March 2019'!$G$3:$BR$161,MATCH('Buying nGRPs'!$A54,'March 2019'!$A$3:$A$158,0),MATCH('Buying nGRPs'!Z$9,'March 2019'!$G$1:$BR$1,0))/SUMIFS(Summary!$D:$D,Summary!$A:$A,'Buying nGRPs'!$A54),"")</f>
        <v/>
      </c>
      <c r="AA54" s="158" t="str">
        <f>IFERROR(INDEX('March 2019'!$G$3:$BR$161,MATCH('Buying nGRPs'!$A54,'March 2019'!$A$3:$A$158,0),MATCH('Buying nGRPs'!AA$9,'March 2019'!$G$1:$BR$1,0))/SUMIFS(Summary!$D:$D,Summary!$A:$A,'Buying nGRPs'!$A54),"")</f>
        <v/>
      </c>
      <c r="AB54" s="158" t="str">
        <f>IFERROR(INDEX('March 2019'!$G$3:$BR$161,MATCH('Buying nGRPs'!$A54,'March 2019'!$A$3:$A$158,0),MATCH('Buying nGRPs'!AB$9,'March 2019'!$G$1:$BR$1,0))/SUMIFS(Summary!$D:$D,Summary!$A:$A,'Buying nGRPs'!$A54),"")</f>
        <v/>
      </c>
      <c r="AC54" s="158" t="str">
        <f>IFERROR(INDEX('March 2019'!$G$3:$BR$161,MATCH('Buying nGRPs'!$A54,'March 2019'!$A$3:$A$158,0),MATCH('Buying nGRPs'!AC$9,'March 2019'!$G$1:$BR$1,0))/SUMIFS(Summary!$D:$D,Summary!$A:$A,'Buying nGRPs'!$A54),"")</f>
        <v/>
      </c>
      <c r="AD54" s="158" t="str">
        <f>IFERROR(INDEX('March 2019'!$G$3:$BR$161,MATCH('Buying nGRPs'!$A54,'March 2019'!$A$3:$A$158,0),MATCH('Buying nGRPs'!AD$9,'March 2019'!$G$1:$BR$1,0))/SUMIFS(Summary!$D:$D,Summary!$A:$A,'Buying nGRPs'!$A54),"")</f>
        <v/>
      </c>
      <c r="AE54" s="158" t="str">
        <f>IFERROR(INDEX('March 2019'!$G$3:$BR$161,MATCH('Buying nGRPs'!$A54,'March 2019'!$A$3:$A$158,0),MATCH('Buying nGRPs'!AE$9,'March 2019'!$G$1:$BR$1,0))/SUMIFS(Summary!$D:$D,Summary!$A:$A,'Buying nGRPs'!$A54),"")</f>
        <v/>
      </c>
      <c r="AF54" s="158" t="str">
        <f>IFERROR(INDEX('March 2019'!$G$3:$BR$161,MATCH('Buying nGRPs'!$A54,'March 2019'!$A$3:$A$158,0),MATCH('Buying nGRPs'!AF$9,'March 2019'!$G$1:$BR$1,0))/SUMIFS(Summary!$D:$D,Summary!$A:$A,'Buying nGRPs'!$A54),"")</f>
        <v/>
      </c>
      <c r="AG54" s="158" t="str">
        <f>IFERROR(INDEX('March 2019'!$G$3:$BR$161,MATCH('Buying nGRPs'!$A54,'March 2019'!$A$3:$A$158,0),MATCH('Buying nGRPs'!AG$9,'March 2019'!$G$1:$BR$1,0))/SUMIFS(Summary!$D:$D,Summary!$A:$A,'Buying nGRPs'!$A54),"")</f>
        <v/>
      </c>
      <c r="AH54" s="158" t="str">
        <f>IFERROR(INDEX('March 2019'!$G$3:$BR$161,MATCH('Buying nGRPs'!$A54,'March 2019'!$A$3:$A$158,0),MATCH('Buying nGRPs'!AH$9,'March 2019'!$G$1:$BR$1,0))/SUMIFS(Summary!$D:$D,Summary!$A:$A,'Buying nGRPs'!$A54),"")</f>
        <v/>
      </c>
      <c r="AI54" s="158" t="str">
        <f>IFERROR(INDEX('March 2019'!$G$3:$BR$161,MATCH('Buying nGRPs'!$A54,'March 2019'!$A$3:$A$158,0),MATCH('Buying nGRPs'!AI$9,'March 2019'!$G$1:$BR$1,0))/SUMIFS(Summary!$D:$D,Summary!$A:$A,'Buying nGRPs'!$A54),"")</f>
        <v/>
      </c>
      <c r="AJ54" s="158" t="str">
        <f>IFERROR(INDEX('March 2019'!$G$3:$BR$161,MATCH('Buying nGRPs'!$A54,'March 2019'!$A$3:$A$158,0),MATCH('Buying nGRPs'!AJ$9,'March 2019'!$G$1:$BR$1,0))/SUMIFS(Summary!$D:$D,Summary!$A:$A,'Buying nGRPs'!$A54),"")</f>
        <v/>
      </c>
      <c r="AK54" s="158" t="str">
        <f>IFERROR(INDEX('March 2019'!$G$3:$BR$161,MATCH('Buying nGRPs'!$A54,'March 2019'!$A$3:$A$158,0),MATCH('Buying nGRPs'!AK$9,'March 2019'!$G$1:$BR$1,0))/SUMIFS(Summary!$D:$D,Summary!$A:$A,'Buying nGRPs'!$A54),"")</f>
        <v/>
      </c>
      <c r="AL54" s="158" t="str">
        <f>IFERROR(INDEX('March 2019'!$G$3:$BR$161,MATCH('Buying nGRPs'!$A54,'March 2019'!$A$3:$A$158,0),MATCH('Buying nGRPs'!AL$9,'March 2019'!$G$1:$BR$1,0))/SUMIFS(Summary!$D:$D,Summary!$A:$A,'Buying nGRPs'!$A54),"")</f>
        <v/>
      </c>
      <c r="AM54" s="158" t="str">
        <f>IFERROR(INDEX('March 2019'!$G$3:$BR$161,MATCH('Buying nGRPs'!$A54,'March 2019'!$A$3:$A$158,0),MATCH('Buying nGRPs'!AM$9,'March 2019'!$G$1:$BR$1,0))/SUMIFS(Summary!$D:$D,Summary!$A:$A,'Buying nGRPs'!$A54),"")</f>
        <v/>
      </c>
      <c r="AN54" s="158" t="str">
        <f>IFERROR(INDEX('March 2019'!$G$3:$BR$161,MATCH('Buying nGRPs'!$A54,'March 2019'!$A$3:$A$158,0),MATCH('Buying nGRPs'!AN$9,'March 2019'!$G$1:$BR$1,0))/SUMIFS(Summary!$D:$D,Summary!$A:$A,'Buying nGRPs'!$A54),"")</f>
        <v/>
      </c>
      <c r="AO54" s="158" t="str">
        <f>IFERROR(INDEX('March 2019'!$G$3:$BR$161,MATCH('Buying nGRPs'!$A54,'March 2019'!$A$3:$A$158,0),MATCH('Buying nGRPs'!AO$9,'March 2019'!$G$1:$BR$1,0))/SUMIFS(Summary!$D:$D,Summary!$A:$A,'Buying nGRPs'!$A54),"")</f>
        <v/>
      </c>
      <c r="AP54" s="158" t="str">
        <f>IFERROR(INDEX('March 2019'!$G$3:$BR$161,MATCH('Buying nGRPs'!$A54,'March 2019'!$A$3:$A$158,0),MATCH('Buying nGRPs'!AP$9,'March 2019'!$G$1:$BR$1,0))/SUMIFS(Summary!$D:$D,Summary!$A:$A,'Buying nGRPs'!$A54),"")</f>
        <v/>
      </c>
      <c r="AQ54" s="158" t="str">
        <f>IFERROR(INDEX('March 2019'!$G$3:$BR$161,MATCH('Buying nGRPs'!$A54,'March 2019'!$A$3:$A$158,0),MATCH('Buying nGRPs'!AQ$9,'March 2019'!$G$1:$BR$1,0))/SUMIFS(Summary!$D:$D,Summary!$A:$A,'Buying nGRPs'!$A54),"")</f>
        <v/>
      </c>
      <c r="AR54" s="158" t="str">
        <f>IFERROR(INDEX('March 2019'!$G$3:$BR$161,MATCH('Buying nGRPs'!$A54,'March 2019'!$A$3:$A$158,0),MATCH('Buying nGRPs'!AR$9,'March 2019'!$G$1:$BR$1,0))/SUMIFS(Summary!$D:$D,Summary!$A:$A,'Buying nGRPs'!$A54),"")</f>
        <v/>
      </c>
      <c r="AS54" s="158" t="str">
        <f>IFERROR(INDEX('March 2019'!$G$3:$BR$161,MATCH('Buying nGRPs'!$A54,'March 2019'!$A$3:$A$158,0),MATCH('Buying nGRPs'!AS$9,'March 2019'!$G$1:$BR$1,0))/SUMIFS(Summary!$D:$D,Summary!$A:$A,'Buying nGRPs'!$A54),"")</f>
        <v/>
      </c>
      <c r="AT54" s="158" t="str">
        <f>IFERROR(INDEX('March 2019'!$G$3:$BR$161,MATCH('Buying nGRPs'!$A54,'March 2019'!$A$3:$A$158,0),MATCH('Buying nGRPs'!AT$9,'March 2019'!$G$1:$BR$1,0))/SUMIFS(Summary!$D:$D,Summary!$A:$A,'Buying nGRPs'!$A54),"")</f>
        <v/>
      </c>
      <c r="AU54" s="158" t="str">
        <f>IFERROR(INDEX('March 2019'!$G$3:$BR$161,MATCH('Buying nGRPs'!$A54,'March 2019'!$A$3:$A$158,0),MATCH('Buying nGRPs'!AU$9,'March 2019'!$G$1:$BR$1,0))/SUMIFS(Summary!$D:$D,Summary!$A:$A,'Buying nGRPs'!$A54),"")</f>
        <v/>
      </c>
      <c r="AV54" s="158" t="str">
        <f>IFERROR(INDEX('March 2019'!$G$3:$BR$161,MATCH('Buying nGRPs'!$A54,'March 2019'!$A$3:$A$158,0),MATCH('Buying nGRPs'!AV$9,'March 2019'!$G$1:$BR$1,0))/SUMIFS(Summary!$D:$D,Summary!$A:$A,'Buying nGRPs'!$A54),"")</f>
        <v/>
      </c>
      <c r="AW54" s="158" t="str">
        <f>IFERROR(INDEX('March 2019'!$G$3:$BR$161,MATCH('Buying nGRPs'!$A54,'March 2019'!$A$3:$A$158,0),MATCH('Buying nGRPs'!AW$9,'March 2019'!$G$1:$BR$1,0))/SUMIFS(Summary!$D:$D,Summary!$A:$A,'Buying nGRPs'!$A54),"")</f>
        <v/>
      </c>
      <c r="AX54" s="158" t="str">
        <f>IFERROR(INDEX('March 2019'!$G$3:$BR$161,MATCH('Buying nGRPs'!$A54,'March 2019'!$A$3:$A$158,0),MATCH('Buying nGRPs'!AX$9,'March 2019'!$G$1:$BR$1,0))/SUMIFS(Summary!$D:$D,Summary!$A:$A,'Buying nGRPs'!$A54),"")</f>
        <v/>
      </c>
      <c r="AY54" s="158" t="str">
        <f>IFERROR(INDEX('March 2019'!$G$3:$BR$161,MATCH('Buying nGRPs'!$A54,'March 2019'!$A$3:$A$158,0),MATCH('Buying nGRPs'!AY$9,'March 2019'!$G$1:$BR$1,0))/SUMIFS(Summary!$D:$D,Summary!$A:$A,'Buying nGRPs'!$A54),"")</f>
        <v/>
      </c>
      <c r="AZ54" s="158" t="str">
        <f>IFERROR(INDEX('March 2019'!$G$3:$BR$161,MATCH('Buying nGRPs'!$A54,'March 2019'!$A$3:$A$158,0),MATCH('Buying nGRPs'!AZ$9,'March 2019'!$G$1:$BR$1,0))/SUMIFS(Summary!$D:$D,Summary!$A:$A,'Buying nGRPs'!$A54),"")</f>
        <v/>
      </c>
      <c r="BA54" s="158" t="str">
        <f>IFERROR(INDEX('March 2019'!$G$3:$BR$161,MATCH('Buying nGRPs'!$A54,'March 2019'!$A$3:$A$158,0),MATCH('Buying nGRPs'!BA$9,'March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>
      <c r="A55" s="80" t="s">
        <v>37</v>
      </c>
      <c r="B55" s="105">
        <f t="shared" si="40"/>
        <v>0</v>
      </c>
      <c r="C55" s="192"/>
      <c r="D55" s="48">
        <f t="shared" si="42"/>
        <v>0</v>
      </c>
      <c r="E55" s="138">
        <f t="shared" si="43"/>
        <v>0</v>
      </c>
      <c r="F55" s="80" t="s">
        <v>37</v>
      </c>
      <c r="G55" s="158" t="str">
        <f>IFERROR(INDEX('March 2019'!$G$3:$BR$161,MATCH('Buying nGRPs'!$A55,'March 2019'!$A$3:$A$158,0),MATCH('Buying nGRPs'!G$9,'March 2019'!$G$1:$BR$1,0))/SUMIFS(Summary!$D:$D,Summary!$A:$A,'Buying nGRPs'!$A55),"")</f>
        <v/>
      </c>
      <c r="H55" s="158" t="str">
        <f>IFERROR(INDEX('March 2019'!$G$3:$BR$161,MATCH('Buying nGRPs'!$A55,'March 2019'!$A$3:$A$158,0),MATCH('Buying nGRPs'!H$9,'March 2019'!$G$1:$BR$1,0))/SUMIFS(Summary!$D:$D,Summary!$A:$A,'Buying nGRPs'!$A55),"")</f>
        <v/>
      </c>
      <c r="I55" s="158" t="str">
        <f>IFERROR(INDEX('March 2019'!$G$3:$BR$161,MATCH('Buying nGRPs'!$A55,'March 2019'!$A$3:$A$158,0),MATCH('Buying nGRPs'!I$9,'March 2019'!$G$1:$BR$1,0))/SUMIFS(Summary!$D:$D,Summary!$A:$A,'Buying nGRPs'!$A55),"")</f>
        <v/>
      </c>
      <c r="J55" s="158">
        <f>IFERROR(INDEX('March 2019'!$G$3:$BR$161,MATCH('Buying nGRPs'!$A55,'March 2019'!$A$3:$A$158,0),MATCH('Buying nGRPs'!J$9,'March 2019'!$G$1:$BR$1,0))/SUMIFS(Summary!$D:$D,Summary!$A:$A,'Buying nGRPs'!$A55),"")</f>
        <v>0</v>
      </c>
      <c r="K55" s="158" t="str">
        <f>IFERROR(INDEX('March 2019'!$G$3:$BR$161,MATCH('Buying nGRPs'!$A55,'March 2019'!$A$3:$A$158,0),MATCH('Buying nGRPs'!K$9,'March 2019'!$G$1:$BR$1,0))/SUMIFS(Summary!$D:$D,Summary!$A:$A,'Buying nGRPs'!$A55),"")</f>
        <v/>
      </c>
      <c r="L55" s="158" t="str">
        <f>IFERROR(INDEX('March 2019'!$G$3:$BR$161,MATCH('Buying nGRPs'!$A55,'March 2019'!$A$3:$A$158,0),MATCH('Buying nGRPs'!L$9,'March 2019'!$G$1:$BR$1,0))/SUMIFS(Summary!$D:$D,Summary!$A:$A,'Buying nGRPs'!$A55),"")</f>
        <v/>
      </c>
      <c r="M55" s="158" t="str">
        <f>IFERROR(INDEX('March 2019'!$G$3:$BR$161,MATCH('Buying nGRPs'!$A55,'March 2019'!$A$3:$A$158,0),MATCH('Buying nGRPs'!M$9,'March 2019'!$G$1:$BR$1,0))/SUMIFS(Summary!$D:$D,Summary!$A:$A,'Buying nGRPs'!$A55),"")</f>
        <v/>
      </c>
      <c r="N55" s="158" t="str">
        <f>IFERROR(INDEX('March 2019'!$G$3:$BR$161,MATCH('Buying nGRPs'!$A55,'March 2019'!$A$3:$A$158,0),MATCH('Buying nGRPs'!N$9,'March 2019'!$G$1:$BR$1,0))/SUMIFS(Summary!$D:$D,Summary!$A:$A,'Buying nGRPs'!$A55),"")</f>
        <v/>
      </c>
      <c r="O55" s="158" t="str">
        <f>IFERROR(INDEX('March 2019'!$G$3:$BR$161,MATCH('Buying nGRPs'!$A55,'March 2019'!$A$3:$A$158,0),MATCH('Buying nGRPs'!O$9,'March 2019'!$G$1:$BR$1,0))/SUMIFS(Summary!$D:$D,Summary!$A:$A,'Buying nGRPs'!$A55),"")</f>
        <v/>
      </c>
      <c r="P55" s="158" t="str">
        <f>IFERROR(INDEX('March 2019'!$G$3:$BR$161,MATCH('Buying nGRPs'!$A55,'March 2019'!$A$3:$A$158,0),MATCH('Buying nGRPs'!P$9,'March 2019'!$G$1:$BR$1,0))/SUMIFS(Summary!$D:$D,Summary!$A:$A,'Buying nGRPs'!$A55),"")</f>
        <v/>
      </c>
      <c r="Q55" s="158" t="str">
        <f>IFERROR(INDEX('March 2019'!$G$3:$BR$161,MATCH('Buying nGRPs'!$A55,'March 2019'!$A$3:$A$158,0),MATCH('Buying nGRPs'!Q$9,'March 2019'!$G$1:$BR$1,0))/SUMIFS(Summary!$D:$D,Summary!$A:$A,'Buying nGRPs'!$A55),"")</f>
        <v/>
      </c>
      <c r="R55" s="158" t="str">
        <f>IFERROR(INDEX('March 2019'!$G$3:$BR$161,MATCH('Buying nGRPs'!$A55,'March 2019'!$A$3:$A$158,0),MATCH('Buying nGRPs'!R$9,'March 2019'!$G$1:$BR$1,0))/SUMIFS(Summary!$D:$D,Summary!$A:$A,'Buying nGRPs'!$A55),"")</f>
        <v/>
      </c>
      <c r="S55" s="158" t="str">
        <f>IFERROR(INDEX('March 2019'!$G$3:$BR$161,MATCH('Buying nGRPs'!$A55,'March 2019'!$A$3:$A$158,0),MATCH('Buying nGRPs'!S$9,'March 2019'!$G$1:$BR$1,0))/SUMIFS(Summary!$D:$D,Summary!$A:$A,'Buying nGRPs'!$A55),"")</f>
        <v/>
      </c>
      <c r="T55" s="158" t="str">
        <f>IFERROR(INDEX('March 2019'!$G$3:$BR$161,MATCH('Buying nGRPs'!$A55,'March 2019'!$A$3:$A$158,0),MATCH('Buying nGRPs'!T$9,'March 2019'!$G$1:$BR$1,0))/SUMIFS(Summary!$D:$D,Summary!$A:$A,'Buying nGRPs'!$A55),"")</f>
        <v/>
      </c>
      <c r="U55" s="158" t="str">
        <f>IFERROR(INDEX('March 2019'!$G$3:$BR$161,MATCH('Buying nGRPs'!$A55,'March 2019'!$A$3:$A$158,0),MATCH('Buying nGRPs'!U$9,'March 2019'!$G$1:$BR$1,0))/SUMIFS(Summary!$D:$D,Summary!$A:$A,'Buying nGRPs'!$A55),"")</f>
        <v/>
      </c>
      <c r="V55" s="158" t="str">
        <f>IFERROR(INDEX('March 2019'!$G$3:$BR$161,MATCH('Buying nGRPs'!$A55,'March 2019'!$A$3:$A$158,0),MATCH('Buying nGRPs'!V$9,'March 2019'!$G$1:$BR$1,0))/SUMIFS(Summary!$D:$D,Summary!$A:$A,'Buying nGRPs'!$A55),"")</f>
        <v/>
      </c>
      <c r="W55" s="158" t="str">
        <f>IFERROR(INDEX('March 2019'!$G$3:$BR$161,MATCH('Buying nGRPs'!$A55,'March 2019'!$A$3:$A$158,0),MATCH('Buying nGRPs'!W$9,'March 2019'!$G$1:$BR$1,0))/SUMIFS(Summary!$D:$D,Summary!$A:$A,'Buying nGRPs'!$A55),"")</f>
        <v/>
      </c>
      <c r="X55" s="158" t="str">
        <f>IFERROR(INDEX('March 2019'!$G$3:$BR$161,MATCH('Buying nGRPs'!$A55,'March 2019'!$A$3:$A$158,0),MATCH('Buying nGRPs'!X$9,'March 2019'!$G$1:$BR$1,0))/SUMIFS(Summary!$D:$D,Summary!$A:$A,'Buying nGRPs'!$A55),"")</f>
        <v/>
      </c>
      <c r="Y55" s="158" t="str">
        <f>IFERROR(INDEX('March 2019'!$G$3:$BR$161,MATCH('Buying nGRPs'!$A55,'March 2019'!$A$3:$A$158,0),MATCH('Buying nGRPs'!Y$9,'March 2019'!$G$1:$BR$1,0))/SUMIFS(Summary!$D:$D,Summary!$A:$A,'Buying nGRPs'!$A55),"")</f>
        <v/>
      </c>
      <c r="Z55" s="158" t="str">
        <f>IFERROR(INDEX('March 2019'!$G$3:$BR$161,MATCH('Buying nGRPs'!$A55,'March 2019'!$A$3:$A$158,0),MATCH('Buying nGRPs'!Z$9,'March 2019'!$G$1:$BR$1,0))/SUMIFS(Summary!$D:$D,Summary!$A:$A,'Buying nGRPs'!$A55),"")</f>
        <v/>
      </c>
      <c r="AA55" s="158" t="str">
        <f>IFERROR(INDEX('March 2019'!$G$3:$BR$161,MATCH('Buying nGRPs'!$A55,'March 2019'!$A$3:$A$158,0),MATCH('Buying nGRPs'!AA$9,'March 2019'!$G$1:$BR$1,0))/SUMIFS(Summary!$D:$D,Summary!$A:$A,'Buying nGRPs'!$A55),"")</f>
        <v/>
      </c>
      <c r="AB55" s="158" t="str">
        <f>IFERROR(INDEX('March 2019'!$G$3:$BR$161,MATCH('Buying nGRPs'!$A55,'March 2019'!$A$3:$A$158,0),MATCH('Buying nGRPs'!AB$9,'March 2019'!$G$1:$BR$1,0))/SUMIFS(Summary!$D:$D,Summary!$A:$A,'Buying nGRPs'!$A55),"")</f>
        <v/>
      </c>
      <c r="AC55" s="158">
        <f>IFERROR(INDEX('March 2019'!$G$3:$BR$161,MATCH('Buying nGRPs'!$A55,'March 2019'!$A$3:$A$158,0),MATCH('Buying nGRPs'!AC$9,'March 2019'!$G$1:$BR$1,0))/SUMIFS(Summary!$D:$D,Summary!$A:$A,'Buying nGRPs'!$A55),"")</f>
        <v>0</v>
      </c>
      <c r="AD55" s="158">
        <f>IFERROR(INDEX('March 2019'!$G$3:$BR$161,MATCH('Buying nGRPs'!$A55,'March 2019'!$A$3:$A$158,0),MATCH('Buying nGRPs'!AD$9,'March 2019'!$G$1:$BR$1,0))/SUMIFS(Summary!$D:$D,Summary!$A:$A,'Buying nGRPs'!$A55),"")</f>
        <v>0</v>
      </c>
      <c r="AE55" s="158" t="str">
        <f>IFERROR(INDEX('March 2019'!$G$3:$BR$161,MATCH('Buying nGRPs'!$A55,'March 2019'!$A$3:$A$158,0),MATCH('Buying nGRPs'!AE$9,'March 2019'!$G$1:$BR$1,0))/SUMIFS(Summary!$D:$D,Summary!$A:$A,'Buying nGRPs'!$A55),"")</f>
        <v/>
      </c>
      <c r="AF55" s="158" t="str">
        <f>IFERROR(INDEX('March 2019'!$G$3:$BR$161,MATCH('Buying nGRPs'!$A55,'March 2019'!$A$3:$A$158,0),MATCH('Buying nGRPs'!AF$9,'March 2019'!$G$1:$BR$1,0))/SUMIFS(Summary!$D:$D,Summary!$A:$A,'Buying nGRPs'!$A55),"")</f>
        <v/>
      </c>
      <c r="AG55" s="158" t="str">
        <f>IFERROR(INDEX('March 2019'!$G$3:$BR$161,MATCH('Buying nGRPs'!$A55,'March 2019'!$A$3:$A$158,0),MATCH('Buying nGRPs'!AG$9,'March 2019'!$G$1:$BR$1,0))/SUMIFS(Summary!$D:$D,Summary!$A:$A,'Buying nGRPs'!$A55),"")</f>
        <v/>
      </c>
      <c r="AH55" s="158">
        <f>IFERROR(INDEX('March 2019'!$G$3:$BR$161,MATCH('Buying nGRPs'!$A55,'March 2019'!$A$3:$A$158,0),MATCH('Buying nGRPs'!AH$9,'March 2019'!$G$1:$BR$1,0))/SUMIFS(Summary!$D:$D,Summary!$A:$A,'Buying nGRPs'!$A55),"")</f>
        <v>0</v>
      </c>
      <c r="AI55" s="158" t="str">
        <f>IFERROR(INDEX('March 2019'!$G$3:$BR$161,MATCH('Buying nGRPs'!$A55,'March 2019'!$A$3:$A$158,0),MATCH('Buying nGRPs'!AI$9,'March 2019'!$G$1:$BR$1,0))/SUMIFS(Summary!$D:$D,Summary!$A:$A,'Buying nGRPs'!$A55),"")</f>
        <v/>
      </c>
      <c r="AJ55" s="158" t="str">
        <f>IFERROR(INDEX('March 2019'!$G$3:$BR$161,MATCH('Buying nGRPs'!$A55,'March 2019'!$A$3:$A$158,0),MATCH('Buying nGRPs'!AJ$9,'March 2019'!$G$1:$BR$1,0))/SUMIFS(Summary!$D:$D,Summary!$A:$A,'Buying nGRPs'!$A55),"")</f>
        <v/>
      </c>
      <c r="AK55" s="158">
        <f>IFERROR(INDEX('March 2019'!$G$3:$BR$161,MATCH('Buying nGRPs'!$A55,'March 2019'!$A$3:$A$158,0),MATCH('Buying nGRPs'!AK$9,'March 2019'!$G$1:$BR$1,0))/SUMIFS(Summary!$D:$D,Summary!$A:$A,'Buying nGRPs'!$A55),"")</f>
        <v>0</v>
      </c>
      <c r="AL55" s="158">
        <f>IFERROR(INDEX('March 2019'!$G$3:$BR$161,MATCH('Buying nGRPs'!$A55,'March 2019'!$A$3:$A$158,0),MATCH('Buying nGRPs'!AL$9,'March 2019'!$G$1:$BR$1,0))/SUMIFS(Summary!$D:$D,Summary!$A:$A,'Buying nGRPs'!$A55),"")</f>
        <v>0</v>
      </c>
      <c r="AM55" s="158" t="str">
        <f>IFERROR(INDEX('March 2019'!$G$3:$BR$161,MATCH('Buying nGRPs'!$A55,'March 2019'!$A$3:$A$158,0),MATCH('Buying nGRPs'!AM$9,'March 2019'!$G$1:$BR$1,0))/SUMIFS(Summary!$D:$D,Summary!$A:$A,'Buying nGRPs'!$A55),"")</f>
        <v/>
      </c>
      <c r="AN55" s="158">
        <f>IFERROR(INDEX('March 2019'!$G$3:$BR$161,MATCH('Buying nGRPs'!$A55,'March 2019'!$A$3:$A$158,0),MATCH('Buying nGRPs'!AN$9,'March 2019'!$G$1:$BR$1,0))/SUMIFS(Summary!$D:$D,Summary!$A:$A,'Buying nGRPs'!$A55),"")</f>
        <v>0</v>
      </c>
      <c r="AO55" s="158">
        <f>IFERROR(INDEX('March 2019'!$G$3:$BR$161,MATCH('Buying nGRPs'!$A55,'March 2019'!$A$3:$A$158,0),MATCH('Buying nGRPs'!AO$9,'March 2019'!$G$1:$BR$1,0))/SUMIFS(Summary!$D:$D,Summary!$A:$A,'Buying nGRPs'!$A55),"")</f>
        <v>0</v>
      </c>
      <c r="AP55" s="158" t="str">
        <f>IFERROR(INDEX('March 2019'!$G$3:$BR$161,MATCH('Buying nGRPs'!$A55,'March 2019'!$A$3:$A$158,0),MATCH('Buying nGRPs'!AP$9,'March 2019'!$G$1:$BR$1,0))/SUMIFS(Summary!$D:$D,Summary!$A:$A,'Buying nGRPs'!$A55),"")</f>
        <v/>
      </c>
      <c r="AQ55" s="158" t="str">
        <f>IFERROR(INDEX('March 2019'!$G$3:$BR$161,MATCH('Buying nGRPs'!$A55,'March 2019'!$A$3:$A$158,0),MATCH('Buying nGRPs'!AQ$9,'March 2019'!$G$1:$BR$1,0))/SUMIFS(Summary!$D:$D,Summary!$A:$A,'Buying nGRPs'!$A55),"")</f>
        <v/>
      </c>
      <c r="AR55" s="158">
        <f>IFERROR(INDEX('March 2019'!$G$3:$BR$161,MATCH('Buying nGRPs'!$A55,'March 2019'!$A$3:$A$158,0),MATCH('Buying nGRPs'!AR$9,'March 2019'!$G$1:$BR$1,0))/SUMIFS(Summary!$D:$D,Summary!$A:$A,'Buying nGRPs'!$A55),"")</f>
        <v>0</v>
      </c>
      <c r="AS55" s="158" t="str">
        <f>IFERROR(INDEX('March 2019'!$G$3:$BR$161,MATCH('Buying nGRPs'!$A55,'March 2019'!$A$3:$A$158,0),MATCH('Buying nGRPs'!AS$9,'March 2019'!$G$1:$BR$1,0))/SUMIFS(Summary!$D:$D,Summary!$A:$A,'Buying nGRPs'!$A55),"")</f>
        <v/>
      </c>
      <c r="AT55" s="158" t="str">
        <f>IFERROR(INDEX('March 2019'!$G$3:$BR$161,MATCH('Buying nGRPs'!$A55,'March 2019'!$A$3:$A$158,0),MATCH('Buying nGRPs'!AT$9,'March 2019'!$G$1:$BR$1,0))/SUMIFS(Summary!$D:$D,Summary!$A:$A,'Buying nGRPs'!$A55),"")</f>
        <v/>
      </c>
      <c r="AU55" s="158" t="str">
        <f>IFERROR(INDEX('March 2019'!$G$3:$BR$161,MATCH('Buying nGRPs'!$A55,'March 2019'!$A$3:$A$158,0),MATCH('Buying nGRPs'!AU$9,'March 2019'!$G$1:$BR$1,0))/SUMIFS(Summary!$D:$D,Summary!$A:$A,'Buying nGRPs'!$A55),"")</f>
        <v/>
      </c>
      <c r="AV55" s="158" t="str">
        <f>IFERROR(INDEX('March 2019'!$G$3:$BR$161,MATCH('Buying nGRPs'!$A55,'March 2019'!$A$3:$A$158,0),MATCH('Buying nGRPs'!AV$9,'March 2019'!$G$1:$BR$1,0))/SUMIFS(Summary!$D:$D,Summary!$A:$A,'Buying nGRPs'!$A55),"")</f>
        <v/>
      </c>
      <c r="AW55" s="158" t="str">
        <f>IFERROR(INDEX('March 2019'!$G$3:$BR$161,MATCH('Buying nGRPs'!$A55,'March 2019'!$A$3:$A$158,0),MATCH('Buying nGRPs'!AW$9,'March 2019'!$G$1:$BR$1,0))/SUMIFS(Summary!$D:$D,Summary!$A:$A,'Buying nGRPs'!$A55),"")</f>
        <v/>
      </c>
      <c r="AX55" s="158">
        <f>IFERROR(INDEX('March 2019'!$G$3:$BR$161,MATCH('Buying nGRPs'!$A55,'March 2019'!$A$3:$A$158,0),MATCH('Buying nGRPs'!AX$9,'March 2019'!$G$1:$BR$1,0))/SUMIFS(Summary!$D:$D,Summary!$A:$A,'Buying nGRPs'!$A55),"")</f>
        <v>0</v>
      </c>
      <c r="AY55" s="158">
        <f>IFERROR(INDEX('March 2019'!$G$3:$BR$161,MATCH('Buying nGRPs'!$A55,'March 2019'!$A$3:$A$158,0),MATCH('Buying nGRPs'!AY$9,'March 2019'!$G$1:$BR$1,0))/SUMIFS(Summary!$D:$D,Summary!$A:$A,'Buying nGRPs'!$A55),"")</f>
        <v>0</v>
      </c>
      <c r="AZ55" s="158">
        <f>IFERROR(INDEX('March 2019'!$G$3:$BR$161,MATCH('Buying nGRPs'!$A55,'March 2019'!$A$3:$A$158,0),MATCH('Buying nGRPs'!AZ$9,'March 2019'!$G$1:$BR$1,0))/SUMIFS(Summary!$D:$D,Summary!$A:$A,'Buying nGRPs'!$A55),"")</f>
        <v>0</v>
      </c>
      <c r="BA55" s="158">
        <f>IFERROR(INDEX('March 2019'!$G$3:$BR$161,MATCH('Buying nGRPs'!$A55,'March 2019'!$A$3:$A$158,0),MATCH('Buying nGRPs'!BA$9,'March 2019'!$G$1:$BR$1,0))/SUMIFS(Summary!$D:$D,Summary!$A:$A,'Buying nGRPs'!$A55),"")</f>
        <v>0</v>
      </c>
      <c r="BB55" s="11">
        <f t="shared" si="44"/>
        <v>0</v>
      </c>
      <c r="BC55" s="11"/>
      <c r="BD55" s="109">
        <f t="shared" si="45"/>
        <v>0</v>
      </c>
    </row>
    <row r="56" spans="1:56">
      <c r="A56" s="80" t="s">
        <v>74</v>
      </c>
      <c r="B56" s="105">
        <f t="shared" si="40"/>
        <v>0.20833333333333331</v>
      </c>
      <c r="C56" s="192">
        <f t="shared" ref="C56:C58" si="48">B56/1000000</f>
        <v>2.0833333333333331E-7</v>
      </c>
      <c r="D56" s="48">
        <f t="shared" si="42"/>
        <v>0</v>
      </c>
      <c r="E56" s="138">
        <f t="shared" si="43"/>
        <v>-0.20833333333333331</v>
      </c>
      <c r="F56" s="93" t="s">
        <v>74</v>
      </c>
      <c r="G56" s="158" t="str">
        <f>IFERROR(INDEX('March 2019'!$G$3:$BR$161,MATCH('Buying nGRPs'!$A56,'March 2019'!$A$3:$A$158,0),MATCH('Buying nGRPs'!G$9,'March 2019'!$G$1:$BR$1,0))/SUMIFS(Summary!$D:$D,Summary!$A:$A,'Buying nGRPs'!$A56),"")</f>
        <v/>
      </c>
      <c r="H56" s="158" t="str">
        <f>IFERROR(INDEX('March 2019'!$G$3:$BR$161,MATCH('Buying nGRPs'!$A56,'March 2019'!$A$3:$A$158,0),MATCH('Buying nGRPs'!H$9,'March 2019'!$G$1:$BR$1,0))/SUMIFS(Summary!$D:$D,Summary!$A:$A,'Buying nGRPs'!$A56),"")</f>
        <v/>
      </c>
      <c r="I56" s="158" t="str">
        <f>IFERROR(INDEX('March 2019'!$G$3:$BR$161,MATCH('Buying nGRPs'!$A56,'March 2019'!$A$3:$A$158,0),MATCH('Buying nGRPs'!I$9,'March 2019'!$G$1:$BR$1,0))/SUMIFS(Summary!$D:$D,Summary!$A:$A,'Buying nGRPs'!$A56),"")</f>
        <v/>
      </c>
      <c r="J56" s="158">
        <f>IFERROR(INDEX('March 2019'!$G$3:$BR$161,MATCH('Buying nGRPs'!$A56,'March 2019'!$A$3:$A$158,0),MATCH('Buying nGRPs'!J$9,'March 2019'!$G$1:$BR$1,0))/SUMIFS(Summary!$D:$D,Summary!$A:$A,'Buying nGRPs'!$A56),"")</f>
        <v>0</v>
      </c>
      <c r="K56" s="158" t="str">
        <f>IFERROR(INDEX('March 2019'!$G$3:$BR$161,MATCH('Buying nGRPs'!$A56,'March 2019'!$A$3:$A$158,0),MATCH('Buying nGRPs'!K$9,'March 2019'!$G$1:$BR$1,0))/SUMIFS(Summary!$D:$D,Summary!$A:$A,'Buying nGRPs'!$A56),"")</f>
        <v/>
      </c>
      <c r="L56" s="158" t="str">
        <f>IFERROR(INDEX('March 2019'!$G$3:$BR$161,MATCH('Buying nGRPs'!$A56,'March 2019'!$A$3:$A$158,0),MATCH('Buying nGRPs'!L$9,'March 2019'!$G$1:$BR$1,0))/SUMIFS(Summary!$D:$D,Summary!$A:$A,'Buying nGRPs'!$A56),"")</f>
        <v/>
      </c>
      <c r="M56" s="158" t="str">
        <f>IFERROR(INDEX('March 2019'!$G$3:$BR$161,MATCH('Buying nGRPs'!$A56,'March 2019'!$A$3:$A$158,0),MATCH('Buying nGRPs'!M$9,'March 2019'!$G$1:$BR$1,0))/SUMIFS(Summary!$D:$D,Summary!$A:$A,'Buying nGRPs'!$A56),"")</f>
        <v/>
      </c>
      <c r="N56" s="158" t="str">
        <f>IFERROR(INDEX('March 2019'!$G$3:$BR$161,MATCH('Buying nGRPs'!$A56,'March 2019'!$A$3:$A$158,0),MATCH('Buying nGRPs'!N$9,'March 2019'!$G$1:$BR$1,0))/SUMIFS(Summary!$D:$D,Summary!$A:$A,'Buying nGRPs'!$A56),"")</f>
        <v/>
      </c>
      <c r="O56" s="158" t="str">
        <f>IFERROR(INDEX('March 2019'!$G$3:$BR$161,MATCH('Buying nGRPs'!$A56,'March 2019'!$A$3:$A$158,0),MATCH('Buying nGRPs'!O$9,'March 2019'!$G$1:$BR$1,0))/SUMIFS(Summary!$D:$D,Summary!$A:$A,'Buying nGRPs'!$A56),"")</f>
        <v/>
      </c>
      <c r="P56" s="158" t="str">
        <f>IFERROR(INDEX('March 2019'!$G$3:$BR$161,MATCH('Buying nGRPs'!$A56,'March 2019'!$A$3:$A$158,0),MATCH('Buying nGRPs'!P$9,'March 2019'!$G$1:$BR$1,0))/SUMIFS(Summary!$D:$D,Summary!$A:$A,'Buying nGRPs'!$A56),"")</f>
        <v/>
      </c>
      <c r="Q56" s="158" t="str">
        <f>IFERROR(INDEX('March 2019'!$G$3:$BR$161,MATCH('Buying nGRPs'!$A56,'March 2019'!$A$3:$A$158,0),MATCH('Buying nGRPs'!Q$9,'March 2019'!$G$1:$BR$1,0))/SUMIFS(Summary!$D:$D,Summary!$A:$A,'Buying nGRPs'!$A56),"")</f>
        <v/>
      </c>
      <c r="R56" s="158" t="str">
        <f>IFERROR(INDEX('March 2019'!$G$3:$BR$161,MATCH('Buying nGRPs'!$A56,'March 2019'!$A$3:$A$158,0),MATCH('Buying nGRPs'!R$9,'March 2019'!$G$1:$BR$1,0))/SUMIFS(Summary!$D:$D,Summary!$A:$A,'Buying nGRPs'!$A56),"")</f>
        <v/>
      </c>
      <c r="S56" s="158" t="str">
        <f>IFERROR(INDEX('March 2019'!$G$3:$BR$161,MATCH('Buying nGRPs'!$A56,'March 2019'!$A$3:$A$158,0),MATCH('Buying nGRPs'!S$9,'March 2019'!$G$1:$BR$1,0))/SUMIFS(Summary!$D:$D,Summary!$A:$A,'Buying nGRPs'!$A56),"")</f>
        <v/>
      </c>
      <c r="T56" s="158" t="str">
        <f>IFERROR(INDEX('March 2019'!$G$3:$BR$161,MATCH('Buying nGRPs'!$A56,'March 2019'!$A$3:$A$158,0),MATCH('Buying nGRPs'!T$9,'March 2019'!$G$1:$BR$1,0))/SUMIFS(Summary!$D:$D,Summary!$A:$A,'Buying nGRPs'!$A56),"")</f>
        <v/>
      </c>
      <c r="U56" s="158" t="str">
        <f>IFERROR(INDEX('March 2019'!$G$3:$BR$161,MATCH('Buying nGRPs'!$A56,'March 2019'!$A$3:$A$158,0),MATCH('Buying nGRPs'!U$9,'March 2019'!$G$1:$BR$1,0))/SUMIFS(Summary!$D:$D,Summary!$A:$A,'Buying nGRPs'!$A56),"")</f>
        <v/>
      </c>
      <c r="V56" s="158" t="str">
        <f>IFERROR(INDEX('March 2019'!$G$3:$BR$161,MATCH('Buying nGRPs'!$A56,'March 2019'!$A$3:$A$158,0),MATCH('Buying nGRPs'!V$9,'March 2019'!$G$1:$BR$1,0))/SUMIFS(Summary!$D:$D,Summary!$A:$A,'Buying nGRPs'!$A56),"")</f>
        <v/>
      </c>
      <c r="W56" s="158" t="str">
        <f>IFERROR(INDEX('March 2019'!$G$3:$BR$161,MATCH('Buying nGRPs'!$A56,'March 2019'!$A$3:$A$158,0),MATCH('Buying nGRPs'!W$9,'March 2019'!$G$1:$BR$1,0))/SUMIFS(Summary!$D:$D,Summary!$A:$A,'Buying nGRPs'!$A56),"")</f>
        <v/>
      </c>
      <c r="X56" s="158" t="str">
        <f>IFERROR(INDEX('March 2019'!$G$3:$BR$161,MATCH('Buying nGRPs'!$A56,'March 2019'!$A$3:$A$158,0),MATCH('Buying nGRPs'!X$9,'March 2019'!$G$1:$BR$1,0))/SUMIFS(Summary!$D:$D,Summary!$A:$A,'Buying nGRPs'!$A56),"")</f>
        <v/>
      </c>
      <c r="Y56" s="158" t="str">
        <f>IFERROR(INDEX('March 2019'!$G$3:$BR$161,MATCH('Buying nGRPs'!$A56,'March 2019'!$A$3:$A$158,0),MATCH('Buying nGRPs'!Y$9,'March 2019'!$G$1:$BR$1,0))/SUMIFS(Summary!$D:$D,Summary!$A:$A,'Buying nGRPs'!$A56),"")</f>
        <v/>
      </c>
      <c r="Z56" s="158" t="str">
        <f>IFERROR(INDEX('March 2019'!$G$3:$BR$161,MATCH('Buying nGRPs'!$A56,'March 2019'!$A$3:$A$158,0),MATCH('Buying nGRPs'!Z$9,'March 2019'!$G$1:$BR$1,0))/SUMIFS(Summary!$D:$D,Summary!$A:$A,'Buying nGRPs'!$A56),"")</f>
        <v/>
      </c>
      <c r="AA56" s="158" t="str">
        <f>IFERROR(INDEX('March 2019'!$G$3:$BR$161,MATCH('Buying nGRPs'!$A56,'March 2019'!$A$3:$A$158,0),MATCH('Buying nGRPs'!AA$9,'March 2019'!$G$1:$BR$1,0))/SUMIFS(Summary!$D:$D,Summary!$A:$A,'Buying nGRPs'!$A56),"")</f>
        <v/>
      </c>
      <c r="AB56" s="158" t="str">
        <f>IFERROR(INDEX('March 2019'!$G$3:$BR$161,MATCH('Buying nGRPs'!$A56,'March 2019'!$A$3:$A$158,0),MATCH('Buying nGRPs'!AB$9,'March 2019'!$G$1:$BR$1,0))/SUMIFS(Summary!$D:$D,Summary!$A:$A,'Buying nGRPs'!$A56),"")</f>
        <v/>
      </c>
      <c r="AC56" s="158">
        <f>IFERROR(INDEX('March 2019'!$G$3:$BR$161,MATCH('Buying nGRPs'!$A56,'March 2019'!$A$3:$A$158,0),MATCH('Buying nGRPs'!AC$9,'March 2019'!$G$1:$BR$1,0))/SUMIFS(Summary!$D:$D,Summary!$A:$A,'Buying nGRPs'!$A56),"")</f>
        <v>8.3333333333333329E-2</v>
      </c>
      <c r="AD56" s="158">
        <f>IFERROR(INDEX('March 2019'!$G$3:$BR$161,MATCH('Buying nGRPs'!$A56,'March 2019'!$A$3:$A$158,0),MATCH('Buying nGRPs'!AD$9,'March 2019'!$G$1:$BR$1,0))/SUMIFS(Summary!$D:$D,Summary!$A:$A,'Buying nGRPs'!$A56),"")</f>
        <v>8.3333333333333329E-2</v>
      </c>
      <c r="AE56" s="158" t="str">
        <f>IFERROR(INDEX('March 2019'!$G$3:$BR$161,MATCH('Buying nGRPs'!$A56,'March 2019'!$A$3:$A$158,0),MATCH('Buying nGRPs'!AE$9,'March 2019'!$G$1:$BR$1,0))/SUMIFS(Summary!$D:$D,Summary!$A:$A,'Buying nGRPs'!$A56),"")</f>
        <v/>
      </c>
      <c r="AF56" s="158" t="str">
        <f>IFERROR(INDEX('March 2019'!$G$3:$BR$161,MATCH('Buying nGRPs'!$A56,'March 2019'!$A$3:$A$158,0),MATCH('Buying nGRPs'!AF$9,'March 2019'!$G$1:$BR$1,0))/SUMIFS(Summary!$D:$D,Summary!$A:$A,'Buying nGRPs'!$A56),"")</f>
        <v/>
      </c>
      <c r="AG56" s="158" t="str">
        <f>IFERROR(INDEX('March 2019'!$G$3:$BR$161,MATCH('Buying nGRPs'!$A56,'March 2019'!$A$3:$A$158,0),MATCH('Buying nGRPs'!AG$9,'March 2019'!$G$1:$BR$1,0))/SUMIFS(Summary!$D:$D,Summary!$A:$A,'Buying nGRPs'!$A56),"")</f>
        <v/>
      </c>
      <c r="AH56" s="158">
        <f>IFERROR(INDEX('March 2019'!$G$3:$BR$161,MATCH('Buying nGRPs'!$A56,'March 2019'!$A$3:$A$158,0),MATCH('Buying nGRPs'!AH$9,'March 2019'!$G$1:$BR$1,0))/SUMIFS(Summary!$D:$D,Summary!$A:$A,'Buying nGRPs'!$A56),"")</f>
        <v>4.1666666666666664E-2</v>
      </c>
      <c r="AI56" s="158" t="str">
        <f>IFERROR(INDEX('March 2019'!$G$3:$BR$161,MATCH('Buying nGRPs'!$A56,'March 2019'!$A$3:$A$158,0),MATCH('Buying nGRPs'!AI$9,'March 2019'!$G$1:$BR$1,0))/SUMIFS(Summary!$D:$D,Summary!$A:$A,'Buying nGRPs'!$A56),"")</f>
        <v/>
      </c>
      <c r="AJ56" s="158" t="str">
        <f>IFERROR(INDEX('March 2019'!$G$3:$BR$161,MATCH('Buying nGRPs'!$A56,'March 2019'!$A$3:$A$158,0),MATCH('Buying nGRPs'!AJ$9,'March 2019'!$G$1:$BR$1,0))/SUMIFS(Summary!$D:$D,Summary!$A:$A,'Buying nGRPs'!$A56),"")</f>
        <v/>
      </c>
      <c r="AK56" s="158">
        <f>IFERROR(INDEX('March 2019'!$G$3:$BR$161,MATCH('Buying nGRPs'!$A56,'March 2019'!$A$3:$A$158,0),MATCH('Buying nGRPs'!AK$9,'March 2019'!$G$1:$BR$1,0))/SUMIFS(Summary!$D:$D,Summary!$A:$A,'Buying nGRPs'!$A56),"")</f>
        <v>0</v>
      </c>
      <c r="AL56" s="158">
        <f>IFERROR(INDEX('March 2019'!$G$3:$BR$161,MATCH('Buying nGRPs'!$A56,'March 2019'!$A$3:$A$158,0),MATCH('Buying nGRPs'!AL$9,'March 2019'!$G$1:$BR$1,0))/SUMIFS(Summary!$D:$D,Summary!$A:$A,'Buying nGRPs'!$A56),"")</f>
        <v>0</v>
      </c>
      <c r="AM56" s="158" t="str">
        <f>IFERROR(INDEX('March 2019'!$G$3:$BR$161,MATCH('Buying nGRPs'!$A56,'March 2019'!$A$3:$A$158,0),MATCH('Buying nGRPs'!AM$9,'March 2019'!$G$1:$BR$1,0))/SUMIFS(Summary!$D:$D,Summary!$A:$A,'Buying nGRPs'!$A56),"")</f>
        <v/>
      </c>
      <c r="AN56" s="158">
        <f>IFERROR(INDEX('March 2019'!$G$3:$BR$161,MATCH('Buying nGRPs'!$A56,'March 2019'!$A$3:$A$158,0),MATCH('Buying nGRPs'!AN$9,'March 2019'!$G$1:$BR$1,0))/SUMIFS(Summary!$D:$D,Summary!$A:$A,'Buying nGRPs'!$A56),"")</f>
        <v>0</v>
      </c>
      <c r="AO56" s="158">
        <f>IFERROR(INDEX('March 2019'!$G$3:$BR$161,MATCH('Buying nGRPs'!$A56,'March 2019'!$A$3:$A$158,0),MATCH('Buying nGRPs'!AO$9,'March 2019'!$G$1:$BR$1,0))/SUMIFS(Summary!$D:$D,Summary!$A:$A,'Buying nGRPs'!$A56),"")</f>
        <v>0</v>
      </c>
      <c r="AP56" s="158" t="str">
        <f>IFERROR(INDEX('March 2019'!$G$3:$BR$161,MATCH('Buying nGRPs'!$A56,'March 2019'!$A$3:$A$158,0),MATCH('Buying nGRPs'!AP$9,'March 2019'!$G$1:$BR$1,0))/SUMIFS(Summary!$D:$D,Summary!$A:$A,'Buying nGRPs'!$A56),"")</f>
        <v/>
      </c>
      <c r="AQ56" s="158" t="str">
        <f>IFERROR(INDEX('March 2019'!$G$3:$BR$161,MATCH('Buying nGRPs'!$A56,'March 2019'!$A$3:$A$158,0),MATCH('Buying nGRPs'!AQ$9,'March 2019'!$G$1:$BR$1,0))/SUMIFS(Summary!$D:$D,Summary!$A:$A,'Buying nGRPs'!$A56),"")</f>
        <v/>
      </c>
      <c r="AR56" s="158">
        <f>IFERROR(INDEX('March 2019'!$G$3:$BR$161,MATCH('Buying nGRPs'!$A56,'March 2019'!$A$3:$A$158,0),MATCH('Buying nGRPs'!AR$9,'March 2019'!$G$1:$BR$1,0))/SUMIFS(Summary!$D:$D,Summary!$A:$A,'Buying nGRPs'!$A56),"")</f>
        <v>0</v>
      </c>
      <c r="AS56" s="158" t="str">
        <f>IFERROR(INDEX('March 2019'!$G$3:$BR$161,MATCH('Buying nGRPs'!$A56,'March 2019'!$A$3:$A$158,0),MATCH('Buying nGRPs'!AS$9,'March 2019'!$G$1:$BR$1,0))/SUMIFS(Summary!$D:$D,Summary!$A:$A,'Buying nGRPs'!$A56),"")</f>
        <v/>
      </c>
      <c r="AT56" s="158" t="str">
        <f>IFERROR(INDEX('March 2019'!$G$3:$BR$161,MATCH('Buying nGRPs'!$A56,'March 2019'!$A$3:$A$158,0),MATCH('Buying nGRPs'!AT$9,'March 2019'!$G$1:$BR$1,0))/SUMIFS(Summary!$D:$D,Summary!$A:$A,'Buying nGRPs'!$A56),"")</f>
        <v/>
      </c>
      <c r="AU56" s="158" t="str">
        <f>IFERROR(INDEX('March 2019'!$G$3:$BR$161,MATCH('Buying nGRPs'!$A56,'March 2019'!$A$3:$A$158,0),MATCH('Buying nGRPs'!AU$9,'March 2019'!$G$1:$BR$1,0))/SUMIFS(Summary!$D:$D,Summary!$A:$A,'Buying nGRPs'!$A56),"")</f>
        <v/>
      </c>
      <c r="AV56" s="158" t="str">
        <f>IFERROR(INDEX('March 2019'!$G$3:$BR$161,MATCH('Buying nGRPs'!$A56,'March 2019'!$A$3:$A$158,0),MATCH('Buying nGRPs'!AV$9,'March 2019'!$G$1:$BR$1,0))/SUMIFS(Summary!$D:$D,Summary!$A:$A,'Buying nGRPs'!$A56),"")</f>
        <v/>
      </c>
      <c r="AW56" s="158" t="str">
        <f>IFERROR(INDEX('March 2019'!$G$3:$BR$161,MATCH('Buying nGRPs'!$A56,'March 2019'!$A$3:$A$158,0),MATCH('Buying nGRPs'!AW$9,'March 2019'!$G$1:$BR$1,0))/SUMIFS(Summary!$D:$D,Summary!$A:$A,'Buying nGRPs'!$A56),"")</f>
        <v/>
      </c>
      <c r="AX56" s="158">
        <f>IFERROR(INDEX('March 2019'!$G$3:$BR$161,MATCH('Buying nGRPs'!$A56,'March 2019'!$A$3:$A$158,0),MATCH('Buying nGRPs'!AX$9,'March 2019'!$G$1:$BR$1,0))/SUMIFS(Summary!$D:$D,Summary!$A:$A,'Buying nGRPs'!$A56),"")</f>
        <v>0</v>
      </c>
      <c r="AY56" s="158">
        <f>IFERROR(INDEX('March 2019'!$G$3:$BR$161,MATCH('Buying nGRPs'!$A56,'March 2019'!$A$3:$A$158,0),MATCH('Buying nGRPs'!AY$9,'March 2019'!$G$1:$BR$1,0))/SUMIFS(Summary!$D:$D,Summary!$A:$A,'Buying nGRPs'!$A56),"")</f>
        <v>0</v>
      </c>
      <c r="AZ56" s="158">
        <f>IFERROR(INDEX('March 2019'!$G$3:$BR$161,MATCH('Buying nGRPs'!$A56,'March 2019'!$A$3:$A$158,0),MATCH('Buying nGRPs'!AZ$9,'March 2019'!$G$1:$BR$1,0))/SUMIFS(Summary!$D:$D,Summary!$A:$A,'Buying nGRPs'!$A56),"")</f>
        <v>0</v>
      </c>
      <c r="BA56" s="158">
        <f>IFERROR(INDEX('March 2019'!$G$3:$BR$161,MATCH('Buying nGRPs'!$A56,'March 2019'!$A$3:$A$158,0),MATCH('Buying nGRPs'!BA$9,'March 2019'!$G$1:$BR$1,0))/SUMIFS(Summary!$D:$D,Summary!$A:$A,'Buying nGRPs'!$A56),"")</f>
        <v>0</v>
      </c>
      <c r="BB56" s="11">
        <f t="shared" si="44"/>
        <v>0.20833333333333331</v>
      </c>
      <c r="BC56" s="11"/>
      <c r="BD56" s="109">
        <f t="shared" si="45"/>
        <v>-0.20833333333333331</v>
      </c>
    </row>
    <row r="57" spans="1:56">
      <c r="A57" s="80" t="s">
        <v>75</v>
      </c>
      <c r="B57" s="105">
        <f t="shared" si="40"/>
        <v>0.08</v>
      </c>
      <c r="C57" s="192">
        <f t="shared" si="48"/>
        <v>8.0000000000000002E-8</v>
      </c>
      <c r="D57" s="48">
        <f t="shared" si="42"/>
        <v>0</v>
      </c>
      <c r="E57" s="138">
        <f>D57-B57</f>
        <v>-0.08</v>
      </c>
      <c r="F57" s="93" t="s">
        <v>75</v>
      </c>
      <c r="G57" s="158" t="str">
        <f>IFERROR(INDEX('March 2019'!$G$3:$BR$161,MATCH('Buying nGRPs'!$A57,'March 2019'!$A$3:$A$158,0),MATCH('Buying nGRPs'!G$9,'March 2019'!$G$1:$BR$1,0))/SUMIFS(Summary!$D:$D,Summary!$A:$A,'Buying nGRPs'!$A57),"")</f>
        <v/>
      </c>
      <c r="H57" s="158" t="str">
        <f>IFERROR(INDEX('March 2019'!$G$3:$BR$161,MATCH('Buying nGRPs'!$A57,'March 2019'!$A$3:$A$158,0),MATCH('Buying nGRPs'!H$9,'March 2019'!$G$1:$BR$1,0))/SUMIFS(Summary!$D:$D,Summary!$A:$A,'Buying nGRPs'!$A57),"")</f>
        <v/>
      </c>
      <c r="I57" s="158" t="str">
        <f>IFERROR(INDEX('March 2019'!$G$3:$BR$161,MATCH('Buying nGRPs'!$A57,'March 2019'!$A$3:$A$158,0),MATCH('Buying nGRPs'!I$9,'March 2019'!$G$1:$BR$1,0))/SUMIFS(Summary!$D:$D,Summary!$A:$A,'Buying nGRPs'!$A57),"")</f>
        <v/>
      </c>
      <c r="J57" s="158">
        <f>IFERROR(INDEX('March 2019'!$G$3:$BR$161,MATCH('Buying nGRPs'!$A57,'March 2019'!$A$3:$A$158,0),MATCH('Buying nGRPs'!J$9,'March 2019'!$G$1:$BR$1,0))/SUMIFS(Summary!$D:$D,Summary!$A:$A,'Buying nGRPs'!$A57),"")</f>
        <v>0</v>
      </c>
      <c r="K57" s="158" t="str">
        <f>IFERROR(INDEX('March 2019'!$G$3:$BR$161,MATCH('Buying nGRPs'!$A57,'March 2019'!$A$3:$A$158,0),MATCH('Buying nGRPs'!K$9,'March 2019'!$G$1:$BR$1,0))/SUMIFS(Summary!$D:$D,Summary!$A:$A,'Buying nGRPs'!$A57),"")</f>
        <v/>
      </c>
      <c r="L57" s="158" t="str">
        <f>IFERROR(INDEX('March 2019'!$G$3:$BR$161,MATCH('Buying nGRPs'!$A57,'March 2019'!$A$3:$A$158,0),MATCH('Buying nGRPs'!L$9,'March 2019'!$G$1:$BR$1,0))/SUMIFS(Summary!$D:$D,Summary!$A:$A,'Buying nGRPs'!$A57),"")</f>
        <v/>
      </c>
      <c r="M57" s="158" t="str">
        <f>IFERROR(INDEX('March 2019'!$G$3:$BR$161,MATCH('Buying nGRPs'!$A57,'March 2019'!$A$3:$A$158,0),MATCH('Buying nGRPs'!M$9,'March 2019'!$G$1:$BR$1,0))/SUMIFS(Summary!$D:$D,Summary!$A:$A,'Buying nGRPs'!$A57),"")</f>
        <v/>
      </c>
      <c r="N57" s="158" t="str">
        <f>IFERROR(INDEX('March 2019'!$G$3:$BR$161,MATCH('Buying nGRPs'!$A57,'March 2019'!$A$3:$A$158,0),MATCH('Buying nGRPs'!N$9,'March 2019'!$G$1:$BR$1,0))/SUMIFS(Summary!$D:$D,Summary!$A:$A,'Buying nGRPs'!$A57),"")</f>
        <v/>
      </c>
      <c r="O57" s="158" t="str">
        <f>IFERROR(INDEX('March 2019'!$G$3:$BR$161,MATCH('Buying nGRPs'!$A57,'March 2019'!$A$3:$A$158,0),MATCH('Buying nGRPs'!O$9,'March 2019'!$G$1:$BR$1,0))/SUMIFS(Summary!$D:$D,Summary!$A:$A,'Buying nGRPs'!$A57),"")</f>
        <v/>
      </c>
      <c r="P57" s="158" t="str">
        <f>IFERROR(INDEX('March 2019'!$G$3:$BR$161,MATCH('Buying nGRPs'!$A57,'March 2019'!$A$3:$A$158,0),MATCH('Buying nGRPs'!P$9,'March 2019'!$G$1:$BR$1,0))/SUMIFS(Summary!$D:$D,Summary!$A:$A,'Buying nGRPs'!$A57),"")</f>
        <v/>
      </c>
      <c r="Q57" s="158" t="str">
        <f>IFERROR(INDEX('March 2019'!$G$3:$BR$161,MATCH('Buying nGRPs'!$A57,'March 2019'!$A$3:$A$158,0),MATCH('Buying nGRPs'!Q$9,'March 2019'!$G$1:$BR$1,0))/SUMIFS(Summary!$D:$D,Summary!$A:$A,'Buying nGRPs'!$A57),"")</f>
        <v/>
      </c>
      <c r="R57" s="158" t="str">
        <f>IFERROR(INDEX('March 2019'!$G$3:$BR$161,MATCH('Buying nGRPs'!$A57,'March 2019'!$A$3:$A$158,0),MATCH('Buying nGRPs'!R$9,'March 2019'!$G$1:$BR$1,0))/SUMIFS(Summary!$D:$D,Summary!$A:$A,'Buying nGRPs'!$A57),"")</f>
        <v/>
      </c>
      <c r="S57" s="158" t="str">
        <f>IFERROR(INDEX('March 2019'!$G$3:$BR$161,MATCH('Buying nGRPs'!$A57,'March 2019'!$A$3:$A$158,0),MATCH('Buying nGRPs'!S$9,'March 2019'!$G$1:$BR$1,0))/SUMIFS(Summary!$D:$D,Summary!$A:$A,'Buying nGRPs'!$A57),"")</f>
        <v/>
      </c>
      <c r="T57" s="158" t="str">
        <f>IFERROR(INDEX('March 2019'!$G$3:$BR$161,MATCH('Buying nGRPs'!$A57,'March 2019'!$A$3:$A$158,0),MATCH('Buying nGRPs'!T$9,'March 2019'!$G$1:$BR$1,0))/SUMIFS(Summary!$D:$D,Summary!$A:$A,'Buying nGRPs'!$A57),"")</f>
        <v/>
      </c>
      <c r="U57" s="158" t="str">
        <f>IFERROR(INDEX('March 2019'!$G$3:$BR$161,MATCH('Buying nGRPs'!$A57,'March 2019'!$A$3:$A$158,0),MATCH('Buying nGRPs'!U$9,'March 2019'!$G$1:$BR$1,0))/SUMIFS(Summary!$D:$D,Summary!$A:$A,'Buying nGRPs'!$A57),"")</f>
        <v/>
      </c>
      <c r="V57" s="158" t="str">
        <f>IFERROR(INDEX('March 2019'!$G$3:$BR$161,MATCH('Buying nGRPs'!$A57,'March 2019'!$A$3:$A$158,0),MATCH('Buying nGRPs'!V$9,'March 2019'!$G$1:$BR$1,0))/SUMIFS(Summary!$D:$D,Summary!$A:$A,'Buying nGRPs'!$A57),"")</f>
        <v/>
      </c>
      <c r="W57" s="158" t="str">
        <f>IFERROR(INDEX('March 2019'!$G$3:$BR$161,MATCH('Buying nGRPs'!$A57,'March 2019'!$A$3:$A$158,0),MATCH('Buying nGRPs'!W$9,'March 2019'!$G$1:$BR$1,0))/SUMIFS(Summary!$D:$D,Summary!$A:$A,'Buying nGRPs'!$A57),"")</f>
        <v/>
      </c>
      <c r="X57" s="158" t="str">
        <f>IFERROR(INDEX('March 2019'!$G$3:$BR$161,MATCH('Buying nGRPs'!$A57,'March 2019'!$A$3:$A$158,0),MATCH('Buying nGRPs'!X$9,'March 2019'!$G$1:$BR$1,0))/SUMIFS(Summary!$D:$D,Summary!$A:$A,'Buying nGRPs'!$A57),"")</f>
        <v/>
      </c>
      <c r="Y57" s="158" t="str">
        <f>IFERROR(INDEX('March 2019'!$G$3:$BR$161,MATCH('Buying nGRPs'!$A57,'March 2019'!$A$3:$A$158,0),MATCH('Buying nGRPs'!Y$9,'March 2019'!$G$1:$BR$1,0))/SUMIFS(Summary!$D:$D,Summary!$A:$A,'Buying nGRPs'!$A57),"")</f>
        <v/>
      </c>
      <c r="Z57" s="158" t="str">
        <f>IFERROR(INDEX('March 2019'!$G$3:$BR$161,MATCH('Buying nGRPs'!$A57,'March 2019'!$A$3:$A$158,0),MATCH('Buying nGRPs'!Z$9,'March 2019'!$G$1:$BR$1,0))/SUMIFS(Summary!$D:$D,Summary!$A:$A,'Buying nGRPs'!$A57),"")</f>
        <v/>
      </c>
      <c r="AA57" s="158" t="str">
        <f>IFERROR(INDEX('March 2019'!$G$3:$BR$161,MATCH('Buying nGRPs'!$A57,'March 2019'!$A$3:$A$158,0),MATCH('Buying nGRPs'!AA$9,'March 2019'!$G$1:$BR$1,0))/SUMIFS(Summary!$D:$D,Summary!$A:$A,'Buying nGRPs'!$A57),"")</f>
        <v/>
      </c>
      <c r="AB57" s="158" t="str">
        <f>IFERROR(INDEX('March 2019'!$G$3:$BR$161,MATCH('Buying nGRPs'!$A57,'March 2019'!$A$3:$A$158,0),MATCH('Buying nGRPs'!AB$9,'March 2019'!$G$1:$BR$1,0))/SUMIFS(Summary!$D:$D,Summary!$A:$A,'Buying nGRPs'!$A57),"")</f>
        <v/>
      </c>
      <c r="AC57" s="158">
        <f>IFERROR(INDEX('March 2019'!$G$3:$BR$161,MATCH('Buying nGRPs'!$A57,'March 2019'!$A$3:$A$158,0),MATCH('Buying nGRPs'!AC$9,'March 2019'!$G$1:$BR$1,0))/SUMIFS(Summary!$D:$D,Summary!$A:$A,'Buying nGRPs'!$A57),"")</f>
        <v>0</v>
      </c>
      <c r="AD57" s="158">
        <f>IFERROR(INDEX('March 2019'!$G$3:$BR$161,MATCH('Buying nGRPs'!$A57,'March 2019'!$A$3:$A$158,0),MATCH('Buying nGRPs'!AD$9,'March 2019'!$G$1:$BR$1,0))/SUMIFS(Summary!$D:$D,Summary!$A:$A,'Buying nGRPs'!$A57),"")</f>
        <v>0.08</v>
      </c>
      <c r="AE57" s="158" t="str">
        <f>IFERROR(INDEX('March 2019'!$G$3:$BR$161,MATCH('Buying nGRPs'!$A57,'March 2019'!$A$3:$A$158,0),MATCH('Buying nGRPs'!AE$9,'March 2019'!$G$1:$BR$1,0))/SUMIFS(Summary!$D:$D,Summary!$A:$A,'Buying nGRPs'!$A57),"")</f>
        <v/>
      </c>
      <c r="AF57" s="158" t="str">
        <f>IFERROR(INDEX('March 2019'!$G$3:$BR$161,MATCH('Buying nGRPs'!$A57,'March 2019'!$A$3:$A$158,0),MATCH('Buying nGRPs'!AF$9,'March 2019'!$G$1:$BR$1,0))/SUMIFS(Summary!$D:$D,Summary!$A:$A,'Buying nGRPs'!$A57),"")</f>
        <v/>
      </c>
      <c r="AG57" s="158" t="str">
        <f>IFERROR(INDEX('March 2019'!$G$3:$BR$161,MATCH('Buying nGRPs'!$A57,'March 2019'!$A$3:$A$158,0),MATCH('Buying nGRPs'!AG$9,'March 2019'!$G$1:$BR$1,0))/SUMIFS(Summary!$D:$D,Summary!$A:$A,'Buying nGRPs'!$A57),"")</f>
        <v/>
      </c>
      <c r="AH57" s="158">
        <f>IFERROR(INDEX('March 2019'!$G$3:$BR$161,MATCH('Buying nGRPs'!$A57,'March 2019'!$A$3:$A$158,0),MATCH('Buying nGRPs'!AH$9,'March 2019'!$G$1:$BR$1,0))/SUMIFS(Summary!$D:$D,Summary!$A:$A,'Buying nGRPs'!$A57),"")</f>
        <v>0</v>
      </c>
      <c r="AI57" s="158" t="str">
        <f>IFERROR(INDEX('March 2019'!$G$3:$BR$161,MATCH('Buying nGRPs'!$A57,'March 2019'!$A$3:$A$158,0),MATCH('Buying nGRPs'!AI$9,'March 2019'!$G$1:$BR$1,0))/SUMIFS(Summary!$D:$D,Summary!$A:$A,'Buying nGRPs'!$A57),"")</f>
        <v/>
      </c>
      <c r="AJ57" s="158" t="str">
        <f>IFERROR(INDEX('March 2019'!$G$3:$BR$161,MATCH('Buying nGRPs'!$A57,'March 2019'!$A$3:$A$158,0),MATCH('Buying nGRPs'!AJ$9,'March 2019'!$G$1:$BR$1,0))/SUMIFS(Summary!$D:$D,Summary!$A:$A,'Buying nGRPs'!$A57),"")</f>
        <v/>
      </c>
      <c r="AK57" s="158">
        <f>IFERROR(INDEX('March 2019'!$G$3:$BR$161,MATCH('Buying nGRPs'!$A57,'March 2019'!$A$3:$A$158,0),MATCH('Buying nGRPs'!AK$9,'March 2019'!$G$1:$BR$1,0))/SUMIFS(Summary!$D:$D,Summary!$A:$A,'Buying nGRPs'!$A57),"")</f>
        <v>0</v>
      </c>
      <c r="AL57" s="158">
        <f>IFERROR(INDEX('March 2019'!$G$3:$BR$161,MATCH('Buying nGRPs'!$A57,'March 2019'!$A$3:$A$158,0),MATCH('Buying nGRPs'!AL$9,'March 2019'!$G$1:$BR$1,0))/SUMIFS(Summary!$D:$D,Summary!$A:$A,'Buying nGRPs'!$A57),"")</f>
        <v>0</v>
      </c>
      <c r="AM57" s="158" t="str">
        <f>IFERROR(INDEX('March 2019'!$G$3:$BR$161,MATCH('Buying nGRPs'!$A57,'March 2019'!$A$3:$A$158,0),MATCH('Buying nGRPs'!AM$9,'March 2019'!$G$1:$BR$1,0))/SUMIFS(Summary!$D:$D,Summary!$A:$A,'Buying nGRPs'!$A57),"")</f>
        <v/>
      </c>
      <c r="AN57" s="158">
        <f>IFERROR(INDEX('March 2019'!$G$3:$BR$161,MATCH('Buying nGRPs'!$A57,'March 2019'!$A$3:$A$158,0),MATCH('Buying nGRPs'!AN$9,'March 2019'!$G$1:$BR$1,0))/SUMIFS(Summary!$D:$D,Summary!$A:$A,'Buying nGRPs'!$A57),"")</f>
        <v>0</v>
      </c>
      <c r="AO57" s="158">
        <f>IFERROR(INDEX('March 2019'!$G$3:$BR$161,MATCH('Buying nGRPs'!$A57,'March 2019'!$A$3:$A$158,0),MATCH('Buying nGRPs'!AO$9,'March 2019'!$G$1:$BR$1,0))/SUMIFS(Summary!$D:$D,Summary!$A:$A,'Buying nGRPs'!$A57),"")</f>
        <v>0</v>
      </c>
      <c r="AP57" s="158" t="str">
        <f>IFERROR(INDEX('March 2019'!$G$3:$BR$161,MATCH('Buying nGRPs'!$A57,'March 2019'!$A$3:$A$158,0),MATCH('Buying nGRPs'!AP$9,'March 2019'!$G$1:$BR$1,0))/SUMIFS(Summary!$D:$D,Summary!$A:$A,'Buying nGRPs'!$A57),"")</f>
        <v/>
      </c>
      <c r="AQ57" s="158" t="str">
        <f>IFERROR(INDEX('March 2019'!$G$3:$BR$161,MATCH('Buying nGRPs'!$A57,'March 2019'!$A$3:$A$158,0),MATCH('Buying nGRPs'!AQ$9,'March 2019'!$G$1:$BR$1,0))/SUMIFS(Summary!$D:$D,Summary!$A:$A,'Buying nGRPs'!$A57),"")</f>
        <v/>
      </c>
      <c r="AR57" s="158">
        <f>IFERROR(INDEX('March 2019'!$G$3:$BR$161,MATCH('Buying nGRPs'!$A57,'March 2019'!$A$3:$A$158,0),MATCH('Buying nGRPs'!AR$9,'March 2019'!$G$1:$BR$1,0))/SUMIFS(Summary!$D:$D,Summary!$A:$A,'Buying nGRPs'!$A57),"")</f>
        <v>0</v>
      </c>
      <c r="AS57" s="158" t="str">
        <f>IFERROR(INDEX('March 2019'!$G$3:$BR$161,MATCH('Buying nGRPs'!$A57,'March 2019'!$A$3:$A$158,0),MATCH('Buying nGRPs'!AS$9,'March 2019'!$G$1:$BR$1,0))/SUMIFS(Summary!$D:$D,Summary!$A:$A,'Buying nGRPs'!$A57),"")</f>
        <v/>
      </c>
      <c r="AT57" s="158" t="str">
        <f>IFERROR(INDEX('March 2019'!$G$3:$BR$161,MATCH('Buying nGRPs'!$A57,'March 2019'!$A$3:$A$158,0),MATCH('Buying nGRPs'!AT$9,'March 2019'!$G$1:$BR$1,0))/SUMIFS(Summary!$D:$D,Summary!$A:$A,'Buying nGRPs'!$A57),"")</f>
        <v/>
      </c>
      <c r="AU57" s="158" t="str">
        <f>IFERROR(INDEX('March 2019'!$G$3:$BR$161,MATCH('Buying nGRPs'!$A57,'March 2019'!$A$3:$A$158,0),MATCH('Buying nGRPs'!AU$9,'March 2019'!$G$1:$BR$1,0))/SUMIFS(Summary!$D:$D,Summary!$A:$A,'Buying nGRPs'!$A57),"")</f>
        <v/>
      </c>
      <c r="AV57" s="158" t="str">
        <f>IFERROR(INDEX('March 2019'!$G$3:$BR$161,MATCH('Buying nGRPs'!$A57,'March 2019'!$A$3:$A$158,0),MATCH('Buying nGRPs'!AV$9,'March 2019'!$G$1:$BR$1,0))/SUMIFS(Summary!$D:$D,Summary!$A:$A,'Buying nGRPs'!$A57),"")</f>
        <v/>
      </c>
      <c r="AW57" s="158" t="str">
        <f>IFERROR(INDEX('March 2019'!$G$3:$BR$161,MATCH('Buying nGRPs'!$A57,'March 2019'!$A$3:$A$158,0),MATCH('Buying nGRPs'!AW$9,'March 2019'!$G$1:$BR$1,0))/SUMIFS(Summary!$D:$D,Summary!$A:$A,'Buying nGRPs'!$A57),"")</f>
        <v/>
      </c>
      <c r="AX57" s="158">
        <f>IFERROR(INDEX('March 2019'!$G$3:$BR$161,MATCH('Buying nGRPs'!$A57,'March 2019'!$A$3:$A$158,0),MATCH('Buying nGRPs'!AX$9,'March 2019'!$G$1:$BR$1,0))/SUMIFS(Summary!$D:$D,Summary!$A:$A,'Buying nGRPs'!$A57),"")</f>
        <v>0</v>
      </c>
      <c r="AY57" s="158">
        <f>IFERROR(INDEX('March 2019'!$G$3:$BR$161,MATCH('Buying nGRPs'!$A57,'March 2019'!$A$3:$A$158,0),MATCH('Buying nGRPs'!AY$9,'March 2019'!$G$1:$BR$1,0))/SUMIFS(Summary!$D:$D,Summary!$A:$A,'Buying nGRPs'!$A57),"")</f>
        <v>0</v>
      </c>
      <c r="AZ57" s="158">
        <f>IFERROR(INDEX('March 2019'!$G$3:$BR$161,MATCH('Buying nGRPs'!$A57,'March 2019'!$A$3:$A$158,0),MATCH('Buying nGRPs'!AZ$9,'March 2019'!$G$1:$BR$1,0))/SUMIFS(Summary!$D:$D,Summary!$A:$A,'Buying nGRPs'!$A57),"")</f>
        <v>0</v>
      </c>
      <c r="BA57" s="158">
        <f>IFERROR(INDEX('March 2019'!$G$3:$BR$161,MATCH('Buying nGRPs'!$A57,'March 2019'!$A$3:$A$158,0),MATCH('Buying nGRPs'!BA$9,'March 2019'!$G$1:$BR$1,0))/SUMIFS(Summary!$D:$D,Summary!$A:$A,'Buying nGRPs'!$A57),"")</f>
        <v>0</v>
      </c>
      <c r="BB57" s="11">
        <f t="shared" si="44"/>
        <v>0.08</v>
      </c>
      <c r="BC57" s="11"/>
      <c r="BD57" s="109">
        <f>BC57-BB57</f>
        <v>-0.08</v>
      </c>
    </row>
    <row r="58" spans="1:56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2019'!$G$3:$BR$161,MATCH('Buying nGRPs'!$A58,'March 2019'!$A$3:$A$158,0),MATCH('Buying nGRPs'!G$9,'March 2019'!$G$1:$BR$1,0))/SUMIFS(Summary!$D:$D,Summary!$A:$A,'Buying nGRPs'!$A58),"")</f>
        <v/>
      </c>
      <c r="H58" s="158" t="str">
        <f>IFERROR(INDEX('March 2019'!$G$3:$BR$161,MATCH('Buying nGRPs'!$A58,'March 2019'!$A$3:$A$158,0),MATCH('Buying nGRPs'!H$9,'March 2019'!$G$1:$BR$1,0))/SUMIFS(Summary!$D:$D,Summary!$A:$A,'Buying nGRPs'!$A58),"")</f>
        <v/>
      </c>
      <c r="I58" s="158" t="str">
        <f>IFERROR(INDEX('March 2019'!$G$3:$BR$161,MATCH('Buying nGRPs'!$A58,'March 2019'!$A$3:$A$158,0),MATCH('Buying nGRPs'!I$9,'March 2019'!$G$1:$BR$1,0))/SUMIFS(Summary!$D:$D,Summary!$A:$A,'Buying nGRPs'!$A58),"")</f>
        <v/>
      </c>
      <c r="J58" s="158" t="str">
        <f>IFERROR(INDEX('March 2019'!$G$3:$BR$161,MATCH('Buying nGRPs'!$A58,'March 2019'!$A$3:$A$158,0),MATCH('Buying nGRPs'!J$9,'March 2019'!$G$1:$BR$1,0))/SUMIFS(Summary!$D:$D,Summary!$A:$A,'Buying nGRPs'!$A58),"")</f>
        <v/>
      </c>
      <c r="K58" s="158" t="str">
        <f>IFERROR(INDEX('March 2019'!$G$3:$BR$161,MATCH('Buying nGRPs'!$A58,'March 2019'!$A$3:$A$158,0),MATCH('Buying nGRPs'!K$9,'March 2019'!$G$1:$BR$1,0))/SUMIFS(Summary!$D:$D,Summary!$A:$A,'Buying nGRPs'!$A58),"")</f>
        <v/>
      </c>
      <c r="L58" s="158" t="str">
        <f>IFERROR(INDEX('March 2019'!$G$3:$BR$161,MATCH('Buying nGRPs'!$A58,'March 2019'!$A$3:$A$158,0),MATCH('Buying nGRPs'!L$9,'March 2019'!$G$1:$BR$1,0))/SUMIFS(Summary!$D:$D,Summary!$A:$A,'Buying nGRPs'!$A58),"")</f>
        <v/>
      </c>
      <c r="M58" s="158" t="str">
        <f>IFERROR(INDEX('March 2019'!$G$3:$BR$161,MATCH('Buying nGRPs'!$A58,'March 2019'!$A$3:$A$158,0),MATCH('Buying nGRPs'!M$9,'March 2019'!$G$1:$BR$1,0))/SUMIFS(Summary!$D:$D,Summary!$A:$A,'Buying nGRPs'!$A58),"")</f>
        <v/>
      </c>
      <c r="N58" s="158" t="str">
        <f>IFERROR(INDEX('March 2019'!$G$3:$BR$161,MATCH('Buying nGRPs'!$A58,'March 2019'!$A$3:$A$158,0),MATCH('Buying nGRPs'!N$9,'March 2019'!$G$1:$BR$1,0))/SUMIFS(Summary!$D:$D,Summary!$A:$A,'Buying nGRPs'!$A58),"")</f>
        <v/>
      </c>
      <c r="O58" s="158" t="str">
        <f>IFERROR(INDEX('March 2019'!$G$3:$BR$161,MATCH('Buying nGRPs'!$A58,'March 2019'!$A$3:$A$158,0),MATCH('Buying nGRPs'!O$9,'March 2019'!$G$1:$BR$1,0))/SUMIFS(Summary!$D:$D,Summary!$A:$A,'Buying nGRPs'!$A58),"")</f>
        <v/>
      </c>
      <c r="P58" s="158" t="str">
        <f>IFERROR(INDEX('March 2019'!$G$3:$BR$161,MATCH('Buying nGRPs'!$A58,'March 2019'!$A$3:$A$158,0),MATCH('Buying nGRPs'!P$9,'March 2019'!$G$1:$BR$1,0))/SUMIFS(Summary!$D:$D,Summary!$A:$A,'Buying nGRPs'!$A58),"")</f>
        <v/>
      </c>
      <c r="Q58" s="158" t="str">
        <f>IFERROR(INDEX('March 2019'!$G$3:$BR$161,MATCH('Buying nGRPs'!$A58,'March 2019'!$A$3:$A$158,0),MATCH('Buying nGRPs'!Q$9,'March 2019'!$G$1:$BR$1,0))/SUMIFS(Summary!$D:$D,Summary!$A:$A,'Buying nGRPs'!$A58),"")</f>
        <v/>
      </c>
      <c r="R58" s="158" t="str">
        <f>IFERROR(INDEX('March 2019'!$G$3:$BR$161,MATCH('Buying nGRPs'!$A58,'March 2019'!$A$3:$A$158,0),MATCH('Buying nGRPs'!R$9,'March 2019'!$G$1:$BR$1,0))/SUMIFS(Summary!$D:$D,Summary!$A:$A,'Buying nGRPs'!$A58),"")</f>
        <v/>
      </c>
      <c r="S58" s="158" t="str">
        <f>IFERROR(INDEX('March 2019'!$G$3:$BR$161,MATCH('Buying nGRPs'!$A58,'March 2019'!$A$3:$A$158,0),MATCH('Buying nGRPs'!S$9,'March 2019'!$G$1:$BR$1,0))/SUMIFS(Summary!$D:$D,Summary!$A:$A,'Buying nGRPs'!$A58),"")</f>
        <v/>
      </c>
      <c r="T58" s="158" t="str">
        <f>IFERROR(INDEX('March 2019'!$G$3:$BR$161,MATCH('Buying nGRPs'!$A58,'March 2019'!$A$3:$A$158,0),MATCH('Buying nGRPs'!T$9,'March 2019'!$G$1:$BR$1,0))/SUMIFS(Summary!$D:$D,Summary!$A:$A,'Buying nGRPs'!$A58),"")</f>
        <v/>
      </c>
      <c r="U58" s="158" t="str">
        <f>IFERROR(INDEX('March 2019'!$G$3:$BR$161,MATCH('Buying nGRPs'!$A58,'March 2019'!$A$3:$A$158,0),MATCH('Buying nGRPs'!U$9,'March 2019'!$G$1:$BR$1,0))/SUMIFS(Summary!$D:$D,Summary!$A:$A,'Buying nGRPs'!$A58),"")</f>
        <v/>
      </c>
      <c r="V58" s="158" t="str">
        <f>IFERROR(INDEX('March 2019'!$G$3:$BR$161,MATCH('Buying nGRPs'!$A58,'March 2019'!$A$3:$A$158,0),MATCH('Buying nGRPs'!V$9,'March 2019'!$G$1:$BR$1,0))/SUMIFS(Summary!$D:$D,Summary!$A:$A,'Buying nGRPs'!$A58),"")</f>
        <v/>
      </c>
      <c r="W58" s="158" t="str">
        <f>IFERROR(INDEX('March 2019'!$G$3:$BR$161,MATCH('Buying nGRPs'!$A58,'March 2019'!$A$3:$A$158,0),MATCH('Buying nGRPs'!W$9,'March 2019'!$G$1:$BR$1,0))/SUMIFS(Summary!$D:$D,Summary!$A:$A,'Buying nGRPs'!$A58),"")</f>
        <v/>
      </c>
      <c r="X58" s="158" t="str">
        <f>IFERROR(INDEX('March 2019'!$G$3:$BR$161,MATCH('Buying nGRPs'!$A58,'March 2019'!$A$3:$A$158,0),MATCH('Buying nGRPs'!X$9,'March 2019'!$G$1:$BR$1,0))/SUMIFS(Summary!$D:$D,Summary!$A:$A,'Buying nGRPs'!$A58),"")</f>
        <v/>
      </c>
      <c r="Y58" s="158" t="str">
        <f>IFERROR(INDEX('March 2019'!$G$3:$BR$161,MATCH('Buying nGRPs'!$A58,'March 2019'!$A$3:$A$158,0),MATCH('Buying nGRPs'!Y$9,'March 2019'!$G$1:$BR$1,0))/SUMIFS(Summary!$D:$D,Summary!$A:$A,'Buying nGRPs'!$A58),"")</f>
        <v/>
      </c>
      <c r="Z58" s="158" t="str">
        <f>IFERROR(INDEX('March 2019'!$G$3:$BR$161,MATCH('Buying nGRPs'!$A58,'March 2019'!$A$3:$A$158,0),MATCH('Buying nGRPs'!Z$9,'March 2019'!$G$1:$BR$1,0))/SUMIFS(Summary!$D:$D,Summary!$A:$A,'Buying nGRPs'!$A58),"")</f>
        <v/>
      </c>
      <c r="AA58" s="158" t="str">
        <f>IFERROR(INDEX('March 2019'!$G$3:$BR$161,MATCH('Buying nGRPs'!$A58,'March 2019'!$A$3:$A$158,0),MATCH('Buying nGRPs'!AA$9,'March 2019'!$G$1:$BR$1,0))/SUMIFS(Summary!$D:$D,Summary!$A:$A,'Buying nGRPs'!$A58),"")</f>
        <v/>
      </c>
      <c r="AB58" s="158" t="str">
        <f>IFERROR(INDEX('March 2019'!$G$3:$BR$161,MATCH('Buying nGRPs'!$A58,'March 2019'!$A$3:$A$158,0),MATCH('Buying nGRPs'!AB$9,'March 2019'!$G$1:$BR$1,0))/SUMIFS(Summary!$D:$D,Summary!$A:$A,'Buying nGRPs'!$A58),"")</f>
        <v/>
      </c>
      <c r="AC58" s="158" t="str">
        <f>IFERROR(INDEX('March 2019'!$G$3:$BR$161,MATCH('Buying nGRPs'!$A58,'March 2019'!$A$3:$A$158,0),MATCH('Buying nGRPs'!AC$9,'March 2019'!$G$1:$BR$1,0))/SUMIFS(Summary!$D:$D,Summary!$A:$A,'Buying nGRPs'!$A58),"")</f>
        <v/>
      </c>
      <c r="AD58" s="158" t="str">
        <f>IFERROR(INDEX('March 2019'!$G$3:$BR$161,MATCH('Buying nGRPs'!$A58,'March 2019'!$A$3:$A$158,0),MATCH('Buying nGRPs'!AD$9,'March 2019'!$G$1:$BR$1,0))/SUMIFS(Summary!$D:$D,Summary!$A:$A,'Buying nGRPs'!$A58),"")</f>
        <v/>
      </c>
      <c r="AE58" s="158" t="str">
        <f>IFERROR(INDEX('March 2019'!$G$3:$BR$161,MATCH('Buying nGRPs'!$A58,'March 2019'!$A$3:$A$158,0),MATCH('Buying nGRPs'!AE$9,'March 2019'!$G$1:$BR$1,0))/SUMIFS(Summary!$D:$D,Summary!$A:$A,'Buying nGRPs'!$A58),"")</f>
        <v/>
      </c>
      <c r="AF58" s="158" t="str">
        <f>IFERROR(INDEX('March 2019'!$G$3:$BR$161,MATCH('Buying nGRPs'!$A58,'March 2019'!$A$3:$A$158,0),MATCH('Buying nGRPs'!AF$9,'March 2019'!$G$1:$BR$1,0))/SUMIFS(Summary!$D:$D,Summary!$A:$A,'Buying nGRPs'!$A58),"")</f>
        <v/>
      </c>
      <c r="AG58" s="158" t="str">
        <f>IFERROR(INDEX('March 2019'!$G$3:$BR$161,MATCH('Buying nGRPs'!$A58,'March 2019'!$A$3:$A$158,0),MATCH('Buying nGRPs'!AG$9,'March 2019'!$G$1:$BR$1,0))/SUMIFS(Summary!$D:$D,Summary!$A:$A,'Buying nGRPs'!$A58),"")</f>
        <v/>
      </c>
      <c r="AH58" s="158" t="str">
        <f>IFERROR(INDEX('March 2019'!$G$3:$BR$161,MATCH('Buying nGRPs'!$A58,'March 2019'!$A$3:$A$158,0),MATCH('Buying nGRPs'!AH$9,'March 2019'!$G$1:$BR$1,0))/SUMIFS(Summary!$D:$D,Summary!$A:$A,'Buying nGRPs'!$A58),"")</f>
        <v/>
      </c>
      <c r="AI58" s="158" t="str">
        <f>IFERROR(INDEX('March 2019'!$G$3:$BR$161,MATCH('Buying nGRPs'!$A58,'March 2019'!$A$3:$A$158,0),MATCH('Buying nGRPs'!AI$9,'March 2019'!$G$1:$BR$1,0))/SUMIFS(Summary!$D:$D,Summary!$A:$A,'Buying nGRPs'!$A58),"")</f>
        <v/>
      </c>
      <c r="AJ58" s="158" t="str">
        <f>IFERROR(INDEX('March 2019'!$G$3:$BR$161,MATCH('Buying nGRPs'!$A58,'March 2019'!$A$3:$A$158,0),MATCH('Buying nGRPs'!AJ$9,'March 2019'!$G$1:$BR$1,0))/SUMIFS(Summary!$D:$D,Summary!$A:$A,'Buying nGRPs'!$A58),"")</f>
        <v/>
      </c>
      <c r="AK58" s="158" t="str">
        <f>IFERROR(INDEX('March 2019'!$G$3:$BR$161,MATCH('Buying nGRPs'!$A58,'March 2019'!$A$3:$A$158,0),MATCH('Buying nGRPs'!AK$9,'March 2019'!$G$1:$BR$1,0))/SUMIFS(Summary!$D:$D,Summary!$A:$A,'Buying nGRPs'!$A58),"")</f>
        <v/>
      </c>
      <c r="AL58" s="158" t="str">
        <f>IFERROR(INDEX('March 2019'!$G$3:$BR$161,MATCH('Buying nGRPs'!$A58,'March 2019'!$A$3:$A$158,0),MATCH('Buying nGRPs'!AL$9,'March 2019'!$G$1:$BR$1,0))/SUMIFS(Summary!$D:$D,Summary!$A:$A,'Buying nGRPs'!$A58),"")</f>
        <v/>
      </c>
      <c r="AM58" s="158" t="str">
        <f>IFERROR(INDEX('March 2019'!$G$3:$BR$161,MATCH('Buying nGRPs'!$A58,'March 2019'!$A$3:$A$158,0),MATCH('Buying nGRPs'!AM$9,'March 2019'!$G$1:$BR$1,0))/SUMIFS(Summary!$D:$D,Summary!$A:$A,'Buying nGRPs'!$A58),"")</f>
        <v/>
      </c>
      <c r="AN58" s="158" t="str">
        <f>IFERROR(INDEX('March 2019'!$G$3:$BR$161,MATCH('Buying nGRPs'!$A58,'March 2019'!$A$3:$A$158,0),MATCH('Buying nGRPs'!AN$9,'March 2019'!$G$1:$BR$1,0))/SUMIFS(Summary!$D:$D,Summary!$A:$A,'Buying nGRPs'!$A58),"")</f>
        <v/>
      </c>
      <c r="AO58" s="158" t="str">
        <f>IFERROR(INDEX('March 2019'!$G$3:$BR$161,MATCH('Buying nGRPs'!$A58,'March 2019'!$A$3:$A$158,0),MATCH('Buying nGRPs'!AO$9,'March 2019'!$G$1:$BR$1,0))/SUMIFS(Summary!$D:$D,Summary!$A:$A,'Buying nGRPs'!$A58),"")</f>
        <v/>
      </c>
      <c r="AP58" s="158" t="str">
        <f>IFERROR(INDEX('March 2019'!$G$3:$BR$161,MATCH('Buying nGRPs'!$A58,'March 2019'!$A$3:$A$158,0),MATCH('Buying nGRPs'!AP$9,'March 2019'!$G$1:$BR$1,0))/SUMIFS(Summary!$D:$D,Summary!$A:$A,'Buying nGRPs'!$A58),"")</f>
        <v/>
      </c>
      <c r="AQ58" s="158" t="str">
        <f>IFERROR(INDEX('March 2019'!$G$3:$BR$161,MATCH('Buying nGRPs'!$A58,'March 2019'!$A$3:$A$158,0),MATCH('Buying nGRPs'!AQ$9,'March 2019'!$G$1:$BR$1,0))/SUMIFS(Summary!$D:$D,Summary!$A:$A,'Buying nGRPs'!$A58),"")</f>
        <v/>
      </c>
      <c r="AR58" s="158" t="str">
        <f>IFERROR(INDEX('March 2019'!$G$3:$BR$161,MATCH('Buying nGRPs'!$A58,'March 2019'!$A$3:$A$158,0),MATCH('Buying nGRPs'!AR$9,'March 2019'!$G$1:$BR$1,0))/SUMIFS(Summary!$D:$D,Summary!$A:$A,'Buying nGRPs'!$A58),"")</f>
        <v/>
      </c>
      <c r="AS58" s="158" t="str">
        <f>IFERROR(INDEX('March 2019'!$G$3:$BR$161,MATCH('Buying nGRPs'!$A58,'March 2019'!$A$3:$A$158,0),MATCH('Buying nGRPs'!AS$9,'March 2019'!$G$1:$BR$1,0))/SUMIFS(Summary!$D:$D,Summary!$A:$A,'Buying nGRPs'!$A58),"")</f>
        <v/>
      </c>
      <c r="AT58" s="158" t="str">
        <f>IFERROR(INDEX('March 2019'!$G$3:$BR$161,MATCH('Buying nGRPs'!$A58,'March 2019'!$A$3:$A$158,0),MATCH('Buying nGRPs'!AT$9,'March 2019'!$G$1:$BR$1,0))/SUMIFS(Summary!$D:$D,Summary!$A:$A,'Buying nGRPs'!$A58),"")</f>
        <v/>
      </c>
      <c r="AU58" s="158" t="str">
        <f>IFERROR(INDEX('March 2019'!$G$3:$BR$161,MATCH('Buying nGRPs'!$A58,'March 2019'!$A$3:$A$158,0),MATCH('Buying nGRPs'!AU$9,'March 2019'!$G$1:$BR$1,0))/SUMIFS(Summary!$D:$D,Summary!$A:$A,'Buying nGRPs'!$A58),"")</f>
        <v/>
      </c>
      <c r="AV58" s="158" t="str">
        <f>IFERROR(INDEX('March 2019'!$G$3:$BR$161,MATCH('Buying nGRPs'!$A58,'March 2019'!$A$3:$A$158,0),MATCH('Buying nGRPs'!AV$9,'March 2019'!$G$1:$BR$1,0))/SUMIFS(Summary!$D:$D,Summary!$A:$A,'Buying nGRPs'!$A58),"")</f>
        <v/>
      </c>
      <c r="AW58" s="158" t="str">
        <f>IFERROR(INDEX('March 2019'!$G$3:$BR$161,MATCH('Buying nGRPs'!$A58,'March 2019'!$A$3:$A$158,0),MATCH('Buying nGRPs'!AW$9,'March 2019'!$G$1:$BR$1,0))/SUMIFS(Summary!$D:$D,Summary!$A:$A,'Buying nGRPs'!$A58),"")</f>
        <v/>
      </c>
      <c r="AX58" s="158" t="str">
        <f>IFERROR(INDEX('March 2019'!$G$3:$BR$161,MATCH('Buying nGRPs'!$A58,'March 2019'!$A$3:$A$158,0),MATCH('Buying nGRPs'!AX$9,'March 2019'!$G$1:$BR$1,0))/SUMIFS(Summary!$D:$D,Summary!$A:$A,'Buying nGRPs'!$A58),"")</f>
        <v/>
      </c>
      <c r="AY58" s="158" t="str">
        <f>IFERROR(INDEX('March 2019'!$G$3:$BR$161,MATCH('Buying nGRPs'!$A58,'March 2019'!$A$3:$A$158,0),MATCH('Buying nGRPs'!AY$9,'March 2019'!$G$1:$BR$1,0))/SUMIFS(Summary!$D:$D,Summary!$A:$A,'Buying nGRPs'!$A58),"")</f>
        <v/>
      </c>
      <c r="AZ58" s="158" t="str">
        <f>IFERROR(INDEX('March 2019'!$G$3:$BR$161,MATCH('Buying nGRPs'!$A58,'March 2019'!$A$3:$A$158,0),MATCH('Buying nGRPs'!AZ$9,'March 2019'!$G$1:$BR$1,0))/SUMIFS(Summary!$D:$D,Summary!$A:$A,'Buying nGRPs'!$A58),"")</f>
        <v/>
      </c>
      <c r="BA58" s="158" t="str">
        <f>IFERROR(INDEX('March 2019'!$G$3:$BR$161,MATCH('Buying nGRPs'!$A58,'March 2019'!$A$3:$A$158,0),MATCH('Buying nGRPs'!BA$9,'March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2019'!$G$3:$BR$161,MATCH('Buying nGRPs'!$A59,'March 2019'!$A$3:$A$158,0),MATCH('Buying nGRPs'!G$9,'March 2019'!$G$1:$BR$1,0))/SUMIFS(Summary!$D:$D,Summary!$A:$A,'Buying nGRPs'!$A59),"")</f>
        <v/>
      </c>
      <c r="H59" s="158" t="str">
        <f>IFERROR(INDEX('March 2019'!$G$3:$BR$161,MATCH('Buying nGRPs'!$A59,'March 2019'!$A$3:$A$158,0),MATCH('Buying nGRPs'!H$9,'March 2019'!$G$1:$BR$1,0))/SUMIFS(Summary!$D:$D,Summary!$A:$A,'Buying nGRPs'!$A59),"")</f>
        <v/>
      </c>
      <c r="I59" s="158" t="str">
        <f>IFERROR(INDEX('March 2019'!$G$3:$BR$161,MATCH('Buying nGRPs'!$A59,'March 2019'!$A$3:$A$158,0),MATCH('Buying nGRPs'!I$9,'March 2019'!$G$1:$BR$1,0))/SUMIFS(Summary!$D:$D,Summary!$A:$A,'Buying nGRPs'!$A59),"")</f>
        <v/>
      </c>
      <c r="J59" s="158" t="str">
        <f>IFERROR(INDEX('March 2019'!$G$3:$BR$161,MATCH('Buying nGRPs'!$A59,'March 2019'!$A$3:$A$158,0),MATCH('Buying nGRPs'!J$9,'March 2019'!$G$1:$BR$1,0))/SUMIFS(Summary!$D:$D,Summary!$A:$A,'Buying nGRPs'!$A59),"")</f>
        <v/>
      </c>
      <c r="K59" s="158" t="str">
        <f>IFERROR(INDEX('March 2019'!$G$3:$BR$161,MATCH('Buying nGRPs'!$A59,'March 2019'!$A$3:$A$158,0),MATCH('Buying nGRPs'!K$9,'March 2019'!$G$1:$BR$1,0))/SUMIFS(Summary!$D:$D,Summary!$A:$A,'Buying nGRPs'!$A59),"")</f>
        <v/>
      </c>
      <c r="L59" s="158" t="str">
        <f>IFERROR(INDEX('March 2019'!$G$3:$BR$161,MATCH('Buying nGRPs'!$A59,'March 2019'!$A$3:$A$158,0),MATCH('Buying nGRPs'!L$9,'March 2019'!$G$1:$BR$1,0))/SUMIFS(Summary!$D:$D,Summary!$A:$A,'Buying nGRPs'!$A59),"")</f>
        <v/>
      </c>
      <c r="M59" s="158" t="str">
        <f>IFERROR(INDEX('March 2019'!$G$3:$BR$161,MATCH('Buying nGRPs'!$A59,'March 2019'!$A$3:$A$158,0),MATCH('Buying nGRPs'!M$9,'March 2019'!$G$1:$BR$1,0))/SUMIFS(Summary!$D:$D,Summary!$A:$A,'Buying nGRPs'!$A59),"")</f>
        <v/>
      </c>
      <c r="N59" s="158" t="str">
        <f>IFERROR(INDEX('March 2019'!$G$3:$BR$161,MATCH('Buying nGRPs'!$A59,'March 2019'!$A$3:$A$158,0),MATCH('Buying nGRPs'!N$9,'March 2019'!$G$1:$BR$1,0))/SUMIFS(Summary!$D:$D,Summary!$A:$A,'Buying nGRPs'!$A59),"")</f>
        <v/>
      </c>
      <c r="O59" s="158" t="str">
        <f>IFERROR(INDEX('March 2019'!$G$3:$BR$161,MATCH('Buying nGRPs'!$A59,'March 2019'!$A$3:$A$158,0),MATCH('Buying nGRPs'!O$9,'March 2019'!$G$1:$BR$1,0))/SUMIFS(Summary!$D:$D,Summary!$A:$A,'Buying nGRPs'!$A59),"")</f>
        <v/>
      </c>
      <c r="P59" s="158" t="str">
        <f>IFERROR(INDEX('March 2019'!$G$3:$BR$161,MATCH('Buying nGRPs'!$A59,'March 2019'!$A$3:$A$158,0),MATCH('Buying nGRPs'!P$9,'March 2019'!$G$1:$BR$1,0))/SUMIFS(Summary!$D:$D,Summary!$A:$A,'Buying nGRPs'!$A59),"")</f>
        <v/>
      </c>
      <c r="Q59" s="158" t="str">
        <f>IFERROR(INDEX('March 2019'!$G$3:$BR$161,MATCH('Buying nGRPs'!$A59,'March 2019'!$A$3:$A$158,0),MATCH('Buying nGRPs'!Q$9,'March 2019'!$G$1:$BR$1,0))/SUMIFS(Summary!$D:$D,Summary!$A:$A,'Buying nGRPs'!$A59),"")</f>
        <v/>
      </c>
      <c r="R59" s="158" t="str">
        <f>IFERROR(INDEX('March 2019'!$G$3:$BR$161,MATCH('Buying nGRPs'!$A59,'March 2019'!$A$3:$A$158,0),MATCH('Buying nGRPs'!R$9,'March 2019'!$G$1:$BR$1,0))/SUMIFS(Summary!$D:$D,Summary!$A:$A,'Buying nGRPs'!$A59),"")</f>
        <v/>
      </c>
      <c r="S59" s="158" t="str">
        <f>IFERROR(INDEX('March 2019'!$G$3:$BR$161,MATCH('Buying nGRPs'!$A59,'March 2019'!$A$3:$A$158,0),MATCH('Buying nGRPs'!S$9,'March 2019'!$G$1:$BR$1,0))/SUMIFS(Summary!$D:$D,Summary!$A:$A,'Buying nGRPs'!$A59),"")</f>
        <v/>
      </c>
      <c r="T59" s="158" t="str">
        <f>IFERROR(INDEX('March 2019'!$G$3:$BR$161,MATCH('Buying nGRPs'!$A59,'March 2019'!$A$3:$A$158,0),MATCH('Buying nGRPs'!T$9,'March 2019'!$G$1:$BR$1,0))/SUMIFS(Summary!$D:$D,Summary!$A:$A,'Buying nGRPs'!$A59),"")</f>
        <v/>
      </c>
      <c r="U59" s="158" t="str">
        <f>IFERROR(INDEX('March 2019'!$G$3:$BR$161,MATCH('Buying nGRPs'!$A59,'March 2019'!$A$3:$A$158,0),MATCH('Buying nGRPs'!U$9,'March 2019'!$G$1:$BR$1,0))/SUMIFS(Summary!$D:$D,Summary!$A:$A,'Buying nGRPs'!$A59),"")</f>
        <v/>
      </c>
      <c r="V59" s="158" t="str">
        <f>IFERROR(INDEX('March 2019'!$G$3:$BR$161,MATCH('Buying nGRPs'!$A59,'March 2019'!$A$3:$A$158,0),MATCH('Buying nGRPs'!V$9,'March 2019'!$G$1:$BR$1,0))/SUMIFS(Summary!$D:$D,Summary!$A:$A,'Buying nGRPs'!$A59),"")</f>
        <v/>
      </c>
      <c r="W59" s="158" t="str">
        <f>IFERROR(INDEX('March 2019'!$G$3:$BR$161,MATCH('Buying nGRPs'!$A59,'March 2019'!$A$3:$A$158,0),MATCH('Buying nGRPs'!W$9,'March 2019'!$G$1:$BR$1,0))/SUMIFS(Summary!$D:$D,Summary!$A:$A,'Buying nGRPs'!$A59),"")</f>
        <v/>
      </c>
      <c r="X59" s="158" t="str">
        <f>IFERROR(INDEX('March 2019'!$G$3:$BR$161,MATCH('Buying nGRPs'!$A59,'March 2019'!$A$3:$A$158,0),MATCH('Buying nGRPs'!X$9,'March 2019'!$G$1:$BR$1,0))/SUMIFS(Summary!$D:$D,Summary!$A:$A,'Buying nGRPs'!$A59),"")</f>
        <v/>
      </c>
      <c r="Y59" s="158" t="str">
        <f>IFERROR(INDEX('March 2019'!$G$3:$BR$161,MATCH('Buying nGRPs'!$A59,'March 2019'!$A$3:$A$158,0),MATCH('Buying nGRPs'!Y$9,'March 2019'!$G$1:$BR$1,0))/SUMIFS(Summary!$D:$D,Summary!$A:$A,'Buying nGRPs'!$A59),"")</f>
        <v/>
      </c>
      <c r="Z59" s="158" t="str">
        <f>IFERROR(INDEX('March 2019'!$G$3:$BR$161,MATCH('Buying nGRPs'!$A59,'March 2019'!$A$3:$A$158,0),MATCH('Buying nGRPs'!Z$9,'March 2019'!$G$1:$BR$1,0))/SUMIFS(Summary!$D:$D,Summary!$A:$A,'Buying nGRPs'!$A59),"")</f>
        <v/>
      </c>
      <c r="AA59" s="158" t="str">
        <f>IFERROR(INDEX('March 2019'!$G$3:$BR$161,MATCH('Buying nGRPs'!$A59,'March 2019'!$A$3:$A$158,0),MATCH('Buying nGRPs'!AA$9,'March 2019'!$G$1:$BR$1,0))/SUMIFS(Summary!$D:$D,Summary!$A:$A,'Buying nGRPs'!$A59),"")</f>
        <v/>
      </c>
      <c r="AB59" s="158" t="str">
        <f>IFERROR(INDEX('March 2019'!$G$3:$BR$161,MATCH('Buying nGRPs'!$A59,'March 2019'!$A$3:$A$158,0),MATCH('Buying nGRPs'!AB$9,'March 2019'!$G$1:$BR$1,0))/SUMIFS(Summary!$D:$D,Summary!$A:$A,'Buying nGRPs'!$A59),"")</f>
        <v/>
      </c>
      <c r="AC59" s="158" t="str">
        <f>IFERROR(INDEX('March 2019'!$G$3:$BR$161,MATCH('Buying nGRPs'!$A59,'March 2019'!$A$3:$A$158,0),MATCH('Buying nGRPs'!AC$9,'March 2019'!$G$1:$BR$1,0))/SUMIFS(Summary!$D:$D,Summary!$A:$A,'Buying nGRPs'!$A59),"")</f>
        <v/>
      </c>
      <c r="AD59" s="158" t="str">
        <f>IFERROR(INDEX('March 2019'!$G$3:$BR$161,MATCH('Buying nGRPs'!$A59,'March 2019'!$A$3:$A$158,0),MATCH('Buying nGRPs'!AD$9,'March 2019'!$G$1:$BR$1,0))/SUMIFS(Summary!$D:$D,Summary!$A:$A,'Buying nGRPs'!$A59),"")</f>
        <v/>
      </c>
      <c r="AE59" s="158" t="str">
        <f>IFERROR(INDEX('March 2019'!$G$3:$BR$161,MATCH('Buying nGRPs'!$A59,'March 2019'!$A$3:$A$158,0),MATCH('Buying nGRPs'!AE$9,'March 2019'!$G$1:$BR$1,0))/SUMIFS(Summary!$D:$D,Summary!$A:$A,'Buying nGRPs'!$A59),"")</f>
        <v/>
      </c>
      <c r="AF59" s="158" t="str">
        <f>IFERROR(INDEX('March 2019'!$G$3:$BR$161,MATCH('Buying nGRPs'!$A59,'March 2019'!$A$3:$A$158,0),MATCH('Buying nGRPs'!AF$9,'March 2019'!$G$1:$BR$1,0))/SUMIFS(Summary!$D:$D,Summary!$A:$A,'Buying nGRPs'!$A59),"")</f>
        <v/>
      </c>
      <c r="AG59" s="158" t="str">
        <f>IFERROR(INDEX('March 2019'!$G$3:$BR$161,MATCH('Buying nGRPs'!$A59,'March 2019'!$A$3:$A$158,0),MATCH('Buying nGRPs'!AG$9,'March 2019'!$G$1:$BR$1,0))/SUMIFS(Summary!$D:$D,Summary!$A:$A,'Buying nGRPs'!$A59),"")</f>
        <v/>
      </c>
      <c r="AH59" s="158" t="str">
        <f>IFERROR(INDEX('March 2019'!$G$3:$BR$161,MATCH('Buying nGRPs'!$A59,'March 2019'!$A$3:$A$158,0),MATCH('Buying nGRPs'!AH$9,'March 2019'!$G$1:$BR$1,0))/SUMIFS(Summary!$D:$D,Summary!$A:$A,'Buying nGRPs'!$A59),"")</f>
        <v/>
      </c>
      <c r="AI59" s="158" t="str">
        <f>IFERROR(INDEX('March 2019'!$G$3:$BR$161,MATCH('Buying nGRPs'!$A59,'March 2019'!$A$3:$A$158,0),MATCH('Buying nGRPs'!AI$9,'March 2019'!$G$1:$BR$1,0))/SUMIFS(Summary!$D:$D,Summary!$A:$A,'Buying nGRPs'!$A59),"")</f>
        <v/>
      </c>
      <c r="AJ59" s="158" t="str">
        <f>IFERROR(INDEX('March 2019'!$G$3:$BR$161,MATCH('Buying nGRPs'!$A59,'March 2019'!$A$3:$A$158,0),MATCH('Buying nGRPs'!AJ$9,'March 2019'!$G$1:$BR$1,0))/SUMIFS(Summary!$D:$D,Summary!$A:$A,'Buying nGRPs'!$A59),"")</f>
        <v/>
      </c>
      <c r="AK59" s="158" t="str">
        <f>IFERROR(INDEX('March 2019'!$G$3:$BR$161,MATCH('Buying nGRPs'!$A59,'March 2019'!$A$3:$A$158,0),MATCH('Buying nGRPs'!AK$9,'March 2019'!$G$1:$BR$1,0))/SUMIFS(Summary!$D:$D,Summary!$A:$A,'Buying nGRPs'!$A59),"")</f>
        <v/>
      </c>
      <c r="AL59" s="158" t="str">
        <f>IFERROR(INDEX('March 2019'!$G$3:$BR$161,MATCH('Buying nGRPs'!$A59,'March 2019'!$A$3:$A$158,0),MATCH('Buying nGRPs'!AL$9,'March 2019'!$G$1:$BR$1,0))/SUMIFS(Summary!$D:$D,Summary!$A:$A,'Buying nGRPs'!$A59),"")</f>
        <v/>
      </c>
      <c r="AM59" s="158" t="str">
        <f>IFERROR(INDEX('March 2019'!$G$3:$BR$161,MATCH('Buying nGRPs'!$A59,'March 2019'!$A$3:$A$158,0),MATCH('Buying nGRPs'!AM$9,'March 2019'!$G$1:$BR$1,0))/SUMIFS(Summary!$D:$D,Summary!$A:$A,'Buying nGRPs'!$A59),"")</f>
        <v/>
      </c>
      <c r="AN59" s="158" t="str">
        <f>IFERROR(INDEX('March 2019'!$G$3:$BR$161,MATCH('Buying nGRPs'!$A59,'March 2019'!$A$3:$A$158,0),MATCH('Buying nGRPs'!AN$9,'March 2019'!$G$1:$BR$1,0))/SUMIFS(Summary!$D:$D,Summary!$A:$A,'Buying nGRPs'!$A59),"")</f>
        <v/>
      </c>
      <c r="AO59" s="158" t="str">
        <f>IFERROR(INDEX('March 2019'!$G$3:$BR$161,MATCH('Buying nGRPs'!$A59,'March 2019'!$A$3:$A$158,0),MATCH('Buying nGRPs'!AO$9,'March 2019'!$G$1:$BR$1,0))/SUMIFS(Summary!$D:$D,Summary!$A:$A,'Buying nGRPs'!$A59),"")</f>
        <v/>
      </c>
      <c r="AP59" s="158" t="str">
        <f>IFERROR(INDEX('March 2019'!$G$3:$BR$161,MATCH('Buying nGRPs'!$A59,'March 2019'!$A$3:$A$158,0),MATCH('Buying nGRPs'!AP$9,'March 2019'!$G$1:$BR$1,0))/SUMIFS(Summary!$D:$D,Summary!$A:$A,'Buying nGRPs'!$A59),"")</f>
        <v/>
      </c>
      <c r="AQ59" s="158" t="str">
        <f>IFERROR(INDEX('March 2019'!$G$3:$BR$161,MATCH('Buying nGRPs'!$A59,'March 2019'!$A$3:$A$158,0),MATCH('Buying nGRPs'!AQ$9,'March 2019'!$G$1:$BR$1,0))/SUMIFS(Summary!$D:$D,Summary!$A:$A,'Buying nGRPs'!$A59),"")</f>
        <v/>
      </c>
      <c r="AR59" s="158" t="str">
        <f>IFERROR(INDEX('March 2019'!$G$3:$BR$161,MATCH('Buying nGRPs'!$A59,'March 2019'!$A$3:$A$158,0),MATCH('Buying nGRPs'!AR$9,'March 2019'!$G$1:$BR$1,0))/SUMIFS(Summary!$D:$D,Summary!$A:$A,'Buying nGRPs'!$A59),"")</f>
        <v/>
      </c>
      <c r="AS59" s="158" t="str">
        <f>IFERROR(INDEX('March 2019'!$G$3:$BR$161,MATCH('Buying nGRPs'!$A59,'March 2019'!$A$3:$A$158,0),MATCH('Buying nGRPs'!AS$9,'March 2019'!$G$1:$BR$1,0))/SUMIFS(Summary!$D:$D,Summary!$A:$A,'Buying nGRPs'!$A59),"")</f>
        <v/>
      </c>
      <c r="AT59" s="158" t="str">
        <f>IFERROR(INDEX('March 2019'!$G$3:$BR$161,MATCH('Buying nGRPs'!$A59,'March 2019'!$A$3:$A$158,0),MATCH('Buying nGRPs'!AT$9,'March 2019'!$G$1:$BR$1,0))/SUMIFS(Summary!$D:$D,Summary!$A:$A,'Buying nGRPs'!$A59),"")</f>
        <v/>
      </c>
      <c r="AU59" s="158" t="str">
        <f>IFERROR(INDEX('March 2019'!$G$3:$BR$161,MATCH('Buying nGRPs'!$A59,'March 2019'!$A$3:$A$158,0),MATCH('Buying nGRPs'!AU$9,'March 2019'!$G$1:$BR$1,0))/SUMIFS(Summary!$D:$D,Summary!$A:$A,'Buying nGRPs'!$A59),"")</f>
        <v/>
      </c>
      <c r="AV59" s="158" t="str">
        <f>IFERROR(INDEX('March 2019'!$G$3:$BR$161,MATCH('Buying nGRPs'!$A59,'March 2019'!$A$3:$A$158,0),MATCH('Buying nGRPs'!AV$9,'March 2019'!$G$1:$BR$1,0))/SUMIFS(Summary!$D:$D,Summary!$A:$A,'Buying nGRPs'!$A59),"")</f>
        <v/>
      </c>
      <c r="AW59" s="158" t="str">
        <f>IFERROR(INDEX('March 2019'!$G$3:$BR$161,MATCH('Buying nGRPs'!$A59,'March 2019'!$A$3:$A$158,0),MATCH('Buying nGRPs'!AW$9,'March 2019'!$G$1:$BR$1,0))/SUMIFS(Summary!$D:$D,Summary!$A:$A,'Buying nGRPs'!$A59),"")</f>
        <v/>
      </c>
      <c r="AX59" s="158" t="str">
        <f>IFERROR(INDEX('March 2019'!$G$3:$BR$161,MATCH('Buying nGRPs'!$A59,'March 2019'!$A$3:$A$158,0),MATCH('Buying nGRPs'!AX$9,'March 2019'!$G$1:$BR$1,0))/SUMIFS(Summary!$D:$D,Summary!$A:$A,'Buying nGRPs'!$A59),"")</f>
        <v/>
      </c>
      <c r="AY59" s="158" t="str">
        <f>IFERROR(INDEX('March 2019'!$G$3:$BR$161,MATCH('Buying nGRPs'!$A59,'March 2019'!$A$3:$A$158,0),MATCH('Buying nGRPs'!AY$9,'March 2019'!$G$1:$BR$1,0))/SUMIFS(Summary!$D:$D,Summary!$A:$A,'Buying nGRPs'!$A59),"")</f>
        <v/>
      </c>
      <c r="AZ59" s="158" t="str">
        <f>IFERROR(INDEX('March 2019'!$G$3:$BR$161,MATCH('Buying nGRPs'!$A59,'March 2019'!$A$3:$A$158,0),MATCH('Buying nGRPs'!AZ$9,'March 2019'!$G$1:$BR$1,0))/SUMIFS(Summary!$D:$D,Summary!$A:$A,'Buying nGRPs'!$A59),"")</f>
        <v/>
      </c>
      <c r="BA59" s="158" t="str">
        <f>IFERROR(INDEX('March 2019'!$G$3:$BR$161,MATCH('Buying nGRPs'!$A59,'March 2019'!$A$3:$A$158,0),MATCH('Buying nGRPs'!BA$9,'March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2019'!$G$3:$BR$161,MATCH('Buying nGRPs'!$A60,'March 2019'!$A$3:$A$158,0),MATCH('Buying nGRPs'!G$9,'March 2019'!$G$1:$BR$1,0))/SUMIFS(Summary!$D:$D,Summary!$A:$A,'Buying nGRPs'!$A60),"")</f>
        <v/>
      </c>
      <c r="H60" s="158" t="str">
        <f>IFERROR(INDEX('March 2019'!$G$3:$BR$161,MATCH('Buying nGRPs'!$A60,'March 2019'!$A$3:$A$158,0),MATCH('Buying nGRPs'!H$9,'March 2019'!$G$1:$BR$1,0))/SUMIFS(Summary!$D:$D,Summary!$A:$A,'Buying nGRPs'!$A60),"")</f>
        <v/>
      </c>
      <c r="I60" s="158" t="str">
        <f>IFERROR(INDEX('March 2019'!$G$3:$BR$161,MATCH('Buying nGRPs'!$A60,'March 2019'!$A$3:$A$158,0),MATCH('Buying nGRPs'!I$9,'March 2019'!$G$1:$BR$1,0))/SUMIFS(Summary!$D:$D,Summary!$A:$A,'Buying nGRPs'!$A60),"")</f>
        <v/>
      </c>
      <c r="J60" s="158" t="str">
        <f>IFERROR(INDEX('March 2019'!$G$3:$BR$161,MATCH('Buying nGRPs'!$A60,'March 2019'!$A$3:$A$158,0),MATCH('Buying nGRPs'!J$9,'March 2019'!$G$1:$BR$1,0))/SUMIFS(Summary!$D:$D,Summary!$A:$A,'Buying nGRPs'!$A60),"")</f>
        <v/>
      </c>
      <c r="K60" s="158" t="str">
        <f>IFERROR(INDEX('March 2019'!$G$3:$BR$161,MATCH('Buying nGRPs'!$A60,'March 2019'!$A$3:$A$158,0),MATCH('Buying nGRPs'!K$9,'March 2019'!$G$1:$BR$1,0))/SUMIFS(Summary!$D:$D,Summary!$A:$A,'Buying nGRPs'!$A60),"")</f>
        <v/>
      </c>
      <c r="L60" s="158" t="str">
        <f>IFERROR(INDEX('March 2019'!$G$3:$BR$161,MATCH('Buying nGRPs'!$A60,'March 2019'!$A$3:$A$158,0),MATCH('Buying nGRPs'!L$9,'March 2019'!$G$1:$BR$1,0))/SUMIFS(Summary!$D:$D,Summary!$A:$A,'Buying nGRPs'!$A60),"")</f>
        <v/>
      </c>
      <c r="M60" s="158" t="str">
        <f>IFERROR(INDEX('March 2019'!$G$3:$BR$161,MATCH('Buying nGRPs'!$A60,'March 2019'!$A$3:$A$158,0),MATCH('Buying nGRPs'!M$9,'March 2019'!$G$1:$BR$1,0))/SUMIFS(Summary!$D:$D,Summary!$A:$A,'Buying nGRPs'!$A60),"")</f>
        <v/>
      </c>
      <c r="N60" s="158" t="str">
        <f>IFERROR(INDEX('March 2019'!$G$3:$BR$161,MATCH('Buying nGRPs'!$A60,'March 2019'!$A$3:$A$158,0),MATCH('Buying nGRPs'!N$9,'March 2019'!$G$1:$BR$1,0))/SUMIFS(Summary!$D:$D,Summary!$A:$A,'Buying nGRPs'!$A60),"")</f>
        <v/>
      </c>
      <c r="O60" s="158" t="str">
        <f>IFERROR(INDEX('March 2019'!$G$3:$BR$161,MATCH('Buying nGRPs'!$A60,'March 2019'!$A$3:$A$158,0),MATCH('Buying nGRPs'!O$9,'March 2019'!$G$1:$BR$1,0))/SUMIFS(Summary!$D:$D,Summary!$A:$A,'Buying nGRPs'!$A60),"")</f>
        <v/>
      </c>
      <c r="P60" s="158" t="str">
        <f>IFERROR(INDEX('March 2019'!$G$3:$BR$161,MATCH('Buying nGRPs'!$A60,'March 2019'!$A$3:$A$158,0),MATCH('Buying nGRPs'!P$9,'March 2019'!$G$1:$BR$1,0))/SUMIFS(Summary!$D:$D,Summary!$A:$A,'Buying nGRPs'!$A60),"")</f>
        <v/>
      </c>
      <c r="Q60" s="158" t="str">
        <f>IFERROR(INDEX('March 2019'!$G$3:$BR$161,MATCH('Buying nGRPs'!$A60,'March 2019'!$A$3:$A$158,0),MATCH('Buying nGRPs'!Q$9,'March 2019'!$G$1:$BR$1,0))/SUMIFS(Summary!$D:$D,Summary!$A:$A,'Buying nGRPs'!$A60),"")</f>
        <v/>
      </c>
      <c r="R60" s="158" t="str">
        <f>IFERROR(INDEX('March 2019'!$G$3:$BR$161,MATCH('Buying nGRPs'!$A60,'March 2019'!$A$3:$A$158,0),MATCH('Buying nGRPs'!R$9,'March 2019'!$G$1:$BR$1,0))/SUMIFS(Summary!$D:$D,Summary!$A:$A,'Buying nGRPs'!$A60),"")</f>
        <v/>
      </c>
      <c r="S60" s="158" t="str">
        <f>IFERROR(INDEX('March 2019'!$G$3:$BR$161,MATCH('Buying nGRPs'!$A60,'March 2019'!$A$3:$A$158,0),MATCH('Buying nGRPs'!S$9,'March 2019'!$G$1:$BR$1,0))/SUMIFS(Summary!$D:$D,Summary!$A:$A,'Buying nGRPs'!$A60),"")</f>
        <v/>
      </c>
      <c r="T60" s="158" t="str">
        <f>IFERROR(INDEX('March 2019'!$G$3:$BR$161,MATCH('Buying nGRPs'!$A60,'March 2019'!$A$3:$A$158,0),MATCH('Buying nGRPs'!T$9,'March 2019'!$G$1:$BR$1,0))/SUMIFS(Summary!$D:$D,Summary!$A:$A,'Buying nGRPs'!$A60),"")</f>
        <v/>
      </c>
      <c r="U60" s="158" t="str">
        <f>IFERROR(INDEX('March 2019'!$G$3:$BR$161,MATCH('Buying nGRPs'!$A60,'March 2019'!$A$3:$A$158,0),MATCH('Buying nGRPs'!U$9,'March 2019'!$G$1:$BR$1,0))/SUMIFS(Summary!$D:$D,Summary!$A:$A,'Buying nGRPs'!$A60),"")</f>
        <v/>
      </c>
      <c r="V60" s="158" t="str">
        <f>IFERROR(INDEX('March 2019'!$G$3:$BR$161,MATCH('Buying nGRPs'!$A60,'March 2019'!$A$3:$A$158,0),MATCH('Buying nGRPs'!V$9,'March 2019'!$G$1:$BR$1,0))/SUMIFS(Summary!$D:$D,Summary!$A:$A,'Buying nGRPs'!$A60),"")</f>
        <v/>
      </c>
      <c r="W60" s="158" t="str">
        <f>IFERROR(INDEX('March 2019'!$G$3:$BR$161,MATCH('Buying nGRPs'!$A60,'March 2019'!$A$3:$A$158,0),MATCH('Buying nGRPs'!W$9,'March 2019'!$G$1:$BR$1,0))/SUMIFS(Summary!$D:$D,Summary!$A:$A,'Buying nGRPs'!$A60),"")</f>
        <v/>
      </c>
      <c r="X60" s="158" t="str">
        <f>IFERROR(INDEX('March 2019'!$G$3:$BR$161,MATCH('Buying nGRPs'!$A60,'March 2019'!$A$3:$A$158,0),MATCH('Buying nGRPs'!X$9,'March 2019'!$G$1:$BR$1,0))/SUMIFS(Summary!$D:$D,Summary!$A:$A,'Buying nGRPs'!$A60),"")</f>
        <v/>
      </c>
      <c r="Y60" s="158" t="str">
        <f>IFERROR(INDEX('March 2019'!$G$3:$BR$161,MATCH('Buying nGRPs'!$A60,'March 2019'!$A$3:$A$158,0),MATCH('Buying nGRPs'!Y$9,'March 2019'!$G$1:$BR$1,0))/SUMIFS(Summary!$D:$D,Summary!$A:$A,'Buying nGRPs'!$A60),"")</f>
        <v/>
      </c>
      <c r="Z60" s="158" t="str">
        <f>IFERROR(INDEX('March 2019'!$G$3:$BR$161,MATCH('Buying nGRPs'!$A60,'March 2019'!$A$3:$A$158,0),MATCH('Buying nGRPs'!Z$9,'March 2019'!$G$1:$BR$1,0))/SUMIFS(Summary!$D:$D,Summary!$A:$A,'Buying nGRPs'!$A60),"")</f>
        <v/>
      </c>
      <c r="AA60" s="158" t="str">
        <f>IFERROR(INDEX('March 2019'!$G$3:$BR$161,MATCH('Buying nGRPs'!$A60,'March 2019'!$A$3:$A$158,0),MATCH('Buying nGRPs'!AA$9,'March 2019'!$G$1:$BR$1,0))/SUMIFS(Summary!$D:$D,Summary!$A:$A,'Buying nGRPs'!$A60),"")</f>
        <v/>
      </c>
      <c r="AB60" s="158" t="str">
        <f>IFERROR(INDEX('March 2019'!$G$3:$BR$161,MATCH('Buying nGRPs'!$A60,'March 2019'!$A$3:$A$158,0),MATCH('Buying nGRPs'!AB$9,'March 2019'!$G$1:$BR$1,0))/SUMIFS(Summary!$D:$D,Summary!$A:$A,'Buying nGRPs'!$A60),"")</f>
        <v/>
      </c>
      <c r="AC60" s="158" t="str">
        <f>IFERROR(INDEX('March 2019'!$G$3:$BR$161,MATCH('Buying nGRPs'!$A60,'March 2019'!$A$3:$A$158,0),MATCH('Buying nGRPs'!AC$9,'March 2019'!$G$1:$BR$1,0))/SUMIFS(Summary!$D:$D,Summary!$A:$A,'Buying nGRPs'!$A60),"")</f>
        <v/>
      </c>
      <c r="AD60" s="158" t="str">
        <f>IFERROR(INDEX('March 2019'!$G$3:$BR$161,MATCH('Buying nGRPs'!$A60,'March 2019'!$A$3:$A$158,0),MATCH('Buying nGRPs'!AD$9,'March 2019'!$G$1:$BR$1,0))/SUMIFS(Summary!$D:$D,Summary!$A:$A,'Buying nGRPs'!$A60),"")</f>
        <v/>
      </c>
      <c r="AE60" s="158" t="str">
        <f>IFERROR(INDEX('March 2019'!$G$3:$BR$161,MATCH('Buying nGRPs'!$A60,'March 2019'!$A$3:$A$158,0),MATCH('Buying nGRPs'!AE$9,'March 2019'!$G$1:$BR$1,0))/SUMIFS(Summary!$D:$D,Summary!$A:$A,'Buying nGRPs'!$A60),"")</f>
        <v/>
      </c>
      <c r="AF60" s="158" t="str">
        <f>IFERROR(INDEX('March 2019'!$G$3:$BR$161,MATCH('Buying nGRPs'!$A60,'March 2019'!$A$3:$A$158,0),MATCH('Buying nGRPs'!AF$9,'March 2019'!$G$1:$BR$1,0))/SUMIFS(Summary!$D:$D,Summary!$A:$A,'Buying nGRPs'!$A60),"")</f>
        <v/>
      </c>
      <c r="AG60" s="158" t="str">
        <f>IFERROR(INDEX('March 2019'!$G$3:$BR$161,MATCH('Buying nGRPs'!$A60,'March 2019'!$A$3:$A$158,0),MATCH('Buying nGRPs'!AG$9,'March 2019'!$G$1:$BR$1,0))/SUMIFS(Summary!$D:$D,Summary!$A:$A,'Buying nGRPs'!$A60),"")</f>
        <v/>
      </c>
      <c r="AH60" s="158" t="str">
        <f>IFERROR(INDEX('March 2019'!$G$3:$BR$161,MATCH('Buying nGRPs'!$A60,'March 2019'!$A$3:$A$158,0),MATCH('Buying nGRPs'!AH$9,'March 2019'!$G$1:$BR$1,0))/SUMIFS(Summary!$D:$D,Summary!$A:$A,'Buying nGRPs'!$A60),"")</f>
        <v/>
      </c>
      <c r="AI60" s="158" t="str">
        <f>IFERROR(INDEX('March 2019'!$G$3:$BR$161,MATCH('Buying nGRPs'!$A60,'March 2019'!$A$3:$A$158,0),MATCH('Buying nGRPs'!AI$9,'March 2019'!$G$1:$BR$1,0))/SUMIFS(Summary!$D:$D,Summary!$A:$A,'Buying nGRPs'!$A60),"")</f>
        <v/>
      </c>
      <c r="AJ60" s="158" t="str">
        <f>IFERROR(INDEX('March 2019'!$G$3:$BR$161,MATCH('Buying nGRPs'!$A60,'March 2019'!$A$3:$A$158,0),MATCH('Buying nGRPs'!AJ$9,'March 2019'!$G$1:$BR$1,0))/SUMIFS(Summary!$D:$D,Summary!$A:$A,'Buying nGRPs'!$A60),"")</f>
        <v/>
      </c>
      <c r="AK60" s="158" t="str">
        <f>IFERROR(INDEX('March 2019'!$G$3:$BR$161,MATCH('Buying nGRPs'!$A60,'March 2019'!$A$3:$A$158,0),MATCH('Buying nGRPs'!AK$9,'March 2019'!$G$1:$BR$1,0))/SUMIFS(Summary!$D:$D,Summary!$A:$A,'Buying nGRPs'!$A60),"")</f>
        <v/>
      </c>
      <c r="AL60" s="158" t="str">
        <f>IFERROR(INDEX('March 2019'!$G$3:$BR$161,MATCH('Buying nGRPs'!$A60,'March 2019'!$A$3:$A$158,0),MATCH('Buying nGRPs'!AL$9,'March 2019'!$G$1:$BR$1,0))/SUMIFS(Summary!$D:$D,Summary!$A:$A,'Buying nGRPs'!$A60),"")</f>
        <v/>
      </c>
      <c r="AM60" s="158" t="str">
        <f>IFERROR(INDEX('March 2019'!$G$3:$BR$161,MATCH('Buying nGRPs'!$A60,'March 2019'!$A$3:$A$158,0),MATCH('Buying nGRPs'!AM$9,'March 2019'!$G$1:$BR$1,0))/SUMIFS(Summary!$D:$D,Summary!$A:$A,'Buying nGRPs'!$A60),"")</f>
        <v/>
      </c>
      <c r="AN60" s="158" t="str">
        <f>IFERROR(INDEX('March 2019'!$G$3:$BR$161,MATCH('Buying nGRPs'!$A60,'March 2019'!$A$3:$A$158,0),MATCH('Buying nGRPs'!AN$9,'March 2019'!$G$1:$BR$1,0))/SUMIFS(Summary!$D:$D,Summary!$A:$A,'Buying nGRPs'!$A60),"")</f>
        <v/>
      </c>
      <c r="AO60" s="158" t="str">
        <f>IFERROR(INDEX('March 2019'!$G$3:$BR$161,MATCH('Buying nGRPs'!$A60,'March 2019'!$A$3:$A$158,0),MATCH('Buying nGRPs'!AO$9,'March 2019'!$G$1:$BR$1,0))/SUMIFS(Summary!$D:$D,Summary!$A:$A,'Buying nGRPs'!$A60),"")</f>
        <v/>
      </c>
      <c r="AP60" s="158" t="str">
        <f>IFERROR(INDEX('March 2019'!$G$3:$BR$161,MATCH('Buying nGRPs'!$A60,'March 2019'!$A$3:$A$158,0),MATCH('Buying nGRPs'!AP$9,'March 2019'!$G$1:$BR$1,0))/SUMIFS(Summary!$D:$D,Summary!$A:$A,'Buying nGRPs'!$A60),"")</f>
        <v/>
      </c>
      <c r="AQ60" s="158" t="str">
        <f>IFERROR(INDEX('March 2019'!$G$3:$BR$161,MATCH('Buying nGRPs'!$A60,'March 2019'!$A$3:$A$158,0),MATCH('Buying nGRPs'!AQ$9,'March 2019'!$G$1:$BR$1,0))/SUMIFS(Summary!$D:$D,Summary!$A:$A,'Buying nGRPs'!$A60),"")</f>
        <v/>
      </c>
      <c r="AR60" s="158" t="str">
        <f>IFERROR(INDEX('March 2019'!$G$3:$BR$161,MATCH('Buying nGRPs'!$A60,'March 2019'!$A$3:$A$158,0),MATCH('Buying nGRPs'!AR$9,'March 2019'!$G$1:$BR$1,0))/SUMIFS(Summary!$D:$D,Summary!$A:$A,'Buying nGRPs'!$A60),"")</f>
        <v/>
      </c>
      <c r="AS60" s="158" t="str">
        <f>IFERROR(INDEX('March 2019'!$G$3:$BR$161,MATCH('Buying nGRPs'!$A60,'March 2019'!$A$3:$A$158,0),MATCH('Buying nGRPs'!AS$9,'March 2019'!$G$1:$BR$1,0))/SUMIFS(Summary!$D:$D,Summary!$A:$A,'Buying nGRPs'!$A60),"")</f>
        <v/>
      </c>
      <c r="AT60" s="158" t="str">
        <f>IFERROR(INDEX('March 2019'!$G$3:$BR$161,MATCH('Buying nGRPs'!$A60,'March 2019'!$A$3:$A$158,0),MATCH('Buying nGRPs'!AT$9,'March 2019'!$G$1:$BR$1,0))/SUMIFS(Summary!$D:$D,Summary!$A:$A,'Buying nGRPs'!$A60),"")</f>
        <v/>
      </c>
      <c r="AU60" s="158" t="str">
        <f>IFERROR(INDEX('March 2019'!$G$3:$BR$161,MATCH('Buying nGRPs'!$A60,'March 2019'!$A$3:$A$158,0),MATCH('Buying nGRPs'!AU$9,'March 2019'!$G$1:$BR$1,0))/SUMIFS(Summary!$D:$D,Summary!$A:$A,'Buying nGRPs'!$A60),"")</f>
        <v/>
      </c>
      <c r="AV60" s="158" t="str">
        <f>IFERROR(INDEX('March 2019'!$G$3:$BR$161,MATCH('Buying nGRPs'!$A60,'March 2019'!$A$3:$A$158,0),MATCH('Buying nGRPs'!AV$9,'March 2019'!$G$1:$BR$1,0))/SUMIFS(Summary!$D:$D,Summary!$A:$A,'Buying nGRPs'!$A60),"")</f>
        <v/>
      </c>
      <c r="AW60" s="158" t="str">
        <f>IFERROR(INDEX('March 2019'!$G$3:$BR$161,MATCH('Buying nGRPs'!$A60,'March 2019'!$A$3:$A$158,0),MATCH('Buying nGRPs'!AW$9,'March 2019'!$G$1:$BR$1,0))/SUMIFS(Summary!$D:$D,Summary!$A:$A,'Buying nGRPs'!$A60),"")</f>
        <v/>
      </c>
      <c r="AX60" s="158" t="str">
        <f>IFERROR(INDEX('March 2019'!$G$3:$BR$161,MATCH('Buying nGRPs'!$A60,'March 2019'!$A$3:$A$158,0),MATCH('Buying nGRPs'!AX$9,'March 2019'!$G$1:$BR$1,0))/SUMIFS(Summary!$D:$D,Summary!$A:$A,'Buying nGRPs'!$A60),"")</f>
        <v/>
      </c>
      <c r="AY60" s="158" t="str">
        <f>IFERROR(INDEX('March 2019'!$G$3:$BR$161,MATCH('Buying nGRPs'!$A60,'March 2019'!$A$3:$A$158,0),MATCH('Buying nGRPs'!AY$9,'March 2019'!$G$1:$BR$1,0))/SUMIFS(Summary!$D:$D,Summary!$A:$A,'Buying nGRPs'!$A60),"")</f>
        <v/>
      </c>
      <c r="AZ60" s="158" t="str">
        <f>IFERROR(INDEX('March 2019'!$G$3:$BR$161,MATCH('Buying nGRPs'!$A60,'March 2019'!$A$3:$A$158,0),MATCH('Buying nGRPs'!AZ$9,'March 2019'!$G$1:$BR$1,0))/SUMIFS(Summary!$D:$D,Summary!$A:$A,'Buying nGRPs'!$A60),"")</f>
        <v/>
      </c>
      <c r="BA60" s="158" t="str">
        <f>IFERROR(INDEX('March 2019'!$G$3:$BR$161,MATCH('Buying nGRPs'!$A60,'March 2019'!$A$3:$A$158,0),MATCH('Buying nGRPs'!BA$9,'March 2019'!$G$1:$BR$1,0))/SUMIFS(Summary!$D:$D,Summary!$A:$A,'Buying nGRPs'!$A60),"")</f>
        <v/>
      </c>
      <c r="BB60" s="11">
        <f t="shared" si="44"/>
        <v>0</v>
      </c>
      <c r="BC60" s="11"/>
      <c r="BD60" s="109">
        <f t="shared" si="45"/>
        <v>0</v>
      </c>
    </row>
    <row r="61" spans="1:56">
      <c r="A61" s="80" t="s">
        <v>78</v>
      </c>
      <c r="B61" s="105">
        <f t="shared" si="40"/>
        <v>0.4</v>
      </c>
      <c r="C61" s="192">
        <f>B61/1000000</f>
        <v>4.0000000000000003E-7</v>
      </c>
      <c r="D61" s="48">
        <f t="shared" si="42"/>
        <v>0</v>
      </c>
      <c r="E61" s="138">
        <f t="shared" si="49"/>
        <v>-0.4</v>
      </c>
      <c r="F61" s="93" t="s">
        <v>78</v>
      </c>
      <c r="G61" s="158" t="str">
        <f>IFERROR(INDEX('March 2019'!$G$3:$BR$161,MATCH('Buying nGRPs'!$A61,'March 2019'!$A$3:$A$158,0),MATCH('Buying nGRPs'!G$9,'March 2019'!$G$1:$BR$1,0))/SUMIFS(Summary!$D:$D,Summary!$A:$A,'Buying nGRPs'!$A61),"")</f>
        <v/>
      </c>
      <c r="H61" s="158" t="str">
        <f>IFERROR(INDEX('March 2019'!$G$3:$BR$161,MATCH('Buying nGRPs'!$A61,'March 2019'!$A$3:$A$158,0),MATCH('Buying nGRPs'!H$9,'March 2019'!$G$1:$BR$1,0))/SUMIFS(Summary!$D:$D,Summary!$A:$A,'Buying nGRPs'!$A61),"")</f>
        <v/>
      </c>
      <c r="I61" s="158" t="str">
        <f>IFERROR(INDEX('March 2019'!$G$3:$BR$161,MATCH('Buying nGRPs'!$A61,'March 2019'!$A$3:$A$158,0),MATCH('Buying nGRPs'!I$9,'March 2019'!$G$1:$BR$1,0))/SUMIFS(Summary!$D:$D,Summary!$A:$A,'Buying nGRPs'!$A61),"")</f>
        <v/>
      </c>
      <c r="J61" s="158">
        <f>IFERROR(INDEX('March 2019'!$G$3:$BR$161,MATCH('Buying nGRPs'!$A61,'March 2019'!$A$3:$A$158,0),MATCH('Buying nGRPs'!J$9,'March 2019'!$G$1:$BR$1,0))/SUMIFS(Summary!$D:$D,Summary!$A:$A,'Buying nGRPs'!$A61),"")</f>
        <v>0</v>
      </c>
      <c r="K61" s="158" t="str">
        <f>IFERROR(INDEX('March 2019'!$G$3:$BR$161,MATCH('Buying nGRPs'!$A61,'March 2019'!$A$3:$A$158,0),MATCH('Buying nGRPs'!K$9,'March 2019'!$G$1:$BR$1,0))/SUMIFS(Summary!$D:$D,Summary!$A:$A,'Buying nGRPs'!$A61),"")</f>
        <v/>
      </c>
      <c r="L61" s="158" t="str">
        <f>IFERROR(INDEX('March 2019'!$G$3:$BR$161,MATCH('Buying nGRPs'!$A61,'March 2019'!$A$3:$A$158,0),MATCH('Buying nGRPs'!L$9,'March 2019'!$G$1:$BR$1,0))/SUMIFS(Summary!$D:$D,Summary!$A:$A,'Buying nGRPs'!$A61),"")</f>
        <v/>
      </c>
      <c r="M61" s="158" t="str">
        <f>IFERROR(INDEX('March 2019'!$G$3:$BR$161,MATCH('Buying nGRPs'!$A61,'March 2019'!$A$3:$A$158,0),MATCH('Buying nGRPs'!M$9,'March 2019'!$G$1:$BR$1,0))/SUMIFS(Summary!$D:$D,Summary!$A:$A,'Buying nGRPs'!$A61),"")</f>
        <v/>
      </c>
      <c r="N61" s="158" t="str">
        <f>IFERROR(INDEX('March 2019'!$G$3:$BR$161,MATCH('Buying nGRPs'!$A61,'March 2019'!$A$3:$A$158,0),MATCH('Buying nGRPs'!N$9,'March 2019'!$G$1:$BR$1,0))/SUMIFS(Summary!$D:$D,Summary!$A:$A,'Buying nGRPs'!$A61),"")</f>
        <v/>
      </c>
      <c r="O61" s="158" t="str">
        <f>IFERROR(INDEX('March 2019'!$G$3:$BR$161,MATCH('Buying nGRPs'!$A61,'March 2019'!$A$3:$A$158,0),MATCH('Buying nGRPs'!O$9,'March 2019'!$G$1:$BR$1,0))/SUMIFS(Summary!$D:$D,Summary!$A:$A,'Buying nGRPs'!$A61),"")</f>
        <v/>
      </c>
      <c r="P61" s="158" t="str">
        <f>IFERROR(INDEX('March 2019'!$G$3:$BR$161,MATCH('Buying nGRPs'!$A61,'March 2019'!$A$3:$A$158,0),MATCH('Buying nGRPs'!P$9,'March 2019'!$G$1:$BR$1,0))/SUMIFS(Summary!$D:$D,Summary!$A:$A,'Buying nGRPs'!$A61),"")</f>
        <v/>
      </c>
      <c r="Q61" s="158" t="str">
        <f>IFERROR(INDEX('March 2019'!$G$3:$BR$161,MATCH('Buying nGRPs'!$A61,'March 2019'!$A$3:$A$158,0),MATCH('Buying nGRPs'!Q$9,'March 2019'!$G$1:$BR$1,0))/SUMIFS(Summary!$D:$D,Summary!$A:$A,'Buying nGRPs'!$A61),"")</f>
        <v/>
      </c>
      <c r="R61" s="158" t="str">
        <f>IFERROR(INDEX('March 2019'!$G$3:$BR$161,MATCH('Buying nGRPs'!$A61,'March 2019'!$A$3:$A$158,0),MATCH('Buying nGRPs'!R$9,'March 2019'!$G$1:$BR$1,0))/SUMIFS(Summary!$D:$D,Summary!$A:$A,'Buying nGRPs'!$A61),"")</f>
        <v/>
      </c>
      <c r="S61" s="158" t="str">
        <f>IFERROR(INDEX('March 2019'!$G$3:$BR$161,MATCH('Buying nGRPs'!$A61,'March 2019'!$A$3:$A$158,0),MATCH('Buying nGRPs'!S$9,'March 2019'!$G$1:$BR$1,0))/SUMIFS(Summary!$D:$D,Summary!$A:$A,'Buying nGRPs'!$A61),"")</f>
        <v/>
      </c>
      <c r="T61" s="158" t="str">
        <f>IFERROR(INDEX('March 2019'!$G$3:$BR$161,MATCH('Buying nGRPs'!$A61,'March 2019'!$A$3:$A$158,0),MATCH('Buying nGRPs'!T$9,'March 2019'!$G$1:$BR$1,0))/SUMIFS(Summary!$D:$D,Summary!$A:$A,'Buying nGRPs'!$A61),"")</f>
        <v/>
      </c>
      <c r="U61" s="158" t="str">
        <f>IFERROR(INDEX('March 2019'!$G$3:$BR$161,MATCH('Buying nGRPs'!$A61,'March 2019'!$A$3:$A$158,0),MATCH('Buying nGRPs'!U$9,'March 2019'!$G$1:$BR$1,0))/SUMIFS(Summary!$D:$D,Summary!$A:$A,'Buying nGRPs'!$A61),"")</f>
        <v/>
      </c>
      <c r="V61" s="158" t="str">
        <f>IFERROR(INDEX('March 2019'!$G$3:$BR$161,MATCH('Buying nGRPs'!$A61,'March 2019'!$A$3:$A$158,0),MATCH('Buying nGRPs'!V$9,'March 2019'!$G$1:$BR$1,0))/SUMIFS(Summary!$D:$D,Summary!$A:$A,'Buying nGRPs'!$A61),"")</f>
        <v/>
      </c>
      <c r="W61" s="158" t="str">
        <f>IFERROR(INDEX('March 2019'!$G$3:$BR$161,MATCH('Buying nGRPs'!$A61,'March 2019'!$A$3:$A$158,0),MATCH('Buying nGRPs'!W$9,'March 2019'!$G$1:$BR$1,0))/SUMIFS(Summary!$D:$D,Summary!$A:$A,'Buying nGRPs'!$A61),"")</f>
        <v/>
      </c>
      <c r="X61" s="158" t="str">
        <f>IFERROR(INDEX('March 2019'!$G$3:$BR$161,MATCH('Buying nGRPs'!$A61,'March 2019'!$A$3:$A$158,0),MATCH('Buying nGRPs'!X$9,'March 2019'!$G$1:$BR$1,0))/SUMIFS(Summary!$D:$D,Summary!$A:$A,'Buying nGRPs'!$A61),"")</f>
        <v/>
      </c>
      <c r="Y61" s="158" t="str">
        <f>IFERROR(INDEX('March 2019'!$G$3:$BR$161,MATCH('Buying nGRPs'!$A61,'March 2019'!$A$3:$A$158,0),MATCH('Buying nGRPs'!Y$9,'March 2019'!$G$1:$BR$1,0))/SUMIFS(Summary!$D:$D,Summary!$A:$A,'Buying nGRPs'!$A61),"")</f>
        <v/>
      </c>
      <c r="Z61" s="158" t="str">
        <f>IFERROR(INDEX('March 2019'!$G$3:$BR$161,MATCH('Buying nGRPs'!$A61,'March 2019'!$A$3:$A$158,0),MATCH('Buying nGRPs'!Z$9,'March 2019'!$G$1:$BR$1,0))/SUMIFS(Summary!$D:$D,Summary!$A:$A,'Buying nGRPs'!$A61),"")</f>
        <v/>
      </c>
      <c r="AA61" s="158" t="str">
        <f>IFERROR(INDEX('March 2019'!$G$3:$BR$161,MATCH('Buying nGRPs'!$A61,'March 2019'!$A$3:$A$158,0),MATCH('Buying nGRPs'!AA$9,'March 2019'!$G$1:$BR$1,0))/SUMIFS(Summary!$D:$D,Summary!$A:$A,'Buying nGRPs'!$A61),"")</f>
        <v/>
      </c>
      <c r="AB61" s="158" t="str">
        <f>IFERROR(INDEX('March 2019'!$G$3:$BR$161,MATCH('Buying nGRPs'!$A61,'March 2019'!$A$3:$A$158,0),MATCH('Buying nGRPs'!AB$9,'March 2019'!$G$1:$BR$1,0))/SUMIFS(Summary!$D:$D,Summary!$A:$A,'Buying nGRPs'!$A61),"")</f>
        <v/>
      </c>
      <c r="AC61" s="158">
        <f>IFERROR(INDEX('March 2019'!$G$3:$BR$161,MATCH('Buying nGRPs'!$A61,'March 2019'!$A$3:$A$158,0),MATCH('Buying nGRPs'!AC$9,'March 2019'!$G$1:$BR$1,0))/SUMIFS(Summary!$D:$D,Summary!$A:$A,'Buying nGRPs'!$A61),"")</f>
        <v>0</v>
      </c>
      <c r="AD61" s="158">
        <f>IFERROR(INDEX('March 2019'!$G$3:$BR$161,MATCH('Buying nGRPs'!$A61,'March 2019'!$A$3:$A$158,0),MATCH('Buying nGRPs'!AD$9,'March 2019'!$G$1:$BR$1,0))/SUMIFS(Summary!$D:$D,Summary!$A:$A,'Buying nGRPs'!$A61),"")</f>
        <v>0.4</v>
      </c>
      <c r="AE61" s="158" t="str">
        <f>IFERROR(INDEX('March 2019'!$G$3:$BR$161,MATCH('Buying nGRPs'!$A61,'March 2019'!$A$3:$A$158,0),MATCH('Buying nGRPs'!AE$9,'March 2019'!$G$1:$BR$1,0))/SUMIFS(Summary!$D:$D,Summary!$A:$A,'Buying nGRPs'!$A61),"")</f>
        <v/>
      </c>
      <c r="AF61" s="158" t="str">
        <f>IFERROR(INDEX('March 2019'!$G$3:$BR$161,MATCH('Buying nGRPs'!$A61,'March 2019'!$A$3:$A$158,0),MATCH('Buying nGRPs'!AF$9,'March 2019'!$G$1:$BR$1,0))/SUMIFS(Summary!$D:$D,Summary!$A:$A,'Buying nGRPs'!$A61),"")</f>
        <v/>
      </c>
      <c r="AG61" s="158" t="str">
        <f>IFERROR(INDEX('March 2019'!$G$3:$BR$161,MATCH('Buying nGRPs'!$A61,'March 2019'!$A$3:$A$158,0),MATCH('Buying nGRPs'!AG$9,'March 2019'!$G$1:$BR$1,0))/SUMIFS(Summary!$D:$D,Summary!$A:$A,'Buying nGRPs'!$A61),"")</f>
        <v/>
      </c>
      <c r="AH61" s="158">
        <f>IFERROR(INDEX('March 2019'!$G$3:$BR$161,MATCH('Buying nGRPs'!$A61,'March 2019'!$A$3:$A$158,0),MATCH('Buying nGRPs'!AH$9,'March 2019'!$G$1:$BR$1,0))/SUMIFS(Summary!$D:$D,Summary!$A:$A,'Buying nGRPs'!$A61),"")</f>
        <v>0</v>
      </c>
      <c r="AI61" s="158" t="str">
        <f>IFERROR(INDEX('March 2019'!$G$3:$BR$161,MATCH('Buying nGRPs'!$A61,'March 2019'!$A$3:$A$158,0),MATCH('Buying nGRPs'!AI$9,'March 2019'!$G$1:$BR$1,0))/SUMIFS(Summary!$D:$D,Summary!$A:$A,'Buying nGRPs'!$A61),"")</f>
        <v/>
      </c>
      <c r="AJ61" s="158" t="str">
        <f>IFERROR(INDEX('March 2019'!$G$3:$BR$161,MATCH('Buying nGRPs'!$A61,'March 2019'!$A$3:$A$158,0),MATCH('Buying nGRPs'!AJ$9,'March 2019'!$G$1:$BR$1,0))/SUMIFS(Summary!$D:$D,Summary!$A:$A,'Buying nGRPs'!$A61),"")</f>
        <v/>
      </c>
      <c r="AK61" s="158">
        <f>IFERROR(INDEX('March 2019'!$G$3:$BR$161,MATCH('Buying nGRPs'!$A61,'March 2019'!$A$3:$A$158,0),MATCH('Buying nGRPs'!AK$9,'March 2019'!$G$1:$BR$1,0))/SUMIFS(Summary!$D:$D,Summary!$A:$A,'Buying nGRPs'!$A61),"")</f>
        <v>0</v>
      </c>
      <c r="AL61" s="158">
        <f>IFERROR(INDEX('March 2019'!$G$3:$BR$161,MATCH('Buying nGRPs'!$A61,'March 2019'!$A$3:$A$158,0),MATCH('Buying nGRPs'!AL$9,'March 2019'!$G$1:$BR$1,0))/SUMIFS(Summary!$D:$D,Summary!$A:$A,'Buying nGRPs'!$A61),"")</f>
        <v>0</v>
      </c>
      <c r="AM61" s="158" t="str">
        <f>IFERROR(INDEX('March 2019'!$G$3:$BR$161,MATCH('Buying nGRPs'!$A61,'March 2019'!$A$3:$A$158,0),MATCH('Buying nGRPs'!AM$9,'March 2019'!$G$1:$BR$1,0))/SUMIFS(Summary!$D:$D,Summary!$A:$A,'Buying nGRPs'!$A61),"")</f>
        <v/>
      </c>
      <c r="AN61" s="158">
        <f>IFERROR(INDEX('March 2019'!$G$3:$BR$161,MATCH('Buying nGRPs'!$A61,'March 2019'!$A$3:$A$158,0),MATCH('Buying nGRPs'!AN$9,'March 2019'!$G$1:$BR$1,0))/SUMIFS(Summary!$D:$D,Summary!$A:$A,'Buying nGRPs'!$A61),"")</f>
        <v>0</v>
      </c>
      <c r="AO61" s="158">
        <f>IFERROR(INDEX('March 2019'!$G$3:$BR$161,MATCH('Buying nGRPs'!$A61,'March 2019'!$A$3:$A$158,0),MATCH('Buying nGRPs'!AO$9,'March 2019'!$G$1:$BR$1,0))/SUMIFS(Summary!$D:$D,Summary!$A:$A,'Buying nGRPs'!$A61),"")</f>
        <v>0</v>
      </c>
      <c r="AP61" s="158" t="str">
        <f>IFERROR(INDEX('March 2019'!$G$3:$BR$161,MATCH('Buying nGRPs'!$A61,'March 2019'!$A$3:$A$158,0),MATCH('Buying nGRPs'!AP$9,'March 2019'!$G$1:$BR$1,0))/SUMIFS(Summary!$D:$D,Summary!$A:$A,'Buying nGRPs'!$A61),"")</f>
        <v/>
      </c>
      <c r="AQ61" s="158" t="str">
        <f>IFERROR(INDEX('March 2019'!$G$3:$BR$161,MATCH('Buying nGRPs'!$A61,'March 2019'!$A$3:$A$158,0),MATCH('Buying nGRPs'!AQ$9,'March 2019'!$G$1:$BR$1,0))/SUMIFS(Summary!$D:$D,Summary!$A:$A,'Buying nGRPs'!$A61),"")</f>
        <v/>
      </c>
      <c r="AR61" s="158">
        <f>IFERROR(INDEX('March 2019'!$G$3:$BR$161,MATCH('Buying nGRPs'!$A61,'March 2019'!$A$3:$A$158,0),MATCH('Buying nGRPs'!AR$9,'March 2019'!$G$1:$BR$1,0))/SUMIFS(Summary!$D:$D,Summary!$A:$A,'Buying nGRPs'!$A61),"")</f>
        <v>0</v>
      </c>
      <c r="AS61" s="158" t="str">
        <f>IFERROR(INDEX('March 2019'!$G$3:$BR$161,MATCH('Buying nGRPs'!$A61,'March 2019'!$A$3:$A$158,0),MATCH('Buying nGRPs'!AS$9,'March 2019'!$G$1:$BR$1,0))/SUMIFS(Summary!$D:$D,Summary!$A:$A,'Buying nGRPs'!$A61),"")</f>
        <v/>
      </c>
      <c r="AT61" s="158" t="str">
        <f>IFERROR(INDEX('March 2019'!$G$3:$BR$161,MATCH('Buying nGRPs'!$A61,'March 2019'!$A$3:$A$158,0),MATCH('Buying nGRPs'!AT$9,'March 2019'!$G$1:$BR$1,0))/SUMIFS(Summary!$D:$D,Summary!$A:$A,'Buying nGRPs'!$A61),"")</f>
        <v/>
      </c>
      <c r="AU61" s="158" t="str">
        <f>IFERROR(INDEX('March 2019'!$G$3:$BR$161,MATCH('Buying nGRPs'!$A61,'March 2019'!$A$3:$A$158,0),MATCH('Buying nGRPs'!AU$9,'March 2019'!$G$1:$BR$1,0))/SUMIFS(Summary!$D:$D,Summary!$A:$A,'Buying nGRPs'!$A61),"")</f>
        <v/>
      </c>
      <c r="AV61" s="158" t="str">
        <f>IFERROR(INDEX('March 2019'!$G$3:$BR$161,MATCH('Buying nGRPs'!$A61,'March 2019'!$A$3:$A$158,0),MATCH('Buying nGRPs'!AV$9,'March 2019'!$G$1:$BR$1,0))/SUMIFS(Summary!$D:$D,Summary!$A:$A,'Buying nGRPs'!$A61),"")</f>
        <v/>
      </c>
      <c r="AW61" s="158" t="str">
        <f>IFERROR(INDEX('March 2019'!$G$3:$BR$161,MATCH('Buying nGRPs'!$A61,'March 2019'!$A$3:$A$158,0),MATCH('Buying nGRPs'!AW$9,'March 2019'!$G$1:$BR$1,0))/SUMIFS(Summary!$D:$D,Summary!$A:$A,'Buying nGRPs'!$A61),"")</f>
        <v/>
      </c>
      <c r="AX61" s="158">
        <f>IFERROR(INDEX('March 2019'!$G$3:$BR$161,MATCH('Buying nGRPs'!$A61,'March 2019'!$A$3:$A$158,0),MATCH('Buying nGRPs'!AX$9,'March 2019'!$G$1:$BR$1,0))/SUMIFS(Summary!$D:$D,Summary!$A:$A,'Buying nGRPs'!$A61),"")</f>
        <v>0</v>
      </c>
      <c r="AY61" s="158">
        <f>IFERROR(INDEX('March 2019'!$G$3:$BR$161,MATCH('Buying nGRPs'!$A61,'March 2019'!$A$3:$A$158,0),MATCH('Buying nGRPs'!AY$9,'March 2019'!$G$1:$BR$1,0))/SUMIFS(Summary!$D:$D,Summary!$A:$A,'Buying nGRPs'!$A61),"")</f>
        <v>0</v>
      </c>
      <c r="AZ61" s="158">
        <f>IFERROR(INDEX('March 2019'!$G$3:$BR$161,MATCH('Buying nGRPs'!$A61,'March 2019'!$A$3:$A$158,0),MATCH('Buying nGRPs'!AZ$9,'March 2019'!$G$1:$BR$1,0))/SUMIFS(Summary!$D:$D,Summary!$A:$A,'Buying nGRPs'!$A61),"")</f>
        <v>0</v>
      </c>
      <c r="BA61" s="158">
        <f>IFERROR(INDEX('March 2019'!$G$3:$BR$161,MATCH('Buying nGRPs'!$A61,'March 2019'!$A$3:$A$158,0),MATCH('Buying nGRPs'!BA$9,'March 2019'!$G$1:$BR$1,0))/SUMIFS(Summary!$D:$D,Summary!$A:$A,'Buying nGRPs'!$A61),"")</f>
        <v>0</v>
      </c>
      <c r="BB61" s="11">
        <f t="shared" si="44"/>
        <v>0.4</v>
      </c>
      <c r="BC61" s="11"/>
      <c r="BD61" s="109">
        <f t="shared" si="45"/>
        <v>-0.4</v>
      </c>
    </row>
    <row r="62" spans="1:56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2019'!$G$3:$BR$161,MATCH('Buying nGRPs'!$A62,'March 2019'!$A$3:$A$158,0),MATCH('Buying nGRPs'!G$9,'March 2019'!$G$1:$BR$1,0))/SUMIFS(Summary!$D:$D,Summary!$A:$A,'Buying nGRPs'!$A62),"")</f>
        <v/>
      </c>
      <c r="H62" s="158" t="str">
        <f>IFERROR(INDEX('March 2019'!$G$3:$BR$161,MATCH('Buying nGRPs'!$A62,'March 2019'!$A$3:$A$158,0),MATCH('Buying nGRPs'!H$9,'March 2019'!$G$1:$BR$1,0))/SUMIFS(Summary!$D:$D,Summary!$A:$A,'Buying nGRPs'!$A62),"")</f>
        <v/>
      </c>
      <c r="I62" s="158" t="str">
        <f>IFERROR(INDEX('March 2019'!$G$3:$BR$161,MATCH('Buying nGRPs'!$A62,'March 2019'!$A$3:$A$158,0),MATCH('Buying nGRPs'!I$9,'March 2019'!$G$1:$BR$1,0))/SUMIFS(Summary!$D:$D,Summary!$A:$A,'Buying nGRPs'!$A62),"")</f>
        <v/>
      </c>
      <c r="J62" s="158">
        <f>IFERROR(INDEX('March 2019'!$G$3:$BR$161,MATCH('Buying nGRPs'!$A62,'March 2019'!$A$3:$A$158,0),MATCH('Buying nGRPs'!J$9,'March 2019'!$G$1:$BR$1,0))/SUMIFS(Summary!$D:$D,Summary!$A:$A,'Buying nGRPs'!$A62),"")</f>
        <v>0</v>
      </c>
      <c r="K62" s="158" t="str">
        <f>IFERROR(INDEX('March 2019'!$G$3:$BR$161,MATCH('Buying nGRPs'!$A62,'March 2019'!$A$3:$A$158,0),MATCH('Buying nGRPs'!K$9,'March 2019'!$G$1:$BR$1,0))/SUMIFS(Summary!$D:$D,Summary!$A:$A,'Buying nGRPs'!$A62),"")</f>
        <v/>
      </c>
      <c r="L62" s="158" t="str">
        <f>IFERROR(INDEX('March 2019'!$G$3:$BR$161,MATCH('Buying nGRPs'!$A62,'March 2019'!$A$3:$A$158,0),MATCH('Buying nGRPs'!L$9,'March 2019'!$G$1:$BR$1,0))/SUMIFS(Summary!$D:$D,Summary!$A:$A,'Buying nGRPs'!$A62),"")</f>
        <v/>
      </c>
      <c r="M62" s="158" t="str">
        <f>IFERROR(INDEX('March 2019'!$G$3:$BR$161,MATCH('Buying nGRPs'!$A62,'March 2019'!$A$3:$A$158,0),MATCH('Buying nGRPs'!M$9,'March 2019'!$G$1:$BR$1,0))/SUMIFS(Summary!$D:$D,Summary!$A:$A,'Buying nGRPs'!$A62),"")</f>
        <v/>
      </c>
      <c r="N62" s="158" t="str">
        <f>IFERROR(INDEX('March 2019'!$G$3:$BR$161,MATCH('Buying nGRPs'!$A62,'March 2019'!$A$3:$A$158,0),MATCH('Buying nGRPs'!N$9,'March 2019'!$G$1:$BR$1,0))/SUMIFS(Summary!$D:$D,Summary!$A:$A,'Buying nGRPs'!$A62),"")</f>
        <v/>
      </c>
      <c r="O62" s="158" t="str">
        <f>IFERROR(INDEX('March 2019'!$G$3:$BR$161,MATCH('Buying nGRPs'!$A62,'March 2019'!$A$3:$A$158,0),MATCH('Buying nGRPs'!O$9,'March 2019'!$G$1:$BR$1,0))/SUMIFS(Summary!$D:$D,Summary!$A:$A,'Buying nGRPs'!$A62),"")</f>
        <v/>
      </c>
      <c r="P62" s="158" t="str">
        <f>IFERROR(INDEX('March 2019'!$G$3:$BR$161,MATCH('Buying nGRPs'!$A62,'March 2019'!$A$3:$A$158,0),MATCH('Buying nGRPs'!P$9,'March 2019'!$G$1:$BR$1,0))/SUMIFS(Summary!$D:$D,Summary!$A:$A,'Buying nGRPs'!$A62),"")</f>
        <v/>
      </c>
      <c r="Q62" s="158" t="str">
        <f>IFERROR(INDEX('March 2019'!$G$3:$BR$161,MATCH('Buying nGRPs'!$A62,'March 2019'!$A$3:$A$158,0),MATCH('Buying nGRPs'!Q$9,'March 2019'!$G$1:$BR$1,0))/SUMIFS(Summary!$D:$D,Summary!$A:$A,'Buying nGRPs'!$A62),"")</f>
        <v/>
      </c>
      <c r="R62" s="158" t="str">
        <f>IFERROR(INDEX('March 2019'!$G$3:$BR$161,MATCH('Buying nGRPs'!$A62,'March 2019'!$A$3:$A$158,0),MATCH('Buying nGRPs'!R$9,'March 2019'!$G$1:$BR$1,0))/SUMIFS(Summary!$D:$D,Summary!$A:$A,'Buying nGRPs'!$A62),"")</f>
        <v/>
      </c>
      <c r="S62" s="158" t="str">
        <f>IFERROR(INDEX('March 2019'!$G$3:$BR$161,MATCH('Buying nGRPs'!$A62,'March 2019'!$A$3:$A$158,0),MATCH('Buying nGRPs'!S$9,'March 2019'!$G$1:$BR$1,0))/SUMIFS(Summary!$D:$D,Summary!$A:$A,'Buying nGRPs'!$A62),"")</f>
        <v/>
      </c>
      <c r="T62" s="158" t="str">
        <f>IFERROR(INDEX('March 2019'!$G$3:$BR$161,MATCH('Buying nGRPs'!$A62,'March 2019'!$A$3:$A$158,0),MATCH('Buying nGRPs'!T$9,'March 2019'!$G$1:$BR$1,0))/SUMIFS(Summary!$D:$D,Summary!$A:$A,'Buying nGRPs'!$A62),"")</f>
        <v/>
      </c>
      <c r="U62" s="158" t="str">
        <f>IFERROR(INDEX('March 2019'!$G$3:$BR$161,MATCH('Buying nGRPs'!$A62,'March 2019'!$A$3:$A$158,0),MATCH('Buying nGRPs'!U$9,'March 2019'!$G$1:$BR$1,0))/SUMIFS(Summary!$D:$D,Summary!$A:$A,'Buying nGRPs'!$A62),"")</f>
        <v/>
      </c>
      <c r="V62" s="158" t="str">
        <f>IFERROR(INDEX('March 2019'!$G$3:$BR$161,MATCH('Buying nGRPs'!$A62,'March 2019'!$A$3:$A$158,0),MATCH('Buying nGRPs'!V$9,'March 2019'!$G$1:$BR$1,0))/SUMIFS(Summary!$D:$D,Summary!$A:$A,'Buying nGRPs'!$A62),"")</f>
        <v/>
      </c>
      <c r="W62" s="158" t="str">
        <f>IFERROR(INDEX('March 2019'!$G$3:$BR$161,MATCH('Buying nGRPs'!$A62,'March 2019'!$A$3:$A$158,0),MATCH('Buying nGRPs'!W$9,'March 2019'!$G$1:$BR$1,0))/SUMIFS(Summary!$D:$D,Summary!$A:$A,'Buying nGRPs'!$A62),"")</f>
        <v/>
      </c>
      <c r="X62" s="158" t="str">
        <f>IFERROR(INDEX('March 2019'!$G$3:$BR$161,MATCH('Buying nGRPs'!$A62,'March 2019'!$A$3:$A$158,0),MATCH('Buying nGRPs'!X$9,'March 2019'!$G$1:$BR$1,0))/SUMIFS(Summary!$D:$D,Summary!$A:$A,'Buying nGRPs'!$A62),"")</f>
        <v/>
      </c>
      <c r="Y62" s="158" t="str">
        <f>IFERROR(INDEX('March 2019'!$G$3:$BR$161,MATCH('Buying nGRPs'!$A62,'March 2019'!$A$3:$A$158,0),MATCH('Buying nGRPs'!Y$9,'March 2019'!$G$1:$BR$1,0))/SUMIFS(Summary!$D:$D,Summary!$A:$A,'Buying nGRPs'!$A62),"")</f>
        <v/>
      </c>
      <c r="Z62" s="158" t="str">
        <f>IFERROR(INDEX('March 2019'!$G$3:$BR$161,MATCH('Buying nGRPs'!$A62,'March 2019'!$A$3:$A$158,0),MATCH('Buying nGRPs'!Z$9,'March 2019'!$G$1:$BR$1,0))/SUMIFS(Summary!$D:$D,Summary!$A:$A,'Buying nGRPs'!$A62),"")</f>
        <v/>
      </c>
      <c r="AA62" s="158" t="str">
        <f>IFERROR(INDEX('March 2019'!$G$3:$BR$161,MATCH('Buying nGRPs'!$A62,'March 2019'!$A$3:$A$158,0),MATCH('Buying nGRPs'!AA$9,'March 2019'!$G$1:$BR$1,0))/SUMIFS(Summary!$D:$D,Summary!$A:$A,'Buying nGRPs'!$A62),"")</f>
        <v/>
      </c>
      <c r="AB62" s="158" t="str">
        <f>IFERROR(INDEX('March 2019'!$G$3:$BR$161,MATCH('Buying nGRPs'!$A62,'March 2019'!$A$3:$A$158,0),MATCH('Buying nGRPs'!AB$9,'March 2019'!$G$1:$BR$1,0))/SUMIFS(Summary!$D:$D,Summary!$A:$A,'Buying nGRPs'!$A62),"")</f>
        <v/>
      </c>
      <c r="AC62" s="158">
        <f>IFERROR(INDEX('March 2019'!$G$3:$BR$161,MATCH('Buying nGRPs'!$A62,'March 2019'!$A$3:$A$158,0),MATCH('Buying nGRPs'!AC$9,'March 2019'!$G$1:$BR$1,0))/SUMIFS(Summary!$D:$D,Summary!$A:$A,'Buying nGRPs'!$A62),"")</f>
        <v>0</v>
      </c>
      <c r="AD62" s="158">
        <f>IFERROR(INDEX('March 2019'!$G$3:$BR$161,MATCH('Buying nGRPs'!$A62,'March 2019'!$A$3:$A$158,0),MATCH('Buying nGRPs'!AD$9,'March 2019'!$G$1:$BR$1,0))/SUMIFS(Summary!$D:$D,Summary!$A:$A,'Buying nGRPs'!$A62),"")</f>
        <v>0</v>
      </c>
      <c r="AE62" s="158" t="str">
        <f>IFERROR(INDEX('March 2019'!$G$3:$BR$161,MATCH('Buying nGRPs'!$A62,'March 2019'!$A$3:$A$158,0),MATCH('Buying nGRPs'!AE$9,'March 2019'!$G$1:$BR$1,0))/SUMIFS(Summary!$D:$D,Summary!$A:$A,'Buying nGRPs'!$A62),"")</f>
        <v/>
      </c>
      <c r="AF62" s="158" t="str">
        <f>IFERROR(INDEX('March 2019'!$G$3:$BR$161,MATCH('Buying nGRPs'!$A62,'March 2019'!$A$3:$A$158,0),MATCH('Buying nGRPs'!AF$9,'March 2019'!$G$1:$BR$1,0))/SUMIFS(Summary!$D:$D,Summary!$A:$A,'Buying nGRPs'!$A62),"")</f>
        <v/>
      </c>
      <c r="AG62" s="158" t="str">
        <f>IFERROR(INDEX('March 2019'!$G$3:$BR$161,MATCH('Buying nGRPs'!$A62,'March 2019'!$A$3:$A$158,0),MATCH('Buying nGRPs'!AG$9,'March 2019'!$G$1:$BR$1,0))/SUMIFS(Summary!$D:$D,Summary!$A:$A,'Buying nGRPs'!$A62),"")</f>
        <v/>
      </c>
      <c r="AH62" s="158">
        <f>IFERROR(INDEX('March 2019'!$G$3:$BR$161,MATCH('Buying nGRPs'!$A62,'March 2019'!$A$3:$A$158,0),MATCH('Buying nGRPs'!AH$9,'March 2019'!$G$1:$BR$1,0))/SUMIFS(Summary!$D:$D,Summary!$A:$A,'Buying nGRPs'!$A62),"")</f>
        <v>0</v>
      </c>
      <c r="AI62" s="158" t="str">
        <f>IFERROR(INDEX('March 2019'!$G$3:$BR$161,MATCH('Buying nGRPs'!$A62,'March 2019'!$A$3:$A$158,0),MATCH('Buying nGRPs'!AI$9,'March 2019'!$G$1:$BR$1,0))/SUMIFS(Summary!$D:$D,Summary!$A:$A,'Buying nGRPs'!$A62),"")</f>
        <v/>
      </c>
      <c r="AJ62" s="158" t="str">
        <f>IFERROR(INDEX('March 2019'!$G$3:$BR$161,MATCH('Buying nGRPs'!$A62,'March 2019'!$A$3:$A$158,0),MATCH('Buying nGRPs'!AJ$9,'March 2019'!$G$1:$BR$1,0))/SUMIFS(Summary!$D:$D,Summary!$A:$A,'Buying nGRPs'!$A62),"")</f>
        <v/>
      </c>
      <c r="AK62" s="158">
        <f>IFERROR(INDEX('March 2019'!$G$3:$BR$161,MATCH('Buying nGRPs'!$A62,'March 2019'!$A$3:$A$158,0),MATCH('Buying nGRPs'!AK$9,'March 2019'!$G$1:$BR$1,0))/SUMIFS(Summary!$D:$D,Summary!$A:$A,'Buying nGRPs'!$A62),"")</f>
        <v>0</v>
      </c>
      <c r="AL62" s="158">
        <f>IFERROR(INDEX('March 2019'!$G$3:$BR$161,MATCH('Buying nGRPs'!$A62,'March 2019'!$A$3:$A$158,0),MATCH('Buying nGRPs'!AL$9,'March 2019'!$G$1:$BR$1,0))/SUMIFS(Summary!$D:$D,Summary!$A:$A,'Buying nGRPs'!$A62),"")</f>
        <v>0</v>
      </c>
      <c r="AM62" s="158" t="str">
        <f>IFERROR(INDEX('March 2019'!$G$3:$BR$161,MATCH('Buying nGRPs'!$A62,'March 2019'!$A$3:$A$158,0),MATCH('Buying nGRPs'!AM$9,'March 2019'!$G$1:$BR$1,0))/SUMIFS(Summary!$D:$D,Summary!$A:$A,'Buying nGRPs'!$A62),"")</f>
        <v/>
      </c>
      <c r="AN62" s="158">
        <f>IFERROR(INDEX('March 2019'!$G$3:$BR$161,MATCH('Buying nGRPs'!$A62,'March 2019'!$A$3:$A$158,0),MATCH('Buying nGRPs'!AN$9,'March 2019'!$G$1:$BR$1,0))/SUMIFS(Summary!$D:$D,Summary!$A:$A,'Buying nGRPs'!$A62),"")</f>
        <v>0</v>
      </c>
      <c r="AO62" s="158">
        <f>IFERROR(INDEX('March 2019'!$G$3:$BR$161,MATCH('Buying nGRPs'!$A62,'March 2019'!$A$3:$A$158,0),MATCH('Buying nGRPs'!AO$9,'March 2019'!$G$1:$BR$1,0))/SUMIFS(Summary!$D:$D,Summary!$A:$A,'Buying nGRPs'!$A62),"")</f>
        <v>0</v>
      </c>
      <c r="AP62" s="158" t="str">
        <f>IFERROR(INDEX('March 2019'!$G$3:$BR$161,MATCH('Buying nGRPs'!$A62,'March 2019'!$A$3:$A$158,0),MATCH('Buying nGRPs'!AP$9,'March 2019'!$G$1:$BR$1,0))/SUMIFS(Summary!$D:$D,Summary!$A:$A,'Buying nGRPs'!$A62),"")</f>
        <v/>
      </c>
      <c r="AQ62" s="158" t="str">
        <f>IFERROR(INDEX('March 2019'!$G$3:$BR$161,MATCH('Buying nGRPs'!$A62,'March 2019'!$A$3:$A$158,0),MATCH('Buying nGRPs'!AQ$9,'March 2019'!$G$1:$BR$1,0))/SUMIFS(Summary!$D:$D,Summary!$A:$A,'Buying nGRPs'!$A62),"")</f>
        <v/>
      </c>
      <c r="AR62" s="158">
        <f>IFERROR(INDEX('March 2019'!$G$3:$BR$161,MATCH('Buying nGRPs'!$A62,'March 2019'!$A$3:$A$158,0),MATCH('Buying nGRPs'!AR$9,'March 2019'!$G$1:$BR$1,0))/SUMIFS(Summary!$D:$D,Summary!$A:$A,'Buying nGRPs'!$A62),"")</f>
        <v>0</v>
      </c>
      <c r="AS62" s="158" t="str">
        <f>IFERROR(INDEX('March 2019'!$G$3:$BR$161,MATCH('Buying nGRPs'!$A62,'March 2019'!$A$3:$A$158,0),MATCH('Buying nGRPs'!AS$9,'March 2019'!$G$1:$BR$1,0))/SUMIFS(Summary!$D:$D,Summary!$A:$A,'Buying nGRPs'!$A62),"")</f>
        <v/>
      </c>
      <c r="AT62" s="158" t="str">
        <f>IFERROR(INDEX('March 2019'!$G$3:$BR$161,MATCH('Buying nGRPs'!$A62,'March 2019'!$A$3:$A$158,0),MATCH('Buying nGRPs'!AT$9,'March 2019'!$G$1:$BR$1,0))/SUMIFS(Summary!$D:$D,Summary!$A:$A,'Buying nGRPs'!$A62),"")</f>
        <v/>
      </c>
      <c r="AU62" s="158" t="str">
        <f>IFERROR(INDEX('March 2019'!$G$3:$BR$161,MATCH('Buying nGRPs'!$A62,'March 2019'!$A$3:$A$158,0),MATCH('Buying nGRPs'!AU$9,'March 2019'!$G$1:$BR$1,0))/SUMIFS(Summary!$D:$D,Summary!$A:$A,'Buying nGRPs'!$A62),"")</f>
        <v/>
      </c>
      <c r="AV62" s="158" t="str">
        <f>IFERROR(INDEX('March 2019'!$G$3:$BR$161,MATCH('Buying nGRPs'!$A62,'March 2019'!$A$3:$A$158,0),MATCH('Buying nGRPs'!AV$9,'March 2019'!$G$1:$BR$1,0))/SUMIFS(Summary!$D:$D,Summary!$A:$A,'Buying nGRPs'!$A62),"")</f>
        <v/>
      </c>
      <c r="AW62" s="158" t="str">
        <f>IFERROR(INDEX('March 2019'!$G$3:$BR$161,MATCH('Buying nGRPs'!$A62,'March 2019'!$A$3:$A$158,0),MATCH('Buying nGRPs'!AW$9,'March 2019'!$G$1:$BR$1,0))/SUMIFS(Summary!$D:$D,Summary!$A:$A,'Buying nGRPs'!$A62),"")</f>
        <v/>
      </c>
      <c r="AX62" s="158">
        <f>IFERROR(INDEX('March 2019'!$G$3:$BR$161,MATCH('Buying nGRPs'!$A62,'March 2019'!$A$3:$A$158,0),MATCH('Buying nGRPs'!AX$9,'March 2019'!$G$1:$BR$1,0))/SUMIFS(Summary!$D:$D,Summary!$A:$A,'Buying nGRPs'!$A62),"")</f>
        <v>0</v>
      </c>
      <c r="AY62" s="158">
        <f>IFERROR(INDEX('March 2019'!$G$3:$BR$161,MATCH('Buying nGRPs'!$A62,'March 2019'!$A$3:$A$158,0),MATCH('Buying nGRPs'!AY$9,'March 2019'!$G$1:$BR$1,0))/SUMIFS(Summary!$D:$D,Summary!$A:$A,'Buying nGRPs'!$A62),"")</f>
        <v>0</v>
      </c>
      <c r="AZ62" s="158">
        <f>IFERROR(INDEX('March 2019'!$G$3:$BR$161,MATCH('Buying nGRPs'!$A62,'March 2019'!$A$3:$A$158,0),MATCH('Buying nGRPs'!AZ$9,'March 2019'!$G$1:$BR$1,0))/SUMIFS(Summary!$D:$D,Summary!$A:$A,'Buying nGRPs'!$A62),"")</f>
        <v>0</v>
      </c>
      <c r="BA62" s="158">
        <f>IFERROR(INDEX('March 2019'!$G$3:$BR$161,MATCH('Buying nGRPs'!$A62,'March 2019'!$A$3:$A$158,0),MATCH('Buying nGRPs'!BA$9,'March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2019'!$G$3:$BR$161,MATCH('Buying nGRPs'!$A64,'March 2019'!$A$3:$A$158,0),MATCH('Buying nGRPs'!G$9,'March 2019'!$G$1:$BR$1,0))/SUMIFS(Summary!$D:$D,Summary!$A:$A,'Buying nGRPs'!$A64),"")</f>
        <v/>
      </c>
      <c r="H64" s="158" t="str">
        <f>IFERROR(INDEX('March 2019'!$G$3:$BR$161,MATCH('Buying nGRPs'!$A64,'March 2019'!$A$3:$A$158,0),MATCH('Buying nGRPs'!H$9,'March 2019'!$G$1:$BR$1,0))/SUMIFS(Summary!$D:$D,Summary!$A:$A,'Buying nGRPs'!$A64),"")</f>
        <v/>
      </c>
      <c r="I64" s="158" t="str">
        <f>IFERROR(INDEX('March 2019'!$G$3:$BR$161,MATCH('Buying nGRPs'!$A64,'March 2019'!$A$3:$A$158,0),MATCH('Buying nGRPs'!I$9,'March 2019'!$G$1:$BR$1,0))/SUMIFS(Summary!$D:$D,Summary!$A:$A,'Buying nGRPs'!$A64),"")</f>
        <v/>
      </c>
      <c r="J64" s="158">
        <f>IFERROR(INDEX('March 2019'!$G$3:$BR$161,MATCH('Buying nGRPs'!$A64,'March 2019'!$A$3:$A$158,0),MATCH('Buying nGRPs'!J$9,'March 2019'!$G$1:$BR$1,0))/SUMIFS(Summary!$D:$D,Summary!$A:$A,'Buying nGRPs'!$A64),"")</f>
        <v>0</v>
      </c>
      <c r="K64" s="158" t="str">
        <f>IFERROR(INDEX('March 2019'!$G$3:$BR$161,MATCH('Buying nGRPs'!$A64,'March 2019'!$A$3:$A$158,0),MATCH('Buying nGRPs'!K$9,'March 2019'!$G$1:$BR$1,0))/SUMIFS(Summary!$D:$D,Summary!$A:$A,'Buying nGRPs'!$A64),"")</f>
        <v/>
      </c>
      <c r="L64" s="158" t="str">
        <f>IFERROR(INDEX('March 2019'!$G$3:$BR$161,MATCH('Buying nGRPs'!$A64,'March 2019'!$A$3:$A$158,0),MATCH('Buying nGRPs'!L$9,'March 2019'!$G$1:$BR$1,0))/SUMIFS(Summary!$D:$D,Summary!$A:$A,'Buying nGRPs'!$A64),"")</f>
        <v/>
      </c>
      <c r="M64" s="158" t="str">
        <f>IFERROR(INDEX('March 2019'!$G$3:$BR$161,MATCH('Buying nGRPs'!$A64,'March 2019'!$A$3:$A$158,0),MATCH('Buying nGRPs'!M$9,'March 2019'!$G$1:$BR$1,0))/SUMIFS(Summary!$D:$D,Summary!$A:$A,'Buying nGRPs'!$A64),"")</f>
        <v/>
      </c>
      <c r="N64" s="158" t="str">
        <f>IFERROR(INDEX('March 2019'!$G$3:$BR$161,MATCH('Buying nGRPs'!$A64,'March 2019'!$A$3:$A$158,0),MATCH('Buying nGRPs'!N$9,'March 2019'!$G$1:$BR$1,0))/SUMIFS(Summary!$D:$D,Summary!$A:$A,'Buying nGRPs'!$A64),"")</f>
        <v/>
      </c>
      <c r="O64" s="158" t="str">
        <f>IFERROR(INDEX('March 2019'!$G$3:$BR$161,MATCH('Buying nGRPs'!$A64,'March 2019'!$A$3:$A$158,0),MATCH('Buying nGRPs'!O$9,'March 2019'!$G$1:$BR$1,0))/SUMIFS(Summary!$D:$D,Summary!$A:$A,'Buying nGRPs'!$A64),"")</f>
        <v/>
      </c>
      <c r="P64" s="158" t="str">
        <f>IFERROR(INDEX('March 2019'!$G$3:$BR$161,MATCH('Buying nGRPs'!$A64,'March 2019'!$A$3:$A$158,0),MATCH('Buying nGRPs'!P$9,'March 2019'!$G$1:$BR$1,0))/SUMIFS(Summary!$D:$D,Summary!$A:$A,'Buying nGRPs'!$A64),"")</f>
        <v/>
      </c>
      <c r="Q64" s="158" t="str">
        <f>IFERROR(INDEX('March 2019'!$G$3:$BR$161,MATCH('Buying nGRPs'!$A64,'March 2019'!$A$3:$A$158,0),MATCH('Buying nGRPs'!Q$9,'March 2019'!$G$1:$BR$1,0))/SUMIFS(Summary!$D:$D,Summary!$A:$A,'Buying nGRPs'!$A64),"")</f>
        <v/>
      </c>
      <c r="R64" s="158" t="str">
        <f>IFERROR(INDEX('March 2019'!$G$3:$BR$161,MATCH('Buying nGRPs'!$A64,'March 2019'!$A$3:$A$158,0),MATCH('Buying nGRPs'!R$9,'March 2019'!$G$1:$BR$1,0))/SUMIFS(Summary!$D:$D,Summary!$A:$A,'Buying nGRPs'!$A64),"")</f>
        <v/>
      </c>
      <c r="S64" s="158" t="str">
        <f>IFERROR(INDEX('March 2019'!$G$3:$BR$161,MATCH('Buying nGRPs'!$A64,'March 2019'!$A$3:$A$158,0),MATCH('Buying nGRPs'!S$9,'March 2019'!$G$1:$BR$1,0))/SUMIFS(Summary!$D:$D,Summary!$A:$A,'Buying nGRPs'!$A64),"")</f>
        <v/>
      </c>
      <c r="T64" s="158" t="str">
        <f>IFERROR(INDEX('March 2019'!$G$3:$BR$161,MATCH('Buying nGRPs'!$A64,'March 2019'!$A$3:$A$158,0),MATCH('Buying nGRPs'!T$9,'March 2019'!$G$1:$BR$1,0))/SUMIFS(Summary!$D:$D,Summary!$A:$A,'Buying nGRPs'!$A64),"")</f>
        <v/>
      </c>
      <c r="U64" s="158" t="str">
        <f>IFERROR(INDEX('March 2019'!$G$3:$BR$161,MATCH('Buying nGRPs'!$A64,'March 2019'!$A$3:$A$158,0),MATCH('Buying nGRPs'!U$9,'March 2019'!$G$1:$BR$1,0))/SUMIFS(Summary!$D:$D,Summary!$A:$A,'Buying nGRPs'!$A64),"")</f>
        <v/>
      </c>
      <c r="V64" s="158" t="str">
        <f>IFERROR(INDEX('March 2019'!$G$3:$BR$161,MATCH('Buying nGRPs'!$A64,'March 2019'!$A$3:$A$158,0),MATCH('Buying nGRPs'!V$9,'March 2019'!$G$1:$BR$1,0))/SUMIFS(Summary!$D:$D,Summary!$A:$A,'Buying nGRPs'!$A64),"")</f>
        <v/>
      </c>
      <c r="W64" s="158" t="str">
        <f>IFERROR(INDEX('March 2019'!$G$3:$BR$161,MATCH('Buying nGRPs'!$A64,'March 2019'!$A$3:$A$158,0),MATCH('Buying nGRPs'!W$9,'March 2019'!$G$1:$BR$1,0))/SUMIFS(Summary!$D:$D,Summary!$A:$A,'Buying nGRPs'!$A64),"")</f>
        <v/>
      </c>
      <c r="X64" s="158" t="str">
        <f>IFERROR(INDEX('March 2019'!$G$3:$BR$161,MATCH('Buying nGRPs'!$A64,'March 2019'!$A$3:$A$158,0),MATCH('Buying nGRPs'!X$9,'March 2019'!$G$1:$BR$1,0))/SUMIFS(Summary!$D:$D,Summary!$A:$A,'Buying nGRPs'!$A64),"")</f>
        <v/>
      </c>
      <c r="Y64" s="158" t="str">
        <f>IFERROR(INDEX('March 2019'!$G$3:$BR$161,MATCH('Buying nGRPs'!$A64,'March 2019'!$A$3:$A$158,0),MATCH('Buying nGRPs'!Y$9,'March 2019'!$G$1:$BR$1,0))/SUMIFS(Summary!$D:$D,Summary!$A:$A,'Buying nGRPs'!$A64),"")</f>
        <v/>
      </c>
      <c r="Z64" s="158" t="str">
        <f>IFERROR(INDEX('March 2019'!$G$3:$BR$161,MATCH('Buying nGRPs'!$A64,'March 2019'!$A$3:$A$158,0),MATCH('Buying nGRPs'!Z$9,'March 2019'!$G$1:$BR$1,0))/SUMIFS(Summary!$D:$D,Summary!$A:$A,'Buying nGRPs'!$A64),"")</f>
        <v/>
      </c>
      <c r="AA64" s="158" t="str">
        <f>IFERROR(INDEX('March 2019'!$G$3:$BR$161,MATCH('Buying nGRPs'!$A64,'March 2019'!$A$3:$A$158,0),MATCH('Buying nGRPs'!AA$9,'March 2019'!$G$1:$BR$1,0))/SUMIFS(Summary!$D:$D,Summary!$A:$A,'Buying nGRPs'!$A64),"")</f>
        <v/>
      </c>
      <c r="AB64" s="158" t="str">
        <f>IFERROR(INDEX('March 2019'!$G$3:$BR$161,MATCH('Buying nGRPs'!$A64,'March 2019'!$A$3:$A$158,0),MATCH('Buying nGRPs'!AB$9,'March 2019'!$G$1:$BR$1,0))/SUMIFS(Summary!$D:$D,Summary!$A:$A,'Buying nGRPs'!$A64),"")</f>
        <v/>
      </c>
      <c r="AC64" s="158">
        <f>IFERROR(INDEX('March 2019'!$G$3:$BR$161,MATCH('Buying nGRPs'!$A64,'March 2019'!$A$3:$A$158,0),MATCH('Buying nGRPs'!AC$9,'March 2019'!$G$1:$BR$1,0))/SUMIFS(Summary!$D:$D,Summary!$A:$A,'Buying nGRPs'!$A64),"")</f>
        <v>0</v>
      </c>
      <c r="AD64" s="158">
        <f>IFERROR(INDEX('March 2019'!$G$3:$BR$161,MATCH('Buying nGRPs'!$A64,'March 2019'!$A$3:$A$158,0),MATCH('Buying nGRPs'!AD$9,'March 2019'!$G$1:$BR$1,0))/SUMIFS(Summary!$D:$D,Summary!$A:$A,'Buying nGRPs'!$A64),"")</f>
        <v>0</v>
      </c>
      <c r="AE64" s="158" t="str">
        <f>IFERROR(INDEX('March 2019'!$G$3:$BR$161,MATCH('Buying nGRPs'!$A64,'March 2019'!$A$3:$A$158,0),MATCH('Buying nGRPs'!AE$9,'March 2019'!$G$1:$BR$1,0))/SUMIFS(Summary!$D:$D,Summary!$A:$A,'Buying nGRPs'!$A64),"")</f>
        <v/>
      </c>
      <c r="AF64" s="158" t="str">
        <f>IFERROR(INDEX('March 2019'!$G$3:$BR$161,MATCH('Buying nGRPs'!$A64,'March 2019'!$A$3:$A$158,0),MATCH('Buying nGRPs'!AF$9,'March 2019'!$G$1:$BR$1,0))/SUMIFS(Summary!$D:$D,Summary!$A:$A,'Buying nGRPs'!$A64),"")</f>
        <v/>
      </c>
      <c r="AG64" s="158" t="str">
        <f>IFERROR(INDEX('March 2019'!$G$3:$BR$161,MATCH('Buying nGRPs'!$A64,'March 2019'!$A$3:$A$158,0),MATCH('Buying nGRPs'!AG$9,'March 2019'!$G$1:$BR$1,0))/SUMIFS(Summary!$D:$D,Summary!$A:$A,'Buying nGRPs'!$A64),"")</f>
        <v/>
      </c>
      <c r="AH64" s="158">
        <f>IFERROR(INDEX('March 2019'!$G$3:$BR$161,MATCH('Buying nGRPs'!$A64,'March 2019'!$A$3:$A$158,0),MATCH('Buying nGRPs'!AH$9,'March 2019'!$G$1:$BR$1,0))/SUMIFS(Summary!$D:$D,Summary!$A:$A,'Buying nGRPs'!$A64),"")</f>
        <v>0</v>
      </c>
      <c r="AI64" s="158" t="str">
        <f>IFERROR(INDEX('March 2019'!$G$3:$BR$161,MATCH('Buying nGRPs'!$A64,'March 2019'!$A$3:$A$158,0),MATCH('Buying nGRPs'!AI$9,'March 2019'!$G$1:$BR$1,0))/SUMIFS(Summary!$D:$D,Summary!$A:$A,'Buying nGRPs'!$A64),"")</f>
        <v/>
      </c>
      <c r="AJ64" s="158" t="str">
        <f>IFERROR(INDEX('March 2019'!$G$3:$BR$161,MATCH('Buying nGRPs'!$A64,'March 2019'!$A$3:$A$158,0),MATCH('Buying nGRPs'!AJ$9,'March 2019'!$G$1:$BR$1,0))/SUMIFS(Summary!$D:$D,Summary!$A:$A,'Buying nGRPs'!$A64),"")</f>
        <v/>
      </c>
      <c r="AK64" s="158">
        <f>IFERROR(INDEX('March 2019'!$G$3:$BR$161,MATCH('Buying nGRPs'!$A64,'March 2019'!$A$3:$A$158,0),MATCH('Buying nGRPs'!AK$9,'March 2019'!$G$1:$BR$1,0))/SUMIFS(Summary!$D:$D,Summary!$A:$A,'Buying nGRPs'!$A64),"")</f>
        <v>0</v>
      </c>
      <c r="AL64" s="158">
        <f>IFERROR(INDEX('March 2019'!$G$3:$BR$161,MATCH('Buying nGRPs'!$A64,'March 2019'!$A$3:$A$158,0),MATCH('Buying nGRPs'!AL$9,'March 2019'!$G$1:$BR$1,0))/SUMIFS(Summary!$D:$D,Summary!$A:$A,'Buying nGRPs'!$A64),"")</f>
        <v>0</v>
      </c>
      <c r="AM64" s="158" t="str">
        <f>IFERROR(INDEX('March 2019'!$G$3:$BR$161,MATCH('Buying nGRPs'!$A64,'March 2019'!$A$3:$A$158,0),MATCH('Buying nGRPs'!AM$9,'March 2019'!$G$1:$BR$1,0))/SUMIFS(Summary!$D:$D,Summary!$A:$A,'Buying nGRPs'!$A64),"")</f>
        <v/>
      </c>
      <c r="AN64" s="158">
        <f>IFERROR(INDEX('March 2019'!$G$3:$BR$161,MATCH('Buying nGRPs'!$A64,'March 2019'!$A$3:$A$158,0),MATCH('Buying nGRPs'!AN$9,'March 2019'!$G$1:$BR$1,0))/SUMIFS(Summary!$D:$D,Summary!$A:$A,'Buying nGRPs'!$A64),"")</f>
        <v>0</v>
      </c>
      <c r="AO64" s="158">
        <f>IFERROR(INDEX('March 2019'!$G$3:$BR$161,MATCH('Buying nGRPs'!$A64,'March 2019'!$A$3:$A$158,0),MATCH('Buying nGRPs'!AO$9,'March 2019'!$G$1:$BR$1,0))/SUMIFS(Summary!$D:$D,Summary!$A:$A,'Buying nGRPs'!$A64),"")</f>
        <v>0</v>
      </c>
      <c r="AP64" s="158" t="str">
        <f>IFERROR(INDEX('March 2019'!$G$3:$BR$161,MATCH('Buying nGRPs'!$A64,'March 2019'!$A$3:$A$158,0),MATCH('Buying nGRPs'!AP$9,'March 2019'!$G$1:$BR$1,0))/SUMIFS(Summary!$D:$D,Summary!$A:$A,'Buying nGRPs'!$A64),"")</f>
        <v/>
      </c>
      <c r="AQ64" s="158" t="str">
        <f>IFERROR(INDEX('March 2019'!$G$3:$BR$161,MATCH('Buying nGRPs'!$A64,'March 2019'!$A$3:$A$158,0),MATCH('Buying nGRPs'!AQ$9,'March 2019'!$G$1:$BR$1,0))/SUMIFS(Summary!$D:$D,Summary!$A:$A,'Buying nGRPs'!$A64),"")</f>
        <v/>
      </c>
      <c r="AR64" s="158">
        <f>IFERROR(INDEX('March 2019'!$G$3:$BR$161,MATCH('Buying nGRPs'!$A64,'March 2019'!$A$3:$A$158,0),MATCH('Buying nGRPs'!AR$9,'March 2019'!$G$1:$BR$1,0))/SUMIFS(Summary!$D:$D,Summary!$A:$A,'Buying nGRPs'!$A64),"")</f>
        <v>0</v>
      </c>
      <c r="AS64" s="158" t="str">
        <f>IFERROR(INDEX('March 2019'!$G$3:$BR$161,MATCH('Buying nGRPs'!$A64,'March 2019'!$A$3:$A$158,0),MATCH('Buying nGRPs'!AS$9,'March 2019'!$G$1:$BR$1,0))/SUMIFS(Summary!$D:$D,Summary!$A:$A,'Buying nGRPs'!$A64),"")</f>
        <v/>
      </c>
      <c r="AT64" s="158" t="str">
        <f>IFERROR(INDEX('March 2019'!$G$3:$BR$161,MATCH('Buying nGRPs'!$A64,'March 2019'!$A$3:$A$158,0),MATCH('Buying nGRPs'!AT$9,'March 2019'!$G$1:$BR$1,0))/SUMIFS(Summary!$D:$D,Summary!$A:$A,'Buying nGRPs'!$A64),"")</f>
        <v/>
      </c>
      <c r="AU64" s="158" t="str">
        <f>IFERROR(INDEX('March 2019'!$G$3:$BR$161,MATCH('Buying nGRPs'!$A64,'March 2019'!$A$3:$A$158,0),MATCH('Buying nGRPs'!AU$9,'March 2019'!$G$1:$BR$1,0))/SUMIFS(Summary!$D:$D,Summary!$A:$A,'Buying nGRPs'!$A64),"")</f>
        <v/>
      </c>
      <c r="AV64" s="158" t="str">
        <f>IFERROR(INDEX('March 2019'!$G$3:$BR$161,MATCH('Buying nGRPs'!$A64,'March 2019'!$A$3:$A$158,0),MATCH('Buying nGRPs'!AV$9,'March 2019'!$G$1:$BR$1,0))/SUMIFS(Summary!$D:$D,Summary!$A:$A,'Buying nGRPs'!$A64),"")</f>
        <v/>
      </c>
      <c r="AW64" s="158" t="str">
        <f>IFERROR(INDEX('March 2019'!$G$3:$BR$161,MATCH('Buying nGRPs'!$A64,'March 2019'!$A$3:$A$158,0),MATCH('Buying nGRPs'!AW$9,'March 2019'!$G$1:$BR$1,0))/SUMIFS(Summary!$D:$D,Summary!$A:$A,'Buying nGRPs'!$A64),"")</f>
        <v/>
      </c>
      <c r="AX64" s="158">
        <f>IFERROR(INDEX('March 2019'!$G$3:$BR$161,MATCH('Buying nGRPs'!$A64,'March 2019'!$A$3:$A$158,0),MATCH('Buying nGRPs'!AX$9,'March 2019'!$G$1:$BR$1,0))/SUMIFS(Summary!$D:$D,Summary!$A:$A,'Buying nGRPs'!$A64),"")</f>
        <v>0</v>
      </c>
      <c r="AY64" s="158">
        <f>IFERROR(INDEX('March 2019'!$G$3:$BR$161,MATCH('Buying nGRPs'!$A64,'March 2019'!$A$3:$A$158,0),MATCH('Buying nGRPs'!AY$9,'March 2019'!$G$1:$BR$1,0))/SUMIFS(Summary!$D:$D,Summary!$A:$A,'Buying nGRPs'!$A64),"")</f>
        <v>0</v>
      </c>
      <c r="AZ64" s="158">
        <f>IFERROR(INDEX('March 2019'!$G$3:$BR$161,MATCH('Buying nGRPs'!$A64,'March 2019'!$A$3:$A$158,0),MATCH('Buying nGRPs'!AZ$9,'March 2019'!$G$1:$BR$1,0))/SUMIFS(Summary!$D:$D,Summary!$A:$A,'Buying nGRPs'!$A64),"")</f>
        <v>0</v>
      </c>
      <c r="BA64" s="158">
        <f>IFERROR(INDEX('March 2019'!$G$3:$BR$161,MATCH('Buying nGRPs'!$A64,'March 2019'!$A$3:$A$158,0),MATCH('Buying nGRPs'!BA$9,'March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>
      <c r="A65" s="77" t="s">
        <v>12</v>
      </c>
      <c r="B65" s="107">
        <f>SUM(B43:B64)</f>
        <v>2.1286141358641357</v>
      </c>
      <c r="C65" s="188"/>
      <c r="D65" s="145">
        <f>SUM(D43:D64)</f>
        <v>0</v>
      </c>
      <c r="E65" s="108">
        <f>SUM(E43:E64)</f>
        <v>-2.1286141358641357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0.68071761571761591</v>
      </c>
      <c r="AD65" s="62">
        <f t="shared" si="51"/>
        <v>1.078632450882451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0.36926406926406924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2.1286141358641357</v>
      </c>
      <c r="BC65" s="165">
        <f>SUM(BC43:BC64)</f>
        <v>0</v>
      </c>
      <c r="BD65" s="108">
        <f>SUM(BD43:BD64)</f>
        <v>-2.1286141358641357</v>
      </c>
    </row>
    <row r="66" spans="1:57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IFERROR(INDEX('March 2019'!$G$3:$BR$161,MATCH('Buying nGRPs'!$A67,'March 2019'!$A$3:$A$158,0),MATCH('Buying nGRPs'!G$9,'March 2019'!$G$1:$BR$1,0))/SUMIFS(Summary!$D:$D,Summary!$A:$A,'Buying nGRPs'!$A67),"")</f>
        <v/>
      </c>
      <c r="H67" s="158" t="str">
        <f>IFERROR(INDEX('March 2019'!$G$3:$BR$161,MATCH('Buying nGRPs'!$A67,'March 2019'!$A$3:$A$158,0),MATCH('Buying nGRPs'!H$9,'March 2019'!$G$1:$BR$1,0))/SUMIFS(Summary!$D:$D,Summary!$A:$A,'Buying nGRPs'!$A67),"")</f>
        <v/>
      </c>
      <c r="I67" s="158" t="str">
        <f>IFERROR(INDEX('March 2019'!$G$3:$BR$161,MATCH('Buying nGRPs'!$A67,'March 2019'!$A$3:$A$158,0),MATCH('Buying nGRPs'!I$9,'March 2019'!$G$1:$BR$1,0))/SUMIFS(Summary!$D:$D,Summary!$A:$A,'Buying nGRPs'!$A67),"")</f>
        <v/>
      </c>
      <c r="J67" s="158">
        <f>IFERROR(INDEX('March 2019'!$G$3:$BR$161,MATCH('Buying nGRPs'!$A67,'March 2019'!$A$3:$A$158,0),MATCH('Buying nGRPs'!J$9,'March 2019'!$G$1:$BR$1,0))/SUMIFS(Summary!$D:$D,Summary!$A:$A,'Buying nGRPs'!$A67),"")</f>
        <v>0</v>
      </c>
      <c r="K67" s="158" t="str">
        <f>IFERROR(INDEX('March 2019'!$G$3:$BR$161,MATCH('Buying nGRPs'!$A67,'March 2019'!$A$3:$A$158,0),MATCH('Buying nGRPs'!K$9,'March 2019'!$G$1:$BR$1,0))/SUMIFS(Summary!$D:$D,Summary!$A:$A,'Buying nGRPs'!$A67),"")</f>
        <v/>
      </c>
      <c r="L67" s="158" t="str">
        <f>IFERROR(INDEX('March 2019'!$G$3:$BR$161,MATCH('Buying nGRPs'!$A67,'March 2019'!$A$3:$A$158,0),MATCH('Buying nGRPs'!L$9,'March 2019'!$G$1:$BR$1,0))/SUMIFS(Summary!$D:$D,Summary!$A:$A,'Buying nGRPs'!$A67),"")</f>
        <v/>
      </c>
      <c r="M67" s="158" t="str">
        <f>IFERROR(INDEX('March 2019'!$G$3:$BR$161,MATCH('Buying nGRPs'!$A67,'March 2019'!$A$3:$A$158,0),MATCH('Buying nGRPs'!M$9,'March 2019'!$G$1:$BR$1,0))/SUMIFS(Summary!$D:$D,Summary!$A:$A,'Buying nGRPs'!$A67),"")</f>
        <v/>
      </c>
      <c r="N67" s="158" t="str">
        <f>IFERROR(INDEX('March 2019'!$G$3:$BR$161,MATCH('Buying nGRPs'!$A67,'March 2019'!$A$3:$A$158,0),MATCH('Buying nGRPs'!N$9,'March 2019'!$G$1:$BR$1,0))/SUMIFS(Summary!$D:$D,Summary!$A:$A,'Buying nGRPs'!$A67),"")</f>
        <v/>
      </c>
      <c r="O67" s="158" t="str">
        <f>IFERROR(INDEX('March 2019'!$G$3:$BR$161,MATCH('Buying nGRPs'!$A67,'March 2019'!$A$3:$A$158,0),MATCH('Buying nGRPs'!O$9,'March 2019'!$G$1:$BR$1,0))/SUMIFS(Summary!$D:$D,Summary!$A:$A,'Buying nGRPs'!$A67),"")</f>
        <v/>
      </c>
      <c r="P67" s="158" t="str">
        <f>IFERROR(INDEX('March 2019'!$G$3:$BR$161,MATCH('Buying nGRPs'!$A67,'March 2019'!$A$3:$A$158,0),MATCH('Buying nGRPs'!P$9,'March 2019'!$G$1:$BR$1,0))/SUMIFS(Summary!$D:$D,Summary!$A:$A,'Buying nGRPs'!$A67),"")</f>
        <v/>
      </c>
      <c r="Q67" s="158" t="str">
        <f>IFERROR(INDEX('March 2019'!$G$3:$BR$161,MATCH('Buying nGRPs'!$A67,'March 2019'!$A$3:$A$158,0),MATCH('Buying nGRPs'!Q$9,'March 2019'!$G$1:$BR$1,0))/SUMIFS(Summary!$D:$D,Summary!$A:$A,'Buying nGRPs'!$A67),"")</f>
        <v/>
      </c>
      <c r="R67" s="158" t="str">
        <f>IFERROR(INDEX('March 2019'!$G$3:$BR$161,MATCH('Buying nGRPs'!$A67,'March 2019'!$A$3:$A$158,0),MATCH('Buying nGRPs'!R$9,'March 2019'!$G$1:$BR$1,0))/SUMIFS(Summary!$D:$D,Summary!$A:$A,'Buying nGRPs'!$A67),"")</f>
        <v/>
      </c>
      <c r="S67" s="158" t="str">
        <f>IFERROR(INDEX('March 2019'!$G$3:$BR$161,MATCH('Buying nGRPs'!$A67,'March 2019'!$A$3:$A$158,0),MATCH('Buying nGRPs'!S$9,'March 2019'!$G$1:$BR$1,0))/SUMIFS(Summary!$D:$D,Summary!$A:$A,'Buying nGRPs'!$A67),"")</f>
        <v/>
      </c>
      <c r="T67" s="158" t="str">
        <f>IFERROR(INDEX('March 2019'!$G$3:$BR$161,MATCH('Buying nGRPs'!$A67,'March 2019'!$A$3:$A$158,0),MATCH('Buying nGRPs'!T$9,'March 2019'!$G$1:$BR$1,0))/SUMIFS(Summary!$D:$D,Summary!$A:$A,'Buying nGRPs'!$A67),"")</f>
        <v/>
      </c>
      <c r="U67" s="158" t="str">
        <f>IFERROR(INDEX('March 2019'!$G$3:$BR$161,MATCH('Buying nGRPs'!$A67,'March 2019'!$A$3:$A$158,0),MATCH('Buying nGRPs'!U$9,'March 2019'!$G$1:$BR$1,0))/SUMIFS(Summary!$D:$D,Summary!$A:$A,'Buying nGRPs'!$A67),"")</f>
        <v/>
      </c>
      <c r="V67" s="158" t="str">
        <f>IFERROR(INDEX('March 2019'!$G$3:$BR$161,MATCH('Buying nGRPs'!$A67,'March 2019'!$A$3:$A$158,0),MATCH('Buying nGRPs'!V$9,'March 2019'!$G$1:$BR$1,0))/SUMIFS(Summary!$D:$D,Summary!$A:$A,'Buying nGRPs'!$A67),"")</f>
        <v/>
      </c>
      <c r="W67" s="158" t="str">
        <f>IFERROR(INDEX('March 2019'!$G$3:$BR$161,MATCH('Buying nGRPs'!$A67,'March 2019'!$A$3:$A$158,0),MATCH('Buying nGRPs'!W$9,'March 2019'!$G$1:$BR$1,0))/SUMIFS(Summary!$D:$D,Summary!$A:$A,'Buying nGRPs'!$A67),"")</f>
        <v/>
      </c>
      <c r="X67" s="158" t="str">
        <f>IFERROR(INDEX('March 2019'!$G$3:$BR$161,MATCH('Buying nGRPs'!$A67,'March 2019'!$A$3:$A$158,0),MATCH('Buying nGRPs'!X$9,'March 2019'!$G$1:$BR$1,0))/SUMIFS(Summary!$D:$D,Summary!$A:$A,'Buying nGRPs'!$A67),"")</f>
        <v/>
      </c>
      <c r="Y67" s="158" t="str">
        <f>IFERROR(INDEX('March 2019'!$G$3:$BR$161,MATCH('Buying nGRPs'!$A67,'March 2019'!$A$3:$A$158,0),MATCH('Buying nGRPs'!Y$9,'March 2019'!$G$1:$BR$1,0))/SUMIFS(Summary!$D:$D,Summary!$A:$A,'Buying nGRPs'!$A67),"")</f>
        <v/>
      </c>
      <c r="Z67" s="158" t="str">
        <f>IFERROR(INDEX('March 2019'!$G$3:$BR$161,MATCH('Buying nGRPs'!$A67,'March 2019'!$A$3:$A$158,0),MATCH('Buying nGRPs'!Z$9,'March 2019'!$G$1:$BR$1,0))/SUMIFS(Summary!$D:$D,Summary!$A:$A,'Buying nGRPs'!$A67),"")</f>
        <v/>
      </c>
      <c r="AA67" s="158" t="str">
        <f>IFERROR(INDEX('March 2019'!$G$3:$BR$161,MATCH('Buying nGRPs'!$A67,'March 2019'!$A$3:$A$158,0),MATCH('Buying nGRPs'!AA$9,'March 2019'!$G$1:$BR$1,0))/SUMIFS(Summary!$D:$D,Summary!$A:$A,'Buying nGRPs'!$A67),"")</f>
        <v/>
      </c>
      <c r="AB67" s="158" t="str">
        <f>IFERROR(INDEX('March 2019'!$G$3:$BR$161,MATCH('Buying nGRPs'!$A67,'March 2019'!$A$3:$A$158,0),MATCH('Buying nGRPs'!AB$9,'March 2019'!$G$1:$BR$1,0))/SUMIFS(Summary!$D:$D,Summary!$A:$A,'Buying nGRPs'!$A67),"")</f>
        <v/>
      </c>
      <c r="AC67" s="158">
        <f>IFERROR(INDEX('March 2019'!$G$3:$BR$161,MATCH('Buying nGRPs'!$A67,'March 2019'!$A$3:$A$158,0),MATCH('Buying nGRPs'!AC$9,'March 2019'!$G$1:$BR$1,0))/SUMIFS(Summary!$D:$D,Summary!$A:$A,'Buying nGRPs'!$A67),"")</f>
        <v>0</v>
      </c>
      <c r="AD67" s="158">
        <f>IFERROR(INDEX('March 2019'!$G$3:$BR$161,MATCH('Buying nGRPs'!$A67,'March 2019'!$A$3:$A$158,0),MATCH('Buying nGRPs'!AD$9,'March 2019'!$G$1:$BR$1,0))/SUMIFS(Summary!$D:$D,Summary!$A:$A,'Buying nGRPs'!$A67),"")</f>
        <v>0</v>
      </c>
      <c r="AE67" s="158" t="str">
        <f>IFERROR(INDEX('March 2019'!$G$3:$BR$161,MATCH('Buying nGRPs'!$A67,'March 2019'!$A$3:$A$158,0),MATCH('Buying nGRPs'!AE$9,'March 2019'!$G$1:$BR$1,0))/SUMIFS(Summary!$D:$D,Summary!$A:$A,'Buying nGRPs'!$A67),"")</f>
        <v/>
      </c>
      <c r="AF67" s="158" t="str">
        <f>IFERROR(INDEX('March 2019'!$G$3:$BR$161,MATCH('Buying nGRPs'!$A67,'March 2019'!$A$3:$A$158,0),MATCH('Buying nGRPs'!AF$9,'March 2019'!$G$1:$BR$1,0))/SUMIFS(Summary!$D:$D,Summary!$A:$A,'Buying nGRPs'!$A67),"")</f>
        <v/>
      </c>
      <c r="AG67" s="158" t="str">
        <f>IFERROR(INDEX('March 2019'!$G$3:$BR$161,MATCH('Buying nGRPs'!$A67,'March 2019'!$A$3:$A$158,0),MATCH('Buying nGRPs'!AG$9,'March 2019'!$G$1:$BR$1,0))/SUMIFS(Summary!$D:$D,Summary!$A:$A,'Buying nGRPs'!$A67),"")</f>
        <v/>
      </c>
      <c r="AH67" s="158">
        <f>IFERROR(INDEX('March 2019'!$G$3:$BR$161,MATCH('Buying nGRPs'!$A67,'March 2019'!$A$3:$A$158,0),MATCH('Buying nGRPs'!AH$9,'March 2019'!$G$1:$BR$1,0))/SUMIFS(Summary!$D:$D,Summary!$A:$A,'Buying nGRPs'!$A67),"")</f>
        <v>0</v>
      </c>
      <c r="AI67" s="158" t="str">
        <f>IFERROR(INDEX('March 2019'!$G$3:$BR$161,MATCH('Buying nGRPs'!$A67,'March 2019'!$A$3:$A$158,0),MATCH('Buying nGRPs'!AI$9,'March 2019'!$G$1:$BR$1,0))/SUMIFS(Summary!$D:$D,Summary!$A:$A,'Buying nGRPs'!$A67),"")</f>
        <v/>
      </c>
      <c r="AJ67" s="158" t="str">
        <f>IFERROR(INDEX('March 2019'!$G$3:$BR$161,MATCH('Buying nGRPs'!$A67,'March 2019'!$A$3:$A$158,0),MATCH('Buying nGRPs'!AJ$9,'March 2019'!$G$1:$BR$1,0))/SUMIFS(Summary!$D:$D,Summary!$A:$A,'Buying nGRPs'!$A67),"")</f>
        <v/>
      </c>
      <c r="AK67" s="158">
        <f>IFERROR(INDEX('March 2019'!$G$3:$BR$161,MATCH('Buying nGRPs'!$A67,'March 2019'!$A$3:$A$158,0),MATCH('Buying nGRPs'!AK$9,'March 2019'!$G$1:$BR$1,0))/SUMIFS(Summary!$D:$D,Summary!$A:$A,'Buying nGRPs'!$A67),"")</f>
        <v>0</v>
      </c>
      <c r="AL67" s="158">
        <f>IFERROR(INDEX('March 2019'!$G$3:$BR$161,MATCH('Buying nGRPs'!$A67,'March 2019'!$A$3:$A$158,0),MATCH('Buying nGRPs'!AL$9,'March 2019'!$G$1:$BR$1,0))/SUMIFS(Summary!$D:$D,Summary!$A:$A,'Buying nGRPs'!$A67),"")</f>
        <v>0</v>
      </c>
      <c r="AM67" s="158" t="str">
        <f>IFERROR(INDEX('March 2019'!$G$3:$BR$161,MATCH('Buying nGRPs'!$A67,'March 2019'!$A$3:$A$158,0),MATCH('Buying nGRPs'!AM$9,'March 2019'!$G$1:$BR$1,0))/SUMIFS(Summary!$D:$D,Summary!$A:$A,'Buying nGRPs'!$A67),"")</f>
        <v/>
      </c>
      <c r="AN67" s="158">
        <f>IFERROR(INDEX('March 2019'!$G$3:$BR$161,MATCH('Buying nGRPs'!$A67,'March 2019'!$A$3:$A$158,0),MATCH('Buying nGRPs'!AN$9,'March 2019'!$G$1:$BR$1,0))/SUMIFS(Summary!$D:$D,Summary!$A:$A,'Buying nGRPs'!$A67),"")</f>
        <v>0</v>
      </c>
      <c r="AO67" s="158">
        <f>IFERROR(INDEX('March 2019'!$G$3:$BR$161,MATCH('Buying nGRPs'!$A67,'March 2019'!$A$3:$A$158,0),MATCH('Buying nGRPs'!AO$9,'March 2019'!$G$1:$BR$1,0))/SUMIFS(Summary!$D:$D,Summary!$A:$A,'Buying nGRPs'!$A67),"")</f>
        <v>0</v>
      </c>
      <c r="AP67" s="158" t="str">
        <f>IFERROR(INDEX('March 2019'!$G$3:$BR$161,MATCH('Buying nGRPs'!$A67,'March 2019'!$A$3:$A$158,0),MATCH('Buying nGRPs'!AP$9,'March 2019'!$G$1:$BR$1,0))/SUMIFS(Summary!$D:$D,Summary!$A:$A,'Buying nGRPs'!$A67),"")</f>
        <v/>
      </c>
      <c r="AQ67" s="158" t="str">
        <f>IFERROR(INDEX('March 2019'!$G$3:$BR$161,MATCH('Buying nGRPs'!$A67,'March 2019'!$A$3:$A$158,0),MATCH('Buying nGRPs'!AQ$9,'March 2019'!$G$1:$BR$1,0))/SUMIFS(Summary!$D:$D,Summary!$A:$A,'Buying nGRPs'!$A67),"")</f>
        <v/>
      </c>
      <c r="AR67" s="158">
        <f>IFERROR(INDEX('March 2019'!$G$3:$BR$161,MATCH('Buying nGRPs'!$A67,'March 2019'!$A$3:$A$158,0),MATCH('Buying nGRPs'!AR$9,'March 2019'!$G$1:$BR$1,0))/SUMIFS(Summary!$D:$D,Summary!$A:$A,'Buying nGRPs'!$A67),"")</f>
        <v>0</v>
      </c>
      <c r="AS67" s="158" t="str">
        <f>IFERROR(INDEX('March 2019'!$G$3:$BR$161,MATCH('Buying nGRPs'!$A67,'March 2019'!$A$3:$A$158,0),MATCH('Buying nGRPs'!AS$9,'March 2019'!$G$1:$BR$1,0))/SUMIFS(Summary!$D:$D,Summary!$A:$A,'Buying nGRPs'!$A67),"")</f>
        <v/>
      </c>
      <c r="AT67" s="158" t="str">
        <f>IFERROR(INDEX('March 2019'!$G$3:$BR$161,MATCH('Buying nGRPs'!$A67,'March 2019'!$A$3:$A$158,0),MATCH('Buying nGRPs'!AT$9,'March 2019'!$G$1:$BR$1,0))/SUMIFS(Summary!$D:$D,Summary!$A:$A,'Buying nGRPs'!$A67),"")</f>
        <v/>
      </c>
      <c r="AU67" s="158" t="str">
        <f>IFERROR(INDEX('March 2019'!$G$3:$BR$161,MATCH('Buying nGRPs'!$A67,'March 2019'!$A$3:$A$158,0),MATCH('Buying nGRPs'!AU$9,'March 2019'!$G$1:$BR$1,0))/SUMIFS(Summary!$D:$D,Summary!$A:$A,'Buying nGRPs'!$A67),"")</f>
        <v/>
      </c>
      <c r="AV67" s="158" t="str">
        <f>IFERROR(INDEX('March 2019'!$G$3:$BR$161,MATCH('Buying nGRPs'!$A67,'March 2019'!$A$3:$A$158,0),MATCH('Buying nGRPs'!AV$9,'March 2019'!$G$1:$BR$1,0))/SUMIFS(Summary!$D:$D,Summary!$A:$A,'Buying nGRPs'!$A67),"")</f>
        <v/>
      </c>
      <c r="AW67" s="158" t="str">
        <f>IFERROR(INDEX('March 2019'!$G$3:$BR$161,MATCH('Buying nGRPs'!$A67,'March 2019'!$A$3:$A$158,0),MATCH('Buying nGRPs'!AW$9,'March 2019'!$G$1:$BR$1,0))/SUMIFS(Summary!$D:$D,Summary!$A:$A,'Buying nGRPs'!$A67),"")</f>
        <v/>
      </c>
      <c r="AX67" s="158">
        <f>IFERROR(INDEX('March 2019'!$G$3:$BR$161,MATCH('Buying nGRPs'!$A67,'March 2019'!$A$3:$A$158,0),MATCH('Buying nGRPs'!AX$9,'March 2019'!$G$1:$BR$1,0))/SUMIFS(Summary!$D:$D,Summary!$A:$A,'Buying nGRPs'!$A67),"")</f>
        <v>0</v>
      </c>
      <c r="AY67" s="158">
        <f>IFERROR(INDEX('March 2019'!$G$3:$BR$161,MATCH('Buying nGRPs'!$A67,'March 2019'!$A$3:$A$158,0),MATCH('Buying nGRPs'!AY$9,'March 2019'!$G$1:$BR$1,0))/SUMIFS(Summary!$D:$D,Summary!$A:$A,'Buying nGRPs'!$A67),"")</f>
        <v>0</v>
      </c>
      <c r="AZ67" s="158">
        <f>IFERROR(INDEX('March 2019'!$G$3:$BR$161,MATCH('Buying nGRPs'!$A67,'March 2019'!$A$3:$A$158,0),MATCH('Buying nGRPs'!AZ$9,'March 2019'!$G$1:$BR$1,0))/SUMIFS(Summary!$D:$D,Summary!$A:$A,'Buying nGRPs'!$A67),"")</f>
        <v>0</v>
      </c>
      <c r="BA67" s="158">
        <f>IFERROR(INDEX('March 2019'!$G$3:$BR$161,MATCH('Buying nGRPs'!$A67,'March 2019'!$A$3:$A$158,0),MATCH('Buying nGRPs'!BA$9,'March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IFERROR(INDEX('March 2019'!$G$3:$BR$161,MATCH('Buying nGRPs'!$A68,'March 2019'!$A$3:$A$158,0),MATCH('Buying nGRPs'!G$9,'March 2019'!$G$1:$BR$1,0))/SUMIFS(Summary!$D:$D,Summary!$A:$A,'Buying nGRPs'!$A68),"")</f>
        <v/>
      </c>
      <c r="H68" s="158" t="str">
        <f>IFERROR(INDEX('March 2019'!$G$3:$BR$161,MATCH('Buying nGRPs'!$A68,'March 2019'!$A$3:$A$158,0),MATCH('Buying nGRPs'!H$9,'March 2019'!$G$1:$BR$1,0))/SUMIFS(Summary!$D:$D,Summary!$A:$A,'Buying nGRPs'!$A68),"")</f>
        <v/>
      </c>
      <c r="I68" s="158" t="str">
        <f>IFERROR(INDEX('March 2019'!$G$3:$BR$161,MATCH('Buying nGRPs'!$A68,'March 2019'!$A$3:$A$158,0),MATCH('Buying nGRPs'!I$9,'March 2019'!$G$1:$BR$1,0))/SUMIFS(Summary!$D:$D,Summary!$A:$A,'Buying nGRPs'!$A68),"")</f>
        <v/>
      </c>
      <c r="J68" s="158" t="str">
        <f>IFERROR(INDEX('March 2019'!$G$3:$BR$161,MATCH('Buying nGRPs'!$A68,'March 2019'!$A$3:$A$158,0),MATCH('Buying nGRPs'!J$9,'March 2019'!$G$1:$BR$1,0))/SUMIFS(Summary!$D:$D,Summary!$A:$A,'Buying nGRPs'!$A68),"")</f>
        <v/>
      </c>
      <c r="K68" s="158" t="str">
        <f>IFERROR(INDEX('March 2019'!$G$3:$BR$161,MATCH('Buying nGRPs'!$A68,'March 2019'!$A$3:$A$158,0),MATCH('Buying nGRPs'!K$9,'March 2019'!$G$1:$BR$1,0))/SUMIFS(Summary!$D:$D,Summary!$A:$A,'Buying nGRPs'!$A68),"")</f>
        <v/>
      </c>
      <c r="L68" s="158" t="str">
        <f>IFERROR(INDEX('March 2019'!$G$3:$BR$161,MATCH('Buying nGRPs'!$A68,'March 2019'!$A$3:$A$158,0),MATCH('Buying nGRPs'!L$9,'March 2019'!$G$1:$BR$1,0))/SUMIFS(Summary!$D:$D,Summary!$A:$A,'Buying nGRPs'!$A68),"")</f>
        <v/>
      </c>
      <c r="M68" s="158" t="str">
        <f>IFERROR(INDEX('March 2019'!$G$3:$BR$161,MATCH('Buying nGRPs'!$A68,'March 2019'!$A$3:$A$158,0),MATCH('Buying nGRPs'!M$9,'March 2019'!$G$1:$BR$1,0))/SUMIFS(Summary!$D:$D,Summary!$A:$A,'Buying nGRPs'!$A68),"")</f>
        <v/>
      </c>
      <c r="N68" s="158" t="str">
        <f>IFERROR(INDEX('March 2019'!$G$3:$BR$161,MATCH('Buying nGRPs'!$A68,'March 2019'!$A$3:$A$158,0),MATCH('Buying nGRPs'!N$9,'March 2019'!$G$1:$BR$1,0))/SUMIFS(Summary!$D:$D,Summary!$A:$A,'Buying nGRPs'!$A68),"")</f>
        <v/>
      </c>
      <c r="O68" s="158" t="str">
        <f>IFERROR(INDEX('March 2019'!$G$3:$BR$161,MATCH('Buying nGRPs'!$A68,'March 2019'!$A$3:$A$158,0),MATCH('Buying nGRPs'!O$9,'March 2019'!$G$1:$BR$1,0))/SUMIFS(Summary!$D:$D,Summary!$A:$A,'Buying nGRPs'!$A68),"")</f>
        <v/>
      </c>
      <c r="P68" s="158" t="str">
        <f>IFERROR(INDEX('March 2019'!$G$3:$BR$161,MATCH('Buying nGRPs'!$A68,'March 2019'!$A$3:$A$158,0),MATCH('Buying nGRPs'!P$9,'March 2019'!$G$1:$BR$1,0))/SUMIFS(Summary!$D:$D,Summary!$A:$A,'Buying nGRPs'!$A68),"")</f>
        <v/>
      </c>
      <c r="Q68" s="158" t="str">
        <f>IFERROR(INDEX('March 2019'!$G$3:$BR$161,MATCH('Buying nGRPs'!$A68,'March 2019'!$A$3:$A$158,0),MATCH('Buying nGRPs'!Q$9,'March 2019'!$G$1:$BR$1,0))/SUMIFS(Summary!$D:$D,Summary!$A:$A,'Buying nGRPs'!$A68),"")</f>
        <v/>
      </c>
      <c r="R68" s="158" t="str">
        <f>IFERROR(INDEX('March 2019'!$G$3:$BR$161,MATCH('Buying nGRPs'!$A68,'March 2019'!$A$3:$A$158,0),MATCH('Buying nGRPs'!R$9,'March 2019'!$G$1:$BR$1,0))/SUMIFS(Summary!$D:$D,Summary!$A:$A,'Buying nGRPs'!$A68),"")</f>
        <v/>
      </c>
      <c r="S68" s="158" t="str">
        <f>IFERROR(INDEX('March 2019'!$G$3:$BR$161,MATCH('Buying nGRPs'!$A68,'March 2019'!$A$3:$A$158,0),MATCH('Buying nGRPs'!S$9,'March 2019'!$G$1:$BR$1,0))/SUMIFS(Summary!$D:$D,Summary!$A:$A,'Buying nGRPs'!$A68),"")</f>
        <v/>
      </c>
      <c r="T68" s="158" t="str">
        <f>IFERROR(INDEX('March 2019'!$G$3:$BR$161,MATCH('Buying nGRPs'!$A68,'March 2019'!$A$3:$A$158,0),MATCH('Buying nGRPs'!T$9,'March 2019'!$G$1:$BR$1,0))/SUMIFS(Summary!$D:$D,Summary!$A:$A,'Buying nGRPs'!$A68),"")</f>
        <v/>
      </c>
      <c r="U68" s="158" t="str">
        <f>IFERROR(INDEX('March 2019'!$G$3:$BR$161,MATCH('Buying nGRPs'!$A68,'March 2019'!$A$3:$A$158,0),MATCH('Buying nGRPs'!U$9,'March 2019'!$G$1:$BR$1,0))/SUMIFS(Summary!$D:$D,Summary!$A:$A,'Buying nGRPs'!$A68),"")</f>
        <v/>
      </c>
      <c r="V68" s="158" t="str">
        <f>IFERROR(INDEX('March 2019'!$G$3:$BR$161,MATCH('Buying nGRPs'!$A68,'March 2019'!$A$3:$A$158,0),MATCH('Buying nGRPs'!V$9,'March 2019'!$G$1:$BR$1,0))/SUMIFS(Summary!$D:$D,Summary!$A:$A,'Buying nGRPs'!$A68),"")</f>
        <v/>
      </c>
      <c r="W68" s="158" t="str">
        <f>IFERROR(INDEX('March 2019'!$G$3:$BR$161,MATCH('Buying nGRPs'!$A68,'March 2019'!$A$3:$A$158,0),MATCH('Buying nGRPs'!W$9,'March 2019'!$G$1:$BR$1,0))/SUMIFS(Summary!$D:$D,Summary!$A:$A,'Buying nGRPs'!$A68),"")</f>
        <v/>
      </c>
      <c r="X68" s="158" t="str">
        <f>IFERROR(INDEX('March 2019'!$G$3:$BR$161,MATCH('Buying nGRPs'!$A68,'March 2019'!$A$3:$A$158,0),MATCH('Buying nGRPs'!X$9,'March 2019'!$G$1:$BR$1,0))/SUMIFS(Summary!$D:$D,Summary!$A:$A,'Buying nGRPs'!$A68),"")</f>
        <v/>
      </c>
      <c r="Y68" s="158" t="str">
        <f>IFERROR(INDEX('March 2019'!$G$3:$BR$161,MATCH('Buying nGRPs'!$A68,'March 2019'!$A$3:$A$158,0),MATCH('Buying nGRPs'!Y$9,'March 2019'!$G$1:$BR$1,0))/SUMIFS(Summary!$D:$D,Summary!$A:$A,'Buying nGRPs'!$A68),"")</f>
        <v/>
      </c>
      <c r="Z68" s="158" t="str">
        <f>IFERROR(INDEX('March 2019'!$G$3:$BR$161,MATCH('Buying nGRPs'!$A68,'March 2019'!$A$3:$A$158,0),MATCH('Buying nGRPs'!Z$9,'March 2019'!$G$1:$BR$1,0))/SUMIFS(Summary!$D:$D,Summary!$A:$A,'Buying nGRPs'!$A68),"")</f>
        <v/>
      </c>
      <c r="AA68" s="158" t="str">
        <f>IFERROR(INDEX('March 2019'!$G$3:$BR$161,MATCH('Buying nGRPs'!$A68,'March 2019'!$A$3:$A$158,0),MATCH('Buying nGRPs'!AA$9,'March 2019'!$G$1:$BR$1,0))/SUMIFS(Summary!$D:$D,Summary!$A:$A,'Buying nGRPs'!$A68),"")</f>
        <v/>
      </c>
      <c r="AB68" s="158" t="str">
        <f>IFERROR(INDEX('March 2019'!$G$3:$BR$161,MATCH('Buying nGRPs'!$A68,'March 2019'!$A$3:$A$158,0),MATCH('Buying nGRPs'!AB$9,'March 2019'!$G$1:$BR$1,0))/SUMIFS(Summary!$D:$D,Summary!$A:$A,'Buying nGRPs'!$A68),"")</f>
        <v/>
      </c>
      <c r="AC68" s="158" t="str">
        <f>IFERROR(INDEX('March 2019'!$G$3:$BR$161,MATCH('Buying nGRPs'!$A68,'March 2019'!$A$3:$A$158,0),MATCH('Buying nGRPs'!AC$9,'March 2019'!$G$1:$BR$1,0))/SUMIFS(Summary!$D:$D,Summary!$A:$A,'Buying nGRPs'!$A68),"")</f>
        <v/>
      </c>
      <c r="AD68" s="158" t="str">
        <f>IFERROR(INDEX('March 2019'!$G$3:$BR$161,MATCH('Buying nGRPs'!$A68,'March 2019'!$A$3:$A$158,0),MATCH('Buying nGRPs'!AD$9,'March 2019'!$G$1:$BR$1,0))/SUMIFS(Summary!$D:$D,Summary!$A:$A,'Buying nGRPs'!$A68),"")</f>
        <v/>
      </c>
      <c r="AE68" s="158" t="str">
        <f>IFERROR(INDEX('March 2019'!$G$3:$BR$161,MATCH('Buying nGRPs'!$A68,'March 2019'!$A$3:$A$158,0),MATCH('Buying nGRPs'!AE$9,'March 2019'!$G$1:$BR$1,0))/SUMIFS(Summary!$D:$D,Summary!$A:$A,'Buying nGRPs'!$A68),"")</f>
        <v/>
      </c>
      <c r="AF68" s="158" t="str">
        <f>IFERROR(INDEX('March 2019'!$G$3:$BR$161,MATCH('Buying nGRPs'!$A68,'March 2019'!$A$3:$A$158,0),MATCH('Buying nGRPs'!AF$9,'March 2019'!$G$1:$BR$1,0))/SUMIFS(Summary!$D:$D,Summary!$A:$A,'Buying nGRPs'!$A68),"")</f>
        <v/>
      </c>
      <c r="AG68" s="158" t="str">
        <f>IFERROR(INDEX('March 2019'!$G$3:$BR$161,MATCH('Buying nGRPs'!$A68,'March 2019'!$A$3:$A$158,0),MATCH('Buying nGRPs'!AG$9,'March 2019'!$G$1:$BR$1,0))/SUMIFS(Summary!$D:$D,Summary!$A:$A,'Buying nGRPs'!$A68),"")</f>
        <v/>
      </c>
      <c r="AH68" s="158" t="str">
        <f>IFERROR(INDEX('March 2019'!$G$3:$BR$161,MATCH('Buying nGRPs'!$A68,'March 2019'!$A$3:$A$158,0),MATCH('Buying nGRPs'!AH$9,'March 2019'!$G$1:$BR$1,0))/SUMIFS(Summary!$D:$D,Summary!$A:$A,'Buying nGRPs'!$A68),"")</f>
        <v/>
      </c>
      <c r="AI68" s="158" t="str">
        <f>IFERROR(INDEX('March 2019'!$G$3:$BR$161,MATCH('Buying nGRPs'!$A68,'March 2019'!$A$3:$A$158,0),MATCH('Buying nGRPs'!AI$9,'March 2019'!$G$1:$BR$1,0))/SUMIFS(Summary!$D:$D,Summary!$A:$A,'Buying nGRPs'!$A68),"")</f>
        <v/>
      </c>
      <c r="AJ68" s="158" t="str">
        <f>IFERROR(INDEX('March 2019'!$G$3:$BR$161,MATCH('Buying nGRPs'!$A68,'March 2019'!$A$3:$A$158,0),MATCH('Buying nGRPs'!AJ$9,'March 2019'!$G$1:$BR$1,0))/SUMIFS(Summary!$D:$D,Summary!$A:$A,'Buying nGRPs'!$A68),"")</f>
        <v/>
      </c>
      <c r="AK68" s="158" t="str">
        <f>IFERROR(INDEX('March 2019'!$G$3:$BR$161,MATCH('Buying nGRPs'!$A68,'March 2019'!$A$3:$A$158,0),MATCH('Buying nGRPs'!AK$9,'March 2019'!$G$1:$BR$1,0))/SUMIFS(Summary!$D:$D,Summary!$A:$A,'Buying nGRPs'!$A68),"")</f>
        <v/>
      </c>
      <c r="AL68" s="158" t="str">
        <f>IFERROR(INDEX('March 2019'!$G$3:$BR$161,MATCH('Buying nGRPs'!$A68,'March 2019'!$A$3:$A$158,0),MATCH('Buying nGRPs'!AL$9,'March 2019'!$G$1:$BR$1,0))/SUMIFS(Summary!$D:$D,Summary!$A:$A,'Buying nGRPs'!$A68),"")</f>
        <v/>
      </c>
      <c r="AM68" s="158" t="str">
        <f>IFERROR(INDEX('March 2019'!$G$3:$BR$161,MATCH('Buying nGRPs'!$A68,'March 2019'!$A$3:$A$158,0),MATCH('Buying nGRPs'!AM$9,'March 2019'!$G$1:$BR$1,0))/SUMIFS(Summary!$D:$D,Summary!$A:$A,'Buying nGRPs'!$A68),"")</f>
        <v/>
      </c>
      <c r="AN68" s="158" t="str">
        <f>IFERROR(INDEX('March 2019'!$G$3:$BR$161,MATCH('Buying nGRPs'!$A68,'March 2019'!$A$3:$A$158,0),MATCH('Buying nGRPs'!AN$9,'March 2019'!$G$1:$BR$1,0))/SUMIFS(Summary!$D:$D,Summary!$A:$A,'Buying nGRPs'!$A68),"")</f>
        <v/>
      </c>
      <c r="AO68" s="158" t="str">
        <f>IFERROR(INDEX('March 2019'!$G$3:$BR$161,MATCH('Buying nGRPs'!$A68,'March 2019'!$A$3:$A$158,0),MATCH('Buying nGRPs'!AO$9,'March 2019'!$G$1:$BR$1,0))/SUMIFS(Summary!$D:$D,Summary!$A:$A,'Buying nGRPs'!$A68),"")</f>
        <v/>
      </c>
      <c r="AP68" s="158" t="str">
        <f>IFERROR(INDEX('March 2019'!$G$3:$BR$161,MATCH('Buying nGRPs'!$A68,'March 2019'!$A$3:$A$158,0),MATCH('Buying nGRPs'!AP$9,'March 2019'!$G$1:$BR$1,0))/SUMIFS(Summary!$D:$D,Summary!$A:$A,'Buying nGRPs'!$A68),"")</f>
        <v/>
      </c>
      <c r="AQ68" s="158" t="str">
        <f>IFERROR(INDEX('March 2019'!$G$3:$BR$161,MATCH('Buying nGRPs'!$A68,'March 2019'!$A$3:$A$158,0),MATCH('Buying nGRPs'!AQ$9,'March 2019'!$G$1:$BR$1,0))/SUMIFS(Summary!$D:$D,Summary!$A:$A,'Buying nGRPs'!$A68),"")</f>
        <v/>
      </c>
      <c r="AR68" s="158" t="str">
        <f>IFERROR(INDEX('March 2019'!$G$3:$BR$161,MATCH('Buying nGRPs'!$A68,'March 2019'!$A$3:$A$158,0),MATCH('Buying nGRPs'!AR$9,'March 2019'!$G$1:$BR$1,0))/SUMIFS(Summary!$D:$D,Summary!$A:$A,'Buying nGRPs'!$A68),"")</f>
        <v/>
      </c>
      <c r="AS68" s="158" t="str">
        <f>IFERROR(INDEX('March 2019'!$G$3:$BR$161,MATCH('Buying nGRPs'!$A68,'March 2019'!$A$3:$A$158,0),MATCH('Buying nGRPs'!AS$9,'March 2019'!$G$1:$BR$1,0))/SUMIFS(Summary!$D:$D,Summary!$A:$A,'Buying nGRPs'!$A68),"")</f>
        <v/>
      </c>
      <c r="AT68" s="158" t="str">
        <f>IFERROR(INDEX('March 2019'!$G$3:$BR$161,MATCH('Buying nGRPs'!$A68,'March 2019'!$A$3:$A$158,0),MATCH('Buying nGRPs'!AT$9,'March 2019'!$G$1:$BR$1,0))/SUMIFS(Summary!$D:$D,Summary!$A:$A,'Buying nGRPs'!$A68),"")</f>
        <v/>
      </c>
      <c r="AU68" s="158" t="str">
        <f>IFERROR(INDEX('March 2019'!$G$3:$BR$161,MATCH('Buying nGRPs'!$A68,'March 2019'!$A$3:$A$158,0),MATCH('Buying nGRPs'!AU$9,'March 2019'!$G$1:$BR$1,0))/SUMIFS(Summary!$D:$D,Summary!$A:$A,'Buying nGRPs'!$A68),"")</f>
        <v/>
      </c>
      <c r="AV68" s="158" t="str">
        <f>IFERROR(INDEX('March 2019'!$G$3:$BR$161,MATCH('Buying nGRPs'!$A68,'March 2019'!$A$3:$A$158,0),MATCH('Buying nGRPs'!AV$9,'March 2019'!$G$1:$BR$1,0))/SUMIFS(Summary!$D:$D,Summary!$A:$A,'Buying nGRPs'!$A68),"")</f>
        <v/>
      </c>
      <c r="AW68" s="158" t="str">
        <f>IFERROR(INDEX('March 2019'!$G$3:$BR$161,MATCH('Buying nGRPs'!$A68,'March 2019'!$A$3:$A$158,0),MATCH('Buying nGRPs'!AW$9,'March 2019'!$G$1:$BR$1,0))/SUMIFS(Summary!$D:$D,Summary!$A:$A,'Buying nGRPs'!$A68),"")</f>
        <v/>
      </c>
      <c r="AX68" s="158" t="str">
        <f>IFERROR(INDEX('March 2019'!$G$3:$BR$161,MATCH('Buying nGRPs'!$A68,'March 2019'!$A$3:$A$158,0),MATCH('Buying nGRPs'!AX$9,'March 2019'!$G$1:$BR$1,0))/SUMIFS(Summary!$D:$D,Summary!$A:$A,'Buying nGRPs'!$A68),"")</f>
        <v/>
      </c>
      <c r="AY68" s="158" t="str">
        <f>IFERROR(INDEX('March 2019'!$G$3:$BR$161,MATCH('Buying nGRPs'!$A68,'March 2019'!$A$3:$A$158,0),MATCH('Buying nGRPs'!AY$9,'March 2019'!$G$1:$BR$1,0))/SUMIFS(Summary!$D:$D,Summary!$A:$A,'Buying nGRPs'!$A68),"")</f>
        <v/>
      </c>
      <c r="AZ68" s="158" t="str">
        <f>IFERROR(INDEX('March 2019'!$G$3:$BR$161,MATCH('Buying nGRPs'!$A68,'March 2019'!$A$3:$A$158,0),MATCH('Buying nGRPs'!AZ$9,'March 2019'!$G$1:$BR$1,0))/SUMIFS(Summary!$D:$D,Summary!$A:$A,'Buying nGRPs'!$A68),"")</f>
        <v/>
      </c>
      <c r="BA68" s="158" t="str">
        <f>IFERROR(INDEX('March 2019'!$G$3:$BR$161,MATCH('Buying nGRPs'!$A68,'March 2019'!$A$3:$A$158,0),MATCH('Buying nGRPs'!BA$9,'March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IFERROR(INDEX('March 2019'!$G$3:$BR$161,MATCH('Buying nGRPs'!$A69,'March 2019'!$A$3:$A$158,0),MATCH('Buying nGRPs'!G$9,'March 2019'!$G$1:$BR$1,0))/SUMIFS(Summary!$D:$D,Summary!$A:$A,'Buying nGRPs'!$A69),"")</f>
        <v/>
      </c>
      <c r="H69" s="158" t="str">
        <f>IFERROR(INDEX('March 2019'!$G$3:$BR$161,MATCH('Buying nGRPs'!$A69,'March 2019'!$A$3:$A$158,0),MATCH('Buying nGRPs'!H$9,'March 2019'!$G$1:$BR$1,0))/SUMIFS(Summary!$D:$D,Summary!$A:$A,'Buying nGRPs'!$A69),"")</f>
        <v/>
      </c>
      <c r="I69" s="158" t="str">
        <f>IFERROR(INDEX('March 2019'!$G$3:$BR$161,MATCH('Buying nGRPs'!$A69,'March 2019'!$A$3:$A$158,0),MATCH('Buying nGRPs'!I$9,'March 2019'!$G$1:$BR$1,0))/SUMIFS(Summary!$D:$D,Summary!$A:$A,'Buying nGRPs'!$A69),"")</f>
        <v/>
      </c>
      <c r="J69" s="158" t="str">
        <f>IFERROR(INDEX('March 2019'!$G$3:$BR$161,MATCH('Buying nGRPs'!$A69,'March 2019'!$A$3:$A$158,0),MATCH('Buying nGRPs'!J$9,'March 2019'!$G$1:$BR$1,0))/SUMIFS(Summary!$D:$D,Summary!$A:$A,'Buying nGRPs'!$A69),"")</f>
        <v/>
      </c>
      <c r="K69" s="158" t="str">
        <f>IFERROR(INDEX('March 2019'!$G$3:$BR$161,MATCH('Buying nGRPs'!$A69,'March 2019'!$A$3:$A$158,0),MATCH('Buying nGRPs'!K$9,'March 2019'!$G$1:$BR$1,0))/SUMIFS(Summary!$D:$D,Summary!$A:$A,'Buying nGRPs'!$A69),"")</f>
        <v/>
      </c>
      <c r="L69" s="158" t="str">
        <f>IFERROR(INDEX('March 2019'!$G$3:$BR$161,MATCH('Buying nGRPs'!$A69,'March 2019'!$A$3:$A$158,0),MATCH('Buying nGRPs'!L$9,'March 2019'!$G$1:$BR$1,0))/SUMIFS(Summary!$D:$D,Summary!$A:$A,'Buying nGRPs'!$A69),"")</f>
        <v/>
      </c>
      <c r="M69" s="158" t="str">
        <f>IFERROR(INDEX('March 2019'!$G$3:$BR$161,MATCH('Buying nGRPs'!$A69,'March 2019'!$A$3:$A$158,0),MATCH('Buying nGRPs'!M$9,'March 2019'!$G$1:$BR$1,0))/SUMIFS(Summary!$D:$D,Summary!$A:$A,'Buying nGRPs'!$A69),"")</f>
        <v/>
      </c>
      <c r="N69" s="158" t="str">
        <f>IFERROR(INDEX('March 2019'!$G$3:$BR$161,MATCH('Buying nGRPs'!$A69,'March 2019'!$A$3:$A$158,0),MATCH('Buying nGRPs'!N$9,'March 2019'!$G$1:$BR$1,0))/SUMIFS(Summary!$D:$D,Summary!$A:$A,'Buying nGRPs'!$A69),"")</f>
        <v/>
      </c>
      <c r="O69" s="158" t="str">
        <f>IFERROR(INDEX('March 2019'!$G$3:$BR$161,MATCH('Buying nGRPs'!$A69,'March 2019'!$A$3:$A$158,0),MATCH('Buying nGRPs'!O$9,'March 2019'!$G$1:$BR$1,0))/SUMIFS(Summary!$D:$D,Summary!$A:$A,'Buying nGRPs'!$A69),"")</f>
        <v/>
      </c>
      <c r="P69" s="158" t="str">
        <f>IFERROR(INDEX('March 2019'!$G$3:$BR$161,MATCH('Buying nGRPs'!$A69,'March 2019'!$A$3:$A$158,0),MATCH('Buying nGRPs'!P$9,'March 2019'!$G$1:$BR$1,0))/SUMIFS(Summary!$D:$D,Summary!$A:$A,'Buying nGRPs'!$A69),"")</f>
        <v/>
      </c>
      <c r="Q69" s="158" t="str">
        <f>IFERROR(INDEX('March 2019'!$G$3:$BR$161,MATCH('Buying nGRPs'!$A69,'March 2019'!$A$3:$A$158,0),MATCH('Buying nGRPs'!Q$9,'March 2019'!$G$1:$BR$1,0))/SUMIFS(Summary!$D:$D,Summary!$A:$A,'Buying nGRPs'!$A69),"")</f>
        <v/>
      </c>
      <c r="R69" s="158" t="str">
        <f>IFERROR(INDEX('March 2019'!$G$3:$BR$161,MATCH('Buying nGRPs'!$A69,'March 2019'!$A$3:$A$158,0),MATCH('Buying nGRPs'!R$9,'March 2019'!$G$1:$BR$1,0))/SUMIFS(Summary!$D:$D,Summary!$A:$A,'Buying nGRPs'!$A69),"")</f>
        <v/>
      </c>
      <c r="S69" s="158" t="str">
        <f>IFERROR(INDEX('March 2019'!$G$3:$BR$161,MATCH('Buying nGRPs'!$A69,'March 2019'!$A$3:$A$158,0),MATCH('Buying nGRPs'!S$9,'March 2019'!$G$1:$BR$1,0))/SUMIFS(Summary!$D:$D,Summary!$A:$A,'Buying nGRPs'!$A69),"")</f>
        <v/>
      </c>
      <c r="T69" s="158" t="str">
        <f>IFERROR(INDEX('March 2019'!$G$3:$BR$161,MATCH('Buying nGRPs'!$A69,'March 2019'!$A$3:$A$158,0),MATCH('Buying nGRPs'!T$9,'March 2019'!$G$1:$BR$1,0))/SUMIFS(Summary!$D:$D,Summary!$A:$A,'Buying nGRPs'!$A69),"")</f>
        <v/>
      </c>
      <c r="U69" s="158" t="str">
        <f>IFERROR(INDEX('March 2019'!$G$3:$BR$161,MATCH('Buying nGRPs'!$A69,'March 2019'!$A$3:$A$158,0),MATCH('Buying nGRPs'!U$9,'March 2019'!$G$1:$BR$1,0))/SUMIFS(Summary!$D:$D,Summary!$A:$A,'Buying nGRPs'!$A69),"")</f>
        <v/>
      </c>
      <c r="V69" s="158" t="str">
        <f>IFERROR(INDEX('March 2019'!$G$3:$BR$161,MATCH('Buying nGRPs'!$A69,'March 2019'!$A$3:$A$158,0),MATCH('Buying nGRPs'!V$9,'March 2019'!$G$1:$BR$1,0))/SUMIFS(Summary!$D:$D,Summary!$A:$A,'Buying nGRPs'!$A69),"")</f>
        <v/>
      </c>
      <c r="W69" s="158" t="str">
        <f>IFERROR(INDEX('March 2019'!$G$3:$BR$161,MATCH('Buying nGRPs'!$A69,'March 2019'!$A$3:$A$158,0),MATCH('Buying nGRPs'!W$9,'March 2019'!$G$1:$BR$1,0))/SUMIFS(Summary!$D:$D,Summary!$A:$A,'Buying nGRPs'!$A69),"")</f>
        <v/>
      </c>
      <c r="X69" s="158" t="str">
        <f>IFERROR(INDEX('March 2019'!$G$3:$BR$161,MATCH('Buying nGRPs'!$A69,'March 2019'!$A$3:$A$158,0),MATCH('Buying nGRPs'!X$9,'March 2019'!$G$1:$BR$1,0))/SUMIFS(Summary!$D:$D,Summary!$A:$A,'Buying nGRPs'!$A69),"")</f>
        <v/>
      </c>
      <c r="Y69" s="158" t="str">
        <f>IFERROR(INDEX('March 2019'!$G$3:$BR$161,MATCH('Buying nGRPs'!$A69,'March 2019'!$A$3:$A$158,0),MATCH('Buying nGRPs'!Y$9,'March 2019'!$G$1:$BR$1,0))/SUMIFS(Summary!$D:$D,Summary!$A:$A,'Buying nGRPs'!$A69),"")</f>
        <v/>
      </c>
      <c r="Z69" s="158" t="str">
        <f>IFERROR(INDEX('March 2019'!$G$3:$BR$161,MATCH('Buying nGRPs'!$A69,'March 2019'!$A$3:$A$158,0),MATCH('Buying nGRPs'!Z$9,'March 2019'!$G$1:$BR$1,0))/SUMIFS(Summary!$D:$D,Summary!$A:$A,'Buying nGRPs'!$A69),"")</f>
        <v/>
      </c>
      <c r="AA69" s="158" t="str">
        <f>IFERROR(INDEX('March 2019'!$G$3:$BR$161,MATCH('Buying nGRPs'!$A69,'March 2019'!$A$3:$A$158,0),MATCH('Buying nGRPs'!AA$9,'March 2019'!$G$1:$BR$1,0))/SUMIFS(Summary!$D:$D,Summary!$A:$A,'Buying nGRPs'!$A69),"")</f>
        <v/>
      </c>
      <c r="AB69" s="158" t="str">
        <f>IFERROR(INDEX('March 2019'!$G$3:$BR$161,MATCH('Buying nGRPs'!$A69,'March 2019'!$A$3:$A$158,0),MATCH('Buying nGRPs'!AB$9,'March 2019'!$G$1:$BR$1,0))/SUMIFS(Summary!$D:$D,Summary!$A:$A,'Buying nGRPs'!$A69),"")</f>
        <v/>
      </c>
      <c r="AC69" s="158" t="str">
        <f>IFERROR(INDEX('March 2019'!$G$3:$BR$161,MATCH('Buying nGRPs'!$A69,'March 2019'!$A$3:$A$158,0),MATCH('Buying nGRPs'!AC$9,'March 2019'!$G$1:$BR$1,0))/SUMIFS(Summary!$D:$D,Summary!$A:$A,'Buying nGRPs'!$A69),"")</f>
        <v/>
      </c>
      <c r="AD69" s="158" t="str">
        <f>IFERROR(INDEX('March 2019'!$G$3:$BR$161,MATCH('Buying nGRPs'!$A69,'March 2019'!$A$3:$A$158,0),MATCH('Buying nGRPs'!AD$9,'March 2019'!$G$1:$BR$1,0))/SUMIFS(Summary!$D:$D,Summary!$A:$A,'Buying nGRPs'!$A69),"")</f>
        <v/>
      </c>
      <c r="AE69" s="158" t="str">
        <f>IFERROR(INDEX('March 2019'!$G$3:$BR$161,MATCH('Buying nGRPs'!$A69,'March 2019'!$A$3:$A$158,0),MATCH('Buying nGRPs'!AE$9,'March 2019'!$G$1:$BR$1,0))/SUMIFS(Summary!$D:$D,Summary!$A:$A,'Buying nGRPs'!$A69),"")</f>
        <v/>
      </c>
      <c r="AF69" s="158" t="str">
        <f>IFERROR(INDEX('March 2019'!$G$3:$BR$161,MATCH('Buying nGRPs'!$A69,'March 2019'!$A$3:$A$158,0),MATCH('Buying nGRPs'!AF$9,'March 2019'!$G$1:$BR$1,0))/SUMIFS(Summary!$D:$D,Summary!$A:$A,'Buying nGRPs'!$A69),"")</f>
        <v/>
      </c>
      <c r="AG69" s="158" t="str">
        <f>IFERROR(INDEX('March 2019'!$G$3:$BR$161,MATCH('Buying nGRPs'!$A69,'March 2019'!$A$3:$A$158,0),MATCH('Buying nGRPs'!AG$9,'March 2019'!$G$1:$BR$1,0))/SUMIFS(Summary!$D:$D,Summary!$A:$A,'Buying nGRPs'!$A69),"")</f>
        <v/>
      </c>
      <c r="AH69" s="158" t="str">
        <f>IFERROR(INDEX('March 2019'!$G$3:$BR$161,MATCH('Buying nGRPs'!$A69,'March 2019'!$A$3:$A$158,0),MATCH('Buying nGRPs'!AH$9,'March 2019'!$G$1:$BR$1,0))/SUMIFS(Summary!$D:$D,Summary!$A:$A,'Buying nGRPs'!$A69),"")</f>
        <v/>
      </c>
      <c r="AI69" s="158" t="str">
        <f>IFERROR(INDEX('March 2019'!$G$3:$BR$161,MATCH('Buying nGRPs'!$A69,'March 2019'!$A$3:$A$158,0),MATCH('Buying nGRPs'!AI$9,'March 2019'!$G$1:$BR$1,0))/SUMIFS(Summary!$D:$D,Summary!$A:$A,'Buying nGRPs'!$A69),"")</f>
        <v/>
      </c>
      <c r="AJ69" s="158" t="str">
        <f>IFERROR(INDEX('March 2019'!$G$3:$BR$161,MATCH('Buying nGRPs'!$A69,'March 2019'!$A$3:$A$158,0),MATCH('Buying nGRPs'!AJ$9,'March 2019'!$G$1:$BR$1,0))/SUMIFS(Summary!$D:$D,Summary!$A:$A,'Buying nGRPs'!$A69),"")</f>
        <v/>
      </c>
      <c r="AK69" s="158" t="str">
        <f>IFERROR(INDEX('March 2019'!$G$3:$BR$161,MATCH('Buying nGRPs'!$A69,'March 2019'!$A$3:$A$158,0),MATCH('Buying nGRPs'!AK$9,'March 2019'!$G$1:$BR$1,0))/SUMIFS(Summary!$D:$D,Summary!$A:$A,'Buying nGRPs'!$A69),"")</f>
        <v/>
      </c>
      <c r="AL69" s="158" t="str">
        <f>IFERROR(INDEX('March 2019'!$G$3:$BR$161,MATCH('Buying nGRPs'!$A69,'March 2019'!$A$3:$A$158,0),MATCH('Buying nGRPs'!AL$9,'March 2019'!$G$1:$BR$1,0))/SUMIFS(Summary!$D:$D,Summary!$A:$A,'Buying nGRPs'!$A69),"")</f>
        <v/>
      </c>
      <c r="AM69" s="158" t="str">
        <f>IFERROR(INDEX('March 2019'!$G$3:$BR$161,MATCH('Buying nGRPs'!$A69,'March 2019'!$A$3:$A$158,0),MATCH('Buying nGRPs'!AM$9,'March 2019'!$G$1:$BR$1,0))/SUMIFS(Summary!$D:$D,Summary!$A:$A,'Buying nGRPs'!$A69),"")</f>
        <v/>
      </c>
      <c r="AN69" s="158" t="str">
        <f>IFERROR(INDEX('March 2019'!$G$3:$BR$161,MATCH('Buying nGRPs'!$A69,'March 2019'!$A$3:$A$158,0),MATCH('Buying nGRPs'!AN$9,'March 2019'!$G$1:$BR$1,0))/SUMIFS(Summary!$D:$D,Summary!$A:$A,'Buying nGRPs'!$A69),"")</f>
        <v/>
      </c>
      <c r="AO69" s="158" t="str">
        <f>IFERROR(INDEX('March 2019'!$G$3:$BR$161,MATCH('Buying nGRPs'!$A69,'March 2019'!$A$3:$A$158,0),MATCH('Buying nGRPs'!AO$9,'March 2019'!$G$1:$BR$1,0))/SUMIFS(Summary!$D:$D,Summary!$A:$A,'Buying nGRPs'!$A69),"")</f>
        <v/>
      </c>
      <c r="AP69" s="158" t="str">
        <f>IFERROR(INDEX('March 2019'!$G$3:$BR$161,MATCH('Buying nGRPs'!$A69,'March 2019'!$A$3:$A$158,0),MATCH('Buying nGRPs'!AP$9,'March 2019'!$G$1:$BR$1,0))/SUMIFS(Summary!$D:$D,Summary!$A:$A,'Buying nGRPs'!$A69),"")</f>
        <v/>
      </c>
      <c r="AQ69" s="158" t="str">
        <f>IFERROR(INDEX('March 2019'!$G$3:$BR$161,MATCH('Buying nGRPs'!$A69,'March 2019'!$A$3:$A$158,0),MATCH('Buying nGRPs'!AQ$9,'March 2019'!$G$1:$BR$1,0))/SUMIFS(Summary!$D:$D,Summary!$A:$A,'Buying nGRPs'!$A69),"")</f>
        <v/>
      </c>
      <c r="AR69" s="158" t="str">
        <f>IFERROR(INDEX('March 2019'!$G$3:$BR$161,MATCH('Buying nGRPs'!$A69,'March 2019'!$A$3:$A$158,0),MATCH('Buying nGRPs'!AR$9,'March 2019'!$G$1:$BR$1,0))/SUMIFS(Summary!$D:$D,Summary!$A:$A,'Buying nGRPs'!$A69),"")</f>
        <v/>
      </c>
      <c r="AS69" s="158" t="str">
        <f>IFERROR(INDEX('March 2019'!$G$3:$BR$161,MATCH('Buying nGRPs'!$A69,'March 2019'!$A$3:$A$158,0),MATCH('Buying nGRPs'!AS$9,'March 2019'!$G$1:$BR$1,0))/SUMIFS(Summary!$D:$D,Summary!$A:$A,'Buying nGRPs'!$A69),"")</f>
        <v/>
      </c>
      <c r="AT69" s="158" t="str">
        <f>IFERROR(INDEX('March 2019'!$G$3:$BR$161,MATCH('Buying nGRPs'!$A69,'March 2019'!$A$3:$A$158,0),MATCH('Buying nGRPs'!AT$9,'March 2019'!$G$1:$BR$1,0))/SUMIFS(Summary!$D:$D,Summary!$A:$A,'Buying nGRPs'!$A69),"")</f>
        <v/>
      </c>
      <c r="AU69" s="158" t="str">
        <f>IFERROR(INDEX('March 2019'!$G$3:$BR$161,MATCH('Buying nGRPs'!$A69,'March 2019'!$A$3:$A$158,0),MATCH('Buying nGRPs'!AU$9,'March 2019'!$G$1:$BR$1,0))/SUMIFS(Summary!$D:$D,Summary!$A:$A,'Buying nGRPs'!$A69),"")</f>
        <v/>
      </c>
      <c r="AV69" s="158" t="str">
        <f>IFERROR(INDEX('March 2019'!$G$3:$BR$161,MATCH('Buying nGRPs'!$A69,'March 2019'!$A$3:$A$158,0),MATCH('Buying nGRPs'!AV$9,'March 2019'!$G$1:$BR$1,0))/SUMIFS(Summary!$D:$D,Summary!$A:$A,'Buying nGRPs'!$A69),"")</f>
        <v/>
      </c>
      <c r="AW69" s="158" t="str">
        <f>IFERROR(INDEX('March 2019'!$G$3:$BR$161,MATCH('Buying nGRPs'!$A69,'March 2019'!$A$3:$A$158,0),MATCH('Buying nGRPs'!AW$9,'March 2019'!$G$1:$BR$1,0))/SUMIFS(Summary!$D:$D,Summary!$A:$A,'Buying nGRPs'!$A69),"")</f>
        <v/>
      </c>
      <c r="AX69" s="158" t="str">
        <f>IFERROR(INDEX('March 2019'!$G$3:$BR$161,MATCH('Buying nGRPs'!$A69,'March 2019'!$A$3:$A$158,0),MATCH('Buying nGRPs'!AX$9,'March 2019'!$G$1:$BR$1,0))/SUMIFS(Summary!$D:$D,Summary!$A:$A,'Buying nGRPs'!$A69),"")</f>
        <v/>
      </c>
      <c r="AY69" s="158" t="str">
        <f>IFERROR(INDEX('March 2019'!$G$3:$BR$161,MATCH('Buying nGRPs'!$A69,'March 2019'!$A$3:$A$158,0),MATCH('Buying nGRPs'!AY$9,'March 2019'!$G$1:$BR$1,0))/SUMIFS(Summary!$D:$D,Summary!$A:$A,'Buying nGRPs'!$A69),"")</f>
        <v/>
      </c>
      <c r="AZ69" s="158" t="str">
        <f>IFERROR(INDEX('March 2019'!$G$3:$BR$161,MATCH('Buying nGRPs'!$A69,'March 2019'!$A$3:$A$158,0),MATCH('Buying nGRPs'!AZ$9,'March 2019'!$G$1:$BR$1,0))/SUMIFS(Summary!$D:$D,Summary!$A:$A,'Buying nGRPs'!$A69),"")</f>
        <v/>
      </c>
      <c r="BA69" s="158" t="str">
        <f>IFERROR(INDEX('March 2019'!$G$3:$BR$161,MATCH('Buying nGRPs'!$A69,'March 2019'!$A$3:$A$158,0),MATCH('Buying nGRPs'!BA$9,'March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IFERROR(INDEX('March 2019'!$G$3:$BR$161,MATCH('Buying nGRPs'!$A70,'March 2019'!$A$3:$A$158,0),MATCH('Buying nGRPs'!G$9,'March 2019'!$G$1:$BR$1,0))/SUMIFS(Summary!$D:$D,Summary!$A:$A,'Buying nGRPs'!$A70),"")</f>
        <v/>
      </c>
      <c r="H70" s="158" t="str">
        <f>IFERROR(INDEX('March 2019'!$G$3:$BR$161,MATCH('Buying nGRPs'!$A70,'March 2019'!$A$3:$A$158,0),MATCH('Buying nGRPs'!H$9,'March 2019'!$G$1:$BR$1,0))/SUMIFS(Summary!$D:$D,Summary!$A:$A,'Buying nGRPs'!$A70),"")</f>
        <v/>
      </c>
      <c r="I70" s="158" t="str">
        <f>IFERROR(INDEX('March 2019'!$G$3:$BR$161,MATCH('Buying nGRPs'!$A70,'March 2019'!$A$3:$A$158,0),MATCH('Buying nGRPs'!I$9,'March 2019'!$G$1:$BR$1,0))/SUMIFS(Summary!$D:$D,Summary!$A:$A,'Buying nGRPs'!$A70),"")</f>
        <v/>
      </c>
      <c r="J70" s="158" t="str">
        <f>IFERROR(INDEX('March 2019'!$G$3:$BR$161,MATCH('Buying nGRPs'!$A70,'March 2019'!$A$3:$A$158,0),MATCH('Buying nGRPs'!J$9,'March 2019'!$G$1:$BR$1,0))/SUMIFS(Summary!$D:$D,Summary!$A:$A,'Buying nGRPs'!$A70),"")</f>
        <v/>
      </c>
      <c r="K70" s="158" t="str">
        <f>IFERROR(INDEX('March 2019'!$G$3:$BR$161,MATCH('Buying nGRPs'!$A70,'March 2019'!$A$3:$A$158,0),MATCH('Buying nGRPs'!K$9,'March 2019'!$G$1:$BR$1,0))/SUMIFS(Summary!$D:$D,Summary!$A:$A,'Buying nGRPs'!$A70),"")</f>
        <v/>
      </c>
      <c r="L70" s="158" t="str">
        <f>IFERROR(INDEX('March 2019'!$G$3:$BR$161,MATCH('Buying nGRPs'!$A70,'March 2019'!$A$3:$A$158,0),MATCH('Buying nGRPs'!L$9,'March 2019'!$G$1:$BR$1,0))/SUMIFS(Summary!$D:$D,Summary!$A:$A,'Buying nGRPs'!$A70),"")</f>
        <v/>
      </c>
      <c r="M70" s="158" t="str">
        <f>IFERROR(INDEX('March 2019'!$G$3:$BR$161,MATCH('Buying nGRPs'!$A70,'March 2019'!$A$3:$A$158,0),MATCH('Buying nGRPs'!M$9,'March 2019'!$G$1:$BR$1,0))/SUMIFS(Summary!$D:$D,Summary!$A:$A,'Buying nGRPs'!$A70),"")</f>
        <v/>
      </c>
      <c r="N70" s="158" t="str">
        <f>IFERROR(INDEX('March 2019'!$G$3:$BR$161,MATCH('Buying nGRPs'!$A70,'March 2019'!$A$3:$A$158,0),MATCH('Buying nGRPs'!N$9,'March 2019'!$G$1:$BR$1,0))/SUMIFS(Summary!$D:$D,Summary!$A:$A,'Buying nGRPs'!$A70),"")</f>
        <v/>
      </c>
      <c r="O70" s="158" t="str">
        <f>IFERROR(INDEX('March 2019'!$G$3:$BR$161,MATCH('Buying nGRPs'!$A70,'March 2019'!$A$3:$A$158,0),MATCH('Buying nGRPs'!O$9,'March 2019'!$G$1:$BR$1,0))/SUMIFS(Summary!$D:$D,Summary!$A:$A,'Buying nGRPs'!$A70),"")</f>
        <v/>
      </c>
      <c r="P70" s="158" t="str">
        <f>IFERROR(INDEX('March 2019'!$G$3:$BR$161,MATCH('Buying nGRPs'!$A70,'March 2019'!$A$3:$A$158,0),MATCH('Buying nGRPs'!P$9,'March 2019'!$G$1:$BR$1,0))/SUMIFS(Summary!$D:$D,Summary!$A:$A,'Buying nGRPs'!$A70),"")</f>
        <v/>
      </c>
      <c r="Q70" s="158" t="str">
        <f>IFERROR(INDEX('March 2019'!$G$3:$BR$161,MATCH('Buying nGRPs'!$A70,'March 2019'!$A$3:$A$158,0),MATCH('Buying nGRPs'!Q$9,'March 2019'!$G$1:$BR$1,0))/SUMIFS(Summary!$D:$D,Summary!$A:$A,'Buying nGRPs'!$A70),"")</f>
        <v/>
      </c>
      <c r="R70" s="158" t="str">
        <f>IFERROR(INDEX('March 2019'!$G$3:$BR$161,MATCH('Buying nGRPs'!$A70,'March 2019'!$A$3:$A$158,0),MATCH('Buying nGRPs'!R$9,'March 2019'!$G$1:$BR$1,0))/SUMIFS(Summary!$D:$D,Summary!$A:$A,'Buying nGRPs'!$A70),"")</f>
        <v/>
      </c>
      <c r="S70" s="158" t="str">
        <f>IFERROR(INDEX('March 2019'!$G$3:$BR$161,MATCH('Buying nGRPs'!$A70,'March 2019'!$A$3:$A$158,0),MATCH('Buying nGRPs'!S$9,'March 2019'!$G$1:$BR$1,0))/SUMIFS(Summary!$D:$D,Summary!$A:$A,'Buying nGRPs'!$A70),"")</f>
        <v/>
      </c>
      <c r="T70" s="158" t="str">
        <f>IFERROR(INDEX('March 2019'!$G$3:$BR$161,MATCH('Buying nGRPs'!$A70,'March 2019'!$A$3:$A$158,0),MATCH('Buying nGRPs'!T$9,'March 2019'!$G$1:$BR$1,0))/SUMIFS(Summary!$D:$D,Summary!$A:$A,'Buying nGRPs'!$A70),"")</f>
        <v/>
      </c>
      <c r="U70" s="158" t="str">
        <f>IFERROR(INDEX('March 2019'!$G$3:$BR$161,MATCH('Buying nGRPs'!$A70,'March 2019'!$A$3:$A$158,0),MATCH('Buying nGRPs'!U$9,'March 2019'!$G$1:$BR$1,0))/SUMIFS(Summary!$D:$D,Summary!$A:$A,'Buying nGRPs'!$A70),"")</f>
        <v/>
      </c>
      <c r="V70" s="158" t="str">
        <f>IFERROR(INDEX('March 2019'!$G$3:$BR$161,MATCH('Buying nGRPs'!$A70,'March 2019'!$A$3:$A$158,0),MATCH('Buying nGRPs'!V$9,'March 2019'!$G$1:$BR$1,0))/SUMIFS(Summary!$D:$D,Summary!$A:$A,'Buying nGRPs'!$A70),"")</f>
        <v/>
      </c>
      <c r="W70" s="158" t="str">
        <f>IFERROR(INDEX('March 2019'!$G$3:$BR$161,MATCH('Buying nGRPs'!$A70,'March 2019'!$A$3:$A$158,0),MATCH('Buying nGRPs'!W$9,'March 2019'!$G$1:$BR$1,0))/SUMIFS(Summary!$D:$D,Summary!$A:$A,'Buying nGRPs'!$A70),"")</f>
        <v/>
      </c>
      <c r="X70" s="158" t="str">
        <f>IFERROR(INDEX('March 2019'!$G$3:$BR$161,MATCH('Buying nGRPs'!$A70,'March 2019'!$A$3:$A$158,0),MATCH('Buying nGRPs'!X$9,'March 2019'!$G$1:$BR$1,0))/SUMIFS(Summary!$D:$D,Summary!$A:$A,'Buying nGRPs'!$A70),"")</f>
        <v/>
      </c>
      <c r="Y70" s="158" t="str">
        <f>IFERROR(INDEX('March 2019'!$G$3:$BR$161,MATCH('Buying nGRPs'!$A70,'March 2019'!$A$3:$A$158,0),MATCH('Buying nGRPs'!Y$9,'March 2019'!$G$1:$BR$1,0))/SUMIFS(Summary!$D:$D,Summary!$A:$A,'Buying nGRPs'!$A70),"")</f>
        <v/>
      </c>
      <c r="Z70" s="158" t="str">
        <f>IFERROR(INDEX('March 2019'!$G$3:$BR$161,MATCH('Buying nGRPs'!$A70,'March 2019'!$A$3:$A$158,0),MATCH('Buying nGRPs'!Z$9,'March 2019'!$G$1:$BR$1,0))/SUMIFS(Summary!$D:$D,Summary!$A:$A,'Buying nGRPs'!$A70),"")</f>
        <v/>
      </c>
      <c r="AA70" s="158" t="str">
        <f>IFERROR(INDEX('March 2019'!$G$3:$BR$161,MATCH('Buying nGRPs'!$A70,'March 2019'!$A$3:$A$158,0),MATCH('Buying nGRPs'!AA$9,'March 2019'!$G$1:$BR$1,0))/SUMIFS(Summary!$D:$D,Summary!$A:$A,'Buying nGRPs'!$A70),"")</f>
        <v/>
      </c>
      <c r="AB70" s="158" t="str">
        <f>IFERROR(INDEX('March 2019'!$G$3:$BR$161,MATCH('Buying nGRPs'!$A70,'March 2019'!$A$3:$A$158,0),MATCH('Buying nGRPs'!AB$9,'March 2019'!$G$1:$BR$1,0))/SUMIFS(Summary!$D:$D,Summary!$A:$A,'Buying nGRPs'!$A70),"")</f>
        <v/>
      </c>
      <c r="AC70" s="158" t="str">
        <f>IFERROR(INDEX('March 2019'!$G$3:$BR$161,MATCH('Buying nGRPs'!$A70,'March 2019'!$A$3:$A$158,0),MATCH('Buying nGRPs'!AC$9,'March 2019'!$G$1:$BR$1,0))/SUMIFS(Summary!$D:$D,Summary!$A:$A,'Buying nGRPs'!$A70),"")</f>
        <v/>
      </c>
      <c r="AD70" s="158" t="str">
        <f>IFERROR(INDEX('March 2019'!$G$3:$BR$161,MATCH('Buying nGRPs'!$A70,'March 2019'!$A$3:$A$158,0),MATCH('Buying nGRPs'!AD$9,'March 2019'!$G$1:$BR$1,0))/SUMIFS(Summary!$D:$D,Summary!$A:$A,'Buying nGRPs'!$A70),"")</f>
        <v/>
      </c>
      <c r="AE70" s="158" t="str">
        <f>IFERROR(INDEX('March 2019'!$G$3:$BR$161,MATCH('Buying nGRPs'!$A70,'March 2019'!$A$3:$A$158,0),MATCH('Buying nGRPs'!AE$9,'March 2019'!$G$1:$BR$1,0))/SUMIFS(Summary!$D:$D,Summary!$A:$A,'Buying nGRPs'!$A70),"")</f>
        <v/>
      </c>
      <c r="AF70" s="158" t="str">
        <f>IFERROR(INDEX('March 2019'!$G$3:$BR$161,MATCH('Buying nGRPs'!$A70,'March 2019'!$A$3:$A$158,0),MATCH('Buying nGRPs'!AF$9,'March 2019'!$G$1:$BR$1,0))/SUMIFS(Summary!$D:$D,Summary!$A:$A,'Buying nGRPs'!$A70),"")</f>
        <v/>
      </c>
      <c r="AG70" s="158" t="str">
        <f>IFERROR(INDEX('March 2019'!$G$3:$BR$161,MATCH('Buying nGRPs'!$A70,'March 2019'!$A$3:$A$158,0),MATCH('Buying nGRPs'!AG$9,'March 2019'!$G$1:$BR$1,0))/SUMIFS(Summary!$D:$D,Summary!$A:$A,'Buying nGRPs'!$A70),"")</f>
        <v/>
      </c>
      <c r="AH70" s="158" t="str">
        <f>IFERROR(INDEX('March 2019'!$G$3:$BR$161,MATCH('Buying nGRPs'!$A70,'March 2019'!$A$3:$A$158,0),MATCH('Buying nGRPs'!AH$9,'March 2019'!$G$1:$BR$1,0))/SUMIFS(Summary!$D:$D,Summary!$A:$A,'Buying nGRPs'!$A70),"")</f>
        <v/>
      </c>
      <c r="AI70" s="158" t="str">
        <f>IFERROR(INDEX('March 2019'!$G$3:$BR$161,MATCH('Buying nGRPs'!$A70,'March 2019'!$A$3:$A$158,0),MATCH('Buying nGRPs'!AI$9,'March 2019'!$G$1:$BR$1,0))/SUMIFS(Summary!$D:$D,Summary!$A:$A,'Buying nGRPs'!$A70),"")</f>
        <v/>
      </c>
      <c r="AJ70" s="158" t="str">
        <f>IFERROR(INDEX('March 2019'!$G$3:$BR$161,MATCH('Buying nGRPs'!$A70,'March 2019'!$A$3:$A$158,0),MATCH('Buying nGRPs'!AJ$9,'March 2019'!$G$1:$BR$1,0))/SUMIFS(Summary!$D:$D,Summary!$A:$A,'Buying nGRPs'!$A70),"")</f>
        <v/>
      </c>
      <c r="AK70" s="158" t="str">
        <f>IFERROR(INDEX('March 2019'!$G$3:$BR$161,MATCH('Buying nGRPs'!$A70,'March 2019'!$A$3:$A$158,0),MATCH('Buying nGRPs'!AK$9,'March 2019'!$G$1:$BR$1,0))/SUMIFS(Summary!$D:$D,Summary!$A:$A,'Buying nGRPs'!$A70),"")</f>
        <v/>
      </c>
      <c r="AL70" s="158" t="str">
        <f>IFERROR(INDEX('March 2019'!$G$3:$BR$161,MATCH('Buying nGRPs'!$A70,'March 2019'!$A$3:$A$158,0),MATCH('Buying nGRPs'!AL$9,'March 2019'!$G$1:$BR$1,0))/SUMIFS(Summary!$D:$D,Summary!$A:$A,'Buying nGRPs'!$A70),"")</f>
        <v/>
      </c>
      <c r="AM70" s="158" t="str">
        <f>IFERROR(INDEX('March 2019'!$G$3:$BR$161,MATCH('Buying nGRPs'!$A70,'March 2019'!$A$3:$A$158,0),MATCH('Buying nGRPs'!AM$9,'March 2019'!$G$1:$BR$1,0))/SUMIFS(Summary!$D:$D,Summary!$A:$A,'Buying nGRPs'!$A70),"")</f>
        <v/>
      </c>
      <c r="AN70" s="158" t="str">
        <f>IFERROR(INDEX('March 2019'!$G$3:$BR$161,MATCH('Buying nGRPs'!$A70,'March 2019'!$A$3:$A$158,0),MATCH('Buying nGRPs'!AN$9,'March 2019'!$G$1:$BR$1,0))/SUMIFS(Summary!$D:$D,Summary!$A:$A,'Buying nGRPs'!$A70),"")</f>
        <v/>
      </c>
      <c r="AO70" s="158" t="str">
        <f>IFERROR(INDEX('March 2019'!$G$3:$BR$161,MATCH('Buying nGRPs'!$A70,'March 2019'!$A$3:$A$158,0),MATCH('Buying nGRPs'!AO$9,'March 2019'!$G$1:$BR$1,0))/SUMIFS(Summary!$D:$D,Summary!$A:$A,'Buying nGRPs'!$A70),"")</f>
        <v/>
      </c>
      <c r="AP70" s="158" t="str">
        <f>IFERROR(INDEX('March 2019'!$G$3:$BR$161,MATCH('Buying nGRPs'!$A70,'March 2019'!$A$3:$A$158,0),MATCH('Buying nGRPs'!AP$9,'March 2019'!$G$1:$BR$1,0))/SUMIFS(Summary!$D:$D,Summary!$A:$A,'Buying nGRPs'!$A70),"")</f>
        <v/>
      </c>
      <c r="AQ70" s="158" t="str">
        <f>IFERROR(INDEX('March 2019'!$G$3:$BR$161,MATCH('Buying nGRPs'!$A70,'March 2019'!$A$3:$A$158,0),MATCH('Buying nGRPs'!AQ$9,'March 2019'!$G$1:$BR$1,0))/SUMIFS(Summary!$D:$D,Summary!$A:$A,'Buying nGRPs'!$A70),"")</f>
        <v/>
      </c>
      <c r="AR70" s="158" t="str">
        <f>IFERROR(INDEX('March 2019'!$G$3:$BR$161,MATCH('Buying nGRPs'!$A70,'March 2019'!$A$3:$A$158,0),MATCH('Buying nGRPs'!AR$9,'March 2019'!$G$1:$BR$1,0))/SUMIFS(Summary!$D:$D,Summary!$A:$A,'Buying nGRPs'!$A70),"")</f>
        <v/>
      </c>
      <c r="AS70" s="158" t="str">
        <f>IFERROR(INDEX('March 2019'!$G$3:$BR$161,MATCH('Buying nGRPs'!$A70,'March 2019'!$A$3:$A$158,0),MATCH('Buying nGRPs'!AS$9,'March 2019'!$G$1:$BR$1,0))/SUMIFS(Summary!$D:$D,Summary!$A:$A,'Buying nGRPs'!$A70),"")</f>
        <v/>
      </c>
      <c r="AT70" s="158" t="str">
        <f>IFERROR(INDEX('March 2019'!$G$3:$BR$161,MATCH('Buying nGRPs'!$A70,'March 2019'!$A$3:$A$158,0),MATCH('Buying nGRPs'!AT$9,'March 2019'!$G$1:$BR$1,0))/SUMIFS(Summary!$D:$D,Summary!$A:$A,'Buying nGRPs'!$A70),"")</f>
        <v/>
      </c>
      <c r="AU70" s="158" t="str">
        <f>IFERROR(INDEX('March 2019'!$G$3:$BR$161,MATCH('Buying nGRPs'!$A70,'March 2019'!$A$3:$A$158,0),MATCH('Buying nGRPs'!AU$9,'March 2019'!$G$1:$BR$1,0))/SUMIFS(Summary!$D:$D,Summary!$A:$A,'Buying nGRPs'!$A70),"")</f>
        <v/>
      </c>
      <c r="AV70" s="158" t="str">
        <f>IFERROR(INDEX('March 2019'!$G$3:$BR$161,MATCH('Buying nGRPs'!$A70,'March 2019'!$A$3:$A$158,0),MATCH('Buying nGRPs'!AV$9,'March 2019'!$G$1:$BR$1,0))/SUMIFS(Summary!$D:$D,Summary!$A:$A,'Buying nGRPs'!$A70),"")</f>
        <v/>
      </c>
      <c r="AW70" s="158" t="str">
        <f>IFERROR(INDEX('March 2019'!$G$3:$BR$161,MATCH('Buying nGRPs'!$A70,'March 2019'!$A$3:$A$158,0),MATCH('Buying nGRPs'!AW$9,'March 2019'!$G$1:$BR$1,0))/SUMIFS(Summary!$D:$D,Summary!$A:$A,'Buying nGRPs'!$A70),"")</f>
        <v/>
      </c>
      <c r="AX70" s="158" t="str">
        <f>IFERROR(INDEX('March 2019'!$G$3:$BR$161,MATCH('Buying nGRPs'!$A70,'March 2019'!$A$3:$A$158,0),MATCH('Buying nGRPs'!AX$9,'March 2019'!$G$1:$BR$1,0))/SUMIFS(Summary!$D:$D,Summary!$A:$A,'Buying nGRPs'!$A70),"")</f>
        <v/>
      </c>
      <c r="AY70" s="158" t="str">
        <f>IFERROR(INDEX('March 2019'!$G$3:$BR$161,MATCH('Buying nGRPs'!$A70,'March 2019'!$A$3:$A$158,0),MATCH('Buying nGRPs'!AY$9,'March 2019'!$G$1:$BR$1,0))/SUMIFS(Summary!$D:$D,Summary!$A:$A,'Buying nGRPs'!$A70),"")</f>
        <v/>
      </c>
      <c r="AZ70" s="158" t="str">
        <f>IFERROR(INDEX('March 2019'!$G$3:$BR$161,MATCH('Buying nGRPs'!$A70,'March 2019'!$A$3:$A$158,0),MATCH('Buying nGRPs'!AZ$9,'March 2019'!$G$1:$BR$1,0))/SUMIFS(Summary!$D:$D,Summary!$A:$A,'Buying nGRPs'!$A70),"")</f>
        <v/>
      </c>
      <c r="BA70" s="158" t="str">
        <f>IFERROR(INDEX('March 2019'!$G$3:$BR$161,MATCH('Buying nGRPs'!$A70,'March 2019'!$A$3:$A$158,0),MATCH('Buying nGRPs'!BA$9,'March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>
      <c r="A71" s="80" t="s">
        <v>85</v>
      </c>
      <c r="B71" s="105">
        <f t="shared" si="58"/>
        <v>0</v>
      </c>
      <c r="C71" s="192">
        <f t="shared" si="63"/>
        <v>0</v>
      </c>
      <c r="D71" s="48">
        <f t="shared" si="59"/>
        <v>0</v>
      </c>
      <c r="E71" s="138">
        <f t="shared" si="60"/>
        <v>0</v>
      </c>
      <c r="F71" s="93" t="s">
        <v>85</v>
      </c>
      <c r="G71" s="158" t="str">
        <f>IFERROR(INDEX('March 2019'!$G$3:$BR$161,MATCH('Buying nGRPs'!$A71,'March 2019'!$A$3:$A$158,0),MATCH('Buying nGRPs'!G$9,'March 2019'!$G$1:$BR$1,0))/SUMIFS(Summary!$D:$D,Summary!$A:$A,'Buying nGRPs'!$A71),"")</f>
        <v/>
      </c>
      <c r="H71" s="158" t="str">
        <f>IFERROR(INDEX('March 2019'!$G$3:$BR$161,MATCH('Buying nGRPs'!$A71,'March 2019'!$A$3:$A$158,0),MATCH('Buying nGRPs'!H$9,'March 2019'!$G$1:$BR$1,0))/SUMIFS(Summary!$D:$D,Summary!$A:$A,'Buying nGRPs'!$A71),"")</f>
        <v/>
      </c>
      <c r="I71" s="158" t="str">
        <f>IFERROR(INDEX('March 2019'!$G$3:$BR$161,MATCH('Buying nGRPs'!$A71,'March 2019'!$A$3:$A$158,0),MATCH('Buying nGRPs'!I$9,'March 2019'!$G$1:$BR$1,0))/SUMIFS(Summary!$D:$D,Summary!$A:$A,'Buying nGRPs'!$A71),"")</f>
        <v/>
      </c>
      <c r="J71" s="158">
        <f>IFERROR(INDEX('March 2019'!$G$3:$BR$161,MATCH('Buying nGRPs'!$A71,'March 2019'!$A$3:$A$158,0),MATCH('Buying nGRPs'!J$9,'March 2019'!$G$1:$BR$1,0))/SUMIFS(Summary!$D:$D,Summary!$A:$A,'Buying nGRPs'!$A71),"")</f>
        <v>0</v>
      </c>
      <c r="K71" s="158" t="str">
        <f>IFERROR(INDEX('March 2019'!$G$3:$BR$161,MATCH('Buying nGRPs'!$A71,'March 2019'!$A$3:$A$158,0),MATCH('Buying nGRPs'!K$9,'March 2019'!$G$1:$BR$1,0))/SUMIFS(Summary!$D:$D,Summary!$A:$A,'Buying nGRPs'!$A71),"")</f>
        <v/>
      </c>
      <c r="L71" s="158" t="str">
        <f>IFERROR(INDEX('March 2019'!$G$3:$BR$161,MATCH('Buying nGRPs'!$A71,'March 2019'!$A$3:$A$158,0),MATCH('Buying nGRPs'!L$9,'March 2019'!$G$1:$BR$1,0))/SUMIFS(Summary!$D:$D,Summary!$A:$A,'Buying nGRPs'!$A71),"")</f>
        <v/>
      </c>
      <c r="M71" s="158" t="str">
        <f>IFERROR(INDEX('March 2019'!$G$3:$BR$161,MATCH('Buying nGRPs'!$A71,'March 2019'!$A$3:$A$158,0),MATCH('Buying nGRPs'!M$9,'March 2019'!$G$1:$BR$1,0))/SUMIFS(Summary!$D:$D,Summary!$A:$A,'Buying nGRPs'!$A71),"")</f>
        <v/>
      </c>
      <c r="N71" s="158" t="str">
        <f>IFERROR(INDEX('March 2019'!$G$3:$BR$161,MATCH('Buying nGRPs'!$A71,'March 2019'!$A$3:$A$158,0),MATCH('Buying nGRPs'!N$9,'March 2019'!$G$1:$BR$1,0))/SUMIFS(Summary!$D:$D,Summary!$A:$A,'Buying nGRPs'!$A71),"")</f>
        <v/>
      </c>
      <c r="O71" s="158" t="str">
        <f>IFERROR(INDEX('March 2019'!$G$3:$BR$161,MATCH('Buying nGRPs'!$A71,'March 2019'!$A$3:$A$158,0),MATCH('Buying nGRPs'!O$9,'March 2019'!$G$1:$BR$1,0))/SUMIFS(Summary!$D:$D,Summary!$A:$A,'Buying nGRPs'!$A71),"")</f>
        <v/>
      </c>
      <c r="P71" s="158" t="str">
        <f>IFERROR(INDEX('March 2019'!$G$3:$BR$161,MATCH('Buying nGRPs'!$A71,'March 2019'!$A$3:$A$158,0),MATCH('Buying nGRPs'!P$9,'March 2019'!$G$1:$BR$1,0))/SUMIFS(Summary!$D:$D,Summary!$A:$A,'Buying nGRPs'!$A71),"")</f>
        <v/>
      </c>
      <c r="Q71" s="158" t="str">
        <f>IFERROR(INDEX('March 2019'!$G$3:$BR$161,MATCH('Buying nGRPs'!$A71,'March 2019'!$A$3:$A$158,0),MATCH('Buying nGRPs'!Q$9,'March 2019'!$G$1:$BR$1,0))/SUMIFS(Summary!$D:$D,Summary!$A:$A,'Buying nGRPs'!$A71),"")</f>
        <v/>
      </c>
      <c r="R71" s="158" t="str">
        <f>IFERROR(INDEX('March 2019'!$G$3:$BR$161,MATCH('Buying nGRPs'!$A71,'March 2019'!$A$3:$A$158,0),MATCH('Buying nGRPs'!R$9,'March 2019'!$G$1:$BR$1,0))/SUMIFS(Summary!$D:$D,Summary!$A:$A,'Buying nGRPs'!$A71),"")</f>
        <v/>
      </c>
      <c r="S71" s="158" t="str">
        <f>IFERROR(INDEX('March 2019'!$G$3:$BR$161,MATCH('Buying nGRPs'!$A71,'March 2019'!$A$3:$A$158,0),MATCH('Buying nGRPs'!S$9,'March 2019'!$G$1:$BR$1,0))/SUMIFS(Summary!$D:$D,Summary!$A:$A,'Buying nGRPs'!$A71),"")</f>
        <v/>
      </c>
      <c r="T71" s="158" t="str">
        <f>IFERROR(INDEX('March 2019'!$G$3:$BR$161,MATCH('Buying nGRPs'!$A71,'March 2019'!$A$3:$A$158,0),MATCH('Buying nGRPs'!T$9,'March 2019'!$G$1:$BR$1,0))/SUMIFS(Summary!$D:$D,Summary!$A:$A,'Buying nGRPs'!$A71),"")</f>
        <v/>
      </c>
      <c r="U71" s="158" t="str">
        <f>IFERROR(INDEX('March 2019'!$G$3:$BR$161,MATCH('Buying nGRPs'!$A71,'March 2019'!$A$3:$A$158,0),MATCH('Buying nGRPs'!U$9,'March 2019'!$G$1:$BR$1,0))/SUMIFS(Summary!$D:$D,Summary!$A:$A,'Buying nGRPs'!$A71),"")</f>
        <v/>
      </c>
      <c r="V71" s="158" t="str">
        <f>IFERROR(INDEX('March 2019'!$G$3:$BR$161,MATCH('Buying nGRPs'!$A71,'March 2019'!$A$3:$A$158,0),MATCH('Buying nGRPs'!V$9,'March 2019'!$G$1:$BR$1,0))/SUMIFS(Summary!$D:$D,Summary!$A:$A,'Buying nGRPs'!$A71),"")</f>
        <v/>
      </c>
      <c r="W71" s="158" t="str">
        <f>IFERROR(INDEX('March 2019'!$G$3:$BR$161,MATCH('Buying nGRPs'!$A71,'March 2019'!$A$3:$A$158,0),MATCH('Buying nGRPs'!W$9,'March 2019'!$G$1:$BR$1,0))/SUMIFS(Summary!$D:$D,Summary!$A:$A,'Buying nGRPs'!$A71),"")</f>
        <v/>
      </c>
      <c r="X71" s="158" t="str">
        <f>IFERROR(INDEX('March 2019'!$G$3:$BR$161,MATCH('Buying nGRPs'!$A71,'March 2019'!$A$3:$A$158,0),MATCH('Buying nGRPs'!X$9,'March 2019'!$G$1:$BR$1,0))/SUMIFS(Summary!$D:$D,Summary!$A:$A,'Buying nGRPs'!$A71),"")</f>
        <v/>
      </c>
      <c r="Y71" s="158" t="str">
        <f>IFERROR(INDEX('March 2019'!$G$3:$BR$161,MATCH('Buying nGRPs'!$A71,'March 2019'!$A$3:$A$158,0),MATCH('Buying nGRPs'!Y$9,'March 2019'!$G$1:$BR$1,0))/SUMIFS(Summary!$D:$D,Summary!$A:$A,'Buying nGRPs'!$A71),"")</f>
        <v/>
      </c>
      <c r="Z71" s="158" t="str">
        <f>IFERROR(INDEX('March 2019'!$G$3:$BR$161,MATCH('Buying nGRPs'!$A71,'March 2019'!$A$3:$A$158,0),MATCH('Buying nGRPs'!Z$9,'March 2019'!$G$1:$BR$1,0))/SUMIFS(Summary!$D:$D,Summary!$A:$A,'Buying nGRPs'!$A71),"")</f>
        <v/>
      </c>
      <c r="AA71" s="158" t="str">
        <f>IFERROR(INDEX('March 2019'!$G$3:$BR$161,MATCH('Buying nGRPs'!$A71,'March 2019'!$A$3:$A$158,0),MATCH('Buying nGRPs'!AA$9,'March 2019'!$G$1:$BR$1,0))/SUMIFS(Summary!$D:$D,Summary!$A:$A,'Buying nGRPs'!$A71),"")</f>
        <v/>
      </c>
      <c r="AB71" s="158" t="str">
        <f>IFERROR(INDEX('March 2019'!$G$3:$BR$161,MATCH('Buying nGRPs'!$A71,'March 2019'!$A$3:$A$158,0),MATCH('Buying nGRPs'!AB$9,'March 2019'!$G$1:$BR$1,0))/SUMIFS(Summary!$D:$D,Summary!$A:$A,'Buying nGRPs'!$A71),"")</f>
        <v/>
      </c>
      <c r="AC71" s="158">
        <f>IFERROR(INDEX('March 2019'!$G$3:$BR$161,MATCH('Buying nGRPs'!$A71,'March 2019'!$A$3:$A$158,0),MATCH('Buying nGRPs'!AC$9,'March 2019'!$G$1:$BR$1,0))/SUMIFS(Summary!$D:$D,Summary!$A:$A,'Buying nGRPs'!$A71),"")</f>
        <v>0</v>
      </c>
      <c r="AD71" s="158">
        <f>IFERROR(INDEX('March 2019'!$G$3:$BR$161,MATCH('Buying nGRPs'!$A71,'March 2019'!$A$3:$A$158,0),MATCH('Buying nGRPs'!AD$9,'March 2019'!$G$1:$BR$1,0))/SUMIFS(Summary!$D:$D,Summary!$A:$A,'Buying nGRPs'!$A71),"")</f>
        <v>0</v>
      </c>
      <c r="AE71" s="158" t="str">
        <f>IFERROR(INDEX('March 2019'!$G$3:$BR$161,MATCH('Buying nGRPs'!$A71,'March 2019'!$A$3:$A$158,0),MATCH('Buying nGRPs'!AE$9,'March 2019'!$G$1:$BR$1,0))/SUMIFS(Summary!$D:$D,Summary!$A:$A,'Buying nGRPs'!$A71),"")</f>
        <v/>
      </c>
      <c r="AF71" s="158" t="str">
        <f>IFERROR(INDEX('March 2019'!$G$3:$BR$161,MATCH('Buying nGRPs'!$A71,'March 2019'!$A$3:$A$158,0),MATCH('Buying nGRPs'!AF$9,'March 2019'!$G$1:$BR$1,0))/SUMIFS(Summary!$D:$D,Summary!$A:$A,'Buying nGRPs'!$A71),"")</f>
        <v/>
      </c>
      <c r="AG71" s="158" t="str">
        <f>IFERROR(INDEX('March 2019'!$G$3:$BR$161,MATCH('Buying nGRPs'!$A71,'March 2019'!$A$3:$A$158,0),MATCH('Buying nGRPs'!AG$9,'March 2019'!$G$1:$BR$1,0))/SUMIFS(Summary!$D:$D,Summary!$A:$A,'Buying nGRPs'!$A71),"")</f>
        <v/>
      </c>
      <c r="AH71" s="158">
        <f>IFERROR(INDEX('March 2019'!$G$3:$BR$161,MATCH('Buying nGRPs'!$A71,'March 2019'!$A$3:$A$158,0),MATCH('Buying nGRPs'!AH$9,'March 2019'!$G$1:$BR$1,0))/SUMIFS(Summary!$D:$D,Summary!$A:$A,'Buying nGRPs'!$A71),"")</f>
        <v>0</v>
      </c>
      <c r="AI71" s="158" t="str">
        <f>IFERROR(INDEX('March 2019'!$G$3:$BR$161,MATCH('Buying nGRPs'!$A71,'March 2019'!$A$3:$A$158,0),MATCH('Buying nGRPs'!AI$9,'March 2019'!$G$1:$BR$1,0))/SUMIFS(Summary!$D:$D,Summary!$A:$A,'Buying nGRPs'!$A71),"")</f>
        <v/>
      </c>
      <c r="AJ71" s="158" t="str">
        <f>IFERROR(INDEX('March 2019'!$G$3:$BR$161,MATCH('Buying nGRPs'!$A71,'March 2019'!$A$3:$A$158,0),MATCH('Buying nGRPs'!AJ$9,'March 2019'!$G$1:$BR$1,0))/SUMIFS(Summary!$D:$D,Summary!$A:$A,'Buying nGRPs'!$A71),"")</f>
        <v/>
      </c>
      <c r="AK71" s="158">
        <f>IFERROR(INDEX('March 2019'!$G$3:$BR$161,MATCH('Buying nGRPs'!$A71,'March 2019'!$A$3:$A$158,0),MATCH('Buying nGRPs'!AK$9,'March 2019'!$G$1:$BR$1,0))/SUMIFS(Summary!$D:$D,Summary!$A:$A,'Buying nGRPs'!$A71),"")</f>
        <v>0</v>
      </c>
      <c r="AL71" s="158">
        <f>IFERROR(INDEX('March 2019'!$G$3:$BR$161,MATCH('Buying nGRPs'!$A71,'March 2019'!$A$3:$A$158,0),MATCH('Buying nGRPs'!AL$9,'March 2019'!$G$1:$BR$1,0))/SUMIFS(Summary!$D:$D,Summary!$A:$A,'Buying nGRPs'!$A71),"")</f>
        <v>0</v>
      </c>
      <c r="AM71" s="158" t="str">
        <f>IFERROR(INDEX('March 2019'!$G$3:$BR$161,MATCH('Buying nGRPs'!$A71,'March 2019'!$A$3:$A$158,0),MATCH('Buying nGRPs'!AM$9,'March 2019'!$G$1:$BR$1,0))/SUMIFS(Summary!$D:$D,Summary!$A:$A,'Buying nGRPs'!$A71),"")</f>
        <v/>
      </c>
      <c r="AN71" s="158">
        <f>IFERROR(INDEX('March 2019'!$G$3:$BR$161,MATCH('Buying nGRPs'!$A71,'March 2019'!$A$3:$A$158,0),MATCH('Buying nGRPs'!AN$9,'March 2019'!$G$1:$BR$1,0))/SUMIFS(Summary!$D:$D,Summary!$A:$A,'Buying nGRPs'!$A71),"")</f>
        <v>0</v>
      </c>
      <c r="AO71" s="158">
        <f>IFERROR(INDEX('March 2019'!$G$3:$BR$161,MATCH('Buying nGRPs'!$A71,'March 2019'!$A$3:$A$158,0),MATCH('Buying nGRPs'!AO$9,'March 2019'!$G$1:$BR$1,0))/SUMIFS(Summary!$D:$D,Summary!$A:$A,'Buying nGRPs'!$A71),"")</f>
        <v>0</v>
      </c>
      <c r="AP71" s="158" t="str">
        <f>IFERROR(INDEX('March 2019'!$G$3:$BR$161,MATCH('Buying nGRPs'!$A71,'March 2019'!$A$3:$A$158,0),MATCH('Buying nGRPs'!AP$9,'March 2019'!$G$1:$BR$1,0))/SUMIFS(Summary!$D:$D,Summary!$A:$A,'Buying nGRPs'!$A71),"")</f>
        <v/>
      </c>
      <c r="AQ71" s="158" t="str">
        <f>IFERROR(INDEX('March 2019'!$G$3:$BR$161,MATCH('Buying nGRPs'!$A71,'March 2019'!$A$3:$A$158,0),MATCH('Buying nGRPs'!AQ$9,'March 2019'!$G$1:$BR$1,0))/SUMIFS(Summary!$D:$D,Summary!$A:$A,'Buying nGRPs'!$A71),"")</f>
        <v/>
      </c>
      <c r="AR71" s="158">
        <f>IFERROR(INDEX('March 2019'!$G$3:$BR$161,MATCH('Buying nGRPs'!$A71,'March 2019'!$A$3:$A$158,0),MATCH('Buying nGRPs'!AR$9,'March 2019'!$G$1:$BR$1,0))/SUMIFS(Summary!$D:$D,Summary!$A:$A,'Buying nGRPs'!$A71),"")</f>
        <v>0</v>
      </c>
      <c r="AS71" s="158" t="str">
        <f>IFERROR(INDEX('March 2019'!$G$3:$BR$161,MATCH('Buying nGRPs'!$A71,'March 2019'!$A$3:$A$158,0),MATCH('Buying nGRPs'!AS$9,'March 2019'!$G$1:$BR$1,0))/SUMIFS(Summary!$D:$D,Summary!$A:$A,'Buying nGRPs'!$A71),"")</f>
        <v/>
      </c>
      <c r="AT71" s="158" t="str">
        <f>IFERROR(INDEX('March 2019'!$G$3:$BR$161,MATCH('Buying nGRPs'!$A71,'March 2019'!$A$3:$A$158,0),MATCH('Buying nGRPs'!AT$9,'March 2019'!$G$1:$BR$1,0))/SUMIFS(Summary!$D:$D,Summary!$A:$A,'Buying nGRPs'!$A71),"")</f>
        <v/>
      </c>
      <c r="AU71" s="158" t="str">
        <f>IFERROR(INDEX('March 2019'!$G$3:$BR$161,MATCH('Buying nGRPs'!$A71,'March 2019'!$A$3:$A$158,0),MATCH('Buying nGRPs'!AU$9,'March 2019'!$G$1:$BR$1,0))/SUMIFS(Summary!$D:$D,Summary!$A:$A,'Buying nGRPs'!$A71),"")</f>
        <v/>
      </c>
      <c r="AV71" s="158" t="str">
        <f>IFERROR(INDEX('March 2019'!$G$3:$BR$161,MATCH('Buying nGRPs'!$A71,'March 2019'!$A$3:$A$158,0),MATCH('Buying nGRPs'!AV$9,'March 2019'!$G$1:$BR$1,0))/SUMIFS(Summary!$D:$D,Summary!$A:$A,'Buying nGRPs'!$A71),"")</f>
        <v/>
      </c>
      <c r="AW71" s="158" t="str">
        <f>IFERROR(INDEX('March 2019'!$G$3:$BR$161,MATCH('Buying nGRPs'!$A71,'March 2019'!$A$3:$A$158,0),MATCH('Buying nGRPs'!AW$9,'March 2019'!$G$1:$BR$1,0))/SUMIFS(Summary!$D:$D,Summary!$A:$A,'Buying nGRPs'!$A71),"")</f>
        <v/>
      </c>
      <c r="AX71" s="158">
        <f>IFERROR(INDEX('March 2019'!$G$3:$BR$161,MATCH('Buying nGRPs'!$A71,'March 2019'!$A$3:$A$158,0),MATCH('Buying nGRPs'!AX$9,'March 2019'!$G$1:$BR$1,0))/SUMIFS(Summary!$D:$D,Summary!$A:$A,'Buying nGRPs'!$A71),"")</f>
        <v>0</v>
      </c>
      <c r="AY71" s="158">
        <f>IFERROR(INDEX('March 2019'!$G$3:$BR$161,MATCH('Buying nGRPs'!$A71,'March 2019'!$A$3:$A$158,0),MATCH('Buying nGRPs'!AY$9,'March 2019'!$G$1:$BR$1,0))/SUMIFS(Summary!$D:$D,Summary!$A:$A,'Buying nGRPs'!$A71),"")</f>
        <v>0</v>
      </c>
      <c r="AZ71" s="158">
        <f>IFERROR(INDEX('March 2019'!$G$3:$BR$161,MATCH('Buying nGRPs'!$A71,'March 2019'!$A$3:$A$158,0),MATCH('Buying nGRPs'!AZ$9,'March 2019'!$G$1:$BR$1,0))/SUMIFS(Summary!$D:$D,Summary!$A:$A,'Buying nGRPs'!$A71),"")</f>
        <v>0</v>
      </c>
      <c r="BA71" s="158">
        <f>IFERROR(INDEX('March 2019'!$G$3:$BR$161,MATCH('Buying nGRPs'!$A71,'March 2019'!$A$3:$A$158,0),MATCH('Buying nGRPs'!BA$9,'March 2019'!$G$1:$BR$1,0))/SUMIFS(Summary!$D:$D,Summary!$A:$A,'Buying nGRPs'!$A71),"")</f>
        <v>0</v>
      </c>
      <c r="BB71" s="11">
        <f t="shared" si="61"/>
        <v>0</v>
      </c>
      <c r="BC71" s="11"/>
      <c r="BD71" s="114">
        <f t="shared" si="62"/>
        <v>0</v>
      </c>
    </row>
    <row r="72" spans="1:57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IFERROR(INDEX('March 2019'!$G$3:$BR$161,MATCH('Buying nGRPs'!$A72,'March 2019'!$A$3:$A$158,0),MATCH('Buying nGRPs'!G$9,'March 2019'!$G$1:$BR$1,0))/SUMIFS(Summary!$D:$D,Summary!$A:$A,'Buying nGRPs'!$A72),"")</f>
        <v/>
      </c>
      <c r="H72" s="158" t="str">
        <f>IFERROR(INDEX('March 2019'!$G$3:$BR$161,MATCH('Buying nGRPs'!$A72,'March 2019'!$A$3:$A$158,0),MATCH('Buying nGRPs'!H$9,'March 2019'!$G$1:$BR$1,0))/SUMIFS(Summary!$D:$D,Summary!$A:$A,'Buying nGRPs'!$A72),"")</f>
        <v/>
      </c>
      <c r="I72" s="158" t="str">
        <f>IFERROR(INDEX('March 2019'!$G$3:$BR$161,MATCH('Buying nGRPs'!$A72,'March 2019'!$A$3:$A$158,0),MATCH('Buying nGRPs'!I$9,'March 2019'!$G$1:$BR$1,0))/SUMIFS(Summary!$D:$D,Summary!$A:$A,'Buying nGRPs'!$A72),"")</f>
        <v/>
      </c>
      <c r="J72" s="158" t="str">
        <f>IFERROR(INDEX('March 2019'!$G$3:$BR$161,MATCH('Buying nGRPs'!$A72,'March 2019'!$A$3:$A$158,0),MATCH('Buying nGRPs'!J$9,'March 2019'!$G$1:$BR$1,0))/SUMIFS(Summary!$D:$D,Summary!$A:$A,'Buying nGRPs'!$A72),"")</f>
        <v/>
      </c>
      <c r="K72" s="158" t="str">
        <f>IFERROR(INDEX('March 2019'!$G$3:$BR$161,MATCH('Buying nGRPs'!$A72,'March 2019'!$A$3:$A$158,0),MATCH('Buying nGRPs'!K$9,'March 2019'!$G$1:$BR$1,0))/SUMIFS(Summary!$D:$D,Summary!$A:$A,'Buying nGRPs'!$A72),"")</f>
        <v/>
      </c>
      <c r="L72" s="158" t="str">
        <f>IFERROR(INDEX('March 2019'!$G$3:$BR$161,MATCH('Buying nGRPs'!$A72,'March 2019'!$A$3:$A$158,0),MATCH('Buying nGRPs'!L$9,'March 2019'!$G$1:$BR$1,0))/SUMIFS(Summary!$D:$D,Summary!$A:$A,'Buying nGRPs'!$A72),"")</f>
        <v/>
      </c>
      <c r="M72" s="158" t="str">
        <f>IFERROR(INDEX('March 2019'!$G$3:$BR$161,MATCH('Buying nGRPs'!$A72,'March 2019'!$A$3:$A$158,0),MATCH('Buying nGRPs'!M$9,'March 2019'!$G$1:$BR$1,0))/SUMIFS(Summary!$D:$D,Summary!$A:$A,'Buying nGRPs'!$A72),"")</f>
        <v/>
      </c>
      <c r="N72" s="158" t="str">
        <f>IFERROR(INDEX('March 2019'!$G$3:$BR$161,MATCH('Buying nGRPs'!$A72,'March 2019'!$A$3:$A$158,0),MATCH('Buying nGRPs'!N$9,'March 2019'!$G$1:$BR$1,0))/SUMIFS(Summary!$D:$D,Summary!$A:$A,'Buying nGRPs'!$A72),"")</f>
        <v/>
      </c>
      <c r="O72" s="158" t="str">
        <f>IFERROR(INDEX('March 2019'!$G$3:$BR$161,MATCH('Buying nGRPs'!$A72,'March 2019'!$A$3:$A$158,0),MATCH('Buying nGRPs'!O$9,'March 2019'!$G$1:$BR$1,0))/SUMIFS(Summary!$D:$D,Summary!$A:$A,'Buying nGRPs'!$A72),"")</f>
        <v/>
      </c>
      <c r="P72" s="158" t="str">
        <f>IFERROR(INDEX('March 2019'!$G$3:$BR$161,MATCH('Buying nGRPs'!$A72,'March 2019'!$A$3:$A$158,0),MATCH('Buying nGRPs'!P$9,'March 2019'!$G$1:$BR$1,0))/SUMIFS(Summary!$D:$D,Summary!$A:$A,'Buying nGRPs'!$A72),"")</f>
        <v/>
      </c>
      <c r="Q72" s="158" t="str">
        <f>IFERROR(INDEX('March 2019'!$G$3:$BR$161,MATCH('Buying nGRPs'!$A72,'March 2019'!$A$3:$A$158,0),MATCH('Buying nGRPs'!Q$9,'March 2019'!$G$1:$BR$1,0))/SUMIFS(Summary!$D:$D,Summary!$A:$A,'Buying nGRPs'!$A72),"")</f>
        <v/>
      </c>
      <c r="R72" s="158" t="str">
        <f>IFERROR(INDEX('March 2019'!$G$3:$BR$161,MATCH('Buying nGRPs'!$A72,'March 2019'!$A$3:$A$158,0),MATCH('Buying nGRPs'!R$9,'March 2019'!$G$1:$BR$1,0))/SUMIFS(Summary!$D:$D,Summary!$A:$A,'Buying nGRPs'!$A72),"")</f>
        <v/>
      </c>
      <c r="S72" s="158" t="str">
        <f>IFERROR(INDEX('March 2019'!$G$3:$BR$161,MATCH('Buying nGRPs'!$A72,'March 2019'!$A$3:$A$158,0),MATCH('Buying nGRPs'!S$9,'March 2019'!$G$1:$BR$1,0))/SUMIFS(Summary!$D:$D,Summary!$A:$A,'Buying nGRPs'!$A72),"")</f>
        <v/>
      </c>
      <c r="T72" s="158" t="str">
        <f>IFERROR(INDEX('March 2019'!$G$3:$BR$161,MATCH('Buying nGRPs'!$A72,'March 2019'!$A$3:$A$158,0),MATCH('Buying nGRPs'!T$9,'March 2019'!$G$1:$BR$1,0))/SUMIFS(Summary!$D:$D,Summary!$A:$A,'Buying nGRPs'!$A72),"")</f>
        <v/>
      </c>
      <c r="U72" s="158" t="str">
        <f>IFERROR(INDEX('March 2019'!$G$3:$BR$161,MATCH('Buying nGRPs'!$A72,'March 2019'!$A$3:$A$158,0),MATCH('Buying nGRPs'!U$9,'March 2019'!$G$1:$BR$1,0))/SUMIFS(Summary!$D:$D,Summary!$A:$A,'Buying nGRPs'!$A72),"")</f>
        <v/>
      </c>
      <c r="V72" s="158" t="str">
        <f>IFERROR(INDEX('March 2019'!$G$3:$BR$161,MATCH('Buying nGRPs'!$A72,'March 2019'!$A$3:$A$158,0),MATCH('Buying nGRPs'!V$9,'March 2019'!$G$1:$BR$1,0))/SUMIFS(Summary!$D:$D,Summary!$A:$A,'Buying nGRPs'!$A72),"")</f>
        <v/>
      </c>
      <c r="W72" s="158" t="str">
        <f>IFERROR(INDEX('March 2019'!$G$3:$BR$161,MATCH('Buying nGRPs'!$A72,'March 2019'!$A$3:$A$158,0),MATCH('Buying nGRPs'!W$9,'March 2019'!$G$1:$BR$1,0))/SUMIFS(Summary!$D:$D,Summary!$A:$A,'Buying nGRPs'!$A72),"")</f>
        <v/>
      </c>
      <c r="X72" s="158" t="str">
        <f>IFERROR(INDEX('March 2019'!$G$3:$BR$161,MATCH('Buying nGRPs'!$A72,'March 2019'!$A$3:$A$158,0),MATCH('Buying nGRPs'!X$9,'March 2019'!$G$1:$BR$1,0))/SUMIFS(Summary!$D:$D,Summary!$A:$A,'Buying nGRPs'!$A72),"")</f>
        <v/>
      </c>
      <c r="Y72" s="158" t="str">
        <f>IFERROR(INDEX('March 2019'!$G$3:$BR$161,MATCH('Buying nGRPs'!$A72,'March 2019'!$A$3:$A$158,0),MATCH('Buying nGRPs'!Y$9,'March 2019'!$G$1:$BR$1,0))/SUMIFS(Summary!$D:$D,Summary!$A:$A,'Buying nGRPs'!$A72),"")</f>
        <v/>
      </c>
      <c r="Z72" s="158" t="str">
        <f>IFERROR(INDEX('March 2019'!$G$3:$BR$161,MATCH('Buying nGRPs'!$A72,'March 2019'!$A$3:$A$158,0),MATCH('Buying nGRPs'!Z$9,'March 2019'!$G$1:$BR$1,0))/SUMIFS(Summary!$D:$D,Summary!$A:$A,'Buying nGRPs'!$A72),"")</f>
        <v/>
      </c>
      <c r="AA72" s="158" t="str">
        <f>IFERROR(INDEX('March 2019'!$G$3:$BR$161,MATCH('Buying nGRPs'!$A72,'March 2019'!$A$3:$A$158,0),MATCH('Buying nGRPs'!AA$9,'March 2019'!$G$1:$BR$1,0))/SUMIFS(Summary!$D:$D,Summary!$A:$A,'Buying nGRPs'!$A72),"")</f>
        <v/>
      </c>
      <c r="AB72" s="158" t="str">
        <f>IFERROR(INDEX('March 2019'!$G$3:$BR$161,MATCH('Buying nGRPs'!$A72,'March 2019'!$A$3:$A$158,0),MATCH('Buying nGRPs'!AB$9,'March 2019'!$G$1:$BR$1,0))/SUMIFS(Summary!$D:$D,Summary!$A:$A,'Buying nGRPs'!$A72),"")</f>
        <v/>
      </c>
      <c r="AC72" s="158" t="str">
        <f>IFERROR(INDEX('March 2019'!$G$3:$BR$161,MATCH('Buying nGRPs'!$A72,'March 2019'!$A$3:$A$158,0),MATCH('Buying nGRPs'!AC$9,'March 2019'!$G$1:$BR$1,0))/SUMIFS(Summary!$D:$D,Summary!$A:$A,'Buying nGRPs'!$A72),"")</f>
        <v/>
      </c>
      <c r="AD72" s="158" t="str">
        <f>IFERROR(INDEX('March 2019'!$G$3:$BR$161,MATCH('Buying nGRPs'!$A72,'March 2019'!$A$3:$A$158,0),MATCH('Buying nGRPs'!AD$9,'March 2019'!$G$1:$BR$1,0))/SUMIFS(Summary!$D:$D,Summary!$A:$A,'Buying nGRPs'!$A72),"")</f>
        <v/>
      </c>
      <c r="AE72" s="158" t="str">
        <f>IFERROR(INDEX('March 2019'!$G$3:$BR$161,MATCH('Buying nGRPs'!$A72,'March 2019'!$A$3:$A$158,0),MATCH('Buying nGRPs'!AE$9,'March 2019'!$G$1:$BR$1,0))/SUMIFS(Summary!$D:$D,Summary!$A:$A,'Buying nGRPs'!$A72),"")</f>
        <v/>
      </c>
      <c r="AF72" s="158" t="str">
        <f>IFERROR(INDEX('March 2019'!$G$3:$BR$161,MATCH('Buying nGRPs'!$A72,'March 2019'!$A$3:$A$158,0),MATCH('Buying nGRPs'!AF$9,'March 2019'!$G$1:$BR$1,0))/SUMIFS(Summary!$D:$D,Summary!$A:$A,'Buying nGRPs'!$A72),"")</f>
        <v/>
      </c>
      <c r="AG72" s="158" t="str">
        <f>IFERROR(INDEX('March 2019'!$G$3:$BR$161,MATCH('Buying nGRPs'!$A72,'March 2019'!$A$3:$A$158,0),MATCH('Buying nGRPs'!AG$9,'March 2019'!$G$1:$BR$1,0))/SUMIFS(Summary!$D:$D,Summary!$A:$A,'Buying nGRPs'!$A72),"")</f>
        <v/>
      </c>
      <c r="AH72" s="158" t="str">
        <f>IFERROR(INDEX('March 2019'!$G$3:$BR$161,MATCH('Buying nGRPs'!$A72,'March 2019'!$A$3:$A$158,0),MATCH('Buying nGRPs'!AH$9,'March 2019'!$G$1:$BR$1,0))/SUMIFS(Summary!$D:$D,Summary!$A:$A,'Buying nGRPs'!$A72),"")</f>
        <v/>
      </c>
      <c r="AI72" s="158" t="str">
        <f>IFERROR(INDEX('March 2019'!$G$3:$BR$161,MATCH('Buying nGRPs'!$A72,'March 2019'!$A$3:$A$158,0),MATCH('Buying nGRPs'!AI$9,'March 2019'!$G$1:$BR$1,0))/SUMIFS(Summary!$D:$D,Summary!$A:$A,'Buying nGRPs'!$A72),"")</f>
        <v/>
      </c>
      <c r="AJ72" s="158" t="str">
        <f>IFERROR(INDEX('March 2019'!$G$3:$BR$161,MATCH('Buying nGRPs'!$A72,'March 2019'!$A$3:$A$158,0),MATCH('Buying nGRPs'!AJ$9,'March 2019'!$G$1:$BR$1,0))/SUMIFS(Summary!$D:$D,Summary!$A:$A,'Buying nGRPs'!$A72),"")</f>
        <v/>
      </c>
      <c r="AK72" s="158" t="str">
        <f>IFERROR(INDEX('March 2019'!$G$3:$BR$161,MATCH('Buying nGRPs'!$A72,'March 2019'!$A$3:$A$158,0),MATCH('Buying nGRPs'!AK$9,'March 2019'!$G$1:$BR$1,0))/SUMIFS(Summary!$D:$D,Summary!$A:$A,'Buying nGRPs'!$A72),"")</f>
        <v/>
      </c>
      <c r="AL72" s="158" t="str">
        <f>IFERROR(INDEX('March 2019'!$G$3:$BR$161,MATCH('Buying nGRPs'!$A72,'March 2019'!$A$3:$A$158,0),MATCH('Buying nGRPs'!AL$9,'March 2019'!$G$1:$BR$1,0))/SUMIFS(Summary!$D:$D,Summary!$A:$A,'Buying nGRPs'!$A72),"")</f>
        <v/>
      </c>
      <c r="AM72" s="158" t="str">
        <f>IFERROR(INDEX('March 2019'!$G$3:$BR$161,MATCH('Buying nGRPs'!$A72,'March 2019'!$A$3:$A$158,0),MATCH('Buying nGRPs'!AM$9,'March 2019'!$G$1:$BR$1,0))/SUMIFS(Summary!$D:$D,Summary!$A:$A,'Buying nGRPs'!$A72),"")</f>
        <v/>
      </c>
      <c r="AN72" s="158" t="str">
        <f>IFERROR(INDEX('March 2019'!$G$3:$BR$161,MATCH('Buying nGRPs'!$A72,'March 2019'!$A$3:$A$158,0),MATCH('Buying nGRPs'!AN$9,'March 2019'!$G$1:$BR$1,0))/SUMIFS(Summary!$D:$D,Summary!$A:$A,'Buying nGRPs'!$A72),"")</f>
        <v/>
      </c>
      <c r="AO72" s="158" t="str">
        <f>IFERROR(INDEX('March 2019'!$G$3:$BR$161,MATCH('Buying nGRPs'!$A72,'March 2019'!$A$3:$A$158,0),MATCH('Buying nGRPs'!AO$9,'March 2019'!$G$1:$BR$1,0))/SUMIFS(Summary!$D:$D,Summary!$A:$A,'Buying nGRPs'!$A72),"")</f>
        <v/>
      </c>
      <c r="AP72" s="158" t="str">
        <f>IFERROR(INDEX('March 2019'!$G$3:$BR$161,MATCH('Buying nGRPs'!$A72,'March 2019'!$A$3:$A$158,0),MATCH('Buying nGRPs'!AP$9,'March 2019'!$G$1:$BR$1,0))/SUMIFS(Summary!$D:$D,Summary!$A:$A,'Buying nGRPs'!$A72),"")</f>
        <v/>
      </c>
      <c r="AQ72" s="158" t="str">
        <f>IFERROR(INDEX('March 2019'!$G$3:$BR$161,MATCH('Buying nGRPs'!$A72,'March 2019'!$A$3:$A$158,0),MATCH('Buying nGRPs'!AQ$9,'March 2019'!$G$1:$BR$1,0))/SUMIFS(Summary!$D:$D,Summary!$A:$A,'Buying nGRPs'!$A72),"")</f>
        <v/>
      </c>
      <c r="AR72" s="158" t="str">
        <f>IFERROR(INDEX('March 2019'!$G$3:$BR$161,MATCH('Buying nGRPs'!$A72,'March 2019'!$A$3:$A$158,0),MATCH('Buying nGRPs'!AR$9,'March 2019'!$G$1:$BR$1,0))/SUMIFS(Summary!$D:$D,Summary!$A:$A,'Buying nGRPs'!$A72),"")</f>
        <v/>
      </c>
      <c r="AS72" s="158" t="str">
        <f>IFERROR(INDEX('March 2019'!$G$3:$BR$161,MATCH('Buying nGRPs'!$A72,'March 2019'!$A$3:$A$158,0),MATCH('Buying nGRPs'!AS$9,'March 2019'!$G$1:$BR$1,0))/SUMIFS(Summary!$D:$D,Summary!$A:$A,'Buying nGRPs'!$A72),"")</f>
        <v/>
      </c>
      <c r="AT72" s="158" t="str">
        <f>IFERROR(INDEX('March 2019'!$G$3:$BR$161,MATCH('Buying nGRPs'!$A72,'March 2019'!$A$3:$A$158,0),MATCH('Buying nGRPs'!AT$9,'March 2019'!$G$1:$BR$1,0))/SUMIFS(Summary!$D:$D,Summary!$A:$A,'Buying nGRPs'!$A72),"")</f>
        <v/>
      </c>
      <c r="AU72" s="158" t="str">
        <f>IFERROR(INDEX('March 2019'!$G$3:$BR$161,MATCH('Buying nGRPs'!$A72,'March 2019'!$A$3:$A$158,0),MATCH('Buying nGRPs'!AU$9,'March 2019'!$G$1:$BR$1,0))/SUMIFS(Summary!$D:$D,Summary!$A:$A,'Buying nGRPs'!$A72),"")</f>
        <v/>
      </c>
      <c r="AV72" s="158" t="str">
        <f>IFERROR(INDEX('March 2019'!$G$3:$BR$161,MATCH('Buying nGRPs'!$A72,'March 2019'!$A$3:$A$158,0),MATCH('Buying nGRPs'!AV$9,'March 2019'!$G$1:$BR$1,0))/SUMIFS(Summary!$D:$D,Summary!$A:$A,'Buying nGRPs'!$A72),"")</f>
        <v/>
      </c>
      <c r="AW72" s="158" t="str">
        <f>IFERROR(INDEX('March 2019'!$G$3:$BR$161,MATCH('Buying nGRPs'!$A72,'March 2019'!$A$3:$A$158,0),MATCH('Buying nGRPs'!AW$9,'March 2019'!$G$1:$BR$1,0))/SUMIFS(Summary!$D:$D,Summary!$A:$A,'Buying nGRPs'!$A72),"")</f>
        <v/>
      </c>
      <c r="AX72" s="158" t="str">
        <f>IFERROR(INDEX('March 2019'!$G$3:$BR$161,MATCH('Buying nGRPs'!$A72,'March 2019'!$A$3:$A$158,0),MATCH('Buying nGRPs'!AX$9,'March 2019'!$G$1:$BR$1,0))/SUMIFS(Summary!$D:$D,Summary!$A:$A,'Buying nGRPs'!$A72),"")</f>
        <v/>
      </c>
      <c r="AY72" s="158" t="str">
        <f>IFERROR(INDEX('March 2019'!$G$3:$BR$161,MATCH('Buying nGRPs'!$A72,'March 2019'!$A$3:$A$158,0),MATCH('Buying nGRPs'!AY$9,'March 2019'!$G$1:$BR$1,0))/SUMIFS(Summary!$D:$D,Summary!$A:$A,'Buying nGRPs'!$A72),"")</f>
        <v/>
      </c>
      <c r="AZ72" s="158" t="str">
        <f>IFERROR(INDEX('March 2019'!$G$3:$BR$161,MATCH('Buying nGRPs'!$A72,'March 2019'!$A$3:$A$158,0),MATCH('Buying nGRPs'!AZ$9,'March 2019'!$G$1:$BR$1,0))/SUMIFS(Summary!$D:$D,Summary!$A:$A,'Buying nGRPs'!$A72),"")</f>
        <v/>
      </c>
      <c r="BA72" s="158" t="str">
        <f>IFERROR(INDEX('March 2019'!$G$3:$BR$161,MATCH('Buying nGRPs'!$A72,'March 2019'!$A$3:$A$158,0),MATCH('Buying nGRPs'!BA$9,'March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IFERROR(INDEX('March 2019'!$G$3:$BR$161,MATCH('Buying nGRPs'!$A73,'March 2019'!$A$3:$A$158,0),MATCH('Buying nGRPs'!G$9,'March 2019'!$G$1:$BR$1,0))/SUMIFS(Summary!$D:$D,Summary!$A:$A,'Buying nGRPs'!$A73),"")</f>
        <v/>
      </c>
      <c r="H73" s="158" t="str">
        <f>IFERROR(INDEX('March 2019'!$G$3:$BR$161,MATCH('Buying nGRPs'!$A73,'March 2019'!$A$3:$A$158,0),MATCH('Buying nGRPs'!H$9,'March 2019'!$G$1:$BR$1,0))/SUMIFS(Summary!$D:$D,Summary!$A:$A,'Buying nGRPs'!$A73),"")</f>
        <v/>
      </c>
      <c r="I73" s="158" t="str">
        <f>IFERROR(INDEX('March 2019'!$G$3:$BR$161,MATCH('Buying nGRPs'!$A73,'March 2019'!$A$3:$A$158,0),MATCH('Buying nGRPs'!I$9,'March 2019'!$G$1:$BR$1,0))/SUMIFS(Summary!$D:$D,Summary!$A:$A,'Buying nGRPs'!$A73),"")</f>
        <v/>
      </c>
      <c r="J73" s="158" t="str">
        <f>IFERROR(INDEX('March 2019'!$G$3:$BR$161,MATCH('Buying nGRPs'!$A73,'March 2019'!$A$3:$A$158,0),MATCH('Buying nGRPs'!J$9,'March 2019'!$G$1:$BR$1,0))/SUMIFS(Summary!$D:$D,Summary!$A:$A,'Buying nGRPs'!$A73),"")</f>
        <v/>
      </c>
      <c r="K73" s="158" t="str">
        <f>IFERROR(INDEX('March 2019'!$G$3:$BR$161,MATCH('Buying nGRPs'!$A73,'March 2019'!$A$3:$A$158,0),MATCH('Buying nGRPs'!K$9,'March 2019'!$G$1:$BR$1,0))/SUMIFS(Summary!$D:$D,Summary!$A:$A,'Buying nGRPs'!$A73),"")</f>
        <v/>
      </c>
      <c r="L73" s="158" t="str">
        <f>IFERROR(INDEX('March 2019'!$G$3:$BR$161,MATCH('Buying nGRPs'!$A73,'March 2019'!$A$3:$A$158,0),MATCH('Buying nGRPs'!L$9,'March 2019'!$G$1:$BR$1,0))/SUMIFS(Summary!$D:$D,Summary!$A:$A,'Buying nGRPs'!$A73),"")</f>
        <v/>
      </c>
      <c r="M73" s="158" t="str">
        <f>IFERROR(INDEX('March 2019'!$G$3:$BR$161,MATCH('Buying nGRPs'!$A73,'March 2019'!$A$3:$A$158,0),MATCH('Buying nGRPs'!M$9,'March 2019'!$G$1:$BR$1,0))/SUMIFS(Summary!$D:$D,Summary!$A:$A,'Buying nGRPs'!$A73),"")</f>
        <v/>
      </c>
      <c r="N73" s="158" t="str">
        <f>IFERROR(INDEX('March 2019'!$G$3:$BR$161,MATCH('Buying nGRPs'!$A73,'March 2019'!$A$3:$A$158,0),MATCH('Buying nGRPs'!N$9,'March 2019'!$G$1:$BR$1,0))/SUMIFS(Summary!$D:$D,Summary!$A:$A,'Buying nGRPs'!$A73),"")</f>
        <v/>
      </c>
      <c r="O73" s="158" t="str">
        <f>IFERROR(INDEX('March 2019'!$G$3:$BR$161,MATCH('Buying nGRPs'!$A73,'March 2019'!$A$3:$A$158,0),MATCH('Buying nGRPs'!O$9,'March 2019'!$G$1:$BR$1,0))/SUMIFS(Summary!$D:$D,Summary!$A:$A,'Buying nGRPs'!$A73),"")</f>
        <v/>
      </c>
      <c r="P73" s="158" t="str">
        <f>IFERROR(INDEX('March 2019'!$G$3:$BR$161,MATCH('Buying nGRPs'!$A73,'March 2019'!$A$3:$A$158,0),MATCH('Buying nGRPs'!P$9,'March 2019'!$G$1:$BR$1,0))/SUMIFS(Summary!$D:$D,Summary!$A:$A,'Buying nGRPs'!$A73),"")</f>
        <v/>
      </c>
      <c r="Q73" s="158" t="str">
        <f>IFERROR(INDEX('March 2019'!$G$3:$BR$161,MATCH('Buying nGRPs'!$A73,'March 2019'!$A$3:$A$158,0),MATCH('Buying nGRPs'!Q$9,'March 2019'!$G$1:$BR$1,0))/SUMIFS(Summary!$D:$D,Summary!$A:$A,'Buying nGRPs'!$A73),"")</f>
        <v/>
      </c>
      <c r="R73" s="158" t="str">
        <f>IFERROR(INDEX('March 2019'!$G$3:$BR$161,MATCH('Buying nGRPs'!$A73,'March 2019'!$A$3:$A$158,0),MATCH('Buying nGRPs'!R$9,'March 2019'!$G$1:$BR$1,0))/SUMIFS(Summary!$D:$D,Summary!$A:$A,'Buying nGRPs'!$A73),"")</f>
        <v/>
      </c>
      <c r="S73" s="158" t="str">
        <f>IFERROR(INDEX('March 2019'!$G$3:$BR$161,MATCH('Buying nGRPs'!$A73,'March 2019'!$A$3:$A$158,0),MATCH('Buying nGRPs'!S$9,'March 2019'!$G$1:$BR$1,0))/SUMIFS(Summary!$D:$D,Summary!$A:$A,'Buying nGRPs'!$A73),"")</f>
        <v/>
      </c>
      <c r="T73" s="158" t="str">
        <f>IFERROR(INDEX('March 2019'!$G$3:$BR$161,MATCH('Buying nGRPs'!$A73,'March 2019'!$A$3:$A$158,0),MATCH('Buying nGRPs'!T$9,'March 2019'!$G$1:$BR$1,0))/SUMIFS(Summary!$D:$D,Summary!$A:$A,'Buying nGRPs'!$A73),"")</f>
        <v/>
      </c>
      <c r="U73" s="158" t="str">
        <f>IFERROR(INDEX('March 2019'!$G$3:$BR$161,MATCH('Buying nGRPs'!$A73,'March 2019'!$A$3:$A$158,0),MATCH('Buying nGRPs'!U$9,'March 2019'!$G$1:$BR$1,0))/SUMIFS(Summary!$D:$D,Summary!$A:$A,'Buying nGRPs'!$A73),"")</f>
        <v/>
      </c>
      <c r="V73" s="158" t="str">
        <f>IFERROR(INDEX('March 2019'!$G$3:$BR$161,MATCH('Buying nGRPs'!$A73,'March 2019'!$A$3:$A$158,0),MATCH('Buying nGRPs'!V$9,'March 2019'!$G$1:$BR$1,0))/SUMIFS(Summary!$D:$D,Summary!$A:$A,'Buying nGRPs'!$A73),"")</f>
        <v/>
      </c>
      <c r="W73" s="158" t="str">
        <f>IFERROR(INDEX('March 2019'!$G$3:$BR$161,MATCH('Buying nGRPs'!$A73,'March 2019'!$A$3:$A$158,0),MATCH('Buying nGRPs'!W$9,'March 2019'!$G$1:$BR$1,0))/SUMIFS(Summary!$D:$D,Summary!$A:$A,'Buying nGRPs'!$A73),"")</f>
        <v/>
      </c>
      <c r="X73" s="158" t="str">
        <f>IFERROR(INDEX('March 2019'!$G$3:$BR$161,MATCH('Buying nGRPs'!$A73,'March 2019'!$A$3:$A$158,0),MATCH('Buying nGRPs'!X$9,'March 2019'!$G$1:$BR$1,0))/SUMIFS(Summary!$D:$D,Summary!$A:$A,'Buying nGRPs'!$A73),"")</f>
        <v/>
      </c>
      <c r="Y73" s="158" t="str">
        <f>IFERROR(INDEX('March 2019'!$G$3:$BR$161,MATCH('Buying nGRPs'!$A73,'March 2019'!$A$3:$A$158,0),MATCH('Buying nGRPs'!Y$9,'March 2019'!$G$1:$BR$1,0))/SUMIFS(Summary!$D:$D,Summary!$A:$A,'Buying nGRPs'!$A73),"")</f>
        <v/>
      </c>
      <c r="Z73" s="158" t="str">
        <f>IFERROR(INDEX('March 2019'!$G$3:$BR$161,MATCH('Buying nGRPs'!$A73,'March 2019'!$A$3:$A$158,0),MATCH('Buying nGRPs'!Z$9,'March 2019'!$G$1:$BR$1,0))/SUMIFS(Summary!$D:$D,Summary!$A:$A,'Buying nGRPs'!$A73),"")</f>
        <v/>
      </c>
      <c r="AA73" s="158" t="str">
        <f>IFERROR(INDEX('March 2019'!$G$3:$BR$161,MATCH('Buying nGRPs'!$A73,'March 2019'!$A$3:$A$158,0),MATCH('Buying nGRPs'!AA$9,'March 2019'!$G$1:$BR$1,0))/SUMIFS(Summary!$D:$D,Summary!$A:$A,'Buying nGRPs'!$A73),"")</f>
        <v/>
      </c>
      <c r="AB73" s="158" t="str">
        <f>IFERROR(INDEX('March 2019'!$G$3:$BR$161,MATCH('Buying nGRPs'!$A73,'March 2019'!$A$3:$A$158,0),MATCH('Buying nGRPs'!AB$9,'March 2019'!$G$1:$BR$1,0))/SUMIFS(Summary!$D:$D,Summary!$A:$A,'Buying nGRPs'!$A73),"")</f>
        <v/>
      </c>
      <c r="AC73" s="158" t="str">
        <f>IFERROR(INDEX('March 2019'!$G$3:$BR$161,MATCH('Buying nGRPs'!$A73,'March 2019'!$A$3:$A$158,0),MATCH('Buying nGRPs'!AC$9,'March 2019'!$G$1:$BR$1,0))/SUMIFS(Summary!$D:$D,Summary!$A:$A,'Buying nGRPs'!$A73),"")</f>
        <v/>
      </c>
      <c r="AD73" s="158" t="str">
        <f>IFERROR(INDEX('March 2019'!$G$3:$BR$161,MATCH('Buying nGRPs'!$A73,'March 2019'!$A$3:$A$158,0),MATCH('Buying nGRPs'!AD$9,'March 2019'!$G$1:$BR$1,0))/SUMIFS(Summary!$D:$D,Summary!$A:$A,'Buying nGRPs'!$A73),"")</f>
        <v/>
      </c>
      <c r="AE73" s="158" t="str">
        <f>IFERROR(INDEX('March 2019'!$G$3:$BR$161,MATCH('Buying nGRPs'!$A73,'March 2019'!$A$3:$A$158,0),MATCH('Buying nGRPs'!AE$9,'March 2019'!$G$1:$BR$1,0))/SUMIFS(Summary!$D:$D,Summary!$A:$A,'Buying nGRPs'!$A73),"")</f>
        <v/>
      </c>
      <c r="AF73" s="158" t="str">
        <f>IFERROR(INDEX('March 2019'!$G$3:$BR$161,MATCH('Buying nGRPs'!$A73,'March 2019'!$A$3:$A$158,0),MATCH('Buying nGRPs'!AF$9,'March 2019'!$G$1:$BR$1,0))/SUMIFS(Summary!$D:$D,Summary!$A:$A,'Buying nGRPs'!$A73),"")</f>
        <v/>
      </c>
      <c r="AG73" s="158" t="str">
        <f>IFERROR(INDEX('March 2019'!$G$3:$BR$161,MATCH('Buying nGRPs'!$A73,'March 2019'!$A$3:$A$158,0),MATCH('Buying nGRPs'!AG$9,'March 2019'!$G$1:$BR$1,0))/SUMIFS(Summary!$D:$D,Summary!$A:$A,'Buying nGRPs'!$A73),"")</f>
        <v/>
      </c>
      <c r="AH73" s="158" t="str">
        <f>IFERROR(INDEX('March 2019'!$G$3:$BR$161,MATCH('Buying nGRPs'!$A73,'March 2019'!$A$3:$A$158,0),MATCH('Buying nGRPs'!AH$9,'March 2019'!$G$1:$BR$1,0))/SUMIFS(Summary!$D:$D,Summary!$A:$A,'Buying nGRPs'!$A73),"")</f>
        <v/>
      </c>
      <c r="AI73" s="158" t="str">
        <f>IFERROR(INDEX('March 2019'!$G$3:$BR$161,MATCH('Buying nGRPs'!$A73,'March 2019'!$A$3:$A$158,0),MATCH('Buying nGRPs'!AI$9,'March 2019'!$G$1:$BR$1,0))/SUMIFS(Summary!$D:$D,Summary!$A:$A,'Buying nGRPs'!$A73),"")</f>
        <v/>
      </c>
      <c r="AJ73" s="158" t="str">
        <f>IFERROR(INDEX('March 2019'!$G$3:$BR$161,MATCH('Buying nGRPs'!$A73,'March 2019'!$A$3:$A$158,0),MATCH('Buying nGRPs'!AJ$9,'March 2019'!$G$1:$BR$1,0))/SUMIFS(Summary!$D:$D,Summary!$A:$A,'Buying nGRPs'!$A73),"")</f>
        <v/>
      </c>
      <c r="AK73" s="158" t="str">
        <f>IFERROR(INDEX('March 2019'!$G$3:$BR$161,MATCH('Buying nGRPs'!$A73,'March 2019'!$A$3:$A$158,0),MATCH('Buying nGRPs'!AK$9,'March 2019'!$G$1:$BR$1,0))/SUMIFS(Summary!$D:$D,Summary!$A:$A,'Buying nGRPs'!$A73),"")</f>
        <v/>
      </c>
      <c r="AL73" s="158" t="str">
        <f>IFERROR(INDEX('March 2019'!$G$3:$BR$161,MATCH('Buying nGRPs'!$A73,'March 2019'!$A$3:$A$158,0),MATCH('Buying nGRPs'!AL$9,'March 2019'!$G$1:$BR$1,0))/SUMIFS(Summary!$D:$D,Summary!$A:$A,'Buying nGRPs'!$A73),"")</f>
        <v/>
      </c>
      <c r="AM73" s="158" t="str">
        <f>IFERROR(INDEX('March 2019'!$G$3:$BR$161,MATCH('Buying nGRPs'!$A73,'March 2019'!$A$3:$A$158,0),MATCH('Buying nGRPs'!AM$9,'March 2019'!$G$1:$BR$1,0))/SUMIFS(Summary!$D:$D,Summary!$A:$A,'Buying nGRPs'!$A73),"")</f>
        <v/>
      </c>
      <c r="AN73" s="158" t="str">
        <f>IFERROR(INDEX('March 2019'!$G$3:$BR$161,MATCH('Buying nGRPs'!$A73,'March 2019'!$A$3:$A$158,0),MATCH('Buying nGRPs'!AN$9,'March 2019'!$G$1:$BR$1,0))/SUMIFS(Summary!$D:$D,Summary!$A:$A,'Buying nGRPs'!$A73),"")</f>
        <v/>
      </c>
      <c r="AO73" s="158" t="str">
        <f>IFERROR(INDEX('March 2019'!$G$3:$BR$161,MATCH('Buying nGRPs'!$A73,'March 2019'!$A$3:$A$158,0),MATCH('Buying nGRPs'!AO$9,'March 2019'!$G$1:$BR$1,0))/SUMIFS(Summary!$D:$D,Summary!$A:$A,'Buying nGRPs'!$A73),"")</f>
        <v/>
      </c>
      <c r="AP73" s="158" t="str">
        <f>IFERROR(INDEX('March 2019'!$G$3:$BR$161,MATCH('Buying nGRPs'!$A73,'March 2019'!$A$3:$A$158,0),MATCH('Buying nGRPs'!AP$9,'March 2019'!$G$1:$BR$1,0))/SUMIFS(Summary!$D:$D,Summary!$A:$A,'Buying nGRPs'!$A73),"")</f>
        <v/>
      </c>
      <c r="AQ73" s="158" t="str">
        <f>IFERROR(INDEX('March 2019'!$G$3:$BR$161,MATCH('Buying nGRPs'!$A73,'March 2019'!$A$3:$A$158,0),MATCH('Buying nGRPs'!AQ$9,'March 2019'!$G$1:$BR$1,0))/SUMIFS(Summary!$D:$D,Summary!$A:$A,'Buying nGRPs'!$A73),"")</f>
        <v/>
      </c>
      <c r="AR73" s="158" t="str">
        <f>IFERROR(INDEX('March 2019'!$G$3:$BR$161,MATCH('Buying nGRPs'!$A73,'March 2019'!$A$3:$A$158,0),MATCH('Buying nGRPs'!AR$9,'March 2019'!$G$1:$BR$1,0))/SUMIFS(Summary!$D:$D,Summary!$A:$A,'Buying nGRPs'!$A73),"")</f>
        <v/>
      </c>
      <c r="AS73" s="158" t="str">
        <f>IFERROR(INDEX('March 2019'!$G$3:$BR$161,MATCH('Buying nGRPs'!$A73,'March 2019'!$A$3:$A$158,0),MATCH('Buying nGRPs'!AS$9,'March 2019'!$G$1:$BR$1,0))/SUMIFS(Summary!$D:$D,Summary!$A:$A,'Buying nGRPs'!$A73),"")</f>
        <v/>
      </c>
      <c r="AT73" s="158" t="str">
        <f>IFERROR(INDEX('March 2019'!$G$3:$BR$161,MATCH('Buying nGRPs'!$A73,'March 2019'!$A$3:$A$158,0),MATCH('Buying nGRPs'!AT$9,'March 2019'!$G$1:$BR$1,0))/SUMIFS(Summary!$D:$D,Summary!$A:$A,'Buying nGRPs'!$A73),"")</f>
        <v/>
      </c>
      <c r="AU73" s="158" t="str">
        <f>IFERROR(INDEX('March 2019'!$G$3:$BR$161,MATCH('Buying nGRPs'!$A73,'March 2019'!$A$3:$A$158,0),MATCH('Buying nGRPs'!AU$9,'March 2019'!$G$1:$BR$1,0))/SUMIFS(Summary!$D:$D,Summary!$A:$A,'Buying nGRPs'!$A73),"")</f>
        <v/>
      </c>
      <c r="AV73" s="158" t="str">
        <f>IFERROR(INDEX('March 2019'!$G$3:$BR$161,MATCH('Buying nGRPs'!$A73,'March 2019'!$A$3:$A$158,0),MATCH('Buying nGRPs'!AV$9,'March 2019'!$G$1:$BR$1,0))/SUMIFS(Summary!$D:$D,Summary!$A:$A,'Buying nGRPs'!$A73),"")</f>
        <v/>
      </c>
      <c r="AW73" s="158" t="str">
        <f>IFERROR(INDEX('March 2019'!$G$3:$BR$161,MATCH('Buying nGRPs'!$A73,'March 2019'!$A$3:$A$158,0),MATCH('Buying nGRPs'!AW$9,'March 2019'!$G$1:$BR$1,0))/SUMIFS(Summary!$D:$D,Summary!$A:$A,'Buying nGRPs'!$A73),"")</f>
        <v/>
      </c>
      <c r="AX73" s="158" t="str">
        <f>IFERROR(INDEX('March 2019'!$G$3:$BR$161,MATCH('Buying nGRPs'!$A73,'March 2019'!$A$3:$A$158,0),MATCH('Buying nGRPs'!AX$9,'March 2019'!$G$1:$BR$1,0))/SUMIFS(Summary!$D:$D,Summary!$A:$A,'Buying nGRPs'!$A73),"")</f>
        <v/>
      </c>
      <c r="AY73" s="158" t="str">
        <f>IFERROR(INDEX('March 2019'!$G$3:$BR$161,MATCH('Buying nGRPs'!$A73,'March 2019'!$A$3:$A$158,0),MATCH('Buying nGRPs'!AY$9,'March 2019'!$G$1:$BR$1,0))/SUMIFS(Summary!$D:$D,Summary!$A:$A,'Buying nGRPs'!$A73),"")</f>
        <v/>
      </c>
      <c r="AZ73" s="158" t="str">
        <f>IFERROR(INDEX('March 2019'!$G$3:$BR$161,MATCH('Buying nGRPs'!$A73,'March 2019'!$A$3:$A$158,0),MATCH('Buying nGRPs'!AZ$9,'March 2019'!$G$1:$BR$1,0))/SUMIFS(Summary!$D:$D,Summary!$A:$A,'Buying nGRPs'!$A73),"")</f>
        <v/>
      </c>
      <c r="BA73" s="158" t="str">
        <f>IFERROR(INDEX('March 2019'!$G$3:$BR$161,MATCH('Buying nGRPs'!$A73,'March 2019'!$A$3:$A$158,0),MATCH('Buying nGRPs'!BA$9,'March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>
      <c r="A74" s="79" t="s">
        <v>88</v>
      </c>
      <c r="B74" s="105">
        <f t="shared" si="58"/>
        <v>0</v>
      </c>
      <c r="C74" s="192">
        <f t="shared" si="63"/>
        <v>0</v>
      </c>
      <c r="D74" s="48">
        <f t="shared" si="59"/>
        <v>0</v>
      </c>
      <c r="E74" s="138">
        <f t="shared" si="60"/>
        <v>0</v>
      </c>
      <c r="F74" s="92" t="s">
        <v>88</v>
      </c>
      <c r="G74" s="158" t="str">
        <f>IFERROR(INDEX('March 2019'!$G$3:$BR$161,MATCH('Buying nGRPs'!$A74,'March 2019'!$A$3:$A$158,0),MATCH('Buying nGRPs'!G$9,'March 2019'!$G$1:$BR$1,0))/SUMIFS(Summary!$D:$D,Summary!$A:$A,'Buying nGRPs'!$A74),"")</f>
        <v/>
      </c>
      <c r="H74" s="158" t="str">
        <f>IFERROR(INDEX('March 2019'!$G$3:$BR$161,MATCH('Buying nGRPs'!$A74,'March 2019'!$A$3:$A$158,0),MATCH('Buying nGRPs'!H$9,'March 2019'!$G$1:$BR$1,0))/SUMIFS(Summary!$D:$D,Summary!$A:$A,'Buying nGRPs'!$A74),"")</f>
        <v/>
      </c>
      <c r="I74" s="158" t="str">
        <f>IFERROR(INDEX('March 2019'!$G$3:$BR$161,MATCH('Buying nGRPs'!$A74,'March 2019'!$A$3:$A$158,0),MATCH('Buying nGRPs'!I$9,'March 2019'!$G$1:$BR$1,0))/SUMIFS(Summary!$D:$D,Summary!$A:$A,'Buying nGRPs'!$A74),"")</f>
        <v/>
      </c>
      <c r="J74" s="158">
        <f>IFERROR(INDEX('March 2019'!$G$3:$BR$161,MATCH('Buying nGRPs'!$A74,'March 2019'!$A$3:$A$158,0),MATCH('Buying nGRPs'!J$9,'March 2019'!$G$1:$BR$1,0))/SUMIFS(Summary!$D:$D,Summary!$A:$A,'Buying nGRPs'!$A74),"")</f>
        <v>0</v>
      </c>
      <c r="K74" s="158" t="str">
        <f>IFERROR(INDEX('March 2019'!$G$3:$BR$161,MATCH('Buying nGRPs'!$A74,'March 2019'!$A$3:$A$158,0),MATCH('Buying nGRPs'!K$9,'March 2019'!$G$1:$BR$1,0))/SUMIFS(Summary!$D:$D,Summary!$A:$A,'Buying nGRPs'!$A74),"")</f>
        <v/>
      </c>
      <c r="L74" s="158" t="str">
        <f>IFERROR(INDEX('March 2019'!$G$3:$BR$161,MATCH('Buying nGRPs'!$A74,'March 2019'!$A$3:$A$158,0),MATCH('Buying nGRPs'!L$9,'March 2019'!$G$1:$BR$1,0))/SUMIFS(Summary!$D:$D,Summary!$A:$A,'Buying nGRPs'!$A74),"")</f>
        <v/>
      </c>
      <c r="M74" s="158" t="str">
        <f>IFERROR(INDEX('March 2019'!$G$3:$BR$161,MATCH('Buying nGRPs'!$A74,'March 2019'!$A$3:$A$158,0),MATCH('Buying nGRPs'!M$9,'March 2019'!$G$1:$BR$1,0))/SUMIFS(Summary!$D:$D,Summary!$A:$A,'Buying nGRPs'!$A74),"")</f>
        <v/>
      </c>
      <c r="N74" s="158" t="str">
        <f>IFERROR(INDEX('March 2019'!$G$3:$BR$161,MATCH('Buying nGRPs'!$A74,'March 2019'!$A$3:$A$158,0),MATCH('Buying nGRPs'!N$9,'March 2019'!$G$1:$BR$1,0))/SUMIFS(Summary!$D:$D,Summary!$A:$A,'Buying nGRPs'!$A74),"")</f>
        <v/>
      </c>
      <c r="O74" s="158" t="str">
        <f>IFERROR(INDEX('March 2019'!$G$3:$BR$161,MATCH('Buying nGRPs'!$A74,'March 2019'!$A$3:$A$158,0),MATCH('Buying nGRPs'!O$9,'March 2019'!$G$1:$BR$1,0))/SUMIFS(Summary!$D:$D,Summary!$A:$A,'Buying nGRPs'!$A74),"")</f>
        <v/>
      </c>
      <c r="P74" s="158" t="str">
        <f>IFERROR(INDEX('March 2019'!$G$3:$BR$161,MATCH('Buying nGRPs'!$A74,'March 2019'!$A$3:$A$158,0),MATCH('Buying nGRPs'!P$9,'March 2019'!$G$1:$BR$1,0))/SUMIFS(Summary!$D:$D,Summary!$A:$A,'Buying nGRPs'!$A74),"")</f>
        <v/>
      </c>
      <c r="Q74" s="158" t="str">
        <f>IFERROR(INDEX('March 2019'!$G$3:$BR$161,MATCH('Buying nGRPs'!$A74,'March 2019'!$A$3:$A$158,0),MATCH('Buying nGRPs'!Q$9,'March 2019'!$G$1:$BR$1,0))/SUMIFS(Summary!$D:$D,Summary!$A:$A,'Buying nGRPs'!$A74),"")</f>
        <v/>
      </c>
      <c r="R74" s="158" t="str">
        <f>IFERROR(INDEX('March 2019'!$G$3:$BR$161,MATCH('Buying nGRPs'!$A74,'March 2019'!$A$3:$A$158,0),MATCH('Buying nGRPs'!R$9,'March 2019'!$G$1:$BR$1,0))/SUMIFS(Summary!$D:$D,Summary!$A:$A,'Buying nGRPs'!$A74),"")</f>
        <v/>
      </c>
      <c r="S74" s="158" t="str">
        <f>IFERROR(INDEX('March 2019'!$G$3:$BR$161,MATCH('Buying nGRPs'!$A74,'March 2019'!$A$3:$A$158,0),MATCH('Buying nGRPs'!S$9,'March 2019'!$G$1:$BR$1,0))/SUMIFS(Summary!$D:$D,Summary!$A:$A,'Buying nGRPs'!$A74),"")</f>
        <v/>
      </c>
      <c r="T74" s="158" t="str">
        <f>IFERROR(INDEX('March 2019'!$G$3:$BR$161,MATCH('Buying nGRPs'!$A74,'March 2019'!$A$3:$A$158,0),MATCH('Buying nGRPs'!T$9,'March 2019'!$G$1:$BR$1,0))/SUMIFS(Summary!$D:$D,Summary!$A:$A,'Buying nGRPs'!$A74),"")</f>
        <v/>
      </c>
      <c r="U74" s="158" t="str">
        <f>IFERROR(INDEX('March 2019'!$G$3:$BR$161,MATCH('Buying nGRPs'!$A74,'March 2019'!$A$3:$A$158,0),MATCH('Buying nGRPs'!U$9,'March 2019'!$G$1:$BR$1,0))/SUMIFS(Summary!$D:$D,Summary!$A:$A,'Buying nGRPs'!$A74),"")</f>
        <v/>
      </c>
      <c r="V74" s="158" t="str">
        <f>IFERROR(INDEX('March 2019'!$G$3:$BR$161,MATCH('Buying nGRPs'!$A74,'March 2019'!$A$3:$A$158,0),MATCH('Buying nGRPs'!V$9,'March 2019'!$G$1:$BR$1,0))/SUMIFS(Summary!$D:$D,Summary!$A:$A,'Buying nGRPs'!$A74),"")</f>
        <v/>
      </c>
      <c r="W74" s="158" t="str">
        <f>IFERROR(INDEX('March 2019'!$G$3:$BR$161,MATCH('Buying nGRPs'!$A74,'March 2019'!$A$3:$A$158,0),MATCH('Buying nGRPs'!W$9,'March 2019'!$G$1:$BR$1,0))/SUMIFS(Summary!$D:$D,Summary!$A:$A,'Buying nGRPs'!$A74),"")</f>
        <v/>
      </c>
      <c r="X74" s="158" t="str">
        <f>IFERROR(INDEX('March 2019'!$G$3:$BR$161,MATCH('Buying nGRPs'!$A74,'March 2019'!$A$3:$A$158,0),MATCH('Buying nGRPs'!X$9,'March 2019'!$G$1:$BR$1,0))/SUMIFS(Summary!$D:$D,Summary!$A:$A,'Buying nGRPs'!$A74),"")</f>
        <v/>
      </c>
      <c r="Y74" s="158" t="str">
        <f>IFERROR(INDEX('March 2019'!$G$3:$BR$161,MATCH('Buying nGRPs'!$A74,'March 2019'!$A$3:$A$158,0),MATCH('Buying nGRPs'!Y$9,'March 2019'!$G$1:$BR$1,0))/SUMIFS(Summary!$D:$D,Summary!$A:$A,'Buying nGRPs'!$A74),"")</f>
        <v/>
      </c>
      <c r="Z74" s="158" t="str">
        <f>IFERROR(INDEX('March 2019'!$G$3:$BR$161,MATCH('Buying nGRPs'!$A74,'March 2019'!$A$3:$A$158,0),MATCH('Buying nGRPs'!Z$9,'March 2019'!$G$1:$BR$1,0))/SUMIFS(Summary!$D:$D,Summary!$A:$A,'Buying nGRPs'!$A74),"")</f>
        <v/>
      </c>
      <c r="AA74" s="158" t="str">
        <f>IFERROR(INDEX('March 2019'!$G$3:$BR$161,MATCH('Buying nGRPs'!$A74,'March 2019'!$A$3:$A$158,0),MATCH('Buying nGRPs'!AA$9,'March 2019'!$G$1:$BR$1,0))/SUMIFS(Summary!$D:$D,Summary!$A:$A,'Buying nGRPs'!$A74),"")</f>
        <v/>
      </c>
      <c r="AB74" s="158" t="str">
        <f>IFERROR(INDEX('March 2019'!$G$3:$BR$161,MATCH('Buying nGRPs'!$A74,'March 2019'!$A$3:$A$158,0),MATCH('Buying nGRPs'!AB$9,'March 2019'!$G$1:$BR$1,0))/SUMIFS(Summary!$D:$D,Summary!$A:$A,'Buying nGRPs'!$A74),"")</f>
        <v/>
      </c>
      <c r="AC74" s="158">
        <f>IFERROR(INDEX('March 2019'!$G$3:$BR$161,MATCH('Buying nGRPs'!$A74,'March 2019'!$A$3:$A$158,0),MATCH('Buying nGRPs'!AC$9,'March 2019'!$G$1:$BR$1,0))/SUMIFS(Summary!$D:$D,Summary!$A:$A,'Buying nGRPs'!$A74),"")</f>
        <v>0</v>
      </c>
      <c r="AD74" s="158">
        <f>IFERROR(INDEX('March 2019'!$G$3:$BR$161,MATCH('Buying nGRPs'!$A74,'March 2019'!$A$3:$A$158,0),MATCH('Buying nGRPs'!AD$9,'March 2019'!$G$1:$BR$1,0))/SUMIFS(Summary!$D:$D,Summary!$A:$A,'Buying nGRPs'!$A74),"")</f>
        <v>0</v>
      </c>
      <c r="AE74" s="158" t="str">
        <f>IFERROR(INDEX('March 2019'!$G$3:$BR$161,MATCH('Buying nGRPs'!$A74,'March 2019'!$A$3:$A$158,0),MATCH('Buying nGRPs'!AE$9,'March 2019'!$G$1:$BR$1,0))/SUMIFS(Summary!$D:$D,Summary!$A:$A,'Buying nGRPs'!$A74),"")</f>
        <v/>
      </c>
      <c r="AF74" s="158" t="str">
        <f>IFERROR(INDEX('March 2019'!$G$3:$BR$161,MATCH('Buying nGRPs'!$A74,'March 2019'!$A$3:$A$158,0),MATCH('Buying nGRPs'!AF$9,'March 2019'!$G$1:$BR$1,0))/SUMIFS(Summary!$D:$D,Summary!$A:$A,'Buying nGRPs'!$A74),"")</f>
        <v/>
      </c>
      <c r="AG74" s="158" t="str">
        <f>IFERROR(INDEX('March 2019'!$G$3:$BR$161,MATCH('Buying nGRPs'!$A74,'March 2019'!$A$3:$A$158,0),MATCH('Buying nGRPs'!AG$9,'March 2019'!$G$1:$BR$1,0))/SUMIFS(Summary!$D:$D,Summary!$A:$A,'Buying nGRPs'!$A74),"")</f>
        <v/>
      </c>
      <c r="AH74" s="158">
        <f>IFERROR(INDEX('March 2019'!$G$3:$BR$161,MATCH('Buying nGRPs'!$A74,'March 2019'!$A$3:$A$158,0),MATCH('Buying nGRPs'!AH$9,'March 2019'!$G$1:$BR$1,0))/SUMIFS(Summary!$D:$D,Summary!$A:$A,'Buying nGRPs'!$A74),"")</f>
        <v>0</v>
      </c>
      <c r="AI74" s="158" t="str">
        <f>IFERROR(INDEX('March 2019'!$G$3:$BR$161,MATCH('Buying nGRPs'!$A74,'March 2019'!$A$3:$A$158,0),MATCH('Buying nGRPs'!AI$9,'March 2019'!$G$1:$BR$1,0))/SUMIFS(Summary!$D:$D,Summary!$A:$A,'Buying nGRPs'!$A74),"")</f>
        <v/>
      </c>
      <c r="AJ74" s="158" t="str">
        <f>IFERROR(INDEX('March 2019'!$G$3:$BR$161,MATCH('Buying nGRPs'!$A74,'March 2019'!$A$3:$A$158,0),MATCH('Buying nGRPs'!AJ$9,'March 2019'!$G$1:$BR$1,0))/SUMIFS(Summary!$D:$D,Summary!$A:$A,'Buying nGRPs'!$A74),"")</f>
        <v/>
      </c>
      <c r="AK74" s="158">
        <f>IFERROR(INDEX('March 2019'!$G$3:$BR$161,MATCH('Buying nGRPs'!$A74,'March 2019'!$A$3:$A$158,0),MATCH('Buying nGRPs'!AK$9,'March 2019'!$G$1:$BR$1,0))/SUMIFS(Summary!$D:$D,Summary!$A:$A,'Buying nGRPs'!$A74),"")</f>
        <v>0</v>
      </c>
      <c r="AL74" s="158">
        <f>IFERROR(INDEX('March 2019'!$G$3:$BR$161,MATCH('Buying nGRPs'!$A74,'March 2019'!$A$3:$A$158,0),MATCH('Buying nGRPs'!AL$9,'March 2019'!$G$1:$BR$1,0))/SUMIFS(Summary!$D:$D,Summary!$A:$A,'Buying nGRPs'!$A74),"")</f>
        <v>0</v>
      </c>
      <c r="AM74" s="158" t="str">
        <f>IFERROR(INDEX('March 2019'!$G$3:$BR$161,MATCH('Buying nGRPs'!$A74,'March 2019'!$A$3:$A$158,0),MATCH('Buying nGRPs'!AM$9,'March 2019'!$G$1:$BR$1,0))/SUMIFS(Summary!$D:$D,Summary!$A:$A,'Buying nGRPs'!$A74),"")</f>
        <v/>
      </c>
      <c r="AN74" s="158">
        <f>IFERROR(INDEX('March 2019'!$G$3:$BR$161,MATCH('Buying nGRPs'!$A74,'March 2019'!$A$3:$A$158,0),MATCH('Buying nGRPs'!AN$9,'March 2019'!$G$1:$BR$1,0))/SUMIFS(Summary!$D:$D,Summary!$A:$A,'Buying nGRPs'!$A74),"")</f>
        <v>0</v>
      </c>
      <c r="AO74" s="158">
        <f>IFERROR(INDEX('March 2019'!$G$3:$BR$161,MATCH('Buying nGRPs'!$A74,'March 2019'!$A$3:$A$158,0),MATCH('Buying nGRPs'!AO$9,'March 2019'!$G$1:$BR$1,0))/SUMIFS(Summary!$D:$D,Summary!$A:$A,'Buying nGRPs'!$A74),"")</f>
        <v>0</v>
      </c>
      <c r="AP74" s="158" t="str">
        <f>IFERROR(INDEX('March 2019'!$G$3:$BR$161,MATCH('Buying nGRPs'!$A74,'March 2019'!$A$3:$A$158,0),MATCH('Buying nGRPs'!AP$9,'March 2019'!$G$1:$BR$1,0))/SUMIFS(Summary!$D:$D,Summary!$A:$A,'Buying nGRPs'!$A74),"")</f>
        <v/>
      </c>
      <c r="AQ74" s="158" t="str">
        <f>IFERROR(INDEX('March 2019'!$G$3:$BR$161,MATCH('Buying nGRPs'!$A74,'March 2019'!$A$3:$A$158,0),MATCH('Buying nGRPs'!AQ$9,'March 2019'!$G$1:$BR$1,0))/SUMIFS(Summary!$D:$D,Summary!$A:$A,'Buying nGRPs'!$A74),"")</f>
        <v/>
      </c>
      <c r="AR74" s="158">
        <f>IFERROR(INDEX('March 2019'!$G$3:$BR$161,MATCH('Buying nGRPs'!$A74,'March 2019'!$A$3:$A$158,0),MATCH('Buying nGRPs'!AR$9,'March 2019'!$G$1:$BR$1,0))/SUMIFS(Summary!$D:$D,Summary!$A:$A,'Buying nGRPs'!$A74),"")</f>
        <v>0</v>
      </c>
      <c r="AS74" s="158" t="str">
        <f>IFERROR(INDEX('March 2019'!$G$3:$BR$161,MATCH('Buying nGRPs'!$A74,'March 2019'!$A$3:$A$158,0),MATCH('Buying nGRPs'!AS$9,'March 2019'!$G$1:$BR$1,0))/SUMIFS(Summary!$D:$D,Summary!$A:$A,'Buying nGRPs'!$A74),"")</f>
        <v/>
      </c>
      <c r="AT74" s="158" t="str">
        <f>IFERROR(INDEX('March 2019'!$G$3:$BR$161,MATCH('Buying nGRPs'!$A74,'March 2019'!$A$3:$A$158,0),MATCH('Buying nGRPs'!AT$9,'March 2019'!$G$1:$BR$1,0))/SUMIFS(Summary!$D:$D,Summary!$A:$A,'Buying nGRPs'!$A74),"")</f>
        <v/>
      </c>
      <c r="AU74" s="158" t="str">
        <f>IFERROR(INDEX('March 2019'!$G$3:$BR$161,MATCH('Buying nGRPs'!$A74,'March 2019'!$A$3:$A$158,0),MATCH('Buying nGRPs'!AU$9,'March 2019'!$G$1:$BR$1,0))/SUMIFS(Summary!$D:$D,Summary!$A:$A,'Buying nGRPs'!$A74),"")</f>
        <v/>
      </c>
      <c r="AV74" s="158" t="str">
        <f>IFERROR(INDEX('March 2019'!$G$3:$BR$161,MATCH('Buying nGRPs'!$A74,'March 2019'!$A$3:$A$158,0),MATCH('Buying nGRPs'!AV$9,'March 2019'!$G$1:$BR$1,0))/SUMIFS(Summary!$D:$D,Summary!$A:$A,'Buying nGRPs'!$A74),"")</f>
        <v/>
      </c>
      <c r="AW74" s="158" t="str">
        <f>IFERROR(INDEX('March 2019'!$G$3:$BR$161,MATCH('Buying nGRPs'!$A74,'March 2019'!$A$3:$A$158,0),MATCH('Buying nGRPs'!AW$9,'March 2019'!$G$1:$BR$1,0))/SUMIFS(Summary!$D:$D,Summary!$A:$A,'Buying nGRPs'!$A74),"")</f>
        <v/>
      </c>
      <c r="AX74" s="158">
        <f>IFERROR(INDEX('March 2019'!$G$3:$BR$161,MATCH('Buying nGRPs'!$A74,'March 2019'!$A$3:$A$158,0),MATCH('Buying nGRPs'!AX$9,'March 2019'!$G$1:$BR$1,0))/SUMIFS(Summary!$D:$D,Summary!$A:$A,'Buying nGRPs'!$A74),"")</f>
        <v>0</v>
      </c>
      <c r="AY74" s="158">
        <f>IFERROR(INDEX('March 2019'!$G$3:$BR$161,MATCH('Buying nGRPs'!$A74,'March 2019'!$A$3:$A$158,0),MATCH('Buying nGRPs'!AY$9,'March 2019'!$G$1:$BR$1,0))/SUMIFS(Summary!$D:$D,Summary!$A:$A,'Buying nGRPs'!$A74),"")</f>
        <v>0</v>
      </c>
      <c r="AZ74" s="158">
        <f>IFERROR(INDEX('March 2019'!$G$3:$BR$161,MATCH('Buying nGRPs'!$A74,'March 2019'!$A$3:$A$158,0),MATCH('Buying nGRPs'!AZ$9,'March 2019'!$G$1:$BR$1,0))/SUMIFS(Summary!$D:$D,Summary!$A:$A,'Buying nGRPs'!$A74),"")</f>
        <v>0</v>
      </c>
      <c r="BA74" s="158">
        <f>IFERROR(INDEX('March 2019'!$G$3:$BR$161,MATCH('Buying nGRPs'!$A74,'March 2019'!$A$3:$A$158,0),MATCH('Buying nGRPs'!BA$9,'March 2019'!$G$1:$BR$1,0))/SUMIFS(Summary!$D:$D,Summary!$A:$A,'Buying nGRPs'!$A74),"")</f>
        <v>0</v>
      </c>
      <c r="BB74" s="11">
        <f t="shared" si="61"/>
        <v>0</v>
      </c>
      <c r="BC74" s="11"/>
      <c r="BD74" s="114">
        <f t="shared" si="62"/>
        <v>0</v>
      </c>
    </row>
    <row r="75" spans="1:57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IFERROR(INDEX('March 2019'!$G$3:$BR$161,MATCH('Buying nGRPs'!$A75,'March 2019'!$A$3:$A$158,0),MATCH('Buying nGRPs'!G$9,'March 2019'!$G$1:$BR$1,0))/SUMIFS(Summary!$D:$D,Summary!$A:$A,'Buying nGRPs'!$A75),"")</f>
        <v/>
      </c>
      <c r="H75" s="158" t="str">
        <f>IFERROR(INDEX('March 2019'!$G$3:$BR$161,MATCH('Buying nGRPs'!$A75,'March 2019'!$A$3:$A$158,0),MATCH('Buying nGRPs'!H$9,'March 2019'!$G$1:$BR$1,0))/SUMIFS(Summary!$D:$D,Summary!$A:$A,'Buying nGRPs'!$A75),"")</f>
        <v/>
      </c>
      <c r="I75" s="158" t="str">
        <f>IFERROR(INDEX('March 2019'!$G$3:$BR$161,MATCH('Buying nGRPs'!$A75,'March 2019'!$A$3:$A$158,0),MATCH('Buying nGRPs'!I$9,'March 2019'!$G$1:$BR$1,0))/SUMIFS(Summary!$D:$D,Summary!$A:$A,'Buying nGRPs'!$A75),"")</f>
        <v/>
      </c>
      <c r="J75" s="158" t="str">
        <f>IFERROR(INDEX('March 2019'!$G$3:$BR$161,MATCH('Buying nGRPs'!$A75,'March 2019'!$A$3:$A$158,0),MATCH('Buying nGRPs'!J$9,'March 2019'!$G$1:$BR$1,0))/SUMIFS(Summary!$D:$D,Summary!$A:$A,'Buying nGRPs'!$A75),"")</f>
        <v/>
      </c>
      <c r="K75" s="158" t="str">
        <f>IFERROR(INDEX('March 2019'!$G$3:$BR$161,MATCH('Buying nGRPs'!$A75,'March 2019'!$A$3:$A$158,0),MATCH('Buying nGRPs'!K$9,'March 2019'!$G$1:$BR$1,0))/SUMIFS(Summary!$D:$D,Summary!$A:$A,'Buying nGRPs'!$A75),"")</f>
        <v/>
      </c>
      <c r="L75" s="158" t="str">
        <f>IFERROR(INDEX('March 2019'!$G$3:$BR$161,MATCH('Buying nGRPs'!$A75,'March 2019'!$A$3:$A$158,0),MATCH('Buying nGRPs'!L$9,'March 2019'!$G$1:$BR$1,0))/SUMIFS(Summary!$D:$D,Summary!$A:$A,'Buying nGRPs'!$A75),"")</f>
        <v/>
      </c>
      <c r="M75" s="158" t="str">
        <f>IFERROR(INDEX('March 2019'!$G$3:$BR$161,MATCH('Buying nGRPs'!$A75,'March 2019'!$A$3:$A$158,0),MATCH('Buying nGRPs'!M$9,'March 2019'!$G$1:$BR$1,0))/SUMIFS(Summary!$D:$D,Summary!$A:$A,'Buying nGRPs'!$A75),"")</f>
        <v/>
      </c>
      <c r="N75" s="158" t="str">
        <f>IFERROR(INDEX('March 2019'!$G$3:$BR$161,MATCH('Buying nGRPs'!$A75,'March 2019'!$A$3:$A$158,0),MATCH('Buying nGRPs'!N$9,'March 2019'!$G$1:$BR$1,0))/SUMIFS(Summary!$D:$D,Summary!$A:$A,'Buying nGRPs'!$A75),"")</f>
        <v/>
      </c>
      <c r="O75" s="158" t="str">
        <f>IFERROR(INDEX('March 2019'!$G$3:$BR$161,MATCH('Buying nGRPs'!$A75,'March 2019'!$A$3:$A$158,0),MATCH('Buying nGRPs'!O$9,'March 2019'!$G$1:$BR$1,0))/SUMIFS(Summary!$D:$D,Summary!$A:$A,'Buying nGRPs'!$A75),"")</f>
        <v/>
      </c>
      <c r="P75" s="158" t="str">
        <f>IFERROR(INDEX('March 2019'!$G$3:$BR$161,MATCH('Buying nGRPs'!$A75,'March 2019'!$A$3:$A$158,0),MATCH('Buying nGRPs'!P$9,'March 2019'!$G$1:$BR$1,0))/SUMIFS(Summary!$D:$D,Summary!$A:$A,'Buying nGRPs'!$A75),"")</f>
        <v/>
      </c>
      <c r="Q75" s="158" t="str">
        <f>IFERROR(INDEX('March 2019'!$G$3:$BR$161,MATCH('Buying nGRPs'!$A75,'March 2019'!$A$3:$A$158,0),MATCH('Buying nGRPs'!Q$9,'March 2019'!$G$1:$BR$1,0))/SUMIFS(Summary!$D:$D,Summary!$A:$A,'Buying nGRPs'!$A75),"")</f>
        <v/>
      </c>
      <c r="R75" s="158" t="str">
        <f>IFERROR(INDEX('March 2019'!$G$3:$BR$161,MATCH('Buying nGRPs'!$A75,'March 2019'!$A$3:$A$158,0),MATCH('Buying nGRPs'!R$9,'March 2019'!$G$1:$BR$1,0))/SUMIFS(Summary!$D:$D,Summary!$A:$A,'Buying nGRPs'!$A75),"")</f>
        <v/>
      </c>
      <c r="S75" s="158" t="str">
        <f>IFERROR(INDEX('March 2019'!$G$3:$BR$161,MATCH('Buying nGRPs'!$A75,'March 2019'!$A$3:$A$158,0),MATCH('Buying nGRPs'!S$9,'March 2019'!$G$1:$BR$1,0))/SUMIFS(Summary!$D:$D,Summary!$A:$A,'Buying nGRPs'!$A75),"")</f>
        <v/>
      </c>
      <c r="T75" s="158" t="str">
        <f>IFERROR(INDEX('March 2019'!$G$3:$BR$161,MATCH('Buying nGRPs'!$A75,'March 2019'!$A$3:$A$158,0),MATCH('Buying nGRPs'!T$9,'March 2019'!$G$1:$BR$1,0))/SUMIFS(Summary!$D:$D,Summary!$A:$A,'Buying nGRPs'!$A75),"")</f>
        <v/>
      </c>
      <c r="U75" s="158" t="str">
        <f>IFERROR(INDEX('March 2019'!$G$3:$BR$161,MATCH('Buying nGRPs'!$A75,'March 2019'!$A$3:$A$158,0),MATCH('Buying nGRPs'!U$9,'March 2019'!$G$1:$BR$1,0))/SUMIFS(Summary!$D:$D,Summary!$A:$A,'Buying nGRPs'!$A75),"")</f>
        <v/>
      </c>
      <c r="V75" s="158" t="str">
        <f>IFERROR(INDEX('March 2019'!$G$3:$BR$161,MATCH('Buying nGRPs'!$A75,'March 2019'!$A$3:$A$158,0),MATCH('Buying nGRPs'!V$9,'March 2019'!$G$1:$BR$1,0))/SUMIFS(Summary!$D:$D,Summary!$A:$A,'Buying nGRPs'!$A75),"")</f>
        <v/>
      </c>
      <c r="W75" s="158" t="str">
        <f>IFERROR(INDEX('March 2019'!$G$3:$BR$161,MATCH('Buying nGRPs'!$A75,'March 2019'!$A$3:$A$158,0),MATCH('Buying nGRPs'!W$9,'March 2019'!$G$1:$BR$1,0))/SUMIFS(Summary!$D:$D,Summary!$A:$A,'Buying nGRPs'!$A75),"")</f>
        <v/>
      </c>
      <c r="X75" s="158" t="str">
        <f>IFERROR(INDEX('March 2019'!$G$3:$BR$161,MATCH('Buying nGRPs'!$A75,'March 2019'!$A$3:$A$158,0),MATCH('Buying nGRPs'!X$9,'March 2019'!$G$1:$BR$1,0))/SUMIFS(Summary!$D:$D,Summary!$A:$A,'Buying nGRPs'!$A75),"")</f>
        <v/>
      </c>
      <c r="Y75" s="158" t="str">
        <f>IFERROR(INDEX('March 2019'!$G$3:$BR$161,MATCH('Buying nGRPs'!$A75,'March 2019'!$A$3:$A$158,0),MATCH('Buying nGRPs'!Y$9,'March 2019'!$G$1:$BR$1,0))/SUMIFS(Summary!$D:$D,Summary!$A:$A,'Buying nGRPs'!$A75),"")</f>
        <v/>
      </c>
      <c r="Z75" s="158" t="str">
        <f>IFERROR(INDEX('March 2019'!$G$3:$BR$161,MATCH('Buying nGRPs'!$A75,'March 2019'!$A$3:$A$158,0),MATCH('Buying nGRPs'!Z$9,'March 2019'!$G$1:$BR$1,0))/SUMIFS(Summary!$D:$D,Summary!$A:$A,'Buying nGRPs'!$A75),"")</f>
        <v/>
      </c>
      <c r="AA75" s="158" t="str">
        <f>IFERROR(INDEX('March 2019'!$G$3:$BR$161,MATCH('Buying nGRPs'!$A75,'March 2019'!$A$3:$A$158,0),MATCH('Buying nGRPs'!AA$9,'March 2019'!$G$1:$BR$1,0))/SUMIFS(Summary!$D:$D,Summary!$A:$A,'Buying nGRPs'!$A75),"")</f>
        <v/>
      </c>
      <c r="AB75" s="158" t="str">
        <f>IFERROR(INDEX('March 2019'!$G$3:$BR$161,MATCH('Buying nGRPs'!$A75,'March 2019'!$A$3:$A$158,0),MATCH('Buying nGRPs'!AB$9,'March 2019'!$G$1:$BR$1,0))/SUMIFS(Summary!$D:$D,Summary!$A:$A,'Buying nGRPs'!$A75),"")</f>
        <v/>
      </c>
      <c r="AC75" s="158" t="str">
        <f>IFERROR(INDEX('March 2019'!$G$3:$BR$161,MATCH('Buying nGRPs'!$A75,'March 2019'!$A$3:$A$158,0),MATCH('Buying nGRPs'!AC$9,'March 2019'!$G$1:$BR$1,0))/SUMIFS(Summary!$D:$D,Summary!$A:$A,'Buying nGRPs'!$A75),"")</f>
        <v/>
      </c>
      <c r="AD75" s="158" t="str">
        <f>IFERROR(INDEX('March 2019'!$G$3:$BR$161,MATCH('Buying nGRPs'!$A75,'March 2019'!$A$3:$A$158,0),MATCH('Buying nGRPs'!AD$9,'March 2019'!$G$1:$BR$1,0))/SUMIFS(Summary!$D:$D,Summary!$A:$A,'Buying nGRPs'!$A75),"")</f>
        <v/>
      </c>
      <c r="AE75" s="158" t="str">
        <f>IFERROR(INDEX('March 2019'!$G$3:$BR$161,MATCH('Buying nGRPs'!$A75,'March 2019'!$A$3:$A$158,0),MATCH('Buying nGRPs'!AE$9,'March 2019'!$G$1:$BR$1,0))/SUMIFS(Summary!$D:$D,Summary!$A:$A,'Buying nGRPs'!$A75),"")</f>
        <v/>
      </c>
      <c r="AF75" s="158" t="str">
        <f>IFERROR(INDEX('March 2019'!$G$3:$BR$161,MATCH('Buying nGRPs'!$A75,'March 2019'!$A$3:$A$158,0),MATCH('Buying nGRPs'!AF$9,'March 2019'!$G$1:$BR$1,0))/SUMIFS(Summary!$D:$D,Summary!$A:$A,'Buying nGRPs'!$A75),"")</f>
        <v/>
      </c>
      <c r="AG75" s="158" t="str">
        <f>IFERROR(INDEX('March 2019'!$G$3:$BR$161,MATCH('Buying nGRPs'!$A75,'March 2019'!$A$3:$A$158,0),MATCH('Buying nGRPs'!AG$9,'March 2019'!$G$1:$BR$1,0))/SUMIFS(Summary!$D:$D,Summary!$A:$A,'Buying nGRPs'!$A75),"")</f>
        <v/>
      </c>
      <c r="AH75" s="158" t="str">
        <f>IFERROR(INDEX('March 2019'!$G$3:$BR$161,MATCH('Buying nGRPs'!$A75,'March 2019'!$A$3:$A$158,0),MATCH('Buying nGRPs'!AH$9,'March 2019'!$G$1:$BR$1,0))/SUMIFS(Summary!$D:$D,Summary!$A:$A,'Buying nGRPs'!$A75),"")</f>
        <v/>
      </c>
      <c r="AI75" s="158" t="str">
        <f>IFERROR(INDEX('March 2019'!$G$3:$BR$161,MATCH('Buying nGRPs'!$A75,'March 2019'!$A$3:$A$158,0),MATCH('Buying nGRPs'!AI$9,'March 2019'!$G$1:$BR$1,0))/SUMIFS(Summary!$D:$D,Summary!$A:$A,'Buying nGRPs'!$A75),"")</f>
        <v/>
      </c>
      <c r="AJ75" s="158" t="str">
        <f>IFERROR(INDEX('March 2019'!$G$3:$BR$161,MATCH('Buying nGRPs'!$A75,'March 2019'!$A$3:$A$158,0),MATCH('Buying nGRPs'!AJ$9,'March 2019'!$G$1:$BR$1,0))/SUMIFS(Summary!$D:$D,Summary!$A:$A,'Buying nGRPs'!$A75),"")</f>
        <v/>
      </c>
      <c r="AK75" s="158" t="str">
        <f>IFERROR(INDEX('March 2019'!$G$3:$BR$161,MATCH('Buying nGRPs'!$A75,'March 2019'!$A$3:$A$158,0),MATCH('Buying nGRPs'!AK$9,'March 2019'!$G$1:$BR$1,0))/SUMIFS(Summary!$D:$D,Summary!$A:$A,'Buying nGRPs'!$A75),"")</f>
        <v/>
      </c>
      <c r="AL75" s="158" t="str">
        <f>IFERROR(INDEX('March 2019'!$G$3:$BR$161,MATCH('Buying nGRPs'!$A75,'March 2019'!$A$3:$A$158,0),MATCH('Buying nGRPs'!AL$9,'March 2019'!$G$1:$BR$1,0))/SUMIFS(Summary!$D:$D,Summary!$A:$A,'Buying nGRPs'!$A75),"")</f>
        <v/>
      </c>
      <c r="AM75" s="158" t="str">
        <f>IFERROR(INDEX('March 2019'!$G$3:$BR$161,MATCH('Buying nGRPs'!$A75,'March 2019'!$A$3:$A$158,0),MATCH('Buying nGRPs'!AM$9,'March 2019'!$G$1:$BR$1,0))/SUMIFS(Summary!$D:$D,Summary!$A:$A,'Buying nGRPs'!$A75),"")</f>
        <v/>
      </c>
      <c r="AN75" s="158" t="str">
        <f>IFERROR(INDEX('March 2019'!$G$3:$BR$161,MATCH('Buying nGRPs'!$A75,'March 2019'!$A$3:$A$158,0),MATCH('Buying nGRPs'!AN$9,'March 2019'!$G$1:$BR$1,0))/SUMIFS(Summary!$D:$D,Summary!$A:$A,'Buying nGRPs'!$A75),"")</f>
        <v/>
      </c>
      <c r="AO75" s="158" t="str">
        <f>IFERROR(INDEX('March 2019'!$G$3:$BR$161,MATCH('Buying nGRPs'!$A75,'March 2019'!$A$3:$A$158,0),MATCH('Buying nGRPs'!AO$9,'March 2019'!$G$1:$BR$1,0))/SUMIFS(Summary!$D:$D,Summary!$A:$A,'Buying nGRPs'!$A75),"")</f>
        <v/>
      </c>
      <c r="AP75" s="158" t="str">
        <f>IFERROR(INDEX('March 2019'!$G$3:$BR$161,MATCH('Buying nGRPs'!$A75,'March 2019'!$A$3:$A$158,0),MATCH('Buying nGRPs'!AP$9,'March 2019'!$G$1:$BR$1,0))/SUMIFS(Summary!$D:$D,Summary!$A:$A,'Buying nGRPs'!$A75),"")</f>
        <v/>
      </c>
      <c r="AQ75" s="158" t="str">
        <f>IFERROR(INDEX('March 2019'!$G$3:$BR$161,MATCH('Buying nGRPs'!$A75,'March 2019'!$A$3:$A$158,0),MATCH('Buying nGRPs'!AQ$9,'March 2019'!$G$1:$BR$1,0))/SUMIFS(Summary!$D:$D,Summary!$A:$A,'Buying nGRPs'!$A75),"")</f>
        <v/>
      </c>
      <c r="AR75" s="158" t="str">
        <f>IFERROR(INDEX('March 2019'!$G$3:$BR$161,MATCH('Buying nGRPs'!$A75,'March 2019'!$A$3:$A$158,0),MATCH('Buying nGRPs'!AR$9,'March 2019'!$G$1:$BR$1,0))/SUMIFS(Summary!$D:$D,Summary!$A:$A,'Buying nGRPs'!$A75),"")</f>
        <v/>
      </c>
      <c r="AS75" s="158" t="str">
        <f>IFERROR(INDEX('March 2019'!$G$3:$BR$161,MATCH('Buying nGRPs'!$A75,'March 2019'!$A$3:$A$158,0),MATCH('Buying nGRPs'!AS$9,'March 2019'!$G$1:$BR$1,0))/SUMIFS(Summary!$D:$D,Summary!$A:$A,'Buying nGRPs'!$A75),"")</f>
        <v/>
      </c>
      <c r="AT75" s="158" t="str">
        <f>IFERROR(INDEX('March 2019'!$G$3:$BR$161,MATCH('Buying nGRPs'!$A75,'March 2019'!$A$3:$A$158,0),MATCH('Buying nGRPs'!AT$9,'March 2019'!$G$1:$BR$1,0))/SUMIFS(Summary!$D:$D,Summary!$A:$A,'Buying nGRPs'!$A75),"")</f>
        <v/>
      </c>
      <c r="AU75" s="158" t="str">
        <f>IFERROR(INDEX('March 2019'!$G$3:$BR$161,MATCH('Buying nGRPs'!$A75,'March 2019'!$A$3:$A$158,0),MATCH('Buying nGRPs'!AU$9,'March 2019'!$G$1:$BR$1,0))/SUMIFS(Summary!$D:$D,Summary!$A:$A,'Buying nGRPs'!$A75),"")</f>
        <v/>
      </c>
      <c r="AV75" s="158" t="str">
        <f>IFERROR(INDEX('March 2019'!$G$3:$BR$161,MATCH('Buying nGRPs'!$A75,'March 2019'!$A$3:$A$158,0),MATCH('Buying nGRPs'!AV$9,'March 2019'!$G$1:$BR$1,0))/SUMIFS(Summary!$D:$D,Summary!$A:$A,'Buying nGRPs'!$A75),"")</f>
        <v/>
      </c>
      <c r="AW75" s="158" t="str">
        <f>IFERROR(INDEX('March 2019'!$G$3:$BR$161,MATCH('Buying nGRPs'!$A75,'March 2019'!$A$3:$A$158,0),MATCH('Buying nGRPs'!AW$9,'March 2019'!$G$1:$BR$1,0))/SUMIFS(Summary!$D:$D,Summary!$A:$A,'Buying nGRPs'!$A75),"")</f>
        <v/>
      </c>
      <c r="AX75" s="158" t="str">
        <f>IFERROR(INDEX('March 2019'!$G$3:$BR$161,MATCH('Buying nGRPs'!$A75,'March 2019'!$A$3:$A$158,0),MATCH('Buying nGRPs'!AX$9,'March 2019'!$G$1:$BR$1,0))/SUMIFS(Summary!$D:$D,Summary!$A:$A,'Buying nGRPs'!$A75),"")</f>
        <v/>
      </c>
      <c r="AY75" s="158" t="str">
        <f>IFERROR(INDEX('March 2019'!$G$3:$BR$161,MATCH('Buying nGRPs'!$A75,'March 2019'!$A$3:$A$158,0),MATCH('Buying nGRPs'!AY$9,'March 2019'!$G$1:$BR$1,0))/SUMIFS(Summary!$D:$D,Summary!$A:$A,'Buying nGRPs'!$A75),"")</f>
        <v/>
      </c>
      <c r="AZ75" s="158" t="str">
        <f>IFERROR(INDEX('March 2019'!$G$3:$BR$161,MATCH('Buying nGRPs'!$A75,'March 2019'!$A$3:$A$158,0),MATCH('Buying nGRPs'!AZ$9,'March 2019'!$G$1:$BR$1,0))/SUMIFS(Summary!$D:$D,Summary!$A:$A,'Buying nGRPs'!$A75),"")</f>
        <v/>
      </c>
      <c r="BA75" s="158" t="str">
        <f>IFERROR(INDEX('March 2019'!$G$3:$BR$161,MATCH('Buying nGRPs'!$A75,'March 2019'!$A$3:$A$158,0),MATCH('Buying nGRPs'!BA$9,'March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>
      <c r="A76" s="80" t="s">
        <v>90</v>
      </c>
      <c r="B76" s="105">
        <f t="shared" si="58"/>
        <v>0</v>
      </c>
      <c r="C76" s="192">
        <f t="shared" si="63"/>
        <v>0</v>
      </c>
      <c r="D76" s="48">
        <f t="shared" si="59"/>
        <v>0</v>
      </c>
      <c r="E76" s="138">
        <f t="shared" si="60"/>
        <v>0</v>
      </c>
      <c r="F76" s="93" t="s">
        <v>90</v>
      </c>
      <c r="G76" s="158" t="str">
        <f>IFERROR(INDEX('March 2019'!$G$3:$BR$161,MATCH('Buying nGRPs'!$A76,'March 2019'!$A$3:$A$158,0),MATCH('Buying nGRPs'!G$9,'March 2019'!$G$1:$BR$1,0))/SUMIFS(Summary!$D:$D,Summary!$A:$A,'Buying nGRPs'!$A76),"")</f>
        <v/>
      </c>
      <c r="H76" s="158" t="str">
        <f>IFERROR(INDEX('March 2019'!$G$3:$BR$161,MATCH('Buying nGRPs'!$A76,'March 2019'!$A$3:$A$158,0),MATCH('Buying nGRPs'!H$9,'March 2019'!$G$1:$BR$1,0))/SUMIFS(Summary!$D:$D,Summary!$A:$A,'Buying nGRPs'!$A76),"")</f>
        <v/>
      </c>
      <c r="I76" s="158" t="str">
        <f>IFERROR(INDEX('March 2019'!$G$3:$BR$161,MATCH('Buying nGRPs'!$A76,'March 2019'!$A$3:$A$158,0),MATCH('Buying nGRPs'!I$9,'March 2019'!$G$1:$BR$1,0))/SUMIFS(Summary!$D:$D,Summary!$A:$A,'Buying nGRPs'!$A76),"")</f>
        <v/>
      </c>
      <c r="J76" s="158">
        <f>IFERROR(INDEX('March 2019'!$G$3:$BR$161,MATCH('Buying nGRPs'!$A76,'March 2019'!$A$3:$A$158,0),MATCH('Buying nGRPs'!J$9,'March 2019'!$G$1:$BR$1,0))/SUMIFS(Summary!$D:$D,Summary!$A:$A,'Buying nGRPs'!$A76),"")</f>
        <v>0</v>
      </c>
      <c r="K76" s="158" t="str">
        <f>IFERROR(INDEX('March 2019'!$G$3:$BR$161,MATCH('Buying nGRPs'!$A76,'March 2019'!$A$3:$A$158,0),MATCH('Buying nGRPs'!K$9,'March 2019'!$G$1:$BR$1,0))/SUMIFS(Summary!$D:$D,Summary!$A:$A,'Buying nGRPs'!$A76),"")</f>
        <v/>
      </c>
      <c r="L76" s="158" t="str">
        <f>IFERROR(INDEX('March 2019'!$G$3:$BR$161,MATCH('Buying nGRPs'!$A76,'March 2019'!$A$3:$A$158,0),MATCH('Buying nGRPs'!L$9,'March 2019'!$G$1:$BR$1,0))/SUMIFS(Summary!$D:$D,Summary!$A:$A,'Buying nGRPs'!$A76),"")</f>
        <v/>
      </c>
      <c r="M76" s="158" t="str">
        <f>IFERROR(INDEX('March 2019'!$G$3:$BR$161,MATCH('Buying nGRPs'!$A76,'March 2019'!$A$3:$A$158,0),MATCH('Buying nGRPs'!M$9,'March 2019'!$G$1:$BR$1,0))/SUMIFS(Summary!$D:$D,Summary!$A:$A,'Buying nGRPs'!$A76),"")</f>
        <v/>
      </c>
      <c r="N76" s="158" t="str">
        <f>IFERROR(INDEX('March 2019'!$G$3:$BR$161,MATCH('Buying nGRPs'!$A76,'March 2019'!$A$3:$A$158,0),MATCH('Buying nGRPs'!N$9,'March 2019'!$G$1:$BR$1,0))/SUMIFS(Summary!$D:$D,Summary!$A:$A,'Buying nGRPs'!$A76),"")</f>
        <v/>
      </c>
      <c r="O76" s="158" t="str">
        <f>IFERROR(INDEX('March 2019'!$G$3:$BR$161,MATCH('Buying nGRPs'!$A76,'March 2019'!$A$3:$A$158,0),MATCH('Buying nGRPs'!O$9,'March 2019'!$G$1:$BR$1,0))/SUMIFS(Summary!$D:$D,Summary!$A:$A,'Buying nGRPs'!$A76),"")</f>
        <v/>
      </c>
      <c r="P76" s="158" t="str">
        <f>IFERROR(INDEX('March 2019'!$G$3:$BR$161,MATCH('Buying nGRPs'!$A76,'March 2019'!$A$3:$A$158,0),MATCH('Buying nGRPs'!P$9,'March 2019'!$G$1:$BR$1,0))/SUMIFS(Summary!$D:$D,Summary!$A:$A,'Buying nGRPs'!$A76),"")</f>
        <v/>
      </c>
      <c r="Q76" s="158" t="str">
        <f>IFERROR(INDEX('March 2019'!$G$3:$BR$161,MATCH('Buying nGRPs'!$A76,'March 2019'!$A$3:$A$158,0),MATCH('Buying nGRPs'!Q$9,'March 2019'!$G$1:$BR$1,0))/SUMIFS(Summary!$D:$D,Summary!$A:$A,'Buying nGRPs'!$A76),"")</f>
        <v/>
      </c>
      <c r="R76" s="158" t="str">
        <f>IFERROR(INDEX('March 2019'!$G$3:$BR$161,MATCH('Buying nGRPs'!$A76,'March 2019'!$A$3:$A$158,0),MATCH('Buying nGRPs'!R$9,'March 2019'!$G$1:$BR$1,0))/SUMIFS(Summary!$D:$D,Summary!$A:$A,'Buying nGRPs'!$A76),"")</f>
        <v/>
      </c>
      <c r="S76" s="158" t="str">
        <f>IFERROR(INDEX('March 2019'!$G$3:$BR$161,MATCH('Buying nGRPs'!$A76,'March 2019'!$A$3:$A$158,0),MATCH('Buying nGRPs'!S$9,'March 2019'!$G$1:$BR$1,0))/SUMIFS(Summary!$D:$D,Summary!$A:$A,'Buying nGRPs'!$A76),"")</f>
        <v/>
      </c>
      <c r="T76" s="158" t="str">
        <f>IFERROR(INDEX('March 2019'!$G$3:$BR$161,MATCH('Buying nGRPs'!$A76,'March 2019'!$A$3:$A$158,0),MATCH('Buying nGRPs'!T$9,'March 2019'!$G$1:$BR$1,0))/SUMIFS(Summary!$D:$D,Summary!$A:$A,'Buying nGRPs'!$A76),"")</f>
        <v/>
      </c>
      <c r="U76" s="158" t="str">
        <f>IFERROR(INDEX('March 2019'!$G$3:$BR$161,MATCH('Buying nGRPs'!$A76,'March 2019'!$A$3:$A$158,0),MATCH('Buying nGRPs'!U$9,'March 2019'!$G$1:$BR$1,0))/SUMIFS(Summary!$D:$D,Summary!$A:$A,'Buying nGRPs'!$A76),"")</f>
        <v/>
      </c>
      <c r="V76" s="158" t="str">
        <f>IFERROR(INDEX('March 2019'!$G$3:$BR$161,MATCH('Buying nGRPs'!$A76,'March 2019'!$A$3:$A$158,0),MATCH('Buying nGRPs'!V$9,'March 2019'!$G$1:$BR$1,0))/SUMIFS(Summary!$D:$D,Summary!$A:$A,'Buying nGRPs'!$A76),"")</f>
        <v/>
      </c>
      <c r="W76" s="158" t="str">
        <f>IFERROR(INDEX('March 2019'!$G$3:$BR$161,MATCH('Buying nGRPs'!$A76,'March 2019'!$A$3:$A$158,0),MATCH('Buying nGRPs'!W$9,'March 2019'!$G$1:$BR$1,0))/SUMIFS(Summary!$D:$D,Summary!$A:$A,'Buying nGRPs'!$A76),"")</f>
        <v/>
      </c>
      <c r="X76" s="158" t="str">
        <f>IFERROR(INDEX('March 2019'!$G$3:$BR$161,MATCH('Buying nGRPs'!$A76,'March 2019'!$A$3:$A$158,0),MATCH('Buying nGRPs'!X$9,'March 2019'!$G$1:$BR$1,0))/SUMIFS(Summary!$D:$D,Summary!$A:$A,'Buying nGRPs'!$A76),"")</f>
        <v/>
      </c>
      <c r="Y76" s="158" t="str">
        <f>IFERROR(INDEX('March 2019'!$G$3:$BR$161,MATCH('Buying nGRPs'!$A76,'March 2019'!$A$3:$A$158,0),MATCH('Buying nGRPs'!Y$9,'March 2019'!$G$1:$BR$1,0))/SUMIFS(Summary!$D:$D,Summary!$A:$A,'Buying nGRPs'!$A76),"")</f>
        <v/>
      </c>
      <c r="Z76" s="158" t="str">
        <f>IFERROR(INDEX('March 2019'!$G$3:$BR$161,MATCH('Buying nGRPs'!$A76,'March 2019'!$A$3:$A$158,0),MATCH('Buying nGRPs'!Z$9,'March 2019'!$G$1:$BR$1,0))/SUMIFS(Summary!$D:$D,Summary!$A:$A,'Buying nGRPs'!$A76),"")</f>
        <v/>
      </c>
      <c r="AA76" s="158" t="str">
        <f>IFERROR(INDEX('March 2019'!$G$3:$BR$161,MATCH('Buying nGRPs'!$A76,'March 2019'!$A$3:$A$158,0),MATCH('Buying nGRPs'!AA$9,'March 2019'!$G$1:$BR$1,0))/SUMIFS(Summary!$D:$D,Summary!$A:$A,'Buying nGRPs'!$A76),"")</f>
        <v/>
      </c>
      <c r="AB76" s="158" t="str">
        <f>IFERROR(INDEX('March 2019'!$G$3:$BR$161,MATCH('Buying nGRPs'!$A76,'March 2019'!$A$3:$A$158,0),MATCH('Buying nGRPs'!AB$9,'March 2019'!$G$1:$BR$1,0))/SUMIFS(Summary!$D:$D,Summary!$A:$A,'Buying nGRPs'!$A76),"")</f>
        <v/>
      </c>
      <c r="AC76" s="158">
        <f>IFERROR(INDEX('March 2019'!$G$3:$BR$161,MATCH('Buying nGRPs'!$A76,'March 2019'!$A$3:$A$158,0),MATCH('Buying nGRPs'!AC$9,'March 2019'!$G$1:$BR$1,0))/SUMIFS(Summary!$D:$D,Summary!$A:$A,'Buying nGRPs'!$A76),"")</f>
        <v>0</v>
      </c>
      <c r="AD76" s="158">
        <f>IFERROR(INDEX('March 2019'!$G$3:$BR$161,MATCH('Buying nGRPs'!$A76,'March 2019'!$A$3:$A$158,0),MATCH('Buying nGRPs'!AD$9,'March 2019'!$G$1:$BR$1,0))/SUMIFS(Summary!$D:$D,Summary!$A:$A,'Buying nGRPs'!$A76),"")</f>
        <v>0</v>
      </c>
      <c r="AE76" s="158" t="str">
        <f>IFERROR(INDEX('March 2019'!$G$3:$BR$161,MATCH('Buying nGRPs'!$A76,'March 2019'!$A$3:$A$158,0),MATCH('Buying nGRPs'!AE$9,'March 2019'!$G$1:$BR$1,0))/SUMIFS(Summary!$D:$D,Summary!$A:$A,'Buying nGRPs'!$A76),"")</f>
        <v/>
      </c>
      <c r="AF76" s="158" t="str">
        <f>IFERROR(INDEX('March 2019'!$G$3:$BR$161,MATCH('Buying nGRPs'!$A76,'March 2019'!$A$3:$A$158,0),MATCH('Buying nGRPs'!AF$9,'March 2019'!$G$1:$BR$1,0))/SUMIFS(Summary!$D:$D,Summary!$A:$A,'Buying nGRPs'!$A76),"")</f>
        <v/>
      </c>
      <c r="AG76" s="158" t="str">
        <f>IFERROR(INDEX('March 2019'!$G$3:$BR$161,MATCH('Buying nGRPs'!$A76,'March 2019'!$A$3:$A$158,0),MATCH('Buying nGRPs'!AG$9,'March 2019'!$G$1:$BR$1,0))/SUMIFS(Summary!$D:$D,Summary!$A:$A,'Buying nGRPs'!$A76),"")</f>
        <v/>
      </c>
      <c r="AH76" s="158">
        <f>IFERROR(INDEX('March 2019'!$G$3:$BR$161,MATCH('Buying nGRPs'!$A76,'March 2019'!$A$3:$A$158,0),MATCH('Buying nGRPs'!AH$9,'March 2019'!$G$1:$BR$1,0))/SUMIFS(Summary!$D:$D,Summary!$A:$A,'Buying nGRPs'!$A76),"")</f>
        <v>0</v>
      </c>
      <c r="AI76" s="158" t="str">
        <f>IFERROR(INDEX('March 2019'!$G$3:$BR$161,MATCH('Buying nGRPs'!$A76,'March 2019'!$A$3:$A$158,0),MATCH('Buying nGRPs'!AI$9,'March 2019'!$G$1:$BR$1,0))/SUMIFS(Summary!$D:$D,Summary!$A:$A,'Buying nGRPs'!$A76),"")</f>
        <v/>
      </c>
      <c r="AJ76" s="158" t="str">
        <f>IFERROR(INDEX('March 2019'!$G$3:$BR$161,MATCH('Buying nGRPs'!$A76,'March 2019'!$A$3:$A$158,0),MATCH('Buying nGRPs'!AJ$9,'March 2019'!$G$1:$BR$1,0))/SUMIFS(Summary!$D:$D,Summary!$A:$A,'Buying nGRPs'!$A76),"")</f>
        <v/>
      </c>
      <c r="AK76" s="158">
        <f>IFERROR(INDEX('March 2019'!$G$3:$BR$161,MATCH('Buying nGRPs'!$A76,'March 2019'!$A$3:$A$158,0),MATCH('Buying nGRPs'!AK$9,'March 2019'!$G$1:$BR$1,0))/SUMIFS(Summary!$D:$D,Summary!$A:$A,'Buying nGRPs'!$A76),"")</f>
        <v>0</v>
      </c>
      <c r="AL76" s="158">
        <f>IFERROR(INDEX('March 2019'!$G$3:$BR$161,MATCH('Buying nGRPs'!$A76,'March 2019'!$A$3:$A$158,0),MATCH('Buying nGRPs'!AL$9,'March 2019'!$G$1:$BR$1,0))/SUMIFS(Summary!$D:$D,Summary!$A:$A,'Buying nGRPs'!$A76),"")</f>
        <v>0</v>
      </c>
      <c r="AM76" s="158" t="str">
        <f>IFERROR(INDEX('March 2019'!$G$3:$BR$161,MATCH('Buying nGRPs'!$A76,'March 2019'!$A$3:$A$158,0),MATCH('Buying nGRPs'!AM$9,'March 2019'!$G$1:$BR$1,0))/SUMIFS(Summary!$D:$D,Summary!$A:$A,'Buying nGRPs'!$A76),"")</f>
        <v/>
      </c>
      <c r="AN76" s="158">
        <f>IFERROR(INDEX('March 2019'!$G$3:$BR$161,MATCH('Buying nGRPs'!$A76,'March 2019'!$A$3:$A$158,0),MATCH('Buying nGRPs'!AN$9,'March 2019'!$G$1:$BR$1,0))/SUMIFS(Summary!$D:$D,Summary!$A:$A,'Buying nGRPs'!$A76),"")</f>
        <v>0</v>
      </c>
      <c r="AO76" s="158">
        <f>IFERROR(INDEX('March 2019'!$G$3:$BR$161,MATCH('Buying nGRPs'!$A76,'March 2019'!$A$3:$A$158,0),MATCH('Buying nGRPs'!AO$9,'March 2019'!$G$1:$BR$1,0))/SUMIFS(Summary!$D:$D,Summary!$A:$A,'Buying nGRPs'!$A76),"")</f>
        <v>0</v>
      </c>
      <c r="AP76" s="158" t="str">
        <f>IFERROR(INDEX('March 2019'!$G$3:$BR$161,MATCH('Buying nGRPs'!$A76,'March 2019'!$A$3:$A$158,0),MATCH('Buying nGRPs'!AP$9,'March 2019'!$G$1:$BR$1,0))/SUMIFS(Summary!$D:$D,Summary!$A:$A,'Buying nGRPs'!$A76),"")</f>
        <v/>
      </c>
      <c r="AQ76" s="158" t="str">
        <f>IFERROR(INDEX('March 2019'!$G$3:$BR$161,MATCH('Buying nGRPs'!$A76,'March 2019'!$A$3:$A$158,0),MATCH('Buying nGRPs'!AQ$9,'March 2019'!$G$1:$BR$1,0))/SUMIFS(Summary!$D:$D,Summary!$A:$A,'Buying nGRPs'!$A76),"")</f>
        <v/>
      </c>
      <c r="AR76" s="158">
        <f>IFERROR(INDEX('March 2019'!$G$3:$BR$161,MATCH('Buying nGRPs'!$A76,'March 2019'!$A$3:$A$158,0),MATCH('Buying nGRPs'!AR$9,'March 2019'!$G$1:$BR$1,0))/SUMIFS(Summary!$D:$D,Summary!$A:$A,'Buying nGRPs'!$A76),"")</f>
        <v>0</v>
      </c>
      <c r="AS76" s="158" t="str">
        <f>IFERROR(INDEX('March 2019'!$G$3:$BR$161,MATCH('Buying nGRPs'!$A76,'March 2019'!$A$3:$A$158,0),MATCH('Buying nGRPs'!AS$9,'March 2019'!$G$1:$BR$1,0))/SUMIFS(Summary!$D:$D,Summary!$A:$A,'Buying nGRPs'!$A76),"")</f>
        <v/>
      </c>
      <c r="AT76" s="158" t="str">
        <f>IFERROR(INDEX('March 2019'!$G$3:$BR$161,MATCH('Buying nGRPs'!$A76,'March 2019'!$A$3:$A$158,0),MATCH('Buying nGRPs'!AT$9,'March 2019'!$G$1:$BR$1,0))/SUMIFS(Summary!$D:$D,Summary!$A:$A,'Buying nGRPs'!$A76),"")</f>
        <v/>
      </c>
      <c r="AU76" s="158" t="str">
        <f>IFERROR(INDEX('March 2019'!$G$3:$BR$161,MATCH('Buying nGRPs'!$A76,'March 2019'!$A$3:$A$158,0),MATCH('Buying nGRPs'!AU$9,'March 2019'!$G$1:$BR$1,0))/SUMIFS(Summary!$D:$D,Summary!$A:$A,'Buying nGRPs'!$A76),"")</f>
        <v/>
      </c>
      <c r="AV76" s="158" t="str">
        <f>IFERROR(INDEX('March 2019'!$G$3:$BR$161,MATCH('Buying nGRPs'!$A76,'March 2019'!$A$3:$A$158,0),MATCH('Buying nGRPs'!AV$9,'March 2019'!$G$1:$BR$1,0))/SUMIFS(Summary!$D:$D,Summary!$A:$A,'Buying nGRPs'!$A76),"")</f>
        <v/>
      </c>
      <c r="AW76" s="158" t="str">
        <f>IFERROR(INDEX('March 2019'!$G$3:$BR$161,MATCH('Buying nGRPs'!$A76,'March 2019'!$A$3:$A$158,0),MATCH('Buying nGRPs'!AW$9,'March 2019'!$G$1:$BR$1,0))/SUMIFS(Summary!$D:$D,Summary!$A:$A,'Buying nGRPs'!$A76),"")</f>
        <v/>
      </c>
      <c r="AX76" s="158">
        <f>IFERROR(INDEX('March 2019'!$G$3:$BR$161,MATCH('Buying nGRPs'!$A76,'March 2019'!$A$3:$A$158,0),MATCH('Buying nGRPs'!AX$9,'March 2019'!$G$1:$BR$1,0))/SUMIFS(Summary!$D:$D,Summary!$A:$A,'Buying nGRPs'!$A76),"")</f>
        <v>0</v>
      </c>
      <c r="AY76" s="158">
        <f>IFERROR(INDEX('March 2019'!$G$3:$BR$161,MATCH('Buying nGRPs'!$A76,'March 2019'!$A$3:$A$158,0),MATCH('Buying nGRPs'!AY$9,'March 2019'!$G$1:$BR$1,0))/SUMIFS(Summary!$D:$D,Summary!$A:$A,'Buying nGRPs'!$A76),"")</f>
        <v>0</v>
      </c>
      <c r="AZ76" s="158">
        <f>IFERROR(INDEX('March 2019'!$G$3:$BR$161,MATCH('Buying nGRPs'!$A76,'March 2019'!$A$3:$A$158,0),MATCH('Buying nGRPs'!AZ$9,'March 2019'!$G$1:$BR$1,0))/SUMIFS(Summary!$D:$D,Summary!$A:$A,'Buying nGRPs'!$A76),"")</f>
        <v>0</v>
      </c>
      <c r="BA76" s="158">
        <f>IFERROR(INDEX('March 2019'!$G$3:$BR$161,MATCH('Buying nGRPs'!$A76,'March 2019'!$A$3:$A$158,0),MATCH('Buying nGRPs'!BA$9,'March 2019'!$G$1:$BR$1,0))/SUMIFS(Summary!$D:$D,Summary!$A:$A,'Buying nGRPs'!$A76),"")</f>
        <v>0</v>
      </c>
      <c r="BB76" s="11">
        <f t="shared" si="61"/>
        <v>0</v>
      </c>
      <c r="BC76" s="11"/>
      <c r="BD76" s="115">
        <f t="shared" si="62"/>
        <v>0</v>
      </c>
    </row>
    <row r="77" spans="1:57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IFERROR(INDEX('March 2019'!$G$3:$BR$161,MATCH('Buying nGRPs'!$A77,'March 2019'!$A$3:$A$158,0),MATCH('Buying nGRPs'!G$9,'March 2019'!$G$1:$BR$1,0))/SUMIFS(Summary!$D:$D,Summary!$A:$A,'Buying nGRPs'!$A77),"")</f>
        <v/>
      </c>
      <c r="H77" s="158" t="str">
        <f>IFERROR(INDEX('March 2019'!$G$3:$BR$161,MATCH('Buying nGRPs'!$A77,'March 2019'!$A$3:$A$158,0),MATCH('Buying nGRPs'!H$9,'March 2019'!$G$1:$BR$1,0))/SUMIFS(Summary!$D:$D,Summary!$A:$A,'Buying nGRPs'!$A77),"")</f>
        <v/>
      </c>
      <c r="I77" s="158" t="str">
        <f>IFERROR(INDEX('March 2019'!$G$3:$BR$161,MATCH('Buying nGRPs'!$A77,'March 2019'!$A$3:$A$158,0),MATCH('Buying nGRPs'!I$9,'March 2019'!$G$1:$BR$1,0))/SUMIFS(Summary!$D:$D,Summary!$A:$A,'Buying nGRPs'!$A77),"")</f>
        <v/>
      </c>
      <c r="J77" s="158" t="str">
        <f>IFERROR(INDEX('March 2019'!$G$3:$BR$161,MATCH('Buying nGRPs'!$A77,'March 2019'!$A$3:$A$158,0),MATCH('Buying nGRPs'!J$9,'March 2019'!$G$1:$BR$1,0))/SUMIFS(Summary!$D:$D,Summary!$A:$A,'Buying nGRPs'!$A77),"")</f>
        <v/>
      </c>
      <c r="K77" s="158" t="str">
        <f>IFERROR(INDEX('March 2019'!$G$3:$BR$161,MATCH('Buying nGRPs'!$A77,'March 2019'!$A$3:$A$158,0),MATCH('Buying nGRPs'!K$9,'March 2019'!$G$1:$BR$1,0))/SUMIFS(Summary!$D:$D,Summary!$A:$A,'Buying nGRPs'!$A77),"")</f>
        <v/>
      </c>
      <c r="L77" s="158" t="str">
        <f>IFERROR(INDEX('March 2019'!$G$3:$BR$161,MATCH('Buying nGRPs'!$A77,'March 2019'!$A$3:$A$158,0),MATCH('Buying nGRPs'!L$9,'March 2019'!$G$1:$BR$1,0))/SUMIFS(Summary!$D:$D,Summary!$A:$A,'Buying nGRPs'!$A77),"")</f>
        <v/>
      </c>
      <c r="M77" s="158" t="str">
        <f>IFERROR(INDEX('March 2019'!$G$3:$BR$161,MATCH('Buying nGRPs'!$A77,'March 2019'!$A$3:$A$158,0),MATCH('Buying nGRPs'!M$9,'March 2019'!$G$1:$BR$1,0))/SUMIFS(Summary!$D:$D,Summary!$A:$A,'Buying nGRPs'!$A77),"")</f>
        <v/>
      </c>
      <c r="N77" s="158" t="str">
        <f>IFERROR(INDEX('March 2019'!$G$3:$BR$161,MATCH('Buying nGRPs'!$A77,'March 2019'!$A$3:$A$158,0),MATCH('Buying nGRPs'!N$9,'March 2019'!$G$1:$BR$1,0))/SUMIFS(Summary!$D:$D,Summary!$A:$A,'Buying nGRPs'!$A77),"")</f>
        <v/>
      </c>
      <c r="O77" s="158" t="str">
        <f>IFERROR(INDEX('March 2019'!$G$3:$BR$161,MATCH('Buying nGRPs'!$A77,'March 2019'!$A$3:$A$158,0),MATCH('Buying nGRPs'!O$9,'March 2019'!$G$1:$BR$1,0))/SUMIFS(Summary!$D:$D,Summary!$A:$A,'Buying nGRPs'!$A77),"")</f>
        <v/>
      </c>
      <c r="P77" s="158" t="str">
        <f>IFERROR(INDEX('March 2019'!$G$3:$BR$161,MATCH('Buying nGRPs'!$A77,'March 2019'!$A$3:$A$158,0),MATCH('Buying nGRPs'!P$9,'March 2019'!$G$1:$BR$1,0))/SUMIFS(Summary!$D:$D,Summary!$A:$A,'Buying nGRPs'!$A77),"")</f>
        <v/>
      </c>
      <c r="Q77" s="158" t="str">
        <f>IFERROR(INDEX('March 2019'!$G$3:$BR$161,MATCH('Buying nGRPs'!$A77,'March 2019'!$A$3:$A$158,0),MATCH('Buying nGRPs'!Q$9,'March 2019'!$G$1:$BR$1,0))/SUMIFS(Summary!$D:$D,Summary!$A:$A,'Buying nGRPs'!$A77),"")</f>
        <v/>
      </c>
      <c r="R77" s="158" t="str">
        <f>IFERROR(INDEX('March 2019'!$G$3:$BR$161,MATCH('Buying nGRPs'!$A77,'March 2019'!$A$3:$A$158,0),MATCH('Buying nGRPs'!R$9,'March 2019'!$G$1:$BR$1,0))/SUMIFS(Summary!$D:$D,Summary!$A:$A,'Buying nGRPs'!$A77),"")</f>
        <v/>
      </c>
      <c r="S77" s="158" t="str">
        <f>IFERROR(INDEX('March 2019'!$G$3:$BR$161,MATCH('Buying nGRPs'!$A77,'March 2019'!$A$3:$A$158,0),MATCH('Buying nGRPs'!S$9,'March 2019'!$G$1:$BR$1,0))/SUMIFS(Summary!$D:$D,Summary!$A:$A,'Buying nGRPs'!$A77),"")</f>
        <v/>
      </c>
      <c r="T77" s="158" t="str">
        <f>IFERROR(INDEX('March 2019'!$G$3:$BR$161,MATCH('Buying nGRPs'!$A77,'March 2019'!$A$3:$A$158,0),MATCH('Buying nGRPs'!T$9,'March 2019'!$G$1:$BR$1,0))/SUMIFS(Summary!$D:$D,Summary!$A:$A,'Buying nGRPs'!$A77),"")</f>
        <v/>
      </c>
      <c r="U77" s="158" t="str">
        <f>IFERROR(INDEX('March 2019'!$G$3:$BR$161,MATCH('Buying nGRPs'!$A77,'March 2019'!$A$3:$A$158,0),MATCH('Buying nGRPs'!U$9,'March 2019'!$G$1:$BR$1,0))/SUMIFS(Summary!$D:$D,Summary!$A:$A,'Buying nGRPs'!$A77),"")</f>
        <v/>
      </c>
      <c r="V77" s="158" t="str">
        <f>IFERROR(INDEX('March 2019'!$G$3:$BR$161,MATCH('Buying nGRPs'!$A77,'March 2019'!$A$3:$A$158,0),MATCH('Buying nGRPs'!V$9,'March 2019'!$G$1:$BR$1,0))/SUMIFS(Summary!$D:$D,Summary!$A:$A,'Buying nGRPs'!$A77),"")</f>
        <v/>
      </c>
      <c r="W77" s="158" t="str">
        <f>IFERROR(INDEX('March 2019'!$G$3:$BR$161,MATCH('Buying nGRPs'!$A77,'March 2019'!$A$3:$A$158,0),MATCH('Buying nGRPs'!W$9,'March 2019'!$G$1:$BR$1,0))/SUMIFS(Summary!$D:$D,Summary!$A:$A,'Buying nGRPs'!$A77),"")</f>
        <v/>
      </c>
      <c r="X77" s="158" t="str">
        <f>IFERROR(INDEX('March 2019'!$G$3:$BR$161,MATCH('Buying nGRPs'!$A77,'March 2019'!$A$3:$A$158,0),MATCH('Buying nGRPs'!X$9,'March 2019'!$G$1:$BR$1,0))/SUMIFS(Summary!$D:$D,Summary!$A:$A,'Buying nGRPs'!$A77),"")</f>
        <v/>
      </c>
      <c r="Y77" s="158" t="str">
        <f>IFERROR(INDEX('March 2019'!$G$3:$BR$161,MATCH('Buying nGRPs'!$A77,'March 2019'!$A$3:$A$158,0),MATCH('Buying nGRPs'!Y$9,'March 2019'!$G$1:$BR$1,0))/SUMIFS(Summary!$D:$D,Summary!$A:$A,'Buying nGRPs'!$A77),"")</f>
        <v/>
      </c>
      <c r="Z77" s="158" t="str">
        <f>IFERROR(INDEX('March 2019'!$G$3:$BR$161,MATCH('Buying nGRPs'!$A77,'March 2019'!$A$3:$A$158,0),MATCH('Buying nGRPs'!Z$9,'March 2019'!$G$1:$BR$1,0))/SUMIFS(Summary!$D:$D,Summary!$A:$A,'Buying nGRPs'!$A77),"")</f>
        <v/>
      </c>
      <c r="AA77" s="158" t="str">
        <f>IFERROR(INDEX('March 2019'!$G$3:$BR$161,MATCH('Buying nGRPs'!$A77,'March 2019'!$A$3:$A$158,0),MATCH('Buying nGRPs'!AA$9,'March 2019'!$G$1:$BR$1,0))/SUMIFS(Summary!$D:$D,Summary!$A:$A,'Buying nGRPs'!$A77),"")</f>
        <v/>
      </c>
      <c r="AB77" s="158" t="str">
        <f>IFERROR(INDEX('March 2019'!$G$3:$BR$161,MATCH('Buying nGRPs'!$A77,'March 2019'!$A$3:$A$158,0),MATCH('Buying nGRPs'!AB$9,'March 2019'!$G$1:$BR$1,0))/SUMIFS(Summary!$D:$D,Summary!$A:$A,'Buying nGRPs'!$A77),"")</f>
        <v/>
      </c>
      <c r="AC77" s="158" t="str">
        <f>IFERROR(INDEX('March 2019'!$G$3:$BR$161,MATCH('Buying nGRPs'!$A77,'March 2019'!$A$3:$A$158,0),MATCH('Buying nGRPs'!AC$9,'March 2019'!$G$1:$BR$1,0))/SUMIFS(Summary!$D:$D,Summary!$A:$A,'Buying nGRPs'!$A77),"")</f>
        <v/>
      </c>
      <c r="AD77" s="158" t="str">
        <f>IFERROR(INDEX('March 2019'!$G$3:$BR$161,MATCH('Buying nGRPs'!$A77,'March 2019'!$A$3:$A$158,0),MATCH('Buying nGRPs'!AD$9,'March 2019'!$G$1:$BR$1,0))/SUMIFS(Summary!$D:$D,Summary!$A:$A,'Buying nGRPs'!$A77),"")</f>
        <v/>
      </c>
      <c r="AE77" s="158" t="str">
        <f>IFERROR(INDEX('March 2019'!$G$3:$BR$161,MATCH('Buying nGRPs'!$A77,'March 2019'!$A$3:$A$158,0),MATCH('Buying nGRPs'!AE$9,'March 2019'!$G$1:$BR$1,0))/SUMIFS(Summary!$D:$D,Summary!$A:$A,'Buying nGRPs'!$A77),"")</f>
        <v/>
      </c>
      <c r="AF77" s="158" t="str">
        <f>IFERROR(INDEX('March 2019'!$G$3:$BR$161,MATCH('Buying nGRPs'!$A77,'March 2019'!$A$3:$A$158,0),MATCH('Buying nGRPs'!AF$9,'March 2019'!$G$1:$BR$1,0))/SUMIFS(Summary!$D:$D,Summary!$A:$A,'Buying nGRPs'!$A77),"")</f>
        <v/>
      </c>
      <c r="AG77" s="158" t="str">
        <f>IFERROR(INDEX('March 2019'!$G$3:$BR$161,MATCH('Buying nGRPs'!$A77,'March 2019'!$A$3:$A$158,0),MATCH('Buying nGRPs'!AG$9,'March 2019'!$G$1:$BR$1,0))/SUMIFS(Summary!$D:$D,Summary!$A:$A,'Buying nGRPs'!$A77),"")</f>
        <v/>
      </c>
      <c r="AH77" s="158" t="str">
        <f>IFERROR(INDEX('March 2019'!$G$3:$BR$161,MATCH('Buying nGRPs'!$A77,'March 2019'!$A$3:$A$158,0),MATCH('Buying nGRPs'!AH$9,'March 2019'!$G$1:$BR$1,0))/SUMIFS(Summary!$D:$D,Summary!$A:$A,'Buying nGRPs'!$A77),"")</f>
        <v/>
      </c>
      <c r="AI77" s="158" t="str">
        <f>IFERROR(INDEX('March 2019'!$G$3:$BR$161,MATCH('Buying nGRPs'!$A77,'March 2019'!$A$3:$A$158,0),MATCH('Buying nGRPs'!AI$9,'March 2019'!$G$1:$BR$1,0))/SUMIFS(Summary!$D:$D,Summary!$A:$A,'Buying nGRPs'!$A77),"")</f>
        <v/>
      </c>
      <c r="AJ77" s="158" t="str">
        <f>IFERROR(INDEX('March 2019'!$G$3:$BR$161,MATCH('Buying nGRPs'!$A77,'March 2019'!$A$3:$A$158,0),MATCH('Buying nGRPs'!AJ$9,'March 2019'!$G$1:$BR$1,0))/SUMIFS(Summary!$D:$D,Summary!$A:$A,'Buying nGRPs'!$A77),"")</f>
        <v/>
      </c>
      <c r="AK77" s="158" t="str">
        <f>IFERROR(INDEX('March 2019'!$G$3:$BR$161,MATCH('Buying nGRPs'!$A77,'March 2019'!$A$3:$A$158,0),MATCH('Buying nGRPs'!AK$9,'March 2019'!$G$1:$BR$1,0))/SUMIFS(Summary!$D:$D,Summary!$A:$A,'Buying nGRPs'!$A77),"")</f>
        <v/>
      </c>
      <c r="AL77" s="158" t="str">
        <f>IFERROR(INDEX('March 2019'!$G$3:$BR$161,MATCH('Buying nGRPs'!$A77,'March 2019'!$A$3:$A$158,0),MATCH('Buying nGRPs'!AL$9,'March 2019'!$G$1:$BR$1,0))/SUMIFS(Summary!$D:$D,Summary!$A:$A,'Buying nGRPs'!$A77),"")</f>
        <v/>
      </c>
      <c r="AM77" s="158" t="str">
        <f>IFERROR(INDEX('March 2019'!$G$3:$BR$161,MATCH('Buying nGRPs'!$A77,'March 2019'!$A$3:$A$158,0),MATCH('Buying nGRPs'!AM$9,'March 2019'!$G$1:$BR$1,0))/SUMIFS(Summary!$D:$D,Summary!$A:$A,'Buying nGRPs'!$A77),"")</f>
        <v/>
      </c>
      <c r="AN77" s="158" t="str">
        <f>IFERROR(INDEX('March 2019'!$G$3:$BR$161,MATCH('Buying nGRPs'!$A77,'March 2019'!$A$3:$A$158,0),MATCH('Buying nGRPs'!AN$9,'March 2019'!$G$1:$BR$1,0))/SUMIFS(Summary!$D:$D,Summary!$A:$A,'Buying nGRPs'!$A77),"")</f>
        <v/>
      </c>
      <c r="AO77" s="158" t="str">
        <f>IFERROR(INDEX('March 2019'!$G$3:$BR$161,MATCH('Buying nGRPs'!$A77,'March 2019'!$A$3:$A$158,0),MATCH('Buying nGRPs'!AO$9,'March 2019'!$G$1:$BR$1,0))/SUMIFS(Summary!$D:$D,Summary!$A:$A,'Buying nGRPs'!$A77),"")</f>
        <v/>
      </c>
      <c r="AP77" s="158" t="str">
        <f>IFERROR(INDEX('March 2019'!$G$3:$BR$161,MATCH('Buying nGRPs'!$A77,'March 2019'!$A$3:$A$158,0),MATCH('Buying nGRPs'!AP$9,'March 2019'!$G$1:$BR$1,0))/SUMIFS(Summary!$D:$D,Summary!$A:$A,'Buying nGRPs'!$A77),"")</f>
        <v/>
      </c>
      <c r="AQ77" s="158" t="str">
        <f>IFERROR(INDEX('March 2019'!$G$3:$BR$161,MATCH('Buying nGRPs'!$A77,'March 2019'!$A$3:$A$158,0),MATCH('Buying nGRPs'!AQ$9,'March 2019'!$G$1:$BR$1,0))/SUMIFS(Summary!$D:$D,Summary!$A:$A,'Buying nGRPs'!$A77),"")</f>
        <v/>
      </c>
      <c r="AR77" s="158" t="str">
        <f>IFERROR(INDEX('March 2019'!$G$3:$BR$161,MATCH('Buying nGRPs'!$A77,'March 2019'!$A$3:$A$158,0),MATCH('Buying nGRPs'!AR$9,'March 2019'!$G$1:$BR$1,0))/SUMIFS(Summary!$D:$D,Summary!$A:$A,'Buying nGRPs'!$A77),"")</f>
        <v/>
      </c>
      <c r="AS77" s="158" t="str">
        <f>IFERROR(INDEX('March 2019'!$G$3:$BR$161,MATCH('Buying nGRPs'!$A77,'March 2019'!$A$3:$A$158,0),MATCH('Buying nGRPs'!AS$9,'March 2019'!$G$1:$BR$1,0))/SUMIFS(Summary!$D:$D,Summary!$A:$A,'Buying nGRPs'!$A77),"")</f>
        <v/>
      </c>
      <c r="AT77" s="158" t="str">
        <f>IFERROR(INDEX('March 2019'!$G$3:$BR$161,MATCH('Buying nGRPs'!$A77,'March 2019'!$A$3:$A$158,0),MATCH('Buying nGRPs'!AT$9,'March 2019'!$G$1:$BR$1,0))/SUMIFS(Summary!$D:$D,Summary!$A:$A,'Buying nGRPs'!$A77),"")</f>
        <v/>
      </c>
      <c r="AU77" s="158" t="str">
        <f>IFERROR(INDEX('March 2019'!$G$3:$BR$161,MATCH('Buying nGRPs'!$A77,'March 2019'!$A$3:$A$158,0),MATCH('Buying nGRPs'!AU$9,'March 2019'!$G$1:$BR$1,0))/SUMIFS(Summary!$D:$D,Summary!$A:$A,'Buying nGRPs'!$A77),"")</f>
        <v/>
      </c>
      <c r="AV77" s="158" t="str">
        <f>IFERROR(INDEX('March 2019'!$G$3:$BR$161,MATCH('Buying nGRPs'!$A77,'March 2019'!$A$3:$A$158,0),MATCH('Buying nGRPs'!AV$9,'March 2019'!$G$1:$BR$1,0))/SUMIFS(Summary!$D:$D,Summary!$A:$A,'Buying nGRPs'!$A77),"")</f>
        <v/>
      </c>
      <c r="AW77" s="158" t="str">
        <f>IFERROR(INDEX('March 2019'!$G$3:$BR$161,MATCH('Buying nGRPs'!$A77,'March 2019'!$A$3:$A$158,0),MATCH('Buying nGRPs'!AW$9,'March 2019'!$G$1:$BR$1,0))/SUMIFS(Summary!$D:$D,Summary!$A:$A,'Buying nGRPs'!$A77),"")</f>
        <v/>
      </c>
      <c r="AX77" s="158" t="str">
        <f>IFERROR(INDEX('March 2019'!$G$3:$BR$161,MATCH('Buying nGRPs'!$A77,'March 2019'!$A$3:$A$158,0),MATCH('Buying nGRPs'!AX$9,'March 2019'!$G$1:$BR$1,0))/SUMIFS(Summary!$D:$D,Summary!$A:$A,'Buying nGRPs'!$A77),"")</f>
        <v/>
      </c>
      <c r="AY77" s="158" t="str">
        <f>IFERROR(INDEX('March 2019'!$G$3:$BR$161,MATCH('Buying nGRPs'!$A77,'March 2019'!$A$3:$A$158,0),MATCH('Buying nGRPs'!AY$9,'March 2019'!$G$1:$BR$1,0))/SUMIFS(Summary!$D:$D,Summary!$A:$A,'Buying nGRPs'!$A77),"")</f>
        <v/>
      </c>
      <c r="AZ77" s="158" t="str">
        <f>IFERROR(INDEX('March 2019'!$G$3:$BR$161,MATCH('Buying nGRPs'!$A77,'March 2019'!$A$3:$A$158,0),MATCH('Buying nGRPs'!AZ$9,'March 2019'!$G$1:$BR$1,0))/SUMIFS(Summary!$D:$D,Summary!$A:$A,'Buying nGRPs'!$A77),"")</f>
        <v/>
      </c>
      <c r="BA77" s="158" t="str">
        <f>IFERROR(INDEX('March 2019'!$G$3:$BR$161,MATCH('Buying nGRPs'!$A77,'March 2019'!$A$3:$A$158,0),MATCH('Buying nGRPs'!BA$9,'March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IFERROR(INDEX('March 2019'!$G$3:$BR$161,MATCH('Buying nGRPs'!$A78,'March 2019'!$A$3:$A$158,0),MATCH('Buying nGRPs'!G$9,'March 2019'!$G$1:$BR$1,0))/SUMIFS(Summary!$D:$D,Summary!$A:$A,'Buying nGRPs'!$A78),"")</f>
        <v/>
      </c>
      <c r="H78" s="158" t="str">
        <f>IFERROR(INDEX('March 2019'!$G$3:$BR$161,MATCH('Buying nGRPs'!$A78,'March 2019'!$A$3:$A$158,0),MATCH('Buying nGRPs'!H$9,'March 2019'!$G$1:$BR$1,0))/SUMIFS(Summary!$D:$D,Summary!$A:$A,'Buying nGRPs'!$A78),"")</f>
        <v/>
      </c>
      <c r="I78" s="158" t="str">
        <f>IFERROR(INDEX('March 2019'!$G$3:$BR$161,MATCH('Buying nGRPs'!$A78,'March 2019'!$A$3:$A$158,0),MATCH('Buying nGRPs'!I$9,'March 2019'!$G$1:$BR$1,0))/SUMIFS(Summary!$D:$D,Summary!$A:$A,'Buying nGRPs'!$A78),"")</f>
        <v/>
      </c>
      <c r="J78" s="158" t="str">
        <f>IFERROR(INDEX('March 2019'!$G$3:$BR$161,MATCH('Buying nGRPs'!$A78,'March 2019'!$A$3:$A$158,0),MATCH('Buying nGRPs'!J$9,'March 2019'!$G$1:$BR$1,0))/SUMIFS(Summary!$D:$D,Summary!$A:$A,'Buying nGRPs'!$A78),"")</f>
        <v/>
      </c>
      <c r="K78" s="158" t="str">
        <f>IFERROR(INDEX('March 2019'!$G$3:$BR$161,MATCH('Buying nGRPs'!$A78,'March 2019'!$A$3:$A$158,0),MATCH('Buying nGRPs'!K$9,'March 2019'!$G$1:$BR$1,0))/SUMIFS(Summary!$D:$D,Summary!$A:$A,'Buying nGRPs'!$A78),"")</f>
        <v/>
      </c>
      <c r="L78" s="158" t="str">
        <f>IFERROR(INDEX('March 2019'!$G$3:$BR$161,MATCH('Buying nGRPs'!$A78,'March 2019'!$A$3:$A$158,0),MATCH('Buying nGRPs'!L$9,'March 2019'!$G$1:$BR$1,0))/SUMIFS(Summary!$D:$D,Summary!$A:$A,'Buying nGRPs'!$A78),"")</f>
        <v/>
      </c>
      <c r="M78" s="158" t="str">
        <f>IFERROR(INDEX('March 2019'!$G$3:$BR$161,MATCH('Buying nGRPs'!$A78,'March 2019'!$A$3:$A$158,0),MATCH('Buying nGRPs'!M$9,'March 2019'!$G$1:$BR$1,0))/SUMIFS(Summary!$D:$D,Summary!$A:$A,'Buying nGRPs'!$A78),"")</f>
        <v/>
      </c>
      <c r="N78" s="158" t="str">
        <f>IFERROR(INDEX('March 2019'!$G$3:$BR$161,MATCH('Buying nGRPs'!$A78,'March 2019'!$A$3:$A$158,0),MATCH('Buying nGRPs'!N$9,'March 2019'!$G$1:$BR$1,0))/SUMIFS(Summary!$D:$D,Summary!$A:$A,'Buying nGRPs'!$A78),"")</f>
        <v/>
      </c>
      <c r="O78" s="158" t="str">
        <f>IFERROR(INDEX('March 2019'!$G$3:$BR$161,MATCH('Buying nGRPs'!$A78,'March 2019'!$A$3:$A$158,0),MATCH('Buying nGRPs'!O$9,'March 2019'!$G$1:$BR$1,0))/SUMIFS(Summary!$D:$D,Summary!$A:$A,'Buying nGRPs'!$A78),"")</f>
        <v/>
      </c>
      <c r="P78" s="158" t="str">
        <f>IFERROR(INDEX('March 2019'!$G$3:$BR$161,MATCH('Buying nGRPs'!$A78,'March 2019'!$A$3:$A$158,0),MATCH('Buying nGRPs'!P$9,'March 2019'!$G$1:$BR$1,0))/SUMIFS(Summary!$D:$D,Summary!$A:$A,'Buying nGRPs'!$A78),"")</f>
        <v/>
      </c>
      <c r="Q78" s="158" t="str">
        <f>IFERROR(INDEX('March 2019'!$G$3:$BR$161,MATCH('Buying nGRPs'!$A78,'March 2019'!$A$3:$A$158,0),MATCH('Buying nGRPs'!Q$9,'March 2019'!$G$1:$BR$1,0))/SUMIFS(Summary!$D:$D,Summary!$A:$A,'Buying nGRPs'!$A78),"")</f>
        <v/>
      </c>
      <c r="R78" s="158" t="str">
        <f>IFERROR(INDEX('March 2019'!$G$3:$BR$161,MATCH('Buying nGRPs'!$A78,'March 2019'!$A$3:$A$158,0),MATCH('Buying nGRPs'!R$9,'March 2019'!$G$1:$BR$1,0))/SUMIFS(Summary!$D:$D,Summary!$A:$A,'Buying nGRPs'!$A78),"")</f>
        <v/>
      </c>
      <c r="S78" s="158" t="str">
        <f>IFERROR(INDEX('March 2019'!$G$3:$BR$161,MATCH('Buying nGRPs'!$A78,'March 2019'!$A$3:$A$158,0),MATCH('Buying nGRPs'!S$9,'March 2019'!$G$1:$BR$1,0))/SUMIFS(Summary!$D:$D,Summary!$A:$A,'Buying nGRPs'!$A78),"")</f>
        <v/>
      </c>
      <c r="T78" s="158" t="str">
        <f>IFERROR(INDEX('March 2019'!$G$3:$BR$161,MATCH('Buying nGRPs'!$A78,'March 2019'!$A$3:$A$158,0),MATCH('Buying nGRPs'!T$9,'March 2019'!$G$1:$BR$1,0))/SUMIFS(Summary!$D:$D,Summary!$A:$A,'Buying nGRPs'!$A78),"")</f>
        <v/>
      </c>
      <c r="U78" s="158" t="str">
        <f>IFERROR(INDEX('March 2019'!$G$3:$BR$161,MATCH('Buying nGRPs'!$A78,'March 2019'!$A$3:$A$158,0),MATCH('Buying nGRPs'!U$9,'March 2019'!$G$1:$BR$1,0))/SUMIFS(Summary!$D:$D,Summary!$A:$A,'Buying nGRPs'!$A78),"")</f>
        <v/>
      </c>
      <c r="V78" s="158" t="str">
        <f>IFERROR(INDEX('March 2019'!$G$3:$BR$161,MATCH('Buying nGRPs'!$A78,'March 2019'!$A$3:$A$158,0),MATCH('Buying nGRPs'!V$9,'March 2019'!$G$1:$BR$1,0))/SUMIFS(Summary!$D:$D,Summary!$A:$A,'Buying nGRPs'!$A78),"")</f>
        <v/>
      </c>
      <c r="W78" s="158" t="str">
        <f>IFERROR(INDEX('March 2019'!$G$3:$BR$161,MATCH('Buying nGRPs'!$A78,'March 2019'!$A$3:$A$158,0),MATCH('Buying nGRPs'!W$9,'March 2019'!$G$1:$BR$1,0))/SUMIFS(Summary!$D:$D,Summary!$A:$A,'Buying nGRPs'!$A78),"")</f>
        <v/>
      </c>
      <c r="X78" s="158" t="str">
        <f>IFERROR(INDEX('March 2019'!$G$3:$BR$161,MATCH('Buying nGRPs'!$A78,'March 2019'!$A$3:$A$158,0),MATCH('Buying nGRPs'!X$9,'March 2019'!$G$1:$BR$1,0))/SUMIFS(Summary!$D:$D,Summary!$A:$A,'Buying nGRPs'!$A78),"")</f>
        <v/>
      </c>
      <c r="Y78" s="158" t="str">
        <f>IFERROR(INDEX('March 2019'!$G$3:$BR$161,MATCH('Buying nGRPs'!$A78,'March 2019'!$A$3:$A$158,0),MATCH('Buying nGRPs'!Y$9,'March 2019'!$G$1:$BR$1,0))/SUMIFS(Summary!$D:$D,Summary!$A:$A,'Buying nGRPs'!$A78),"")</f>
        <v/>
      </c>
      <c r="Z78" s="158" t="str">
        <f>IFERROR(INDEX('March 2019'!$G$3:$BR$161,MATCH('Buying nGRPs'!$A78,'March 2019'!$A$3:$A$158,0),MATCH('Buying nGRPs'!Z$9,'March 2019'!$G$1:$BR$1,0))/SUMIFS(Summary!$D:$D,Summary!$A:$A,'Buying nGRPs'!$A78),"")</f>
        <v/>
      </c>
      <c r="AA78" s="158" t="str">
        <f>IFERROR(INDEX('March 2019'!$G$3:$BR$161,MATCH('Buying nGRPs'!$A78,'March 2019'!$A$3:$A$158,0),MATCH('Buying nGRPs'!AA$9,'March 2019'!$G$1:$BR$1,0))/SUMIFS(Summary!$D:$D,Summary!$A:$A,'Buying nGRPs'!$A78),"")</f>
        <v/>
      </c>
      <c r="AB78" s="158" t="str">
        <f>IFERROR(INDEX('March 2019'!$G$3:$BR$161,MATCH('Buying nGRPs'!$A78,'March 2019'!$A$3:$A$158,0),MATCH('Buying nGRPs'!AB$9,'March 2019'!$G$1:$BR$1,0))/SUMIFS(Summary!$D:$D,Summary!$A:$A,'Buying nGRPs'!$A78),"")</f>
        <v/>
      </c>
      <c r="AC78" s="158" t="str">
        <f>IFERROR(INDEX('March 2019'!$G$3:$BR$161,MATCH('Buying nGRPs'!$A78,'March 2019'!$A$3:$A$158,0),MATCH('Buying nGRPs'!AC$9,'March 2019'!$G$1:$BR$1,0))/SUMIFS(Summary!$D:$D,Summary!$A:$A,'Buying nGRPs'!$A78),"")</f>
        <v/>
      </c>
      <c r="AD78" s="158" t="str">
        <f>IFERROR(INDEX('March 2019'!$G$3:$BR$161,MATCH('Buying nGRPs'!$A78,'March 2019'!$A$3:$A$158,0),MATCH('Buying nGRPs'!AD$9,'March 2019'!$G$1:$BR$1,0))/SUMIFS(Summary!$D:$D,Summary!$A:$A,'Buying nGRPs'!$A78),"")</f>
        <v/>
      </c>
      <c r="AE78" s="158" t="str">
        <f>IFERROR(INDEX('March 2019'!$G$3:$BR$161,MATCH('Buying nGRPs'!$A78,'March 2019'!$A$3:$A$158,0),MATCH('Buying nGRPs'!AE$9,'March 2019'!$G$1:$BR$1,0))/SUMIFS(Summary!$D:$D,Summary!$A:$A,'Buying nGRPs'!$A78),"")</f>
        <v/>
      </c>
      <c r="AF78" s="158" t="str">
        <f>IFERROR(INDEX('March 2019'!$G$3:$BR$161,MATCH('Buying nGRPs'!$A78,'March 2019'!$A$3:$A$158,0),MATCH('Buying nGRPs'!AF$9,'March 2019'!$G$1:$BR$1,0))/SUMIFS(Summary!$D:$D,Summary!$A:$A,'Buying nGRPs'!$A78),"")</f>
        <v/>
      </c>
      <c r="AG78" s="158" t="str">
        <f>IFERROR(INDEX('March 2019'!$G$3:$BR$161,MATCH('Buying nGRPs'!$A78,'March 2019'!$A$3:$A$158,0),MATCH('Buying nGRPs'!AG$9,'March 2019'!$G$1:$BR$1,0))/SUMIFS(Summary!$D:$D,Summary!$A:$A,'Buying nGRPs'!$A78),"")</f>
        <v/>
      </c>
      <c r="AH78" s="158" t="str">
        <f>IFERROR(INDEX('March 2019'!$G$3:$BR$161,MATCH('Buying nGRPs'!$A78,'March 2019'!$A$3:$A$158,0),MATCH('Buying nGRPs'!AH$9,'March 2019'!$G$1:$BR$1,0))/SUMIFS(Summary!$D:$D,Summary!$A:$A,'Buying nGRPs'!$A78),"")</f>
        <v/>
      </c>
      <c r="AI78" s="158" t="str">
        <f>IFERROR(INDEX('March 2019'!$G$3:$BR$161,MATCH('Buying nGRPs'!$A78,'March 2019'!$A$3:$A$158,0),MATCH('Buying nGRPs'!AI$9,'March 2019'!$G$1:$BR$1,0))/SUMIFS(Summary!$D:$D,Summary!$A:$A,'Buying nGRPs'!$A78),"")</f>
        <v/>
      </c>
      <c r="AJ78" s="158" t="str">
        <f>IFERROR(INDEX('March 2019'!$G$3:$BR$161,MATCH('Buying nGRPs'!$A78,'March 2019'!$A$3:$A$158,0),MATCH('Buying nGRPs'!AJ$9,'March 2019'!$G$1:$BR$1,0))/SUMIFS(Summary!$D:$D,Summary!$A:$A,'Buying nGRPs'!$A78),"")</f>
        <v/>
      </c>
      <c r="AK78" s="158" t="str">
        <f>IFERROR(INDEX('March 2019'!$G$3:$BR$161,MATCH('Buying nGRPs'!$A78,'March 2019'!$A$3:$A$158,0),MATCH('Buying nGRPs'!AK$9,'March 2019'!$G$1:$BR$1,0))/SUMIFS(Summary!$D:$D,Summary!$A:$A,'Buying nGRPs'!$A78),"")</f>
        <v/>
      </c>
      <c r="AL78" s="158" t="str">
        <f>IFERROR(INDEX('March 2019'!$G$3:$BR$161,MATCH('Buying nGRPs'!$A78,'March 2019'!$A$3:$A$158,0),MATCH('Buying nGRPs'!AL$9,'March 2019'!$G$1:$BR$1,0))/SUMIFS(Summary!$D:$D,Summary!$A:$A,'Buying nGRPs'!$A78),"")</f>
        <v/>
      </c>
      <c r="AM78" s="158" t="str">
        <f>IFERROR(INDEX('March 2019'!$G$3:$BR$161,MATCH('Buying nGRPs'!$A78,'March 2019'!$A$3:$A$158,0),MATCH('Buying nGRPs'!AM$9,'March 2019'!$G$1:$BR$1,0))/SUMIFS(Summary!$D:$D,Summary!$A:$A,'Buying nGRPs'!$A78),"")</f>
        <v/>
      </c>
      <c r="AN78" s="158" t="str">
        <f>IFERROR(INDEX('March 2019'!$G$3:$BR$161,MATCH('Buying nGRPs'!$A78,'March 2019'!$A$3:$A$158,0),MATCH('Buying nGRPs'!AN$9,'March 2019'!$G$1:$BR$1,0))/SUMIFS(Summary!$D:$D,Summary!$A:$A,'Buying nGRPs'!$A78),"")</f>
        <v/>
      </c>
      <c r="AO78" s="158" t="str">
        <f>IFERROR(INDEX('March 2019'!$G$3:$BR$161,MATCH('Buying nGRPs'!$A78,'March 2019'!$A$3:$A$158,0),MATCH('Buying nGRPs'!AO$9,'March 2019'!$G$1:$BR$1,0))/SUMIFS(Summary!$D:$D,Summary!$A:$A,'Buying nGRPs'!$A78),"")</f>
        <v/>
      </c>
      <c r="AP78" s="158" t="str">
        <f>IFERROR(INDEX('March 2019'!$G$3:$BR$161,MATCH('Buying nGRPs'!$A78,'March 2019'!$A$3:$A$158,0),MATCH('Buying nGRPs'!AP$9,'March 2019'!$G$1:$BR$1,0))/SUMIFS(Summary!$D:$D,Summary!$A:$A,'Buying nGRPs'!$A78),"")</f>
        <v/>
      </c>
      <c r="AQ78" s="158" t="str">
        <f>IFERROR(INDEX('March 2019'!$G$3:$BR$161,MATCH('Buying nGRPs'!$A78,'March 2019'!$A$3:$A$158,0),MATCH('Buying nGRPs'!AQ$9,'March 2019'!$G$1:$BR$1,0))/SUMIFS(Summary!$D:$D,Summary!$A:$A,'Buying nGRPs'!$A78),"")</f>
        <v/>
      </c>
      <c r="AR78" s="158" t="str">
        <f>IFERROR(INDEX('March 2019'!$G$3:$BR$161,MATCH('Buying nGRPs'!$A78,'March 2019'!$A$3:$A$158,0),MATCH('Buying nGRPs'!AR$9,'March 2019'!$G$1:$BR$1,0))/SUMIFS(Summary!$D:$D,Summary!$A:$A,'Buying nGRPs'!$A78),"")</f>
        <v/>
      </c>
      <c r="AS78" s="158" t="str">
        <f>IFERROR(INDEX('March 2019'!$G$3:$BR$161,MATCH('Buying nGRPs'!$A78,'March 2019'!$A$3:$A$158,0),MATCH('Buying nGRPs'!AS$9,'March 2019'!$G$1:$BR$1,0))/SUMIFS(Summary!$D:$D,Summary!$A:$A,'Buying nGRPs'!$A78),"")</f>
        <v/>
      </c>
      <c r="AT78" s="158" t="str">
        <f>IFERROR(INDEX('March 2019'!$G$3:$BR$161,MATCH('Buying nGRPs'!$A78,'March 2019'!$A$3:$A$158,0),MATCH('Buying nGRPs'!AT$9,'March 2019'!$G$1:$BR$1,0))/SUMIFS(Summary!$D:$D,Summary!$A:$A,'Buying nGRPs'!$A78),"")</f>
        <v/>
      </c>
      <c r="AU78" s="158" t="str">
        <f>IFERROR(INDEX('March 2019'!$G$3:$BR$161,MATCH('Buying nGRPs'!$A78,'March 2019'!$A$3:$A$158,0),MATCH('Buying nGRPs'!AU$9,'March 2019'!$G$1:$BR$1,0))/SUMIFS(Summary!$D:$D,Summary!$A:$A,'Buying nGRPs'!$A78),"")</f>
        <v/>
      </c>
      <c r="AV78" s="158" t="str">
        <f>IFERROR(INDEX('March 2019'!$G$3:$BR$161,MATCH('Buying nGRPs'!$A78,'March 2019'!$A$3:$A$158,0),MATCH('Buying nGRPs'!AV$9,'March 2019'!$G$1:$BR$1,0))/SUMIFS(Summary!$D:$D,Summary!$A:$A,'Buying nGRPs'!$A78),"")</f>
        <v/>
      </c>
      <c r="AW78" s="158" t="str">
        <f>IFERROR(INDEX('March 2019'!$G$3:$BR$161,MATCH('Buying nGRPs'!$A78,'March 2019'!$A$3:$A$158,0),MATCH('Buying nGRPs'!AW$9,'March 2019'!$G$1:$BR$1,0))/SUMIFS(Summary!$D:$D,Summary!$A:$A,'Buying nGRPs'!$A78),"")</f>
        <v/>
      </c>
      <c r="AX78" s="158" t="str">
        <f>IFERROR(INDEX('March 2019'!$G$3:$BR$161,MATCH('Buying nGRPs'!$A78,'March 2019'!$A$3:$A$158,0),MATCH('Buying nGRPs'!AX$9,'March 2019'!$G$1:$BR$1,0))/SUMIFS(Summary!$D:$D,Summary!$A:$A,'Buying nGRPs'!$A78),"")</f>
        <v/>
      </c>
      <c r="AY78" s="158" t="str">
        <f>IFERROR(INDEX('March 2019'!$G$3:$BR$161,MATCH('Buying nGRPs'!$A78,'March 2019'!$A$3:$A$158,0),MATCH('Buying nGRPs'!AY$9,'March 2019'!$G$1:$BR$1,0))/SUMIFS(Summary!$D:$D,Summary!$A:$A,'Buying nGRPs'!$A78),"")</f>
        <v/>
      </c>
      <c r="AZ78" s="158" t="str">
        <f>IFERROR(INDEX('March 2019'!$G$3:$BR$161,MATCH('Buying nGRPs'!$A78,'March 2019'!$A$3:$A$158,0),MATCH('Buying nGRPs'!AZ$9,'March 2019'!$G$1:$BR$1,0))/SUMIFS(Summary!$D:$D,Summary!$A:$A,'Buying nGRPs'!$A78),"")</f>
        <v/>
      </c>
      <c r="BA78" s="158" t="str">
        <f>IFERROR(INDEX('March 2019'!$G$3:$BR$161,MATCH('Buying nGRPs'!$A78,'March 2019'!$A$3:$A$158,0),MATCH('Buying nGRPs'!BA$9,'March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IFERROR(INDEX('March 2019'!$G$3:$BR$161,MATCH('Buying nGRPs'!$A79,'March 2019'!$A$3:$A$158,0),MATCH('Buying nGRPs'!G$9,'March 2019'!$G$1:$BR$1,0))/SUMIFS(Summary!$D:$D,Summary!$A:$A,'Buying nGRPs'!$A79),"")</f>
        <v/>
      </c>
      <c r="H79" s="158" t="str">
        <f>IFERROR(INDEX('March 2019'!$G$3:$BR$161,MATCH('Buying nGRPs'!$A79,'March 2019'!$A$3:$A$158,0),MATCH('Buying nGRPs'!H$9,'March 2019'!$G$1:$BR$1,0))/SUMIFS(Summary!$D:$D,Summary!$A:$A,'Buying nGRPs'!$A79),"")</f>
        <v/>
      </c>
      <c r="I79" s="158" t="str">
        <f>IFERROR(INDEX('March 2019'!$G$3:$BR$161,MATCH('Buying nGRPs'!$A79,'March 2019'!$A$3:$A$158,0),MATCH('Buying nGRPs'!I$9,'March 2019'!$G$1:$BR$1,0))/SUMIFS(Summary!$D:$D,Summary!$A:$A,'Buying nGRPs'!$A79),"")</f>
        <v/>
      </c>
      <c r="J79" s="158">
        <f>IFERROR(INDEX('March 2019'!$G$3:$BR$161,MATCH('Buying nGRPs'!$A79,'March 2019'!$A$3:$A$158,0),MATCH('Buying nGRPs'!J$9,'March 2019'!$G$1:$BR$1,0))/SUMIFS(Summary!$D:$D,Summary!$A:$A,'Buying nGRPs'!$A79),"")</f>
        <v>0</v>
      </c>
      <c r="K79" s="158" t="str">
        <f>IFERROR(INDEX('March 2019'!$G$3:$BR$161,MATCH('Buying nGRPs'!$A79,'March 2019'!$A$3:$A$158,0),MATCH('Buying nGRPs'!K$9,'March 2019'!$G$1:$BR$1,0))/SUMIFS(Summary!$D:$D,Summary!$A:$A,'Buying nGRPs'!$A79),"")</f>
        <v/>
      </c>
      <c r="L79" s="158" t="str">
        <f>IFERROR(INDEX('March 2019'!$G$3:$BR$161,MATCH('Buying nGRPs'!$A79,'March 2019'!$A$3:$A$158,0),MATCH('Buying nGRPs'!L$9,'March 2019'!$G$1:$BR$1,0))/SUMIFS(Summary!$D:$D,Summary!$A:$A,'Buying nGRPs'!$A79),"")</f>
        <v/>
      </c>
      <c r="M79" s="158" t="str">
        <f>IFERROR(INDEX('March 2019'!$G$3:$BR$161,MATCH('Buying nGRPs'!$A79,'March 2019'!$A$3:$A$158,0),MATCH('Buying nGRPs'!M$9,'March 2019'!$G$1:$BR$1,0))/SUMIFS(Summary!$D:$D,Summary!$A:$A,'Buying nGRPs'!$A79),"")</f>
        <v/>
      </c>
      <c r="N79" s="158" t="str">
        <f>IFERROR(INDEX('March 2019'!$G$3:$BR$161,MATCH('Buying nGRPs'!$A79,'March 2019'!$A$3:$A$158,0),MATCH('Buying nGRPs'!N$9,'March 2019'!$G$1:$BR$1,0))/SUMIFS(Summary!$D:$D,Summary!$A:$A,'Buying nGRPs'!$A79),"")</f>
        <v/>
      </c>
      <c r="O79" s="158" t="str">
        <f>IFERROR(INDEX('March 2019'!$G$3:$BR$161,MATCH('Buying nGRPs'!$A79,'March 2019'!$A$3:$A$158,0),MATCH('Buying nGRPs'!O$9,'March 2019'!$G$1:$BR$1,0))/SUMIFS(Summary!$D:$D,Summary!$A:$A,'Buying nGRPs'!$A79),"")</f>
        <v/>
      </c>
      <c r="P79" s="158" t="str">
        <f>IFERROR(INDEX('March 2019'!$G$3:$BR$161,MATCH('Buying nGRPs'!$A79,'March 2019'!$A$3:$A$158,0),MATCH('Buying nGRPs'!P$9,'March 2019'!$G$1:$BR$1,0))/SUMIFS(Summary!$D:$D,Summary!$A:$A,'Buying nGRPs'!$A79),"")</f>
        <v/>
      </c>
      <c r="Q79" s="158" t="str">
        <f>IFERROR(INDEX('March 2019'!$G$3:$BR$161,MATCH('Buying nGRPs'!$A79,'March 2019'!$A$3:$A$158,0),MATCH('Buying nGRPs'!Q$9,'March 2019'!$G$1:$BR$1,0))/SUMIFS(Summary!$D:$D,Summary!$A:$A,'Buying nGRPs'!$A79),"")</f>
        <v/>
      </c>
      <c r="R79" s="158" t="str">
        <f>IFERROR(INDEX('March 2019'!$G$3:$BR$161,MATCH('Buying nGRPs'!$A79,'March 2019'!$A$3:$A$158,0),MATCH('Buying nGRPs'!R$9,'March 2019'!$G$1:$BR$1,0))/SUMIFS(Summary!$D:$D,Summary!$A:$A,'Buying nGRPs'!$A79),"")</f>
        <v/>
      </c>
      <c r="S79" s="158" t="str">
        <f>IFERROR(INDEX('March 2019'!$G$3:$BR$161,MATCH('Buying nGRPs'!$A79,'March 2019'!$A$3:$A$158,0),MATCH('Buying nGRPs'!S$9,'March 2019'!$G$1:$BR$1,0))/SUMIFS(Summary!$D:$D,Summary!$A:$A,'Buying nGRPs'!$A79),"")</f>
        <v/>
      </c>
      <c r="T79" s="158" t="str">
        <f>IFERROR(INDEX('March 2019'!$G$3:$BR$161,MATCH('Buying nGRPs'!$A79,'March 2019'!$A$3:$A$158,0),MATCH('Buying nGRPs'!T$9,'March 2019'!$G$1:$BR$1,0))/SUMIFS(Summary!$D:$D,Summary!$A:$A,'Buying nGRPs'!$A79),"")</f>
        <v/>
      </c>
      <c r="U79" s="158" t="str">
        <f>IFERROR(INDEX('March 2019'!$G$3:$BR$161,MATCH('Buying nGRPs'!$A79,'March 2019'!$A$3:$A$158,0),MATCH('Buying nGRPs'!U$9,'March 2019'!$G$1:$BR$1,0))/SUMIFS(Summary!$D:$D,Summary!$A:$A,'Buying nGRPs'!$A79),"")</f>
        <v/>
      </c>
      <c r="V79" s="158" t="str">
        <f>IFERROR(INDEX('March 2019'!$G$3:$BR$161,MATCH('Buying nGRPs'!$A79,'March 2019'!$A$3:$A$158,0),MATCH('Buying nGRPs'!V$9,'March 2019'!$G$1:$BR$1,0))/SUMIFS(Summary!$D:$D,Summary!$A:$A,'Buying nGRPs'!$A79),"")</f>
        <v/>
      </c>
      <c r="W79" s="158" t="str">
        <f>IFERROR(INDEX('March 2019'!$G$3:$BR$161,MATCH('Buying nGRPs'!$A79,'March 2019'!$A$3:$A$158,0),MATCH('Buying nGRPs'!W$9,'March 2019'!$G$1:$BR$1,0))/SUMIFS(Summary!$D:$D,Summary!$A:$A,'Buying nGRPs'!$A79),"")</f>
        <v/>
      </c>
      <c r="X79" s="158" t="str">
        <f>IFERROR(INDEX('March 2019'!$G$3:$BR$161,MATCH('Buying nGRPs'!$A79,'March 2019'!$A$3:$A$158,0),MATCH('Buying nGRPs'!X$9,'March 2019'!$G$1:$BR$1,0))/SUMIFS(Summary!$D:$D,Summary!$A:$A,'Buying nGRPs'!$A79),"")</f>
        <v/>
      </c>
      <c r="Y79" s="158" t="str">
        <f>IFERROR(INDEX('March 2019'!$G$3:$BR$161,MATCH('Buying nGRPs'!$A79,'March 2019'!$A$3:$A$158,0),MATCH('Buying nGRPs'!Y$9,'March 2019'!$G$1:$BR$1,0))/SUMIFS(Summary!$D:$D,Summary!$A:$A,'Buying nGRPs'!$A79),"")</f>
        <v/>
      </c>
      <c r="Z79" s="158" t="str">
        <f>IFERROR(INDEX('March 2019'!$G$3:$BR$161,MATCH('Buying nGRPs'!$A79,'March 2019'!$A$3:$A$158,0),MATCH('Buying nGRPs'!Z$9,'March 2019'!$G$1:$BR$1,0))/SUMIFS(Summary!$D:$D,Summary!$A:$A,'Buying nGRPs'!$A79),"")</f>
        <v/>
      </c>
      <c r="AA79" s="158" t="str">
        <f>IFERROR(INDEX('March 2019'!$G$3:$BR$161,MATCH('Buying nGRPs'!$A79,'March 2019'!$A$3:$A$158,0),MATCH('Buying nGRPs'!AA$9,'March 2019'!$G$1:$BR$1,0))/SUMIFS(Summary!$D:$D,Summary!$A:$A,'Buying nGRPs'!$A79),"")</f>
        <v/>
      </c>
      <c r="AB79" s="158" t="str">
        <f>IFERROR(INDEX('March 2019'!$G$3:$BR$161,MATCH('Buying nGRPs'!$A79,'March 2019'!$A$3:$A$158,0),MATCH('Buying nGRPs'!AB$9,'March 2019'!$G$1:$BR$1,0))/SUMIFS(Summary!$D:$D,Summary!$A:$A,'Buying nGRPs'!$A79),"")</f>
        <v/>
      </c>
      <c r="AC79" s="158">
        <f>IFERROR(INDEX('March 2019'!$G$3:$BR$161,MATCH('Buying nGRPs'!$A79,'March 2019'!$A$3:$A$158,0),MATCH('Buying nGRPs'!AC$9,'March 2019'!$G$1:$BR$1,0))/SUMIFS(Summary!$D:$D,Summary!$A:$A,'Buying nGRPs'!$A79),"")</f>
        <v>0</v>
      </c>
      <c r="AD79" s="158">
        <f>IFERROR(INDEX('March 2019'!$G$3:$BR$161,MATCH('Buying nGRPs'!$A79,'March 2019'!$A$3:$A$158,0),MATCH('Buying nGRPs'!AD$9,'March 2019'!$G$1:$BR$1,0))/SUMIFS(Summary!$D:$D,Summary!$A:$A,'Buying nGRPs'!$A79),"")</f>
        <v>0</v>
      </c>
      <c r="AE79" s="158" t="str">
        <f>IFERROR(INDEX('March 2019'!$G$3:$BR$161,MATCH('Buying nGRPs'!$A79,'March 2019'!$A$3:$A$158,0),MATCH('Buying nGRPs'!AE$9,'March 2019'!$G$1:$BR$1,0))/SUMIFS(Summary!$D:$D,Summary!$A:$A,'Buying nGRPs'!$A79),"")</f>
        <v/>
      </c>
      <c r="AF79" s="158" t="str">
        <f>IFERROR(INDEX('March 2019'!$G$3:$BR$161,MATCH('Buying nGRPs'!$A79,'March 2019'!$A$3:$A$158,0),MATCH('Buying nGRPs'!AF$9,'March 2019'!$G$1:$BR$1,0))/SUMIFS(Summary!$D:$D,Summary!$A:$A,'Buying nGRPs'!$A79),"")</f>
        <v/>
      </c>
      <c r="AG79" s="158" t="str">
        <f>IFERROR(INDEX('March 2019'!$G$3:$BR$161,MATCH('Buying nGRPs'!$A79,'March 2019'!$A$3:$A$158,0),MATCH('Buying nGRPs'!AG$9,'March 2019'!$G$1:$BR$1,0))/SUMIFS(Summary!$D:$D,Summary!$A:$A,'Buying nGRPs'!$A79),"")</f>
        <v/>
      </c>
      <c r="AH79" s="158">
        <f>IFERROR(INDEX('March 2019'!$G$3:$BR$161,MATCH('Buying nGRPs'!$A79,'March 2019'!$A$3:$A$158,0),MATCH('Buying nGRPs'!AH$9,'March 2019'!$G$1:$BR$1,0))/SUMIFS(Summary!$D:$D,Summary!$A:$A,'Buying nGRPs'!$A79),"")</f>
        <v>0</v>
      </c>
      <c r="AI79" s="158" t="str">
        <f>IFERROR(INDEX('March 2019'!$G$3:$BR$161,MATCH('Buying nGRPs'!$A79,'March 2019'!$A$3:$A$158,0),MATCH('Buying nGRPs'!AI$9,'March 2019'!$G$1:$BR$1,0))/SUMIFS(Summary!$D:$D,Summary!$A:$A,'Buying nGRPs'!$A79),"")</f>
        <v/>
      </c>
      <c r="AJ79" s="158" t="str">
        <f>IFERROR(INDEX('March 2019'!$G$3:$BR$161,MATCH('Buying nGRPs'!$A79,'March 2019'!$A$3:$A$158,0),MATCH('Buying nGRPs'!AJ$9,'March 2019'!$G$1:$BR$1,0))/SUMIFS(Summary!$D:$D,Summary!$A:$A,'Buying nGRPs'!$A79),"")</f>
        <v/>
      </c>
      <c r="AK79" s="158">
        <f>IFERROR(INDEX('March 2019'!$G$3:$BR$161,MATCH('Buying nGRPs'!$A79,'March 2019'!$A$3:$A$158,0),MATCH('Buying nGRPs'!AK$9,'March 2019'!$G$1:$BR$1,0))/SUMIFS(Summary!$D:$D,Summary!$A:$A,'Buying nGRPs'!$A79),"")</f>
        <v>0</v>
      </c>
      <c r="AL79" s="158">
        <f>IFERROR(INDEX('March 2019'!$G$3:$BR$161,MATCH('Buying nGRPs'!$A79,'March 2019'!$A$3:$A$158,0),MATCH('Buying nGRPs'!AL$9,'March 2019'!$G$1:$BR$1,0))/SUMIFS(Summary!$D:$D,Summary!$A:$A,'Buying nGRPs'!$A79),"")</f>
        <v>0</v>
      </c>
      <c r="AM79" s="158" t="str">
        <f>IFERROR(INDEX('March 2019'!$G$3:$BR$161,MATCH('Buying nGRPs'!$A79,'March 2019'!$A$3:$A$158,0),MATCH('Buying nGRPs'!AM$9,'March 2019'!$G$1:$BR$1,0))/SUMIFS(Summary!$D:$D,Summary!$A:$A,'Buying nGRPs'!$A79),"")</f>
        <v/>
      </c>
      <c r="AN79" s="158">
        <f>IFERROR(INDEX('March 2019'!$G$3:$BR$161,MATCH('Buying nGRPs'!$A79,'March 2019'!$A$3:$A$158,0),MATCH('Buying nGRPs'!AN$9,'March 2019'!$G$1:$BR$1,0))/SUMIFS(Summary!$D:$D,Summary!$A:$A,'Buying nGRPs'!$A79),"")</f>
        <v>0</v>
      </c>
      <c r="AO79" s="158">
        <f>IFERROR(INDEX('March 2019'!$G$3:$BR$161,MATCH('Buying nGRPs'!$A79,'March 2019'!$A$3:$A$158,0),MATCH('Buying nGRPs'!AO$9,'March 2019'!$G$1:$BR$1,0))/SUMIFS(Summary!$D:$D,Summary!$A:$A,'Buying nGRPs'!$A79),"")</f>
        <v>0</v>
      </c>
      <c r="AP79" s="158" t="str">
        <f>IFERROR(INDEX('March 2019'!$G$3:$BR$161,MATCH('Buying nGRPs'!$A79,'March 2019'!$A$3:$A$158,0),MATCH('Buying nGRPs'!AP$9,'March 2019'!$G$1:$BR$1,0))/SUMIFS(Summary!$D:$D,Summary!$A:$A,'Buying nGRPs'!$A79),"")</f>
        <v/>
      </c>
      <c r="AQ79" s="158" t="str">
        <f>IFERROR(INDEX('March 2019'!$G$3:$BR$161,MATCH('Buying nGRPs'!$A79,'March 2019'!$A$3:$A$158,0),MATCH('Buying nGRPs'!AQ$9,'March 2019'!$G$1:$BR$1,0))/SUMIFS(Summary!$D:$D,Summary!$A:$A,'Buying nGRPs'!$A79),"")</f>
        <v/>
      </c>
      <c r="AR79" s="158">
        <f>IFERROR(INDEX('March 2019'!$G$3:$BR$161,MATCH('Buying nGRPs'!$A79,'March 2019'!$A$3:$A$158,0),MATCH('Buying nGRPs'!AR$9,'March 2019'!$G$1:$BR$1,0))/SUMIFS(Summary!$D:$D,Summary!$A:$A,'Buying nGRPs'!$A79),"")</f>
        <v>0</v>
      </c>
      <c r="AS79" s="158" t="str">
        <f>IFERROR(INDEX('March 2019'!$G$3:$BR$161,MATCH('Buying nGRPs'!$A79,'March 2019'!$A$3:$A$158,0),MATCH('Buying nGRPs'!AS$9,'March 2019'!$G$1:$BR$1,0))/SUMIFS(Summary!$D:$D,Summary!$A:$A,'Buying nGRPs'!$A79),"")</f>
        <v/>
      </c>
      <c r="AT79" s="158" t="str">
        <f>IFERROR(INDEX('March 2019'!$G$3:$BR$161,MATCH('Buying nGRPs'!$A79,'March 2019'!$A$3:$A$158,0),MATCH('Buying nGRPs'!AT$9,'March 2019'!$G$1:$BR$1,0))/SUMIFS(Summary!$D:$D,Summary!$A:$A,'Buying nGRPs'!$A79),"")</f>
        <v/>
      </c>
      <c r="AU79" s="158" t="str">
        <f>IFERROR(INDEX('March 2019'!$G$3:$BR$161,MATCH('Buying nGRPs'!$A79,'March 2019'!$A$3:$A$158,0),MATCH('Buying nGRPs'!AU$9,'March 2019'!$G$1:$BR$1,0))/SUMIFS(Summary!$D:$D,Summary!$A:$A,'Buying nGRPs'!$A79),"")</f>
        <v/>
      </c>
      <c r="AV79" s="158" t="str">
        <f>IFERROR(INDEX('March 2019'!$G$3:$BR$161,MATCH('Buying nGRPs'!$A79,'March 2019'!$A$3:$A$158,0),MATCH('Buying nGRPs'!AV$9,'March 2019'!$G$1:$BR$1,0))/SUMIFS(Summary!$D:$D,Summary!$A:$A,'Buying nGRPs'!$A79),"")</f>
        <v/>
      </c>
      <c r="AW79" s="158" t="str">
        <f>IFERROR(INDEX('March 2019'!$G$3:$BR$161,MATCH('Buying nGRPs'!$A79,'March 2019'!$A$3:$A$158,0),MATCH('Buying nGRPs'!AW$9,'March 2019'!$G$1:$BR$1,0))/SUMIFS(Summary!$D:$D,Summary!$A:$A,'Buying nGRPs'!$A79),"")</f>
        <v/>
      </c>
      <c r="AX79" s="158">
        <f>IFERROR(INDEX('March 2019'!$G$3:$BR$161,MATCH('Buying nGRPs'!$A79,'March 2019'!$A$3:$A$158,0),MATCH('Buying nGRPs'!AX$9,'March 2019'!$G$1:$BR$1,0))/SUMIFS(Summary!$D:$D,Summary!$A:$A,'Buying nGRPs'!$A79),"")</f>
        <v>0</v>
      </c>
      <c r="AY79" s="158">
        <f>IFERROR(INDEX('March 2019'!$G$3:$BR$161,MATCH('Buying nGRPs'!$A79,'March 2019'!$A$3:$A$158,0),MATCH('Buying nGRPs'!AY$9,'March 2019'!$G$1:$BR$1,0))/SUMIFS(Summary!$D:$D,Summary!$A:$A,'Buying nGRPs'!$A79),"")</f>
        <v>0</v>
      </c>
      <c r="AZ79" s="158">
        <f>IFERROR(INDEX('March 2019'!$G$3:$BR$161,MATCH('Buying nGRPs'!$A79,'March 2019'!$A$3:$A$158,0),MATCH('Buying nGRPs'!AZ$9,'March 2019'!$G$1:$BR$1,0))/SUMIFS(Summary!$D:$D,Summary!$A:$A,'Buying nGRPs'!$A79),"")</f>
        <v>0</v>
      </c>
      <c r="BA79" s="158">
        <f>IFERROR(INDEX('March 2019'!$G$3:$BR$161,MATCH('Buying nGRPs'!$A79,'March 2019'!$A$3:$A$158,0),MATCH('Buying nGRPs'!BA$9,'March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IFERROR(INDEX('March 2019'!$G$3:$BR$161,MATCH('Buying nGRPs'!$A80,'March 2019'!$A$3:$A$158,0),MATCH('Buying nGRPs'!G$9,'March 2019'!$G$1:$BR$1,0))/SUMIFS(Summary!$D:$D,Summary!$A:$A,'Buying nGRPs'!$A80),"")</f>
        <v/>
      </c>
      <c r="H80" s="158" t="str">
        <f>IFERROR(INDEX('March 2019'!$G$3:$BR$161,MATCH('Buying nGRPs'!$A80,'March 2019'!$A$3:$A$158,0),MATCH('Buying nGRPs'!H$9,'March 2019'!$G$1:$BR$1,0))/SUMIFS(Summary!$D:$D,Summary!$A:$A,'Buying nGRPs'!$A80),"")</f>
        <v/>
      </c>
      <c r="I80" s="158" t="str">
        <f>IFERROR(INDEX('March 2019'!$G$3:$BR$161,MATCH('Buying nGRPs'!$A80,'March 2019'!$A$3:$A$158,0),MATCH('Buying nGRPs'!I$9,'March 2019'!$G$1:$BR$1,0))/SUMIFS(Summary!$D:$D,Summary!$A:$A,'Buying nGRPs'!$A80),"")</f>
        <v/>
      </c>
      <c r="J80" s="158" t="str">
        <f>IFERROR(INDEX('March 2019'!$G$3:$BR$161,MATCH('Buying nGRPs'!$A80,'March 2019'!$A$3:$A$158,0),MATCH('Buying nGRPs'!J$9,'March 2019'!$G$1:$BR$1,0))/SUMIFS(Summary!$D:$D,Summary!$A:$A,'Buying nGRPs'!$A80),"")</f>
        <v/>
      </c>
      <c r="K80" s="158" t="str">
        <f>IFERROR(INDEX('March 2019'!$G$3:$BR$161,MATCH('Buying nGRPs'!$A80,'March 2019'!$A$3:$A$158,0),MATCH('Buying nGRPs'!K$9,'March 2019'!$G$1:$BR$1,0))/SUMIFS(Summary!$D:$D,Summary!$A:$A,'Buying nGRPs'!$A80),"")</f>
        <v/>
      </c>
      <c r="L80" s="158" t="str">
        <f>IFERROR(INDEX('March 2019'!$G$3:$BR$161,MATCH('Buying nGRPs'!$A80,'March 2019'!$A$3:$A$158,0),MATCH('Buying nGRPs'!L$9,'March 2019'!$G$1:$BR$1,0))/SUMIFS(Summary!$D:$D,Summary!$A:$A,'Buying nGRPs'!$A80),"")</f>
        <v/>
      </c>
      <c r="M80" s="158" t="str">
        <f>IFERROR(INDEX('March 2019'!$G$3:$BR$161,MATCH('Buying nGRPs'!$A80,'March 2019'!$A$3:$A$158,0),MATCH('Buying nGRPs'!M$9,'March 2019'!$G$1:$BR$1,0))/SUMIFS(Summary!$D:$D,Summary!$A:$A,'Buying nGRPs'!$A80),"")</f>
        <v/>
      </c>
      <c r="N80" s="158" t="str">
        <f>IFERROR(INDEX('March 2019'!$G$3:$BR$161,MATCH('Buying nGRPs'!$A80,'March 2019'!$A$3:$A$158,0),MATCH('Buying nGRPs'!N$9,'March 2019'!$G$1:$BR$1,0))/SUMIFS(Summary!$D:$D,Summary!$A:$A,'Buying nGRPs'!$A80),"")</f>
        <v/>
      </c>
      <c r="O80" s="158" t="str">
        <f>IFERROR(INDEX('March 2019'!$G$3:$BR$161,MATCH('Buying nGRPs'!$A80,'March 2019'!$A$3:$A$158,0),MATCH('Buying nGRPs'!O$9,'March 2019'!$G$1:$BR$1,0))/SUMIFS(Summary!$D:$D,Summary!$A:$A,'Buying nGRPs'!$A80),"")</f>
        <v/>
      </c>
      <c r="P80" s="158" t="str">
        <f>IFERROR(INDEX('March 2019'!$G$3:$BR$161,MATCH('Buying nGRPs'!$A80,'March 2019'!$A$3:$A$158,0),MATCH('Buying nGRPs'!P$9,'March 2019'!$G$1:$BR$1,0))/SUMIFS(Summary!$D:$D,Summary!$A:$A,'Buying nGRPs'!$A80),"")</f>
        <v/>
      </c>
      <c r="Q80" s="158" t="str">
        <f>IFERROR(INDEX('March 2019'!$G$3:$BR$161,MATCH('Buying nGRPs'!$A80,'March 2019'!$A$3:$A$158,0),MATCH('Buying nGRPs'!Q$9,'March 2019'!$G$1:$BR$1,0))/SUMIFS(Summary!$D:$D,Summary!$A:$A,'Buying nGRPs'!$A80),"")</f>
        <v/>
      </c>
      <c r="R80" s="158" t="str">
        <f>IFERROR(INDEX('March 2019'!$G$3:$BR$161,MATCH('Buying nGRPs'!$A80,'March 2019'!$A$3:$A$158,0),MATCH('Buying nGRPs'!R$9,'March 2019'!$G$1:$BR$1,0))/SUMIFS(Summary!$D:$D,Summary!$A:$A,'Buying nGRPs'!$A80),"")</f>
        <v/>
      </c>
      <c r="S80" s="158" t="str">
        <f>IFERROR(INDEX('March 2019'!$G$3:$BR$161,MATCH('Buying nGRPs'!$A80,'March 2019'!$A$3:$A$158,0),MATCH('Buying nGRPs'!S$9,'March 2019'!$G$1:$BR$1,0))/SUMIFS(Summary!$D:$D,Summary!$A:$A,'Buying nGRPs'!$A80),"")</f>
        <v/>
      </c>
      <c r="T80" s="158" t="str">
        <f>IFERROR(INDEX('March 2019'!$G$3:$BR$161,MATCH('Buying nGRPs'!$A80,'March 2019'!$A$3:$A$158,0),MATCH('Buying nGRPs'!T$9,'March 2019'!$G$1:$BR$1,0))/SUMIFS(Summary!$D:$D,Summary!$A:$A,'Buying nGRPs'!$A80),"")</f>
        <v/>
      </c>
      <c r="U80" s="158" t="str">
        <f>IFERROR(INDEX('March 2019'!$G$3:$BR$161,MATCH('Buying nGRPs'!$A80,'March 2019'!$A$3:$A$158,0),MATCH('Buying nGRPs'!U$9,'March 2019'!$G$1:$BR$1,0))/SUMIFS(Summary!$D:$D,Summary!$A:$A,'Buying nGRPs'!$A80),"")</f>
        <v/>
      </c>
      <c r="V80" s="158" t="str">
        <f>IFERROR(INDEX('March 2019'!$G$3:$BR$161,MATCH('Buying nGRPs'!$A80,'March 2019'!$A$3:$A$158,0),MATCH('Buying nGRPs'!V$9,'March 2019'!$G$1:$BR$1,0))/SUMIFS(Summary!$D:$D,Summary!$A:$A,'Buying nGRPs'!$A80),"")</f>
        <v/>
      </c>
      <c r="W80" s="158" t="str">
        <f>IFERROR(INDEX('March 2019'!$G$3:$BR$161,MATCH('Buying nGRPs'!$A80,'March 2019'!$A$3:$A$158,0),MATCH('Buying nGRPs'!W$9,'March 2019'!$G$1:$BR$1,0))/SUMIFS(Summary!$D:$D,Summary!$A:$A,'Buying nGRPs'!$A80),"")</f>
        <v/>
      </c>
      <c r="X80" s="158" t="str">
        <f>IFERROR(INDEX('March 2019'!$G$3:$BR$161,MATCH('Buying nGRPs'!$A80,'March 2019'!$A$3:$A$158,0),MATCH('Buying nGRPs'!X$9,'March 2019'!$G$1:$BR$1,0))/SUMIFS(Summary!$D:$D,Summary!$A:$A,'Buying nGRPs'!$A80),"")</f>
        <v/>
      </c>
      <c r="Y80" s="158" t="str">
        <f>IFERROR(INDEX('March 2019'!$G$3:$BR$161,MATCH('Buying nGRPs'!$A80,'March 2019'!$A$3:$A$158,0),MATCH('Buying nGRPs'!Y$9,'March 2019'!$G$1:$BR$1,0))/SUMIFS(Summary!$D:$D,Summary!$A:$A,'Buying nGRPs'!$A80),"")</f>
        <v/>
      </c>
      <c r="Z80" s="158" t="str">
        <f>IFERROR(INDEX('March 2019'!$G$3:$BR$161,MATCH('Buying nGRPs'!$A80,'March 2019'!$A$3:$A$158,0),MATCH('Buying nGRPs'!Z$9,'March 2019'!$G$1:$BR$1,0))/SUMIFS(Summary!$D:$D,Summary!$A:$A,'Buying nGRPs'!$A80),"")</f>
        <v/>
      </c>
      <c r="AA80" s="158" t="str">
        <f>IFERROR(INDEX('March 2019'!$G$3:$BR$161,MATCH('Buying nGRPs'!$A80,'March 2019'!$A$3:$A$158,0),MATCH('Buying nGRPs'!AA$9,'March 2019'!$G$1:$BR$1,0))/SUMIFS(Summary!$D:$D,Summary!$A:$A,'Buying nGRPs'!$A80),"")</f>
        <v/>
      </c>
      <c r="AB80" s="158" t="str">
        <f>IFERROR(INDEX('March 2019'!$G$3:$BR$161,MATCH('Buying nGRPs'!$A80,'March 2019'!$A$3:$A$158,0),MATCH('Buying nGRPs'!AB$9,'March 2019'!$G$1:$BR$1,0))/SUMIFS(Summary!$D:$D,Summary!$A:$A,'Buying nGRPs'!$A80),"")</f>
        <v/>
      </c>
      <c r="AC80" s="158" t="str">
        <f>IFERROR(INDEX('March 2019'!$G$3:$BR$161,MATCH('Buying nGRPs'!$A80,'March 2019'!$A$3:$A$158,0),MATCH('Buying nGRPs'!AC$9,'March 2019'!$G$1:$BR$1,0))/SUMIFS(Summary!$D:$D,Summary!$A:$A,'Buying nGRPs'!$A80),"")</f>
        <v/>
      </c>
      <c r="AD80" s="158" t="str">
        <f>IFERROR(INDEX('March 2019'!$G$3:$BR$161,MATCH('Buying nGRPs'!$A80,'March 2019'!$A$3:$A$158,0),MATCH('Buying nGRPs'!AD$9,'March 2019'!$G$1:$BR$1,0))/SUMIFS(Summary!$D:$D,Summary!$A:$A,'Buying nGRPs'!$A80),"")</f>
        <v/>
      </c>
      <c r="AE80" s="158" t="str">
        <f>IFERROR(INDEX('March 2019'!$G$3:$BR$161,MATCH('Buying nGRPs'!$A80,'March 2019'!$A$3:$A$158,0),MATCH('Buying nGRPs'!AE$9,'March 2019'!$G$1:$BR$1,0))/SUMIFS(Summary!$D:$D,Summary!$A:$A,'Buying nGRPs'!$A80),"")</f>
        <v/>
      </c>
      <c r="AF80" s="158" t="str">
        <f>IFERROR(INDEX('March 2019'!$G$3:$BR$161,MATCH('Buying nGRPs'!$A80,'March 2019'!$A$3:$A$158,0),MATCH('Buying nGRPs'!AF$9,'March 2019'!$G$1:$BR$1,0))/SUMIFS(Summary!$D:$D,Summary!$A:$A,'Buying nGRPs'!$A80),"")</f>
        <v/>
      </c>
      <c r="AG80" s="158" t="str">
        <f>IFERROR(INDEX('March 2019'!$G$3:$BR$161,MATCH('Buying nGRPs'!$A80,'March 2019'!$A$3:$A$158,0),MATCH('Buying nGRPs'!AG$9,'March 2019'!$G$1:$BR$1,0))/SUMIFS(Summary!$D:$D,Summary!$A:$A,'Buying nGRPs'!$A80),"")</f>
        <v/>
      </c>
      <c r="AH80" s="158" t="str">
        <f>IFERROR(INDEX('March 2019'!$G$3:$BR$161,MATCH('Buying nGRPs'!$A80,'March 2019'!$A$3:$A$158,0),MATCH('Buying nGRPs'!AH$9,'March 2019'!$G$1:$BR$1,0))/SUMIFS(Summary!$D:$D,Summary!$A:$A,'Buying nGRPs'!$A80),"")</f>
        <v/>
      </c>
      <c r="AI80" s="158" t="str">
        <f>IFERROR(INDEX('March 2019'!$G$3:$BR$161,MATCH('Buying nGRPs'!$A80,'March 2019'!$A$3:$A$158,0),MATCH('Buying nGRPs'!AI$9,'March 2019'!$G$1:$BR$1,0))/SUMIFS(Summary!$D:$D,Summary!$A:$A,'Buying nGRPs'!$A80),"")</f>
        <v/>
      </c>
      <c r="AJ80" s="158" t="str">
        <f>IFERROR(INDEX('March 2019'!$G$3:$BR$161,MATCH('Buying nGRPs'!$A80,'March 2019'!$A$3:$A$158,0),MATCH('Buying nGRPs'!AJ$9,'March 2019'!$G$1:$BR$1,0))/SUMIFS(Summary!$D:$D,Summary!$A:$A,'Buying nGRPs'!$A80),"")</f>
        <v/>
      </c>
      <c r="AK80" s="158" t="str">
        <f>IFERROR(INDEX('March 2019'!$G$3:$BR$161,MATCH('Buying nGRPs'!$A80,'March 2019'!$A$3:$A$158,0),MATCH('Buying nGRPs'!AK$9,'March 2019'!$G$1:$BR$1,0))/SUMIFS(Summary!$D:$D,Summary!$A:$A,'Buying nGRPs'!$A80),"")</f>
        <v/>
      </c>
      <c r="AL80" s="158" t="str">
        <f>IFERROR(INDEX('March 2019'!$G$3:$BR$161,MATCH('Buying nGRPs'!$A80,'March 2019'!$A$3:$A$158,0),MATCH('Buying nGRPs'!AL$9,'March 2019'!$G$1:$BR$1,0))/SUMIFS(Summary!$D:$D,Summary!$A:$A,'Buying nGRPs'!$A80),"")</f>
        <v/>
      </c>
      <c r="AM80" s="158" t="str">
        <f>IFERROR(INDEX('March 2019'!$G$3:$BR$161,MATCH('Buying nGRPs'!$A80,'March 2019'!$A$3:$A$158,0),MATCH('Buying nGRPs'!AM$9,'March 2019'!$G$1:$BR$1,0))/SUMIFS(Summary!$D:$D,Summary!$A:$A,'Buying nGRPs'!$A80),"")</f>
        <v/>
      </c>
      <c r="AN80" s="158" t="str">
        <f>IFERROR(INDEX('March 2019'!$G$3:$BR$161,MATCH('Buying nGRPs'!$A80,'March 2019'!$A$3:$A$158,0),MATCH('Buying nGRPs'!AN$9,'March 2019'!$G$1:$BR$1,0))/SUMIFS(Summary!$D:$D,Summary!$A:$A,'Buying nGRPs'!$A80),"")</f>
        <v/>
      </c>
      <c r="AO80" s="158" t="str">
        <f>IFERROR(INDEX('March 2019'!$G$3:$BR$161,MATCH('Buying nGRPs'!$A80,'March 2019'!$A$3:$A$158,0),MATCH('Buying nGRPs'!AO$9,'March 2019'!$G$1:$BR$1,0))/SUMIFS(Summary!$D:$D,Summary!$A:$A,'Buying nGRPs'!$A80),"")</f>
        <v/>
      </c>
      <c r="AP80" s="158" t="str">
        <f>IFERROR(INDEX('March 2019'!$G$3:$BR$161,MATCH('Buying nGRPs'!$A80,'March 2019'!$A$3:$A$158,0),MATCH('Buying nGRPs'!AP$9,'March 2019'!$G$1:$BR$1,0))/SUMIFS(Summary!$D:$D,Summary!$A:$A,'Buying nGRPs'!$A80),"")</f>
        <v/>
      </c>
      <c r="AQ80" s="158" t="str">
        <f>IFERROR(INDEX('March 2019'!$G$3:$BR$161,MATCH('Buying nGRPs'!$A80,'March 2019'!$A$3:$A$158,0),MATCH('Buying nGRPs'!AQ$9,'March 2019'!$G$1:$BR$1,0))/SUMIFS(Summary!$D:$D,Summary!$A:$A,'Buying nGRPs'!$A80),"")</f>
        <v/>
      </c>
      <c r="AR80" s="158" t="str">
        <f>IFERROR(INDEX('March 2019'!$G$3:$BR$161,MATCH('Buying nGRPs'!$A80,'March 2019'!$A$3:$A$158,0),MATCH('Buying nGRPs'!AR$9,'March 2019'!$G$1:$BR$1,0))/SUMIFS(Summary!$D:$D,Summary!$A:$A,'Buying nGRPs'!$A80),"")</f>
        <v/>
      </c>
      <c r="AS80" s="158" t="str">
        <f>IFERROR(INDEX('March 2019'!$G$3:$BR$161,MATCH('Buying nGRPs'!$A80,'March 2019'!$A$3:$A$158,0),MATCH('Buying nGRPs'!AS$9,'March 2019'!$G$1:$BR$1,0))/SUMIFS(Summary!$D:$D,Summary!$A:$A,'Buying nGRPs'!$A80),"")</f>
        <v/>
      </c>
      <c r="AT80" s="158" t="str">
        <f>IFERROR(INDEX('March 2019'!$G$3:$BR$161,MATCH('Buying nGRPs'!$A80,'March 2019'!$A$3:$A$158,0),MATCH('Buying nGRPs'!AT$9,'March 2019'!$G$1:$BR$1,0))/SUMIFS(Summary!$D:$D,Summary!$A:$A,'Buying nGRPs'!$A80),"")</f>
        <v/>
      </c>
      <c r="AU80" s="158" t="str">
        <f>IFERROR(INDEX('March 2019'!$G$3:$BR$161,MATCH('Buying nGRPs'!$A80,'March 2019'!$A$3:$A$158,0),MATCH('Buying nGRPs'!AU$9,'March 2019'!$G$1:$BR$1,0))/SUMIFS(Summary!$D:$D,Summary!$A:$A,'Buying nGRPs'!$A80),"")</f>
        <v/>
      </c>
      <c r="AV80" s="158" t="str">
        <f>IFERROR(INDEX('March 2019'!$G$3:$BR$161,MATCH('Buying nGRPs'!$A80,'March 2019'!$A$3:$A$158,0),MATCH('Buying nGRPs'!AV$9,'March 2019'!$G$1:$BR$1,0))/SUMIFS(Summary!$D:$D,Summary!$A:$A,'Buying nGRPs'!$A80),"")</f>
        <v/>
      </c>
      <c r="AW80" s="158" t="str">
        <f>IFERROR(INDEX('March 2019'!$G$3:$BR$161,MATCH('Buying nGRPs'!$A80,'March 2019'!$A$3:$A$158,0),MATCH('Buying nGRPs'!AW$9,'March 2019'!$G$1:$BR$1,0))/SUMIFS(Summary!$D:$D,Summary!$A:$A,'Buying nGRPs'!$A80),"")</f>
        <v/>
      </c>
      <c r="AX80" s="158" t="str">
        <f>IFERROR(INDEX('March 2019'!$G$3:$BR$161,MATCH('Buying nGRPs'!$A80,'March 2019'!$A$3:$A$158,0),MATCH('Buying nGRPs'!AX$9,'March 2019'!$G$1:$BR$1,0))/SUMIFS(Summary!$D:$D,Summary!$A:$A,'Buying nGRPs'!$A80),"")</f>
        <v/>
      </c>
      <c r="AY80" s="158" t="str">
        <f>IFERROR(INDEX('March 2019'!$G$3:$BR$161,MATCH('Buying nGRPs'!$A80,'March 2019'!$A$3:$A$158,0),MATCH('Buying nGRPs'!AY$9,'March 2019'!$G$1:$BR$1,0))/SUMIFS(Summary!$D:$D,Summary!$A:$A,'Buying nGRPs'!$A80),"")</f>
        <v/>
      </c>
      <c r="AZ80" s="158" t="str">
        <f>IFERROR(INDEX('March 2019'!$G$3:$BR$161,MATCH('Buying nGRPs'!$A80,'March 2019'!$A$3:$A$158,0),MATCH('Buying nGRPs'!AZ$9,'March 2019'!$G$1:$BR$1,0))/SUMIFS(Summary!$D:$D,Summary!$A:$A,'Buying nGRPs'!$A80),"")</f>
        <v/>
      </c>
      <c r="BA80" s="158" t="str">
        <f>IFERROR(INDEX('March 2019'!$G$3:$BR$161,MATCH('Buying nGRPs'!$A80,'March 2019'!$A$3:$A$158,0),MATCH('Buying nGRPs'!BA$9,'March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IFERROR(INDEX('March 2019'!$G$3:$BR$161,MATCH('Buying nGRPs'!$A81,'March 2019'!$A$3:$A$158,0),MATCH('Buying nGRPs'!G$9,'March 2019'!$G$1:$BR$1,0))/SUMIFS(Summary!$D:$D,Summary!$A:$A,'Buying nGRPs'!$A81),"")</f>
        <v/>
      </c>
      <c r="H81" s="158" t="str">
        <f>IFERROR(INDEX('March 2019'!$G$3:$BR$161,MATCH('Buying nGRPs'!$A81,'March 2019'!$A$3:$A$158,0),MATCH('Buying nGRPs'!H$9,'March 2019'!$G$1:$BR$1,0))/SUMIFS(Summary!$D:$D,Summary!$A:$A,'Buying nGRPs'!$A81),"")</f>
        <v/>
      </c>
      <c r="I81" s="158" t="str">
        <f>IFERROR(INDEX('March 2019'!$G$3:$BR$161,MATCH('Buying nGRPs'!$A81,'March 2019'!$A$3:$A$158,0),MATCH('Buying nGRPs'!I$9,'March 2019'!$G$1:$BR$1,0))/SUMIFS(Summary!$D:$D,Summary!$A:$A,'Buying nGRPs'!$A81),"")</f>
        <v/>
      </c>
      <c r="J81" s="158" t="str">
        <f>IFERROR(INDEX('March 2019'!$G$3:$BR$161,MATCH('Buying nGRPs'!$A81,'March 2019'!$A$3:$A$158,0),MATCH('Buying nGRPs'!J$9,'March 2019'!$G$1:$BR$1,0))/SUMIFS(Summary!$D:$D,Summary!$A:$A,'Buying nGRPs'!$A81),"")</f>
        <v/>
      </c>
      <c r="K81" s="158" t="str">
        <f>IFERROR(INDEX('March 2019'!$G$3:$BR$161,MATCH('Buying nGRPs'!$A81,'March 2019'!$A$3:$A$158,0),MATCH('Buying nGRPs'!K$9,'March 2019'!$G$1:$BR$1,0))/SUMIFS(Summary!$D:$D,Summary!$A:$A,'Buying nGRPs'!$A81),"")</f>
        <v/>
      </c>
      <c r="L81" s="158" t="str">
        <f>IFERROR(INDEX('March 2019'!$G$3:$BR$161,MATCH('Buying nGRPs'!$A81,'March 2019'!$A$3:$A$158,0),MATCH('Buying nGRPs'!L$9,'March 2019'!$G$1:$BR$1,0))/SUMIFS(Summary!$D:$D,Summary!$A:$A,'Buying nGRPs'!$A81),"")</f>
        <v/>
      </c>
      <c r="M81" s="158" t="str">
        <f>IFERROR(INDEX('March 2019'!$G$3:$BR$161,MATCH('Buying nGRPs'!$A81,'March 2019'!$A$3:$A$158,0),MATCH('Buying nGRPs'!M$9,'March 2019'!$G$1:$BR$1,0))/SUMIFS(Summary!$D:$D,Summary!$A:$A,'Buying nGRPs'!$A81),"")</f>
        <v/>
      </c>
      <c r="N81" s="158" t="str">
        <f>IFERROR(INDEX('March 2019'!$G$3:$BR$161,MATCH('Buying nGRPs'!$A81,'March 2019'!$A$3:$A$158,0),MATCH('Buying nGRPs'!N$9,'March 2019'!$G$1:$BR$1,0))/SUMIFS(Summary!$D:$D,Summary!$A:$A,'Buying nGRPs'!$A81),"")</f>
        <v/>
      </c>
      <c r="O81" s="158" t="str">
        <f>IFERROR(INDEX('March 2019'!$G$3:$BR$161,MATCH('Buying nGRPs'!$A81,'March 2019'!$A$3:$A$158,0),MATCH('Buying nGRPs'!O$9,'March 2019'!$G$1:$BR$1,0))/SUMIFS(Summary!$D:$D,Summary!$A:$A,'Buying nGRPs'!$A81),"")</f>
        <v/>
      </c>
      <c r="P81" s="158" t="str">
        <f>IFERROR(INDEX('March 2019'!$G$3:$BR$161,MATCH('Buying nGRPs'!$A81,'March 2019'!$A$3:$A$158,0),MATCH('Buying nGRPs'!P$9,'March 2019'!$G$1:$BR$1,0))/SUMIFS(Summary!$D:$D,Summary!$A:$A,'Buying nGRPs'!$A81),"")</f>
        <v/>
      </c>
      <c r="Q81" s="158" t="str">
        <f>IFERROR(INDEX('March 2019'!$G$3:$BR$161,MATCH('Buying nGRPs'!$A81,'March 2019'!$A$3:$A$158,0),MATCH('Buying nGRPs'!Q$9,'March 2019'!$G$1:$BR$1,0))/SUMIFS(Summary!$D:$D,Summary!$A:$A,'Buying nGRPs'!$A81),"")</f>
        <v/>
      </c>
      <c r="R81" s="158" t="str">
        <f>IFERROR(INDEX('March 2019'!$G$3:$BR$161,MATCH('Buying nGRPs'!$A81,'March 2019'!$A$3:$A$158,0),MATCH('Buying nGRPs'!R$9,'March 2019'!$G$1:$BR$1,0))/SUMIFS(Summary!$D:$D,Summary!$A:$A,'Buying nGRPs'!$A81),"")</f>
        <v/>
      </c>
      <c r="S81" s="158" t="str">
        <f>IFERROR(INDEX('March 2019'!$G$3:$BR$161,MATCH('Buying nGRPs'!$A81,'March 2019'!$A$3:$A$158,0),MATCH('Buying nGRPs'!S$9,'March 2019'!$G$1:$BR$1,0))/SUMIFS(Summary!$D:$D,Summary!$A:$A,'Buying nGRPs'!$A81),"")</f>
        <v/>
      </c>
      <c r="T81" s="158" t="str">
        <f>IFERROR(INDEX('March 2019'!$G$3:$BR$161,MATCH('Buying nGRPs'!$A81,'March 2019'!$A$3:$A$158,0),MATCH('Buying nGRPs'!T$9,'March 2019'!$G$1:$BR$1,0))/SUMIFS(Summary!$D:$D,Summary!$A:$A,'Buying nGRPs'!$A81),"")</f>
        <v/>
      </c>
      <c r="U81" s="158" t="str">
        <f>IFERROR(INDEX('March 2019'!$G$3:$BR$161,MATCH('Buying nGRPs'!$A81,'March 2019'!$A$3:$A$158,0),MATCH('Buying nGRPs'!U$9,'March 2019'!$G$1:$BR$1,0))/SUMIFS(Summary!$D:$D,Summary!$A:$A,'Buying nGRPs'!$A81),"")</f>
        <v/>
      </c>
      <c r="V81" s="158" t="str">
        <f>IFERROR(INDEX('March 2019'!$G$3:$BR$161,MATCH('Buying nGRPs'!$A81,'March 2019'!$A$3:$A$158,0),MATCH('Buying nGRPs'!V$9,'March 2019'!$G$1:$BR$1,0))/SUMIFS(Summary!$D:$D,Summary!$A:$A,'Buying nGRPs'!$A81),"")</f>
        <v/>
      </c>
      <c r="W81" s="158" t="str">
        <f>IFERROR(INDEX('March 2019'!$G$3:$BR$161,MATCH('Buying nGRPs'!$A81,'March 2019'!$A$3:$A$158,0),MATCH('Buying nGRPs'!W$9,'March 2019'!$G$1:$BR$1,0))/SUMIFS(Summary!$D:$D,Summary!$A:$A,'Buying nGRPs'!$A81),"")</f>
        <v/>
      </c>
      <c r="X81" s="158" t="str">
        <f>IFERROR(INDEX('March 2019'!$G$3:$BR$161,MATCH('Buying nGRPs'!$A81,'March 2019'!$A$3:$A$158,0),MATCH('Buying nGRPs'!X$9,'March 2019'!$G$1:$BR$1,0))/SUMIFS(Summary!$D:$D,Summary!$A:$A,'Buying nGRPs'!$A81),"")</f>
        <v/>
      </c>
      <c r="Y81" s="158" t="str">
        <f>IFERROR(INDEX('March 2019'!$G$3:$BR$161,MATCH('Buying nGRPs'!$A81,'March 2019'!$A$3:$A$158,0),MATCH('Buying nGRPs'!Y$9,'March 2019'!$G$1:$BR$1,0))/SUMIFS(Summary!$D:$D,Summary!$A:$A,'Buying nGRPs'!$A81),"")</f>
        <v/>
      </c>
      <c r="Z81" s="158" t="str">
        <f>IFERROR(INDEX('March 2019'!$G$3:$BR$161,MATCH('Buying nGRPs'!$A81,'March 2019'!$A$3:$A$158,0),MATCH('Buying nGRPs'!Z$9,'March 2019'!$G$1:$BR$1,0))/SUMIFS(Summary!$D:$D,Summary!$A:$A,'Buying nGRPs'!$A81),"")</f>
        <v/>
      </c>
      <c r="AA81" s="158" t="str">
        <f>IFERROR(INDEX('March 2019'!$G$3:$BR$161,MATCH('Buying nGRPs'!$A81,'March 2019'!$A$3:$A$158,0),MATCH('Buying nGRPs'!AA$9,'March 2019'!$G$1:$BR$1,0))/SUMIFS(Summary!$D:$D,Summary!$A:$A,'Buying nGRPs'!$A81),"")</f>
        <v/>
      </c>
      <c r="AB81" s="158" t="str">
        <f>IFERROR(INDEX('March 2019'!$G$3:$BR$161,MATCH('Buying nGRPs'!$A81,'March 2019'!$A$3:$A$158,0),MATCH('Buying nGRPs'!AB$9,'March 2019'!$G$1:$BR$1,0))/SUMIFS(Summary!$D:$D,Summary!$A:$A,'Buying nGRPs'!$A81),"")</f>
        <v/>
      </c>
      <c r="AC81" s="158" t="str">
        <f>IFERROR(INDEX('March 2019'!$G$3:$BR$161,MATCH('Buying nGRPs'!$A81,'March 2019'!$A$3:$A$158,0),MATCH('Buying nGRPs'!AC$9,'March 2019'!$G$1:$BR$1,0))/SUMIFS(Summary!$D:$D,Summary!$A:$A,'Buying nGRPs'!$A81),"")</f>
        <v/>
      </c>
      <c r="AD81" s="158" t="str">
        <f>IFERROR(INDEX('March 2019'!$G$3:$BR$161,MATCH('Buying nGRPs'!$A81,'March 2019'!$A$3:$A$158,0),MATCH('Buying nGRPs'!AD$9,'March 2019'!$G$1:$BR$1,0))/SUMIFS(Summary!$D:$D,Summary!$A:$A,'Buying nGRPs'!$A81),"")</f>
        <v/>
      </c>
      <c r="AE81" s="158" t="str">
        <f>IFERROR(INDEX('March 2019'!$G$3:$BR$161,MATCH('Buying nGRPs'!$A81,'March 2019'!$A$3:$A$158,0),MATCH('Buying nGRPs'!AE$9,'March 2019'!$G$1:$BR$1,0))/SUMIFS(Summary!$D:$D,Summary!$A:$A,'Buying nGRPs'!$A81),"")</f>
        <v/>
      </c>
      <c r="AF81" s="158" t="str">
        <f>IFERROR(INDEX('March 2019'!$G$3:$BR$161,MATCH('Buying nGRPs'!$A81,'March 2019'!$A$3:$A$158,0),MATCH('Buying nGRPs'!AF$9,'March 2019'!$G$1:$BR$1,0))/SUMIFS(Summary!$D:$D,Summary!$A:$A,'Buying nGRPs'!$A81),"")</f>
        <v/>
      </c>
      <c r="AG81" s="158" t="str">
        <f>IFERROR(INDEX('March 2019'!$G$3:$BR$161,MATCH('Buying nGRPs'!$A81,'March 2019'!$A$3:$A$158,0),MATCH('Buying nGRPs'!AG$9,'March 2019'!$G$1:$BR$1,0))/SUMIFS(Summary!$D:$D,Summary!$A:$A,'Buying nGRPs'!$A81),"")</f>
        <v/>
      </c>
      <c r="AH81" s="158" t="str">
        <f>IFERROR(INDEX('March 2019'!$G$3:$BR$161,MATCH('Buying nGRPs'!$A81,'March 2019'!$A$3:$A$158,0),MATCH('Buying nGRPs'!AH$9,'March 2019'!$G$1:$BR$1,0))/SUMIFS(Summary!$D:$D,Summary!$A:$A,'Buying nGRPs'!$A81),"")</f>
        <v/>
      </c>
      <c r="AI81" s="158" t="str">
        <f>IFERROR(INDEX('March 2019'!$G$3:$BR$161,MATCH('Buying nGRPs'!$A81,'March 2019'!$A$3:$A$158,0),MATCH('Buying nGRPs'!AI$9,'March 2019'!$G$1:$BR$1,0))/SUMIFS(Summary!$D:$D,Summary!$A:$A,'Buying nGRPs'!$A81),"")</f>
        <v/>
      </c>
      <c r="AJ81" s="158" t="str">
        <f>IFERROR(INDEX('March 2019'!$G$3:$BR$161,MATCH('Buying nGRPs'!$A81,'March 2019'!$A$3:$A$158,0),MATCH('Buying nGRPs'!AJ$9,'March 2019'!$G$1:$BR$1,0))/SUMIFS(Summary!$D:$D,Summary!$A:$A,'Buying nGRPs'!$A81),"")</f>
        <v/>
      </c>
      <c r="AK81" s="158" t="str">
        <f>IFERROR(INDEX('March 2019'!$G$3:$BR$161,MATCH('Buying nGRPs'!$A81,'March 2019'!$A$3:$A$158,0),MATCH('Buying nGRPs'!AK$9,'March 2019'!$G$1:$BR$1,0))/SUMIFS(Summary!$D:$D,Summary!$A:$A,'Buying nGRPs'!$A81),"")</f>
        <v/>
      </c>
      <c r="AL81" s="158" t="str">
        <f>IFERROR(INDEX('March 2019'!$G$3:$BR$161,MATCH('Buying nGRPs'!$A81,'March 2019'!$A$3:$A$158,0),MATCH('Buying nGRPs'!AL$9,'March 2019'!$G$1:$BR$1,0))/SUMIFS(Summary!$D:$D,Summary!$A:$A,'Buying nGRPs'!$A81),"")</f>
        <v/>
      </c>
      <c r="AM81" s="158" t="str">
        <f>IFERROR(INDEX('March 2019'!$G$3:$BR$161,MATCH('Buying nGRPs'!$A81,'March 2019'!$A$3:$A$158,0),MATCH('Buying nGRPs'!AM$9,'March 2019'!$G$1:$BR$1,0))/SUMIFS(Summary!$D:$D,Summary!$A:$A,'Buying nGRPs'!$A81),"")</f>
        <v/>
      </c>
      <c r="AN81" s="158" t="str">
        <f>IFERROR(INDEX('March 2019'!$G$3:$BR$161,MATCH('Buying nGRPs'!$A81,'March 2019'!$A$3:$A$158,0),MATCH('Buying nGRPs'!AN$9,'March 2019'!$G$1:$BR$1,0))/SUMIFS(Summary!$D:$D,Summary!$A:$A,'Buying nGRPs'!$A81),"")</f>
        <v/>
      </c>
      <c r="AO81" s="158" t="str">
        <f>IFERROR(INDEX('March 2019'!$G$3:$BR$161,MATCH('Buying nGRPs'!$A81,'March 2019'!$A$3:$A$158,0),MATCH('Buying nGRPs'!AO$9,'March 2019'!$G$1:$BR$1,0))/SUMIFS(Summary!$D:$D,Summary!$A:$A,'Buying nGRPs'!$A81),"")</f>
        <v/>
      </c>
      <c r="AP81" s="158" t="str">
        <f>IFERROR(INDEX('March 2019'!$G$3:$BR$161,MATCH('Buying nGRPs'!$A81,'March 2019'!$A$3:$A$158,0),MATCH('Buying nGRPs'!AP$9,'March 2019'!$G$1:$BR$1,0))/SUMIFS(Summary!$D:$D,Summary!$A:$A,'Buying nGRPs'!$A81),"")</f>
        <v/>
      </c>
      <c r="AQ81" s="158" t="str">
        <f>IFERROR(INDEX('March 2019'!$G$3:$BR$161,MATCH('Buying nGRPs'!$A81,'March 2019'!$A$3:$A$158,0),MATCH('Buying nGRPs'!AQ$9,'March 2019'!$G$1:$BR$1,0))/SUMIFS(Summary!$D:$D,Summary!$A:$A,'Buying nGRPs'!$A81),"")</f>
        <v/>
      </c>
      <c r="AR81" s="158" t="str">
        <f>IFERROR(INDEX('March 2019'!$G$3:$BR$161,MATCH('Buying nGRPs'!$A81,'March 2019'!$A$3:$A$158,0),MATCH('Buying nGRPs'!AR$9,'March 2019'!$G$1:$BR$1,0))/SUMIFS(Summary!$D:$D,Summary!$A:$A,'Buying nGRPs'!$A81),"")</f>
        <v/>
      </c>
      <c r="AS81" s="158" t="str">
        <f>IFERROR(INDEX('March 2019'!$G$3:$BR$161,MATCH('Buying nGRPs'!$A81,'March 2019'!$A$3:$A$158,0),MATCH('Buying nGRPs'!AS$9,'March 2019'!$G$1:$BR$1,0))/SUMIFS(Summary!$D:$D,Summary!$A:$A,'Buying nGRPs'!$A81),"")</f>
        <v/>
      </c>
      <c r="AT81" s="158" t="str">
        <f>IFERROR(INDEX('March 2019'!$G$3:$BR$161,MATCH('Buying nGRPs'!$A81,'March 2019'!$A$3:$A$158,0),MATCH('Buying nGRPs'!AT$9,'March 2019'!$G$1:$BR$1,0))/SUMIFS(Summary!$D:$D,Summary!$A:$A,'Buying nGRPs'!$A81),"")</f>
        <v/>
      </c>
      <c r="AU81" s="158" t="str">
        <f>IFERROR(INDEX('March 2019'!$G$3:$BR$161,MATCH('Buying nGRPs'!$A81,'March 2019'!$A$3:$A$158,0),MATCH('Buying nGRPs'!AU$9,'March 2019'!$G$1:$BR$1,0))/SUMIFS(Summary!$D:$D,Summary!$A:$A,'Buying nGRPs'!$A81),"")</f>
        <v/>
      </c>
      <c r="AV81" s="158" t="str">
        <f>IFERROR(INDEX('March 2019'!$G$3:$BR$161,MATCH('Buying nGRPs'!$A81,'March 2019'!$A$3:$A$158,0),MATCH('Buying nGRPs'!AV$9,'March 2019'!$G$1:$BR$1,0))/SUMIFS(Summary!$D:$D,Summary!$A:$A,'Buying nGRPs'!$A81),"")</f>
        <v/>
      </c>
      <c r="AW81" s="158" t="str">
        <f>IFERROR(INDEX('March 2019'!$G$3:$BR$161,MATCH('Buying nGRPs'!$A81,'March 2019'!$A$3:$A$158,0),MATCH('Buying nGRPs'!AW$9,'March 2019'!$G$1:$BR$1,0))/SUMIFS(Summary!$D:$D,Summary!$A:$A,'Buying nGRPs'!$A81),"")</f>
        <v/>
      </c>
      <c r="AX81" s="158" t="str">
        <f>IFERROR(INDEX('March 2019'!$G$3:$BR$161,MATCH('Buying nGRPs'!$A81,'March 2019'!$A$3:$A$158,0),MATCH('Buying nGRPs'!AX$9,'March 2019'!$G$1:$BR$1,0))/SUMIFS(Summary!$D:$D,Summary!$A:$A,'Buying nGRPs'!$A81),"")</f>
        <v/>
      </c>
      <c r="AY81" s="158" t="str">
        <f>IFERROR(INDEX('March 2019'!$G$3:$BR$161,MATCH('Buying nGRPs'!$A81,'March 2019'!$A$3:$A$158,0),MATCH('Buying nGRPs'!AY$9,'March 2019'!$G$1:$BR$1,0))/SUMIFS(Summary!$D:$D,Summary!$A:$A,'Buying nGRPs'!$A81),"")</f>
        <v/>
      </c>
      <c r="AZ81" s="158" t="str">
        <f>IFERROR(INDEX('March 2019'!$G$3:$BR$161,MATCH('Buying nGRPs'!$A81,'March 2019'!$A$3:$A$158,0),MATCH('Buying nGRPs'!AZ$9,'March 2019'!$G$1:$BR$1,0))/SUMIFS(Summary!$D:$D,Summary!$A:$A,'Buying nGRPs'!$A81),"")</f>
        <v/>
      </c>
      <c r="BA81" s="158" t="str">
        <f>IFERROR(INDEX('March 2019'!$G$3:$BR$161,MATCH('Buying nGRPs'!$A81,'March 2019'!$A$3:$A$158,0),MATCH('Buying nGRPs'!BA$9,'March 2019'!$G$1:$BR$1,0))/SUMIFS(Summary!$D:$D,Summary!$A:$A,'Buying nGRPs'!$A81),"")</f>
        <v/>
      </c>
      <c r="BB81" s="11">
        <f t="shared" si="61"/>
        <v>0</v>
      </c>
      <c r="BC81" s="11"/>
      <c r="BD81" s="114">
        <f t="shared" si="62"/>
        <v>0</v>
      </c>
    </row>
    <row r="82" spans="1:56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IFERROR(INDEX('March 2019'!$G$3:$BR$161,MATCH('Buying nGRPs'!$A82,'March 2019'!$A$3:$A$158,0),MATCH('Buying nGRPs'!G$9,'March 2019'!$G$1:$BR$1,0))/SUMIFS(Summary!$D:$D,Summary!$A:$A,'Buying nGRPs'!$A82),"")</f>
        <v/>
      </c>
      <c r="H82" s="158" t="str">
        <f>IFERROR(INDEX('March 2019'!$G$3:$BR$161,MATCH('Buying nGRPs'!$A82,'March 2019'!$A$3:$A$158,0),MATCH('Buying nGRPs'!H$9,'March 2019'!$G$1:$BR$1,0))/SUMIFS(Summary!$D:$D,Summary!$A:$A,'Buying nGRPs'!$A82),"")</f>
        <v/>
      </c>
      <c r="I82" s="158" t="str">
        <f>IFERROR(INDEX('March 2019'!$G$3:$BR$161,MATCH('Buying nGRPs'!$A82,'March 2019'!$A$3:$A$158,0),MATCH('Buying nGRPs'!I$9,'March 2019'!$G$1:$BR$1,0))/SUMIFS(Summary!$D:$D,Summary!$A:$A,'Buying nGRPs'!$A82),"")</f>
        <v/>
      </c>
      <c r="J82" s="158" t="str">
        <f>IFERROR(INDEX('March 2019'!$G$3:$BR$161,MATCH('Buying nGRPs'!$A82,'March 2019'!$A$3:$A$158,0),MATCH('Buying nGRPs'!J$9,'March 2019'!$G$1:$BR$1,0))/SUMIFS(Summary!$D:$D,Summary!$A:$A,'Buying nGRPs'!$A82),"")</f>
        <v/>
      </c>
      <c r="K82" s="158" t="str">
        <f>IFERROR(INDEX('March 2019'!$G$3:$BR$161,MATCH('Buying nGRPs'!$A82,'March 2019'!$A$3:$A$158,0),MATCH('Buying nGRPs'!K$9,'March 2019'!$G$1:$BR$1,0))/SUMIFS(Summary!$D:$D,Summary!$A:$A,'Buying nGRPs'!$A82),"")</f>
        <v/>
      </c>
      <c r="L82" s="158" t="str">
        <f>IFERROR(INDEX('March 2019'!$G$3:$BR$161,MATCH('Buying nGRPs'!$A82,'March 2019'!$A$3:$A$158,0),MATCH('Buying nGRPs'!L$9,'March 2019'!$G$1:$BR$1,0))/SUMIFS(Summary!$D:$D,Summary!$A:$A,'Buying nGRPs'!$A82),"")</f>
        <v/>
      </c>
      <c r="M82" s="158" t="str">
        <f>IFERROR(INDEX('March 2019'!$G$3:$BR$161,MATCH('Buying nGRPs'!$A82,'March 2019'!$A$3:$A$158,0),MATCH('Buying nGRPs'!M$9,'March 2019'!$G$1:$BR$1,0))/SUMIFS(Summary!$D:$D,Summary!$A:$A,'Buying nGRPs'!$A82),"")</f>
        <v/>
      </c>
      <c r="N82" s="158" t="str">
        <f>IFERROR(INDEX('March 2019'!$G$3:$BR$161,MATCH('Buying nGRPs'!$A82,'March 2019'!$A$3:$A$158,0),MATCH('Buying nGRPs'!N$9,'March 2019'!$G$1:$BR$1,0))/SUMIFS(Summary!$D:$D,Summary!$A:$A,'Buying nGRPs'!$A82),"")</f>
        <v/>
      </c>
      <c r="O82" s="158" t="str">
        <f>IFERROR(INDEX('March 2019'!$G$3:$BR$161,MATCH('Buying nGRPs'!$A82,'March 2019'!$A$3:$A$158,0),MATCH('Buying nGRPs'!O$9,'March 2019'!$G$1:$BR$1,0))/SUMIFS(Summary!$D:$D,Summary!$A:$A,'Buying nGRPs'!$A82),"")</f>
        <v/>
      </c>
      <c r="P82" s="158" t="str">
        <f>IFERROR(INDEX('March 2019'!$G$3:$BR$161,MATCH('Buying nGRPs'!$A82,'March 2019'!$A$3:$A$158,0),MATCH('Buying nGRPs'!P$9,'March 2019'!$G$1:$BR$1,0))/SUMIFS(Summary!$D:$D,Summary!$A:$A,'Buying nGRPs'!$A82),"")</f>
        <v/>
      </c>
      <c r="Q82" s="158" t="str">
        <f>IFERROR(INDEX('March 2019'!$G$3:$BR$161,MATCH('Buying nGRPs'!$A82,'March 2019'!$A$3:$A$158,0),MATCH('Buying nGRPs'!Q$9,'March 2019'!$G$1:$BR$1,0))/SUMIFS(Summary!$D:$D,Summary!$A:$A,'Buying nGRPs'!$A82),"")</f>
        <v/>
      </c>
      <c r="R82" s="158" t="str">
        <f>IFERROR(INDEX('March 2019'!$G$3:$BR$161,MATCH('Buying nGRPs'!$A82,'March 2019'!$A$3:$A$158,0),MATCH('Buying nGRPs'!R$9,'March 2019'!$G$1:$BR$1,0))/SUMIFS(Summary!$D:$D,Summary!$A:$A,'Buying nGRPs'!$A82),"")</f>
        <v/>
      </c>
      <c r="S82" s="158" t="str">
        <f>IFERROR(INDEX('March 2019'!$G$3:$BR$161,MATCH('Buying nGRPs'!$A82,'March 2019'!$A$3:$A$158,0),MATCH('Buying nGRPs'!S$9,'March 2019'!$G$1:$BR$1,0))/SUMIFS(Summary!$D:$D,Summary!$A:$A,'Buying nGRPs'!$A82),"")</f>
        <v/>
      </c>
      <c r="T82" s="158" t="str">
        <f>IFERROR(INDEX('March 2019'!$G$3:$BR$161,MATCH('Buying nGRPs'!$A82,'March 2019'!$A$3:$A$158,0),MATCH('Buying nGRPs'!T$9,'March 2019'!$G$1:$BR$1,0))/SUMIFS(Summary!$D:$D,Summary!$A:$A,'Buying nGRPs'!$A82),"")</f>
        <v/>
      </c>
      <c r="U82" s="158" t="str">
        <f>IFERROR(INDEX('March 2019'!$G$3:$BR$161,MATCH('Buying nGRPs'!$A82,'March 2019'!$A$3:$A$158,0),MATCH('Buying nGRPs'!U$9,'March 2019'!$G$1:$BR$1,0))/SUMIFS(Summary!$D:$D,Summary!$A:$A,'Buying nGRPs'!$A82),"")</f>
        <v/>
      </c>
      <c r="V82" s="158" t="str">
        <f>IFERROR(INDEX('March 2019'!$G$3:$BR$161,MATCH('Buying nGRPs'!$A82,'March 2019'!$A$3:$A$158,0),MATCH('Buying nGRPs'!V$9,'March 2019'!$G$1:$BR$1,0))/SUMIFS(Summary!$D:$D,Summary!$A:$A,'Buying nGRPs'!$A82),"")</f>
        <v/>
      </c>
      <c r="W82" s="158" t="str">
        <f>IFERROR(INDEX('March 2019'!$G$3:$BR$161,MATCH('Buying nGRPs'!$A82,'March 2019'!$A$3:$A$158,0),MATCH('Buying nGRPs'!W$9,'March 2019'!$G$1:$BR$1,0))/SUMIFS(Summary!$D:$D,Summary!$A:$A,'Buying nGRPs'!$A82),"")</f>
        <v/>
      </c>
      <c r="X82" s="158" t="str">
        <f>IFERROR(INDEX('March 2019'!$G$3:$BR$161,MATCH('Buying nGRPs'!$A82,'March 2019'!$A$3:$A$158,0),MATCH('Buying nGRPs'!X$9,'March 2019'!$G$1:$BR$1,0))/SUMIFS(Summary!$D:$D,Summary!$A:$A,'Buying nGRPs'!$A82),"")</f>
        <v/>
      </c>
      <c r="Y82" s="158" t="str">
        <f>IFERROR(INDEX('March 2019'!$G$3:$BR$161,MATCH('Buying nGRPs'!$A82,'March 2019'!$A$3:$A$158,0),MATCH('Buying nGRPs'!Y$9,'March 2019'!$G$1:$BR$1,0))/SUMIFS(Summary!$D:$D,Summary!$A:$A,'Buying nGRPs'!$A82),"")</f>
        <v/>
      </c>
      <c r="Z82" s="158" t="str">
        <f>IFERROR(INDEX('March 2019'!$G$3:$BR$161,MATCH('Buying nGRPs'!$A82,'March 2019'!$A$3:$A$158,0),MATCH('Buying nGRPs'!Z$9,'March 2019'!$G$1:$BR$1,0))/SUMIFS(Summary!$D:$D,Summary!$A:$A,'Buying nGRPs'!$A82),"")</f>
        <v/>
      </c>
      <c r="AA82" s="158" t="str">
        <f>IFERROR(INDEX('March 2019'!$G$3:$BR$161,MATCH('Buying nGRPs'!$A82,'March 2019'!$A$3:$A$158,0),MATCH('Buying nGRPs'!AA$9,'March 2019'!$G$1:$BR$1,0))/SUMIFS(Summary!$D:$D,Summary!$A:$A,'Buying nGRPs'!$A82),"")</f>
        <v/>
      </c>
      <c r="AB82" s="158" t="str">
        <f>IFERROR(INDEX('March 2019'!$G$3:$BR$161,MATCH('Buying nGRPs'!$A82,'March 2019'!$A$3:$A$158,0),MATCH('Buying nGRPs'!AB$9,'March 2019'!$G$1:$BR$1,0))/SUMIFS(Summary!$D:$D,Summary!$A:$A,'Buying nGRPs'!$A82),"")</f>
        <v/>
      </c>
      <c r="AC82" s="158" t="str">
        <f>IFERROR(INDEX('March 2019'!$G$3:$BR$161,MATCH('Buying nGRPs'!$A82,'March 2019'!$A$3:$A$158,0),MATCH('Buying nGRPs'!AC$9,'March 2019'!$G$1:$BR$1,0))/SUMIFS(Summary!$D:$D,Summary!$A:$A,'Buying nGRPs'!$A82),"")</f>
        <v/>
      </c>
      <c r="AD82" s="158" t="str">
        <f>IFERROR(INDEX('March 2019'!$G$3:$BR$161,MATCH('Buying nGRPs'!$A82,'March 2019'!$A$3:$A$158,0),MATCH('Buying nGRPs'!AD$9,'March 2019'!$G$1:$BR$1,0))/SUMIFS(Summary!$D:$D,Summary!$A:$A,'Buying nGRPs'!$A82),"")</f>
        <v/>
      </c>
      <c r="AE82" s="158" t="str">
        <f>IFERROR(INDEX('March 2019'!$G$3:$BR$161,MATCH('Buying nGRPs'!$A82,'March 2019'!$A$3:$A$158,0),MATCH('Buying nGRPs'!AE$9,'March 2019'!$G$1:$BR$1,0))/SUMIFS(Summary!$D:$D,Summary!$A:$A,'Buying nGRPs'!$A82),"")</f>
        <v/>
      </c>
      <c r="AF82" s="158" t="str">
        <f>IFERROR(INDEX('March 2019'!$G$3:$BR$161,MATCH('Buying nGRPs'!$A82,'March 2019'!$A$3:$A$158,0),MATCH('Buying nGRPs'!AF$9,'March 2019'!$G$1:$BR$1,0))/SUMIFS(Summary!$D:$D,Summary!$A:$A,'Buying nGRPs'!$A82),"")</f>
        <v/>
      </c>
      <c r="AG82" s="158" t="str">
        <f>IFERROR(INDEX('March 2019'!$G$3:$BR$161,MATCH('Buying nGRPs'!$A82,'March 2019'!$A$3:$A$158,0),MATCH('Buying nGRPs'!AG$9,'March 2019'!$G$1:$BR$1,0))/SUMIFS(Summary!$D:$D,Summary!$A:$A,'Buying nGRPs'!$A82),"")</f>
        <v/>
      </c>
      <c r="AH82" s="158" t="str">
        <f>IFERROR(INDEX('March 2019'!$G$3:$BR$161,MATCH('Buying nGRPs'!$A82,'March 2019'!$A$3:$A$158,0),MATCH('Buying nGRPs'!AH$9,'March 2019'!$G$1:$BR$1,0))/SUMIFS(Summary!$D:$D,Summary!$A:$A,'Buying nGRPs'!$A82),"")</f>
        <v/>
      </c>
      <c r="AI82" s="158" t="str">
        <f>IFERROR(INDEX('March 2019'!$G$3:$BR$161,MATCH('Buying nGRPs'!$A82,'March 2019'!$A$3:$A$158,0),MATCH('Buying nGRPs'!AI$9,'March 2019'!$G$1:$BR$1,0))/SUMIFS(Summary!$D:$D,Summary!$A:$A,'Buying nGRPs'!$A82),"")</f>
        <v/>
      </c>
      <c r="AJ82" s="158" t="str">
        <f>IFERROR(INDEX('March 2019'!$G$3:$BR$161,MATCH('Buying nGRPs'!$A82,'March 2019'!$A$3:$A$158,0),MATCH('Buying nGRPs'!AJ$9,'March 2019'!$G$1:$BR$1,0))/SUMIFS(Summary!$D:$D,Summary!$A:$A,'Buying nGRPs'!$A82),"")</f>
        <v/>
      </c>
      <c r="AK82" s="158" t="str">
        <f>IFERROR(INDEX('March 2019'!$G$3:$BR$161,MATCH('Buying nGRPs'!$A82,'March 2019'!$A$3:$A$158,0),MATCH('Buying nGRPs'!AK$9,'March 2019'!$G$1:$BR$1,0))/SUMIFS(Summary!$D:$D,Summary!$A:$A,'Buying nGRPs'!$A82),"")</f>
        <v/>
      </c>
      <c r="AL82" s="158" t="str">
        <f>IFERROR(INDEX('March 2019'!$G$3:$BR$161,MATCH('Buying nGRPs'!$A82,'March 2019'!$A$3:$A$158,0),MATCH('Buying nGRPs'!AL$9,'March 2019'!$G$1:$BR$1,0))/SUMIFS(Summary!$D:$D,Summary!$A:$A,'Buying nGRPs'!$A82),"")</f>
        <v/>
      </c>
      <c r="AM82" s="158" t="str">
        <f>IFERROR(INDEX('March 2019'!$G$3:$BR$161,MATCH('Buying nGRPs'!$A82,'March 2019'!$A$3:$A$158,0),MATCH('Buying nGRPs'!AM$9,'March 2019'!$G$1:$BR$1,0))/SUMIFS(Summary!$D:$D,Summary!$A:$A,'Buying nGRPs'!$A82),"")</f>
        <v/>
      </c>
      <c r="AN82" s="158" t="str">
        <f>IFERROR(INDEX('March 2019'!$G$3:$BR$161,MATCH('Buying nGRPs'!$A82,'March 2019'!$A$3:$A$158,0),MATCH('Buying nGRPs'!AN$9,'March 2019'!$G$1:$BR$1,0))/SUMIFS(Summary!$D:$D,Summary!$A:$A,'Buying nGRPs'!$A82),"")</f>
        <v/>
      </c>
      <c r="AO82" s="158" t="str">
        <f>IFERROR(INDEX('March 2019'!$G$3:$BR$161,MATCH('Buying nGRPs'!$A82,'March 2019'!$A$3:$A$158,0),MATCH('Buying nGRPs'!AO$9,'March 2019'!$G$1:$BR$1,0))/SUMIFS(Summary!$D:$D,Summary!$A:$A,'Buying nGRPs'!$A82),"")</f>
        <v/>
      </c>
      <c r="AP82" s="158" t="str">
        <f>IFERROR(INDEX('March 2019'!$G$3:$BR$161,MATCH('Buying nGRPs'!$A82,'March 2019'!$A$3:$A$158,0),MATCH('Buying nGRPs'!AP$9,'March 2019'!$G$1:$BR$1,0))/SUMIFS(Summary!$D:$D,Summary!$A:$A,'Buying nGRPs'!$A82),"")</f>
        <v/>
      </c>
      <c r="AQ82" s="158" t="str">
        <f>IFERROR(INDEX('March 2019'!$G$3:$BR$161,MATCH('Buying nGRPs'!$A82,'March 2019'!$A$3:$A$158,0),MATCH('Buying nGRPs'!AQ$9,'March 2019'!$G$1:$BR$1,0))/SUMIFS(Summary!$D:$D,Summary!$A:$A,'Buying nGRPs'!$A82),"")</f>
        <v/>
      </c>
      <c r="AR82" s="158" t="str">
        <f>IFERROR(INDEX('March 2019'!$G$3:$BR$161,MATCH('Buying nGRPs'!$A82,'March 2019'!$A$3:$A$158,0),MATCH('Buying nGRPs'!AR$9,'March 2019'!$G$1:$BR$1,0))/SUMIFS(Summary!$D:$D,Summary!$A:$A,'Buying nGRPs'!$A82),"")</f>
        <v/>
      </c>
      <c r="AS82" s="158" t="str">
        <f>IFERROR(INDEX('March 2019'!$G$3:$BR$161,MATCH('Buying nGRPs'!$A82,'March 2019'!$A$3:$A$158,0),MATCH('Buying nGRPs'!AS$9,'March 2019'!$G$1:$BR$1,0))/SUMIFS(Summary!$D:$D,Summary!$A:$A,'Buying nGRPs'!$A82),"")</f>
        <v/>
      </c>
      <c r="AT82" s="158" t="str">
        <f>IFERROR(INDEX('March 2019'!$G$3:$BR$161,MATCH('Buying nGRPs'!$A82,'March 2019'!$A$3:$A$158,0),MATCH('Buying nGRPs'!AT$9,'March 2019'!$G$1:$BR$1,0))/SUMIFS(Summary!$D:$D,Summary!$A:$A,'Buying nGRPs'!$A82),"")</f>
        <v/>
      </c>
      <c r="AU82" s="158" t="str">
        <f>IFERROR(INDEX('March 2019'!$G$3:$BR$161,MATCH('Buying nGRPs'!$A82,'March 2019'!$A$3:$A$158,0),MATCH('Buying nGRPs'!AU$9,'March 2019'!$G$1:$BR$1,0))/SUMIFS(Summary!$D:$D,Summary!$A:$A,'Buying nGRPs'!$A82),"")</f>
        <v/>
      </c>
      <c r="AV82" s="158" t="str">
        <f>IFERROR(INDEX('March 2019'!$G$3:$BR$161,MATCH('Buying nGRPs'!$A82,'March 2019'!$A$3:$A$158,0),MATCH('Buying nGRPs'!AV$9,'March 2019'!$G$1:$BR$1,0))/SUMIFS(Summary!$D:$D,Summary!$A:$A,'Buying nGRPs'!$A82),"")</f>
        <v/>
      </c>
      <c r="AW82" s="158" t="str">
        <f>IFERROR(INDEX('March 2019'!$G$3:$BR$161,MATCH('Buying nGRPs'!$A82,'March 2019'!$A$3:$A$158,0),MATCH('Buying nGRPs'!AW$9,'March 2019'!$G$1:$BR$1,0))/SUMIFS(Summary!$D:$D,Summary!$A:$A,'Buying nGRPs'!$A82),"")</f>
        <v/>
      </c>
      <c r="AX82" s="158" t="str">
        <f>IFERROR(INDEX('March 2019'!$G$3:$BR$161,MATCH('Buying nGRPs'!$A82,'March 2019'!$A$3:$A$158,0),MATCH('Buying nGRPs'!AX$9,'March 2019'!$G$1:$BR$1,0))/SUMIFS(Summary!$D:$D,Summary!$A:$A,'Buying nGRPs'!$A82),"")</f>
        <v/>
      </c>
      <c r="AY82" s="158" t="str">
        <f>IFERROR(INDEX('March 2019'!$G$3:$BR$161,MATCH('Buying nGRPs'!$A82,'March 2019'!$A$3:$A$158,0),MATCH('Buying nGRPs'!AY$9,'March 2019'!$G$1:$BR$1,0))/SUMIFS(Summary!$D:$D,Summary!$A:$A,'Buying nGRPs'!$A82),"")</f>
        <v/>
      </c>
      <c r="AZ82" s="158" t="str">
        <f>IFERROR(INDEX('March 2019'!$G$3:$BR$161,MATCH('Buying nGRPs'!$A82,'March 2019'!$A$3:$A$158,0),MATCH('Buying nGRPs'!AZ$9,'March 2019'!$G$1:$BR$1,0))/SUMIFS(Summary!$D:$D,Summary!$A:$A,'Buying nGRPs'!$A82),"")</f>
        <v/>
      </c>
      <c r="BA82" s="158" t="str">
        <f>IFERROR(INDEX('March 2019'!$G$3:$BR$161,MATCH('Buying nGRPs'!$A82,'March 2019'!$A$3:$A$158,0),MATCH('Buying nGRPs'!BA$9,'March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IFERROR(INDEX('March 2019'!$G$3:$BR$161,MATCH('Buying nGRPs'!$A83,'March 2019'!$A$3:$A$158,0),MATCH('Buying nGRPs'!G$9,'March 2019'!$G$1:$BR$1,0))/SUMIFS(Summary!$D:$D,Summary!$A:$A,'Buying nGRPs'!$A83),"")</f>
        <v/>
      </c>
      <c r="H83" s="158" t="str">
        <f>IFERROR(INDEX('March 2019'!$G$3:$BR$161,MATCH('Buying nGRPs'!$A83,'March 2019'!$A$3:$A$158,0),MATCH('Buying nGRPs'!H$9,'March 2019'!$G$1:$BR$1,0))/SUMIFS(Summary!$D:$D,Summary!$A:$A,'Buying nGRPs'!$A83),"")</f>
        <v/>
      </c>
      <c r="I83" s="158" t="str">
        <f>IFERROR(INDEX('March 2019'!$G$3:$BR$161,MATCH('Buying nGRPs'!$A83,'March 2019'!$A$3:$A$158,0),MATCH('Buying nGRPs'!I$9,'March 2019'!$G$1:$BR$1,0))/SUMIFS(Summary!$D:$D,Summary!$A:$A,'Buying nGRPs'!$A83),"")</f>
        <v/>
      </c>
      <c r="J83" s="158" t="str">
        <f>IFERROR(INDEX('March 2019'!$G$3:$BR$161,MATCH('Buying nGRPs'!$A83,'March 2019'!$A$3:$A$158,0),MATCH('Buying nGRPs'!J$9,'March 2019'!$G$1:$BR$1,0))/SUMIFS(Summary!$D:$D,Summary!$A:$A,'Buying nGRPs'!$A83),"")</f>
        <v/>
      </c>
      <c r="K83" s="158" t="str">
        <f>IFERROR(INDEX('March 2019'!$G$3:$BR$161,MATCH('Buying nGRPs'!$A83,'March 2019'!$A$3:$A$158,0),MATCH('Buying nGRPs'!K$9,'March 2019'!$G$1:$BR$1,0))/SUMIFS(Summary!$D:$D,Summary!$A:$A,'Buying nGRPs'!$A83),"")</f>
        <v/>
      </c>
      <c r="L83" s="158" t="str">
        <f>IFERROR(INDEX('March 2019'!$G$3:$BR$161,MATCH('Buying nGRPs'!$A83,'March 2019'!$A$3:$A$158,0),MATCH('Buying nGRPs'!L$9,'March 2019'!$G$1:$BR$1,0))/SUMIFS(Summary!$D:$D,Summary!$A:$A,'Buying nGRPs'!$A83),"")</f>
        <v/>
      </c>
      <c r="M83" s="158" t="str">
        <f>IFERROR(INDEX('March 2019'!$G$3:$BR$161,MATCH('Buying nGRPs'!$A83,'March 2019'!$A$3:$A$158,0),MATCH('Buying nGRPs'!M$9,'March 2019'!$G$1:$BR$1,0))/SUMIFS(Summary!$D:$D,Summary!$A:$A,'Buying nGRPs'!$A83),"")</f>
        <v/>
      </c>
      <c r="N83" s="158" t="str">
        <f>IFERROR(INDEX('March 2019'!$G$3:$BR$161,MATCH('Buying nGRPs'!$A83,'March 2019'!$A$3:$A$158,0),MATCH('Buying nGRPs'!N$9,'March 2019'!$G$1:$BR$1,0))/SUMIFS(Summary!$D:$D,Summary!$A:$A,'Buying nGRPs'!$A83),"")</f>
        <v/>
      </c>
      <c r="O83" s="158" t="str">
        <f>IFERROR(INDEX('March 2019'!$G$3:$BR$161,MATCH('Buying nGRPs'!$A83,'March 2019'!$A$3:$A$158,0),MATCH('Buying nGRPs'!O$9,'March 2019'!$G$1:$BR$1,0))/SUMIFS(Summary!$D:$D,Summary!$A:$A,'Buying nGRPs'!$A83),"")</f>
        <v/>
      </c>
      <c r="P83" s="158" t="str">
        <f>IFERROR(INDEX('March 2019'!$G$3:$BR$161,MATCH('Buying nGRPs'!$A83,'March 2019'!$A$3:$A$158,0),MATCH('Buying nGRPs'!P$9,'March 2019'!$G$1:$BR$1,0))/SUMIFS(Summary!$D:$D,Summary!$A:$A,'Buying nGRPs'!$A83),"")</f>
        <v/>
      </c>
      <c r="Q83" s="158" t="str">
        <f>IFERROR(INDEX('March 2019'!$G$3:$BR$161,MATCH('Buying nGRPs'!$A83,'March 2019'!$A$3:$A$158,0),MATCH('Buying nGRPs'!Q$9,'March 2019'!$G$1:$BR$1,0))/SUMIFS(Summary!$D:$D,Summary!$A:$A,'Buying nGRPs'!$A83),"")</f>
        <v/>
      </c>
      <c r="R83" s="158" t="str">
        <f>IFERROR(INDEX('March 2019'!$G$3:$BR$161,MATCH('Buying nGRPs'!$A83,'March 2019'!$A$3:$A$158,0),MATCH('Buying nGRPs'!R$9,'March 2019'!$G$1:$BR$1,0))/SUMIFS(Summary!$D:$D,Summary!$A:$A,'Buying nGRPs'!$A83),"")</f>
        <v/>
      </c>
      <c r="S83" s="158" t="str">
        <f>IFERROR(INDEX('March 2019'!$G$3:$BR$161,MATCH('Buying nGRPs'!$A83,'March 2019'!$A$3:$A$158,0),MATCH('Buying nGRPs'!S$9,'March 2019'!$G$1:$BR$1,0))/SUMIFS(Summary!$D:$D,Summary!$A:$A,'Buying nGRPs'!$A83),"")</f>
        <v/>
      </c>
      <c r="T83" s="158" t="str">
        <f>IFERROR(INDEX('March 2019'!$G$3:$BR$161,MATCH('Buying nGRPs'!$A83,'March 2019'!$A$3:$A$158,0),MATCH('Buying nGRPs'!T$9,'March 2019'!$G$1:$BR$1,0))/SUMIFS(Summary!$D:$D,Summary!$A:$A,'Buying nGRPs'!$A83),"")</f>
        <v/>
      </c>
      <c r="U83" s="158" t="str">
        <f>IFERROR(INDEX('March 2019'!$G$3:$BR$161,MATCH('Buying nGRPs'!$A83,'March 2019'!$A$3:$A$158,0),MATCH('Buying nGRPs'!U$9,'March 2019'!$G$1:$BR$1,0))/SUMIFS(Summary!$D:$D,Summary!$A:$A,'Buying nGRPs'!$A83),"")</f>
        <v/>
      </c>
      <c r="V83" s="158" t="str">
        <f>IFERROR(INDEX('March 2019'!$G$3:$BR$161,MATCH('Buying nGRPs'!$A83,'March 2019'!$A$3:$A$158,0),MATCH('Buying nGRPs'!V$9,'March 2019'!$G$1:$BR$1,0))/SUMIFS(Summary!$D:$D,Summary!$A:$A,'Buying nGRPs'!$A83),"")</f>
        <v/>
      </c>
      <c r="W83" s="158" t="str">
        <f>IFERROR(INDEX('March 2019'!$G$3:$BR$161,MATCH('Buying nGRPs'!$A83,'March 2019'!$A$3:$A$158,0),MATCH('Buying nGRPs'!W$9,'March 2019'!$G$1:$BR$1,0))/SUMIFS(Summary!$D:$D,Summary!$A:$A,'Buying nGRPs'!$A83),"")</f>
        <v/>
      </c>
      <c r="X83" s="158" t="str">
        <f>IFERROR(INDEX('March 2019'!$G$3:$BR$161,MATCH('Buying nGRPs'!$A83,'March 2019'!$A$3:$A$158,0),MATCH('Buying nGRPs'!X$9,'March 2019'!$G$1:$BR$1,0))/SUMIFS(Summary!$D:$D,Summary!$A:$A,'Buying nGRPs'!$A83),"")</f>
        <v/>
      </c>
      <c r="Y83" s="158" t="str">
        <f>IFERROR(INDEX('March 2019'!$G$3:$BR$161,MATCH('Buying nGRPs'!$A83,'March 2019'!$A$3:$A$158,0),MATCH('Buying nGRPs'!Y$9,'March 2019'!$G$1:$BR$1,0))/SUMIFS(Summary!$D:$D,Summary!$A:$A,'Buying nGRPs'!$A83),"")</f>
        <v/>
      </c>
      <c r="Z83" s="158" t="str">
        <f>IFERROR(INDEX('March 2019'!$G$3:$BR$161,MATCH('Buying nGRPs'!$A83,'March 2019'!$A$3:$A$158,0),MATCH('Buying nGRPs'!Z$9,'March 2019'!$G$1:$BR$1,0))/SUMIFS(Summary!$D:$D,Summary!$A:$A,'Buying nGRPs'!$A83),"")</f>
        <v/>
      </c>
      <c r="AA83" s="158" t="str">
        <f>IFERROR(INDEX('March 2019'!$G$3:$BR$161,MATCH('Buying nGRPs'!$A83,'March 2019'!$A$3:$A$158,0),MATCH('Buying nGRPs'!AA$9,'March 2019'!$G$1:$BR$1,0))/SUMIFS(Summary!$D:$D,Summary!$A:$A,'Buying nGRPs'!$A83),"")</f>
        <v/>
      </c>
      <c r="AB83" s="158" t="str">
        <f>IFERROR(INDEX('March 2019'!$G$3:$BR$161,MATCH('Buying nGRPs'!$A83,'March 2019'!$A$3:$A$158,0),MATCH('Buying nGRPs'!AB$9,'March 2019'!$G$1:$BR$1,0))/SUMIFS(Summary!$D:$D,Summary!$A:$A,'Buying nGRPs'!$A83),"")</f>
        <v/>
      </c>
      <c r="AC83" s="158" t="str">
        <f>IFERROR(INDEX('March 2019'!$G$3:$BR$161,MATCH('Buying nGRPs'!$A83,'March 2019'!$A$3:$A$158,0),MATCH('Buying nGRPs'!AC$9,'March 2019'!$G$1:$BR$1,0))/SUMIFS(Summary!$D:$D,Summary!$A:$A,'Buying nGRPs'!$A83),"")</f>
        <v/>
      </c>
      <c r="AD83" s="158" t="str">
        <f>IFERROR(INDEX('March 2019'!$G$3:$BR$161,MATCH('Buying nGRPs'!$A83,'March 2019'!$A$3:$A$158,0),MATCH('Buying nGRPs'!AD$9,'March 2019'!$G$1:$BR$1,0))/SUMIFS(Summary!$D:$D,Summary!$A:$A,'Buying nGRPs'!$A83),"")</f>
        <v/>
      </c>
      <c r="AE83" s="158" t="str">
        <f>IFERROR(INDEX('March 2019'!$G$3:$BR$161,MATCH('Buying nGRPs'!$A83,'March 2019'!$A$3:$A$158,0),MATCH('Buying nGRPs'!AE$9,'March 2019'!$G$1:$BR$1,0))/SUMIFS(Summary!$D:$D,Summary!$A:$A,'Buying nGRPs'!$A83),"")</f>
        <v/>
      </c>
      <c r="AF83" s="158" t="str">
        <f>IFERROR(INDEX('March 2019'!$G$3:$BR$161,MATCH('Buying nGRPs'!$A83,'March 2019'!$A$3:$A$158,0),MATCH('Buying nGRPs'!AF$9,'March 2019'!$G$1:$BR$1,0))/SUMIFS(Summary!$D:$D,Summary!$A:$A,'Buying nGRPs'!$A83),"")</f>
        <v/>
      </c>
      <c r="AG83" s="158" t="str">
        <f>IFERROR(INDEX('March 2019'!$G$3:$BR$161,MATCH('Buying nGRPs'!$A83,'March 2019'!$A$3:$A$158,0),MATCH('Buying nGRPs'!AG$9,'March 2019'!$G$1:$BR$1,0))/SUMIFS(Summary!$D:$D,Summary!$A:$A,'Buying nGRPs'!$A83),"")</f>
        <v/>
      </c>
      <c r="AH83" s="158" t="str">
        <f>IFERROR(INDEX('March 2019'!$G$3:$BR$161,MATCH('Buying nGRPs'!$A83,'March 2019'!$A$3:$A$158,0),MATCH('Buying nGRPs'!AH$9,'March 2019'!$G$1:$BR$1,0))/SUMIFS(Summary!$D:$D,Summary!$A:$A,'Buying nGRPs'!$A83),"")</f>
        <v/>
      </c>
      <c r="AI83" s="158" t="str">
        <f>IFERROR(INDEX('March 2019'!$G$3:$BR$161,MATCH('Buying nGRPs'!$A83,'March 2019'!$A$3:$A$158,0),MATCH('Buying nGRPs'!AI$9,'March 2019'!$G$1:$BR$1,0))/SUMIFS(Summary!$D:$D,Summary!$A:$A,'Buying nGRPs'!$A83),"")</f>
        <v/>
      </c>
      <c r="AJ83" s="158" t="str">
        <f>IFERROR(INDEX('March 2019'!$G$3:$BR$161,MATCH('Buying nGRPs'!$A83,'March 2019'!$A$3:$A$158,0),MATCH('Buying nGRPs'!AJ$9,'March 2019'!$G$1:$BR$1,0))/SUMIFS(Summary!$D:$D,Summary!$A:$A,'Buying nGRPs'!$A83),"")</f>
        <v/>
      </c>
      <c r="AK83" s="158" t="str">
        <f>IFERROR(INDEX('March 2019'!$G$3:$BR$161,MATCH('Buying nGRPs'!$A83,'March 2019'!$A$3:$A$158,0),MATCH('Buying nGRPs'!AK$9,'March 2019'!$G$1:$BR$1,0))/SUMIFS(Summary!$D:$D,Summary!$A:$A,'Buying nGRPs'!$A83),"")</f>
        <v/>
      </c>
      <c r="AL83" s="158" t="str">
        <f>IFERROR(INDEX('March 2019'!$G$3:$BR$161,MATCH('Buying nGRPs'!$A83,'March 2019'!$A$3:$A$158,0),MATCH('Buying nGRPs'!AL$9,'March 2019'!$G$1:$BR$1,0))/SUMIFS(Summary!$D:$D,Summary!$A:$A,'Buying nGRPs'!$A83),"")</f>
        <v/>
      </c>
      <c r="AM83" s="158" t="str">
        <f>IFERROR(INDEX('March 2019'!$G$3:$BR$161,MATCH('Buying nGRPs'!$A83,'March 2019'!$A$3:$A$158,0),MATCH('Buying nGRPs'!AM$9,'March 2019'!$G$1:$BR$1,0))/SUMIFS(Summary!$D:$D,Summary!$A:$A,'Buying nGRPs'!$A83),"")</f>
        <v/>
      </c>
      <c r="AN83" s="158" t="str">
        <f>IFERROR(INDEX('March 2019'!$G$3:$BR$161,MATCH('Buying nGRPs'!$A83,'March 2019'!$A$3:$A$158,0),MATCH('Buying nGRPs'!AN$9,'March 2019'!$G$1:$BR$1,0))/SUMIFS(Summary!$D:$D,Summary!$A:$A,'Buying nGRPs'!$A83),"")</f>
        <v/>
      </c>
      <c r="AO83" s="158" t="str">
        <f>IFERROR(INDEX('March 2019'!$G$3:$BR$161,MATCH('Buying nGRPs'!$A83,'March 2019'!$A$3:$A$158,0),MATCH('Buying nGRPs'!AO$9,'March 2019'!$G$1:$BR$1,0))/SUMIFS(Summary!$D:$D,Summary!$A:$A,'Buying nGRPs'!$A83),"")</f>
        <v/>
      </c>
      <c r="AP83" s="158" t="str">
        <f>IFERROR(INDEX('March 2019'!$G$3:$BR$161,MATCH('Buying nGRPs'!$A83,'March 2019'!$A$3:$A$158,0),MATCH('Buying nGRPs'!AP$9,'March 2019'!$G$1:$BR$1,0))/SUMIFS(Summary!$D:$D,Summary!$A:$A,'Buying nGRPs'!$A83),"")</f>
        <v/>
      </c>
      <c r="AQ83" s="158" t="str">
        <f>IFERROR(INDEX('March 2019'!$G$3:$BR$161,MATCH('Buying nGRPs'!$A83,'March 2019'!$A$3:$A$158,0),MATCH('Buying nGRPs'!AQ$9,'March 2019'!$G$1:$BR$1,0))/SUMIFS(Summary!$D:$D,Summary!$A:$A,'Buying nGRPs'!$A83),"")</f>
        <v/>
      </c>
      <c r="AR83" s="158" t="str">
        <f>IFERROR(INDEX('March 2019'!$G$3:$BR$161,MATCH('Buying nGRPs'!$A83,'March 2019'!$A$3:$A$158,0),MATCH('Buying nGRPs'!AR$9,'March 2019'!$G$1:$BR$1,0))/SUMIFS(Summary!$D:$D,Summary!$A:$A,'Buying nGRPs'!$A83),"")</f>
        <v/>
      </c>
      <c r="AS83" s="158" t="str">
        <f>IFERROR(INDEX('March 2019'!$G$3:$BR$161,MATCH('Buying nGRPs'!$A83,'March 2019'!$A$3:$A$158,0),MATCH('Buying nGRPs'!AS$9,'March 2019'!$G$1:$BR$1,0))/SUMIFS(Summary!$D:$D,Summary!$A:$A,'Buying nGRPs'!$A83),"")</f>
        <v/>
      </c>
      <c r="AT83" s="158" t="str">
        <f>IFERROR(INDEX('March 2019'!$G$3:$BR$161,MATCH('Buying nGRPs'!$A83,'March 2019'!$A$3:$A$158,0),MATCH('Buying nGRPs'!AT$9,'March 2019'!$G$1:$BR$1,0))/SUMIFS(Summary!$D:$D,Summary!$A:$A,'Buying nGRPs'!$A83),"")</f>
        <v/>
      </c>
      <c r="AU83" s="158" t="str">
        <f>IFERROR(INDEX('March 2019'!$G$3:$BR$161,MATCH('Buying nGRPs'!$A83,'March 2019'!$A$3:$A$158,0),MATCH('Buying nGRPs'!AU$9,'March 2019'!$G$1:$BR$1,0))/SUMIFS(Summary!$D:$D,Summary!$A:$A,'Buying nGRPs'!$A83),"")</f>
        <v/>
      </c>
      <c r="AV83" s="158" t="str">
        <f>IFERROR(INDEX('March 2019'!$G$3:$BR$161,MATCH('Buying nGRPs'!$A83,'March 2019'!$A$3:$A$158,0),MATCH('Buying nGRPs'!AV$9,'March 2019'!$G$1:$BR$1,0))/SUMIFS(Summary!$D:$D,Summary!$A:$A,'Buying nGRPs'!$A83),"")</f>
        <v/>
      </c>
      <c r="AW83" s="158" t="str">
        <f>IFERROR(INDEX('March 2019'!$G$3:$BR$161,MATCH('Buying nGRPs'!$A83,'March 2019'!$A$3:$A$158,0),MATCH('Buying nGRPs'!AW$9,'March 2019'!$G$1:$BR$1,0))/SUMIFS(Summary!$D:$D,Summary!$A:$A,'Buying nGRPs'!$A83),"")</f>
        <v/>
      </c>
      <c r="AX83" s="158" t="str">
        <f>IFERROR(INDEX('March 2019'!$G$3:$BR$161,MATCH('Buying nGRPs'!$A83,'March 2019'!$A$3:$A$158,0),MATCH('Buying nGRPs'!AX$9,'March 2019'!$G$1:$BR$1,0))/SUMIFS(Summary!$D:$D,Summary!$A:$A,'Buying nGRPs'!$A83),"")</f>
        <v/>
      </c>
      <c r="AY83" s="158" t="str">
        <f>IFERROR(INDEX('March 2019'!$G$3:$BR$161,MATCH('Buying nGRPs'!$A83,'March 2019'!$A$3:$A$158,0),MATCH('Buying nGRPs'!AY$9,'March 2019'!$G$1:$BR$1,0))/SUMIFS(Summary!$D:$D,Summary!$A:$A,'Buying nGRPs'!$A83),"")</f>
        <v/>
      </c>
      <c r="AZ83" s="158" t="str">
        <f>IFERROR(INDEX('March 2019'!$G$3:$BR$161,MATCH('Buying nGRPs'!$A83,'March 2019'!$A$3:$A$158,0),MATCH('Buying nGRPs'!AZ$9,'March 2019'!$G$1:$BR$1,0))/SUMIFS(Summary!$D:$D,Summary!$A:$A,'Buying nGRPs'!$A83),"")</f>
        <v/>
      </c>
      <c r="BA83" s="158" t="str">
        <f>IFERROR(INDEX('March 2019'!$G$3:$BR$161,MATCH('Buying nGRPs'!$A83,'March 2019'!$A$3:$A$158,0),MATCH('Buying nGRPs'!BA$9,'March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2.1809871811206555E-2</v>
      </c>
      <c r="AD85" s="65">
        <f t="shared" si="68"/>
        <v>1.8141138027117917E-2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4.3256276770650061E-2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0.16422228566945413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IFERROR(INDEX('March 2019'!$G$3:$BR$161,MATCH('Buying nGRPs'!$A86,'March 2019'!$A$3:$A$158,0),MATCH('Buying nGRPs'!G$9,'March 2019'!$G$1:$BR$1,0))/SUMIFS(Summary!$D:$D,Summary!$A:$A,'Buying nGRPs'!$A86),"")</f>
        <v/>
      </c>
      <c r="H86" s="158" t="str">
        <f>IFERROR(INDEX('March 2019'!$G$3:$BR$161,MATCH('Buying nGRPs'!$A86,'March 2019'!$A$3:$A$158,0),MATCH('Buying nGRPs'!H$9,'March 2019'!$G$1:$BR$1,0))/SUMIFS(Summary!$D:$D,Summary!$A:$A,'Buying nGRPs'!$A86),"")</f>
        <v/>
      </c>
      <c r="I86" s="158" t="str">
        <f>IFERROR(INDEX('March 2019'!$G$3:$BR$161,MATCH('Buying nGRPs'!$A86,'March 2019'!$A$3:$A$158,0),MATCH('Buying nGRPs'!I$9,'March 2019'!$G$1:$BR$1,0))/SUMIFS(Summary!$D:$D,Summary!$A:$A,'Buying nGRPs'!$A86),"")</f>
        <v/>
      </c>
      <c r="J86" s="158" t="str">
        <f>IFERROR(INDEX('March 2019'!$G$3:$BR$161,MATCH('Buying nGRPs'!$A86,'March 2019'!$A$3:$A$158,0),MATCH('Buying nGRPs'!J$9,'March 2019'!$G$1:$BR$1,0))/SUMIFS(Summary!$D:$D,Summary!$A:$A,'Buying nGRPs'!$A86),"")</f>
        <v/>
      </c>
      <c r="K86" s="158" t="str">
        <f>IFERROR(INDEX('March 2019'!$G$3:$BR$161,MATCH('Buying nGRPs'!$A86,'March 2019'!$A$3:$A$158,0),MATCH('Buying nGRPs'!K$9,'March 2019'!$G$1:$BR$1,0))/SUMIFS(Summary!$D:$D,Summary!$A:$A,'Buying nGRPs'!$A86),"")</f>
        <v/>
      </c>
      <c r="L86" s="158" t="str">
        <f>IFERROR(INDEX('March 2019'!$G$3:$BR$161,MATCH('Buying nGRPs'!$A86,'March 2019'!$A$3:$A$158,0),MATCH('Buying nGRPs'!L$9,'March 2019'!$G$1:$BR$1,0))/SUMIFS(Summary!$D:$D,Summary!$A:$A,'Buying nGRPs'!$A86),"")</f>
        <v/>
      </c>
      <c r="M86" s="158" t="str">
        <f>IFERROR(INDEX('March 2019'!$G$3:$BR$161,MATCH('Buying nGRPs'!$A86,'March 2019'!$A$3:$A$158,0),MATCH('Buying nGRPs'!M$9,'March 2019'!$G$1:$BR$1,0))/SUMIFS(Summary!$D:$D,Summary!$A:$A,'Buying nGRPs'!$A86),"")</f>
        <v/>
      </c>
      <c r="N86" s="158" t="str">
        <f>IFERROR(INDEX('March 2019'!$G$3:$BR$161,MATCH('Buying nGRPs'!$A86,'March 2019'!$A$3:$A$158,0),MATCH('Buying nGRPs'!N$9,'March 2019'!$G$1:$BR$1,0))/SUMIFS(Summary!$D:$D,Summary!$A:$A,'Buying nGRPs'!$A86),"")</f>
        <v/>
      </c>
      <c r="O86" s="158" t="str">
        <f>IFERROR(INDEX('March 2019'!$G$3:$BR$161,MATCH('Buying nGRPs'!$A86,'March 2019'!$A$3:$A$158,0),MATCH('Buying nGRPs'!O$9,'March 2019'!$G$1:$BR$1,0))/SUMIFS(Summary!$D:$D,Summary!$A:$A,'Buying nGRPs'!$A86),"")</f>
        <v/>
      </c>
      <c r="P86" s="158" t="str">
        <f>IFERROR(INDEX('March 2019'!$G$3:$BR$161,MATCH('Buying nGRPs'!$A86,'March 2019'!$A$3:$A$158,0),MATCH('Buying nGRPs'!P$9,'March 2019'!$G$1:$BR$1,0))/SUMIFS(Summary!$D:$D,Summary!$A:$A,'Buying nGRPs'!$A86),"")</f>
        <v/>
      </c>
      <c r="Q86" s="158" t="str">
        <f>IFERROR(INDEX('March 2019'!$G$3:$BR$161,MATCH('Buying nGRPs'!$A86,'March 2019'!$A$3:$A$158,0),MATCH('Buying nGRPs'!Q$9,'March 2019'!$G$1:$BR$1,0))/SUMIFS(Summary!$D:$D,Summary!$A:$A,'Buying nGRPs'!$A86),"")</f>
        <v/>
      </c>
      <c r="R86" s="158" t="str">
        <f>IFERROR(INDEX('March 2019'!$G$3:$BR$161,MATCH('Buying nGRPs'!$A86,'March 2019'!$A$3:$A$158,0),MATCH('Buying nGRPs'!R$9,'March 2019'!$G$1:$BR$1,0))/SUMIFS(Summary!$D:$D,Summary!$A:$A,'Buying nGRPs'!$A86),"")</f>
        <v/>
      </c>
      <c r="S86" s="158" t="str">
        <f>IFERROR(INDEX('March 2019'!$G$3:$BR$161,MATCH('Buying nGRPs'!$A86,'March 2019'!$A$3:$A$158,0),MATCH('Buying nGRPs'!S$9,'March 2019'!$G$1:$BR$1,0))/SUMIFS(Summary!$D:$D,Summary!$A:$A,'Buying nGRPs'!$A86),"")</f>
        <v/>
      </c>
      <c r="T86" s="158" t="str">
        <f>IFERROR(INDEX('March 2019'!$G$3:$BR$161,MATCH('Buying nGRPs'!$A86,'March 2019'!$A$3:$A$158,0),MATCH('Buying nGRPs'!T$9,'March 2019'!$G$1:$BR$1,0))/SUMIFS(Summary!$D:$D,Summary!$A:$A,'Buying nGRPs'!$A86),"")</f>
        <v/>
      </c>
      <c r="U86" s="158" t="str">
        <f>IFERROR(INDEX('March 2019'!$G$3:$BR$161,MATCH('Buying nGRPs'!$A86,'March 2019'!$A$3:$A$158,0),MATCH('Buying nGRPs'!U$9,'March 2019'!$G$1:$BR$1,0))/SUMIFS(Summary!$D:$D,Summary!$A:$A,'Buying nGRPs'!$A86),"")</f>
        <v/>
      </c>
      <c r="V86" s="158" t="str">
        <f>IFERROR(INDEX('March 2019'!$G$3:$BR$161,MATCH('Buying nGRPs'!$A86,'March 2019'!$A$3:$A$158,0),MATCH('Buying nGRPs'!V$9,'March 2019'!$G$1:$BR$1,0))/SUMIFS(Summary!$D:$D,Summary!$A:$A,'Buying nGRPs'!$A86),"")</f>
        <v/>
      </c>
      <c r="W86" s="158" t="str">
        <f>IFERROR(INDEX('March 2019'!$G$3:$BR$161,MATCH('Buying nGRPs'!$A86,'March 2019'!$A$3:$A$158,0),MATCH('Buying nGRPs'!W$9,'March 2019'!$G$1:$BR$1,0))/SUMIFS(Summary!$D:$D,Summary!$A:$A,'Buying nGRPs'!$A86),"")</f>
        <v/>
      </c>
      <c r="X86" s="158" t="str">
        <f>IFERROR(INDEX('March 2019'!$G$3:$BR$161,MATCH('Buying nGRPs'!$A86,'March 2019'!$A$3:$A$158,0),MATCH('Buying nGRPs'!X$9,'March 2019'!$G$1:$BR$1,0))/SUMIFS(Summary!$D:$D,Summary!$A:$A,'Buying nGRPs'!$A86),"")</f>
        <v/>
      </c>
      <c r="Y86" s="158" t="str">
        <f>IFERROR(INDEX('March 2019'!$G$3:$BR$161,MATCH('Buying nGRPs'!$A86,'March 2019'!$A$3:$A$158,0),MATCH('Buying nGRPs'!Y$9,'March 2019'!$G$1:$BR$1,0))/SUMIFS(Summary!$D:$D,Summary!$A:$A,'Buying nGRPs'!$A86),"")</f>
        <v/>
      </c>
      <c r="Z86" s="158" t="str">
        <f>IFERROR(INDEX('March 2019'!$G$3:$BR$161,MATCH('Buying nGRPs'!$A86,'March 2019'!$A$3:$A$158,0),MATCH('Buying nGRPs'!Z$9,'March 2019'!$G$1:$BR$1,0))/SUMIFS(Summary!$D:$D,Summary!$A:$A,'Buying nGRPs'!$A86),"")</f>
        <v/>
      </c>
      <c r="AA86" s="158" t="str">
        <f>IFERROR(INDEX('March 2019'!$G$3:$BR$161,MATCH('Buying nGRPs'!$A86,'March 2019'!$A$3:$A$158,0),MATCH('Buying nGRPs'!AA$9,'March 2019'!$G$1:$BR$1,0))/SUMIFS(Summary!$D:$D,Summary!$A:$A,'Buying nGRPs'!$A86),"")</f>
        <v/>
      </c>
      <c r="AB86" s="158" t="str">
        <f>IFERROR(INDEX('March 2019'!$G$3:$BR$161,MATCH('Buying nGRPs'!$A86,'March 2019'!$A$3:$A$158,0),MATCH('Buying nGRPs'!AB$9,'March 2019'!$G$1:$BR$1,0))/SUMIFS(Summary!$D:$D,Summary!$A:$A,'Buying nGRPs'!$A86),"")</f>
        <v/>
      </c>
      <c r="AC86" s="158" t="str">
        <f>IFERROR(INDEX('March 2019'!$G$3:$BR$161,MATCH('Buying nGRPs'!$A86,'March 2019'!$A$3:$A$158,0),MATCH('Buying nGRPs'!AC$9,'March 2019'!$G$1:$BR$1,0))/SUMIFS(Summary!$D:$D,Summary!$A:$A,'Buying nGRPs'!$A86),"")</f>
        <v/>
      </c>
      <c r="AD86" s="158" t="str">
        <f>IFERROR(INDEX('March 2019'!$G$3:$BR$161,MATCH('Buying nGRPs'!$A86,'March 2019'!$A$3:$A$158,0),MATCH('Buying nGRPs'!AD$9,'March 2019'!$G$1:$BR$1,0))/SUMIFS(Summary!$D:$D,Summary!$A:$A,'Buying nGRPs'!$A86),"")</f>
        <v/>
      </c>
      <c r="AE86" s="158" t="str">
        <f>IFERROR(INDEX('March 2019'!$G$3:$BR$161,MATCH('Buying nGRPs'!$A86,'March 2019'!$A$3:$A$158,0),MATCH('Buying nGRPs'!AE$9,'March 2019'!$G$1:$BR$1,0))/SUMIFS(Summary!$D:$D,Summary!$A:$A,'Buying nGRPs'!$A86),"")</f>
        <v/>
      </c>
      <c r="AF86" s="158" t="str">
        <f>IFERROR(INDEX('March 2019'!$G$3:$BR$161,MATCH('Buying nGRPs'!$A86,'March 2019'!$A$3:$A$158,0),MATCH('Buying nGRPs'!AF$9,'March 2019'!$G$1:$BR$1,0))/SUMIFS(Summary!$D:$D,Summary!$A:$A,'Buying nGRPs'!$A86),"")</f>
        <v/>
      </c>
      <c r="AG86" s="158" t="str">
        <f>IFERROR(INDEX('March 2019'!$G$3:$BR$161,MATCH('Buying nGRPs'!$A86,'March 2019'!$A$3:$A$158,0),MATCH('Buying nGRPs'!AG$9,'March 2019'!$G$1:$BR$1,0))/SUMIFS(Summary!$D:$D,Summary!$A:$A,'Buying nGRPs'!$A86),"")</f>
        <v/>
      </c>
      <c r="AH86" s="158" t="str">
        <f>IFERROR(INDEX('March 2019'!$G$3:$BR$161,MATCH('Buying nGRPs'!$A86,'March 2019'!$A$3:$A$158,0),MATCH('Buying nGRPs'!AH$9,'March 2019'!$G$1:$BR$1,0))/SUMIFS(Summary!$D:$D,Summary!$A:$A,'Buying nGRPs'!$A86),"")</f>
        <v/>
      </c>
      <c r="AI86" s="158" t="str">
        <f>IFERROR(INDEX('March 2019'!$G$3:$BR$161,MATCH('Buying nGRPs'!$A86,'March 2019'!$A$3:$A$158,0),MATCH('Buying nGRPs'!AI$9,'March 2019'!$G$1:$BR$1,0))/SUMIFS(Summary!$D:$D,Summary!$A:$A,'Buying nGRPs'!$A86),"")</f>
        <v/>
      </c>
      <c r="AJ86" s="158" t="str">
        <f>IFERROR(INDEX('March 2019'!$G$3:$BR$161,MATCH('Buying nGRPs'!$A86,'March 2019'!$A$3:$A$158,0),MATCH('Buying nGRPs'!AJ$9,'March 2019'!$G$1:$BR$1,0))/SUMIFS(Summary!$D:$D,Summary!$A:$A,'Buying nGRPs'!$A86),"")</f>
        <v/>
      </c>
      <c r="AK86" s="158" t="str">
        <f>IFERROR(INDEX('March 2019'!$G$3:$BR$161,MATCH('Buying nGRPs'!$A86,'March 2019'!$A$3:$A$158,0),MATCH('Buying nGRPs'!AK$9,'March 2019'!$G$1:$BR$1,0))/SUMIFS(Summary!$D:$D,Summary!$A:$A,'Buying nGRPs'!$A86),"")</f>
        <v/>
      </c>
      <c r="AL86" s="158" t="str">
        <f>IFERROR(INDEX('March 2019'!$G$3:$BR$161,MATCH('Buying nGRPs'!$A86,'March 2019'!$A$3:$A$158,0),MATCH('Buying nGRPs'!AL$9,'March 2019'!$G$1:$BR$1,0))/SUMIFS(Summary!$D:$D,Summary!$A:$A,'Buying nGRPs'!$A86),"")</f>
        <v/>
      </c>
      <c r="AM86" s="158" t="str">
        <f>IFERROR(INDEX('March 2019'!$G$3:$BR$161,MATCH('Buying nGRPs'!$A86,'March 2019'!$A$3:$A$158,0),MATCH('Buying nGRPs'!AM$9,'March 2019'!$G$1:$BR$1,0))/SUMIFS(Summary!$D:$D,Summary!$A:$A,'Buying nGRPs'!$A86),"")</f>
        <v/>
      </c>
      <c r="AN86" s="158" t="str">
        <f>IFERROR(INDEX('March 2019'!$G$3:$BR$161,MATCH('Buying nGRPs'!$A86,'March 2019'!$A$3:$A$158,0),MATCH('Buying nGRPs'!AN$9,'March 2019'!$G$1:$BR$1,0))/SUMIFS(Summary!$D:$D,Summary!$A:$A,'Buying nGRPs'!$A86),"")</f>
        <v/>
      </c>
      <c r="AO86" s="158" t="str">
        <f>IFERROR(INDEX('March 2019'!$G$3:$BR$161,MATCH('Buying nGRPs'!$A86,'March 2019'!$A$3:$A$158,0),MATCH('Buying nGRPs'!AO$9,'March 2019'!$G$1:$BR$1,0))/SUMIFS(Summary!$D:$D,Summary!$A:$A,'Buying nGRPs'!$A86),"")</f>
        <v/>
      </c>
      <c r="AP86" s="158" t="str">
        <f>IFERROR(INDEX('March 2019'!$G$3:$BR$161,MATCH('Buying nGRPs'!$A86,'March 2019'!$A$3:$A$158,0),MATCH('Buying nGRPs'!AP$9,'March 2019'!$G$1:$BR$1,0))/SUMIFS(Summary!$D:$D,Summary!$A:$A,'Buying nGRPs'!$A86),"")</f>
        <v/>
      </c>
      <c r="AQ86" s="158" t="str">
        <f>IFERROR(INDEX('March 2019'!$G$3:$BR$161,MATCH('Buying nGRPs'!$A86,'March 2019'!$A$3:$A$158,0),MATCH('Buying nGRPs'!AQ$9,'March 2019'!$G$1:$BR$1,0))/SUMIFS(Summary!$D:$D,Summary!$A:$A,'Buying nGRPs'!$A86),"")</f>
        <v/>
      </c>
      <c r="AR86" s="158" t="str">
        <f>IFERROR(INDEX('March 2019'!$G$3:$BR$161,MATCH('Buying nGRPs'!$A86,'March 2019'!$A$3:$A$158,0),MATCH('Buying nGRPs'!AR$9,'March 2019'!$G$1:$BR$1,0))/SUMIFS(Summary!$D:$D,Summary!$A:$A,'Buying nGRPs'!$A86),"")</f>
        <v/>
      </c>
      <c r="AS86" s="158" t="str">
        <f>IFERROR(INDEX('March 2019'!$G$3:$BR$161,MATCH('Buying nGRPs'!$A86,'March 2019'!$A$3:$A$158,0),MATCH('Buying nGRPs'!AS$9,'March 2019'!$G$1:$BR$1,0))/SUMIFS(Summary!$D:$D,Summary!$A:$A,'Buying nGRPs'!$A86),"")</f>
        <v/>
      </c>
      <c r="AT86" s="158" t="str">
        <f>IFERROR(INDEX('March 2019'!$G$3:$BR$161,MATCH('Buying nGRPs'!$A86,'March 2019'!$A$3:$A$158,0),MATCH('Buying nGRPs'!AT$9,'March 2019'!$G$1:$BR$1,0))/SUMIFS(Summary!$D:$D,Summary!$A:$A,'Buying nGRPs'!$A86),"")</f>
        <v/>
      </c>
      <c r="AU86" s="158" t="str">
        <f>IFERROR(INDEX('March 2019'!$G$3:$BR$161,MATCH('Buying nGRPs'!$A86,'March 2019'!$A$3:$A$158,0),MATCH('Buying nGRPs'!AU$9,'March 2019'!$G$1:$BR$1,0))/SUMIFS(Summary!$D:$D,Summary!$A:$A,'Buying nGRPs'!$A86),"")</f>
        <v/>
      </c>
      <c r="AV86" s="158" t="str">
        <f>IFERROR(INDEX('March 2019'!$G$3:$BR$161,MATCH('Buying nGRPs'!$A86,'March 2019'!$A$3:$A$158,0),MATCH('Buying nGRPs'!AV$9,'March 2019'!$G$1:$BR$1,0))/SUMIFS(Summary!$D:$D,Summary!$A:$A,'Buying nGRPs'!$A86),"")</f>
        <v/>
      </c>
      <c r="AW86" s="158" t="str">
        <f>IFERROR(INDEX('March 2019'!$G$3:$BR$161,MATCH('Buying nGRPs'!$A86,'March 2019'!$A$3:$A$158,0),MATCH('Buying nGRPs'!AW$9,'March 2019'!$G$1:$BR$1,0))/SUMIFS(Summary!$D:$D,Summary!$A:$A,'Buying nGRPs'!$A86),"")</f>
        <v/>
      </c>
      <c r="AX86" s="158" t="str">
        <f>IFERROR(INDEX('March 2019'!$G$3:$BR$161,MATCH('Buying nGRPs'!$A86,'March 2019'!$A$3:$A$158,0),MATCH('Buying nGRPs'!AX$9,'March 2019'!$G$1:$BR$1,0))/SUMIFS(Summary!$D:$D,Summary!$A:$A,'Buying nGRPs'!$A86),"")</f>
        <v/>
      </c>
      <c r="AY86" s="158" t="str">
        <f>IFERROR(INDEX('March 2019'!$G$3:$BR$161,MATCH('Buying nGRPs'!$A86,'March 2019'!$A$3:$A$158,0),MATCH('Buying nGRPs'!AY$9,'March 2019'!$G$1:$BR$1,0))/SUMIFS(Summary!$D:$D,Summary!$A:$A,'Buying nGRPs'!$A86),"")</f>
        <v/>
      </c>
      <c r="AZ86" s="158" t="str">
        <f>IFERROR(INDEX('March 2019'!$G$3:$BR$161,MATCH('Buying nGRPs'!$A86,'March 2019'!$A$3:$A$158,0),MATCH('Buying nGRPs'!AZ$9,'March 2019'!$G$1:$BR$1,0))/SUMIFS(Summary!$D:$D,Summary!$A:$A,'Buying nGRPs'!$A86),"")</f>
        <v/>
      </c>
      <c r="BA86" s="158" t="str">
        <f>IFERROR(INDEX('March 2019'!$G$3:$BR$161,MATCH('Buying nGRPs'!$A86,'March 2019'!$A$3:$A$158,0),MATCH('Buying nGRPs'!BA$9,'March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IFERROR(INDEX('March 2019'!$G$3:$BR$161,MATCH('Buying nGRPs'!$A87,'March 2019'!$A$3:$A$158,0),MATCH('Buying nGRPs'!G$9,'March 2019'!$G$1:$BR$1,0))/SUMIFS(Summary!$D:$D,Summary!$A:$A,'Buying nGRPs'!$A87),"")</f>
        <v/>
      </c>
      <c r="H87" s="158" t="str">
        <f>IFERROR(INDEX('March 2019'!$G$3:$BR$161,MATCH('Buying nGRPs'!$A87,'March 2019'!$A$3:$A$158,0),MATCH('Buying nGRPs'!H$9,'March 2019'!$G$1:$BR$1,0))/SUMIFS(Summary!$D:$D,Summary!$A:$A,'Buying nGRPs'!$A87),"")</f>
        <v/>
      </c>
      <c r="I87" s="158" t="str">
        <f>IFERROR(INDEX('March 2019'!$G$3:$BR$161,MATCH('Buying nGRPs'!$A87,'March 2019'!$A$3:$A$158,0),MATCH('Buying nGRPs'!I$9,'March 2019'!$G$1:$BR$1,0))/SUMIFS(Summary!$D:$D,Summary!$A:$A,'Buying nGRPs'!$A87),"")</f>
        <v/>
      </c>
      <c r="J87" s="158" t="str">
        <f>IFERROR(INDEX('March 2019'!$G$3:$BR$161,MATCH('Buying nGRPs'!$A87,'March 2019'!$A$3:$A$158,0),MATCH('Buying nGRPs'!J$9,'March 2019'!$G$1:$BR$1,0))/SUMIFS(Summary!$D:$D,Summary!$A:$A,'Buying nGRPs'!$A87),"")</f>
        <v/>
      </c>
      <c r="K87" s="158" t="str">
        <f>IFERROR(INDEX('March 2019'!$G$3:$BR$161,MATCH('Buying nGRPs'!$A87,'March 2019'!$A$3:$A$158,0),MATCH('Buying nGRPs'!K$9,'March 2019'!$G$1:$BR$1,0))/SUMIFS(Summary!$D:$D,Summary!$A:$A,'Buying nGRPs'!$A87),"")</f>
        <v/>
      </c>
      <c r="L87" s="158" t="str">
        <f>IFERROR(INDEX('March 2019'!$G$3:$BR$161,MATCH('Buying nGRPs'!$A87,'March 2019'!$A$3:$A$158,0),MATCH('Buying nGRPs'!L$9,'March 2019'!$G$1:$BR$1,0))/SUMIFS(Summary!$D:$D,Summary!$A:$A,'Buying nGRPs'!$A87),"")</f>
        <v/>
      </c>
      <c r="M87" s="158" t="str">
        <f>IFERROR(INDEX('March 2019'!$G$3:$BR$161,MATCH('Buying nGRPs'!$A87,'March 2019'!$A$3:$A$158,0),MATCH('Buying nGRPs'!M$9,'March 2019'!$G$1:$BR$1,0))/SUMIFS(Summary!$D:$D,Summary!$A:$A,'Buying nGRPs'!$A87),"")</f>
        <v/>
      </c>
      <c r="N87" s="158" t="str">
        <f>IFERROR(INDEX('March 2019'!$G$3:$BR$161,MATCH('Buying nGRPs'!$A87,'March 2019'!$A$3:$A$158,0),MATCH('Buying nGRPs'!N$9,'March 2019'!$G$1:$BR$1,0))/SUMIFS(Summary!$D:$D,Summary!$A:$A,'Buying nGRPs'!$A87),"")</f>
        <v/>
      </c>
      <c r="O87" s="158" t="str">
        <f>IFERROR(INDEX('March 2019'!$G$3:$BR$161,MATCH('Buying nGRPs'!$A87,'March 2019'!$A$3:$A$158,0),MATCH('Buying nGRPs'!O$9,'March 2019'!$G$1:$BR$1,0))/SUMIFS(Summary!$D:$D,Summary!$A:$A,'Buying nGRPs'!$A87),"")</f>
        <v/>
      </c>
      <c r="P87" s="158" t="str">
        <f>IFERROR(INDEX('March 2019'!$G$3:$BR$161,MATCH('Buying nGRPs'!$A87,'March 2019'!$A$3:$A$158,0),MATCH('Buying nGRPs'!P$9,'March 2019'!$G$1:$BR$1,0))/SUMIFS(Summary!$D:$D,Summary!$A:$A,'Buying nGRPs'!$A87),"")</f>
        <v/>
      </c>
      <c r="Q87" s="158" t="str">
        <f>IFERROR(INDEX('March 2019'!$G$3:$BR$161,MATCH('Buying nGRPs'!$A87,'March 2019'!$A$3:$A$158,0),MATCH('Buying nGRPs'!Q$9,'March 2019'!$G$1:$BR$1,0))/SUMIFS(Summary!$D:$D,Summary!$A:$A,'Buying nGRPs'!$A87),"")</f>
        <v/>
      </c>
      <c r="R87" s="158" t="str">
        <f>IFERROR(INDEX('March 2019'!$G$3:$BR$161,MATCH('Buying nGRPs'!$A87,'March 2019'!$A$3:$A$158,0),MATCH('Buying nGRPs'!R$9,'March 2019'!$G$1:$BR$1,0))/SUMIFS(Summary!$D:$D,Summary!$A:$A,'Buying nGRPs'!$A87),"")</f>
        <v/>
      </c>
      <c r="S87" s="158" t="str">
        <f>IFERROR(INDEX('March 2019'!$G$3:$BR$161,MATCH('Buying nGRPs'!$A87,'March 2019'!$A$3:$A$158,0),MATCH('Buying nGRPs'!S$9,'March 2019'!$G$1:$BR$1,0))/SUMIFS(Summary!$D:$D,Summary!$A:$A,'Buying nGRPs'!$A87),"")</f>
        <v/>
      </c>
      <c r="T87" s="158" t="str">
        <f>IFERROR(INDEX('March 2019'!$G$3:$BR$161,MATCH('Buying nGRPs'!$A87,'March 2019'!$A$3:$A$158,0),MATCH('Buying nGRPs'!T$9,'March 2019'!$G$1:$BR$1,0))/SUMIFS(Summary!$D:$D,Summary!$A:$A,'Buying nGRPs'!$A87),"")</f>
        <v/>
      </c>
      <c r="U87" s="158" t="str">
        <f>IFERROR(INDEX('March 2019'!$G$3:$BR$161,MATCH('Buying nGRPs'!$A87,'March 2019'!$A$3:$A$158,0),MATCH('Buying nGRPs'!U$9,'March 2019'!$G$1:$BR$1,0))/SUMIFS(Summary!$D:$D,Summary!$A:$A,'Buying nGRPs'!$A87),"")</f>
        <v/>
      </c>
      <c r="V87" s="158" t="str">
        <f>IFERROR(INDEX('March 2019'!$G$3:$BR$161,MATCH('Buying nGRPs'!$A87,'March 2019'!$A$3:$A$158,0),MATCH('Buying nGRPs'!V$9,'March 2019'!$G$1:$BR$1,0))/SUMIFS(Summary!$D:$D,Summary!$A:$A,'Buying nGRPs'!$A87),"")</f>
        <v/>
      </c>
      <c r="W87" s="158" t="str">
        <f>IFERROR(INDEX('March 2019'!$G$3:$BR$161,MATCH('Buying nGRPs'!$A87,'March 2019'!$A$3:$A$158,0),MATCH('Buying nGRPs'!W$9,'March 2019'!$G$1:$BR$1,0))/SUMIFS(Summary!$D:$D,Summary!$A:$A,'Buying nGRPs'!$A87),"")</f>
        <v/>
      </c>
      <c r="X87" s="158" t="str">
        <f>IFERROR(INDEX('March 2019'!$G$3:$BR$161,MATCH('Buying nGRPs'!$A87,'March 2019'!$A$3:$A$158,0),MATCH('Buying nGRPs'!X$9,'March 2019'!$G$1:$BR$1,0))/SUMIFS(Summary!$D:$D,Summary!$A:$A,'Buying nGRPs'!$A87),"")</f>
        <v/>
      </c>
      <c r="Y87" s="158" t="str">
        <f>IFERROR(INDEX('March 2019'!$G$3:$BR$161,MATCH('Buying nGRPs'!$A87,'March 2019'!$A$3:$A$158,0),MATCH('Buying nGRPs'!Y$9,'March 2019'!$G$1:$BR$1,0))/SUMIFS(Summary!$D:$D,Summary!$A:$A,'Buying nGRPs'!$A87),"")</f>
        <v/>
      </c>
      <c r="Z87" s="158" t="str">
        <f>IFERROR(INDEX('March 2019'!$G$3:$BR$161,MATCH('Buying nGRPs'!$A87,'March 2019'!$A$3:$A$158,0),MATCH('Buying nGRPs'!Z$9,'March 2019'!$G$1:$BR$1,0))/SUMIFS(Summary!$D:$D,Summary!$A:$A,'Buying nGRPs'!$A87),"")</f>
        <v/>
      </c>
      <c r="AA87" s="158" t="str">
        <f>IFERROR(INDEX('March 2019'!$G$3:$BR$161,MATCH('Buying nGRPs'!$A87,'March 2019'!$A$3:$A$158,0),MATCH('Buying nGRPs'!AA$9,'March 2019'!$G$1:$BR$1,0))/SUMIFS(Summary!$D:$D,Summary!$A:$A,'Buying nGRPs'!$A87),"")</f>
        <v/>
      </c>
      <c r="AB87" s="158" t="str">
        <f>IFERROR(INDEX('March 2019'!$G$3:$BR$161,MATCH('Buying nGRPs'!$A87,'March 2019'!$A$3:$A$158,0),MATCH('Buying nGRPs'!AB$9,'March 2019'!$G$1:$BR$1,0))/SUMIFS(Summary!$D:$D,Summary!$A:$A,'Buying nGRPs'!$A87),"")</f>
        <v/>
      </c>
      <c r="AC87" s="158" t="str">
        <f>IFERROR(INDEX('March 2019'!$G$3:$BR$161,MATCH('Buying nGRPs'!$A87,'March 2019'!$A$3:$A$158,0),MATCH('Buying nGRPs'!AC$9,'March 2019'!$G$1:$BR$1,0))/SUMIFS(Summary!$D:$D,Summary!$A:$A,'Buying nGRPs'!$A87),"")</f>
        <v/>
      </c>
      <c r="AD87" s="158" t="str">
        <f>IFERROR(INDEX('March 2019'!$G$3:$BR$161,MATCH('Buying nGRPs'!$A87,'March 2019'!$A$3:$A$158,0),MATCH('Buying nGRPs'!AD$9,'March 2019'!$G$1:$BR$1,0))/SUMIFS(Summary!$D:$D,Summary!$A:$A,'Buying nGRPs'!$A87),"")</f>
        <v/>
      </c>
      <c r="AE87" s="158" t="str">
        <f>IFERROR(INDEX('March 2019'!$G$3:$BR$161,MATCH('Buying nGRPs'!$A87,'March 2019'!$A$3:$A$158,0),MATCH('Buying nGRPs'!AE$9,'March 2019'!$G$1:$BR$1,0))/SUMIFS(Summary!$D:$D,Summary!$A:$A,'Buying nGRPs'!$A87),"")</f>
        <v/>
      </c>
      <c r="AF87" s="158" t="str">
        <f>IFERROR(INDEX('March 2019'!$G$3:$BR$161,MATCH('Buying nGRPs'!$A87,'March 2019'!$A$3:$A$158,0),MATCH('Buying nGRPs'!AF$9,'March 2019'!$G$1:$BR$1,0))/SUMIFS(Summary!$D:$D,Summary!$A:$A,'Buying nGRPs'!$A87),"")</f>
        <v/>
      </c>
      <c r="AG87" s="158" t="str">
        <f>IFERROR(INDEX('March 2019'!$G$3:$BR$161,MATCH('Buying nGRPs'!$A87,'March 2019'!$A$3:$A$158,0),MATCH('Buying nGRPs'!AG$9,'March 2019'!$G$1:$BR$1,0))/SUMIFS(Summary!$D:$D,Summary!$A:$A,'Buying nGRPs'!$A87),"")</f>
        <v/>
      </c>
      <c r="AH87" s="158" t="str">
        <f>IFERROR(INDEX('March 2019'!$G$3:$BR$161,MATCH('Buying nGRPs'!$A87,'March 2019'!$A$3:$A$158,0),MATCH('Buying nGRPs'!AH$9,'March 2019'!$G$1:$BR$1,0))/SUMIFS(Summary!$D:$D,Summary!$A:$A,'Buying nGRPs'!$A87),"")</f>
        <v/>
      </c>
      <c r="AI87" s="158" t="str">
        <f>IFERROR(INDEX('March 2019'!$G$3:$BR$161,MATCH('Buying nGRPs'!$A87,'March 2019'!$A$3:$A$158,0),MATCH('Buying nGRPs'!AI$9,'March 2019'!$G$1:$BR$1,0))/SUMIFS(Summary!$D:$D,Summary!$A:$A,'Buying nGRPs'!$A87),"")</f>
        <v/>
      </c>
      <c r="AJ87" s="158" t="str">
        <f>IFERROR(INDEX('March 2019'!$G$3:$BR$161,MATCH('Buying nGRPs'!$A87,'March 2019'!$A$3:$A$158,0),MATCH('Buying nGRPs'!AJ$9,'March 2019'!$G$1:$BR$1,0))/SUMIFS(Summary!$D:$D,Summary!$A:$A,'Buying nGRPs'!$A87),"")</f>
        <v/>
      </c>
      <c r="AK87" s="158" t="str">
        <f>IFERROR(INDEX('March 2019'!$G$3:$BR$161,MATCH('Buying nGRPs'!$A87,'March 2019'!$A$3:$A$158,0),MATCH('Buying nGRPs'!AK$9,'March 2019'!$G$1:$BR$1,0))/SUMIFS(Summary!$D:$D,Summary!$A:$A,'Buying nGRPs'!$A87),"")</f>
        <v/>
      </c>
      <c r="AL87" s="158" t="str">
        <f>IFERROR(INDEX('March 2019'!$G$3:$BR$161,MATCH('Buying nGRPs'!$A87,'March 2019'!$A$3:$A$158,0),MATCH('Buying nGRPs'!AL$9,'March 2019'!$G$1:$BR$1,0))/SUMIFS(Summary!$D:$D,Summary!$A:$A,'Buying nGRPs'!$A87),"")</f>
        <v/>
      </c>
      <c r="AM87" s="158" t="str">
        <f>IFERROR(INDEX('March 2019'!$G$3:$BR$161,MATCH('Buying nGRPs'!$A87,'March 2019'!$A$3:$A$158,0),MATCH('Buying nGRPs'!AM$9,'March 2019'!$G$1:$BR$1,0))/SUMIFS(Summary!$D:$D,Summary!$A:$A,'Buying nGRPs'!$A87),"")</f>
        <v/>
      </c>
      <c r="AN87" s="158" t="str">
        <f>IFERROR(INDEX('March 2019'!$G$3:$BR$161,MATCH('Buying nGRPs'!$A87,'March 2019'!$A$3:$A$158,0),MATCH('Buying nGRPs'!AN$9,'March 2019'!$G$1:$BR$1,0))/SUMIFS(Summary!$D:$D,Summary!$A:$A,'Buying nGRPs'!$A87),"")</f>
        <v/>
      </c>
      <c r="AO87" s="158" t="str">
        <f>IFERROR(INDEX('March 2019'!$G$3:$BR$161,MATCH('Buying nGRPs'!$A87,'March 2019'!$A$3:$A$158,0),MATCH('Buying nGRPs'!AO$9,'March 2019'!$G$1:$BR$1,0))/SUMIFS(Summary!$D:$D,Summary!$A:$A,'Buying nGRPs'!$A87),"")</f>
        <v/>
      </c>
      <c r="AP87" s="158" t="str">
        <f>IFERROR(INDEX('March 2019'!$G$3:$BR$161,MATCH('Buying nGRPs'!$A87,'March 2019'!$A$3:$A$158,0),MATCH('Buying nGRPs'!AP$9,'March 2019'!$G$1:$BR$1,0))/SUMIFS(Summary!$D:$D,Summary!$A:$A,'Buying nGRPs'!$A87),"")</f>
        <v/>
      </c>
      <c r="AQ87" s="158" t="str">
        <f>IFERROR(INDEX('March 2019'!$G$3:$BR$161,MATCH('Buying nGRPs'!$A87,'March 2019'!$A$3:$A$158,0),MATCH('Buying nGRPs'!AQ$9,'March 2019'!$G$1:$BR$1,0))/SUMIFS(Summary!$D:$D,Summary!$A:$A,'Buying nGRPs'!$A87),"")</f>
        <v/>
      </c>
      <c r="AR87" s="158" t="str">
        <f>IFERROR(INDEX('March 2019'!$G$3:$BR$161,MATCH('Buying nGRPs'!$A87,'March 2019'!$A$3:$A$158,0),MATCH('Buying nGRPs'!AR$9,'March 2019'!$G$1:$BR$1,0))/SUMIFS(Summary!$D:$D,Summary!$A:$A,'Buying nGRPs'!$A87),"")</f>
        <v/>
      </c>
      <c r="AS87" s="158" t="str">
        <f>IFERROR(INDEX('March 2019'!$G$3:$BR$161,MATCH('Buying nGRPs'!$A87,'March 2019'!$A$3:$A$158,0),MATCH('Buying nGRPs'!AS$9,'March 2019'!$G$1:$BR$1,0))/SUMIFS(Summary!$D:$D,Summary!$A:$A,'Buying nGRPs'!$A87),"")</f>
        <v/>
      </c>
      <c r="AT87" s="158" t="str">
        <f>IFERROR(INDEX('March 2019'!$G$3:$BR$161,MATCH('Buying nGRPs'!$A87,'March 2019'!$A$3:$A$158,0),MATCH('Buying nGRPs'!AT$9,'March 2019'!$G$1:$BR$1,0))/SUMIFS(Summary!$D:$D,Summary!$A:$A,'Buying nGRPs'!$A87),"")</f>
        <v/>
      </c>
      <c r="AU87" s="158" t="str">
        <f>IFERROR(INDEX('March 2019'!$G$3:$BR$161,MATCH('Buying nGRPs'!$A87,'March 2019'!$A$3:$A$158,0),MATCH('Buying nGRPs'!AU$9,'March 2019'!$G$1:$BR$1,0))/SUMIFS(Summary!$D:$D,Summary!$A:$A,'Buying nGRPs'!$A87),"")</f>
        <v/>
      </c>
      <c r="AV87" s="158" t="str">
        <f>IFERROR(INDEX('March 2019'!$G$3:$BR$161,MATCH('Buying nGRPs'!$A87,'March 2019'!$A$3:$A$158,0),MATCH('Buying nGRPs'!AV$9,'March 2019'!$G$1:$BR$1,0))/SUMIFS(Summary!$D:$D,Summary!$A:$A,'Buying nGRPs'!$A87),"")</f>
        <v/>
      </c>
      <c r="AW87" s="158" t="str">
        <f>IFERROR(INDEX('March 2019'!$G$3:$BR$161,MATCH('Buying nGRPs'!$A87,'March 2019'!$A$3:$A$158,0),MATCH('Buying nGRPs'!AW$9,'March 2019'!$G$1:$BR$1,0))/SUMIFS(Summary!$D:$D,Summary!$A:$A,'Buying nGRPs'!$A87),"")</f>
        <v/>
      </c>
      <c r="AX87" s="158" t="str">
        <f>IFERROR(INDEX('March 2019'!$G$3:$BR$161,MATCH('Buying nGRPs'!$A87,'March 2019'!$A$3:$A$158,0),MATCH('Buying nGRPs'!AX$9,'March 2019'!$G$1:$BR$1,0))/SUMIFS(Summary!$D:$D,Summary!$A:$A,'Buying nGRPs'!$A87),"")</f>
        <v/>
      </c>
      <c r="AY87" s="158" t="str">
        <f>IFERROR(INDEX('March 2019'!$G$3:$BR$161,MATCH('Buying nGRPs'!$A87,'March 2019'!$A$3:$A$158,0),MATCH('Buying nGRPs'!AY$9,'March 2019'!$G$1:$BR$1,0))/SUMIFS(Summary!$D:$D,Summary!$A:$A,'Buying nGRPs'!$A87),"")</f>
        <v/>
      </c>
      <c r="AZ87" s="158" t="str">
        <f>IFERROR(INDEX('March 2019'!$G$3:$BR$161,MATCH('Buying nGRPs'!$A87,'March 2019'!$A$3:$A$158,0),MATCH('Buying nGRPs'!AZ$9,'March 2019'!$G$1:$BR$1,0))/SUMIFS(Summary!$D:$D,Summary!$A:$A,'Buying nGRPs'!$A87),"")</f>
        <v/>
      </c>
      <c r="BA87" s="158" t="str">
        <f>IFERROR(INDEX('March 2019'!$G$3:$BR$161,MATCH('Buying nGRPs'!$A87,'March 2019'!$A$3:$A$158,0),MATCH('Buying nGRPs'!BA$9,'March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>
      <c r="A88" s="80" t="s">
        <v>100</v>
      </c>
      <c r="B88" s="105">
        <f t="shared" si="71"/>
        <v>0.26</v>
      </c>
      <c r="C88" s="192">
        <f>B88/1000000</f>
        <v>2.6E-7</v>
      </c>
      <c r="D88" s="48">
        <f t="shared" si="72"/>
        <v>0</v>
      </c>
      <c r="E88" s="138">
        <f>D88-B88</f>
        <v>-0.26</v>
      </c>
      <c r="F88" s="93" t="s">
        <v>100</v>
      </c>
      <c r="G88" s="158" t="str">
        <f>IFERROR(INDEX('March 2019'!$G$3:$BR$161,MATCH('Buying nGRPs'!$A88,'March 2019'!$A$3:$A$158,0),MATCH('Buying nGRPs'!G$9,'March 2019'!$G$1:$BR$1,0))/SUMIFS(Summary!$D:$D,Summary!$A:$A,'Buying nGRPs'!$A88),"")</f>
        <v/>
      </c>
      <c r="H88" s="158" t="str">
        <f>IFERROR(INDEX('March 2019'!$G$3:$BR$161,MATCH('Buying nGRPs'!$A88,'March 2019'!$A$3:$A$158,0),MATCH('Buying nGRPs'!H$9,'March 2019'!$G$1:$BR$1,0))/SUMIFS(Summary!$D:$D,Summary!$A:$A,'Buying nGRPs'!$A88),"")</f>
        <v/>
      </c>
      <c r="I88" s="158" t="str">
        <f>IFERROR(INDEX('March 2019'!$G$3:$BR$161,MATCH('Buying nGRPs'!$A88,'March 2019'!$A$3:$A$158,0),MATCH('Buying nGRPs'!I$9,'March 2019'!$G$1:$BR$1,0))/SUMIFS(Summary!$D:$D,Summary!$A:$A,'Buying nGRPs'!$A88),"")</f>
        <v/>
      </c>
      <c r="J88" s="158">
        <f>IFERROR(INDEX('March 2019'!$G$3:$BR$161,MATCH('Buying nGRPs'!$A88,'March 2019'!$A$3:$A$158,0),MATCH('Buying nGRPs'!J$9,'March 2019'!$G$1:$BR$1,0))/SUMIFS(Summary!$D:$D,Summary!$A:$A,'Buying nGRPs'!$A88),"")</f>
        <v>0</v>
      </c>
      <c r="K88" s="158" t="str">
        <f>IFERROR(INDEX('March 2019'!$G$3:$BR$161,MATCH('Buying nGRPs'!$A88,'March 2019'!$A$3:$A$158,0),MATCH('Buying nGRPs'!K$9,'March 2019'!$G$1:$BR$1,0))/SUMIFS(Summary!$D:$D,Summary!$A:$A,'Buying nGRPs'!$A88),"")</f>
        <v/>
      </c>
      <c r="L88" s="158" t="str">
        <f>IFERROR(INDEX('March 2019'!$G$3:$BR$161,MATCH('Buying nGRPs'!$A88,'March 2019'!$A$3:$A$158,0),MATCH('Buying nGRPs'!L$9,'March 2019'!$G$1:$BR$1,0))/SUMIFS(Summary!$D:$D,Summary!$A:$A,'Buying nGRPs'!$A88),"")</f>
        <v/>
      </c>
      <c r="M88" s="158" t="str">
        <f>IFERROR(INDEX('March 2019'!$G$3:$BR$161,MATCH('Buying nGRPs'!$A88,'March 2019'!$A$3:$A$158,0),MATCH('Buying nGRPs'!M$9,'March 2019'!$G$1:$BR$1,0))/SUMIFS(Summary!$D:$D,Summary!$A:$A,'Buying nGRPs'!$A88),"")</f>
        <v/>
      </c>
      <c r="N88" s="158" t="str">
        <f>IFERROR(INDEX('March 2019'!$G$3:$BR$161,MATCH('Buying nGRPs'!$A88,'March 2019'!$A$3:$A$158,0),MATCH('Buying nGRPs'!N$9,'March 2019'!$G$1:$BR$1,0))/SUMIFS(Summary!$D:$D,Summary!$A:$A,'Buying nGRPs'!$A88),"")</f>
        <v/>
      </c>
      <c r="O88" s="158" t="str">
        <f>IFERROR(INDEX('March 2019'!$G$3:$BR$161,MATCH('Buying nGRPs'!$A88,'March 2019'!$A$3:$A$158,0),MATCH('Buying nGRPs'!O$9,'March 2019'!$G$1:$BR$1,0))/SUMIFS(Summary!$D:$D,Summary!$A:$A,'Buying nGRPs'!$A88),"")</f>
        <v/>
      </c>
      <c r="P88" s="158" t="str">
        <f>IFERROR(INDEX('March 2019'!$G$3:$BR$161,MATCH('Buying nGRPs'!$A88,'March 2019'!$A$3:$A$158,0),MATCH('Buying nGRPs'!P$9,'March 2019'!$G$1:$BR$1,0))/SUMIFS(Summary!$D:$D,Summary!$A:$A,'Buying nGRPs'!$A88),"")</f>
        <v/>
      </c>
      <c r="Q88" s="158" t="str">
        <f>IFERROR(INDEX('March 2019'!$G$3:$BR$161,MATCH('Buying nGRPs'!$A88,'March 2019'!$A$3:$A$158,0),MATCH('Buying nGRPs'!Q$9,'March 2019'!$G$1:$BR$1,0))/SUMIFS(Summary!$D:$D,Summary!$A:$A,'Buying nGRPs'!$A88),"")</f>
        <v/>
      </c>
      <c r="R88" s="158" t="str">
        <f>IFERROR(INDEX('March 2019'!$G$3:$BR$161,MATCH('Buying nGRPs'!$A88,'March 2019'!$A$3:$A$158,0),MATCH('Buying nGRPs'!R$9,'March 2019'!$G$1:$BR$1,0))/SUMIFS(Summary!$D:$D,Summary!$A:$A,'Buying nGRPs'!$A88),"")</f>
        <v/>
      </c>
      <c r="S88" s="158" t="str">
        <f>IFERROR(INDEX('March 2019'!$G$3:$BR$161,MATCH('Buying nGRPs'!$A88,'March 2019'!$A$3:$A$158,0),MATCH('Buying nGRPs'!S$9,'March 2019'!$G$1:$BR$1,0))/SUMIFS(Summary!$D:$D,Summary!$A:$A,'Buying nGRPs'!$A88),"")</f>
        <v/>
      </c>
      <c r="T88" s="158" t="str">
        <f>IFERROR(INDEX('March 2019'!$G$3:$BR$161,MATCH('Buying nGRPs'!$A88,'March 2019'!$A$3:$A$158,0),MATCH('Buying nGRPs'!T$9,'March 2019'!$G$1:$BR$1,0))/SUMIFS(Summary!$D:$D,Summary!$A:$A,'Buying nGRPs'!$A88),"")</f>
        <v/>
      </c>
      <c r="U88" s="158" t="str">
        <f>IFERROR(INDEX('March 2019'!$G$3:$BR$161,MATCH('Buying nGRPs'!$A88,'March 2019'!$A$3:$A$158,0),MATCH('Buying nGRPs'!U$9,'March 2019'!$G$1:$BR$1,0))/SUMIFS(Summary!$D:$D,Summary!$A:$A,'Buying nGRPs'!$A88),"")</f>
        <v/>
      </c>
      <c r="V88" s="158" t="str">
        <f>IFERROR(INDEX('March 2019'!$G$3:$BR$161,MATCH('Buying nGRPs'!$A88,'March 2019'!$A$3:$A$158,0),MATCH('Buying nGRPs'!V$9,'March 2019'!$G$1:$BR$1,0))/SUMIFS(Summary!$D:$D,Summary!$A:$A,'Buying nGRPs'!$A88),"")</f>
        <v/>
      </c>
      <c r="W88" s="158" t="str">
        <f>IFERROR(INDEX('March 2019'!$G$3:$BR$161,MATCH('Buying nGRPs'!$A88,'March 2019'!$A$3:$A$158,0),MATCH('Buying nGRPs'!W$9,'March 2019'!$G$1:$BR$1,0))/SUMIFS(Summary!$D:$D,Summary!$A:$A,'Buying nGRPs'!$A88),"")</f>
        <v/>
      </c>
      <c r="X88" s="158" t="str">
        <f>IFERROR(INDEX('March 2019'!$G$3:$BR$161,MATCH('Buying nGRPs'!$A88,'March 2019'!$A$3:$A$158,0),MATCH('Buying nGRPs'!X$9,'March 2019'!$G$1:$BR$1,0))/SUMIFS(Summary!$D:$D,Summary!$A:$A,'Buying nGRPs'!$A88),"")</f>
        <v/>
      </c>
      <c r="Y88" s="158" t="str">
        <f>IFERROR(INDEX('March 2019'!$G$3:$BR$161,MATCH('Buying nGRPs'!$A88,'March 2019'!$A$3:$A$158,0),MATCH('Buying nGRPs'!Y$9,'March 2019'!$G$1:$BR$1,0))/SUMIFS(Summary!$D:$D,Summary!$A:$A,'Buying nGRPs'!$A88),"")</f>
        <v/>
      </c>
      <c r="Z88" s="158" t="str">
        <f>IFERROR(INDEX('March 2019'!$G$3:$BR$161,MATCH('Buying nGRPs'!$A88,'March 2019'!$A$3:$A$158,0),MATCH('Buying nGRPs'!Z$9,'March 2019'!$G$1:$BR$1,0))/SUMIFS(Summary!$D:$D,Summary!$A:$A,'Buying nGRPs'!$A88),"")</f>
        <v/>
      </c>
      <c r="AA88" s="158" t="str">
        <f>IFERROR(INDEX('March 2019'!$G$3:$BR$161,MATCH('Buying nGRPs'!$A88,'March 2019'!$A$3:$A$158,0),MATCH('Buying nGRPs'!AA$9,'March 2019'!$G$1:$BR$1,0))/SUMIFS(Summary!$D:$D,Summary!$A:$A,'Buying nGRPs'!$A88),"")</f>
        <v/>
      </c>
      <c r="AB88" s="158" t="str">
        <f>IFERROR(INDEX('March 2019'!$G$3:$BR$161,MATCH('Buying nGRPs'!$A88,'March 2019'!$A$3:$A$158,0),MATCH('Buying nGRPs'!AB$9,'March 2019'!$G$1:$BR$1,0))/SUMIFS(Summary!$D:$D,Summary!$A:$A,'Buying nGRPs'!$A88),"")</f>
        <v/>
      </c>
      <c r="AC88" s="158">
        <f>IFERROR(INDEX('March 2019'!$G$3:$BR$161,MATCH('Buying nGRPs'!$A88,'March 2019'!$A$3:$A$158,0),MATCH('Buying nGRPs'!AC$9,'March 2019'!$G$1:$BR$1,0))/SUMIFS(Summary!$D:$D,Summary!$A:$A,'Buying nGRPs'!$A88),"")</f>
        <v>0.06</v>
      </c>
      <c r="AD88" s="158">
        <f>IFERROR(INDEX('March 2019'!$G$3:$BR$161,MATCH('Buying nGRPs'!$A88,'March 2019'!$A$3:$A$158,0),MATCH('Buying nGRPs'!AD$9,'March 2019'!$G$1:$BR$1,0))/SUMIFS(Summary!$D:$D,Summary!$A:$A,'Buying nGRPs'!$A88),"")</f>
        <v>0.06</v>
      </c>
      <c r="AE88" s="158" t="str">
        <f>IFERROR(INDEX('March 2019'!$G$3:$BR$161,MATCH('Buying nGRPs'!$A88,'March 2019'!$A$3:$A$158,0),MATCH('Buying nGRPs'!AE$9,'March 2019'!$G$1:$BR$1,0))/SUMIFS(Summary!$D:$D,Summary!$A:$A,'Buying nGRPs'!$A88),"")</f>
        <v/>
      </c>
      <c r="AF88" s="158" t="str">
        <f>IFERROR(INDEX('March 2019'!$G$3:$BR$161,MATCH('Buying nGRPs'!$A88,'March 2019'!$A$3:$A$158,0),MATCH('Buying nGRPs'!AF$9,'March 2019'!$G$1:$BR$1,0))/SUMIFS(Summary!$D:$D,Summary!$A:$A,'Buying nGRPs'!$A88),"")</f>
        <v/>
      </c>
      <c r="AG88" s="158" t="str">
        <f>IFERROR(INDEX('March 2019'!$G$3:$BR$161,MATCH('Buying nGRPs'!$A88,'March 2019'!$A$3:$A$158,0),MATCH('Buying nGRPs'!AG$9,'March 2019'!$G$1:$BR$1,0))/SUMIFS(Summary!$D:$D,Summary!$A:$A,'Buying nGRPs'!$A88),"")</f>
        <v/>
      </c>
      <c r="AH88" s="158">
        <f>IFERROR(INDEX('March 2019'!$G$3:$BR$161,MATCH('Buying nGRPs'!$A88,'March 2019'!$A$3:$A$158,0),MATCH('Buying nGRPs'!AH$9,'March 2019'!$G$1:$BR$1,0))/SUMIFS(Summary!$D:$D,Summary!$A:$A,'Buying nGRPs'!$A88),"")</f>
        <v>0.06</v>
      </c>
      <c r="AI88" s="158" t="str">
        <f>IFERROR(INDEX('March 2019'!$G$3:$BR$161,MATCH('Buying nGRPs'!$A88,'March 2019'!$A$3:$A$158,0),MATCH('Buying nGRPs'!AI$9,'March 2019'!$G$1:$BR$1,0))/SUMIFS(Summary!$D:$D,Summary!$A:$A,'Buying nGRPs'!$A88),"")</f>
        <v/>
      </c>
      <c r="AJ88" s="158" t="str">
        <f>IFERROR(INDEX('March 2019'!$G$3:$BR$161,MATCH('Buying nGRPs'!$A88,'March 2019'!$A$3:$A$158,0),MATCH('Buying nGRPs'!AJ$9,'March 2019'!$G$1:$BR$1,0))/SUMIFS(Summary!$D:$D,Summary!$A:$A,'Buying nGRPs'!$A88),"")</f>
        <v/>
      </c>
      <c r="AK88" s="158">
        <f>IFERROR(INDEX('March 2019'!$G$3:$BR$161,MATCH('Buying nGRPs'!$A88,'March 2019'!$A$3:$A$158,0),MATCH('Buying nGRPs'!AK$9,'March 2019'!$G$1:$BR$1,0))/SUMIFS(Summary!$D:$D,Summary!$A:$A,'Buying nGRPs'!$A88),"")</f>
        <v>0</v>
      </c>
      <c r="AL88" s="158">
        <f>IFERROR(INDEX('March 2019'!$G$3:$BR$161,MATCH('Buying nGRPs'!$A88,'March 2019'!$A$3:$A$158,0),MATCH('Buying nGRPs'!AL$9,'March 2019'!$G$1:$BR$1,0))/SUMIFS(Summary!$D:$D,Summary!$A:$A,'Buying nGRPs'!$A88),"")</f>
        <v>0</v>
      </c>
      <c r="AM88" s="158" t="str">
        <f>IFERROR(INDEX('March 2019'!$G$3:$BR$161,MATCH('Buying nGRPs'!$A88,'March 2019'!$A$3:$A$158,0),MATCH('Buying nGRPs'!AM$9,'March 2019'!$G$1:$BR$1,0))/SUMIFS(Summary!$D:$D,Summary!$A:$A,'Buying nGRPs'!$A88),"")</f>
        <v/>
      </c>
      <c r="AN88" s="158">
        <f>IFERROR(INDEX('March 2019'!$G$3:$BR$161,MATCH('Buying nGRPs'!$A88,'March 2019'!$A$3:$A$158,0),MATCH('Buying nGRPs'!AN$9,'March 2019'!$G$1:$BR$1,0))/SUMIFS(Summary!$D:$D,Summary!$A:$A,'Buying nGRPs'!$A88),"")</f>
        <v>0</v>
      </c>
      <c r="AO88" s="158">
        <f>IFERROR(INDEX('March 2019'!$G$3:$BR$161,MATCH('Buying nGRPs'!$A88,'March 2019'!$A$3:$A$158,0),MATCH('Buying nGRPs'!AO$9,'March 2019'!$G$1:$BR$1,0))/SUMIFS(Summary!$D:$D,Summary!$A:$A,'Buying nGRPs'!$A88),"")</f>
        <v>0.08</v>
      </c>
      <c r="AP88" s="158" t="str">
        <f>IFERROR(INDEX('March 2019'!$G$3:$BR$161,MATCH('Buying nGRPs'!$A88,'March 2019'!$A$3:$A$158,0),MATCH('Buying nGRPs'!AP$9,'March 2019'!$G$1:$BR$1,0))/SUMIFS(Summary!$D:$D,Summary!$A:$A,'Buying nGRPs'!$A88),"")</f>
        <v/>
      </c>
      <c r="AQ88" s="158" t="str">
        <f>IFERROR(INDEX('March 2019'!$G$3:$BR$161,MATCH('Buying nGRPs'!$A88,'March 2019'!$A$3:$A$158,0),MATCH('Buying nGRPs'!AQ$9,'March 2019'!$G$1:$BR$1,0))/SUMIFS(Summary!$D:$D,Summary!$A:$A,'Buying nGRPs'!$A88),"")</f>
        <v/>
      </c>
      <c r="AR88" s="158">
        <f>IFERROR(INDEX('March 2019'!$G$3:$BR$161,MATCH('Buying nGRPs'!$A88,'March 2019'!$A$3:$A$158,0),MATCH('Buying nGRPs'!AR$9,'March 2019'!$G$1:$BR$1,0))/SUMIFS(Summary!$D:$D,Summary!$A:$A,'Buying nGRPs'!$A88),"")</f>
        <v>0</v>
      </c>
      <c r="AS88" s="158" t="str">
        <f>IFERROR(INDEX('March 2019'!$G$3:$BR$161,MATCH('Buying nGRPs'!$A88,'March 2019'!$A$3:$A$158,0),MATCH('Buying nGRPs'!AS$9,'March 2019'!$G$1:$BR$1,0))/SUMIFS(Summary!$D:$D,Summary!$A:$A,'Buying nGRPs'!$A88),"")</f>
        <v/>
      </c>
      <c r="AT88" s="158" t="str">
        <f>IFERROR(INDEX('March 2019'!$G$3:$BR$161,MATCH('Buying nGRPs'!$A88,'March 2019'!$A$3:$A$158,0),MATCH('Buying nGRPs'!AT$9,'March 2019'!$G$1:$BR$1,0))/SUMIFS(Summary!$D:$D,Summary!$A:$A,'Buying nGRPs'!$A88),"")</f>
        <v/>
      </c>
      <c r="AU88" s="158" t="str">
        <f>IFERROR(INDEX('March 2019'!$G$3:$BR$161,MATCH('Buying nGRPs'!$A88,'March 2019'!$A$3:$A$158,0),MATCH('Buying nGRPs'!AU$9,'March 2019'!$G$1:$BR$1,0))/SUMIFS(Summary!$D:$D,Summary!$A:$A,'Buying nGRPs'!$A88),"")</f>
        <v/>
      </c>
      <c r="AV88" s="158" t="str">
        <f>IFERROR(INDEX('March 2019'!$G$3:$BR$161,MATCH('Buying nGRPs'!$A88,'March 2019'!$A$3:$A$158,0),MATCH('Buying nGRPs'!AV$9,'March 2019'!$G$1:$BR$1,0))/SUMIFS(Summary!$D:$D,Summary!$A:$A,'Buying nGRPs'!$A88),"")</f>
        <v/>
      </c>
      <c r="AW88" s="158" t="str">
        <f>IFERROR(INDEX('March 2019'!$G$3:$BR$161,MATCH('Buying nGRPs'!$A88,'March 2019'!$A$3:$A$158,0),MATCH('Buying nGRPs'!AW$9,'March 2019'!$G$1:$BR$1,0))/SUMIFS(Summary!$D:$D,Summary!$A:$A,'Buying nGRPs'!$A88),"")</f>
        <v/>
      </c>
      <c r="AX88" s="158">
        <f>IFERROR(INDEX('March 2019'!$G$3:$BR$161,MATCH('Buying nGRPs'!$A88,'March 2019'!$A$3:$A$158,0),MATCH('Buying nGRPs'!AX$9,'March 2019'!$G$1:$BR$1,0))/SUMIFS(Summary!$D:$D,Summary!$A:$A,'Buying nGRPs'!$A88),"")</f>
        <v>0</v>
      </c>
      <c r="AY88" s="158">
        <f>IFERROR(INDEX('March 2019'!$G$3:$BR$161,MATCH('Buying nGRPs'!$A88,'March 2019'!$A$3:$A$158,0),MATCH('Buying nGRPs'!AY$9,'March 2019'!$G$1:$BR$1,0))/SUMIFS(Summary!$D:$D,Summary!$A:$A,'Buying nGRPs'!$A88),"")</f>
        <v>0</v>
      </c>
      <c r="AZ88" s="158">
        <f>IFERROR(INDEX('March 2019'!$G$3:$BR$161,MATCH('Buying nGRPs'!$A88,'March 2019'!$A$3:$A$158,0),MATCH('Buying nGRPs'!AZ$9,'March 2019'!$G$1:$BR$1,0))/SUMIFS(Summary!$D:$D,Summary!$A:$A,'Buying nGRPs'!$A88),"")</f>
        <v>0</v>
      </c>
      <c r="BA88" s="158">
        <f>IFERROR(INDEX('March 2019'!$G$3:$BR$161,MATCH('Buying nGRPs'!$A88,'March 2019'!$A$3:$A$158,0),MATCH('Buying nGRPs'!BA$9,'March 2019'!$G$1:$BR$1,0))/SUMIFS(Summary!$D:$D,Summary!$A:$A,'Buying nGRPs'!$A88),"")</f>
        <v>0</v>
      </c>
      <c r="BB88" s="11">
        <f>SUM(G88:BA88)</f>
        <v>0.26</v>
      </c>
      <c r="BC88" s="11"/>
      <c r="BD88" s="114">
        <f>BC88-BB88</f>
        <v>-0.26</v>
      </c>
    </row>
    <row r="89" spans="1:56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IFERROR(INDEX('March 2019'!$G$3:$BR$161,MATCH('Buying nGRPs'!$A89,'March 2019'!$A$3:$A$158,0),MATCH('Buying nGRPs'!G$9,'March 2019'!$G$1:$BR$1,0))/SUMIFS(Summary!$D:$D,Summary!$A:$A,'Buying nGRPs'!$A89),"")</f>
        <v/>
      </c>
      <c r="H89" s="158" t="str">
        <f>IFERROR(INDEX('March 2019'!$G$3:$BR$161,MATCH('Buying nGRPs'!$A89,'March 2019'!$A$3:$A$158,0),MATCH('Buying nGRPs'!H$9,'March 2019'!$G$1:$BR$1,0))/SUMIFS(Summary!$D:$D,Summary!$A:$A,'Buying nGRPs'!$A89),"")</f>
        <v/>
      </c>
      <c r="I89" s="158" t="str">
        <f>IFERROR(INDEX('March 2019'!$G$3:$BR$161,MATCH('Buying nGRPs'!$A89,'March 2019'!$A$3:$A$158,0),MATCH('Buying nGRPs'!I$9,'March 2019'!$G$1:$BR$1,0))/SUMIFS(Summary!$D:$D,Summary!$A:$A,'Buying nGRPs'!$A89),"")</f>
        <v/>
      </c>
      <c r="J89" s="158" t="str">
        <f>IFERROR(INDEX('March 2019'!$G$3:$BR$161,MATCH('Buying nGRPs'!$A89,'March 2019'!$A$3:$A$158,0),MATCH('Buying nGRPs'!J$9,'March 2019'!$G$1:$BR$1,0))/SUMIFS(Summary!$D:$D,Summary!$A:$A,'Buying nGRPs'!$A89),"")</f>
        <v/>
      </c>
      <c r="K89" s="158" t="str">
        <f>IFERROR(INDEX('March 2019'!$G$3:$BR$161,MATCH('Buying nGRPs'!$A89,'March 2019'!$A$3:$A$158,0),MATCH('Buying nGRPs'!K$9,'March 2019'!$G$1:$BR$1,0))/SUMIFS(Summary!$D:$D,Summary!$A:$A,'Buying nGRPs'!$A89),"")</f>
        <v/>
      </c>
      <c r="L89" s="158" t="str">
        <f>IFERROR(INDEX('March 2019'!$G$3:$BR$161,MATCH('Buying nGRPs'!$A89,'March 2019'!$A$3:$A$158,0),MATCH('Buying nGRPs'!L$9,'March 2019'!$G$1:$BR$1,0))/SUMIFS(Summary!$D:$D,Summary!$A:$A,'Buying nGRPs'!$A89),"")</f>
        <v/>
      </c>
      <c r="M89" s="158" t="str">
        <f>IFERROR(INDEX('March 2019'!$G$3:$BR$161,MATCH('Buying nGRPs'!$A89,'March 2019'!$A$3:$A$158,0),MATCH('Buying nGRPs'!M$9,'March 2019'!$G$1:$BR$1,0))/SUMIFS(Summary!$D:$D,Summary!$A:$A,'Buying nGRPs'!$A89),"")</f>
        <v/>
      </c>
      <c r="N89" s="158" t="str">
        <f>IFERROR(INDEX('March 2019'!$G$3:$BR$161,MATCH('Buying nGRPs'!$A89,'March 2019'!$A$3:$A$158,0),MATCH('Buying nGRPs'!N$9,'March 2019'!$G$1:$BR$1,0))/SUMIFS(Summary!$D:$D,Summary!$A:$A,'Buying nGRPs'!$A89),"")</f>
        <v/>
      </c>
      <c r="O89" s="158" t="str">
        <f>IFERROR(INDEX('March 2019'!$G$3:$BR$161,MATCH('Buying nGRPs'!$A89,'March 2019'!$A$3:$A$158,0),MATCH('Buying nGRPs'!O$9,'March 2019'!$G$1:$BR$1,0))/SUMIFS(Summary!$D:$D,Summary!$A:$A,'Buying nGRPs'!$A89),"")</f>
        <v/>
      </c>
      <c r="P89" s="158" t="str">
        <f>IFERROR(INDEX('March 2019'!$G$3:$BR$161,MATCH('Buying nGRPs'!$A89,'March 2019'!$A$3:$A$158,0),MATCH('Buying nGRPs'!P$9,'March 2019'!$G$1:$BR$1,0))/SUMIFS(Summary!$D:$D,Summary!$A:$A,'Buying nGRPs'!$A89),"")</f>
        <v/>
      </c>
      <c r="Q89" s="158" t="str">
        <f>IFERROR(INDEX('March 2019'!$G$3:$BR$161,MATCH('Buying nGRPs'!$A89,'March 2019'!$A$3:$A$158,0),MATCH('Buying nGRPs'!Q$9,'March 2019'!$G$1:$BR$1,0))/SUMIFS(Summary!$D:$D,Summary!$A:$A,'Buying nGRPs'!$A89),"")</f>
        <v/>
      </c>
      <c r="R89" s="158" t="str">
        <f>IFERROR(INDEX('March 2019'!$G$3:$BR$161,MATCH('Buying nGRPs'!$A89,'March 2019'!$A$3:$A$158,0),MATCH('Buying nGRPs'!R$9,'March 2019'!$G$1:$BR$1,0))/SUMIFS(Summary!$D:$D,Summary!$A:$A,'Buying nGRPs'!$A89),"")</f>
        <v/>
      </c>
      <c r="S89" s="158" t="str">
        <f>IFERROR(INDEX('March 2019'!$G$3:$BR$161,MATCH('Buying nGRPs'!$A89,'March 2019'!$A$3:$A$158,0),MATCH('Buying nGRPs'!S$9,'March 2019'!$G$1:$BR$1,0))/SUMIFS(Summary!$D:$D,Summary!$A:$A,'Buying nGRPs'!$A89),"")</f>
        <v/>
      </c>
      <c r="T89" s="158" t="str">
        <f>IFERROR(INDEX('March 2019'!$G$3:$BR$161,MATCH('Buying nGRPs'!$A89,'March 2019'!$A$3:$A$158,0),MATCH('Buying nGRPs'!T$9,'March 2019'!$G$1:$BR$1,0))/SUMIFS(Summary!$D:$D,Summary!$A:$A,'Buying nGRPs'!$A89),"")</f>
        <v/>
      </c>
      <c r="U89" s="158" t="str">
        <f>IFERROR(INDEX('March 2019'!$G$3:$BR$161,MATCH('Buying nGRPs'!$A89,'March 2019'!$A$3:$A$158,0),MATCH('Buying nGRPs'!U$9,'March 2019'!$G$1:$BR$1,0))/SUMIFS(Summary!$D:$D,Summary!$A:$A,'Buying nGRPs'!$A89),"")</f>
        <v/>
      </c>
      <c r="V89" s="158" t="str">
        <f>IFERROR(INDEX('March 2019'!$G$3:$BR$161,MATCH('Buying nGRPs'!$A89,'March 2019'!$A$3:$A$158,0),MATCH('Buying nGRPs'!V$9,'March 2019'!$G$1:$BR$1,0))/SUMIFS(Summary!$D:$D,Summary!$A:$A,'Buying nGRPs'!$A89),"")</f>
        <v/>
      </c>
      <c r="W89" s="158" t="str">
        <f>IFERROR(INDEX('March 2019'!$G$3:$BR$161,MATCH('Buying nGRPs'!$A89,'March 2019'!$A$3:$A$158,0),MATCH('Buying nGRPs'!W$9,'March 2019'!$G$1:$BR$1,0))/SUMIFS(Summary!$D:$D,Summary!$A:$A,'Buying nGRPs'!$A89),"")</f>
        <v/>
      </c>
      <c r="X89" s="158" t="str">
        <f>IFERROR(INDEX('March 2019'!$G$3:$BR$161,MATCH('Buying nGRPs'!$A89,'March 2019'!$A$3:$A$158,0),MATCH('Buying nGRPs'!X$9,'March 2019'!$G$1:$BR$1,0))/SUMIFS(Summary!$D:$D,Summary!$A:$A,'Buying nGRPs'!$A89),"")</f>
        <v/>
      </c>
      <c r="Y89" s="158" t="str">
        <f>IFERROR(INDEX('March 2019'!$G$3:$BR$161,MATCH('Buying nGRPs'!$A89,'March 2019'!$A$3:$A$158,0),MATCH('Buying nGRPs'!Y$9,'March 2019'!$G$1:$BR$1,0))/SUMIFS(Summary!$D:$D,Summary!$A:$A,'Buying nGRPs'!$A89),"")</f>
        <v/>
      </c>
      <c r="Z89" s="158" t="str">
        <f>IFERROR(INDEX('March 2019'!$G$3:$BR$161,MATCH('Buying nGRPs'!$A89,'March 2019'!$A$3:$A$158,0),MATCH('Buying nGRPs'!Z$9,'March 2019'!$G$1:$BR$1,0))/SUMIFS(Summary!$D:$D,Summary!$A:$A,'Buying nGRPs'!$A89),"")</f>
        <v/>
      </c>
      <c r="AA89" s="158" t="str">
        <f>IFERROR(INDEX('March 2019'!$G$3:$BR$161,MATCH('Buying nGRPs'!$A89,'March 2019'!$A$3:$A$158,0),MATCH('Buying nGRPs'!AA$9,'March 2019'!$G$1:$BR$1,0))/SUMIFS(Summary!$D:$D,Summary!$A:$A,'Buying nGRPs'!$A89),"")</f>
        <v/>
      </c>
      <c r="AB89" s="158" t="str">
        <f>IFERROR(INDEX('March 2019'!$G$3:$BR$161,MATCH('Buying nGRPs'!$A89,'March 2019'!$A$3:$A$158,0),MATCH('Buying nGRPs'!AB$9,'March 2019'!$G$1:$BR$1,0))/SUMIFS(Summary!$D:$D,Summary!$A:$A,'Buying nGRPs'!$A89),"")</f>
        <v/>
      </c>
      <c r="AC89" s="158" t="str">
        <f>IFERROR(INDEX('March 2019'!$G$3:$BR$161,MATCH('Buying nGRPs'!$A89,'March 2019'!$A$3:$A$158,0),MATCH('Buying nGRPs'!AC$9,'March 2019'!$G$1:$BR$1,0))/SUMIFS(Summary!$D:$D,Summary!$A:$A,'Buying nGRPs'!$A89),"")</f>
        <v/>
      </c>
      <c r="AD89" s="158" t="str">
        <f>IFERROR(INDEX('March 2019'!$G$3:$BR$161,MATCH('Buying nGRPs'!$A89,'March 2019'!$A$3:$A$158,0),MATCH('Buying nGRPs'!AD$9,'March 2019'!$G$1:$BR$1,0))/SUMIFS(Summary!$D:$D,Summary!$A:$A,'Buying nGRPs'!$A89),"")</f>
        <v/>
      </c>
      <c r="AE89" s="158" t="str">
        <f>IFERROR(INDEX('March 2019'!$G$3:$BR$161,MATCH('Buying nGRPs'!$A89,'March 2019'!$A$3:$A$158,0),MATCH('Buying nGRPs'!AE$9,'March 2019'!$G$1:$BR$1,0))/SUMIFS(Summary!$D:$D,Summary!$A:$A,'Buying nGRPs'!$A89),"")</f>
        <v/>
      </c>
      <c r="AF89" s="158" t="str">
        <f>IFERROR(INDEX('March 2019'!$G$3:$BR$161,MATCH('Buying nGRPs'!$A89,'March 2019'!$A$3:$A$158,0),MATCH('Buying nGRPs'!AF$9,'March 2019'!$G$1:$BR$1,0))/SUMIFS(Summary!$D:$D,Summary!$A:$A,'Buying nGRPs'!$A89),"")</f>
        <v/>
      </c>
      <c r="AG89" s="158" t="str">
        <f>IFERROR(INDEX('March 2019'!$G$3:$BR$161,MATCH('Buying nGRPs'!$A89,'March 2019'!$A$3:$A$158,0),MATCH('Buying nGRPs'!AG$9,'March 2019'!$G$1:$BR$1,0))/SUMIFS(Summary!$D:$D,Summary!$A:$A,'Buying nGRPs'!$A89),"")</f>
        <v/>
      </c>
      <c r="AH89" s="158" t="str">
        <f>IFERROR(INDEX('March 2019'!$G$3:$BR$161,MATCH('Buying nGRPs'!$A89,'March 2019'!$A$3:$A$158,0),MATCH('Buying nGRPs'!AH$9,'March 2019'!$G$1:$BR$1,0))/SUMIFS(Summary!$D:$D,Summary!$A:$A,'Buying nGRPs'!$A89),"")</f>
        <v/>
      </c>
      <c r="AI89" s="158" t="str">
        <f>IFERROR(INDEX('March 2019'!$G$3:$BR$161,MATCH('Buying nGRPs'!$A89,'March 2019'!$A$3:$A$158,0),MATCH('Buying nGRPs'!AI$9,'March 2019'!$G$1:$BR$1,0))/SUMIFS(Summary!$D:$D,Summary!$A:$A,'Buying nGRPs'!$A89),"")</f>
        <v/>
      </c>
      <c r="AJ89" s="158" t="str">
        <f>IFERROR(INDEX('March 2019'!$G$3:$BR$161,MATCH('Buying nGRPs'!$A89,'March 2019'!$A$3:$A$158,0),MATCH('Buying nGRPs'!AJ$9,'March 2019'!$G$1:$BR$1,0))/SUMIFS(Summary!$D:$D,Summary!$A:$A,'Buying nGRPs'!$A89),"")</f>
        <v/>
      </c>
      <c r="AK89" s="158" t="str">
        <f>IFERROR(INDEX('March 2019'!$G$3:$BR$161,MATCH('Buying nGRPs'!$A89,'March 2019'!$A$3:$A$158,0),MATCH('Buying nGRPs'!AK$9,'March 2019'!$G$1:$BR$1,0))/SUMIFS(Summary!$D:$D,Summary!$A:$A,'Buying nGRPs'!$A89),"")</f>
        <v/>
      </c>
      <c r="AL89" s="158" t="str">
        <f>IFERROR(INDEX('March 2019'!$G$3:$BR$161,MATCH('Buying nGRPs'!$A89,'March 2019'!$A$3:$A$158,0),MATCH('Buying nGRPs'!AL$9,'March 2019'!$G$1:$BR$1,0))/SUMIFS(Summary!$D:$D,Summary!$A:$A,'Buying nGRPs'!$A89),"")</f>
        <v/>
      </c>
      <c r="AM89" s="158" t="str">
        <f>IFERROR(INDEX('March 2019'!$G$3:$BR$161,MATCH('Buying nGRPs'!$A89,'March 2019'!$A$3:$A$158,0),MATCH('Buying nGRPs'!AM$9,'March 2019'!$G$1:$BR$1,0))/SUMIFS(Summary!$D:$D,Summary!$A:$A,'Buying nGRPs'!$A89),"")</f>
        <v/>
      </c>
      <c r="AN89" s="158" t="str">
        <f>IFERROR(INDEX('March 2019'!$G$3:$BR$161,MATCH('Buying nGRPs'!$A89,'March 2019'!$A$3:$A$158,0),MATCH('Buying nGRPs'!AN$9,'March 2019'!$G$1:$BR$1,0))/SUMIFS(Summary!$D:$D,Summary!$A:$A,'Buying nGRPs'!$A89),"")</f>
        <v/>
      </c>
      <c r="AO89" s="158" t="str">
        <f>IFERROR(INDEX('March 2019'!$G$3:$BR$161,MATCH('Buying nGRPs'!$A89,'March 2019'!$A$3:$A$158,0),MATCH('Buying nGRPs'!AO$9,'March 2019'!$G$1:$BR$1,0))/SUMIFS(Summary!$D:$D,Summary!$A:$A,'Buying nGRPs'!$A89),"")</f>
        <v/>
      </c>
      <c r="AP89" s="158" t="str">
        <f>IFERROR(INDEX('March 2019'!$G$3:$BR$161,MATCH('Buying nGRPs'!$A89,'March 2019'!$A$3:$A$158,0),MATCH('Buying nGRPs'!AP$9,'March 2019'!$G$1:$BR$1,0))/SUMIFS(Summary!$D:$D,Summary!$A:$A,'Buying nGRPs'!$A89),"")</f>
        <v/>
      </c>
      <c r="AQ89" s="158" t="str">
        <f>IFERROR(INDEX('March 2019'!$G$3:$BR$161,MATCH('Buying nGRPs'!$A89,'March 2019'!$A$3:$A$158,0),MATCH('Buying nGRPs'!AQ$9,'March 2019'!$G$1:$BR$1,0))/SUMIFS(Summary!$D:$D,Summary!$A:$A,'Buying nGRPs'!$A89),"")</f>
        <v/>
      </c>
      <c r="AR89" s="158" t="str">
        <f>IFERROR(INDEX('March 2019'!$G$3:$BR$161,MATCH('Buying nGRPs'!$A89,'March 2019'!$A$3:$A$158,0),MATCH('Buying nGRPs'!AR$9,'March 2019'!$G$1:$BR$1,0))/SUMIFS(Summary!$D:$D,Summary!$A:$A,'Buying nGRPs'!$A89),"")</f>
        <v/>
      </c>
      <c r="AS89" s="158" t="str">
        <f>IFERROR(INDEX('March 2019'!$G$3:$BR$161,MATCH('Buying nGRPs'!$A89,'March 2019'!$A$3:$A$158,0),MATCH('Buying nGRPs'!AS$9,'March 2019'!$G$1:$BR$1,0))/SUMIFS(Summary!$D:$D,Summary!$A:$A,'Buying nGRPs'!$A89),"")</f>
        <v/>
      </c>
      <c r="AT89" s="158" t="str">
        <f>IFERROR(INDEX('March 2019'!$G$3:$BR$161,MATCH('Buying nGRPs'!$A89,'March 2019'!$A$3:$A$158,0),MATCH('Buying nGRPs'!AT$9,'March 2019'!$G$1:$BR$1,0))/SUMIFS(Summary!$D:$D,Summary!$A:$A,'Buying nGRPs'!$A89),"")</f>
        <v/>
      </c>
      <c r="AU89" s="158" t="str">
        <f>IFERROR(INDEX('March 2019'!$G$3:$BR$161,MATCH('Buying nGRPs'!$A89,'March 2019'!$A$3:$A$158,0),MATCH('Buying nGRPs'!AU$9,'March 2019'!$G$1:$BR$1,0))/SUMIFS(Summary!$D:$D,Summary!$A:$A,'Buying nGRPs'!$A89),"")</f>
        <v/>
      </c>
      <c r="AV89" s="158" t="str">
        <f>IFERROR(INDEX('March 2019'!$G$3:$BR$161,MATCH('Buying nGRPs'!$A89,'March 2019'!$A$3:$A$158,0),MATCH('Buying nGRPs'!AV$9,'March 2019'!$G$1:$BR$1,0))/SUMIFS(Summary!$D:$D,Summary!$A:$A,'Buying nGRPs'!$A89),"")</f>
        <v/>
      </c>
      <c r="AW89" s="158" t="str">
        <f>IFERROR(INDEX('March 2019'!$G$3:$BR$161,MATCH('Buying nGRPs'!$A89,'March 2019'!$A$3:$A$158,0),MATCH('Buying nGRPs'!AW$9,'March 2019'!$G$1:$BR$1,0))/SUMIFS(Summary!$D:$D,Summary!$A:$A,'Buying nGRPs'!$A89),"")</f>
        <v/>
      </c>
      <c r="AX89" s="158" t="str">
        <f>IFERROR(INDEX('March 2019'!$G$3:$BR$161,MATCH('Buying nGRPs'!$A89,'March 2019'!$A$3:$A$158,0),MATCH('Buying nGRPs'!AX$9,'March 2019'!$G$1:$BR$1,0))/SUMIFS(Summary!$D:$D,Summary!$A:$A,'Buying nGRPs'!$A89),"")</f>
        <v/>
      </c>
      <c r="AY89" s="158" t="str">
        <f>IFERROR(INDEX('March 2019'!$G$3:$BR$161,MATCH('Buying nGRPs'!$A89,'March 2019'!$A$3:$A$158,0),MATCH('Buying nGRPs'!AY$9,'March 2019'!$G$1:$BR$1,0))/SUMIFS(Summary!$D:$D,Summary!$A:$A,'Buying nGRPs'!$A89),"")</f>
        <v/>
      </c>
      <c r="AZ89" s="158" t="str">
        <f>IFERROR(INDEX('March 2019'!$G$3:$BR$161,MATCH('Buying nGRPs'!$A89,'March 2019'!$A$3:$A$158,0),MATCH('Buying nGRPs'!AZ$9,'March 2019'!$G$1:$BR$1,0))/SUMIFS(Summary!$D:$D,Summary!$A:$A,'Buying nGRPs'!$A89),"")</f>
        <v/>
      </c>
      <c r="BA89" s="158" t="str">
        <f>IFERROR(INDEX('March 2019'!$G$3:$BR$161,MATCH('Buying nGRPs'!$A89,'March 2019'!$A$3:$A$158,0),MATCH('Buying nGRPs'!BA$9,'March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>
      <c r="A90" s="80" t="s">
        <v>102</v>
      </c>
      <c r="B90" s="105">
        <f t="shared" si="71"/>
        <v>0.21428571428571427</v>
      </c>
      <c r="C90" s="192">
        <f>B90/1000000</f>
        <v>2.1428571428571428E-7</v>
      </c>
      <c r="D90" s="48">
        <f t="shared" si="72"/>
        <v>0</v>
      </c>
      <c r="E90" s="138">
        <f>D90-B90</f>
        <v>-0.21428571428571427</v>
      </c>
      <c r="F90" s="93" t="s">
        <v>102</v>
      </c>
      <c r="G90" s="158" t="str">
        <f>IFERROR(INDEX('March 2019'!$G$3:$BR$161,MATCH('Buying nGRPs'!$A90,'March 2019'!$A$3:$A$158,0),MATCH('Buying nGRPs'!G$9,'March 2019'!$G$1:$BR$1,0))/SUMIFS(Summary!$D:$D,Summary!$A:$A,'Buying nGRPs'!$A90),"")</f>
        <v/>
      </c>
      <c r="H90" s="158" t="str">
        <f>IFERROR(INDEX('March 2019'!$G$3:$BR$161,MATCH('Buying nGRPs'!$A90,'March 2019'!$A$3:$A$158,0),MATCH('Buying nGRPs'!H$9,'March 2019'!$G$1:$BR$1,0))/SUMIFS(Summary!$D:$D,Summary!$A:$A,'Buying nGRPs'!$A90),"")</f>
        <v/>
      </c>
      <c r="I90" s="158" t="str">
        <f>IFERROR(INDEX('March 2019'!$G$3:$BR$161,MATCH('Buying nGRPs'!$A90,'March 2019'!$A$3:$A$158,0),MATCH('Buying nGRPs'!I$9,'March 2019'!$G$1:$BR$1,0))/SUMIFS(Summary!$D:$D,Summary!$A:$A,'Buying nGRPs'!$A90),"")</f>
        <v/>
      </c>
      <c r="J90" s="158">
        <f>IFERROR(INDEX('March 2019'!$G$3:$BR$161,MATCH('Buying nGRPs'!$A90,'March 2019'!$A$3:$A$158,0),MATCH('Buying nGRPs'!J$9,'March 2019'!$G$1:$BR$1,0))/SUMIFS(Summary!$D:$D,Summary!$A:$A,'Buying nGRPs'!$A90),"")</f>
        <v>0</v>
      </c>
      <c r="K90" s="158" t="str">
        <f>IFERROR(INDEX('March 2019'!$G$3:$BR$161,MATCH('Buying nGRPs'!$A90,'March 2019'!$A$3:$A$158,0),MATCH('Buying nGRPs'!K$9,'March 2019'!$G$1:$BR$1,0))/SUMIFS(Summary!$D:$D,Summary!$A:$A,'Buying nGRPs'!$A90),"")</f>
        <v/>
      </c>
      <c r="L90" s="158" t="str">
        <f>IFERROR(INDEX('March 2019'!$G$3:$BR$161,MATCH('Buying nGRPs'!$A90,'March 2019'!$A$3:$A$158,0),MATCH('Buying nGRPs'!L$9,'March 2019'!$G$1:$BR$1,0))/SUMIFS(Summary!$D:$D,Summary!$A:$A,'Buying nGRPs'!$A90),"")</f>
        <v/>
      </c>
      <c r="M90" s="158" t="str">
        <f>IFERROR(INDEX('March 2019'!$G$3:$BR$161,MATCH('Buying nGRPs'!$A90,'March 2019'!$A$3:$A$158,0),MATCH('Buying nGRPs'!M$9,'March 2019'!$G$1:$BR$1,0))/SUMIFS(Summary!$D:$D,Summary!$A:$A,'Buying nGRPs'!$A90),"")</f>
        <v/>
      </c>
      <c r="N90" s="158" t="str">
        <f>IFERROR(INDEX('March 2019'!$G$3:$BR$161,MATCH('Buying nGRPs'!$A90,'March 2019'!$A$3:$A$158,0),MATCH('Buying nGRPs'!N$9,'March 2019'!$G$1:$BR$1,0))/SUMIFS(Summary!$D:$D,Summary!$A:$A,'Buying nGRPs'!$A90),"")</f>
        <v/>
      </c>
      <c r="O90" s="158" t="str">
        <f>IFERROR(INDEX('March 2019'!$G$3:$BR$161,MATCH('Buying nGRPs'!$A90,'March 2019'!$A$3:$A$158,0),MATCH('Buying nGRPs'!O$9,'March 2019'!$G$1:$BR$1,0))/SUMIFS(Summary!$D:$D,Summary!$A:$A,'Buying nGRPs'!$A90),"")</f>
        <v/>
      </c>
      <c r="P90" s="158" t="str">
        <f>IFERROR(INDEX('March 2019'!$G$3:$BR$161,MATCH('Buying nGRPs'!$A90,'March 2019'!$A$3:$A$158,0),MATCH('Buying nGRPs'!P$9,'March 2019'!$G$1:$BR$1,0))/SUMIFS(Summary!$D:$D,Summary!$A:$A,'Buying nGRPs'!$A90),"")</f>
        <v/>
      </c>
      <c r="Q90" s="158" t="str">
        <f>IFERROR(INDEX('March 2019'!$G$3:$BR$161,MATCH('Buying nGRPs'!$A90,'March 2019'!$A$3:$A$158,0),MATCH('Buying nGRPs'!Q$9,'March 2019'!$G$1:$BR$1,0))/SUMIFS(Summary!$D:$D,Summary!$A:$A,'Buying nGRPs'!$A90),"")</f>
        <v/>
      </c>
      <c r="R90" s="158" t="str">
        <f>IFERROR(INDEX('March 2019'!$G$3:$BR$161,MATCH('Buying nGRPs'!$A90,'March 2019'!$A$3:$A$158,0),MATCH('Buying nGRPs'!R$9,'March 2019'!$G$1:$BR$1,0))/SUMIFS(Summary!$D:$D,Summary!$A:$A,'Buying nGRPs'!$A90),"")</f>
        <v/>
      </c>
      <c r="S90" s="158" t="str">
        <f>IFERROR(INDEX('March 2019'!$G$3:$BR$161,MATCH('Buying nGRPs'!$A90,'March 2019'!$A$3:$A$158,0),MATCH('Buying nGRPs'!S$9,'March 2019'!$G$1:$BR$1,0))/SUMIFS(Summary!$D:$D,Summary!$A:$A,'Buying nGRPs'!$A90),"")</f>
        <v/>
      </c>
      <c r="T90" s="158" t="str">
        <f>IFERROR(INDEX('March 2019'!$G$3:$BR$161,MATCH('Buying nGRPs'!$A90,'March 2019'!$A$3:$A$158,0),MATCH('Buying nGRPs'!T$9,'March 2019'!$G$1:$BR$1,0))/SUMIFS(Summary!$D:$D,Summary!$A:$A,'Buying nGRPs'!$A90),"")</f>
        <v/>
      </c>
      <c r="U90" s="158" t="str">
        <f>IFERROR(INDEX('March 2019'!$G$3:$BR$161,MATCH('Buying nGRPs'!$A90,'March 2019'!$A$3:$A$158,0),MATCH('Buying nGRPs'!U$9,'March 2019'!$G$1:$BR$1,0))/SUMIFS(Summary!$D:$D,Summary!$A:$A,'Buying nGRPs'!$A90),"")</f>
        <v/>
      </c>
      <c r="V90" s="158" t="str">
        <f>IFERROR(INDEX('March 2019'!$G$3:$BR$161,MATCH('Buying nGRPs'!$A90,'March 2019'!$A$3:$A$158,0),MATCH('Buying nGRPs'!V$9,'March 2019'!$G$1:$BR$1,0))/SUMIFS(Summary!$D:$D,Summary!$A:$A,'Buying nGRPs'!$A90),"")</f>
        <v/>
      </c>
      <c r="W90" s="158" t="str">
        <f>IFERROR(INDEX('March 2019'!$G$3:$BR$161,MATCH('Buying nGRPs'!$A90,'March 2019'!$A$3:$A$158,0),MATCH('Buying nGRPs'!W$9,'March 2019'!$G$1:$BR$1,0))/SUMIFS(Summary!$D:$D,Summary!$A:$A,'Buying nGRPs'!$A90),"")</f>
        <v/>
      </c>
      <c r="X90" s="158" t="str">
        <f>IFERROR(INDEX('March 2019'!$G$3:$BR$161,MATCH('Buying nGRPs'!$A90,'March 2019'!$A$3:$A$158,0),MATCH('Buying nGRPs'!X$9,'March 2019'!$G$1:$BR$1,0))/SUMIFS(Summary!$D:$D,Summary!$A:$A,'Buying nGRPs'!$A90),"")</f>
        <v/>
      </c>
      <c r="Y90" s="158" t="str">
        <f>IFERROR(INDEX('March 2019'!$G$3:$BR$161,MATCH('Buying nGRPs'!$A90,'March 2019'!$A$3:$A$158,0),MATCH('Buying nGRPs'!Y$9,'March 2019'!$G$1:$BR$1,0))/SUMIFS(Summary!$D:$D,Summary!$A:$A,'Buying nGRPs'!$A90),"")</f>
        <v/>
      </c>
      <c r="Z90" s="158" t="str">
        <f>IFERROR(INDEX('March 2019'!$G$3:$BR$161,MATCH('Buying nGRPs'!$A90,'March 2019'!$A$3:$A$158,0),MATCH('Buying nGRPs'!Z$9,'March 2019'!$G$1:$BR$1,0))/SUMIFS(Summary!$D:$D,Summary!$A:$A,'Buying nGRPs'!$A90),"")</f>
        <v/>
      </c>
      <c r="AA90" s="158" t="str">
        <f>IFERROR(INDEX('March 2019'!$G$3:$BR$161,MATCH('Buying nGRPs'!$A90,'March 2019'!$A$3:$A$158,0),MATCH('Buying nGRPs'!AA$9,'March 2019'!$G$1:$BR$1,0))/SUMIFS(Summary!$D:$D,Summary!$A:$A,'Buying nGRPs'!$A90),"")</f>
        <v/>
      </c>
      <c r="AB90" s="158" t="str">
        <f>IFERROR(INDEX('March 2019'!$G$3:$BR$161,MATCH('Buying nGRPs'!$A90,'March 2019'!$A$3:$A$158,0),MATCH('Buying nGRPs'!AB$9,'March 2019'!$G$1:$BR$1,0))/SUMIFS(Summary!$D:$D,Summary!$A:$A,'Buying nGRPs'!$A90),"")</f>
        <v/>
      </c>
      <c r="AC90" s="158">
        <f>IFERROR(INDEX('March 2019'!$G$3:$BR$161,MATCH('Buying nGRPs'!$A90,'March 2019'!$A$3:$A$158,0),MATCH('Buying nGRPs'!AC$9,'March 2019'!$G$1:$BR$1,0))/SUMIFS(Summary!$D:$D,Summary!$A:$A,'Buying nGRPs'!$A90),"")</f>
        <v>4.2857142857142858E-2</v>
      </c>
      <c r="AD90" s="158">
        <f>IFERROR(INDEX('March 2019'!$G$3:$BR$161,MATCH('Buying nGRPs'!$A90,'March 2019'!$A$3:$A$158,0),MATCH('Buying nGRPs'!AD$9,'March 2019'!$G$1:$BR$1,0))/SUMIFS(Summary!$D:$D,Summary!$A:$A,'Buying nGRPs'!$A90),"")</f>
        <v>4.2857142857142858E-2</v>
      </c>
      <c r="AE90" s="158" t="str">
        <f>IFERROR(INDEX('March 2019'!$G$3:$BR$161,MATCH('Buying nGRPs'!$A90,'March 2019'!$A$3:$A$158,0),MATCH('Buying nGRPs'!AE$9,'March 2019'!$G$1:$BR$1,0))/SUMIFS(Summary!$D:$D,Summary!$A:$A,'Buying nGRPs'!$A90),"")</f>
        <v/>
      </c>
      <c r="AF90" s="158" t="str">
        <f>IFERROR(INDEX('March 2019'!$G$3:$BR$161,MATCH('Buying nGRPs'!$A90,'March 2019'!$A$3:$A$158,0),MATCH('Buying nGRPs'!AF$9,'March 2019'!$G$1:$BR$1,0))/SUMIFS(Summary!$D:$D,Summary!$A:$A,'Buying nGRPs'!$A90),"")</f>
        <v/>
      </c>
      <c r="AG90" s="158" t="str">
        <f>IFERROR(INDEX('March 2019'!$G$3:$BR$161,MATCH('Buying nGRPs'!$A90,'March 2019'!$A$3:$A$158,0),MATCH('Buying nGRPs'!AG$9,'March 2019'!$G$1:$BR$1,0))/SUMIFS(Summary!$D:$D,Summary!$A:$A,'Buying nGRPs'!$A90),"")</f>
        <v/>
      </c>
      <c r="AH90" s="158">
        <f>IFERROR(INDEX('March 2019'!$G$3:$BR$161,MATCH('Buying nGRPs'!$A90,'March 2019'!$A$3:$A$158,0),MATCH('Buying nGRPs'!AH$9,'March 2019'!$G$1:$BR$1,0))/SUMIFS(Summary!$D:$D,Summary!$A:$A,'Buying nGRPs'!$A90),"")</f>
        <v>4.2857142857142858E-2</v>
      </c>
      <c r="AI90" s="158" t="str">
        <f>IFERROR(INDEX('March 2019'!$G$3:$BR$161,MATCH('Buying nGRPs'!$A90,'March 2019'!$A$3:$A$158,0),MATCH('Buying nGRPs'!AI$9,'March 2019'!$G$1:$BR$1,0))/SUMIFS(Summary!$D:$D,Summary!$A:$A,'Buying nGRPs'!$A90),"")</f>
        <v/>
      </c>
      <c r="AJ90" s="158" t="str">
        <f>IFERROR(INDEX('March 2019'!$G$3:$BR$161,MATCH('Buying nGRPs'!$A90,'March 2019'!$A$3:$A$158,0),MATCH('Buying nGRPs'!AJ$9,'March 2019'!$G$1:$BR$1,0))/SUMIFS(Summary!$D:$D,Summary!$A:$A,'Buying nGRPs'!$A90),"")</f>
        <v/>
      </c>
      <c r="AK90" s="158">
        <f>IFERROR(INDEX('March 2019'!$G$3:$BR$161,MATCH('Buying nGRPs'!$A90,'March 2019'!$A$3:$A$158,0),MATCH('Buying nGRPs'!AK$9,'March 2019'!$G$1:$BR$1,0))/SUMIFS(Summary!$D:$D,Summary!$A:$A,'Buying nGRPs'!$A90),"")</f>
        <v>0</v>
      </c>
      <c r="AL90" s="158">
        <f>IFERROR(INDEX('March 2019'!$G$3:$BR$161,MATCH('Buying nGRPs'!$A90,'March 2019'!$A$3:$A$158,0),MATCH('Buying nGRPs'!AL$9,'March 2019'!$G$1:$BR$1,0))/SUMIFS(Summary!$D:$D,Summary!$A:$A,'Buying nGRPs'!$A90),"")</f>
        <v>0</v>
      </c>
      <c r="AM90" s="158" t="str">
        <f>IFERROR(INDEX('March 2019'!$G$3:$BR$161,MATCH('Buying nGRPs'!$A90,'March 2019'!$A$3:$A$158,0),MATCH('Buying nGRPs'!AM$9,'March 2019'!$G$1:$BR$1,0))/SUMIFS(Summary!$D:$D,Summary!$A:$A,'Buying nGRPs'!$A90),"")</f>
        <v/>
      </c>
      <c r="AN90" s="158">
        <f>IFERROR(INDEX('March 2019'!$G$3:$BR$161,MATCH('Buying nGRPs'!$A90,'March 2019'!$A$3:$A$158,0),MATCH('Buying nGRPs'!AN$9,'March 2019'!$G$1:$BR$1,0))/SUMIFS(Summary!$D:$D,Summary!$A:$A,'Buying nGRPs'!$A90),"")</f>
        <v>0</v>
      </c>
      <c r="AO90" s="158">
        <f>IFERROR(INDEX('March 2019'!$G$3:$BR$161,MATCH('Buying nGRPs'!$A90,'March 2019'!$A$3:$A$158,0),MATCH('Buying nGRPs'!AO$9,'March 2019'!$G$1:$BR$1,0))/SUMIFS(Summary!$D:$D,Summary!$A:$A,'Buying nGRPs'!$A90),"")</f>
        <v>8.5714285714285715E-2</v>
      </c>
      <c r="AP90" s="158" t="str">
        <f>IFERROR(INDEX('March 2019'!$G$3:$BR$161,MATCH('Buying nGRPs'!$A90,'March 2019'!$A$3:$A$158,0),MATCH('Buying nGRPs'!AP$9,'March 2019'!$G$1:$BR$1,0))/SUMIFS(Summary!$D:$D,Summary!$A:$A,'Buying nGRPs'!$A90),"")</f>
        <v/>
      </c>
      <c r="AQ90" s="158" t="str">
        <f>IFERROR(INDEX('March 2019'!$G$3:$BR$161,MATCH('Buying nGRPs'!$A90,'March 2019'!$A$3:$A$158,0),MATCH('Buying nGRPs'!AQ$9,'March 2019'!$G$1:$BR$1,0))/SUMIFS(Summary!$D:$D,Summary!$A:$A,'Buying nGRPs'!$A90),"")</f>
        <v/>
      </c>
      <c r="AR90" s="158">
        <f>IFERROR(INDEX('March 2019'!$G$3:$BR$161,MATCH('Buying nGRPs'!$A90,'March 2019'!$A$3:$A$158,0),MATCH('Buying nGRPs'!AR$9,'March 2019'!$G$1:$BR$1,0))/SUMIFS(Summary!$D:$D,Summary!$A:$A,'Buying nGRPs'!$A90),"")</f>
        <v>0</v>
      </c>
      <c r="AS90" s="158" t="str">
        <f>IFERROR(INDEX('March 2019'!$G$3:$BR$161,MATCH('Buying nGRPs'!$A90,'March 2019'!$A$3:$A$158,0),MATCH('Buying nGRPs'!AS$9,'March 2019'!$G$1:$BR$1,0))/SUMIFS(Summary!$D:$D,Summary!$A:$A,'Buying nGRPs'!$A90),"")</f>
        <v/>
      </c>
      <c r="AT90" s="158" t="str">
        <f>IFERROR(INDEX('March 2019'!$G$3:$BR$161,MATCH('Buying nGRPs'!$A90,'March 2019'!$A$3:$A$158,0),MATCH('Buying nGRPs'!AT$9,'March 2019'!$G$1:$BR$1,0))/SUMIFS(Summary!$D:$D,Summary!$A:$A,'Buying nGRPs'!$A90),"")</f>
        <v/>
      </c>
      <c r="AU90" s="158" t="str">
        <f>IFERROR(INDEX('March 2019'!$G$3:$BR$161,MATCH('Buying nGRPs'!$A90,'March 2019'!$A$3:$A$158,0),MATCH('Buying nGRPs'!AU$9,'March 2019'!$G$1:$BR$1,0))/SUMIFS(Summary!$D:$D,Summary!$A:$A,'Buying nGRPs'!$A90),"")</f>
        <v/>
      </c>
      <c r="AV90" s="158" t="str">
        <f>IFERROR(INDEX('March 2019'!$G$3:$BR$161,MATCH('Buying nGRPs'!$A90,'March 2019'!$A$3:$A$158,0),MATCH('Buying nGRPs'!AV$9,'March 2019'!$G$1:$BR$1,0))/SUMIFS(Summary!$D:$D,Summary!$A:$A,'Buying nGRPs'!$A90),"")</f>
        <v/>
      </c>
      <c r="AW90" s="158" t="str">
        <f>IFERROR(INDEX('March 2019'!$G$3:$BR$161,MATCH('Buying nGRPs'!$A90,'March 2019'!$A$3:$A$158,0),MATCH('Buying nGRPs'!AW$9,'March 2019'!$G$1:$BR$1,0))/SUMIFS(Summary!$D:$D,Summary!$A:$A,'Buying nGRPs'!$A90),"")</f>
        <v/>
      </c>
      <c r="AX90" s="158">
        <f>IFERROR(INDEX('March 2019'!$G$3:$BR$161,MATCH('Buying nGRPs'!$A90,'March 2019'!$A$3:$A$158,0),MATCH('Buying nGRPs'!AX$9,'March 2019'!$G$1:$BR$1,0))/SUMIFS(Summary!$D:$D,Summary!$A:$A,'Buying nGRPs'!$A90),"")</f>
        <v>0</v>
      </c>
      <c r="AY90" s="158">
        <f>IFERROR(INDEX('March 2019'!$G$3:$BR$161,MATCH('Buying nGRPs'!$A90,'March 2019'!$A$3:$A$158,0),MATCH('Buying nGRPs'!AY$9,'March 2019'!$G$1:$BR$1,0))/SUMIFS(Summary!$D:$D,Summary!$A:$A,'Buying nGRPs'!$A90),"")</f>
        <v>0</v>
      </c>
      <c r="AZ90" s="158">
        <f>IFERROR(INDEX('March 2019'!$G$3:$BR$161,MATCH('Buying nGRPs'!$A90,'March 2019'!$A$3:$A$158,0),MATCH('Buying nGRPs'!AZ$9,'March 2019'!$G$1:$BR$1,0))/SUMIFS(Summary!$D:$D,Summary!$A:$A,'Buying nGRPs'!$A90),"")</f>
        <v>0</v>
      </c>
      <c r="BA90" s="158">
        <f>IFERROR(INDEX('March 2019'!$G$3:$BR$161,MATCH('Buying nGRPs'!$A90,'March 2019'!$A$3:$A$158,0),MATCH('Buying nGRPs'!BA$9,'March 2019'!$G$1:$BR$1,0))/SUMIFS(Summary!$D:$D,Summary!$A:$A,'Buying nGRPs'!$A90),"")</f>
        <v>0</v>
      </c>
      <c r="BB90" s="11">
        <f>SUM(G90:BA90)</f>
        <v>0.21428571428571427</v>
      </c>
      <c r="BC90" s="11"/>
      <c r="BD90" s="106">
        <f>BC90-BB90</f>
        <v>-0.21428571428571427</v>
      </c>
    </row>
    <row r="91" spans="1:56">
      <c r="A91" s="77" t="s">
        <v>12</v>
      </c>
      <c r="B91" s="107">
        <f>SUM(B86:B90)</f>
        <v>0.47428571428571431</v>
      </c>
      <c r="C91" s="188"/>
      <c r="D91" s="145">
        <f>SUM(D86:D90)</f>
        <v>0</v>
      </c>
      <c r="E91" s="108">
        <f>SUM(E86:E90)</f>
        <v>-0.47428571428571431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0.10285714285714286</v>
      </c>
      <c r="AD91" s="62">
        <f t="shared" si="74"/>
        <v>0.10285714285714286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0.10285714285714286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0.1657142857142857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0.47428571428571431</v>
      </c>
      <c r="BC91" s="165">
        <f>SUM(BC86:BC90)</f>
        <v>0</v>
      </c>
      <c r="BD91" s="108">
        <f>SUM(BD86:BD90)</f>
        <v>-0.47428571428571431</v>
      </c>
    </row>
    <row r="92" spans="1:56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IFERROR(INDEX('March 2019'!$G$3:$BR$161,MATCH('Buying nGRPs'!$A93,'March 2019'!$A$3:$A$158,0),MATCH('Buying nGRPs'!G$9,'March 2019'!$G$1:$BR$1,0))/SUMIFS(Summary!$D:$D,Summary!$A:$A,'Buying nGRPs'!$A93),"")</f>
        <v/>
      </c>
      <c r="H93" s="158" t="str">
        <f>IFERROR(INDEX('March 2019'!$G$3:$BR$161,MATCH('Buying nGRPs'!$A93,'March 2019'!$A$3:$A$158,0),MATCH('Buying nGRPs'!H$9,'March 2019'!$G$1:$BR$1,0))/SUMIFS(Summary!$D:$D,Summary!$A:$A,'Buying nGRPs'!$A93),"")</f>
        <v/>
      </c>
      <c r="I93" s="158" t="str">
        <f>IFERROR(INDEX('March 2019'!$G$3:$BR$161,MATCH('Buying nGRPs'!$A93,'March 2019'!$A$3:$A$158,0),MATCH('Buying nGRPs'!I$9,'March 2019'!$G$1:$BR$1,0))/SUMIFS(Summary!$D:$D,Summary!$A:$A,'Buying nGRPs'!$A93),"")</f>
        <v/>
      </c>
      <c r="J93" s="158">
        <f>IFERROR(INDEX('March 2019'!$G$3:$BR$161,MATCH('Buying nGRPs'!$A93,'March 2019'!$A$3:$A$158,0),MATCH('Buying nGRPs'!J$9,'March 2019'!$G$1:$BR$1,0))/SUMIFS(Summary!$D:$D,Summary!$A:$A,'Buying nGRPs'!$A93),"")</f>
        <v>0</v>
      </c>
      <c r="K93" s="158" t="str">
        <f>IFERROR(INDEX('March 2019'!$G$3:$BR$161,MATCH('Buying nGRPs'!$A93,'March 2019'!$A$3:$A$158,0),MATCH('Buying nGRPs'!K$9,'March 2019'!$G$1:$BR$1,0))/SUMIFS(Summary!$D:$D,Summary!$A:$A,'Buying nGRPs'!$A93),"")</f>
        <v/>
      </c>
      <c r="L93" s="158" t="str">
        <f>IFERROR(INDEX('March 2019'!$G$3:$BR$161,MATCH('Buying nGRPs'!$A93,'March 2019'!$A$3:$A$158,0),MATCH('Buying nGRPs'!L$9,'March 2019'!$G$1:$BR$1,0))/SUMIFS(Summary!$D:$D,Summary!$A:$A,'Buying nGRPs'!$A93),"")</f>
        <v/>
      </c>
      <c r="M93" s="158" t="str">
        <f>IFERROR(INDEX('March 2019'!$G$3:$BR$161,MATCH('Buying nGRPs'!$A93,'March 2019'!$A$3:$A$158,0),MATCH('Buying nGRPs'!M$9,'March 2019'!$G$1:$BR$1,0))/SUMIFS(Summary!$D:$D,Summary!$A:$A,'Buying nGRPs'!$A93),"")</f>
        <v/>
      </c>
      <c r="N93" s="158" t="str">
        <f>IFERROR(INDEX('March 2019'!$G$3:$BR$161,MATCH('Buying nGRPs'!$A93,'March 2019'!$A$3:$A$158,0),MATCH('Buying nGRPs'!N$9,'March 2019'!$G$1:$BR$1,0))/SUMIFS(Summary!$D:$D,Summary!$A:$A,'Buying nGRPs'!$A93),"")</f>
        <v/>
      </c>
      <c r="O93" s="158" t="str">
        <f>IFERROR(INDEX('March 2019'!$G$3:$BR$161,MATCH('Buying nGRPs'!$A93,'March 2019'!$A$3:$A$158,0),MATCH('Buying nGRPs'!O$9,'March 2019'!$G$1:$BR$1,0))/SUMIFS(Summary!$D:$D,Summary!$A:$A,'Buying nGRPs'!$A93),"")</f>
        <v/>
      </c>
      <c r="P93" s="158" t="str">
        <f>IFERROR(INDEX('March 2019'!$G$3:$BR$161,MATCH('Buying nGRPs'!$A93,'March 2019'!$A$3:$A$158,0),MATCH('Buying nGRPs'!P$9,'March 2019'!$G$1:$BR$1,0))/SUMIFS(Summary!$D:$D,Summary!$A:$A,'Buying nGRPs'!$A93),"")</f>
        <v/>
      </c>
      <c r="Q93" s="158" t="str">
        <f>IFERROR(INDEX('March 2019'!$G$3:$BR$161,MATCH('Buying nGRPs'!$A93,'March 2019'!$A$3:$A$158,0),MATCH('Buying nGRPs'!Q$9,'March 2019'!$G$1:$BR$1,0))/SUMIFS(Summary!$D:$D,Summary!$A:$A,'Buying nGRPs'!$A93),"")</f>
        <v/>
      </c>
      <c r="R93" s="158" t="str">
        <f>IFERROR(INDEX('March 2019'!$G$3:$BR$161,MATCH('Buying nGRPs'!$A93,'March 2019'!$A$3:$A$158,0),MATCH('Buying nGRPs'!R$9,'March 2019'!$G$1:$BR$1,0))/SUMIFS(Summary!$D:$D,Summary!$A:$A,'Buying nGRPs'!$A93),"")</f>
        <v/>
      </c>
      <c r="S93" s="158" t="str">
        <f>IFERROR(INDEX('March 2019'!$G$3:$BR$161,MATCH('Buying nGRPs'!$A93,'March 2019'!$A$3:$A$158,0),MATCH('Buying nGRPs'!S$9,'March 2019'!$G$1:$BR$1,0))/SUMIFS(Summary!$D:$D,Summary!$A:$A,'Buying nGRPs'!$A93),"")</f>
        <v/>
      </c>
      <c r="T93" s="158" t="str">
        <f>IFERROR(INDEX('March 2019'!$G$3:$BR$161,MATCH('Buying nGRPs'!$A93,'March 2019'!$A$3:$A$158,0),MATCH('Buying nGRPs'!T$9,'March 2019'!$G$1:$BR$1,0))/SUMIFS(Summary!$D:$D,Summary!$A:$A,'Buying nGRPs'!$A93),"")</f>
        <v/>
      </c>
      <c r="U93" s="158" t="str">
        <f>IFERROR(INDEX('March 2019'!$G$3:$BR$161,MATCH('Buying nGRPs'!$A93,'March 2019'!$A$3:$A$158,0),MATCH('Buying nGRPs'!U$9,'March 2019'!$G$1:$BR$1,0))/SUMIFS(Summary!$D:$D,Summary!$A:$A,'Buying nGRPs'!$A93),"")</f>
        <v/>
      </c>
      <c r="V93" s="158" t="str">
        <f>IFERROR(INDEX('March 2019'!$G$3:$BR$161,MATCH('Buying nGRPs'!$A93,'March 2019'!$A$3:$A$158,0),MATCH('Buying nGRPs'!V$9,'March 2019'!$G$1:$BR$1,0))/SUMIFS(Summary!$D:$D,Summary!$A:$A,'Buying nGRPs'!$A93),"")</f>
        <v/>
      </c>
      <c r="W93" s="158" t="str">
        <f>IFERROR(INDEX('March 2019'!$G$3:$BR$161,MATCH('Buying nGRPs'!$A93,'March 2019'!$A$3:$A$158,0),MATCH('Buying nGRPs'!W$9,'March 2019'!$G$1:$BR$1,0))/SUMIFS(Summary!$D:$D,Summary!$A:$A,'Buying nGRPs'!$A93),"")</f>
        <v/>
      </c>
      <c r="X93" s="158" t="str">
        <f>IFERROR(INDEX('March 2019'!$G$3:$BR$161,MATCH('Buying nGRPs'!$A93,'March 2019'!$A$3:$A$158,0),MATCH('Buying nGRPs'!X$9,'March 2019'!$G$1:$BR$1,0))/SUMIFS(Summary!$D:$D,Summary!$A:$A,'Buying nGRPs'!$A93),"")</f>
        <v/>
      </c>
      <c r="Y93" s="158" t="str">
        <f>IFERROR(INDEX('March 2019'!$G$3:$BR$161,MATCH('Buying nGRPs'!$A93,'March 2019'!$A$3:$A$158,0),MATCH('Buying nGRPs'!Y$9,'March 2019'!$G$1:$BR$1,0))/SUMIFS(Summary!$D:$D,Summary!$A:$A,'Buying nGRPs'!$A93),"")</f>
        <v/>
      </c>
      <c r="Z93" s="158" t="str">
        <f>IFERROR(INDEX('March 2019'!$G$3:$BR$161,MATCH('Buying nGRPs'!$A93,'March 2019'!$A$3:$A$158,0),MATCH('Buying nGRPs'!Z$9,'March 2019'!$G$1:$BR$1,0))/SUMIFS(Summary!$D:$D,Summary!$A:$A,'Buying nGRPs'!$A93),"")</f>
        <v/>
      </c>
      <c r="AA93" s="158" t="str">
        <f>IFERROR(INDEX('March 2019'!$G$3:$BR$161,MATCH('Buying nGRPs'!$A93,'March 2019'!$A$3:$A$158,0),MATCH('Buying nGRPs'!AA$9,'March 2019'!$G$1:$BR$1,0))/SUMIFS(Summary!$D:$D,Summary!$A:$A,'Buying nGRPs'!$A93),"")</f>
        <v/>
      </c>
      <c r="AB93" s="158" t="str">
        <f>IFERROR(INDEX('March 2019'!$G$3:$BR$161,MATCH('Buying nGRPs'!$A93,'March 2019'!$A$3:$A$158,0),MATCH('Buying nGRPs'!AB$9,'March 2019'!$G$1:$BR$1,0))/SUMIFS(Summary!$D:$D,Summary!$A:$A,'Buying nGRPs'!$A93),"")</f>
        <v/>
      </c>
      <c r="AC93" s="158">
        <f>IFERROR(INDEX('March 2019'!$G$3:$BR$161,MATCH('Buying nGRPs'!$A93,'March 2019'!$A$3:$A$158,0),MATCH('Buying nGRPs'!AC$9,'March 2019'!$G$1:$BR$1,0))/SUMIFS(Summary!$D:$D,Summary!$A:$A,'Buying nGRPs'!$A93),"")</f>
        <v>0</v>
      </c>
      <c r="AD93" s="158">
        <f>IFERROR(INDEX('March 2019'!$G$3:$BR$161,MATCH('Buying nGRPs'!$A93,'March 2019'!$A$3:$A$158,0),MATCH('Buying nGRPs'!AD$9,'March 2019'!$G$1:$BR$1,0))/SUMIFS(Summary!$D:$D,Summary!$A:$A,'Buying nGRPs'!$A93),"")</f>
        <v>0</v>
      </c>
      <c r="AE93" s="158" t="str">
        <f>IFERROR(INDEX('March 2019'!$G$3:$BR$161,MATCH('Buying nGRPs'!$A93,'March 2019'!$A$3:$A$158,0),MATCH('Buying nGRPs'!AE$9,'March 2019'!$G$1:$BR$1,0))/SUMIFS(Summary!$D:$D,Summary!$A:$A,'Buying nGRPs'!$A93),"")</f>
        <v/>
      </c>
      <c r="AF93" s="158" t="str">
        <f>IFERROR(INDEX('March 2019'!$G$3:$BR$161,MATCH('Buying nGRPs'!$A93,'March 2019'!$A$3:$A$158,0),MATCH('Buying nGRPs'!AF$9,'March 2019'!$G$1:$BR$1,0))/SUMIFS(Summary!$D:$D,Summary!$A:$A,'Buying nGRPs'!$A93),"")</f>
        <v/>
      </c>
      <c r="AG93" s="158" t="str">
        <f>IFERROR(INDEX('March 2019'!$G$3:$BR$161,MATCH('Buying nGRPs'!$A93,'March 2019'!$A$3:$A$158,0),MATCH('Buying nGRPs'!AG$9,'March 2019'!$G$1:$BR$1,0))/SUMIFS(Summary!$D:$D,Summary!$A:$A,'Buying nGRPs'!$A93),"")</f>
        <v/>
      </c>
      <c r="AH93" s="158">
        <f>IFERROR(INDEX('March 2019'!$G$3:$BR$161,MATCH('Buying nGRPs'!$A93,'March 2019'!$A$3:$A$158,0),MATCH('Buying nGRPs'!AH$9,'March 2019'!$G$1:$BR$1,0))/SUMIFS(Summary!$D:$D,Summary!$A:$A,'Buying nGRPs'!$A93),"")</f>
        <v>0</v>
      </c>
      <c r="AI93" s="158" t="str">
        <f>IFERROR(INDEX('March 2019'!$G$3:$BR$161,MATCH('Buying nGRPs'!$A93,'March 2019'!$A$3:$A$158,0),MATCH('Buying nGRPs'!AI$9,'March 2019'!$G$1:$BR$1,0))/SUMIFS(Summary!$D:$D,Summary!$A:$A,'Buying nGRPs'!$A93),"")</f>
        <v/>
      </c>
      <c r="AJ93" s="158" t="str">
        <f>IFERROR(INDEX('March 2019'!$G$3:$BR$161,MATCH('Buying nGRPs'!$A93,'March 2019'!$A$3:$A$158,0),MATCH('Buying nGRPs'!AJ$9,'March 2019'!$G$1:$BR$1,0))/SUMIFS(Summary!$D:$D,Summary!$A:$A,'Buying nGRPs'!$A93),"")</f>
        <v/>
      </c>
      <c r="AK93" s="158">
        <f>IFERROR(INDEX('March 2019'!$G$3:$BR$161,MATCH('Buying nGRPs'!$A93,'March 2019'!$A$3:$A$158,0),MATCH('Buying nGRPs'!AK$9,'March 2019'!$G$1:$BR$1,0))/SUMIFS(Summary!$D:$D,Summary!$A:$A,'Buying nGRPs'!$A93),"")</f>
        <v>0</v>
      </c>
      <c r="AL93" s="158">
        <f>IFERROR(INDEX('March 2019'!$G$3:$BR$161,MATCH('Buying nGRPs'!$A93,'March 2019'!$A$3:$A$158,0),MATCH('Buying nGRPs'!AL$9,'March 2019'!$G$1:$BR$1,0))/SUMIFS(Summary!$D:$D,Summary!$A:$A,'Buying nGRPs'!$A93),"")</f>
        <v>0</v>
      </c>
      <c r="AM93" s="158" t="str">
        <f>IFERROR(INDEX('March 2019'!$G$3:$BR$161,MATCH('Buying nGRPs'!$A93,'March 2019'!$A$3:$A$158,0),MATCH('Buying nGRPs'!AM$9,'March 2019'!$G$1:$BR$1,0))/SUMIFS(Summary!$D:$D,Summary!$A:$A,'Buying nGRPs'!$A93),"")</f>
        <v/>
      </c>
      <c r="AN93" s="158">
        <f>IFERROR(INDEX('March 2019'!$G$3:$BR$161,MATCH('Buying nGRPs'!$A93,'March 2019'!$A$3:$A$158,0),MATCH('Buying nGRPs'!AN$9,'March 2019'!$G$1:$BR$1,0))/SUMIFS(Summary!$D:$D,Summary!$A:$A,'Buying nGRPs'!$A93),"")</f>
        <v>0</v>
      </c>
      <c r="AO93" s="158">
        <f>IFERROR(INDEX('March 2019'!$G$3:$BR$161,MATCH('Buying nGRPs'!$A93,'March 2019'!$A$3:$A$158,0),MATCH('Buying nGRPs'!AO$9,'March 2019'!$G$1:$BR$1,0))/SUMIFS(Summary!$D:$D,Summary!$A:$A,'Buying nGRPs'!$A93),"")</f>
        <v>0</v>
      </c>
      <c r="AP93" s="158" t="str">
        <f>IFERROR(INDEX('March 2019'!$G$3:$BR$161,MATCH('Buying nGRPs'!$A93,'March 2019'!$A$3:$A$158,0),MATCH('Buying nGRPs'!AP$9,'March 2019'!$G$1:$BR$1,0))/SUMIFS(Summary!$D:$D,Summary!$A:$A,'Buying nGRPs'!$A93),"")</f>
        <v/>
      </c>
      <c r="AQ93" s="158" t="str">
        <f>IFERROR(INDEX('March 2019'!$G$3:$BR$161,MATCH('Buying nGRPs'!$A93,'March 2019'!$A$3:$A$158,0),MATCH('Buying nGRPs'!AQ$9,'March 2019'!$G$1:$BR$1,0))/SUMIFS(Summary!$D:$D,Summary!$A:$A,'Buying nGRPs'!$A93),"")</f>
        <v/>
      </c>
      <c r="AR93" s="158">
        <f>IFERROR(INDEX('March 2019'!$G$3:$BR$161,MATCH('Buying nGRPs'!$A93,'March 2019'!$A$3:$A$158,0),MATCH('Buying nGRPs'!AR$9,'March 2019'!$G$1:$BR$1,0))/SUMIFS(Summary!$D:$D,Summary!$A:$A,'Buying nGRPs'!$A93),"")</f>
        <v>0</v>
      </c>
      <c r="AS93" s="158" t="str">
        <f>IFERROR(INDEX('March 2019'!$G$3:$BR$161,MATCH('Buying nGRPs'!$A93,'March 2019'!$A$3:$A$158,0),MATCH('Buying nGRPs'!AS$9,'March 2019'!$G$1:$BR$1,0))/SUMIFS(Summary!$D:$D,Summary!$A:$A,'Buying nGRPs'!$A93),"")</f>
        <v/>
      </c>
      <c r="AT93" s="158" t="str">
        <f>IFERROR(INDEX('March 2019'!$G$3:$BR$161,MATCH('Buying nGRPs'!$A93,'March 2019'!$A$3:$A$158,0),MATCH('Buying nGRPs'!AT$9,'March 2019'!$G$1:$BR$1,0))/SUMIFS(Summary!$D:$D,Summary!$A:$A,'Buying nGRPs'!$A93),"")</f>
        <v/>
      </c>
      <c r="AU93" s="158" t="str">
        <f>IFERROR(INDEX('March 2019'!$G$3:$BR$161,MATCH('Buying nGRPs'!$A93,'March 2019'!$A$3:$A$158,0),MATCH('Buying nGRPs'!AU$9,'March 2019'!$G$1:$BR$1,0))/SUMIFS(Summary!$D:$D,Summary!$A:$A,'Buying nGRPs'!$A93),"")</f>
        <v/>
      </c>
      <c r="AV93" s="158" t="str">
        <f>IFERROR(INDEX('March 2019'!$G$3:$BR$161,MATCH('Buying nGRPs'!$A93,'March 2019'!$A$3:$A$158,0),MATCH('Buying nGRPs'!AV$9,'March 2019'!$G$1:$BR$1,0))/SUMIFS(Summary!$D:$D,Summary!$A:$A,'Buying nGRPs'!$A93),"")</f>
        <v/>
      </c>
      <c r="AW93" s="158" t="str">
        <f>IFERROR(INDEX('March 2019'!$G$3:$BR$161,MATCH('Buying nGRPs'!$A93,'March 2019'!$A$3:$A$158,0),MATCH('Buying nGRPs'!AW$9,'March 2019'!$G$1:$BR$1,0))/SUMIFS(Summary!$D:$D,Summary!$A:$A,'Buying nGRPs'!$A93),"")</f>
        <v/>
      </c>
      <c r="AX93" s="158">
        <f>IFERROR(INDEX('March 2019'!$G$3:$BR$161,MATCH('Buying nGRPs'!$A93,'March 2019'!$A$3:$A$158,0),MATCH('Buying nGRPs'!AX$9,'March 2019'!$G$1:$BR$1,0))/SUMIFS(Summary!$D:$D,Summary!$A:$A,'Buying nGRPs'!$A93),"")</f>
        <v>0</v>
      </c>
      <c r="AY93" s="158">
        <f>IFERROR(INDEX('March 2019'!$G$3:$BR$161,MATCH('Buying nGRPs'!$A93,'March 2019'!$A$3:$A$158,0),MATCH('Buying nGRPs'!AY$9,'March 2019'!$G$1:$BR$1,0))/SUMIFS(Summary!$D:$D,Summary!$A:$A,'Buying nGRPs'!$A93),"")</f>
        <v>0</v>
      </c>
      <c r="AZ93" s="158">
        <f>IFERROR(INDEX('March 2019'!$G$3:$BR$161,MATCH('Buying nGRPs'!$A93,'March 2019'!$A$3:$A$158,0),MATCH('Buying nGRPs'!AZ$9,'March 2019'!$G$1:$BR$1,0))/SUMIFS(Summary!$D:$D,Summary!$A:$A,'Buying nGRPs'!$A93),"")</f>
        <v>0</v>
      </c>
      <c r="BA93" s="158">
        <f>IFERROR(INDEX('March 2019'!$G$3:$BR$161,MATCH('Buying nGRPs'!$A93,'March 2019'!$A$3:$A$158,0),MATCH('Buying nGRPs'!BA$9,'March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IFERROR(INDEX('March 2019'!$G$3:$BR$161,MATCH('Buying nGRPs'!$A94,'March 2019'!$A$3:$A$158,0),MATCH('Buying nGRPs'!G$9,'March 2019'!$G$1:$BR$1,0))/SUMIFS(Summary!$D:$D,Summary!$A:$A,'Buying nGRPs'!$A94),"")</f>
        <v/>
      </c>
      <c r="H94" s="158" t="str">
        <f>IFERROR(INDEX('March 2019'!$G$3:$BR$161,MATCH('Buying nGRPs'!$A94,'March 2019'!$A$3:$A$158,0),MATCH('Buying nGRPs'!H$9,'March 2019'!$G$1:$BR$1,0))/SUMIFS(Summary!$D:$D,Summary!$A:$A,'Buying nGRPs'!$A94),"")</f>
        <v/>
      </c>
      <c r="I94" s="158" t="str">
        <f>IFERROR(INDEX('March 2019'!$G$3:$BR$161,MATCH('Buying nGRPs'!$A94,'March 2019'!$A$3:$A$158,0),MATCH('Buying nGRPs'!I$9,'March 2019'!$G$1:$BR$1,0))/SUMIFS(Summary!$D:$D,Summary!$A:$A,'Buying nGRPs'!$A94),"")</f>
        <v/>
      </c>
      <c r="J94" s="158" t="str">
        <f>IFERROR(INDEX('March 2019'!$G$3:$BR$161,MATCH('Buying nGRPs'!$A94,'March 2019'!$A$3:$A$158,0),MATCH('Buying nGRPs'!J$9,'March 2019'!$G$1:$BR$1,0))/SUMIFS(Summary!$D:$D,Summary!$A:$A,'Buying nGRPs'!$A94),"")</f>
        <v/>
      </c>
      <c r="K94" s="158" t="str">
        <f>IFERROR(INDEX('March 2019'!$G$3:$BR$161,MATCH('Buying nGRPs'!$A94,'March 2019'!$A$3:$A$158,0),MATCH('Buying nGRPs'!K$9,'March 2019'!$G$1:$BR$1,0))/SUMIFS(Summary!$D:$D,Summary!$A:$A,'Buying nGRPs'!$A94),"")</f>
        <v/>
      </c>
      <c r="L94" s="158" t="str">
        <f>IFERROR(INDEX('March 2019'!$G$3:$BR$161,MATCH('Buying nGRPs'!$A94,'March 2019'!$A$3:$A$158,0),MATCH('Buying nGRPs'!L$9,'March 2019'!$G$1:$BR$1,0))/SUMIFS(Summary!$D:$D,Summary!$A:$A,'Buying nGRPs'!$A94),"")</f>
        <v/>
      </c>
      <c r="M94" s="158" t="str">
        <f>IFERROR(INDEX('March 2019'!$G$3:$BR$161,MATCH('Buying nGRPs'!$A94,'March 2019'!$A$3:$A$158,0),MATCH('Buying nGRPs'!M$9,'March 2019'!$G$1:$BR$1,0))/SUMIFS(Summary!$D:$D,Summary!$A:$A,'Buying nGRPs'!$A94),"")</f>
        <v/>
      </c>
      <c r="N94" s="158" t="str">
        <f>IFERROR(INDEX('March 2019'!$G$3:$BR$161,MATCH('Buying nGRPs'!$A94,'March 2019'!$A$3:$A$158,0),MATCH('Buying nGRPs'!N$9,'March 2019'!$G$1:$BR$1,0))/SUMIFS(Summary!$D:$D,Summary!$A:$A,'Buying nGRPs'!$A94),"")</f>
        <v/>
      </c>
      <c r="O94" s="158" t="str">
        <f>IFERROR(INDEX('March 2019'!$G$3:$BR$161,MATCH('Buying nGRPs'!$A94,'March 2019'!$A$3:$A$158,0),MATCH('Buying nGRPs'!O$9,'March 2019'!$G$1:$BR$1,0))/SUMIFS(Summary!$D:$D,Summary!$A:$A,'Buying nGRPs'!$A94),"")</f>
        <v/>
      </c>
      <c r="P94" s="158" t="str">
        <f>IFERROR(INDEX('March 2019'!$G$3:$BR$161,MATCH('Buying nGRPs'!$A94,'March 2019'!$A$3:$A$158,0),MATCH('Buying nGRPs'!P$9,'March 2019'!$G$1:$BR$1,0))/SUMIFS(Summary!$D:$D,Summary!$A:$A,'Buying nGRPs'!$A94),"")</f>
        <v/>
      </c>
      <c r="Q94" s="158" t="str">
        <f>IFERROR(INDEX('March 2019'!$G$3:$BR$161,MATCH('Buying nGRPs'!$A94,'March 2019'!$A$3:$A$158,0),MATCH('Buying nGRPs'!Q$9,'March 2019'!$G$1:$BR$1,0))/SUMIFS(Summary!$D:$D,Summary!$A:$A,'Buying nGRPs'!$A94),"")</f>
        <v/>
      </c>
      <c r="R94" s="158" t="str">
        <f>IFERROR(INDEX('March 2019'!$G$3:$BR$161,MATCH('Buying nGRPs'!$A94,'March 2019'!$A$3:$A$158,0),MATCH('Buying nGRPs'!R$9,'March 2019'!$G$1:$BR$1,0))/SUMIFS(Summary!$D:$D,Summary!$A:$A,'Buying nGRPs'!$A94),"")</f>
        <v/>
      </c>
      <c r="S94" s="158" t="str">
        <f>IFERROR(INDEX('March 2019'!$G$3:$BR$161,MATCH('Buying nGRPs'!$A94,'March 2019'!$A$3:$A$158,0),MATCH('Buying nGRPs'!S$9,'March 2019'!$G$1:$BR$1,0))/SUMIFS(Summary!$D:$D,Summary!$A:$A,'Buying nGRPs'!$A94),"")</f>
        <v/>
      </c>
      <c r="T94" s="158" t="str">
        <f>IFERROR(INDEX('March 2019'!$G$3:$BR$161,MATCH('Buying nGRPs'!$A94,'March 2019'!$A$3:$A$158,0),MATCH('Buying nGRPs'!T$9,'March 2019'!$G$1:$BR$1,0))/SUMIFS(Summary!$D:$D,Summary!$A:$A,'Buying nGRPs'!$A94),"")</f>
        <v/>
      </c>
      <c r="U94" s="158" t="str">
        <f>IFERROR(INDEX('March 2019'!$G$3:$BR$161,MATCH('Buying nGRPs'!$A94,'March 2019'!$A$3:$A$158,0),MATCH('Buying nGRPs'!U$9,'March 2019'!$G$1:$BR$1,0))/SUMIFS(Summary!$D:$D,Summary!$A:$A,'Buying nGRPs'!$A94),"")</f>
        <v/>
      </c>
      <c r="V94" s="158" t="str">
        <f>IFERROR(INDEX('March 2019'!$G$3:$BR$161,MATCH('Buying nGRPs'!$A94,'March 2019'!$A$3:$A$158,0),MATCH('Buying nGRPs'!V$9,'March 2019'!$G$1:$BR$1,0))/SUMIFS(Summary!$D:$D,Summary!$A:$A,'Buying nGRPs'!$A94),"")</f>
        <v/>
      </c>
      <c r="W94" s="158" t="str">
        <f>IFERROR(INDEX('March 2019'!$G$3:$BR$161,MATCH('Buying nGRPs'!$A94,'March 2019'!$A$3:$A$158,0),MATCH('Buying nGRPs'!W$9,'March 2019'!$G$1:$BR$1,0))/SUMIFS(Summary!$D:$D,Summary!$A:$A,'Buying nGRPs'!$A94),"")</f>
        <v/>
      </c>
      <c r="X94" s="158" t="str">
        <f>IFERROR(INDEX('March 2019'!$G$3:$BR$161,MATCH('Buying nGRPs'!$A94,'March 2019'!$A$3:$A$158,0),MATCH('Buying nGRPs'!X$9,'March 2019'!$G$1:$BR$1,0))/SUMIFS(Summary!$D:$D,Summary!$A:$A,'Buying nGRPs'!$A94),"")</f>
        <v/>
      </c>
      <c r="Y94" s="158" t="str">
        <f>IFERROR(INDEX('March 2019'!$G$3:$BR$161,MATCH('Buying nGRPs'!$A94,'March 2019'!$A$3:$A$158,0),MATCH('Buying nGRPs'!Y$9,'March 2019'!$G$1:$BR$1,0))/SUMIFS(Summary!$D:$D,Summary!$A:$A,'Buying nGRPs'!$A94),"")</f>
        <v/>
      </c>
      <c r="Z94" s="158" t="str">
        <f>IFERROR(INDEX('March 2019'!$G$3:$BR$161,MATCH('Buying nGRPs'!$A94,'March 2019'!$A$3:$A$158,0),MATCH('Buying nGRPs'!Z$9,'March 2019'!$G$1:$BR$1,0))/SUMIFS(Summary!$D:$D,Summary!$A:$A,'Buying nGRPs'!$A94),"")</f>
        <v/>
      </c>
      <c r="AA94" s="158" t="str">
        <f>IFERROR(INDEX('March 2019'!$G$3:$BR$161,MATCH('Buying nGRPs'!$A94,'March 2019'!$A$3:$A$158,0),MATCH('Buying nGRPs'!AA$9,'March 2019'!$G$1:$BR$1,0))/SUMIFS(Summary!$D:$D,Summary!$A:$A,'Buying nGRPs'!$A94),"")</f>
        <v/>
      </c>
      <c r="AB94" s="158" t="str">
        <f>IFERROR(INDEX('March 2019'!$G$3:$BR$161,MATCH('Buying nGRPs'!$A94,'March 2019'!$A$3:$A$158,0),MATCH('Buying nGRPs'!AB$9,'March 2019'!$G$1:$BR$1,0))/SUMIFS(Summary!$D:$D,Summary!$A:$A,'Buying nGRPs'!$A94),"")</f>
        <v/>
      </c>
      <c r="AC94" s="158" t="str">
        <f>IFERROR(INDEX('March 2019'!$G$3:$BR$161,MATCH('Buying nGRPs'!$A94,'March 2019'!$A$3:$A$158,0),MATCH('Buying nGRPs'!AC$9,'March 2019'!$G$1:$BR$1,0))/SUMIFS(Summary!$D:$D,Summary!$A:$A,'Buying nGRPs'!$A94),"")</f>
        <v/>
      </c>
      <c r="AD94" s="158" t="str">
        <f>IFERROR(INDEX('March 2019'!$G$3:$BR$161,MATCH('Buying nGRPs'!$A94,'March 2019'!$A$3:$A$158,0),MATCH('Buying nGRPs'!AD$9,'March 2019'!$G$1:$BR$1,0))/SUMIFS(Summary!$D:$D,Summary!$A:$A,'Buying nGRPs'!$A94),"")</f>
        <v/>
      </c>
      <c r="AE94" s="158" t="str">
        <f>IFERROR(INDEX('March 2019'!$G$3:$BR$161,MATCH('Buying nGRPs'!$A94,'March 2019'!$A$3:$A$158,0),MATCH('Buying nGRPs'!AE$9,'March 2019'!$G$1:$BR$1,0))/SUMIFS(Summary!$D:$D,Summary!$A:$A,'Buying nGRPs'!$A94),"")</f>
        <v/>
      </c>
      <c r="AF94" s="158" t="str">
        <f>IFERROR(INDEX('March 2019'!$G$3:$BR$161,MATCH('Buying nGRPs'!$A94,'March 2019'!$A$3:$A$158,0),MATCH('Buying nGRPs'!AF$9,'March 2019'!$G$1:$BR$1,0))/SUMIFS(Summary!$D:$D,Summary!$A:$A,'Buying nGRPs'!$A94),"")</f>
        <v/>
      </c>
      <c r="AG94" s="158" t="str">
        <f>IFERROR(INDEX('March 2019'!$G$3:$BR$161,MATCH('Buying nGRPs'!$A94,'March 2019'!$A$3:$A$158,0),MATCH('Buying nGRPs'!AG$9,'March 2019'!$G$1:$BR$1,0))/SUMIFS(Summary!$D:$D,Summary!$A:$A,'Buying nGRPs'!$A94),"")</f>
        <v/>
      </c>
      <c r="AH94" s="158" t="str">
        <f>IFERROR(INDEX('March 2019'!$G$3:$BR$161,MATCH('Buying nGRPs'!$A94,'March 2019'!$A$3:$A$158,0),MATCH('Buying nGRPs'!AH$9,'March 2019'!$G$1:$BR$1,0))/SUMIFS(Summary!$D:$D,Summary!$A:$A,'Buying nGRPs'!$A94),"")</f>
        <v/>
      </c>
      <c r="AI94" s="158" t="str">
        <f>IFERROR(INDEX('March 2019'!$G$3:$BR$161,MATCH('Buying nGRPs'!$A94,'March 2019'!$A$3:$A$158,0),MATCH('Buying nGRPs'!AI$9,'March 2019'!$G$1:$BR$1,0))/SUMIFS(Summary!$D:$D,Summary!$A:$A,'Buying nGRPs'!$A94),"")</f>
        <v/>
      </c>
      <c r="AJ94" s="158" t="str">
        <f>IFERROR(INDEX('March 2019'!$G$3:$BR$161,MATCH('Buying nGRPs'!$A94,'March 2019'!$A$3:$A$158,0),MATCH('Buying nGRPs'!AJ$9,'March 2019'!$G$1:$BR$1,0))/SUMIFS(Summary!$D:$D,Summary!$A:$A,'Buying nGRPs'!$A94),"")</f>
        <v/>
      </c>
      <c r="AK94" s="158" t="str">
        <f>IFERROR(INDEX('March 2019'!$G$3:$BR$161,MATCH('Buying nGRPs'!$A94,'March 2019'!$A$3:$A$158,0),MATCH('Buying nGRPs'!AK$9,'March 2019'!$G$1:$BR$1,0))/SUMIFS(Summary!$D:$D,Summary!$A:$A,'Buying nGRPs'!$A94),"")</f>
        <v/>
      </c>
      <c r="AL94" s="158" t="str">
        <f>IFERROR(INDEX('March 2019'!$G$3:$BR$161,MATCH('Buying nGRPs'!$A94,'March 2019'!$A$3:$A$158,0),MATCH('Buying nGRPs'!AL$9,'March 2019'!$G$1:$BR$1,0))/SUMIFS(Summary!$D:$D,Summary!$A:$A,'Buying nGRPs'!$A94),"")</f>
        <v/>
      </c>
      <c r="AM94" s="158" t="str">
        <f>IFERROR(INDEX('March 2019'!$G$3:$BR$161,MATCH('Buying nGRPs'!$A94,'March 2019'!$A$3:$A$158,0),MATCH('Buying nGRPs'!AM$9,'March 2019'!$G$1:$BR$1,0))/SUMIFS(Summary!$D:$D,Summary!$A:$A,'Buying nGRPs'!$A94),"")</f>
        <v/>
      </c>
      <c r="AN94" s="158" t="str">
        <f>IFERROR(INDEX('March 2019'!$G$3:$BR$161,MATCH('Buying nGRPs'!$A94,'March 2019'!$A$3:$A$158,0),MATCH('Buying nGRPs'!AN$9,'March 2019'!$G$1:$BR$1,0))/SUMIFS(Summary!$D:$D,Summary!$A:$A,'Buying nGRPs'!$A94),"")</f>
        <v/>
      </c>
      <c r="AO94" s="158" t="str">
        <f>IFERROR(INDEX('March 2019'!$G$3:$BR$161,MATCH('Buying nGRPs'!$A94,'March 2019'!$A$3:$A$158,0),MATCH('Buying nGRPs'!AO$9,'March 2019'!$G$1:$BR$1,0))/SUMIFS(Summary!$D:$D,Summary!$A:$A,'Buying nGRPs'!$A94),"")</f>
        <v/>
      </c>
      <c r="AP94" s="158" t="str">
        <f>IFERROR(INDEX('March 2019'!$G$3:$BR$161,MATCH('Buying nGRPs'!$A94,'March 2019'!$A$3:$A$158,0),MATCH('Buying nGRPs'!AP$9,'March 2019'!$G$1:$BR$1,0))/SUMIFS(Summary!$D:$D,Summary!$A:$A,'Buying nGRPs'!$A94),"")</f>
        <v/>
      </c>
      <c r="AQ94" s="158" t="str">
        <f>IFERROR(INDEX('March 2019'!$G$3:$BR$161,MATCH('Buying nGRPs'!$A94,'March 2019'!$A$3:$A$158,0),MATCH('Buying nGRPs'!AQ$9,'March 2019'!$G$1:$BR$1,0))/SUMIFS(Summary!$D:$D,Summary!$A:$A,'Buying nGRPs'!$A94),"")</f>
        <v/>
      </c>
      <c r="AR94" s="158" t="str">
        <f>IFERROR(INDEX('March 2019'!$G$3:$BR$161,MATCH('Buying nGRPs'!$A94,'March 2019'!$A$3:$A$158,0),MATCH('Buying nGRPs'!AR$9,'March 2019'!$G$1:$BR$1,0))/SUMIFS(Summary!$D:$D,Summary!$A:$A,'Buying nGRPs'!$A94),"")</f>
        <v/>
      </c>
      <c r="AS94" s="158" t="str">
        <f>IFERROR(INDEX('March 2019'!$G$3:$BR$161,MATCH('Buying nGRPs'!$A94,'March 2019'!$A$3:$A$158,0),MATCH('Buying nGRPs'!AS$9,'March 2019'!$G$1:$BR$1,0))/SUMIFS(Summary!$D:$D,Summary!$A:$A,'Buying nGRPs'!$A94),"")</f>
        <v/>
      </c>
      <c r="AT94" s="158" t="str">
        <f>IFERROR(INDEX('March 2019'!$G$3:$BR$161,MATCH('Buying nGRPs'!$A94,'March 2019'!$A$3:$A$158,0),MATCH('Buying nGRPs'!AT$9,'March 2019'!$G$1:$BR$1,0))/SUMIFS(Summary!$D:$D,Summary!$A:$A,'Buying nGRPs'!$A94),"")</f>
        <v/>
      </c>
      <c r="AU94" s="158" t="str">
        <f>IFERROR(INDEX('March 2019'!$G$3:$BR$161,MATCH('Buying nGRPs'!$A94,'March 2019'!$A$3:$A$158,0),MATCH('Buying nGRPs'!AU$9,'March 2019'!$G$1:$BR$1,0))/SUMIFS(Summary!$D:$D,Summary!$A:$A,'Buying nGRPs'!$A94),"")</f>
        <v/>
      </c>
      <c r="AV94" s="158" t="str">
        <f>IFERROR(INDEX('March 2019'!$G$3:$BR$161,MATCH('Buying nGRPs'!$A94,'March 2019'!$A$3:$A$158,0),MATCH('Buying nGRPs'!AV$9,'March 2019'!$G$1:$BR$1,0))/SUMIFS(Summary!$D:$D,Summary!$A:$A,'Buying nGRPs'!$A94),"")</f>
        <v/>
      </c>
      <c r="AW94" s="158" t="str">
        <f>IFERROR(INDEX('March 2019'!$G$3:$BR$161,MATCH('Buying nGRPs'!$A94,'March 2019'!$A$3:$A$158,0),MATCH('Buying nGRPs'!AW$9,'March 2019'!$G$1:$BR$1,0))/SUMIFS(Summary!$D:$D,Summary!$A:$A,'Buying nGRPs'!$A94),"")</f>
        <v/>
      </c>
      <c r="AX94" s="158" t="str">
        <f>IFERROR(INDEX('March 2019'!$G$3:$BR$161,MATCH('Buying nGRPs'!$A94,'March 2019'!$A$3:$A$158,0),MATCH('Buying nGRPs'!AX$9,'March 2019'!$G$1:$BR$1,0))/SUMIFS(Summary!$D:$D,Summary!$A:$A,'Buying nGRPs'!$A94),"")</f>
        <v/>
      </c>
      <c r="AY94" s="158" t="str">
        <f>IFERROR(INDEX('March 2019'!$G$3:$BR$161,MATCH('Buying nGRPs'!$A94,'March 2019'!$A$3:$A$158,0),MATCH('Buying nGRPs'!AY$9,'March 2019'!$G$1:$BR$1,0))/SUMIFS(Summary!$D:$D,Summary!$A:$A,'Buying nGRPs'!$A94),"")</f>
        <v/>
      </c>
      <c r="AZ94" s="158" t="str">
        <f>IFERROR(INDEX('March 2019'!$G$3:$BR$161,MATCH('Buying nGRPs'!$A94,'March 2019'!$A$3:$A$158,0),MATCH('Buying nGRPs'!AZ$9,'March 2019'!$G$1:$BR$1,0))/SUMIFS(Summary!$D:$D,Summary!$A:$A,'Buying nGRPs'!$A94),"")</f>
        <v/>
      </c>
      <c r="BA94" s="158" t="str">
        <f>IFERROR(INDEX('March 2019'!$G$3:$BR$161,MATCH('Buying nGRPs'!$A94,'March 2019'!$A$3:$A$158,0),MATCH('Buying nGRPs'!BA$9,'March 2019'!$G$1:$BR$1,0))/SUMIFS(Summary!$D:$D,Summary!$A:$A,'Buying nGRPs'!$A94),"")</f>
        <v/>
      </c>
      <c r="BB94" s="11">
        <f>SUM(G94:BA94)</f>
        <v>0</v>
      </c>
      <c r="BC94" s="11"/>
      <c r="BD94" s="114">
        <f>BC94-BB94</f>
        <v>0</v>
      </c>
    </row>
    <row r="95" spans="1:56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IFERROR(INDEX('March 2019'!$G$3:$BR$161,MATCH('Buying nGRPs'!$A97,'March 2019'!$A$3:$A$158,0),MATCH('Buying nGRPs'!G$9,'March 2019'!$G$1:$BR$1,0))/SUMIFS(Summary!$D:$D,Summary!$A:$A,'Buying nGRPs'!$A97),"")</f>
        <v/>
      </c>
      <c r="H97" s="158" t="str">
        <f>IFERROR(INDEX('March 2019'!$G$3:$BR$161,MATCH('Buying nGRPs'!$A97,'March 2019'!$A$3:$A$158,0),MATCH('Buying nGRPs'!H$9,'March 2019'!$G$1:$BR$1,0))/SUMIFS(Summary!$D:$D,Summary!$A:$A,'Buying nGRPs'!$A97),"")</f>
        <v/>
      </c>
      <c r="I97" s="158" t="str">
        <f>IFERROR(INDEX('March 2019'!$G$3:$BR$161,MATCH('Buying nGRPs'!$A97,'March 2019'!$A$3:$A$158,0),MATCH('Buying nGRPs'!I$9,'March 2019'!$G$1:$BR$1,0))/SUMIFS(Summary!$D:$D,Summary!$A:$A,'Buying nGRPs'!$A97),"")</f>
        <v/>
      </c>
      <c r="J97" s="158" t="str">
        <f>IFERROR(INDEX('March 2019'!$G$3:$BR$161,MATCH('Buying nGRPs'!$A97,'March 2019'!$A$3:$A$158,0),MATCH('Buying nGRPs'!J$9,'March 2019'!$G$1:$BR$1,0))/SUMIFS(Summary!$D:$D,Summary!$A:$A,'Buying nGRPs'!$A97),"")</f>
        <v/>
      </c>
      <c r="K97" s="158" t="str">
        <f>IFERROR(INDEX('March 2019'!$G$3:$BR$161,MATCH('Buying nGRPs'!$A97,'March 2019'!$A$3:$A$158,0),MATCH('Buying nGRPs'!K$9,'March 2019'!$G$1:$BR$1,0))/SUMIFS(Summary!$D:$D,Summary!$A:$A,'Buying nGRPs'!$A97),"")</f>
        <v/>
      </c>
      <c r="L97" s="158" t="str">
        <f>IFERROR(INDEX('March 2019'!$G$3:$BR$161,MATCH('Buying nGRPs'!$A97,'March 2019'!$A$3:$A$158,0),MATCH('Buying nGRPs'!L$9,'March 2019'!$G$1:$BR$1,0))/SUMIFS(Summary!$D:$D,Summary!$A:$A,'Buying nGRPs'!$A97),"")</f>
        <v/>
      </c>
      <c r="M97" s="158" t="str">
        <f>IFERROR(INDEX('March 2019'!$G$3:$BR$161,MATCH('Buying nGRPs'!$A97,'March 2019'!$A$3:$A$158,0),MATCH('Buying nGRPs'!M$9,'March 2019'!$G$1:$BR$1,0))/SUMIFS(Summary!$D:$D,Summary!$A:$A,'Buying nGRPs'!$A97),"")</f>
        <v/>
      </c>
      <c r="N97" s="158" t="str">
        <f>IFERROR(INDEX('March 2019'!$G$3:$BR$161,MATCH('Buying nGRPs'!$A97,'March 2019'!$A$3:$A$158,0),MATCH('Buying nGRPs'!N$9,'March 2019'!$G$1:$BR$1,0))/SUMIFS(Summary!$D:$D,Summary!$A:$A,'Buying nGRPs'!$A97),"")</f>
        <v/>
      </c>
      <c r="O97" s="158" t="str">
        <f>IFERROR(INDEX('March 2019'!$G$3:$BR$161,MATCH('Buying nGRPs'!$A97,'March 2019'!$A$3:$A$158,0),MATCH('Buying nGRPs'!O$9,'March 2019'!$G$1:$BR$1,0))/SUMIFS(Summary!$D:$D,Summary!$A:$A,'Buying nGRPs'!$A97),"")</f>
        <v/>
      </c>
      <c r="P97" s="158" t="str">
        <f>IFERROR(INDEX('March 2019'!$G$3:$BR$161,MATCH('Buying nGRPs'!$A97,'March 2019'!$A$3:$A$158,0),MATCH('Buying nGRPs'!P$9,'March 2019'!$G$1:$BR$1,0))/SUMIFS(Summary!$D:$D,Summary!$A:$A,'Buying nGRPs'!$A97),"")</f>
        <v/>
      </c>
      <c r="Q97" s="158" t="str">
        <f>IFERROR(INDEX('March 2019'!$G$3:$BR$161,MATCH('Buying nGRPs'!$A97,'March 2019'!$A$3:$A$158,0),MATCH('Buying nGRPs'!Q$9,'March 2019'!$G$1:$BR$1,0))/SUMIFS(Summary!$D:$D,Summary!$A:$A,'Buying nGRPs'!$A97),"")</f>
        <v/>
      </c>
      <c r="R97" s="158" t="str">
        <f>IFERROR(INDEX('March 2019'!$G$3:$BR$161,MATCH('Buying nGRPs'!$A97,'March 2019'!$A$3:$A$158,0),MATCH('Buying nGRPs'!R$9,'March 2019'!$G$1:$BR$1,0))/SUMIFS(Summary!$D:$D,Summary!$A:$A,'Buying nGRPs'!$A97),"")</f>
        <v/>
      </c>
      <c r="S97" s="158" t="str">
        <f>IFERROR(INDEX('March 2019'!$G$3:$BR$161,MATCH('Buying nGRPs'!$A97,'March 2019'!$A$3:$A$158,0),MATCH('Buying nGRPs'!S$9,'March 2019'!$G$1:$BR$1,0))/SUMIFS(Summary!$D:$D,Summary!$A:$A,'Buying nGRPs'!$A97),"")</f>
        <v/>
      </c>
      <c r="T97" s="158" t="str">
        <f>IFERROR(INDEX('March 2019'!$G$3:$BR$161,MATCH('Buying nGRPs'!$A97,'March 2019'!$A$3:$A$158,0),MATCH('Buying nGRPs'!T$9,'March 2019'!$G$1:$BR$1,0))/SUMIFS(Summary!$D:$D,Summary!$A:$A,'Buying nGRPs'!$A97),"")</f>
        <v/>
      </c>
      <c r="U97" s="158" t="str">
        <f>IFERROR(INDEX('March 2019'!$G$3:$BR$161,MATCH('Buying nGRPs'!$A97,'March 2019'!$A$3:$A$158,0),MATCH('Buying nGRPs'!U$9,'March 2019'!$G$1:$BR$1,0))/SUMIFS(Summary!$D:$D,Summary!$A:$A,'Buying nGRPs'!$A97),"")</f>
        <v/>
      </c>
      <c r="V97" s="158" t="str">
        <f>IFERROR(INDEX('March 2019'!$G$3:$BR$161,MATCH('Buying nGRPs'!$A97,'March 2019'!$A$3:$A$158,0),MATCH('Buying nGRPs'!V$9,'March 2019'!$G$1:$BR$1,0))/SUMIFS(Summary!$D:$D,Summary!$A:$A,'Buying nGRPs'!$A97),"")</f>
        <v/>
      </c>
      <c r="W97" s="158" t="str">
        <f>IFERROR(INDEX('March 2019'!$G$3:$BR$161,MATCH('Buying nGRPs'!$A97,'March 2019'!$A$3:$A$158,0),MATCH('Buying nGRPs'!W$9,'March 2019'!$G$1:$BR$1,0))/SUMIFS(Summary!$D:$D,Summary!$A:$A,'Buying nGRPs'!$A97),"")</f>
        <v/>
      </c>
      <c r="X97" s="158" t="str">
        <f>IFERROR(INDEX('March 2019'!$G$3:$BR$161,MATCH('Buying nGRPs'!$A97,'March 2019'!$A$3:$A$158,0),MATCH('Buying nGRPs'!X$9,'March 2019'!$G$1:$BR$1,0))/SUMIFS(Summary!$D:$D,Summary!$A:$A,'Buying nGRPs'!$A97),"")</f>
        <v/>
      </c>
      <c r="Y97" s="158" t="str">
        <f>IFERROR(INDEX('March 2019'!$G$3:$BR$161,MATCH('Buying nGRPs'!$A97,'March 2019'!$A$3:$A$158,0),MATCH('Buying nGRPs'!Y$9,'March 2019'!$G$1:$BR$1,0))/SUMIFS(Summary!$D:$D,Summary!$A:$A,'Buying nGRPs'!$A97),"")</f>
        <v/>
      </c>
      <c r="Z97" s="158" t="str">
        <f>IFERROR(INDEX('March 2019'!$G$3:$BR$161,MATCH('Buying nGRPs'!$A97,'March 2019'!$A$3:$A$158,0),MATCH('Buying nGRPs'!Z$9,'March 2019'!$G$1:$BR$1,0))/SUMIFS(Summary!$D:$D,Summary!$A:$A,'Buying nGRPs'!$A97),"")</f>
        <v/>
      </c>
      <c r="AA97" s="158" t="str">
        <f>IFERROR(INDEX('March 2019'!$G$3:$BR$161,MATCH('Buying nGRPs'!$A97,'March 2019'!$A$3:$A$158,0),MATCH('Buying nGRPs'!AA$9,'March 2019'!$G$1:$BR$1,0))/SUMIFS(Summary!$D:$D,Summary!$A:$A,'Buying nGRPs'!$A97),"")</f>
        <v/>
      </c>
      <c r="AB97" s="158" t="str">
        <f>IFERROR(INDEX('March 2019'!$G$3:$BR$161,MATCH('Buying nGRPs'!$A97,'March 2019'!$A$3:$A$158,0),MATCH('Buying nGRPs'!AB$9,'March 2019'!$G$1:$BR$1,0))/SUMIFS(Summary!$D:$D,Summary!$A:$A,'Buying nGRPs'!$A97),"")</f>
        <v/>
      </c>
      <c r="AC97" s="158" t="str">
        <f>IFERROR(INDEX('March 2019'!$G$3:$BR$161,MATCH('Buying nGRPs'!$A97,'March 2019'!$A$3:$A$158,0),MATCH('Buying nGRPs'!AC$9,'March 2019'!$G$1:$BR$1,0))/SUMIFS(Summary!$D:$D,Summary!$A:$A,'Buying nGRPs'!$A97),"")</f>
        <v/>
      </c>
      <c r="AD97" s="158" t="str">
        <f>IFERROR(INDEX('March 2019'!$G$3:$BR$161,MATCH('Buying nGRPs'!$A97,'March 2019'!$A$3:$A$158,0),MATCH('Buying nGRPs'!AD$9,'March 2019'!$G$1:$BR$1,0))/SUMIFS(Summary!$D:$D,Summary!$A:$A,'Buying nGRPs'!$A97),"")</f>
        <v/>
      </c>
      <c r="AE97" s="158" t="str">
        <f>IFERROR(INDEX('March 2019'!$G$3:$BR$161,MATCH('Buying nGRPs'!$A97,'March 2019'!$A$3:$A$158,0),MATCH('Buying nGRPs'!AE$9,'March 2019'!$G$1:$BR$1,0))/SUMIFS(Summary!$D:$D,Summary!$A:$A,'Buying nGRPs'!$A97),"")</f>
        <v/>
      </c>
      <c r="AF97" s="158" t="str">
        <f>IFERROR(INDEX('March 2019'!$G$3:$BR$161,MATCH('Buying nGRPs'!$A97,'March 2019'!$A$3:$A$158,0),MATCH('Buying nGRPs'!AF$9,'March 2019'!$G$1:$BR$1,0))/SUMIFS(Summary!$D:$D,Summary!$A:$A,'Buying nGRPs'!$A97),"")</f>
        <v/>
      </c>
      <c r="AG97" s="158" t="str">
        <f>IFERROR(INDEX('March 2019'!$G$3:$BR$161,MATCH('Buying nGRPs'!$A97,'March 2019'!$A$3:$A$158,0),MATCH('Buying nGRPs'!AG$9,'March 2019'!$G$1:$BR$1,0))/SUMIFS(Summary!$D:$D,Summary!$A:$A,'Buying nGRPs'!$A97),"")</f>
        <v/>
      </c>
      <c r="AH97" s="158" t="str">
        <f>IFERROR(INDEX('March 2019'!$G$3:$BR$161,MATCH('Buying nGRPs'!$A97,'March 2019'!$A$3:$A$158,0),MATCH('Buying nGRPs'!AH$9,'March 2019'!$G$1:$BR$1,0))/SUMIFS(Summary!$D:$D,Summary!$A:$A,'Buying nGRPs'!$A97),"")</f>
        <v/>
      </c>
      <c r="AI97" s="158" t="str">
        <f>IFERROR(INDEX('March 2019'!$G$3:$BR$161,MATCH('Buying nGRPs'!$A97,'March 2019'!$A$3:$A$158,0),MATCH('Buying nGRPs'!AI$9,'March 2019'!$G$1:$BR$1,0))/SUMIFS(Summary!$D:$D,Summary!$A:$A,'Buying nGRPs'!$A97),"")</f>
        <v/>
      </c>
      <c r="AJ97" s="158" t="str">
        <f>IFERROR(INDEX('March 2019'!$G$3:$BR$161,MATCH('Buying nGRPs'!$A97,'March 2019'!$A$3:$A$158,0),MATCH('Buying nGRPs'!AJ$9,'March 2019'!$G$1:$BR$1,0))/SUMIFS(Summary!$D:$D,Summary!$A:$A,'Buying nGRPs'!$A97),"")</f>
        <v/>
      </c>
      <c r="AK97" s="158" t="str">
        <f>IFERROR(INDEX('March 2019'!$G$3:$BR$161,MATCH('Buying nGRPs'!$A97,'March 2019'!$A$3:$A$158,0),MATCH('Buying nGRPs'!AK$9,'March 2019'!$G$1:$BR$1,0))/SUMIFS(Summary!$D:$D,Summary!$A:$A,'Buying nGRPs'!$A97),"")</f>
        <v/>
      </c>
      <c r="AL97" s="158" t="str">
        <f>IFERROR(INDEX('March 2019'!$G$3:$BR$161,MATCH('Buying nGRPs'!$A97,'March 2019'!$A$3:$A$158,0),MATCH('Buying nGRPs'!AL$9,'March 2019'!$G$1:$BR$1,0))/SUMIFS(Summary!$D:$D,Summary!$A:$A,'Buying nGRPs'!$A97),"")</f>
        <v/>
      </c>
      <c r="AM97" s="158" t="str">
        <f>IFERROR(INDEX('March 2019'!$G$3:$BR$161,MATCH('Buying nGRPs'!$A97,'March 2019'!$A$3:$A$158,0),MATCH('Buying nGRPs'!AM$9,'March 2019'!$G$1:$BR$1,0))/SUMIFS(Summary!$D:$D,Summary!$A:$A,'Buying nGRPs'!$A97),"")</f>
        <v/>
      </c>
      <c r="AN97" s="158" t="str">
        <f>IFERROR(INDEX('March 2019'!$G$3:$BR$161,MATCH('Buying nGRPs'!$A97,'March 2019'!$A$3:$A$158,0),MATCH('Buying nGRPs'!AN$9,'March 2019'!$G$1:$BR$1,0))/SUMIFS(Summary!$D:$D,Summary!$A:$A,'Buying nGRPs'!$A97),"")</f>
        <v/>
      </c>
      <c r="AO97" s="158" t="str">
        <f>IFERROR(INDEX('March 2019'!$G$3:$BR$161,MATCH('Buying nGRPs'!$A97,'March 2019'!$A$3:$A$158,0),MATCH('Buying nGRPs'!AO$9,'March 2019'!$G$1:$BR$1,0))/SUMIFS(Summary!$D:$D,Summary!$A:$A,'Buying nGRPs'!$A97),"")</f>
        <v/>
      </c>
      <c r="AP97" s="158" t="str">
        <f>IFERROR(INDEX('March 2019'!$G$3:$BR$161,MATCH('Buying nGRPs'!$A97,'March 2019'!$A$3:$A$158,0),MATCH('Buying nGRPs'!AP$9,'March 2019'!$G$1:$BR$1,0))/SUMIFS(Summary!$D:$D,Summary!$A:$A,'Buying nGRPs'!$A97),"")</f>
        <v/>
      </c>
      <c r="AQ97" s="158" t="str">
        <f>IFERROR(INDEX('March 2019'!$G$3:$BR$161,MATCH('Buying nGRPs'!$A97,'March 2019'!$A$3:$A$158,0),MATCH('Buying nGRPs'!AQ$9,'March 2019'!$G$1:$BR$1,0))/SUMIFS(Summary!$D:$D,Summary!$A:$A,'Buying nGRPs'!$A97),"")</f>
        <v/>
      </c>
      <c r="AR97" s="158" t="str">
        <f>IFERROR(INDEX('March 2019'!$G$3:$BR$161,MATCH('Buying nGRPs'!$A97,'March 2019'!$A$3:$A$158,0),MATCH('Buying nGRPs'!AR$9,'March 2019'!$G$1:$BR$1,0))/SUMIFS(Summary!$D:$D,Summary!$A:$A,'Buying nGRPs'!$A97),"")</f>
        <v/>
      </c>
      <c r="AS97" s="158" t="str">
        <f>IFERROR(INDEX('March 2019'!$G$3:$BR$161,MATCH('Buying nGRPs'!$A97,'March 2019'!$A$3:$A$158,0),MATCH('Buying nGRPs'!AS$9,'March 2019'!$G$1:$BR$1,0))/SUMIFS(Summary!$D:$D,Summary!$A:$A,'Buying nGRPs'!$A97),"")</f>
        <v/>
      </c>
      <c r="AT97" s="158" t="str">
        <f>IFERROR(INDEX('March 2019'!$G$3:$BR$161,MATCH('Buying nGRPs'!$A97,'March 2019'!$A$3:$A$158,0),MATCH('Buying nGRPs'!AT$9,'March 2019'!$G$1:$BR$1,0))/SUMIFS(Summary!$D:$D,Summary!$A:$A,'Buying nGRPs'!$A97),"")</f>
        <v/>
      </c>
      <c r="AU97" s="158" t="str">
        <f>IFERROR(INDEX('March 2019'!$G$3:$BR$161,MATCH('Buying nGRPs'!$A97,'March 2019'!$A$3:$A$158,0),MATCH('Buying nGRPs'!AU$9,'March 2019'!$G$1:$BR$1,0))/SUMIFS(Summary!$D:$D,Summary!$A:$A,'Buying nGRPs'!$A97),"")</f>
        <v/>
      </c>
      <c r="AV97" s="158" t="str">
        <f>IFERROR(INDEX('March 2019'!$G$3:$BR$161,MATCH('Buying nGRPs'!$A97,'March 2019'!$A$3:$A$158,0),MATCH('Buying nGRPs'!AV$9,'March 2019'!$G$1:$BR$1,0))/SUMIFS(Summary!$D:$D,Summary!$A:$A,'Buying nGRPs'!$A97),"")</f>
        <v/>
      </c>
      <c r="AW97" s="158" t="str">
        <f>IFERROR(INDEX('March 2019'!$G$3:$BR$161,MATCH('Buying nGRPs'!$A97,'March 2019'!$A$3:$A$158,0),MATCH('Buying nGRPs'!AW$9,'March 2019'!$G$1:$BR$1,0))/SUMIFS(Summary!$D:$D,Summary!$A:$A,'Buying nGRPs'!$A97),"")</f>
        <v/>
      </c>
      <c r="AX97" s="158" t="str">
        <f>IFERROR(INDEX('March 2019'!$G$3:$BR$161,MATCH('Buying nGRPs'!$A97,'March 2019'!$A$3:$A$158,0),MATCH('Buying nGRPs'!AX$9,'March 2019'!$G$1:$BR$1,0))/SUMIFS(Summary!$D:$D,Summary!$A:$A,'Buying nGRPs'!$A97),"")</f>
        <v/>
      </c>
      <c r="AY97" s="158" t="str">
        <f>IFERROR(INDEX('March 2019'!$G$3:$BR$161,MATCH('Buying nGRPs'!$A97,'March 2019'!$A$3:$A$158,0),MATCH('Buying nGRPs'!AY$9,'March 2019'!$G$1:$BR$1,0))/SUMIFS(Summary!$D:$D,Summary!$A:$A,'Buying nGRPs'!$A97),"")</f>
        <v/>
      </c>
      <c r="AZ97" s="158" t="str">
        <f>IFERROR(INDEX('March 2019'!$G$3:$BR$161,MATCH('Buying nGRPs'!$A97,'March 2019'!$A$3:$A$158,0),MATCH('Buying nGRPs'!AZ$9,'March 2019'!$G$1:$BR$1,0))/SUMIFS(Summary!$D:$D,Summary!$A:$A,'Buying nGRPs'!$A97),"")</f>
        <v/>
      </c>
      <c r="BA97" s="158" t="str">
        <f>IFERROR(INDEX('March 2019'!$G$3:$BR$161,MATCH('Buying nGRPs'!$A97,'March 2019'!$A$3:$A$158,0),MATCH('Buying nGRPs'!BA$9,'March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IFERROR(INDEX('March 2019'!$G$3:$BR$161,MATCH('Buying nGRPs'!$A98,'March 2019'!$A$3:$A$158,0),MATCH('Buying nGRPs'!G$9,'March 2019'!$G$1:$BR$1,0))/SUMIFS(Summary!$D:$D,Summary!$A:$A,'Buying nGRPs'!$A98),"")</f>
        <v/>
      </c>
      <c r="H98" s="158" t="str">
        <f>IFERROR(INDEX('March 2019'!$G$3:$BR$161,MATCH('Buying nGRPs'!$A98,'March 2019'!$A$3:$A$158,0),MATCH('Buying nGRPs'!H$9,'March 2019'!$G$1:$BR$1,0))/SUMIFS(Summary!$D:$D,Summary!$A:$A,'Buying nGRPs'!$A98),"")</f>
        <v/>
      </c>
      <c r="I98" s="158" t="str">
        <f>IFERROR(INDEX('March 2019'!$G$3:$BR$161,MATCH('Buying nGRPs'!$A98,'March 2019'!$A$3:$A$158,0),MATCH('Buying nGRPs'!I$9,'March 2019'!$G$1:$BR$1,0))/SUMIFS(Summary!$D:$D,Summary!$A:$A,'Buying nGRPs'!$A98),"")</f>
        <v/>
      </c>
      <c r="J98" s="158">
        <f>IFERROR(INDEX('March 2019'!$G$3:$BR$161,MATCH('Buying nGRPs'!$A98,'March 2019'!$A$3:$A$158,0),MATCH('Buying nGRPs'!J$9,'March 2019'!$G$1:$BR$1,0))/SUMIFS(Summary!$D:$D,Summary!$A:$A,'Buying nGRPs'!$A98),"")</f>
        <v>0</v>
      </c>
      <c r="K98" s="158" t="str">
        <f>IFERROR(INDEX('March 2019'!$G$3:$BR$161,MATCH('Buying nGRPs'!$A98,'March 2019'!$A$3:$A$158,0),MATCH('Buying nGRPs'!K$9,'March 2019'!$G$1:$BR$1,0))/SUMIFS(Summary!$D:$D,Summary!$A:$A,'Buying nGRPs'!$A98),"")</f>
        <v/>
      </c>
      <c r="L98" s="158" t="str">
        <f>IFERROR(INDEX('March 2019'!$G$3:$BR$161,MATCH('Buying nGRPs'!$A98,'March 2019'!$A$3:$A$158,0),MATCH('Buying nGRPs'!L$9,'March 2019'!$G$1:$BR$1,0))/SUMIFS(Summary!$D:$D,Summary!$A:$A,'Buying nGRPs'!$A98),"")</f>
        <v/>
      </c>
      <c r="M98" s="158" t="str">
        <f>IFERROR(INDEX('March 2019'!$G$3:$BR$161,MATCH('Buying nGRPs'!$A98,'March 2019'!$A$3:$A$158,0),MATCH('Buying nGRPs'!M$9,'March 2019'!$G$1:$BR$1,0))/SUMIFS(Summary!$D:$D,Summary!$A:$A,'Buying nGRPs'!$A98),"")</f>
        <v/>
      </c>
      <c r="N98" s="158" t="str">
        <f>IFERROR(INDEX('March 2019'!$G$3:$BR$161,MATCH('Buying nGRPs'!$A98,'March 2019'!$A$3:$A$158,0),MATCH('Buying nGRPs'!N$9,'March 2019'!$G$1:$BR$1,0))/SUMIFS(Summary!$D:$D,Summary!$A:$A,'Buying nGRPs'!$A98),"")</f>
        <v/>
      </c>
      <c r="O98" s="158" t="str">
        <f>IFERROR(INDEX('March 2019'!$G$3:$BR$161,MATCH('Buying nGRPs'!$A98,'March 2019'!$A$3:$A$158,0),MATCH('Buying nGRPs'!O$9,'March 2019'!$G$1:$BR$1,0))/SUMIFS(Summary!$D:$D,Summary!$A:$A,'Buying nGRPs'!$A98),"")</f>
        <v/>
      </c>
      <c r="P98" s="158" t="str">
        <f>IFERROR(INDEX('March 2019'!$G$3:$BR$161,MATCH('Buying nGRPs'!$A98,'March 2019'!$A$3:$A$158,0),MATCH('Buying nGRPs'!P$9,'March 2019'!$G$1:$BR$1,0))/SUMIFS(Summary!$D:$D,Summary!$A:$A,'Buying nGRPs'!$A98),"")</f>
        <v/>
      </c>
      <c r="Q98" s="158" t="str">
        <f>IFERROR(INDEX('March 2019'!$G$3:$BR$161,MATCH('Buying nGRPs'!$A98,'March 2019'!$A$3:$A$158,0),MATCH('Buying nGRPs'!Q$9,'March 2019'!$G$1:$BR$1,0))/SUMIFS(Summary!$D:$D,Summary!$A:$A,'Buying nGRPs'!$A98),"")</f>
        <v/>
      </c>
      <c r="R98" s="158" t="str">
        <f>IFERROR(INDEX('March 2019'!$G$3:$BR$161,MATCH('Buying nGRPs'!$A98,'March 2019'!$A$3:$A$158,0),MATCH('Buying nGRPs'!R$9,'March 2019'!$G$1:$BR$1,0))/SUMIFS(Summary!$D:$D,Summary!$A:$A,'Buying nGRPs'!$A98),"")</f>
        <v/>
      </c>
      <c r="S98" s="158" t="str">
        <f>IFERROR(INDEX('March 2019'!$G$3:$BR$161,MATCH('Buying nGRPs'!$A98,'March 2019'!$A$3:$A$158,0),MATCH('Buying nGRPs'!S$9,'March 2019'!$G$1:$BR$1,0))/SUMIFS(Summary!$D:$D,Summary!$A:$A,'Buying nGRPs'!$A98),"")</f>
        <v/>
      </c>
      <c r="T98" s="158" t="str">
        <f>IFERROR(INDEX('March 2019'!$G$3:$BR$161,MATCH('Buying nGRPs'!$A98,'March 2019'!$A$3:$A$158,0),MATCH('Buying nGRPs'!T$9,'March 2019'!$G$1:$BR$1,0))/SUMIFS(Summary!$D:$D,Summary!$A:$A,'Buying nGRPs'!$A98),"")</f>
        <v/>
      </c>
      <c r="U98" s="158" t="str">
        <f>IFERROR(INDEX('March 2019'!$G$3:$BR$161,MATCH('Buying nGRPs'!$A98,'March 2019'!$A$3:$A$158,0),MATCH('Buying nGRPs'!U$9,'March 2019'!$G$1:$BR$1,0))/SUMIFS(Summary!$D:$D,Summary!$A:$A,'Buying nGRPs'!$A98),"")</f>
        <v/>
      </c>
      <c r="V98" s="158" t="str">
        <f>IFERROR(INDEX('March 2019'!$G$3:$BR$161,MATCH('Buying nGRPs'!$A98,'March 2019'!$A$3:$A$158,0),MATCH('Buying nGRPs'!V$9,'March 2019'!$G$1:$BR$1,0))/SUMIFS(Summary!$D:$D,Summary!$A:$A,'Buying nGRPs'!$A98),"")</f>
        <v/>
      </c>
      <c r="W98" s="158" t="str">
        <f>IFERROR(INDEX('March 2019'!$G$3:$BR$161,MATCH('Buying nGRPs'!$A98,'March 2019'!$A$3:$A$158,0),MATCH('Buying nGRPs'!W$9,'March 2019'!$G$1:$BR$1,0))/SUMIFS(Summary!$D:$D,Summary!$A:$A,'Buying nGRPs'!$A98),"")</f>
        <v/>
      </c>
      <c r="X98" s="158" t="str">
        <f>IFERROR(INDEX('March 2019'!$G$3:$BR$161,MATCH('Buying nGRPs'!$A98,'March 2019'!$A$3:$A$158,0),MATCH('Buying nGRPs'!X$9,'March 2019'!$G$1:$BR$1,0))/SUMIFS(Summary!$D:$D,Summary!$A:$A,'Buying nGRPs'!$A98),"")</f>
        <v/>
      </c>
      <c r="Y98" s="158" t="str">
        <f>IFERROR(INDEX('March 2019'!$G$3:$BR$161,MATCH('Buying nGRPs'!$A98,'March 2019'!$A$3:$A$158,0),MATCH('Buying nGRPs'!Y$9,'March 2019'!$G$1:$BR$1,0))/SUMIFS(Summary!$D:$D,Summary!$A:$A,'Buying nGRPs'!$A98),"")</f>
        <v/>
      </c>
      <c r="Z98" s="158" t="str">
        <f>IFERROR(INDEX('March 2019'!$G$3:$BR$161,MATCH('Buying nGRPs'!$A98,'March 2019'!$A$3:$A$158,0),MATCH('Buying nGRPs'!Z$9,'March 2019'!$G$1:$BR$1,0))/SUMIFS(Summary!$D:$D,Summary!$A:$A,'Buying nGRPs'!$A98),"")</f>
        <v/>
      </c>
      <c r="AA98" s="158" t="str">
        <f>IFERROR(INDEX('March 2019'!$G$3:$BR$161,MATCH('Buying nGRPs'!$A98,'March 2019'!$A$3:$A$158,0),MATCH('Buying nGRPs'!AA$9,'March 2019'!$G$1:$BR$1,0))/SUMIFS(Summary!$D:$D,Summary!$A:$A,'Buying nGRPs'!$A98),"")</f>
        <v/>
      </c>
      <c r="AB98" s="158" t="str">
        <f>IFERROR(INDEX('March 2019'!$G$3:$BR$161,MATCH('Buying nGRPs'!$A98,'March 2019'!$A$3:$A$158,0),MATCH('Buying nGRPs'!AB$9,'March 2019'!$G$1:$BR$1,0))/SUMIFS(Summary!$D:$D,Summary!$A:$A,'Buying nGRPs'!$A98),"")</f>
        <v/>
      </c>
      <c r="AC98" s="158">
        <f>IFERROR(INDEX('March 2019'!$G$3:$BR$161,MATCH('Buying nGRPs'!$A98,'March 2019'!$A$3:$A$158,0),MATCH('Buying nGRPs'!AC$9,'March 2019'!$G$1:$BR$1,0))/SUMIFS(Summary!$D:$D,Summary!$A:$A,'Buying nGRPs'!$A98),"")</f>
        <v>0</v>
      </c>
      <c r="AD98" s="158">
        <f>IFERROR(INDEX('March 2019'!$G$3:$BR$161,MATCH('Buying nGRPs'!$A98,'March 2019'!$A$3:$A$158,0),MATCH('Buying nGRPs'!AD$9,'March 2019'!$G$1:$BR$1,0))/SUMIFS(Summary!$D:$D,Summary!$A:$A,'Buying nGRPs'!$A98),"")</f>
        <v>0</v>
      </c>
      <c r="AE98" s="158" t="str">
        <f>IFERROR(INDEX('March 2019'!$G$3:$BR$161,MATCH('Buying nGRPs'!$A98,'March 2019'!$A$3:$A$158,0),MATCH('Buying nGRPs'!AE$9,'March 2019'!$G$1:$BR$1,0))/SUMIFS(Summary!$D:$D,Summary!$A:$A,'Buying nGRPs'!$A98),"")</f>
        <v/>
      </c>
      <c r="AF98" s="158" t="str">
        <f>IFERROR(INDEX('March 2019'!$G$3:$BR$161,MATCH('Buying nGRPs'!$A98,'March 2019'!$A$3:$A$158,0),MATCH('Buying nGRPs'!AF$9,'March 2019'!$G$1:$BR$1,0))/SUMIFS(Summary!$D:$D,Summary!$A:$A,'Buying nGRPs'!$A98),"")</f>
        <v/>
      </c>
      <c r="AG98" s="158" t="str">
        <f>IFERROR(INDEX('March 2019'!$G$3:$BR$161,MATCH('Buying nGRPs'!$A98,'March 2019'!$A$3:$A$158,0),MATCH('Buying nGRPs'!AG$9,'March 2019'!$G$1:$BR$1,0))/SUMIFS(Summary!$D:$D,Summary!$A:$A,'Buying nGRPs'!$A98),"")</f>
        <v/>
      </c>
      <c r="AH98" s="158">
        <f>IFERROR(INDEX('March 2019'!$G$3:$BR$161,MATCH('Buying nGRPs'!$A98,'March 2019'!$A$3:$A$158,0),MATCH('Buying nGRPs'!AH$9,'March 2019'!$G$1:$BR$1,0))/SUMIFS(Summary!$D:$D,Summary!$A:$A,'Buying nGRPs'!$A98),"")</f>
        <v>0</v>
      </c>
      <c r="AI98" s="158" t="str">
        <f>IFERROR(INDEX('March 2019'!$G$3:$BR$161,MATCH('Buying nGRPs'!$A98,'March 2019'!$A$3:$A$158,0),MATCH('Buying nGRPs'!AI$9,'March 2019'!$G$1:$BR$1,0))/SUMIFS(Summary!$D:$D,Summary!$A:$A,'Buying nGRPs'!$A98),"")</f>
        <v/>
      </c>
      <c r="AJ98" s="158" t="str">
        <f>IFERROR(INDEX('March 2019'!$G$3:$BR$161,MATCH('Buying nGRPs'!$A98,'March 2019'!$A$3:$A$158,0),MATCH('Buying nGRPs'!AJ$9,'March 2019'!$G$1:$BR$1,0))/SUMIFS(Summary!$D:$D,Summary!$A:$A,'Buying nGRPs'!$A98),"")</f>
        <v/>
      </c>
      <c r="AK98" s="158">
        <f>IFERROR(INDEX('March 2019'!$G$3:$BR$161,MATCH('Buying nGRPs'!$A98,'March 2019'!$A$3:$A$158,0),MATCH('Buying nGRPs'!AK$9,'March 2019'!$G$1:$BR$1,0))/SUMIFS(Summary!$D:$D,Summary!$A:$A,'Buying nGRPs'!$A98),"")</f>
        <v>0</v>
      </c>
      <c r="AL98" s="158">
        <f>IFERROR(INDEX('March 2019'!$G$3:$BR$161,MATCH('Buying nGRPs'!$A98,'March 2019'!$A$3:$A$158,0),MATCH('Buying nGRPs'!AL$9,'March 2019'!$G$1:$BR$1,0))/SUMIFS(Summary!$D:$D,Summary!$A:$A,'Buying nGRPs'!$A98),"")</f>
        <v>0</v>
      </c>
      <c r="AM98" s="158" t="str">
        <f>IFERROR(INDEX('March 2019'!$G$3:$BR$161,MATCH('Buying nGRPs'!$A98,'March 2019'!$A$3:$A$158,0),MATCH('Buying nGRPs'!AM$9,'March 2019'!$G$1:$BR$1,0))/SUMIFS(Summary!$D:$D,Summary!$A:$A,'Buying nGRPs'!$A98),"")</f>
        <v/>
      </c>
      <c r="AN98" s="158">
        <f>IFERROR(INDEX('March 2019'!$G$3:$BR$161,MATCH('Buying nGRPs'!$A98,'March 2019'!$A$3:$A$158,0),MATCH('Buying nGRPs'!AN$9,'March 2019'!$G$1:$BR$1,0))/SUMIFS(Summary!$D:$D,Summary!$A:$A,'Buying nGRPs'!$A98),"")</f>
        <v>0</v>
      </c>
      <c r="AO98" s="158">
        <f>IFERROR(INDEX('March 2019'!$G$3:$BR$161,MATCH('Buying nGRPs'!$A98,'March 2019'!$A$3:$A$158,0),MATCH('Buying nGRPs'!AO$9,'March 2019'!$G$1:$BR$1,0))/SUMIFS(Summary!$D:$D,Summary!$A:$A,'Buying nGRPs'!$A98),"")</f>
        <v>0</v>
      </c>
      <c r="AP98" s="158" t="str">
        <f>IFERROR(INDEX('March 2019'!$G$3:$BR$161,MATCH('Buying nGRPs'!$A98,'March 2019'!$A$3:$A$158,0),MATCH('Buying nGRPs'!AP$9,'March 2019'!$G$1:$BR$1,0))/SUMIFS(Summary!$D:$D,Summary!$A:$A,'Buying nGRPs'!$A98),"")</f>
        <v/>
      </c>
      <c r="AQ98" s="158" t="str">
        <f>IFERROR(INDEX('March 2019'!$G$3:$BR$161,MATCH('Buying nGRPs'!$A98,'March 2019'!$A$3:$A$158,0),MATCH('Buying nGRPs'!AQ$9,'March 2019'!$G$1:$BR$1,0))/SUMIFS(Summary!$D:$D,Summary!$A:$A,'Buying nGRPs'!$A98),"")</f>
        <v/>
      </c>
      <c r="AR98" s="158">
        <f>IFERROR(INDEX('March 2019'!$G$3:$BR$161,MATCH('Buying nGRPs'!$A98,'March 2019'!$A$3:$A$158,0),MATCH('Buying nGRPs'!AR$9,'March 2019'!$G$1:$BR$1,0))/SUMIFS(Summary!$D:$D,Summary!$A:$A,'Buying nGRPs'!$A98),"")</f>
        <v>0</v>
      </c>
      <c r="AS98" s="158" t="str">
        <f>IFERROR(INDEX('March 2019'!$G$3:$BR$161,MATCH('Buying nGRPs'!$A98,'March 2019'!$A$3:$A$158,0),MATCH('Buying nGRPs'!AS$9,'March 2019'!$G$1:$BR$1,0))/SUMIFS(Summary!$D:$D,Summary!$A:$A,'Buying nGRPs'!$A98),"")</f>
        <v/>
      </c>
      <c r="AT98" s="158" t="str">
        <f>IFERROR(INDEX('March 2019'!$G$3:$BR$161,MATCH('Buying nGRPs'!$A98,'March 2019'!$A$3:$A$158,0),MATCH('Buying nGRPs'!AT$9,'March 2019'!$G$1:$BR$1,0))/SUMIFS(Summary!$D:$D,Summary!$A:$A,'Buying nGRPs'!$A98),"")</f>
        <v/>
      </c>
      <c r="AU98" s="158" t="str">
        <f>IFERROR(INDEX('March 2019'!$G$3:$BR$161,MATCH('Buying nGRPs'!$A98,'March 2019'!$A$3:$A$158,0),MATCH('Buying nGRPs'!AU$9,'March 2019'!$G$1:$BR$1,0))/SUMIFS(Summary!$D:$D,Summary!$A:$A,'Buying nGRPs'!$A98),"")</f>
        <v/>
      </c>
      <c r="AV98" s="158" t="str">
        <f>IFERROR(INDEX('March 2019'!$G$3:$BR$161,MATCH('Buying nGRPs'!$A98,'March 2019'!$A$3:$A$158,0),MATCH('Buying nGRPs'!AV$9,'March 2019'!$G$1:$BR$1,0))/SUMIFS(Summary!$D:$D,Summary!$A:$A,'Buying nGRPs'!$A98),"")</f>
        <v/>
      </c>
      <c r="AW98" s="158" t="str">
        <f>IFERROR(INDEX('March 2019'!$G$3:$BR$161,MATCH('Buying nGRPs'!$A98,'March 2019'!$A$3:$A$158,0),MATCH('Buying nGRPs'!AW$9,'March 2019'!$G$1:$BR$1,0))/SUMIFS(Summary!$D:$D,Summary!$A:$A,'Buying nGRPs'!$A98),"")</f>
        <v/>
      </c>
      <c r="AX98" s="158">
        <f>IFERROR(INDEX('March 2019'!$G$3:$BR$161,MATCH('Buying nGRPs'!$A98,'March 2019'!$A$3:$A$158,0),MATCH('Buying nGRPs'!AX$9,'March 2019'!$G$1:$BR$1,0))/SUMIFS(Summary!$D:$D,Summary!$A:$A,'Buying nGRPs'!$A98),"")</f>
        <v>0</v>
      </c>
      <c r="AY98" s="158">
        <f>IFERROR(INDEX('March 2019'!$G$3:$BR$161,MATCH('Buying nGRPs'!$A98,'March 2019'!$A$3:$A$158,0),MATCH('Buying nGRPs'!AY$9,'March 2019'!$G$1:$BR$1,0))/SUMIFS(Summary!$D:$D,Summary!$A:$A,'Buying nGRPs'!$A98),"")</f>
        <v>0</v>
      </c>
      <c r="AZ98" s="158">
        <f>IFERROR(INDEX('March 2019'!$G$3:$BR$161,MATCH('Buying nGRPs'!$A98,'March 2019'!$A$3:$A$158,0),MATCH('Buying nGRPs'!AZ$9,'March 2019'!$G$1:$BR$1,0))/SUMIFS(Summary!$D:$D,Summary!$A:$A,'Buying nGRPs'!$A98),"")</f>
        <v>0</v>
      </c>
      <c r="BA98" s="158">
        <f>IFERROR(INDEX('March 2019'!$G$3:$BR$161,MATCH('Buying nGRPs'!$A98,'March 2019'!$A$3:$A$158,0),MATCH('Buying nGRPs'!BA$9,'March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IFERROR(INDEX('March 2019'!$G$3:$BR$161,MATCH('Buying nGRPs'!$A99,'March 2019'!$A$3:$A$158,0),MATCH('Buying nGRPs'!G$9,'March 2019'!$G$1:$BR$1,0))/SUMIFS(Summary!$D:$D,Summary!$A:$A,'Buying nGRPs'!$A99),"")</f>
        <v/>
      </c>
      <c r="H99" s="158" t="str">
        <f>IFERROR(INDEX('March 2019'!$G$3:$BR$161,MATCH('Buying nGRPs'!$A99,'March 2019'!$A$3:$A$158,0),MATCH('Buying nGRPs'!H$9,'March 2019'!$G$1:$BR$1,0))/SUMIFS(Summary!$D:$D,Summary!$A:$A,'Buying nGRPs'!$A99),"")</f>
        <v/>
      </c>
      <c r="I99" s="158" t="str">
        <f>IFERROR(INDEX('March 2019'!$G$3:$BR$161,MATCH('Buying nGRPs'!$A99,'March 2019'!$A$3:$A$158,0),MATCH('Buying nGRPs'!I$9,'March 2019'!$G$1:$BR$1,0))/SUMIFS(Summary!$D:$D,Summary!$A:$A,'Buying nGRPs'!$A99),"")</f>
        <v/>
      </c>
      <c r="J99" s="158" t="str">
        <f>IFERROR(INDEX('March 2019'!$G$3:$BR$161,MATCH('Buying nGRPs'!$A99,'March 2019'!$A$3:$A$158,0),MATCH('Buying nGRPs'!J$9,'March 2019'!$G$1:$BR$1,0))/SUMIFS(Summary!$D:$D,Summary!$A:$A,'Buying nGRPs'!$A99),"")</f>
        <v/>
      </c>
      <c r="K99" s="158" t="str">
        <f>IFERROR(INDEX('March 2019'!$G$3:$BR$161,MATCH('Buying nGRPs'!$A99,'March 2019'!$A$3:$A$158,0),MATCH('Buying nGRPs'!K$9,'March 2019'!$G$1:$BR$1,0))/SUMIFS(Summary!$D:$D,Summary!$A:$A,'Buying nGRPs'!$A99),"")</f>
        <v/>
      </c>
      <c r="L99" s="158" t="str">
        <f>IFERROR(INDEX('March 2019'!$G$3:$BR$161,MATCH('Buying nGRPs'!$A99,'March 2019'!$A$3:$A$158,0),MATCH('Buying nGRPs'!L$9,'March 2019'!$G$1:$BR$1,0))/SUMIFS(Summary!$D:$D,Summary!$A:$A,'Buying nGRPs'!$A99),"")</f>
        <v/>
      </c>
      <c r="M99" s="158" t="str">
        <f>IFERROR(INDEX('March 2019'!$G$3:$BR$161,MATCH('Buying nGRPs'!$A99,'March 2019'!$A$3:$A$158,0),MATCH('Buying nGRPs'!M$9,'March 2019'!$G$1:$BR$1,0))/SUMIFS(Summary!$D:$D,Summary!$A:$A,'Buying nGRPs'!$A99),"")</f>
        <v/>
      </c>
      <c r="N99" s="158" t="str">
        <f>IFERROR(INDEX('March 2019'!$G$3:$BR$161,MATCH('Buying nGRPs'!$A99,'March 2019'!$A$3:$A$158,0),MATCH('Buying nGRPs'!N$9,'March 2019'!$G$1:$BR$1,0))/SUMIFS(Summary!$D:$D,Summary!$A:$A,'Buying nGRPs'!$A99),"")</f>
        <v/>
      </c>
      <c r="O99" s="158" t="str">
        <f>IFERROR(INDEX('March 2019'!$G$3:$BR$161,MATCH('Buying nGRPs'!$A99,'March 2019'!$A$3:$A$158,0),MATCH('Buying nGRPs'!O$9,'March 2019'!$G$1:$BR$1,0))/SUMIFS(Summary!$D:$D,Summary!$A:$A,'Buying nGRPs'!$A99),"")</f>
        <v/>
      </c>
      <c r="P99" s="158" t="str">
        <f>IFERROR(INDEX('March 2019'!$G$3:$BR$161,MATCH('Buying nGRPs'!$A99,'March 2019'!$A$3:$A$158,0),MATCH('Buying nGRPs'!P$9,'March 2019'!$G$1:$BR$1,0))/SUMIFS(Summary!$D:$D,Summary!$A:$A,'Buying nGRPs'!$A99),"")</f>
        <v/>
      </c>
      <c r="Q99" s="158" t="str">
        <f>IFERROR(INDEX('March 2019'!$G$3:$BR$161,MATCH('Buying nGRPs'!$A99,'March 2019'!$A$3:$A$158,0),MATCH('Buying nGRPs'!Q$9,'March 2019'!$G$1:$BR$1,0))/SUMIFS(Summary!$D:$D,Summary!$A:$A,'Buying nGRPs'!$A99),"")</f>
        <v/>
      </c>
      <c r="R99" s="158" t="str">
        <f>IFERROR(INDEX('March 2019'!$G$3:$BR$161,MATCH('Buying nGRPs'!$A99,'March 2019'!$A$3:$A$158,0),MATCH('Buying nGRPs'!R$9,'March 2019'!$G$1:$BR$1,0))/SUMIFS(Summary!$D:$D,Summary!$A:$A,'Buying nGRPs'!$A99),"")</f>
        <v/>
      </c>
      <c r="S99" s="158" t="str">
        <f>IFERROR(INDEX('March 2019'!$G$3:$BR$161,MATCH('Buying nGRPs'!$A99,'March 2019'!$A$3:$A$158,0),MATCH('Buying nGRPs'!S$9,'March 2019'!$G$1:$BR$1,0))/SUMIFS(Summary!$D:$D,Summary!$A:$A,'Buying nGRPs'!$A99),"")</f>
        <v/>
      </c>
      <c r="T99" s="158" t="str">
        <f>IFERROR(INDEX('March 2019'!$G$3:$BR$161,MATCH('Buying nGRPs'!$A99,'March 2019'!$A$3:$A$158,0),MATCH('Buying nGRPs'!T$9,'March 2019'!$G$1:$BR$1,0))/SUMIFS(Summary!$D:$D,Summary!$A:$A,'Buying nGRPs'!$A99),"")</f>
        <v/>
      </c>
      <c r="U99" s="158" t="str">
        <f>IFERROR(INDEX('March 2019'!$G$3:$BR$161,MATCH('Buying nGRPs'!$A99,'March 2019'!$A$3:$A$158,0),MATCH('Buying nGRPs'!U$9,'March 2019'!$G$1:$BR$1,0))/SUMIFS(Summary!$D:$D,Summary!$A:$A,'Buying nGRPs'!$A99),"")</f>
        <v/>
      </c>
      <c r="V99" s="158" t="str">
        <f>IFERROR(INDEX('March 2019'!$G$3:$BR$161,MATCH('Buying nGRPs'!$A99,'March 2019'!$A$3:$A$158,0),MATCH('Buying nGRPs'!V$9,'March 2019'!$G$1:$BR$1,0))/SUMIFS(Summary!$D:$D,Summary!$A:$A,'Buying nGRPs'!$A99),"")</f>
        <v/>
      </c>
      <c r="W99" s="158" t="str">
        <f>IFERROR(INDEX('March 2019'!$G$3:$BR$161,MATCH('Buying nGRPs'!$A99,'March 2019'!$A$3:$A$158,0),MATCH('Buying nGRPs'!W$9,'March 2019'!$G$1:$BR$1,0))/SUMIFS(Summary!$D:$D,Summary!$A:$A,'Buying nGRPs'!$A99),"")</f>
        <v/>
      </c>
      <c r="X99" s="158" t="str">
        <f>IFERROR(INDEX('March 2019'!$G$3:$BR$161,MATCH('Buying nGRPs'!$A99,'March 2019'!$A$3:$A$158,0),MATCH('Buying nGRPs'!X$9,'March 2019'!$G$1:$BR$1,0))/SUMIFS(Summary!$D:$D,Summary!$A:$A,'Buying nGRPs'!$A99),"")</f>
        <v/>
      </c>
      <c r="Y99" s="158" t="str">
        <f>IFERROR(INDEX('March 2019'!$G$3:$BR$161,MATCH('Buying nGRPs'!$A99,'March 2019'!$A$3:$A$158,0),MATCH('Buying nGRPs'!Y$9,'March 2019'!$G$1:$BR$1,0))/SUMIFS(Summary!$D:$D,Summary!$A:$A,'Buying nGRPs'!$A99),"")</f>
        <v/>
      </c>
      <c r="Z99" s="158" t="str">
        <f>IFERROR(INDEX('March 2019'!$G$3:$BR$161,MATCH('Buying nGRPs'!$A99,'March 2019'!$A$3:$A$158,0),MATCH('Buying nGRPs'!Z$9,'March 2019'!$G$1:$BR$1,0))/SUMIFS(Summary!$D:$D,Summary!$A:$A,'Buying nGRPs'!$A99),"")</f>
        <v/>
      </c>
      <c r="AA99" s="158" t="str">
        <f>IFERROR(INDEX('March 2019'!$G$3:$BR$161,MATCH('Buying nGRPs'!$A99,'March 2019'!$A$3:$A$158,0),MATCH('Buying nGRPs'!AA$9,'March 2019'!$G$1:$BR$1,0))/SUMIFS(Summary!$D:$D,Summary!$A:$A,'Buying nGRPs'!$A99),"")</f>
        <v/>
      </c>
      <c r="AB99" s="158" t="str">
        <f>IFERROR(INDEX('March 2019'!$G$3:$BR$161,MATCH('Buying nGRPs'!$A99,'March 2019'!$A$3:$A$158,0),MATCH('Buying nGRPs'!AB$9,'March 2019'!$G$1:$BR$1,0))/SUMIFS(Summary!$D:$D,Summary!$A:$A,'Buying nGRPs'!$A99),"")</f>
        <v/>
      </c>
      <c r="AC99" s="158" t="str">
        <f>IFERROR(INDEX('March 2019'!$G$3:$BR$161,MATCH('Buying nGRPs'!$A99,'March 2019'!$A$3:$A$158,0),MATCH('Buying nGRPs'!AC$9,'March 2019'!$G$1:$BR$1,0))/SUMIFS(Summary!$D:$D,Summary!$A:$A,'Buying nGRPs'!$A99),"")</f>
        <v/>
      </c>
      <c r="AD99" s="158" t="str">
        <f>IFERROR(INDEX('March 2019'!$G$3:$BR$161,MATCH('Buying nGRPs'!$A99,'March 2019'!$A$3:$A$158,0),MATCH('Buying nGRPs'!AD$9,'March 2019'!$G$1:$BR$1,0))/SUMIFS(Summary!$D:$D,Summary!$A:$A,'Buying nGRPs'!$A99),"")</f>
        <v/>
      </c>
      <c r="AE99" s="158" t="str">
        <f>IFERROR(INDEX('March 2019'!$G$3:$BR$161,MATCH('Buying nGRPs'!$A99,'March 2019'!$A$3:$A$158,0),MATCH('Buying nGRPs'!AE$9,'March 2019'!$G$1:$BR$1,0))/SUMIFS(Summary!$D:$D,Summary!$A:$A,'Buying nGRPs'!$A99),"")</f>
        <v/>
      </c>
      <c r="AF99" s="158" t="str">
        <f>IFERROR(INDEX('March 2019'!$G$3:$BR$161,MATCH('Buying nGRPs'!$A99,'March 2019'!$A$3:$A$158,0),MATCH('Buying nGRPs'!AF$9,'March 2019'!$G$1:$BR$1,0))/SUMIFS(Summary!$D:$D,Summary!$A:$A,'Buying nGRPs'!$A99),"")</f>
        <v/>
      </c>
      <c r="AG99" s="158" t="str">
        <f>IFERROR(INDEX('March 2019'!$G$3:$BR$161,MATCH('Buying nGRPs'!$A99,'March 2019'!$A$3:$A$158,0),MATCH('Buying nGRPs'!AG$9,'March 2019'!$G$1:$BR$1,0))/SUMIFS(Summary!$D:$D,Summary!$A:$A,'Buying nGRPs'!$A99),"")</f>
        <v/>
      </c>
      <c r="AH99" s="158" t="str">
        <f>IFERROR(INDEX('March 2019'!$G$3:$BR$161,MATCH('Buying nGRPs'!$A99,'March 2019'!$A$3:$A$158,0),MATCH('Buying nGRPs'!AH$9,'March 2019'!$G$1:$BR$1,0))/SUMIFS(Summary!$D:$D,Summary!$A:$A,'Buying nGRPs'!$A99),"")</f>
        <v/>
      </c>
      <c r="AI99" s="158" t="str">
        <f>IFERROR(INDEX('March 2019'!$G$3:$BR$161,MATCH('Buying nGRPs'!$A99,'March 2019'!$A$3:$A$158,0),MATCH('Buying nGRPs'!AI$9,'March 2019'!$G$1:$BR$1,0))/SUMIFS(Summary!$D:$D,Summary!$A:$A,'Buying nGRPs'!$A99),"")</f>
        <v/>
      </c>
      <c r="AJ99" s="158" t="str">
        <f>IFERROR(INDEX('March 2019'!$G$3:$BR$161,MATCH('Buying nGRPs'!$A99,'March 2019'!$A$3:$A$158,0),MATCH('Buying nGRPs'!AJ$9,'March 2019'!$G$1:$BR$1,0))/SUMIFS(Summary!$D:$D,Summary!$A:$A,'Buying nGRPs'!$A99),"")</f>
        <v/>
      </c>
      <c r="AK99" s="158" t="str">
        <f>IFERROR(INDEX('March 2019'!$G$3:$BR$161,MATCH('Buying nGRPs'!$A99,'March 2019'!$A$3:$A$158,0),MATCH('Buying nGRPs'!AK$9,'March 2019'!$G$1:$BR$1,0))/SUMIFS(Summary!$D:$D,Summary!$A:$A,'Buying nGRPs'!$A99),"")</f>
        <v/>
      </c>
      <c r="AL99" s="158" t="str">
        <f>IFERROR(INDEX('March 2019'!$G$3:$BR$161,MATCH('Buying nGRPs'!$A99,'March 2019'!$A$3:$A$158,0),MATCH('Buying nGRPs'!AL$9,'March 2019'!$G$1:$BR$1,0))/SUMIFS(Summary!$D:$D,Summary!$A:$A,'Buying nGRPs'!$A99),"")</f>
        <v/>
      </c>
      <c r="AM99" s="158" t="str">
        <f>IFERROR(INDEX('March 2019'!$G$3:$BR$161,MATCH('Buying nGRPs'!$A99,'March 2019'!$A$3:$A$158,0),MATCH('Buying nGRPs'!AM$9,'March 2019'!$G$1:$BR$1,0))/SUMIFS(Summary!$D:$D,Summary!$A:$A,'Buying nGRPs'!$A99),"")</f>
        <v/>
      </c>
      <c r="AN99" s="158" t="str">
        <f>IFERROR(INDEX('March 2019'!$G$3:$BR$161,MATCH('Buying nGRPs'!$A99,'March 2019'!$A$3:$A$158,0),MATCH('Buying nGRPs'!AN$9,'March 2019'!$G$1:$BR$1,0))/SUMIFS(Summary!$D:$D,Summary!$A:$A,'Buying nGRPs'!$A99),"")</f>
        <v/>
      </c>
      <c r="AO99" s="158" t="str">
        <f>IFERROR(INDEX('March 2019'!$G$3:$BR$161,MATCH('Buying nGRPs'!$A99,'March 2019'!$A$3:$A$158,0),MATCH('Buying nGRPs'!AO$9,'March 2019'!$G$1:$BR$1,0))/SUMIFS(Summary!$D:$D,Summary!$A:$A,'Buying nGRPs'!$A99),"")</f>
        <v/>
      </c>
      <c r="AP99" s="158" t="str">
        <f>IFERROR(INDEX('March 2019'!$G$3:$BR$161,MATCH('Buying nGRPs'!$A99,'March 2019'!$A$3:$A$158,0),MATCH('Buying nGRPs'!AP$9,'March 2019'!$G$1:$BR$1,0))/SUMIFS(Summary!$D:$D,Summary!$A:$A,'Buying nGRPs'!$A99),"")</f>
        <v/>
      </c>
      <c r="AQ99" s="158" t="str">
        <f>IFERROR(INDEX('March 2019'!$G$3:$BR$161,MATCH('Buying nGRPs'!$A99,'March 2019'!$A$3:$A$158,0),MATCH('Buying nGRPs'!AQ$9,'March 2019'!$G$1:$BR$1,0))/SUMIFS(Summary!$D:$D,Summary!$A:$A,'Buying nGRPs'!$A99),"")</f>
        <v/>
      </c>
      <c r="AR99" s="158" t="str">
        <f>IFERROR(INDEX('March 2019'!$G$3:$BR$161,MATCH('Buying nGRPs'!$A99,'March 2019'!$A$3:$A$158,0),MATCH('Buying nGRPs'!AR$9,'March 2019'!$G$1:$BR$1,0))/SUMIFS(Summary!$D:$D,Summary!$A:$A,'Buying nGRPs'!$A99),"")</f>
        <v/>
      </c>
      <c r="AS99" s="158" t="str">
        <f>IFERROR(INDEX('March 2019'!$G$3:$BR$161,MATCH('Buying nGRPs'!$A99,'March 2019'!$A$3:$A$158,0),MATCH('Buying nGRPs'!AS$9,'March 2019'!$G$1:$BR$1,0))/SUMIFS(Summary!$D:$D,Summary!$A:$A,'Buying nGRPs'!$A99),"")</f>
        <v/>
      </c>
      <c r="AT99" s="158" t="str">
        <f>IFERROR(INDEX('March 2019'!$G$3:$BR$161,MATCH('Buying nGRPs'!$A99,'March 2019'!$A$3:$A$158,0),MATCH('Buying nGRPs'!AT$9,'March 2019'!$G$1:$BR$1,0))/SUMIFS(Summary!$D:$D,Summary!$A:$A,'Buying nGRPs'!$A99),"")</f>
        <v/>
      </c>
      <c r="AU99" s="158" t="str">
        <f>IFERROR(INDEX('March 2019'!$G$3:$BR$161,MATCH('Buying nGRPs'!$A99,'March 2019'!$A$3:$A$158,0),MATCH('Buying nGRPs'!AU$9,'March 2019'!$G$1:$BR$1,0))/SUMIFS(Summary!$D:$D,Summary!$A:$A,'Buying nGRPs'!$A99),"")</f>
        <v/>
      </c>
      <c r="AV99" s="158" t="str">
        <f>IFERROR(INDEX('March 2019'!$G$3:$BR$161,MATCH('Buying nGRPs'!$A99,'March 2019'!$A$3:$A$158,0),MATCH('Buying nGRPs'!AV$9,'March 2019'!$G$1:$BR$1,0))/SUMIFS(Summary!$D:$D,Summary!$A:$A,'Buying nGRPs'!$A99),"")</f>
        <v/>
      </c>
      <c r="AW99" s="158" t="str">
        <f>IFERROR(INDEX('March 2019'!$G$3:$BR$161,MATCH('Buying nGRPs'!$A99,'March 2019'!$A$3:$A$158,0),MATCH('Buying nGRPs'!AW$9,'March 2019'!$G$1:$BR$1,0))/SUMIFS(Summary!$D:$D,Summary!$A:$A,'Buying nGRPs'!$A99),"")</f>
        <v/>
      </c>
      <c r="AX99" s="158" t="str">
        <f>IFERROR(INDEX('March 2019'!$G$3:$BR$161,MATCH('Buying nGRPs'!$A99,'March 2019'!$A$3:$A$158,0),MATCH('Buying nGRPs'!AX$9,'March 2019'!$G$1:$BR$1,0))/SUMIFS(Summary!$D:$D,Summary!$A:$A,'Buying nGRPs'!$A99),"")</f>
        <v/>
      </c>
      <c r="AY99" s="158" t="str">
        <f>IFERROR(INDEX('March 2019'!$G$3:$BR$161,MATCH('Buying nGRPs'!$A99,'March 2019'!$A$3:$A$158,0),MATCH('Buying nGRPs'!AY$9,'March 2019'!$G$1:$BR$1,0))/SUMIFS(Summary!$D:$D,Summary!$A:$A,'Buying nGRPs'!$A99),"")</f>
        <v/>
      </c>
      <c r="AZ99" s="158" t="str">
        <f>IFERROR(INDEX('March 2019'!$G$3:$BR$161,MATCH('Buying nGRPs'!$A99,'March 2019'!$A$3:$A$158,0),MATCH('Buying nGRPs'!AZ$9,'March 2019'!$G$1:$BR$1,0))/SUMIFS(Summary!$D:$D,Summary!$A:$A,'Buying nGRPs'!$A99),"")</f>
        <v/>
      </c>
      <c r="BA99" s="158" t="str">
        <f>IFERROR(INDEX('March 2019'!$G$3:$BR$161,MATCH('Buying nGRPs'!$A99,'March 2019'!$A$3:$A$158,0),MATCH('Buying nGRPs'!BA$9,'March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0.16963233630938429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IFERROR(INDEX('March 2019'!$G$3:$BR$161,MATCH('Buying nGRPs'!$A102,'March 2019'!$A$3:$A$158,0),MATCH('Buying nGRPs'!G$9,'March 2019'!$G$1:$BR$1,0))/SUMIFS(Summary!$D:$D,Summary!$A:$A,'Buying nGRPs'!$A102),"")</f>
        <v/>
      </c>
      <c r="H102" s="158" t="str">
        <f>IFERROR(INDEX('March 2019'!$G$3:$BR$161,MATCH('Buying nGRPs'!$A102,'March 2019'!$A$3:$A$158,0),MATCH('Buying nGRPs'!H$9,'March 2019'!$G$1:$BR$1,0))/SUMIFS(Summary!$D:$D,Summary!$A:$A,'Buying nGRPs'!$A102),"")</f>
        <v/>
      </c>
      <c r="I102" s="158" t="str">
        <f>IFERROR(INDEX('March 2019'!$G$3:$BR$161,MATCH('Buying nGRPs'!$A102,'March 2019'!$A$3:$A$158,0),MATCH('Buying nGRPs'!I$9,'March 2019'!$G$1:$BR$1,0))/SUMIFS(Summary!$D:$D,Summary!$A:$A,'Buying nGRPs'!$A102),"")</f>
        <v/>
      </c>
      <c r="J102" s="158" t="str">
        <f>IFERROR(INDEX('March 2019'!$G$3:$BR$161,MATCH('Buying nGRPs'!$A102,'March 2019'!$A$3:$A$158,0),MATCH('Buying nGRPs'!J$9,'March 2019'!$G$1:$BR$1,0))/SUMIFS(Summary!$D:$D,Summary!$A:$A,'Buying nGRPs'!$A102),"")</f>
        <v/>
      </c>
      <c r="K102" s="158" t="str">
        <f>IFERROR(INDEX('March 2019'!$G$3:$BR$161,MATCH('Buying nGRPs'!$A102,'March 2019'!$A$3:$A$158,0),MATCH('Buying nGRPs'!K$9,'March 2019'!$G$1:$BR$1,0))/SUMIFS(Summary!$D:$D,Summary!$A:$A,'Buying nGRPs'!$A102),"")</f>
        <v/>
      </c>
      <c r="L102" s="158" t="str">
        <f>IFERROR(INDEX('March 2019'!$G$3:$BR$161,MATCH('Buying nGRPs'!$A102,'March 2019'!$A$3:$A$158,0),MATCH('Buying nGRPs'!L$9,'March 2019'!$G$1:$BR$1,0))/SUMIFS(Summary!$D:$D,Summary!$A:$A,'Buying nGRPs'!$A102),"")</f>
        <v/>
      </c>
      <c r="M102" s="158" t="str">
        <f>IFERROR(INDEX('March 2019'!$G$3:$BR$161,MATCH('Buying nGRPs'!$A102,'March 2019'!$A$3:$A$158,0),MATCH('Buying nGRPs'!M$9,'March 2019'!$G$1:$BR$1,0))/SUMIFS(Summary!$D:$D,Summary!$A:$A,'Buying nGRPs'!$A102),"")</f>
        <v/>
      </c>
      <c r="N102" s="158" t="str">
        <f>IFERROR(INDEX('March 2019'!$G$3:$BR$161,MATCH('Buying nGRPs'!$A102,'March 2019'!$A$3:$A$158,0),MATCH('Buying nGRPs'!N$9,'March 2019'!$G$1:$BR$1,0))/SUMIFS(Summary!$D:$D,Summary!$A:$A,'Buying nGRPs'!$A102),"")</f>
        <v/>
      </c>
      <c r="O102" s="158" t="str">
        <f>IFERROR(INDEX('March 2019'!$G$3:$BR$161,MATCH('Buying nGRPs'!$A102,'March 2019'!$A$3:$A$158,0),MATCH('Buying nGRPs'!O$9,'March 2019'!$G$1:$BR$1,0))/SUMIFS(Summary!$D:$D,Summary!$A:$A,'Buying nGRPs'!$A102),"")</f>
        <v/>
      </c>
      <c r="P102" s="158" t="str">
        <f>IFERROR(INDEX('March 2019'!$G$3:$BR$161,MATCH('Buying nGRPs'!$A102,'March 2019'!$A$3:$A$158,0),MATCH('Buying nGRPs'!P$9,'March 2019'!$G$1:$BR$1,0))/SUMIFS(Summary!$D:$D,Summary!$A:$A,'Buying nGRPs'!$A102),"")</f>
        <v/>
      </c>
      <c r="Q102" s="158" t="str">
        <f>IFERROR(INDEX('March 2019'!$G$3:$BR$161,MATCH('Buying nGRPs'!$A102,'March 2019'!$A$3:$A$158,0),MATCH('Buying nGRPs'!Q$9,'March 2019'!$G$1:$BR$1,0))/SUMIFS(Summary!$D:$D,Summary!$A:$A,'Buying nGRPs'!$A102),"")</f>
        <v/>
      </c>
      <c r="R102" s="158" t="str">
        <f>IFERROR(INDEX('March 2019'!$G$3:$BR$161,MATCH('Buying nGRPs'!$A102,'March 2019'!$A$3:$A$158,0),MATCH('Buying nGRPs'!R$9,'March 2019'!$G$1:$BR$1,0))/SUMIFS(Summary!$D:$D,Summary!$A:$A,'Buying nGRPs'!$A102),"")</f>
        <v/>
      </c>
      <c r="S102" s="158" t="str">
        <f>IFERROR(INDEX('March 2019'!$G$3:$BR$161,MATCH('Buying nGRPs'!$A102,'March 2019'!$A$3:$A$158,0),MATCH('Buying nGRPs'!S$9,'March 2019'!$G$1:$BR$1,0))/SUMIFS(Summary!$D:$D,Summary!$A:$A,'Buying nGRPs'!$A102),"")</f>
        <v/>
      </c>
      <c r="T102" s="158" t="str">
        <f>IFERROR(INDEX('March 2019'!$G$3:$BR$161,MATCH('Buying nGRPs'!$A102,'March 2019'!$A$3:$A$158,0),MATCH('Buying nGRPs'!T$9,'March 2019'!$G$1:$BR$1,0))/SUMIFS(Summary!$D:$D,Summary!$A:$A,'Buying nGRPs'!$A102),"")</f>
        <v/>
      </c>
      <c r="U102" s="158" t="str">
        <f>IFERROR(INDEX('March 2019'!$G$3:$BR$161,MATCH('Buying nGRPs'!$A102,'March 2019'!$A$3:$A$158,0),MATCH('Buying nGRPs'!U$9,'March 2019'!$G$1:$BR$1,0))/SUMIFS(Summary!$D:$D,Summary!$A:$A,'Buying nGRPs'!$A102),"")</f>
        <v/>
      </c>
      <c r="V102" s="158" t="str">
        <f>IFERROR(INDEX('March 2019'!$G$3:$BR$161,MATCH('Buying nGRPs'!$A102,'March 2019'!$A$3:$A$158,0),MATCH('Buying nGRPs'!V$9,'March 2019'!$G$1:$BR$1,0))/SUMIFS(Summary!$D:$D,Summary!$A:$A,'Buying nGRPs'!$A102),"")</f>
        <v/>
      </c>
      <c r="W102" s="158" t="str">
        <f>IFERROR(INDEX('March 2019'!$G$3:$BR$161,MATCH('Buying nGRPs'!$A102,'March 2019'!$A$3:$A$158,0),MATCH('Buying nGRPs'!W$9,'March 2019'!$G$1:$BR$1,0))/SUMIFS(Summary!$D:$D,Summary!$A:$A,'Buying nGRPs'!$A102),"")</f>
        <v/>
      </c>
      <c r="X102" s="158" t="str">
        <f>IFERROR(INDEX('March 2019'!$G$3:$BR$161,MATCH('Buying nGRPs'!$A102,'March 2019'!$A$3:$A$158,0),MATCH('Buying nGRPs'!X$9,'March 2019'!$G$1:$BR$1,0))/SUMIFS(Summary!$D:$D,Summary!$A:$A,'Buying nGRPs'!$A102),"")</f>
        <v/>
      </c>
      <c r="Y102" s="158" t="str">
        <f>IFERROR(INDEX('March 2019'!$G$3:$BR$161,MATCH('Buying nGRPs'!$A102,'March 2019'!$A$3:$A$158,0),MATCH('Buying nGRPs'!Y$9,'March 2019'!$G$1:$BR$1,0))/SUMIFS(Summary!$D:$D,Summary!$A:$A,'Buying nGRPs'!$A102),"")</f>
        <v/>
      </c>
      <c r="Z102" s="158" t="str">
        <f>IFERROR(INDEX('March 2019'!$G$3:$BR$161,MATCH('Buying nGRPs'!$A102,'March 2019'!$A$3:$A$158,0),MATCH('Buying nGRPs'!Z$9,'March 2019'!$G$1:$BR$1,0))/SUMIFS(Summary!$D:$D,Summary!$A:$A,'Buying nGRPs'!$A102),"")</f>
        <v/>
      </c>
      <c r="AA102" s="158" t="str">
        <f>IFERROR(INDEX('March 2019'!$G$3:$BR$161,MATCH('Buying nGRPs'!$A102,'March 2019'!$A$3:$A$158,0),MATCH('Buying nGRPs'!AA$9,'March 2019'!$G$1:$BR$1,0))/SUMIFS(Summary!$D:$D,Summary!$A:$A,'Buying nGRPs'!$A102),"")</f>
        <v/>
      </c>
      <c r="AB102" s="158" t="str">
        <f>IFERROR(INDEX('March 2019'!$G$3:$BR$161,MATCH('Buying nGRPs'!$A102,'March 2019'!$A$3:$A$158,0),MATCH('Buying nGRPs'!AB$9,'March 2019'!$G$1:$BR$1,0))/SUMIFS(Summary!$D:$D,Summary!$A:$A,'Buying nGRPs'!$A102),"")</f>
        <v/>
      </c>
      <c r="AC102" s="158" t="str">
        <f>IFERROR(INDEX('March 2019'!$G$3:$BR$161,MATCH('Buying nGRPs'!$A102,'March 2019'!$A$3:$A$158,0),MATCH('Buying nGRPs'!AC$9,'March 2019'!$G$1:$BR$1,0))/SUMIFS(Summary!$D:$D,Summary!$A:$A,'Buying nGRPs'!$A102),"")</f>
        <v/>
      </c>
      <c r="AD102" s="158" t="str">
        <f>IFERROR(INDEX('March 2019'!$G$3:$BR$161,MATCH('Buying nGRPs'!$A102,'March 2019'!$A$3:$A$158,0),MATCH('Buying nGRPs'!AD$9,'March 2019'!$G$1:$BR$1,0))/SUMIFS(Summary!$D:$D,Summary!$A:$A,'Buying nGRPs'!$A102),"")</f>
        <v/>
      </c>
      <c r="AE102" s="158" t="str">
        <f>IFERROR(INDEX('March 2019'!$G$3:$BR$161,MATCH('Buying nGRPs'!$A102,'March 2019'!$A$3:$A$158,0),MATCH('Buying nGRPs'!AE$9,'March 2019'!$G$1:$BR$1,0))/SUMIFS(Summary!$D:$D,Summary!$A:$A,'Buying nGRPs'!$A102),"")</f>
        <v/>
      </c>
      <c r="AF102" s="158" t="str">
        <f>IFERROR(INDEX('March 2019'!$G$3:$BR$161,MATCH('Buying nGRPs'!$A102,'March 2019'!$A$3:$A$158,0),MATCH('Buying nGRPs'!AF$9,'March 2019'!$G$1:$BR$1,0))/SUMIFS(Summary!$D:$D,Summary!$A:$A,'Buying nGRPs'!$A102),"")</f>
        <v/>
      </c>
      <c r="AG102" s="158" t="str">
        <f>IFERROR(INDEX('March 2019'!$G$3:$BR$161,MATCH('Buying nGRPs'!$A102,'March 2019'!$A$3:$A$158,0),MATCH('Buying nGRPs'!AG$9,'March 2019'!$G$1:$BR$1,0))/SUMIFS(Summary!$D:$D,Summary!$A:$A,'Buying nGRPs'!$A102),"")</f>
        <v/>
      </c>
      <c r="AH102" s="158" t="str">
        <f>IFERROR(INDEX('March 2019'!$G$3:$BR$161,MATCH('Buying nGRPs'!$A102,'March 2019'!$A$3:$A$158,0),MATCH('Buying nGRPs'!AH$9,'March 2019'!$G$1:$BR$1,0))/SUMIFS(Summary!$D:$D,Summary!$A:$A,'Buying nGRPs'!$A102),"")</f>
        <v/>
      </c>
      <c r="AI102" s="158" t="str">
        <f>IFERROR(INDEX('March 2019'!$G$3:$BR$161,MATCH('Buying nGRPs'!$A102,'March 2019'!$A$3:$A$158,0),MATCH('Buying nGRPs'!AI$9,'March 2019'!$G$1:$BR$1,0))/SUMIFS(Summary!$D:$D,Summary!$A:$A,'Buying nGRPs'!$A102),"")</f>
        <v/>
      </c>
      <c r="AJ102" s="158" t="str">
        <f>IFERROR(INDEX('March 2019'!$G$3:$BR$161,MATCH('Buying nGRPs'!$A102,'March 2019'!$A$3:$A$158,0),MATCH('Buying nGRPs'!AJ$9,'March 2019'!$G$1:$BR$1,0))/SUMIFS(Summary!$D:$D,Summary!$A:$A,'Buying nGRPs'!$A102),"")</f>
        <v/>
      </c>
      <c r="AK102" s="158" t="str">
        <f>IFERROR(INDEX('March 2019'!$G$3:$BR$161,MATCH('Buying nGRPs'!$A102,'March 2019'!$A$3:$A$158,0),MATCH('Buying nGRPs'!AK$9,'March 2019'!$G$1:$BR$1,0))/SUMIFS(Summary!$D:$D,Summary!$A:$A,'Buying nGRPs'!$A102),"")</f>
        <v/>
      </c>
      <c r="AL102" s="158" t="str">
        <f>IFERROR(INDEX('March 2019'!$G$3:$BR$161,MATCH('Buying nGRPs'!$A102,'March 2019'!$A$3:$A$158,0),MATCH('Buying nGRPs'!AL$9,'March 2019'!$G$1:$BR$1,0))/SUMIFS(Summary!$D:$D,Summary!$A:$A,'Buying nGRPs'!$A102),"")</f>
        <v/>
      </c>
      <c r="AM102" s="158" t="str">
        <f>IFERROR(INDEX('March 2019'!$G$3:$BR$161,MATCH('Buying nGRPs'!$A102,'March 2019'!$A$3:$A$158,0),MATCH('Buying nGRPs'!AM$9,'March 2019'!$G$1:$BR$1,0))/SUMIFS(Summary!$D:$D,Summary!$A:$A,'Buying nGRPs'!$A102),"")</f>
        <v/>
      </c>
      <c r="AN102" s="158" t="str">
        <f>IFERROR(INDEX('March 2019'!$G$3:$BR$161,MATCH('Buying nGRPs'!$A102,'March 2019'!$A$3:$A$158,0),MATCH('Buying nGRPs'!AN$9,'March 2019'!$G$1:$BR$1,0))/SUMIFS(Summary!$D:$D,Summary!$A:$A,'Buying nGRPs'!$A102),"")</f>
        <v/>
      </c>
      <c r="AO102" s="158" t="str">
        <f>IFERROR(INDEX('March 2019'!$G$3:$BR$161,MATCH('Buying nGRPs'!$A102,'March 2019'!$A$3:$A$158,0),MATCH('Buying nGRPs'!AO$9,'March 2019'!$G$1:$BR$1,0))/SUMIFS(Summary!$D:$D,Summary!$A:$A,'Buying nGRPs'!$A102),"")</f>
        <v/>
      </c>
      <c r="AP102" s="158" t="str">
        <f>IFERROR(INDEX('March 2019'!$G$3:$BR$161,MATCH('Buying nGRPs'!$A102,'March 2019'!$A$3:$A$158,0),MATCH('Buying nGRPs'!AP$9,'March 2019'!$G$1:$BR$1,0))/SUMIFS(Summary!$D:$D,Summary!$A:$A,'Buying nGRPs'!$A102),"")</f>
        <v/>
      </c>
      <c r="AQ102" s="158" t="str">
        <f>IFERROR(INDEX('March 2019'!$G$3:$BR$161,MATCH('Buying nGRPs'!$A102,'March 2019'!$A$3:$A$158,0),MATCH('Buying nGRPs'!AQ$9,'March 2019'!$G$1:$BR$1,0))/SUMIFS(Summary!$D:$D,Summary!$A:$A,'Buying nGRPs'!$A102),"")</f>
        <v/>
      </c>
      <c r="AR102" s="158" t="str">
        <f>IFERROR(INDEX('March 2019'!$G$3:$BR$161,MATCH('Buying nGRPs'!$A102,'March 2019'!$A$3:$A$158,0),MATCH('Buying nGRPs'!AR$9,'March 2019'!$G$1:$BR$1,0))/SUMIFS(Summary!$D:$D,Summary!$A:$A,'Buying nGRPs'!$A102),"")</f>
        <v/>
      </c>
      <c r="AS102" s="158" t="str">
        <f>IFERROR(INDEX('March 2019'!$G$3:$BR$161,MATCH('Buying nGRPs'!$A102,'March 2019'!$A$3:$A$158,0),MATCH('Buying nGRPs'!AS$9,'March 2019'!$G$1:$BR$1,0))/SUMIFS(Summary!$D:$D,Summary!$A:$A,'Buying nGRPs'!$A102),"")</f>
        <v/>
      </c>
      <c r="AT102" s="158" t="str">
        <f>IFERROR(INDEX('March 2019'!$G$3:$BR$161,MATCH('Buying nGRPs'!$A102,'March 2019'!$A$3:$A$158,0),MATCH('Buying nGRPs'!AT$9,'March 2019'!$G$1:$BR$1,0))/SUMIFS(Summary!$D:$D,Summary!$A:$A,'Buying nGRPs'!$A102),"")</f>
        <v/>
      </c>
      <c r="AU102" s="158" t="str">
        <f>IFERROR(INDEX('March 2019'!$G$3:$BR$161,MATCH('Buying nGRPs'!$A102,'March 2019'!$A$3:$A$158,0),MATCH('Buying nGRPs'!AU$9,'March 2019'!$G$1:$BR$1,0))/SUMIFS(Summary!$D:$D,Summary!$A:$A,'Buying nGRPs'!$A102),"")</f>
        <v/>
      </c>
      <c r="AV102" s="158" t="str">
        <f>IFERROR(INDEX('March 2019'!$G$3:$BR$161,MATCH('Buying nGRPs'!$A102,'March 2019'!$A$3:$A$158,0),MATCH('Buying nGRPs'!AV$9,'March 2019'!$G$1:$BR$1,0))/SUMIFS(Summary!$D:$D,Summary!$A:$A,'Buying nGRPs'!$A102),"")</f>
        <v/>
      </c>
      <c r="AW102" s="158" t="str">
        <f>IFERROR(INDEX('March 2019'!$G$3:$BR$161,MATCH('Buying nGRPs'!$A102,'March 2019'!$A$3:$A$158,0),MATCH('Buying nGRPs'!AW$9,'March 2019'!$G$1:$BR$1,0))/SUMIFS(Summary!$D:$D,Summary!$A:$A,'Buying nGRPs'!$A102),"")</f>
        <v/>
      </c>
      <c r="AX102" s="158" t="str">
        <f>IFERROR(INDEX('March 2019'!$G$3:$BR$161,MATCH('Buying nGRPs'!$A102,'March 2019'!$A$3:$A$158,0),MATCH('Buying nGRPs'!AX$9,'March 2019'!$G$1:$BR$1,0))/SUMIFS(Summary!$D:$D,Summary!$A:$A,'Buying nGRPs'!$A102),"")</f>
        <v/>
      </c>
      <c r="AY102" s="158" t="str">
        <f>IFERROR(INDEX('March 2019'!$G$3:$BR$161,MATCH('Buying nGRPs'!$A102,'March 2019'!$A$3:$A$158,0),MATCH('Buying nGRPs'!AY$9,'March 2019'!$G$1:$BR$1,0))/SUMIFS(Summary!$D:$D,Summary!$A:$A,'Buying nGRPs'!$A102),"")</f>
        <v/>
      </c>
      <c r="AZ102" s="158" t="str">
        <f>IFERROR(INDEX('March 2019'!$G$3:$BR$161,MATCH('Buying nGRPs'!$A102,'March 2019'!$A$3:$A$158,0),MATCH('Buying nGRPs'!AZ$9,'March 2019'!$G$1:$BR$1,0))/SUMIFS(Summary!$D:$D,Summary!$A:$A,'Buying nGRPs'!$A102),"")</f>
        <v/>
      </c>
      <c r="BA102" s="158" t="str">
        <f>IFERROR(INDEX('March 2019'!$G$3:$BR$161,MATCH('Buying nGRPs'!$A102,'March 2019'!$A$3:$A$158,0),MATCH('Buying nGRPs'!BA$9,'March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>
      <c r="A103" s="80" t="s">
        <v>112</v>
      </c>
      <c r="B103" s="105">
        <f t="shared" si="93"/>
        <v>0.33333333333333331</v>
      </c>
      <c r="C103" s="192">
        <f>B103/1000000</f>
        <v>3.333333333333333E-7</v>
      </c>
      <c r="D103" s="48">
        <f t="shared" si="94"/>
        <v>0</v>
      </c>
      <c r="E103" s="138">
        <f>D103-B103</f>
        <v>-0.33333333333333331</v>
      </c>
      <c r="F103" s="93" t="s">
        <v>112</v>
      </c>
      <c r="G103" s="158" t="str">
        <f>IFERROR(INDEX('March 2019'!$G$3:$BR$161,MATCH('Buying nGRPs'!$A103,'March 2019'!$A$3:$A$158,0),MATCH('Buying nGRPs'!G$9,'March 2019'!$G$1:$BR$1,0))/SUMIFS(Summary!$D:$D,Summary!$A:$A,'Buying nGRPs'!$A103),"")</f>
        <v/>
      </c>
      <c r="H103" s="158" t="str">
        <f>IFERROR(INDEX('March 2019'!$G$3:$BR$161,MATCH('Buying nGRPs'!$A103,'March 2019'!$A$3:$A$158,0),MATCH('Buying nGRPs'!H$9,'March 2019'!$G$1:$BR$1,0))/SUMIFS(Summary!$D:$D,Summary!$A:$A,'Buying nGRPs'!$A103),"")</f>
        <v/>
      </c>
      <c r="I103" s="158" t="str">
        <f>IFERROR(INDEX('March 2019'!$G$3:$BR$161,MATCH('Buying nGRPs'!$A103,'March 2019'!$A$3:$A$158,0),MATCH('Buying nGRPs'!I$9,'March 2019'!$G$1:$BR$1,0))/SUMIFS(Summary!$D:$D,Summary!$A:$A,'Buying nGRPs'!$A103),"")</f>
        <v/>
      </c>
      <c r="J103" s="158">
        <f>IFERROR(INDEX('March 2019'!$G$3:$BR$161,MATCH('Buying nGRPs'!$A103,'March 2019'!$A$3:$A$158,0),MATCH('Buying nGRPs'!J$9,'March 2019'!$G$1:$BR$1,0))/SUMIFS(Summary!$D:$D,Summary!$A:$A,'Buying nGRPs'!$A103),"")</f>
        <v>0</v>
      </c>
      <c r="K103" s="158" t="str">
        <f>IFERROR(INDEX('March 2019'!$G$3:$BR$161,MATCH('Buying nGRPs'!$A103,'March 2019'!$A$3:$A$158,0),MATCH('Buying nGRPs'!K$9,'March 2019'!$G$1:$BR$1,0))/SUMIFS(Summary!$D:$D,Summary!$A:$A,'Buying nGRPs'!$A103),"")</f>
        <v/>
      </c>
      <c r="L103" s="158" t="str">
        <f>IFERROR(INDEX('March 2019'!$G$3:$BR$161,MATCH('Buying nGRPs'!$A103,'March 2019'!$A$3:$A$158,0),MATCH('Buying nGRPs'!L$9,'March 2019'!$G$1:$BR$1,0))/SUMIFS(Summary!$D:$D,Summary!$A:$A,'Buying nGRPs'!$A103),"")</f>
        <v/>
      </c>
      <c r="M103" s="158" t="str">
        <f>IFERROR(INDEX('March 2019'!$G$3:$BR$161,MATCH('Buying nGRPs'!$A103,'March 2019'!$A$3:$A$158,0),MATCH('Buying nGRPs'!M$9,'March 2019'!$G$1:$BR$1,0))/SUMIFS(Summary!$D:$D,Summary!$A:$A,'Buying nGRPs'!$A103),"")</f>
        <v/>
      </c>
      <c r="N103" s="158" t="str">
        <f>IFERROR(INDEX('March 2019'!$G$3:$BR$161,MATCH('Buying nGRPs'!$A103,'March 2019'!$A$3:$A$158,0),MATCH('Buying nGRPs'!N$9,'March 2019'!$G$1:$BR$1,0))/SUMIFS(Summary!$D:$D,Summary!$A:$A,'Buying nGRPs'!$A103),"")</f>
        <v/>
      </c>
      <c r="O103" s="158" t="str">
        <f>IFERROR(INDEX('March 2019'!$G$3:$BR$161,MATCH('Buying nGRPs'!$A103,'March 2019'!$A$3:$A$158,0),MATCH('Buying nGRPs'!O$9,'March 2019'!$G$1:$BR$1,0))/SUMIFS(Summary!$D:$D,Summary!$A:$A,'Buying nGRPs'!$A103),"")</f>
        <v/>
      </c>
      <c r="P103" s="158" t="str">
        <f>IFERROR(INDEX('March 2019'!$G$3:$BR$161,MATCH('Buying nGRPs'!$A103,'March 2019'!$A$3:$A$158,0),MATCH('Buying nGRPs'!P$9,'March 2019'!$G$1:$BR$1,0))/SUMIFS(Summary!$D:$D,Summary!$A:$A,'Buying nGRPs'!$A103),"")</f>
        <v/>
      </c>
      <c r="Q103" s="158" t="str">
        <f>IFERROR(INDEX('March 2019'!$G$3:$BR$161,MATCH('Buying nGRPs'!$A103,'March 2019'!$A$3:$A$158,0),MATCH('Buying nGRPs'!Q$9,'March 2019'!$G$1:$BR$1,0))/SUMIFS(Summary!$D:$D,Summary!$A:$A,'Buying nGRPs'!$A103),"")</f>
        <v/>
      </c>
      <c r="R103" s="158" t="str">
        <f>IFERROR(INDEX('March 2019'!$G$3:$BR$161,MATCH('Buying nGRPs'!$A103,'March 2019'!$A$3:$A$158,0),MATCH('Buying nGRPs'!R$9,'March 2019'!$G$1:$BR$1,0))/SUMIFS(Summary!$D:$D,Summary!$A:$A,'Buying nGRPs'!$A103),"")</f>
        <v/>
      </c>
      <c r="S103" s="158" t="str">
        <f>IFERROR(INDEX('March 2019'!$G$3:$BR$161,MATCH('Buying nGRPs'!$A103,'March 2019'!$A$3:$A$158,0),MATCH('Buying nGRPs'!S$9,'March 2019'!$G$1:$BR$1,0))/SUMIFS(Summary!$D:$D,Summary!$A:$A,'Buying nGRPs'!$A103),"")</f>
        <v/>
      </c>
      <c r="T103" s="158" t="str">
        <f>IFERROR(INDEX('March 2019'!$G$3:$BR$161,MATCH('Buying nGRPs'!$A103,'March 2019'!$A$3:$A$158,0),MATCH('Buying nGRPs'!T$9,'March 2019'!$G$1:$BR$1,0))/SUMIFS(Summary!$D:$D,Summary!$A:$A,'Buying nGRPs'!$A103),"")</f>
        <v/>
      </c>
      <c r="U103" s="158" t="str">
        <f>IFERROR(INDEX('March 2019'!$G$3:$BR$161,MATCH('Buying nGRPs'!$A103,'March 2019'!$A$3:$A$158,0),MATCH('Buying nGRPs'!U$9,'March 2019'!$G$1:$BR$1,0))/SUMIFS(Summary!$D:$D,Summary!$A:$A,'Buying nGRPs'!$A103),"")</f>
        <v/>
      </c>
      <c r="V103" s="158" t="str">
        <f>IFERROR(INDEX('March 2019'!$G$3:$BR$161,MATCH('Buying nGRPs'!$A103,'March 2019'!$A$3:$A$158,0),MATCH('Buying nGRPs'!V$9,'March 2019'!$G$1:$BR$1,0))/SUMIFS(Summary!$D:$D,Summary!$A:$A,'Buying nGRPs'!$A103),"")</f>
        <v/>
      </c>
      <c r="W103" s="158" t="str">
        <f>IFERROR(INDEX('March 2019'!$G$3:$BR$161,MATCH('Buying nGRPs'!$A103,'March 2019'!$A$3:$A$158,0),MATCH('Buying nGRPs'!W$9,'March 2019'!$G$1:$BR$1,0))/SUMIFS(Summary!$D:$D,Summary!$A:$A,'Buying nGRPs'!$A103),"")</f>
        <v/>
      </c>
      <c r="X103" s="158" t="str">
        <f>IFERROR(INDEX('March 2019'!$G$3:$BR$161,MATCH('Buying nGRPs'!$A103,'March 2019'!$A$3:$A$158,0),MATCH('Buying nGRPs'!X$9,'March 2019'!$G$1:$BR$1,0))/SUMIFS(Summary!$D:$D,Summary!$A:$A,'Buying nGRPs'!$A103),"")</f>
        <v/>
      </c>
      <c r="Y103" s="158" t="str">
        <f>IFERROR(INDEX('March 2019'!$G$3:$BR$161,MATCH('Buying nGRPs'!$A103,'March 2019'!$A$3:$A$158,0),MATCH('Buying nGRPs'!Y$9,'March 2019'!$G$1:$BR$1,0))/SUMIFS(Summary!$D:$D,Summary!$A:$A,'Buying nGRPs'!$A103),"")</f>
        <v/>
      </c>
      <c r="Z103" s="158" t="str">
        <f>IFERROR(INDEX('March 2019'!$G$3:$BR$161,MATCH('Buying nGRPs'!$A103,'March 2019'!$A$3:$A$158,0),MATCH('Buying nGRPs'!Z$9,'March 2019'!$G$1:$BR$1,0))/SUMIFS(Summary!$D:$D,Summary!$A:$A,'Buying nGRPs'!$A103),"")</f>
        <v/>
      </c>
      <c r="AA103" s="158" t="str">
        <f>IFERROR(INDEX('March 2019'!$G$3:$BR$161,MATCH('Buying nGRPs'!$A103,'March 2019'!$A$3:$A$158,0),MATCH('Buying nGRPs'!AA$9,'March 2019'!$G$1:$BR$1,0))/SUMIFS(Summary!$D:$D,Summary!$A:$A,'Buying nGRPs'!$A103),"")</f>
        <v/>
      </c>
      <c r="AB103" s="158" t="str">
        <f>IFERROR(INDEX('March 2019'!$G$3:$BR$161,MATCH('Buying nGRPs'!$A103,'March 2019'!$A$3:$A$158,0),MATCH('Buying nGRPs'!AB$9,'March 2019'!$G$1:$BR$1,0))/SUMIFS(Summary!$D:$D,Summary!$A:$A,'Buying nGRPs'!$A103),"")</f>
        <v/>
      </c>
      <c r="AC103" s="158">
        <f>IFERROR(INDEX('March 2019'!$G$3:$BR$161,MATCH('Buying nGRPs'!$A103,'March 2019'!$A$3:$A$158,0),MATCH('Buying nGRPs'!AC$9,'March 2019'!$G$1:$BR$1,0))/SUMIFS(Summary!$D:$D,Summary!$A:$A,'Buying nGRPs'!$A103),"")</f>
        <v>0.33333333333333331</v>
      </c>
      <c r="AD103" s="158">
        <f>IFERROR(INDEX('March 2019'!$G$3:$BR$161,MATCH('Buying nGRPs'!$A103,'March 2019'!$A$3:$A$158,0),MATCH('Buying nGRPs'!AD$9,'March 2019'!$G$1:$BR$1,0))/SUMIFS(Summary!$D:$D,Summary!$A:$A,'Buying nGRPs'!$A103),"")</f>
        <v>0</v>
      </c>
      <c r="AE103" s="158" t="str">
        <f>IFERROR(INDEX('March 2019'!$G$3:$BR$161,MATCH('Buying nGRPs'!$A103,'March 2019'!$A$3:$A$158,0),MATCH('Buying nGRPs'!AE$9,'March 2019'!$G$1:$BR$1,0))/SUMIFS(Summary!$D:$D,Summary!$A:$A,'Buying nGRPs'!$A103),"")</f>
        <v/>
      </c>
      <c r="AF103" s="158" t="str">
        <f>IFERROR(INDEX('March 2019'!$G$3:$BR$161,MATCH('Buying nGRPs'!$A103,'March 2019'!$A$3:$A$158,0),MATCH('Buying nGRPs'!AF$9,'March 2019'!$G$1:$BR$1,0))/SUMIFS(Summary!$D:$D,Summary!$A:$A,'Buying nGRPs'!$A103),"")</f>
        <v/>
      </c>
      <c r="AG103" s="158" t="str">
        <f>IFERROR(INDEX('March 2019'!$G$3:$BR$161,MATCH('Buying nGRPs'!$A103,'March 2019'!$A$3:$A$158,0),MATCH('Buying nGRPs'!AG$9,'March 2019'!$G$1:$BR$1,0))/SUMIFS(Summary!$D:$D,Summary!$A:$A,'Buying nGRPs'!$A103),"")</f>
        <v/>
      </c>
      <c r="AH103" s="158">
        <f>IFERROR(INDEX('March 2019'!$G$3:$BR$161,MATCH('Buying nGRPs'!$A103,'March 2019'!$A$3:$A$158,0),MATCH('Buying nGRPs'!AH$9,'March 2019'!$G$1:$BR$1,0))/SUMIFS(Summary!$D:$D,Summary!$A:$A,'Buying nGRPs'!$A103),"")</f>
        <v>0</v>
      </c>
      <c r="AI103" s="158" t="str">
        <f>IFERROR(INDEX('March 2019'!$G$3:$BR$161,MATCH('Buying nGRPs'!$A103,'March 2019'!$A$3:$A$158,0),MATCH('Buying nGRPs'!AI$9,'March 2019'!$G$1:$BR$1,0))/SUMIFS(Summary!$D:$D,Summary!$A:$A,'Buying nGRPs'!$A103),"")</f>
        <v/>
      </c>
      <c r="AJ103" s="158" t="str">
        <f>IFERROR(INDEX('March 2019'!$G$3:$BR$161,MATCH('Buying nGRPs'!$A103,'March 2019'!$A$3:$A$158,0),MATCH('Buying nGRPs'!AJ$9,'March 2019'!$G$1:$BR$1,0))/SUMIFS(Summary!$D:$D,Summary!$A:$A,'Buying nGRPs'!$A103),"")</f>
        <v/>
      </c>
      <c r="AK103" s="158">
        <f>IFERROR(INDEX('March 2019'!$G$3:$BR$161,MATCH('Buying nGRPs'!$A103,'March 2019'!$A$3:$A$158,0),MATCH('Buying nGRPs'!AK$9,'March 2019'!$G$1:$BR$1,0))/SUMIFS(Summary!$D:$D,Summary!$A:$A,'Buying nGRPs'!$A103),"")</f>
        <v>0</v>
      </c>
      <c r="AL103" s="158">
        <f>IFERROR(INDEX('March 2019'!$G$3:$BR$161,MATCH('Buying nGRPs'!$A103,'March 2019'!$A$3:$A$158,0),MATCH('Buying nGRPs'!AL$9,'March 2019'!$G$1:$BR$1,0))/SUMIFS(Summary!$D:$D,Summary!$A:$A,'Buying nGRPs'!$A103),"")</f>
        <v>0</v>
      </c>
      <c r="AM103" s="158" t="str">
        <f>IFERROR(INDEX('March 2019'!$G$3:$BR$161,MATCH('Buying nGRPs'!$A103,'March 2019'!$A$3:$A$158,0),MATCH('Buying nGRPs'!AM$9,'March 2019'!$G$1:$BR$1,0))/SUMIFS(Summary!$D:$D,Summary!$A:$A,'Buying nGRPs'!$A103),"")</f>
        <v/>
      </c>
      <c r="AN103" s="158">
        <f>IFERROR(INDEX('March 2019'!$G$3:$BR$161,MATCH('Buying nGRPs'!$A103,'March 2019'!$A$3:$A$158,0),MATCH('Buying nGRPs'!AN$9,'March 2019'!$G$1:$BR$1,0))/SUMIFS(Summary!$D:$D,Summary!$A:$A,'Buying nGRPs'!$A103),"")</f>
        <v>0</v>
      </c>
      <c r="AO103" s="158">
        <f>IFERROR(INDEX('March 2019'!$G$3:$BR$161,MATCH('Buying nGRPs'!$A103,'March 2019'!$A$3:$A$158,0),MATCH('Buying nGRPs'!AO$9,'March 2019'!$G$1:$BR$1,0))/SUMIFS(Summary!$D:$D,Summary!$A:$A,'Buying nGRPs'!$A103),"")</f>
        <v>0</v>
      </c>
      <c r="AP103" s="158" t="str">
        <f>IFERROR(INDEX('March 2019'!$G$3:$BR$161,MATCH('Buying nGRPs'!$A103,'March 2019'!$A$3:$A$158,0),MATCH('Buying nGRPs'!AP$9,'March 2019'!$G$1:$BR$1,0))/SUMIFS(Summary!$D:$D,Summary!$A:$A,'Buying nGRPs'!$A103),"")</f>
        <v/>
      </c>
      <c r="AQ103" s="158" t="str">
        <f>IFERROR(INDEX('March 2019'!$G$3:$BR$161,MATCH('Buying nGRPs'!$A103,'March 2019'!$A$3:$A$158,0),MATCH('Buying nGRPs'!AQ$9,'March 2019'!$G$1:$BR$1,0))/SUMIFS(Summary!$D:$D,Summary!$A:$A,'Buying nGRPs'!$A103),"")</f>
        <v/>
      </c>
      <c r="AR103" s="158">
        <f>IFERROR(INDEX('March 2019'!$G$3:$BR$161,MATCH('Buying nGRPs'!$A103,'March 2019'!$A$3:$A$158,0),MATCH('Buying nGRPs'!AR$9,'March 2019'!$G$1:$BR$1,0))/SUMIFS(Summary!$D:$D,Summary!$A:$A,'Buying nGRPs'!$A103),"")</f>
        <v>0</v>
      </c>
      <c r="AS103" s="158" t="str">
        <f>IFERROR(INDEX('March 2019'!$G$3:$BR$161,MATCH('Buying nGRPs'!$A103,'March 2019'!$A$3:$A$158,0),MATCH('Buying nGRPs'!AS$9,'March 2019'!$G$1:$BR$1,0))/SUMIFS(Summary!$D:$D,Summary!$A:$A,'Buying nGRPs'!$A103),"")</f>
        <v/>
      </c>
      <c r="AT103" s="158" t="str">
        <f>IFERROR(INDEX('March 2019'!$G$3:$BR$161,MATCH('Buying nGRPs'!$A103,'March 2019'!$A$3:$A$158,0),MATCH('Buying nGRPs'!AT$9,'March 2019'!$G$1:$BR$1,0))/SUMIFS(Summary!$D:$D,Summary!$A:$A,'Buying nGRPs'!$A103),"")</f>
        <v/>
      </c>
      <c r="AU103" s="158" t="str">
        <f>IFERROR(INDEX('March 2019'!$G$3:$BR$161,MATCH('Buying nGRPs'!$A103,'March 2019'!$A$3:$A$158,0),MATCH('Buying nGRPs'!AU$9,'March 2019'!$G$1:$BR$1,0))/SUMIFS(Summary!$D:$D,Summary!$A:$A,'Buying nGRPs'!$A103),"")</f>
        <v/>
      </c>
      <c r="AV103" s="158" t="str">
        <f>IFERROR(INDEX('March 2019'!$G$3:$BR$161,MATCH('Buying nGRPs'!$A103,'March 2019'!$A$3:$A$158,0),MATCH('Buying nGRPs'!AV$9,'March 2019'!$G$1:$BR$1,0))/SUMIFS(Summary!$D:$D,Summary!$A:$A,'Buying nGRPs'!$A103),"")</f>
        <v/>
      </c>
      <c r="AW103" s="158" t="str">
        <f>IFERROR(INDEX('March 2019'!$G$3:$BR$161,MATCH('Buying nGRPs'!$A103,'March 2019'!$A$3:$A$158,0),MATCH('Buying nGRPs'!AW$9,'March 2019'!$G$1:$BR$1,0))/SUMIFS(Summary!$D:$D,Summary!$A:$A,'Buying nGRPs'!$A103),"")</f>
        <v/>
      </c>
      <c r="AX103" s="158">
        <f>IFERROR(INDEX('March 2019'!$G$3:$BR$161,MATCH('Buying nGRPs'!$A103,'March 2019'!$A$3:$A$158,0),MATCH('Buying nGRPs'!AX$9,'March 2019'!$G$1:$BR$1,0))/SUMIFS(Summary!$D:$D,Summary!$A:$A,'Buying nGRPs'!$A103),"")</f>
        <v>0</v>
      </c>
      <c r="AY103" s="158">
        <f>IFERROR(INDEX('March 2019'!$G$3:$BR$161,MATCH('Buying nGRPs'!$A103,'March 2019'!$A$3:$A$158,0),MATCH('Buying nGRPs'!AY$9,'March 2019'!$G$1:$BR$1,0))/SUMIFS(Summary!$D:$D,Summary!$A:$A,'Buying nGRPs'!$A103),"")</f>
        <v>0</v>
      </c>
      <c r="AZ103" s="158">
        <f>IFERROR(INDEX('March 2019'!$G$3:$BR$161,MATCH('Buying nGRPs'!$A103,'March 2019'!$A$3:$A$158,0),MATCH('Buying nGRPs'!AZ$9,'March 2019'!$G$1:$BR$1,0))/SUMIFS(Summary!$D:$D,Summary!$A:$A,'Buying nGRPs'!$A103),"")</f>
        <v>0</v>
      </c>
      <c r="BA103" s="158">
        <f>IFERROR(INDEX('March 2019'!$G$3:$BR$161,MATCH('Buying nGRPs'!$A103,'March 2019'!$A$3:$A$158,0),MATCH('Buying nGRPs'!BA$9,'March 2019'!$G$1:$BR$1,0))/SUMIFS(Summary!$D:$D,Summary!$A:$A,'Buying nGRPs'!$A103),"")</f>
        <v>0</v>
      </c>
      <c r="BB103" s="11">
        <f>SUM(G103:BA103)</f>
        <v>0.33333333333333331</v>
      </c>
      <c r="BC103" s="11"/>
      <c r="BD103" s="114">
        <f>BC103-BB103</f>
        <v>-0.33333333333333331</v>
      </c>
    </row>
    <row r="104" spans="1:56">
      <c r="A104" s="77" t="s">
        <v>12</v>
      </c>
      <c r="B104" s="107">
        <f>SUM(B102:B103)</f>
        <v>0.33333333333333331</v>
      </c>
      <c r="C104" s="193"/>
      <c r="D104" s="145">
        <f>SUM(D102:D103)</f>
        <v>0</v>
      </c>
      <c r="E104" s="108">
        <f>SUM(E102:E103)</f>
        <v>-0.33333333333333331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0.33333333333333331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0.33333333333333331</v>
      </c>
      <c r="BC104" s="165">
        <f>SUM(BC102:BC103)</f>
        <v>0</v>
      </c>
      <c r="BD104" s="108">
        <f>SUM(BD102:BD103)</f>
        <v>-0.33333333333333331</v>
      </c>
    </row>
    <row r="105" spans="1:56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IFERROR(INDEX('March 2019'!$G$3:$BR$161,MATCH('Buying nGRPs'!$A106,'March 2019'!$A$3:$A$158,0),MATCH('Buying nGRPs'!G$9,'March 2019'!$G$1:$BR$1,0))/SUMIFS(Summary!$D:$D,Summary!$A:$A,'Buying nGRPs'!$A106),"")</f>
        <v/>
      </c>
      <c r="H106" s="158" t="str">
        <f>IFERROR(INDEX('March 2019'!$G$3:$BR$161,MATCH('Buying nGRPs'!$A106,'March 2019'!$A$3:$A$158,0),MATCH('Buying nGRPs'!H$9,'March 2019'!$G$1:$BR$1,0))/SUMIFS(Summary!$D:$D,Summary!$A:$A,'Buying nGRPs'!$A106),"")</f>
        <v/>
      </c>
      <c r="I106" s="158" t="str">
        <f>IFERROR(INDEX('March 2019'!$G$3:$BR$161,MATCH('Buying nGRPs'!$A106,'March 2019'!$A$3:$A$158,0),MATCH('Buying nGRPs'!I$9,'March 2019'!$G$1:$BR$1,0))/SUMIFS(Summary!$D:$D,Summary!$A:$A,'Buying nGRPs'!$A106),"")</f>
        <v/>
      </c>
      <c r="J106" s="158" t="str">
        <f>IFERROR(INDEX('March 2019'!$G$3:$BR$161,MATCH('Buying nGRPs'!$A106,'March 2019'!$A$3:$A$158,0),MATCH('Buying nGRPs'!J$9,'March 2019'!$G$1:$BR$1,0))/SUMIFS(Summary!$D:$D,Summary!$A:$A,'Buying nGRPs'!$A106),"")</f>
        <v/>
      </c>
      <c r="K106" s="158" t="str">
        <f>IFERROR(INDEX('March 2019'!$G$3:$BR$161,MATCH('Buying nGRPs'!$A106,'March 2019'!$A$3:$A$158,0),MATCH('Buying nGRPs'!K$9,'March 2019'!$G$1:$BR$1,0))/SUMIFS(Summary!$D:$D,Summary!$A:$A,'Buying nGRPs'!$A106),"")</f>
        <v/>
      </c>
      <c r="L106" s="158" t="str">
        <f>IFERROR(INDEX('March 2019'!$G$3:$BR$161,MATCH('Buying nGRPs'!$A106,'March 2019'!$A$3:$A$158,0),MATCH('Buying nGRPs'!L$9,'March 2019'!$G$1:$BR$1,0))/SUMIFS(Summary!$D:$D,Summary!$A:$A,'Buying nGRPs'!$A106),"")</f>
        <v/>
      </c>
      <c r="M106" s="158" t="str">
        <f>IFERROR(INDEX('March 2019'!$G$3:$BR$161,MATCH('Buying nGRPs'!$A106,'March 2019'!$A$3:$A$158,0),MATCH('Buying nGRPs'!M$9,'March 2019'!$G$1:$BR$1,0))/SUMIFS(Summary!$D:$D,Summary!$A:$A,'Buying nGRPs'!$A106),"")</f>
        <v/>
      </c>
      <c r="N106" s="158" t="str">
        <f>IFERROR(INDEX('March 2019'!$G$3:$BR$161,MATCH('Buying nGRPs'!$A106,'March 2019'!$A$3:$A$158,0),MATCH('Buying nGRPs'!N$9,'March 2019'!$G$1:$BR$1,0))/SUMIFS(Summary!$D:$D,Summary!$A:$A,'Buying nGRPs'!$A106),"")</f>
        <v/>
      </c>
      <c r="O106" s="158" t="str">
        <f>IFERROR(INDEX('March 2019'!$G$3:$BR$161,MATCH('Buying nGRPs'!$A106,'March 2019'!$A$3:$A$158,0),MATCH('Buying nGRPs'!O$9,'March 2019'!$G$1:$BR$1,0))/SUMIFS(Summary!$D:$D,Summary!$A:$A,'Buying nGRPs'!$A106),"")</f>
        <v/>
      </c>
      <c r="P106" s="158" t="str">
        <f>IFERROR(INDEX('March 2019'!$G$3:$BR$161,MATCH('Buying nGRPs'!$A106,'March 2019'!$A$3:$A$158,0),MATCH('Buying nGRPs'!P$9,'March 2019'!$G$1:$BR$1,0))/SUMIFS(Summary!$D:$D,Summary!$A:$A,'Buying nGRPs'!$A106),"")</f>
        <v/>
      </c>
      <c r="Q106" s="158" t="str">
        <f>IFERROR(INDEX('March 2019'!$G$3:$BR$161,MATCH('Buying nGRPs'!$A106,'March 2019'!$A$3:$A$158,0),MATCH('Buying nGRPs'!Q$9,'March 2019'!$G$1:$BR$1,0))/SUMIFS(Summary!$D:$D,Summary!$A:$A,'Buying nGRPs'!$A106),"")</f>
        <v/>
      </c>
      <c r="R106" s="158" t="str">
        <f>IFERROR(INDEX('March 2019'!$G$3:$BR$161,MATCH('Buying nGRPs'!$A106,'March 2019'!$A$3:$A$158,0),MATCH('Buying nGRPs'!R$9,'March 2019'!$G$1:$BR$1,0))/SUMIFS(Summary!$D:$D,Summary!$A:$A,'Buying nGRPs'!$A106),"")</f>
        <v/>
      </c>
      <c r="S106" s="158" t="str">
        <f>IFERROR(INDEX('March 2019'!$G$3:$BR$161,MATCH('Buying nGRPs'!$A106,'March 2019'!$A$3:$A$158,0),MATCH('Buying nGRPs'!S$9,'March 2019'!$G$1:$BR$1,0))/SUMIFS(Summary!$D:$D,Summary!$A:$A,'Buying nGRPs'!$A106),"")</f>
        <v/>
      </c>
      <c r="T106" s="158" t="str">
        <f>IFERROR(INDEX('March 2019'!$G$3:$BR$161,MATCH('Buying nGRPs'!$A106,'March 2019'!$A$3:$A$158,0),MATCH('Buying nGRPs'!T$9,'March 2019'!$G$1:$BR$1,0))/SUMIFS(Summary!$D:$D,Summary!$A:$A,'Buying nGRPs'!$A106),"")</f>
        <v/>
      </c>
      <c r="U106" s="158" t="str">
        <f>IFERROR(INDEX('March 2019'!$G$3:$BR$161,MATCH('Buying nGRPs'!$A106,'March 2019'!$A$3:$A$158,0),MATCH('Buying nGRPs'!U$9,'March 2019'!$G$1:$BR$1,0))/SUMIFS(Summary!$D:$D,Summary!$A:$A,'Buying nGRPs'!$A106),"")</f>
        <v/>
      </c>
      <c r="V106" s="158" t="str">
        <f>IFERROR(INDEX('March 2019'!$G$3:$BR$161,MATCH('Buying nGRPs'!$A106,'March 2019'!$A$3:$A$158,0),MATCH('Buying nGRPs'!V$9,'March 2019'!$G$1:$BR$1,0))/SUMIFS(Summary!$D:$D,Summary!$A:$A,'Buying nGRPs'!$A106),"")</f>
        <v/>
      </c>
      <c r="W106" s="158" t="str">
        <f>IFERROR(INDEX('March 2019'!$G$3:$BR$161,MATCH('Buying nGRPs'!$A106,'March 2019'!$A$3:$A$158,0),MATCH('Buying nGRPs'!W$9,'March 2019'!$G$1:$BR$1,0))/SUMIFS(Summary!$D:$D,Summary!$A:$A,'Buying nGRPs'!$A106),"")</f>
        <v/>
      </c>
      <c r="X106" s="158" t="str">
        <f>IFERROR(INDEX('March 2019'!$G$3:$BR$161,MATCH('Buying nGRPs'!$A106,'March 2019'!$A$3:$A$158,0),MATCH('Buying nGRPs'!X$9,'March 2019'!$G$1:$BR$1,0))/SUMIFS(Summary!$D:$D,Summary!$A:$A,'Buying nGRPs'!$A106),"")</f>
        <v/>
      </c>
      <c r="Y106" s="158" t="str">
        <f>IFERROR(INDEX('March 2019'!$G$3:$BR$161,MATCH('Buying nGRPs'!$A106,'March 2019'!$A$3:$A$158,0),MATCH('Buying nGRPs'!Y$9,'March 2019'!$G$1:$BR$1,0))/SUMIFS(Summary!$D:$D,Summary!$A:$A,'Buying nGRPs'!$A106),"")</f>
        <v/>
      </c>
      <c r="Z106" s="158" t="str">
        <f>IFERROR(INDEX('March 2019'!$G$3:$BR$161,MATCH('Buying nGRPs'!$A106,'March 2019'!$A$3:$A$158,0),MATCH('Buying nGRPs'!Z$9,'March 2019'!$G$1:$BR$1,0))/SUMIFS(Summary!$D:$D,Summary!$A:$A,'Buying nGRPs'!$A106),"")</f>
        <v/>
      </c>
      <c r="AA106" s="158" t="str">
        <f>IFERROR(INDEX('March 2019'!$G$3:$BR$161,MATCH('Buying nGRPs'!$A106,'March 2019'!$A$3:$A$158,0),MATCH('Buying nGRPs'!AA$9,'March 2019'!$G$1:$BR$1,0))/SUMIFS(Summary!$D:$D,Summary!$A:$A,'Buying nGRPs'!$A106),"")</f>
        <v/>
      </c>
      <c r="AB106" s="158" t="str">
        <f>IFERROR(INDEX('March 2019'!$G$3:$BR$161,MATCH('Buying nGRPs'!$A106,'March 2019'!$A$3:$A$158,0),MATCH('Buying nGRPs'!AB$9,'March 2019'!$G$1:$BR$1,0))/SUMIFS(Summary!$D:$D,Summary!$A:$A,'Buying nGRPs'!$A106),"")</f>
        <v/>
      </c>
      <c r="AC106" s="158" t="str">
        <f>IFERROR(INDEX('March 2019'!$G$3:$BR$161,MATCH('Buying nGRPs'!$A106,'March 2019'!$A$3:$A$158,0),MATCH('Buying nGRPs'!AC$9,'March 2019'!$G$1:$BR$1,0))/SUMIFS(Summary!$D:$D,Summary!$A:$A,'Buying nGRPs'!$A106),"")</f>
        <v/>
      </c>
      <c r="AD106" s="158" t="str">
        <f>IFERROR(INDEX('March 2019'!$G$3:$BR$161,MATCH('Buying nGRPs'!$A106,'March 2019'!$A$3:$A$158,0),MATCH('Buying nGRPs'!AD$9,'March 2019'!$G$1:$BR$1,0))/SUMIFS(Summary!$D:$D,Summary!$A:$A,'Buying nGRPs'!$A106),"")</f>
        <v/>
      </c>
      <c r="AE106" s="158" t="str">
        <f>IFERROR(INDEX('March 2019'!$G$3:$BR$161,MATCH('Buying nGRPs'!$A106,'March 2019'!$A$3:$A$158,0),MATCH('Buying nGRPs'!AE$9,'March 2019'!$G$1:$BR$1,0))/SUMIFS(Summary!$D:$D,Summary!$A:$A,'Buying nGRPs'!$A106),"")</f>
        <v/>
      </c>
      <c r="AF106" s="158" t="str">
        <f>IFERROR(INDEX('March 2019'!$G$3:$BR$161,MATCH('Buying nGRPs'!$A106,'March 2019'!$A$3:$A$158,0),MATCH('Buying nGRPs'!AF$9,'March 2019'!$G$1:$BR$1,0))/SUMIFS(Summary!$D:$D,Summary!$A:$A,'Buying nGRPs'!$A106),"")</f>
        <v/>
      </c>
      <c r="AG106" s="158" t="str">
        <f>IFERROR(INDEX('March 2019'!$G$3:$BR$161,MATCH('Buying nGRPs'!$A106,'March 2019'!$A$3:$A$158,0),MATCH('Buying nGRPs'!AG$9,'March 2019'!$G$1:$BR$1,0))/SUMIFS(Summary!$D:$D,Summary!$A:$A,'Buying nGRPs'!$A106),"")</f>
        <v/>
      </c>
      <c r="AH106" s="158" t="str">
        <f>IFERROR(INDEX('March 2019'!$G$3:$BR$161,MATCH('Buying nGRPs'!$A106,'March 2019'!$A$3:$A$158,0),MATCH('Buying nGRPs'!AH$9,'March 2019'!$G$1:$BR$1,0))/SUMIFS(Summary!$D:$D,Summary!$A:$A,'Buying nGRPs'!$A106),"")</f>
        <v/>
      </c>
      <c r="AI106" s="158" t="str">
        <f>IFERROR(INDEX('March 2019'!$G$3:$BR$161,MATCH('Buying nGRPs'!$A106,'March 2019'!$A$3:$A$158,0),MATCH('Buying nGRPs'!AI$9,'March 2019'!$G$1:$BR$1,0))/SUMIFS(Summary!$D:$D,Summary!$A:$A,'Buying nGRPs'!$A106),"")</f>
        <v/>
      </c>
      <c r="AJ106" s="158" t="str">
        <f>IFERROR(INDEX('March 2019'!$G$3:$BR$161,MATCH('Buying nGRPs'!$A106,'March 2019'!$A$3:$A$158,0),MATCH('Buying nGRPs'!AJ$9,'March 2019'!$G$1:$BR$1,0))/SUMIFS(Summary!$D:$D,Summary!$A:$A,'Buying nGRPs'!$A106),"")</f>
        <v/>
      </c>
      <c r="AK106" s="158" t="str">
        <f>IFERROR(INDEX('March 2019'!$G$3:$BR$161,MATCH('Buying nGRPs'!$A106,'March 2019'!$A$3:$A$158,0),MATCH('Buying nGRPs'!AK$9,'March 2019'!$G$1:$BR$1,0))/SUMIFS(Summary!$D:$D,Summary!$A:$A,'Buying nGRPs'!$A106),"")</f>
        <v/>
      </c>
      <c r="AL106" s="158" t="str">
        <f>IFERROR(INDEX('March 2019'!$G$3:$BR$161,MATCH('Buying nGRPs'!$A106,'March 2019'!$A$3:$A$158,0),MATCH('Buying nGRPs'!AL$9,'March 2019'!$G$1:$BR$1,0))/SUMIFS(Summary!$D:$D,Summary!$A:$A,'Buying nGRPs'!$A106),"")</f>
        <v/>
      </c>
      <c r="AM106" s="158" t="str">
        <f>IFERROR(INDEX('March 2019'!$G$3:$BR$161,MATCH('Buying nGRPs'!$A106,'March 2019'!$A$3:$A$158,0),MATCH('Buying nGRPs'!AM$9,'March 2019'!$G$1:$BR$1,0))/SUMIFS(Summary!$D:$D,Summary!$A:$A,'Buying nGRPs'!$A106),"")</f>
        <v/>
      </c>
      <c r="AN106" s="158" t="str">
        <f>IFERROR(INDEX('March 2019'!$G$3:$BR$161,MATCH('Buying nGRPs'!$A106,'March 2019'!$A$3:$A$158,0),MATCH('Buying nGRPs'!AN$9,'March 2019'!$G$1:$BR$1,0))/SUMIFS(Summary!$D:$D,Summary!$A:$A,'Buying nGRPs'!$A106),"")</f>
        <v/>
      </c>
      <c r="AO106" s="158" t="str">
        <f>IFERROR(INDEX('March 2019'!$G$3:$BR$161,MATCH('Buying nGRPs'!$A106,'March 2019'!$A$3:$A$158,0),MATCH('Buying nGRPs'!AO$9,'March 2019'!$G$1:$BR$1,0))/SUMIFS(Summary!$D:$D,Summary!$A:$A,'Buying nGRPs'!$A106),"")</f>
        <v/>
      </c>
      <c r="AP106" s="158" t="str">
        <f>IFERROR(INDEX('March 2019'!$G$3:$BR$161,MATCH('Buying nGRPs'!$A106,'March 2019'!$A$3:$A$158,0),MATCH('Buying nGRPs'!AP$9,'March 2019'!$G$1:$BR$1,0))/SUMIFS(Summary!$D:$D,Summary!$A:$A,'Buying nGRPs'!$A106),"")</f>
        <v/>
      </c>
      <c r="AQ106" s="158" t="str">
        <f>IFERROR(INDEX('March 2019'!$G$3:$BR$161,MATCH('Buying nGRPs'!$A106,'March 2019'!$A$3:$A$158,0),MATCH('Buying nGRPs'!AQ$9,'March 2019'!$G$1:$BR$1,0))/SUMIFS(Summary!$D:$D,Summary!$A:$A,'Buying nGRPs'!$A106),"")</f>
        <v/>
      </c>
      <c r="AR106" s="158" t="str">
        <f>IFERROR(INDEX('March 2019'!$G$3:$BR$161,MATCH('Buying nGRPs'!$A106,'March 2019'!$A$3:$A$158,0),MATCH('Buying nGRPs'!AR$9,'March 2019'!$G$1:$BR$1,0))/SUMIFS(Summary!$D:$D,Summary!$A:$A,'Buying nGRPs'!$A106),"")</f>
        <v/>
      </c>
      <c r="AS106" s="158" t="str">
        <f>IFERROR(INDEX('March 2019'!$G$3:$BR$161,MATCH('Buying nGRPs'!$A106,'March 2019'!$A$3:$A$158,0),MATCH('Buying nGRPs'!AS$9,'March 2019'!$G$1:$BR$1,0))/SUMIFS(Summary!$D:$D,Summary!$A:$A,'Buying nGRPs'!$A106),"")</f>
        <v/>
      </c>
      <c r="AT106" s="158" t="str">
        <f>IFERROR(INDEX('March 2019'!$G$3:$BR$161,MATCH('Buying nGRPs'!$A106,'March 2019'!$A$3:$A$158,0),MATCH('Buying nGRPs'!AT$9,'March 2019'!$G$1:$BR$1,0))/SUMIFS(Summary!$D:$D,Summary!$A:$A,'Buying nGRPs'!$A106),"")</f>
        <v/>
      </c>
      <c r="AU106" s="158" t="str">
        <f>IFERROR(INDEX('March 2019'!$G$3:$BR$161,MATCH('Buying nGRPs'!$A106,'March 2019'!$A$3:$A$158,0),MATCH('Buying nGRPs'!AU$9,'March 2019'!$G$1:$BR$1,0))/SUMIFS(Summary!$D:$D,Summary!$A:$A,'Buying nGRPs'!$A106),"")</f>
        <v/>
      </c>
      <c r="AV106" s="158" t="str">
        <f>IFERROR(INDEX('March 2019'!$G$3:$BR$161,MATCH('Buying nGRPs'!$A106,'March 2019'!$A$3:$A$158,0),MATCH('Buying nGRPs'!AV$9,'March 2019'!$G$1:$BR$1,0))/SUMIFS(Summary!$D:$D,Summary!$A:$A,'Buying nGRPs'!$A106),"")</f>
        <v/>
      </c>
      <c r="AW106" s="158" t="str">
        <f>IFERROR(INDEX('March 2019'!$G$3:$BR$161,MATCH('Buying nGRPs'!$A106,'March 2019'!$A$3:$A$158,0),MATCH('Buying nGRPs'!AW$9,'March 2019'!$G$1:$BR$1,0))/SUMIFS(Summary!$D:$D,Summary!$A:$A,'Buying nGRPs'!$A106),"")</f>
        <v/>
      </c>
      <c r="AX106" s="158" t="str">
        <f>IFERROR(INDEX('March 2019'!$G$3:$BR$161,MATCH('Buying nGRPs'!$A106,'March 2019'!$A$3:$A$158,0),MATCH('Buying nGRPs'!AX$9,'March 2019'!$G$1:$BR$1,0))/SUMIFS(Summary!$D:$D,Summary!$A:$A,'Buying nGRPs'!$A106),"")</f>
        <v/>
      </c>
      <c r="AY106" s="158" t="str">
        <f>IFERROR(INDEX('March 2019'!$G$3:$BR$161,MATCH('Buying nGRPs'!$A106,'March 2019'!$A$3:$A$158,0),MATCH('Buying nGRPs'!AY$9,'March 2019'!$G$1:$BR$1,0))/SUMIFS(Summary!$D:$D,Summary!$A:$A,'Buying nGRPs'!$A106),"")</f>
        <v/>
      </c>
      <c r="AZ106" s="158" t="str">
        <f>IFERROR(INDEX('March 2019'!$G$3:$BR$161,MATCH('Buying nGRPs'!$A106,'March 2019'!$A$3:$A$158,0),MATCH('Buying nGRPs'!AZ$9,'March 2019'!$G$1:$BR$1,0))/SUMIFS(Summary!$D:$D,Summary!$A:$A,'Buying nGRPs'!$A106),"")</f>
        <v/>
      </c>
      <c r="BA106" s="158" t="str">
        <f>IFERROR(INDEX('March 2019'!$G$3:$BR$161,MATCH('Buying nGRPs'!$A106,'March 2019'!$A$3:$A$158,0),MATCH('Buying nGRPs'!BA$9,'March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>
      <c r="A108" s="77" t="s">
        <v>115</v>
      </c>
      <c r="B108" s="107">
        <f>B107+B104+B100+B95+B91+B84+B65+B41+B31+B15</f>
        <v>6.0308978092808516</v>
      </c>
      <c r="C108" s="191">
        <f>B108/1000000</f>
        <v>6.0308978092808517E-6</v>
      </c>
      <c r="D108" s="145">
        <f>D107+D104+D100+D95+D91+D84+D65+D41+D31+D15</f>
        <v>0</v>
      </c>
      <c r="E108" s="138">
        <f>E107+E104+E100+E95+E91+E84+E65+E41+E31+E15</f>
        <v>-6.0308978092808516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1.9650341472947859</v>
      </c>
      <c r="AD108" s="165">
        <f>AD107+AD104+AD100+AD95+AD91+AD84+AD65+AD41+AD31+AD15</f>
        <v>2.3624285749371796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0.99077280932837886</v>
      </c>
      <c r="AI108" s="165">
        <f t="shared" si="102"/>
        <v>0</v>
      </c>
      <c r="AJ108" s="165">
        <f t="shared" si="102"/>
        <v>0</v>
      </c>
      <c r="AK108" s="165">
        <f t="shared" si="102"/>
        <v>0.12882003692347893</v>
      </c>
      <c r="AL108" s="165">
        <f t="shared" si="102"/>
        <v>6.1901595744680855E-2</v>
      </c>
      <c r="AM108" s="165">
        <f t="shared" si="102"/>
        <v>0</v>
      </c>
      <c r="AN108" s="165">
        <f t="shared" si="102"/>
        <v>0</v>
      </c>
      <c r="AO108" s="165">
        <f t="shared" si="102"/>
        <v>0.52194064505234716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6.0308978092808516</v>
      </c>
      <c r="BC108" s="165">
        <f>BC107+BC104+BC100+BC95+BC91+BC84+BC65+BC41+BC31+BC15</f>
        <v>0</v>
      </c>
      <c r="BD108" s="108">
        <f t="shared" si="102"/>
        <v>-6.0308978092808516</v>
      </c>
    </row>
    <row r="109" spans="1:56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>
      <c r="A128" s="77" t="s">
        <v>135</v>
      </c>
      <c r="B128" s="107">
        <f t="shared" ref="B128:D128" si="111">B127+B108</f>
        <v>6.0308978092808516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1.9650341472947859</v>
      </c>
      <c r="AD128" s="165">
        <f t="shared" si="114"/>
        <v>2.3624285749371796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0.99077280932837886</v>
      </c>
      <c r="AI128" s="165">
        <f t="shared" si="112"/>
        <v>0</v>
      </c>
      <c r="AJ128" s="165">
        <f t="shared" si="112"/>
        <v>0</v>
      </c>
      <c r="AK128" s="165">
        <f t="shared" si="112"/>
        <v>0.12882003692347893</v>
      </c>
      <c r="AL128" s="165">
        <f t="shared" si="112"/>
        <v>6.1901595744680855E-2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0.52194064505234716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6.0308978092808516</v>
      </c>
      <c r="BC128" s="165">
        <f t="shared" si="112"/>
        <v>0</v>
      </c>
      <c r="BD128" s="108"/>
    </row>
    <row r="129" spans="1:56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thickBot="1">
      <c r="A166" s="85" t="s">
        <v>166</v>
      </c>
      <c r="B166" s="116">
        <f>B165+B164+B163+B158+B153+B127+B108</f>
        <v>6.0308978092808516</v>
      </c>
      <c r="C166" s="190"/>
      <c r="D166" s="181">
        <f t="shared" ref="D166" si="128">D165+D164+D159+D158+D153+D127+D108</f>
        <v>0</v>
      </c>
      <c r="E166" s="117">
        <f>D166-B166</f>
        <v>-6.0308978092808516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1.9650341472947859</v>
      </c>
      <c r="AD166" s="181">
        <f t="shared" si="130"/>
        <v>2.3624285749371796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0.99077280932837886</v>
      </c>
      <c r="AI166" s="181">
        <f t="shared" si="130"/>
        <v>0</v>
      </c>
      <c r="AJ166" s="181">
        <f t="shared" si="130"/>
        <v>0</v>
      </c>
      <c r="AK166" s="181">
        <f t="shared" si="130"/>
        <v>0.12882003692347893</v>
      </c>
      <c r="AL166" s="181">
        <f t="shared" si="130"/>
        <v>6.1901595744680855E-2</v>
      </c>
      <c r="AM166" s="181">
        <f t="shared" si="130"/>
        <v>0</v>
      </c>
      <c r="AN166" s="181">
        <f t="shared" si="130"/>
        <v>0</v>
      </c>
      <c r="AO166" s="181">
        <f t="shared" si="130"/>
        <v>0.52194064505234716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6.0308978092808516</v>
      </c>
      <c r="BC166" s="181">
        <f t="shared" si="130"/>
        <v>0</v>
      </c>
      <c r="BD166" s="117"/>
    </row>
    <row r="167" spans="1:56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#REF!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#REF!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#REF!</v>
      </c>
      <c r="AL170" s="155" t="e">
        <f>AL11+AL12+AL17+AL18+AL19+AL22+AL27+AL43+AL44+#REF!+AL46+AL45</f>
        <v>#REF!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#REF!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#REF!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#REF!</v>
      </c>
      <c r="BB170" s="154"/>
      <c r="BC170" s="155"/>
      <c r="BD170" s="155"/>
    </row>
    <row r="171" spans="1:56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0.74535714285714283</v>
      </c>
      <c r="AD171" s="155">
        <f>AD25+AD26+AD50+AD53+AD74+AD90+AD103+AD93</f>
        <v>0.4511904761904762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1.2500000000000001E-2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0.22738095238095238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#REF!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#REF!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#REF!</v>
      </c>
      <c r="AL173" s="169" t="e">
        <f t="shared" si="135"/>
        <v>#REF!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#REF!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#REF!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#REF!</v>
      </c>
      <c r="BB173" s="154"/>
      <c r="BC173" s="155"/>
      <c r="BD173" s="155">
        <f>BD172-BD171</f>
        <v>113</v>
      </c>
    </row>
    <row r="174" spans="1:56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-6.0308978092808516</v>
      </c>
      <c r="BC174" s="155"/>
      <c r="BD174" s="155"/>
    </row>
    <row r="175" spans="1:56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#REF!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#REF!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#REF!</v>
      </c>
      <c r="AL175" s="170" t="e">
        <f t="shared" si="137"/>
        <v>#REF!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#REF!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#REF!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#REF!</v>
      </c>
      <c r="BB175" s="154"/>
      <c r="BC175" s="155"/>
      <c r="BD175" s="155"/>
    </row>
    <row r="176" spans="1:56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#REF!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#REF!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#REF!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#REF!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#REF!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#REF!</v>
      </c>
      <c r="AL178" s="172" t="e">
        <f t="shared" si="140"/>
        <v>#REF!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#REF!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#REF!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#REF!</v>
      </c>
      <c r="BB178" s="154"/>
      <c r="BC178" s="155"/>
      <c r="BD178" s="155"/>
    </row>
  </sheetData>
  <customSheetViews>
    <customSheetView guid="{F1AA6B84-95C5-43AE-BF0A-16AA751CD028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4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8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5F8EC55F-6BE6-42EB-BDA6-7DA9ACE0C263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18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3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opLeftCell="A67" zoomScaleNormal="90" workbookViewId="0">
      <selection activeCell="B87" sqref="B87"/>
    </sheetView>
  </sheetViews>
  <sheetFormatPr defaultRowHeight="14.5"/>
  <cols>
    <col min="1" max="1" width="13.453125" bestFit="1" customWidth="1"/>
    <col min="2" max="2" width="18.1796875" bestFit="1" customWidth="1"/>
    <col min="3" max="3" width="16" bestFit="1" customWidth="1"/>
    <col min="4" max="4" width="14" style="336" bestFit="1" customWidth="1"/>
    <col min="5" max="5" width="15" style="336" bestFit="1" customWidth="1"/>
    <col min="6" max="6" width="19.81640625" style="153" bestFit="1" customWidth="1"/>
    <col min="7" max="7" width="31.7265625" style="153" bestFit="1" customWidth="1"/>
    <col min="8" max="8" width="5" style="1" hidden="1" customWidth="1"/>
    <col min="9" max="9" width="4.81640625" style="1" hidden="1" customWidth="1"/>
    <col min="10" max="10" width="5.7265625" style="1" hidden="1" customWidth="1"/>
    <col min="11" max="11" width="5.26953125" style="1" hidden="1" customWidth="1"/>
    <col min="12" max="12" width="5.7265625" style="1" hidden="1" customWidth="1"/>
    <col min="13" max="13" width="6" style="1" hidden="1" customWidth="1"/>
    <col min="14" max="14" width="6" hidden="1" customWidth="1"/>
    <col min="15" max="15" width="24.26953125" hidden="1" customWidth="1"/>
    <col min="16" max="16" width="12.81640625" hidden="1" customWidth="1"/>
    <col min="17" max="17" width="5.7265625" hidden="1" customWidth="1"/>
    <col min="18" max="18" width="2.54296875" style="153" hidden="1" customWidth="1"/>
    <col min="19" max="19" width="6.81640625" style="153" hidden="1" customWidth="1"/>
    <col min="20" max="20" width="22.54296875" hidden="1" customWidth="1"/>
    <col min="21" max="21" width="11" hidden="1" customWidth="1"/>
    <col min="22" max="22" width="13.26953125" bestFit="1" customWidth="1"/>
    <col min="23" max="25" width="13.26953125" style="605" bestFit="1" customWidth="1"/>
    <col min="26" max="26" width="7.7265625" bestFit="1" customWidth="1"/>
    <col min="27" max="27" width="13.26953125" bestFit="1" customWidth="1"/>
    <col min="28" max="30" width="12.1796875" bestFit="1" customWidth="1"/>
    <col min="31" max="31" width="28.453125" bestFit="1" customWidth="1"/>
    <col min="32" max="32" width="4.7265625" bestFit="1" customWidth="1"/>
    <col min="33" max="33" width="13.26953125" bestFit="1" customWidth="1"/>
  </cols>
  <sheetData>
    <row r="1" spans="1:32" s="153" customFormat="1">
      <c r="A1" s="549"/>
      <c r="B1" s="550"/>
      <c r="C1" s="551" t="s">
        <v>426</v>
      </c>
      <c r="D1" s="551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W1" s="605"/>
      <c r="X1" s="605"/>
      <c r="Y1" s="605"/>
      <c r="AE1" s="606">
        <v>302000000</v>
      </c>
    </row>
    <row r="2" spans="1:32" s="153" customFormat="1">
      <c r="A2" s="550">
        <f>D2-D3</f>
        <v>-11885836.875</v>
      </c>
      <c r="B2" s="559" t="s">
        <v>252</v>
      </c>
      <c r="C2" s="548"/>
      <c r="D2" s="552">
        <f>B103</f>
        <v>359741077.125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605"/>
      <c r="X2" s="605"/>
      <c r="Y2" s="605"/>
      <c r="Z2" s="1"/>
    </row>
    <row r="3" spans="1:32" s="153" customFormat="1" ht="15" thickBot="1">
      <c r="A3" s="549"/>
      <c r="B3" s="559" t="s">
        <v>253</v>
      </c>
      <c r="C3" s="548"/>
      <c r="D3" s="552">
        <f>C103</f>
        <v>371626914</v>
      </c>
      <c r="E3" s="302">
        <f>D2-D3</f>
        <v>-11885836.875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05"/>
      <c r="X3" s="605"/>
      <c r="Y3" s="605"/>
      <c r="Z3" s="636"/>
    </row>
    <row r="4" spans="1:32">
      <c r="A4" s="546" t="s">
        <v>34</v>
      </c>
      <c r="B4" s="546" t="s">
        <v>208</v>
      </c>
      <c r="C4" s="547" t="s">
        <v>327</v>
      </c>
      <c r="D4" s="547" t="s">
        <v>419</v>
      </c>
      <c r="E4" s="525" t="s">
        <v>420</v>
      </c>
      <c r="F4" s="526" t="s">
        <v>421</v>
      </c>
      <c r="G4" s="556" t="s">
        <v>427</v>
      </c>
      <c r="H4" s="527" t="s">
        <v>255</v>
      </c>
      <c r="I4" s="528" t="s">
        <v>256</v>
      </c>
      <c r="J4" s="529" t="s">
        <v>261</v>
      </c>
      <c r="K4" s="545" t="s">
        <v>422</v>
      </c>
      <c r="L4" s="545" t="s">
        <v>423</v>
      </c>
      <c r="M4" s="545" t="s">
        <v>424</v>
      </c>
      <c r="N4" s="529" t="s">
        <v>425</v>
      </c>
      <c r="P4" s="246"/>
      <c r="Q4" s="246"/>
      <c r="R4" s="325"/>
      <c r="S4" s="246"/>
      <c r="T4" s="323" t="s">
        <v>298</v>
      </c>
      <c r="U4" s="320" t="s">
        <v>297</v>
      </c>
      <c r="V4" s="637">
        <v>43466</v>
      </c>
      <c r="W4" s="637">
        <v>43497</v>
      </c>
      <c r="X4" s="637" t="s">
        <v>525</v>
      </c>
      <c r="Y4" s="605" t="s">
        <v>526</v>
      </c>
      <c r="Z4" t="s">
        <v>527</v>
      </c>
    </row>
    <row r="5" spans="1:32" ht="15.5">
      <c r="A5" s="52" t="str">
        <f>'March 2019'!F3</f>
        <v>PTV</v>
      </c>
      <c r="B5" s="140">
        <f>'March 2019'!B3</f>
        <v>12400000</v>
      </c>
      <c r="C5" s="140">
        <v>20000000</v>
      </c>
      <c r="D5" s="140">
        <f>'March 2019'!C3</f>
        <v>20000000</v>
      </c>
      <c r="E5" s="140"/>
      <c r="F5" s="247" t="str">
        <f t="shared" ref="F5:F6" si="0">IFERROR(B5/E5,"")</f>
        <v/>
      </c>
      <c r="G5" s="140"/>
      <c r="H5" s="530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6">
        <v>11023792</v>
      </c>
      <c r="W5" s="606">
        <v>23000000</v>
      </c>
      <c r="X5" s="606">
        <f>SUM(V5:W5)</f>
        <v>34023792</v>
      </c>
      <c r="Y5" s="606">
        <v>22246410.16</v>
      </c>
      <c r="Z5" s="250">
        <f>X5/Y5-1</f>
        <v>0.52940594708517241</v>
      </c>
    </row>
    <row r="6" spans="1:32" ht="15.5">
      <c r="A6" s="15" t="str">
        <f>'March 2019'!F4</f>
        <v>ATV</v>
      </c>
      <c r="B6" s="140">
        <f>'March 2019'!B4</f>
        <v>20400000</v>
      </c>
      <c r="C6" s="141">
        <v>17126914</v>
      </c>
      <c r="D6" s="141">
        <f>'March 2019'!C4</f>
        <v>17126914</v>
      </c>
      <c r="E6" s="141"/>
      <c r="F6" s="247" t="str">
        <f t="shared" si="0"/>
        <v/>
      </c>
      <c r="G6" s="140">
        <v>15000000</v>
      </c>
      <c r="H6" s="531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6">
        <v>0</v>
      </c>
      <c r="W6" s="606">
        <v>0</v>
      </c>
      <c r="X6" s="606">
        <f t="shared" ref="X6:X7" si="1">SUM(V6:W6)</f>
        <v>0</v>
      </c>
      <c r="Y6" s="606">
        <v>0</v>
      </c>
      <c r="Z6" s="250">
        <v>0</v>
      </c>
    </row>
    <row r="7" spans="1:32" ht="15.5">
      <c r="A7" s="15" t="str">
        <f>'March 2019'!F5</f>
        <v>PTV Sports</v>
      </c>
      <c r="B7" s="140">
        <f>'March 2019'!B5</f>
        <v>0</v>
      </c>
      <c r="C7" s="141">
        <v>0</v>
      </c>
      <c r="D7" s="141">
        <f>'March 2019'!C5</f>
        <v>0</v>
      </c>
      <c r="E7" s="141"/>
      <c r="F7" s="247"/>
      <c r="G7" s="140"/>
      <c r="H7" s="531"/>
      <c r="I7" s="141"/>
      <c r="J7" s="248"/>
      <c r="K7" s="248"/>
      <c r="L7" s="248"/>
      <c r="M7" s="248"/>
      <c r="N7" s="532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6">
        <v>0</v>
      </c>
      <c r="W7" s="606">
        <v>0</v>
      </c>
      <c r="X7" s="606">
        <f t="shared" si="1"/>
        <v>0</v>
      </c>
      <c r="Y7" s="606">
        <v>0</v>
      </c>
      <c r="Z7" s="250">
        <v>0</v>
      </c>
    </row>
    <row r="8" spans="1:32" ht="15.5">
      <c r="A8" s="17" t="str">
        <f>'March 2019'!F6</f>
        <v>TOTAL</v>
      </c>
      <c r="B8" s="16">
        <f>'March 2019'!B6</f>
        <v>32800000</v>
      </c>
      <c r="C8" s="165">
        <f>SUM(C5:C7)</f>
        <v>37126914</v>
      </c>
      <c r="D8" s="165">
        <f>'March 2019'!C6</f>
        <v>37126914</v>
      </c>
      <c r="E8" s="560">
        <f>C8/D3</f>
        <v>9.9903727640135345E-2</v>
      </c>
      <c r="F8" s="241">
        <f>SUM(F5:F7)</f>
        <v>0</v>
      </c>
      <c r="G8" s="242"/>
      <c r="H8" s="107">
        <f t="shared" ref="H8:N8" si="2">SUM(H5:H7)</f>
        <v>0</v>
      </c>
      <c r="I8" s="165">
        <f t="shared" si="2"/>
        <v>0</v>
      </c>
      <c r="J8" s="165">
        <f t="shared" si="2"/>
        <v>0</v>
      </c>
      <c r="K8" s="165">
        <f t="shared" si="2"/>
        <v>0</v>
      </c>
      <c r="L8" s="165">
        <f t="shared" si="2"/>
        <v>0</v>
      </c>
      <c r="M8" s="165">
        <f t="shared" si="2"/>
        <v>0</v>
      </c>
      <c r="N8" s="165">
        <f t="shared" si="2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6">
        <f>SUM(V5:V7)</f>
        <v>11023792</v>
      </c>
      <c r="W8" s="606">
        <f t="shared" ref="W8:Y8" si="3">SUM(W5:W7)</f>
        <v>23000000</v>
      </c>
      <c r="X8" s="606">
        <f t="shared" si="3"/>
        <v>34023792</v>
      </c>
      <c r="Y8" s="606">
        <f t="shared" si="3"/>
        <v>22246410.16</v>
      </c>
      <c r="Z8" s="250">
        <f>X8/Y8-1</f>
        <v>0.52940594708517241</v>
      </c>
      <c r="AE8" s="250">
        <f>B8/AE1</f>
        <v>0.10860927152317881</v>
      </c>
      <c r="AF8" s="250">
        <v>0.15</v>
      </c>
    </row>
    <row r="9" spans="1:32" ht="15.5">
      <c r="A9" s="18" t="str">
        <f>'March 2019'!F7</f>
        <v>Entertainment</v>
      </c>
      <c r="B9" s="18"/>
      <c r="C9" s="641">
        <f>C25/D3</f>
        <v>0.60679135849670995</v>
      </c>
      <c r="D9" s="144">
        <f>'March 2019'!C7</f>
        <v>0</v>
      </c>
      <c r="E9" s="144"/>
      <c r="F9" s="78"/>
      <c r="G9" s="554"/>
      <c r="H9" s="533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2" ht="15.5">
      <c r="A10" s="24" t="str">
        <f>'March 2019'!F8</f>
        <v>GEO Entertainment</v>
      </c>
      <c r="B10" s="142">
        <f>'March 2019'!B8</f>
        <v>43776872</v>
      </c>
      <c r="C10" s="142">
        <v>47000000</v>
      </c>
      <c r="D10" s="142">
        <f>'March 2019'!C8</f>
        <v>47000000</v>
      </c>
      <c r="E10" s="577"/>
      <c r="F10" s="239"/>
      <c r="G10" s="142" t="s">
        <v>493</v>
      </c>
      <c r="H10" s="534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6">
        <v>32369501</v>
      </c>
      <c r="W10" s="606">
        <v>40000000</v>
      </c>
      <c r="X10" s="606">
        <f>SUM(V10:W10)</f>
        <v>72369501</v>
      </c>
      <c r="Y10" s="606">
        <v>88228819</v>
      </c>
      <c r="Z10" s="250">
        <f>X10/Y10-1</f>
        <v>-0.17975212838335741</v>
      </c>
      <c r="AB10">
        <f>29/5</f>
        <v>5.8</v>
      </c>
      <c r="AC10" t="s">
        <v>494</v>
      </c>
      <c r="AE10" t="s">
        <v>496</v>
      </c>
    </row>
    <row r="11" spans="1:32" ht="15.5">
      <c r="A11" s="24" t="str">
        <f>'March 2019'!F9</f>
        <v>HUM TV</v>
      </c>
      <c r="B11" s="616">
        <f>'March 2019'!B9</f>
        <v>12000000</v>
      </c>
      <c r="C11" s="142">
        <v>8000000</v>
      </c>
      <c r="D11" s="142">
        <f>'March 2019'!C9</f>
        <v>8000000</v>
      </c>
      <c r="E11" s="578">
        <f>SUM(C10:C12)</f>
        <v>103000000</v>
      </c>
      <c r="F11" s="659">
        <f>E11/D2</f>
        <v>0.28631703897470229</v>
      </c>
      <c r="G11" s="142" t="s">
        <v>528</v>
      </c>
      <c r="H11" s="534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6">
        <v>13549701.109999999</v>
      </c>
      <c r="W11" s="606">
        <v>8822000</v>
      </c>
      <c r="X11" s="606">
        <f t="shared" ref="X11:X25" si="4">SUM(V11:W11)</f>
        <v>22371701.109999999</v>
      </c>
      <c r="Y11" s="606">
        <v>54725000</v>
      </c>
      <c r="Z11" s="250">
        <f>X11/Y11-1</f>
        <v>-0.5911977869346734</v>
      </c>
      <c r="AE11" t="s">
        <v>497</v>
      </c>
    </row>
    <row r="12" spans="1:32" ht="15.5">
      <c r="A12" s="24" t="str">
        <f>'March 2019'!F10</f>
        <v>ARY Digital</v>
      </c>
      <c r="B12" s="616">
        <f>'March 2019'!B10</f>
        <v>47740750</v>
      </c>
      <c r="C12" s="142">
        <v>48000000</v>
      </c>
      <c r="D12" s="142">
        <f>'March 2019'!C10</f>
        <v>48000000</v>
      </c>
      <c r="E12" s="578"/>
      <c r="F12" s="573"/>
      <c r="G12" s="142" t="s">
        <v>529</v>
      </c>
      <c r="H12" s="534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6">
        <v>30112259.659999996</v>
      </c>
      <c r="W12" s="606">
        <v>42565000</v>
      </c>
      <c r="X12" s="606">
        <f t="shared" si="4"/>
        <v>72677259.659999996</v>
      </c>
      <c r="Y12" s="606">
        <v>39258146.510000005</v>
      </c>
      <c r="Z12" s="250">
        <f t="shared" ref="Z12:Z25" si="5">X12/Y12-1</f>
        <v>0.851265689313359</v>
      </c>
      <c r="AA12" s="468">
        <v>110000000</v>
      </c>
      <c r="AB12" s="606">
        <f>AA12-X12</f>
        <v>37322740.340000004</v>
      </c>
      <c r="AE12" s="605" t="s">
        <v>497</v>
      </c>
    </row>
    <row r="13" spans="1:32" ht="15.5">
      <c r="A13" s="24" t="str">
        <f>'March 2019'!F11</f>
        <v>ARY Zindagi</v>
      </c>
      <c r="B13" s="616">
        <f>'March 2019'!B11</f>
        <v>3450000</v>
      </c>
      <c r="C13" s="143">
        <v>3500000</v>
      </c>
      <c r="D13" s="143">
        <f>'March 2019'!C11</f>
        <v>3500000</v>
      </c>
      <c r="E13" s="579"/>
      <c r="F13" s="239"/>
      <c r="G13" s="142" t="s">
        <v>530</v>
      </c>
      <c r="H13" s="535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6">
        <v>3025000</v>
      </c>
      <c r="W13" s="606">
        <v>3550000</v>
      </c>
      <c r="X13" s="606">
        <f t="shared" si="4"/>
        <v>6575000</v>
      </c>
      <c r="Y13" s="606">
        <v>4839187.5600000005</v>
      </c>
      <c r="Z13" s="250">
        <f t="shared" si="5"/>
        <v>0.35869914494490041</v>
      </c>
      <c r="AE13" t="s">
        <v>415</v>
      </c>
    </row>
    <row r="14" spans="1:32" ht="15.5">
      <c r="A14" s="24" t="str">
        <f>'March 2019'!F12</f>
        <v>TV One</v>
      </c>
      <c r="B14" s="616">
        <f>'March 2019'!B12</f>
        <v>18500000</v>
      </c>
      <c r="C14" s="143">
        <v>18000000</v>
      </c>
      <c r="D14" s="143">
        <f>'March 2019'!C12</f>
        <v>18000000</v>
      </c>
      <c r="E14" s="579"/>
      <c r="F14" s="239"/>
      <c r="G14" s="142" t="s">
        <v>531</v>
      </c>
      <c r="H14" s="535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6">
        <v>13000494.900000002</v>
      </c>
      <c r="W14" s="606">
        <v>14300000</v>
      </c>
      <c r="X14" s="606">
        <f t="shared" si="4"/>
        <v>27300494.900000002</v>
      </c>
      <c r="Y14" s="606">
        <v>45032787.379999995</v>
      </c>
      <c r="Z14" s="250">
        <f t="shared" si="5"/>
        <v>-0.39376404419228284</v>
      </c>
      <c r="AE14" t="s">
        <v>415</v>
      </c>
    </row>
    <row r="15" spans="1:32" ht="15.5">
      <c r="A15" s="24" t="str">
        <f>'March 2019'!F13</f>
        <v>Urdu1</v>
      </c>
      <c r="B15" s="616">
        <f>'March 2019'!B13</f>
        <v>9098825</v>
      </c>
      <c r="C15" s="143">
        <v>9000000</v>
      </c>
      <c r="D15" s="143">
        <f>'March 2019'!C13</f>
        <v>9000000</v>
      </c>
      <c r="E15" s="579"/>
      <c r="F15" s="239"/>
      <c r="G15" s="142" t="s">
        <v>532</v>
      </c>
      <c r="H15" s="535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6">
        <v>11168817.550000003</v>
      </c>
      <c r="W15" s="606">
        <v>7650000</v>
      </c>
      <c r="X15" s="606">
        <f t="shared" si="4"/>
        <v>18818817.550000004</v>
      </c>
      <c r="Y15" s="606">
        <v>21751939</v>
      </c>
      <c r="Z15" s="250">
        <f t="shared" si="5"/>
        <v>-0.13484413734334189</v>
      </c>
      <c r="AE15" s="605" t="s">
        <v>499</v>
      </c>
    </row>
    <row r="16" spans="1:32" ht="15.5">
      <c r="A16" s="24" t="str">
        <f>'March 2019'!F14</f>
        <v>Play Max</v>
      </c>
      <c r="B16" s="616">
        <f>'March 2019'!B14</f>
        <v>13650000</v>
      </c>
      <c r="C16" s="143">
        <v>13000000</v>
      </c>
      <c r="D16" s="143">
        <f>'March 2019'!C14</f>
        <v>13000000</v>
      </c>
      <c r="E16" s="579"/>
      <c r="F16" s="239"/>
      <c r="G16" s="142" t="s">
        <v>533</v>
      </c>
      <c r="H16" s="535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6">
        <v>4905487</v>
      </c>
      <c r="W16" s="606">
        <v>12400000</v>
      </c>
      <c r="X16" s="606">
        <f t="shared" si="4"/>
        <v>17305487</v>
      </c>
      <c r="Y16" s="606">
        <v>18848827.690000001</v>
      </c>
      <c r="Z16" s="250">
        <f t="shared" si="5"/>
        <v>-8.1879929902420434E-2</v>
      </c>
      <c r="AE16" t="s">
        <v>415</v>
      </c>
    </row>
    <row r="17" spans="1:34" ht="15.5">
      <c r="A17" s="24" t="str">
        <f>'March 2019'!F15</f>
        <v>Aplus</v>
      </c>
      <c r="B17" s="616">
        <f>'March 2019'!B15</f>
        <v>5675000</v>
      </c>
      <c r="C17" s="143">
        <v>6000000</v>
      </c>
      <c r="D17" s="143">
        <f>'March 2019'!C15</f>
        <v>6000000</v>
      </c>
      <c r="E17" s="579"/>
      <c r="F17" s="239"/>
      <c r="G17" s="142" t="s">
        <v>534</v>
      </c>
      <c r="H17" s="535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6">
        <v>10633847</v>
      </c>
      <c r="W17" s="606">
        <v>8600000</v>
      </c>
      <c r="X17" s="606">
        <f t="shared" si="4"/>
        <v>19233847</v>
      </c>
      <c r="Y17" s="606">
        <v>18916403.43</v>
      </c>
      <c r="Z17" s="250">
        <f t="shared" si="5"/>
        <v>1.6781391408504209E-2</v>
      </c>
      <c r="AE17" t="s">
        <v>499</v>
      </c>
    </row>
    <row r="18" spans="1:34" ht="15.5">
      <c r="A18" s="24" t="str">
        <f>'March 2019'!F16</f>
        <v>Express Ent</v>
      </c>
      <c r="B18" s="616">
        <f>'March 2019'!B16</f>
        <v>32800000</v>
      </c>
      <c r="C18" s="143">
        <v>32000000</v>
      </c>
      <c r="D18" s="143">
        <f>'March 2019'!C16</f>
        <v>32000000</v>
      </c>
      <c r="E18" s="579"/>
      <c r="F18" s="239"/>
      <c r="G18" s="142" t="s">
        <v>529</v>
      </c>
      <c r="H18" s="535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6">
        <v>21290784</v>
      </c>
      <c r="W18" s="606">
        <v>28300000</v>
      </c>
      <c r="X18" s="606">
        <f t="shared" si="4"/>
        <v>49590784</v>
      </c>
      <c r="Y18" s="606">
        <v>42383724.710000001</v>
      </c>
      <c r="Z18" s="250">
        <f t="shared" si="5"/>
        <v>0.17004308468197382</v>
      </c>
      <c r="AA18" s="606"/>
      <c r="AB18" s="606">
        <f>X18+X38</f>
        <v>83439784</v>
      </c>
      <c r="AC18" s="606">
        <v>80000000</v>
      </c>
      <c r="AD18" s="606">
        <f>AC18-X18</f>
        <v>30409216</v>
      </c>
      <c r="AE18" s="605" t="s">
        <v>499</v>
      </c>
      <c r="AF18" s="606"/>
      <c r="AG18">
        <v>20891134.482759621</v>
      </c>
    </row>
    <row r="19" spans="1:34" ht="15.5">
      <c r="A19" s="24" t="str">
        <f>'March 2019'!F17</f>
        <v>Geo Kahani</v>
      </c>
      <c r="B19" s="616">
        <f>'March 2019'!B17</f>
        <v>20700000</v>
      </c>
      <c r="C19" s="143">
        <v>20000000</v>
      </c>
      <c r="D19" s="143">
        <f>'March 2019'!C17</f>
        <v>20000000</v>
      </c>
      <c r="E19" s="579"/>
      <c r="F19" s="239"/>
      <c r="G19" s="142" t="s">
        <v>535</v>
      </c>
      <c r="H19" s="535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6">
        <v>15300000</v>
      </c>
      <c r="W19" s="606">
        <v>11900000</v>
      </c>
      <c r="X19" s="606">
        <f t="shared" si="4"/>
        <v>27200000</v>
      </c>
      <c r="Y19" s="606">
        <v>38626307.549999997</v>
      </c>
      <c r="Z19" s="250">
        <f t="shared" si="5"/>
        <v>-0.29581671857215863</v>
      </c>
      <c r="AE19" s="605" t="s">
        <v>499</v>
      </c>
    </row>
    <row r="20" spans="1:34" ht="15.5">
      <c r="A20" s="24" t="str">
        <f>'March 2019'!F18</f>
        <v>Filmazia</v>
      </c>
      <c r="B20" s="616">
        <f>'March 2019'!B18</f>
        <v>0</v>
      </c>
      <c r="C20" s="143">
        <v>0</v>
      </c>
      <c r="D20" s="143">
        <f>'March 2019'!C18</f>
        <v>0</v>
      </c>
      <c r="E20" s="579"/>
      <c r="F20" s="239"/>
      <c r="G20" s="142"/>
      <c r="H20" s="535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6">
        <v>0</v>
      </c>
      <c r="W20" s="606">
        <v>0</v>
      </c>
      <c r="X20" s="606">
        <f t="shared" si="4"/>
        <v>0</v>
      </c>
      <c r="Y20" s="606">
        <v>6420377.129999999</v>
      </c>
      <c r="Z20" s="250">
        <f t="shared" si="5"/>
        <v>-1</v>
      </c>
      <c r="AE20" t="s">
        <v>500</v>
      </c>
      <c r="AH20" s="250"/>
    </row>
    <row r="21" spans="1:34" ht="15.5">
      <c r="A21" s="24" t="str">
        <f>'March 2019'!F19</f>
        <v>AAJ  Entertainment</v>
      </c>
      <c r="B21" s="616">
        <f>'March 2019'!B19</f>
        <v>15227440</v>
      </c>
      <c r="C21" s="143">
        <v>15000000</v>
      </c>
      <c r="D21" s="143">
        <f>'March 2019'!C19</f>
        <v>15000000</v>
      </c>
      <c r="E21" s="579"/>
      <c r="F21" s="239"/>
      <c r="G21" s="142" t="s">
        <v>530</v>
      </c>
      <c r="H21" s="535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6">
        <v>7046645</v>
      </c>
      <c r="W21" s="606">
        <v>14350000</v>
      </c>
      <c r="X21" s="606">
        <f t="shared" si="4"/>
        <v>21396645</v>
      </c>
      <c r="Y21" s="606">
        <v>19445186.23</v>
      </c>
      <c r="Z21" s="250">
        <f t="shared" si="5"/>
        <v>0.1003569082300324</v>
      </c>
      <c r="AE21" s="605" t="s">
        <v>499</v>
      </c>
    </row>
    <row r="22" spans="1:34" s="153" customFormat="1" ht="15.5">
      <c r="A22" s="24" t="s">
        <v>477</v>
      </c>
      <c r="B22" s="616">
        <f>'March 2019'!B20</f>
        <v>0</v>
      </c>
      <c r="C22" s="143">
        <v>0</v>
      </c>
      <c r="D22" s="143">
        <f>'March 2019'!C20</f>
        <v>0</v>
      </c>
      <c r="E22" s="579"/>
      <c r="F22" s="239"/>
      <c r="G22" s="142"/>
      <c r="H22" s="535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6">
        <v>0</v>
      </c>
      <c r="W22" s="606">
        <v>0</v>
      </c>
      <c r="X22" s="606">
        <f t="shared" si="4"/>
        <v>0</v>
      </c>
      <c r="Y22" s="606">
        <v>0</v>
      </c>
      <c r="Z22" s="250" t="e">
        <f t="shared" si="5"/>
        <v>#DIV/0!</v>
      </c>
    </row>
    <row r="23" spans="1:34" s="153" customFormat="1" ht="15.5">
      <c r="A23" s="24" t="s">
        <v>485</v>
      </c>
      <c r="B23" s="616">
        <f>'March 2019'!B21</f>
        <v>0</v>
      </c>
      <c r="C23" s="143">
        <v>0</v>
      </c>
      <c r="D23" s="143">
        <f>'March 2019'!C21</f>
        <v>0</v>
      </c>
      <c r="E23" s="579"/>
      <c r="F23" s="239"/>
      <c r="G23" s="142"/>
      <c r="H23" s="535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6">
        <v>0</v>
      </c>
      <c r="W23" s="606">
        <v>0</v>
      </c>
      <c r="X23" s="606">
        <f t="shared" si="4"/>
        <v>0</v>
      </c>
      <c r="Y23" s="606">
        <v>0</v>
      </c>
      <c r="Z23" s="250" t="e">
        <f t="shared" si="5"/>
        <v>#DIV/0!</v>
      </c>
      <c r="AE23" s="153" t="s">
        <v>501</v>
      </c>
    </row>
    <row r="24" spans="1:34" ht="15.5">
      <c r="A24" s="24" t="s">
        <v>319</v>
      </c>
      <c r="B24" s="616">
        <f>'March 2019'!B22</f>
        <v>6400000</v>
      </c>
      <c r="C24" s="143">
        <v>6000000</v>
      </c>
      <c r="D24" s="143">
        <f>'March 2019'!C22</f>
        <v>6000000</v>
      </c>
      <c r="E24" s="579"/>
      <c r="F24" s="239"/>
      <c r="G24" s="142" t="s">
        <v>530</v>
      </c>
      <c r="H24" s="535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6">
        <v>4000000</v>
      </c>
      <c r="W24" s="606">
        <v>5350000</v>
      </c>
      <c r="X24" s="606">
        <f t="shared" si="4"/>
        <v>9350000</v>
      </c>
      <c r="Y24" s="606">
        <v>4994037.7300000004</v>
      </c>
      <c r="Z24" s="250">
        <f t="shared" si="5"/>
        <v>0.87223255119460208</v>
      </c>
      <c r="AE24" t="s">
        <v>415</v>
      </c>
    </row>
    <row r="25" spans="1:34" ht="15.5">
      <c r="A25" s="17" t="str">
        <f>'March 2019'!F23</f>
        <v>TOTAL</v>
      </c>
      <c r="B25" s="16">
        <f>'March 2019'!B23</f>
        <v>229018887</v>
      </c>
      <c r="C25" s="165">
        <f>SUM(C10:C24)</f>
        <v>225500000</v>
      </c>
      <c r="D25" s="165">
        <f>'March 2019'!C23</f>
        <v>225500000</v>
      </c>
      <c r="E25" s="560">
        <f>C25/D2</f>
        <v>0.62683973095917822</v>
      </c>
      <c r="F25" s="241">
        <f>SUM(F10:F24)</f>
        <v>0.28631703897470229</v>
      </c>
      <c r="G25" s="242"/>
      <c r="H25" s="313">
        <f t="shared" ref="H25:N25" si="6">SUM(H10:H24)</f>
        <v>0</v>
      </c>
      <c r="I25" s="165">
        <f t="shared" si="6"/>
        <v>0</v>
      </c>
      <c r="J25" s="165">
        <f t="shared" si="6"/>
        <v>0</v>
      </c>
      <c r="K25" s="165">
        <f t="shared" si="6"/>
        <v>0</v>
      </c>
      <c r="L25" s="165">
        <f t="shared" si="6"/>
        <v>0</v>
      </c>
      <c r="M25" s="165">
        <f t="shared" si="6"/>
        <v>0</v>
      </c>
      <c r="N25" s="188">
        <f t="shared" si="6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6">
        <f>SUM(V10:V24)</f>
        <v>166402537.22</v>
      </c>
      <c r="W25" s="606">
        <f>SUM(W10:W24)</f>
        <v>197787000</v>
      </c>
      <c r="X25" s="606">
        <f t="shared" si="4"/>
        <v>364189537.22000003</v>
      </c>
      <c r="Y25" s="606">
        <f>SUM(Y10:Y24)</f>
        <v>403470743.92000002</v>
      </c>
      <c r="Z25" s="250">
        <f t="shared" si="5"/>
        <v>-9.7358252839736648E-2</v>
      </c>
    </row>
    <row r="26" spans="1:34" ht="15.5">
      <c r="A26" s="32" t="str">
        <f>'March 2019'!F24</f>
        <v>Movie Channels</v>
      </c>
      <c r="B26" s="144">
        <f>'March 2019'!B24</f>
        <v>4.8646098854925142E-3</v>
      </c>
      <c r="C26" s="144"/>
      <c r="D26" s="144">
        <f>'March 2019'!C24</f>
        <v>0</v>
      </c>
      <c r="E26" s="144"/>
      <c r="F26" s="236"/>
      <c r="G26" s="237"/>
      <c r="H26" s="536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4" ht="15.5">
      <c r="A27" s="21" t="str">
        <f>'March 2019'!F25</f>
        <v>HBO</v>
      </c>
      <c r="B27" s="143">
        <f>'March 2019'!B25</f>
        <v>200000</v>
      </c>
      <c r="C27" s="143">
        <v>0</v>
      </c>
      <c r="D27" s="143">
        <f>'March 2019'!C25</f>
        <v>0</v>
      </c>
      <c r="E27" s="143"/>
      <c r="F27" s="239" t="str">
        <f t="shared" ref="F27:F34" si="7">IFERROR(B27/E27,"")</f>
        <v/>
      </c>
      <c r="G27" s="143"/>
      <c r="H27" s="535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6">
        <v>0</v>
      </c>
      <c r="W27" s="606">
        <v>0</v>
      </c>
      <c r="X27" s="606">
        <f t="shared" ref="X27" si="8">SUM(V27:W27)</f>
        <v>0</v>
      </c>
      <c r="Y27" s="606">
        <v>907162.5</v>
      </c>
      <c r="Z27" s="250">
        <f t="shared" ref="Z27" si="9">X27/Y27-1</f>
        <v>-1</v>
      </c>
    </row>
    <row r="28" spans="1:34" ht="15.5">
      <c r="A28" s="21" t="str">
        <f>'March 2019'!F26</f>
        <v>Silver screen</v>
      </c>
      <c r="B28" s="617">
        <f>'March 2019'!B26</f>
        <v>0</v>
      </c>
      <c r="C28" s="143">
        <v>0</v>
      </c>
      <c r="D28" s="143">
        <f>'March 2019'!C26</f>
        <v>0</v>
      </c>
      <c r="E28" s="143"/>
      <c r="F28" s="239" t="str">
        <f t="shared" si="7"/>
        <v/>
      </c>
      <c r="G28" s="143"/>
      <c r="H28" s="535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6">
        <v>0</v>
      </c>
      <c r="W28" s="606">
        <v>0</v>
      </c>
      <c r="X28" s="606">
        <f t="shared" ref="X28:X35" si="10">SUM(V28:W28)</f>
        <v>0</v>
      </c>
      <c r="Y28" s="606">
        <v>0</v>
      </c>
      <c r="Z28" s="250" t="e">
        <f t="shared" ref="Z28:Z60" si="11">X28/Y28-1</f>
        <v>#DIV/0!</v>
      </c>
    </row>
    <row r="29" spans="1:34" ht="15.5">
      <c r="A29" s="21" t="str">
        <f>'March 2019'!F27</f>
        <v>Flmax</v>
      </c>
      <c r="B29" s="617">
        <f>'March 2019'!B27</f>
        <v>850000</v>
      </c>
      <c r="C29" s="143">
        <v>700000</v>
      </c>
      <c r="D29" s="143">
        <f>'March 2019'!C27</f>
        <v>700000</v>
      </c>
      <c r="E29" s="143"/>
      <c r="F29" s="239" t="str">
        <f t="shared" si="7"/>
        <v/>
      </c>
      <c r="G29" s="143" t="s">
        <v>530</v>
      </c>
      <c r="H29" s="535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6">
        <v>0</v>
      </c>
      <c r="W29" s="606">
        <v>1200000</v>
      </c>
      <c r="X29" s="606">
        <f t="shared" si="10"/>
        <v>1200000</v>
      </c>
      <c r="Y29" s="606">
        <v>1005977.7799999982</v>
      </c>
      <c r="Z29" s="250">
        <f t="shared" si="11"/>
        <v>0.19286928981672169</v>
      </c>
    </row>
    <row r="30" spans="1:34" ht="15.5">
      <c r="A30" s="21" t="str">
        <f>'March 2019'!F28</f>
        <v>Filmworld</v>
      </c>
      <c r="B30" s="617">
        <f>'March 2019'!B28</f>
        <v>600000</v>
      </c>
      <c r="C30" s="617">
        <v>0</v>
      </c>
      <c r="D30" s="143">
        <f>'March 2019'!C28</f>
        <v>0</v>
      </c>
      <c r="E30" s="143"/>
      <c r="F30" s="239" t="str">
        <f t="shared" si="7"/>
        <v/>
      </c>
      <c r="G30" s="142"/>
      <c r="H30" s="535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6">
        <v>0</v>
      </c>
      <c r="W30" s="606">
        <v>0</v>
      </c>
      <c r="X30" s="606">
        <f t="shared" si="10"/>
        <v>0</v>
      </c>
      <c r="Y30" s="606">
        <v>9097410.900000006</v>
      </c>
      <c r="Z30" s="250">
        <f t="shared" si="11"/>
        <v>-1</v>
      </c>
    </row>
    <row r="31" spans="1:34" ht="15.5">
      <c r="A31" s="24" t="str">
        <f>'March 2019'!F29</f>
        <v>AXN</v>
      </c>
      <c r="B31" s="617">
        <f>'March 2019'!B29</f>
        <v>0</v>
      </c>
      <c r="C31" s="142">
        <v>0</v>
      </c>
      <c r="D31" s="142">
        <f>'March 2019'!C29</f>
        <v>0</v>
      </c>
      <c r="E31" s="143"/>
      <c r="F31" s="239" t="str">
        <f t="shared" si="7"/>
        <v/>
      </c>
      <c r="G31" s="143"/>
      <c r="H31" s="534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6">
        <v>0</v>
      </c>
      <c r="W31" s="606">
        <v>0</v>
      </c>
      <c r="X31" s="606">
        <f t="shared" si="10"/>
        <v>0</v>
      </c>
      <c r="Y31" s="606">
        <v>258542.47999999984</v>
      </c>
      <c r="Z31" s="250">
        <f t="shared" si="11"/>
        <v>-1</v>
      </c>
    </row>
    <row r="32" spans="1:34" ht="15.5">
      <c r="A32" s="24" t="str">
        <f>'March 2019'!F30</f>
        <v>Ravi</v>
      </c>
      <c r="B32" s="617">
        <f>'March 2019'!B30</f>
        <v>100000</v>
      </c>
      <c r="C32" s="142">
        <v>0</v>
      </c>
      <c r="D32" s="142">
        <f>'March 2019'!C30</f>
        <v>0</v>
      </c>
      <c r="E32" s="143"/>
      <c r="F32" s="239" t="str">
        <f t="shared" si="7"/>
        <v/>
      </c>
      <c r="G32" s="143"/>
      <c r="H32" s="534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6">
        <v>0</v>
      </c>
      <c r="W32" s="606">
        <v>0</v>
      </c>
      <c r="X32" s="606">
        <f t="shared" si="10"/>
        <v>0</v>
      </c>
      <c r="Y32" s="606">
        <v>1818968</v>
      </c>
      <c r="Z32" s="250">
        <f t="shared" si="11"/>
        <v>-1</v>
      </c>
    </row>
    <row r="33" spans="1:31" ht="15.5">
      <c r="A33" s="24" t="str">
        <f>'March 2019'!F31</f>
        <v>Kohinoor</v>
      </c>
      <c r="B33" s="617">
        <f>'March 2019'!B31</f>
        <v>0</v>
      </c>
      <c r="C33" s="142">
        <v>0</v>
      </c>
      <c r="D33" s="142">
        <f>'March 2019'!C31</f>
        <v>0</v>
      </c>
      <c r="E33" s="142"/>
      <c r="F33" s="239" t="str">
        <f t="shared" si="7"/>
        <v/>
      </c>
      <c r="G33" s="143"/>
      <c r="H33" s="534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6">
        <v>0</v>
      </c>
      <c r="W33" s="606">
        <v>0</v>
      </c>
      <c r="X33" s="606">
        <f t="shared" si="10"/>
        <v>0</v>
      </c>
      <c r="Y33" s="606">
        <v>0</v>
      </c>
      <c r="Z33" s="250" t="e">
        <f t="shared" si="11"/>
        <v>#DIV/0!</v>
      </c>
    </row>
    <row r="34" spans="1:31" ht="15.5">
      <c r="A34" s="24" t="str">
        <f>'March 2019'!F32</f>
        <v>WB</v>
      </c>
      <c r="B34" s="617">
        <f>'March 2019'!B32</f>
        <v>0</v>
      </c>
      <c r="C34" s="142">
        <v>0</v>
      </c>
      <c r="D34" s="142">
        <f>'March 2019'!C32</f>
        <v>0</v>
      </c>
      <c r="E34" s="143"/>
      <c r="F34" s="239" t="str">
        <f t="shared" si="7"/>
        <v/>
      </c>
      <c r="G34" s="142"/>
      <c r="H34" s="534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6">
        <v>0</v>
      </c>
      <c r="W34" s="606">
        <v>0</v>
      </c>
      <c r="X34" s="606">
        <f t="shared" si="10"/>
        <v>0</v>
      </c>
      <c r="Y34" s="606">
        <v>0</v>
      </c>
      <c r="Z34" s="250" t="e">
        <f t="shared" si="11"/>
        <v>#DIV/0!</v>
      </c>
    </row>
    <row r="35" spans="1:31" ht="15.5">
      <c r="A35" s="17" t="str">
        <f>'March 2019'!F33</f>
        <v>TOTAL</v>
      </c>
      <c r="B35" s="16">
        <f>'March 2019'!B33</f>
        <v>1750000</v>
      </c>
      <c r="C35" s="165">
        <f>SUM(C27:C34)</f>
        <v>700000</v>
      </c>
      <c r="D35" s="165">
        <f>'March 2019'!C33</f>
        <v>700000</v>
      </c>
      <c r="E35" s="165"/>
      <c r="F35" s="241">
        <f>SUM(F27:F34)</f>
        <v>0</v>
      </c>
      <c r="G35" s="242"/>
      <c r="H35" s="107">
        <f t="shared" ref="H35:N35" si="12">SUM(H27:H34)</f>
        <v>0</v>
      </c>
      <c r="I35" s="165">
        <f t="shared" si="12"/>
        <v>0</v>
      </c>
      <c r="J35" s="165">
        <f t="shared" si="12"/>
        <v>0</v>
      </c>
      <c r="K35" s="165">
        <f t="shared" si="12"/>
        <v>0</v>
      </c>
      <c r="L35" s="165">
        <f t="shared" si="12"/>
        <v>0</v>
      </c>
      <c r="M35" s="165">
        <f t="shared" si="12"/>
        <v>0</v>
      </c>
      <c r="N35" s="165">
        <f t="shared" si="12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6">
        <f>SUM(V27:V34)</f>
        <v>0</v>
      </c>
      <c r="W35" s="606">
        <f t="shared" ref="W35:Y35" si="13">SUM(W27:W34)</f>
        <v>1200000</v>
      </c>
      <c r="X35" s="606">
        <f t="shared" si="10"/>
        <v>1200000</v>
      </c>
      <c r="Y35" s="606">
        <f t="shared" si="13"/>
        <v>13088061.660000004</v>
      </c>
      <c r="Z35" s="250">
        <f t="shared" si="11"/>
        <v>-0.90831339038786285</v>
      </c>
    </row>
    <row r="36" spans="1:31" ht="15.5">
      <c r="A36" s="32" t="str">
        <f>'March 2019'!F34</f>
        <v>News Channels</v>
      </c>
      <c r="B36" s="144">
        <f>'March 2019'!B34</f>
        <v>0.2252931212991236</v>
      </c>
      <c r="C36" s="665">
        <f>C60/D3</f>
        <v>0.25348002647623097</v>
      </c>
      <c r="D36" s="144">
        <f>'March 2019'!C34</f>
        <v>0</v>
      </c>
      <c r="E36" s="144"/>
      <c r="F36" s="236"/>
      <c r="G36" s="237"/>
      <c r="H36" s="536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31" ht="15.5">
      <c r="A37" s="21" t="str">
        <f>'March 2019'!F35</f>
        <v>Geo News</v>
      </c>
      <c r="B37" s="143">
        <f>'March 2019'!B35</f>
        <v>12500000</v>
      </c>
      <c r="C37" s="143">
        <v>12000000</v>
      </c>
      <c r="D37" s="143">
        <f>'March 2019'!C35</f>
        <v>12000000</v>
      </c>
      <c r="E37" s="143"/>
      <c r="F37" s="239" t="str">
        <f>IFERROR(B37/E37,"")</f>
        <v/>
      </c>
      <c r="G37" s="142" t="s">
        <v>530</v>
      </c>
      <c r="H37" s="535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6">
        <v>7610367.290000001</v>
      </c>
      <c r="W37" s="606">
        <v>8000000</v>
      </c>
      <c r="X37" s="606">
        <f t="shared" ref="X37:X60" si="14">SUM(V37:W37)</f>
        <v>15610367.290000001</v>
      </c>
      <c r="Y37" s="606">
        <v>22851457.159999996</v>
      </c>
      <c r="Z37" s="250">
        <f t="shared" si="11"/>
        <v>-0.3168765046053631</v>
      </c>
      <c r="AA37">
        <f>1.6*18</f>
        <v>28.8</v>
      </c>
      <c r="AE37" t="s">
        <v>501</v>
      </c>
    </row>
    <row r="38" spans="1:31" ht="15.5">
      <c r="A38" s="21" t="str">
        <f>'March 2019'!F36</f>
        <v>Express News</v>
      </c>
      <c r="B38" s="617">
        <f>'March 2019'!B36</f>
        <v>22040000</v>
      </c>
      <c r="C38" s="143">
        <v>22000000</v>
      </c>
      <c r="D38" s="143">
        <f>'March 2019'!C36</f>
        <v>22000000</v>
      </c>
      <c r="E38" s="143"/>
      <c r="F38" s="239" t="str">
        <f t="shared" ref="F38:F59" si="15">IFERROR(B38/E38,"")</f>
        <v/>
      </c>
      <c r="G38" s="142" t="s">
        <v>529</v>
      </c>
      <c r="H38" s="535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6">
        <v>17699000</v>
      </c>
      <c r="W38" s="606">
        <v>16150000</v>
      </c>
      <c r="X38" s="606">
        <f t="shared" si="14"/>
        <v>33849000</v>
      </c>
      <c r="Y38" s="606">
        <v>34333904.149999999</v>
      </c>
      <c r="Z38" s="250">
        <f t="shared" si="11"/>
        <v>-1.4123187036391815E-2</v>
      </c>
      <c r="AA38">
        <v>35</v>
      </c>
      <c r="AB38" s="606">
        <v>55000000</v>
      </c>
      <c r="AC38" s="606">
        <f>AB38-X38</f>
        <v>21151000</v>
      </c>
      <c r="AE38" t="s">
        <v>499</v>
      </c>
    </row>
    <row r="39" spans="1:31" ht="15.5">
      <c r="A39" s="21" t="str">
        <f>'March 2019'!F37</f>
        <v>Dunya</v>
      </c>
      <c r="B39" s="617">
        <f>'March 2019'!B37</f>
        <v>0</v>
      </c>
      <c r="C39" s="143"/>
      <c r="D39" s="143">
        <f>'March 2019'!C37</f>
        <v>0</v>
      </c>
      <c r="E39" s="143"/>
      <c r="F39" s="239" t="str">
        <f t="shared" si="15"/>
        <v/>
      </c>
      <c r="G39" s="143" t="s">
        <v>530</v>
      </c>
      <c r="H39" s="535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6">
        <v>3775258</v>
      </c>
      <c r="W39" s="606">
        <v>3500000</v>
      </c>
      <c r="X39" s="606">
        <f t="shared" si="14"/>
        <v>7275258</v>
      </c>
      <c r="Y39" s="606">
        <v>8948392.6700000018</v>
      </c>
      <c r="Z39" s="250">
        <f t="shared" si="11"/>
        <v>-0.18697600023848771</v>
      </c>
      <c r="AA39">
        <v>36</v>
      </c>
      <c r="AE39" t="s">
        <v>502</v>
      </c>
    </row>
    <row r="40" spans="1:31" ht="15.5">
      <c r="A40" s="21" t="str">
        <f>'March 2019'!F38</f>
        <v>Samaa</v>
      </c>
      <c r="B40" s="617">
        <f>'March 2019'!B38</f>
        <v>96000</v>
      </c>
      <c r="C40" s="143">
        <v>4700000</v>
      </c>
      <c r="D40" s="143">
        <f>'March 2019'!C38</f>
        <v>4700000</v>
      </c>
      <c r="E40" s="143"/>
      <c r="F40" s="239" t="str">
        <f t="shared" si="15"/>
        <v/>
      </c>
      <c r="G40" s="143" t="s">
        <v>530</v>
      </c>
      <c r="H40" s="535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6">
        <v>4832603.6400000006</v>
      </c>
      <c r="W40" s="606">
        <v>3750000</v>
      </c>
      <c r="X40" s="606">
        <f t="shared" si="14"/>
        <v>8582603.6400000006</v>
      </c>
      <c r="Y40" s="606">
        <v>26096309.93</v>
      </c>
      <c r="Z40" s="250">
        <f t="shared" si="11"/>
        <v>-0.67111811351789841</v>
      </c>
      <c r="AA40">
        <f>AA39+AA38+AA37</f>
        <v>99.8</v>
      </c>
      <c r="AE40" t="s">
        <v>502</v>
      </c>
    </row>
    <row r="41" spans="1:31" ht="15.5">
      <c r="A41" s="21" t="str">
        <f>'March 2019'!F39</f>
        <v>CAPITAL</v>
      </c>
      <c r="B41" s="617">
        <f>'March 2019'!B39</f>
        <v>4300000</v>
      </c>
      <c r="C41" s="143">
        <v>4000000</v>
      </c>
      <c r="D41" s="143">
        <f>'March 2019'!C39</f>
        <v>4000000</v>
      </c>
      <c r="E41" s="143"/>
      <c r="F41" s="239" t="str">
        <f t="shared" si="15"/>
        <v/>
      </c>
      <c r="G41" s="142" t="s">
        <v>543</v>
      </c>
      <c r="H41" s="535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6">
        <v>1550000</v>
      </c>
      <c r="W41" s="606">
        <v>4150000</v>
      </c>
      <c r="X41" s="606">
        <f t="shared" si="14"/>
        <v>5700000</v>
      </c>
      <c r="Y41" s="606">
        <v>4913793.28</v>
      </c>
      <c r="Z41" s="250">
        <f t="shared" si="11"/>
        <v>0.1599999583214049</v>
      </c>
      <c r="AE41" t="s">
        <v>415</v>
      </c>
    </row>
    <row r="42" spans="1:31" ht="15.5">
      <c r="A42" s="21" t="str">
        <f>'March 2019'!F40</f>
        <v>News One</v>
      </c>
      <c r="B42" s="617">
        <f>'March 2019'!B40</f>
        <v>5522350</v>
      </c>
      <c r="C42" s="617">
        <v>7000000</v>
      </c>
      <c r="D42" s="143">
        <f>'March 2019'!C40</f>
        <v>7000000</v>
      </c>
      <c r="E42" s="143"/>
      <c r="F42" s="239" t="str">
        <f t="shared" si="15"/>
        <v/>
      </c>
      <c r="G42" s="142" t="s">
        <v>534</v>
      </c>
      <c r="H42" s="535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6">
        <v>6750754.3099999968</v>
      </c>
      <c r="W42" s="606">
        <v>6200000</v>
      </c>
      <c r="X42" s="606">
        <f t="shared" si="14"/>
        <v>12950754.309999997</v>
      </c>
      <c r="Y42" s="606">
        <v>12438535.020000003</v>
      </c>
      <c r="Z42" s="250">
        <f t="shared" si="11"/>
        <v>4.1180033595306309E-2</v>
      </c>
      <c r="AE42" t="s">
        <v>499</v>
      </c>
    </row>
    <row r="43" spans="1:31" ht="15.5">
      <c r="A43" s="21" t="s">
        <v>312</v>
      </c>
      <c r="B43" s="143">
        <f>'March 2019'!B41</f>
        <v>0</v>
      </c>
      <c r="C43" s="143">
        <v>0</v>
      </c>
      <c r="D43" s="143">
        <f>'March 2019'!C41</f>
        <v>0</v>
      </c>
      <c r="E43" s="143"/>
      <c r="F43" s="239" t="str">
        <f t="shared" si="15"/>
        <v/>
      </c>
      <c r="G43" s="143"/>
      <c r="H43" s="535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6">
        <v>0</v>
      </c>
      <c r="W43" s="606">
        <v>0</v>
      </c>
      <c r="X43" s="606">
        <f t="shared" si="14"/>
        <v>0</v>
      </c>
      <c r="Y43" s="606">
        <v>0</v>
      </c>
      <c r="Z43" s="250" t="e">
        <f t="shared" si="11"/>
        <v>#DIV/0!</v>
      </c>
      <c r="AA43">
        <f>1.6*6</f>
        <v>9.6000000000000014</v>
      </c>
    </row>
    <row r="44" spans="1:31" ht="15.5">
      <c r="A44" s="21" t="str">
        <f>'March 2019'!F42</f>
        <v>Aaj TV</v>
      </c>
      <c r="B44" s="143">
        <f>'March 2019'!B42</f>
        <v>10700000</v>
      </c>
      <c r="C44" s="143">
        <v>10000000</v>
      </c>
      <c r="D44" s="143">
        <f>'March 2019'!C42</f>
        <v>10000000</v>
      </c>
      <c r="E44" s="143"/>
      <c r="F44" s="239" t="str">
        <f t="shared" si="15"/>
        <v/>
      </c>
      <c r="G44" s="142" t="s">
        <v>537</v>
      </c>
      <c r="H44" s="535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6">
        <v>7300000</v>
      </c>
      <c r="W44" s="606">
        <v>9150000</v>
      </c>
      <c r="X44" s="606">
        <f t="shared" si="14"/>
        <v>16450000</v>
      </c>
      <c r="Y44" s="606">
        <v>30759264.199999996</v>
      </c>
      <c r="Z44" s="250">
        <f t="shared" si="11"/>
        <v>-0.46520177163405607</v>
      </c>
      <c r="AB44">
        <v>370</v>
      </c>
      <c r="AE44" s="605" t="s">
        <v>499</v>
      </c>
    </row>
    <row r="45" spans="1:31" ht="15.5">
      <c r="A45" s="21" t="str">
        <f>'March 2019'!F43</f>
        <v>ARY News</v>
      </c>
      <c r="B45" s="617">
        <f>'March 2019'!B43</f>
        <v>1400000</v>
      </c>
      <c r="C45" s="617">
        <v>6500000</v>
      </c>
      <c r="D45" s="143">
        <f>'March 2019'!C43</f>
        <v>6500000</v>
      </c>
      <c r="E45" s="558"/>
      <c r="F45" s="239" t="str">
        <f t="shared" si="15"/>
        <v/>
      </c>
      <c r="G45" s="676" t="s">
        <v>530</v>
      </c>
      <c r="H45" s="535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6">
        <v>7773966.9299999997</v>
      </c>
      <c r="W45" s="606">
        <v>7400000</v>
      </c>
      <c r="X45" s="606">
        <f t="shared" si="14"/>
        <v>15173966.93</v>
      </c>
      <c r="Y45" s="606">
        <v>10694749.91</v>
      </c>
      <c r="Z45" s="250">
        <f t="shared" si="11"/>
        <v>0.41882391432190103</v>
      </c>
      <c r="AB45">
        <v>306</v>
      </c>
      <c r="AE45" t="s">
        <v>502</v>
      </c>
    </row>
    <row r="46" spans="1:31" ht="15.5">
      <c r="A46" s="21" t="str">
        <f>'March 2019'!F44</f>
        <v>Dawn News</v>
      </c>
      <c r="B46" s="617">
        <f>'March 2019'!B44</f>
        <v>8999100</v>
      </c>
      <c r="C46" s="143">
        <v>10000000</v>
      </c>
      <c r="D46" s="143">
        <f>'March 2019'!C44</f>
        <v>10000000</v>
      </c>
      <c r="E46" s="143"/>
      <c r="F46" s="239" t="str">
        <f t="shared" si="15"/>
        <v/>
      </c>
      <c r="G46" s="142" t="s">
        <v>538</v>
      </c>
      <c r="H46" s="535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6">
        <v>8439668.049999997</v>
      </c>
      <c r="W46" s="606">
        <v>8900000</v>
      </c>
      <c r="X46" s="606">
        <f t="shared" si="14"/>
        <v>17339668.049999997</v>
      </c>
      <c r="Y46" s="606">
        <v>21624182.34</v>
      </c>
      <c r="Z46" s="250">
        <f t="shared" si="11"/>
        <v>-0.19813532010755341</v>
      </c>
      <c r="AB46" s="250">
        <f>AB45/AB44-1</f>
        <v>-0.17297297297297298</v>
      </c>
      <c r="AE46" s="605" t="s">
        <v>499</v>
      </c>
    </row>
    <row r="47" spans="1:31" ht="15.5">
      <c r="A47" s="80" t="s">
        <v>37</v>
      </c>
      <c r="B47" s="143">
        <f>'March 2019'!B45</f>
        <v>0</v>
      </c>
      <c r="C47" s="143">
        <v>2000000</v>
      </c>
      <c r="D47" s="143">
        <f>'March 2019'!C45</f>
        <v>2000000</v>
      </c>
      <c r="E47" s="143"/>
      <c r="F47" s="239" t="str">
        <f t="shared" si="15"/>
        <v/>
      </c>
      <c r="G47" s="143" t="s">
        <v>530</v>
      </c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6">
        <v>0</v>
      </c>
      <c r="W47" s="606">
        <v>2400000</v>
      </c>
      <c r="X47" s="606">
        <f t="shared" si="14"/>
        <v>2400000</v>
      </c>
      <c r="Y47" s="606">
        <v>981000.04</v>
      </c>
      <c r="Z47" s="250">
        <f t="shared" si="11"/>
        <v>1.4464830806734725</v>
      </c>
    </row>
    <row r="48" spans="1:31" ht="15.5">
      <c r="A48" s="21" t="str">
        <f>'March 2019'!F46</f>
        <v>Ab Tak</v>
      </c>
      <c r="B48" s="143">
        <f>'March 2019'!B46</f>
        <v>11339740.125</v>
      </c>
      <c r="C48" s="143">
        <v>12000000</v>
      </c>
      <c r="D48" s="143">
        <f>'March 2019'!C46</f>
        <v>12000000</v>
      </c>
      <c r="E48" s="143"/>
      <c r="F48" s="239" t="str">
        <f t="shared" si="15"/>
        <v/>
      </c>
      <c r="G48" s="142" t="s">
        <v>533</v>
      </c>
      <c r="H48" s="535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6">
        <v>4312924.3599999994</v>
      </c>
      <c r="W48" s="606">
        <v>9800000</v>
      </c>
      <c r="X48" s="606">
        <f t="shared" si="14"/>
        <v>14112924.359999999</v>
      </c>
      <c r="Y48" s="606">
        <v>11799087.250000002</v>
      </c>
      <c r="Z48" s="250">
        <f t="shared" si="11"/>
        <v>0.19610305958200258</v>
      </c>
      <c r="AE48" s="605" t="s">
        <v>499</v>
      </c>
    </row>
    <row r="49" spans="1:31" ht="15.5">
      <c r="A49" s="21" t="str">
        <f>'March 2019'!F47</f>
        <v>Neo TV</v>
      </c>
      <c r="B49" s="617">
        <f>'March 2019'!B47</f>
        <v>2800000</v>
      </c>
      <c r="C49" s="143">
        <v>2500000</v>
      </c>
      <c r="D49" s="143">
        <f>'March 2019'!C47</f>
        <v>2500000</v>
      </c>
      <c r="E49" s="143"/>
      <c r="F49" s="239" t="str">
        <f t="shared" si="15"/>
        <v/>
      </c>
      <c r="G49" s="143" t="s">
        <v>536</v>
      </c>
      <c r="H49" s="535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6">
        <v>1400000</v>
      </c>
      <c r="W49" s="606">
        <v>1100000</v>
      </c>
      <c r="X49" s="606">
        <f t="shared" si="14"/>
        <v>2500000</v>
      </c>
      <c r="Y49" s="606">
        <v>5474139.8300000001</v>
      </c>
      <c r="Z49" s="250">
        <f t="shared" si="11"/>
        <v>-0.54330724503981109</v>
      </c>
      <c r="AE49" s="605" t="s">
        <v>499</v>
      </c>
    </row>
    <row r="50" spans="1:31" ht="16" thickBot="1">
      <c r="A50" s="21" t="str">
        <f>'March 2019'!F48</f>
        <v>Hum News</v>
      </c>
      <c r="B50" s="617">
        <f>'March 2019'!B48</f>
        <v>0</v>
      </c>
      <c r="C50" s="143">
        <v>100000</v>
      </c>
      <c r="D50" s="143">
        <f>'March 2019'!C48</f>
        <v>100000</v>
      </c>
      <c r="E50" s="143"/>
      <c r="F50" s="239" t="str">
        <f t="shared" si="15"/>
        <v/>
      </c>
      <c r="G50" s="143" t="s">
        <v>539</v>
      </c>
      <c r="H50" s="535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6">
        <v>799332.56999999983</v>
      </c>
      <c r="W50" s="606">
        <v>200000</v>
      </c>
      <c r="X50" s="606">
        <f t="shared" si="14"/>
        <v>999332.56999999983</v>
      </c>
      <c r="Y50" s="606">
        <v>0</v>
      </c>
      <c r="Z50" s="250" t="e">
        <f t="shared" si="11"/>
        <v>#DIV/0!</v>
      </c>
      <c r="AE50" t="s">
        <v>503</v>
      </c>
    </row>
    <row r="51" spans="1:31" s="153" customFormat="1" ht="15.5">
      <c r="A51" s="21" t="str">
        <f>'March 2019'!F49</f>
        <v>Public News</v>
      </c>
      <c r="B51" s="617">
        <f>'March 2019'!B49</f>
        <v>0</v>
      </c>
      <c r="C51" s="617">
        <v>500000</v>
      </c>
      <c r="D51" s="143">
        <f>'March 2019'!C49</f>
        <v>500000</v>
      </c>
      <c r="E51" s="143"/>
      <c r="F51" s="239" t="str">
        <f t="shared" si="15"/>
        <v/>
      </c>
      <c r="G51" s="143" t="s">
        <v>530</v>
      </c>
      <c r="H51" s="535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6">
        <v>1994332.6299999997</v>
      </c>
      <c r="W51" s="606">
        <v>500000</v>
      </c>
      <c r="X51" s="606">
        <f t="shared" si="14"/>
        <v>2494332.63</v>
      </c>
      <c r="Y51" s="606">
        <v>0</v>
      </c>
      <c r="Z51" s="250" t="e">
        <f t="shared" si="11"/>
        <v>#DIV/0!</v>
      </c>
      <c r="AE51" s="153" t="s">
        <v>415</v>
      </c>
    </row>
    <row r="52" spans="1:31">
      <c r="A52" s="21" t="str">
        <f>'March 2019'!F50</f>
        <v>Channel 92</v>
      </c>
      <c r="B52" s="143">
        <f>'March 2019'!B50</f>
        <v>0</v>
      </c>
      <c r="C52" s="143">
        <v>0</v>
      </c>
      <c r="D52" s="143">
        <f>'March 2019'!C50</f>
        <v>0</v>
      </c>
      <c r="E52" s="143"/>
      <c r="F52" s="239" t="str">
        <f t="shared" si="15"/>
        <v/>
      </c>
      <c r="G52" s="143"/>
      <c r="H52" s="535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6">
        <v>0</v>
      </c>
      <c r="W52" s="606">
        <v>0</v>
      </c>
      <c r="X52" s="606">
        <f t="shared" si="14"/>
        <v>0</v>
      </c>
      <c r="Y52" s="606">
        <v>0</v>
      </c>
      <c r="Z52" s="250" t="e">
        <f t="shared" si="11"/>
        <v>#DIV/0!</v>
      </c>
    </row>
    <row r="53" spans="1:31" s="605" customFormat="1">
      <c r="A53" s="609" t="s">
        <v>516</v>
      </c>
      <c r="B53" s="617">
        <f>'March 2019'!B51</f>
        <v>150000</v>
      </c>
      <c r="C53" s="617">
        <v>200000</v>
      </c>
      <c r="D53" s="617">
        <f>'March 2019'!C51</f>
        <v>200000</v>
      </c>
      <c r="E53" s="617"/>
      <c r="F53" s="618"/>
      <c r="G53" s="617" t="s">
        <v>530</v>
      </c>
      <c r="H53" s="629"/>
      <c r="I53" s="617"/>
      <c r="J53" s="618"/>
      <c r="K53" s="618"/>
      <c r="L53" s="618"/>
      <c r="M53" s="618"/>
      <c r="N53" s="621"/>
      <c r="P53" s="445"/>
      <c r="Q53" s="619"/>
      <c r="R53" s="622"/>
      <c r="S53" s="619"/>
      <c r="V53" s="606">
        <v>0</v>
      </c>
      <c r="W53" s="606">
        <v>200000</v>
      </c>
      <c r="X53" s="606">
        <f t="shared" si="14"/>
        <v>200000</v>
      </c>
      <c r="Y53" s="606">
        <v>0</v>
      </c>
      <c r="Z53" s="250" t="e">
        <f t="shared" si="11"/>
        <v>#DIV/0!</v>
      </c>
    </row>
    <row r="54" spans="1:31">
      <c r="A54" s="21" t="str">
        <f>'March 2019'!F52</f>
        <v>Such Tv</v>
      </c>
      <c r="B54" s="143">
        <f>'March 2019'!B52</f>
        <v>0</v>
      </c>
      <c r="C54" s="143">
        <v>0</v>
      </c>
      <c r="D54" s="143">
        <f>'March 2019'!C52</f>
        <v>0</v>
      </c>
      <c r="E54" s="143"/>
      <c r="F54" s="239" t="str">
        <f t="shared" si="15"/>
        <v/>
      </c>
      <c r="G54" s="143"/>
      <c r="H54" s="535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6">
        <v>99449.48</v>
      </c>
      <c r="W54" s="606">
        <v>100000</v>
      </c>
      <c r="X54" s="606">
        <f t="shared" si="14"/>
        <v>199449.47999999998</v>
      </c>
      <c r="Y54" s="606">
        <v>211900.75</v>
      </c>
      <c r="Z54" s="250">
        <f t="shared" si="11"/>
        <v>-5.8759914724228257E-2</v>
      </c>
      <c r="AE54" t="s">
        <v>503</v>
      </c>
    </row>
    <row r="55" spans="1:31">
      <c r="A55" s="21" t="str">
        <f>'March 2019'!F53</f>
        <v>Channel 24</v>
      </c>
      <c r="B55" s="143">
        <f>'March 2019'!B53</f>
        <v>1000000</v>
      </c>
      <c r="C55" s="143">
        <v>500000</v>
      </c>
      <c r="D55" s="143">
        <f>'March 2019'!C53</f>
        <v>500000</v>
      </c>
      <c r="E55" s="143"/>
      <c r="F55" s="239" t="str">
        <f t="shared" si="15"/>
        <v/>
      </c>
      <c r="G55" s="143" t="s">
        <v>540</v>
      </c>
      <c r="H55" s="535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6">
        <v>200000</v>
      </c>
      <c r="W55" s="606">
        <v>600000</v>
      </c>
      <c r="X55" s="606">
        <f t="shared" si="14"/>
        <v>800000</v>
      </c>
      <c r="Y55" s="606">
        <v>2586206.69</v>
      </c>
      <c r="Z55" s="250">
        <f t="shared" si="11"/>
        <v>-0.69066664196124239</v>
      </c>
    </row>
    <row r="56" spans="1:31">
      <c r="A56" s="21" t="str">
        <f>'March 2019'!F54</f>
        <v>K-21</v>
      </c>
      <c r="B56" s="143">
        <f>'March 2019'!B54</f>
        <v>100000</v>
      </c>
      <c r="C56" s="143">
        <v>100000</v>
      </c>
      <c r="D56" s="143">
        <f>'March 2019'!C54</f>
        <v>100000</v>
      </c>
      <c r="E56" s="143"/>
      <c r="F56" s="239" t="str">
        <f t="shared" si="15"/>
        <v/>
      </c>
      <c r="G56" s="143" t="s">
        <v>530</v>
      </c>
      <c r="H56" s="535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6">
        <v>0</v>
      </c>
      <c r="W56" s="606">
        <v>100000</v>
      </c>
      <c r="X56" s="606">
        <f t="shared" si="14"/>
        <v>100000</v>
      </c>
      <c r="Y56" s="606">
        <v>123037.5</v>
      </c>
      <c r="Z56" s="250">
        <f t="shared" si="11"/>
        <v>-0.18723966270446002</v>
      </c>
    </row>
    <row r="57" spans="1:31" s="153" customFormat="1">
      <c r="A57" s="80" t="s">
        <v>309</v>
      </c>
      <c r="B57" s="642">
        <f>'March 2019'!B55</f>
        <v>0</v>
      </c>
      <c r="C57" s="143">
        <v>0</v>
      </c>
      <c r="D57" s="143">
        <f>'March 2019'!C55</f>
        <v>0</v>
      </c>
      <c r="E57" s="143"/>
      <c r="F57" s="239" t="str">
        <f t="shared" si="15"/>
        <v/>
      </c>
      <c r="G57" s="143"/>
      <c r="H57" s="535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6">
        <v>0</v>
      </c>
      <c r="W57" s="606">
        <v>0</v>
      </c>
      <c r="X57" s="606">
        <f t="shared" si="14"/>
        <v>0</v>
      </c>
      <c r="Y57" s="606">
        <v>86206.9</v>
      </c>
      <c r="Z57" s="250">
        <f t="shared" si="11"/>
        <v>-1</v>
      </c>
    </row>
    <row r="58" spans="1:31" s="153" customFormat="1">
      <c r="A58" s="80" t="s">
        <v>482</v>
      </c>
      <c r="B58" s="143">
        <f>'March 2019'!B56</f>
        <v>0</v>
      </c>
      <c r="C58" s="143">
        <v>0</v>
      </c>
      <c r="D58" s="143">
        <f>'March 2019'!C56</f>
        <v>0</v>
      </c>
      <c r="E58" s="143"/>
      <c r="F58" s="239"/>
      <c r="G58" s="143"/>
      <c r="H58" s="535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6">
        <v>384999.89999999997</v>
      </c>
      <c r="W58" s="606">
        <v>0</v>
      </c>
      <c r="X58" s="606">
        <f t="shared" si="14"/>
        <v>384999.89999999997</v>
      </c>
      <c r="Y58" s="606">
        <v>0</v>
      </c>
      <c r="Z58" s="250" t="e">
        <f t="shared" si="11"/>
        <v>#DIV/0!</v>
      </c>
      <c r="AE58" s="153" t="s">
        <v>502</v>
      </c>
    </row>
    <row r="59" spans="1:31">
      <c r="A59" s="21" t="str">
        <f>'March 2019'!F57</f>
        <v>CITY42</v>
      </c>
      <c r="B59" s="143">
        <f>'March 2019'!B57</f>
        <v>100000</v>
      </c>
      <c r="C59" s="617">
        <v>100000</v>
      </c>
      <c r="D59" s="143">
        <f>'March 2019'!C57</f>
        <v>100000</v>
      </c>
      <c r="E59" s="143"/>
      <c r="F59" s="239" t="str">
        <f t="shared" si="15"/>
        <v/>
      </c>
      <c r="G59" s="143" t="s">
        <v>530</v>
      </c>
      <c r="H59" s="535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6">
        <v>99025</v>
      </c>
      <c r="W59" s="606">
        <v>200000</v>
      </c>
      <c r="X59" s="606">
        <f t="shared" si="14"/>
        <v>299025</v>
      </c>
      <c r="Y59" s="606">
        <v>473024.64000000007</v>
      </c>
      <c r="Z59" s="250">
        <f t="shared" si="11"/>
        <v>-0.36784477020055451</v>
      </c>
      <c r="AE59" t="s">
        <v>503</v>
      </c>
    </row>
    <row r="60" spans="1:31">
      <c r="A60" s="17" t="str">
        <f>'March 2019'!F58</f>
        <v>TOTAL</v>
      </c>
      <c r="B60" s="16">
        <f>'March 2019'!B58</f>
        <v>81047190.125</v>
      </c>
      <c r="C60" s="165">
        <f>SUM(C37:C59)</f>
        <v>94200000</v>
      </c>
      <c r="D60" s="165">
        <f>'March 2019'!C58</f>
        <v>94200000</v>
      </c>
      <c r="E60" s="165"/>
      <c r="F60" s="241">
        <f>SUM(F37:F59)</f>
        <v>0</v>
      </c>
      <c r="G60" s="242"/>
      <c r="H60" s="107">
        <f t="shared" ref="H60:N60" si="16">SUM(H37:H59)</f>
        <v>0</v>
      </c>
      <c r="I60" s="165">
        <f t="shared" si="16"/>
        <v>0</v>
      </c>
      <c r="J60" s="165">
        <f t="shared" si="16"/>
        <v>0</v>
      </c>
      <c r="K60" s="165">
        <f t="shared" si="16"/>
        <v>0</v>
      </c>
      <c r="L60" s="165">
        <f t="shared" si="16"/>
        <v>0</v>
      </c>
      <c r="M60" s="165">
        <f t="shared" si="16"/>
        <v>0</v>
      </c>
      <c r="N60" s="108">
        <f t="shared" si="16"/>
        <v>0</v>
      </c>
      <c r="P60" s="246"/>
      <c r="Q60" s="246"/>
      <c r="R60" s="325"/>
      <c r="S60" s="246"/>
      <c r="V60" s="606">
        <f>SUM(V37:V59)</f>
        <v>75021682.159999982</v>
      </c>
      <c r="W60" s="606">
        <f>SUM(W37:W59)</f>
        <v>82400000</v>
      </c>
      <c r="X60" s="606">
        <f t="shared" si="14"/>
        <v>157421682.15999997</v>
      </c>
      <c r="Y60" s="606">
        <f>SUM(Y37:Y59)</f>
        <v>194395192.25999999</v>
      </c>
      <c r="Z60" s="250">
        <f t="shared" si="11"/>
        <v>-0.19019765700042945</v>
      </c>
      <c r="AA60" s="636">
        <f>C60/D3</f>
        <v>0.25348002647623097</v>
      </c>
    </row>
    <row r="61" spans="1:31">
      <c r="A61" s="32" t="str">
        <f>'March 2019'!F59</f>
        <v>Regional/Religious</v>
      </c>
      <c r="B61" s="144">
        <f>'March 2019'!B59</f>
        <v>7.9918590975948441E-3</v>
      </c>
      <c r="C61" s="144"/>
      <c r="D61" s="144">
        <f>'March 2019'!C59</f>
        <v>0</v>
      </c>
      <c r="E61" s="144"/>
      <c r="F61" s="236"/>
      <c r="G61" s="237"/>
      <c r="H61" s="536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31">
      <c r="A62" s="21" t="str">
        <f>'March 2019'!F60</f>
        <v>KTN</v>
      </c>
      <c r="B62" s="143">
        <f>'March 2019'!B60</f>
        <v>0</v>
      </c>
      <c r="C62" s="143">
        <v>250000</v>
      </c>
      <c r="D62" s="143">
        <f>'March 2019'!C60</f>
        <v>250000</v>
      </c>
      <c r="E62" s="470"/>
      <c r="F62" s="239" t="str">
        <f t="shared" ref="F62:F79" si="17">IFERROR(B62/E62,"")</f>
        <v/>
      </c>
      <c r="G62" s="143"/>
      <c r="H62" s="535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6"/>
      <c r="W62" s="606"/>
      <c r="X62" s="606"/>
      <c r="Y62" s="606"/>
      <c r="Z62" s="250" t="e">
        <f t="shared" ref="Z62:Z74" si="18">B62/V62-1</f>
        <v>#DIV/0!</v>
      </c>
      <c r="AE62" t="s">
        <v>504</v>
      </c>
    </row>
    <row r="63" spans="1:31">
      <c r="A63" s="21" t="str">
        <f>'March 2019'!F61</f>
        <v>KTN News</v>
      </c>
      <c r="B63" s="143">
        <f>'March 2019'!B61</f>
        <v>0</v>
      </c>
      <c r="C63" s="143">
        <v>0</v>
      </c>
      <c r="D63" s="143">
        <f>'March 2019'!C61</f>
        <v>0</v>
      </c>
      <c r="E63" s="470"/>
      <c r="F63" s="239" t="str">
        <f t="shared" si="17"/>
        <v/>
      </c>
      <c r="G63" s="143"/>
      <c r="H63" s="535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6"/>
      <c r="W63" s="606"/>
      <c r="X63" s="606"/>
      <c r="Y63" s="606"/>
      <c r="Z63" s="250" t="e">
        <f t="shared" si="18"/>
        <v>#DIV/0!</v>
      </c>
    </row>
    <row r="64" spans="1:31">
      <c r="A64" s="24" t="str">
        <f>'March 2019'!F62</f>
        <v>Awaz TV</v>
      </c>
      <c r="B64" s="142">
        <f>'March 2019'!B62</f>
        <v>0</v>
      </c>
      <c r="C64" s="142">
        <v>0</v>
      </c>
      <c r="D64" s="142">
        <f>'March 2019'!C62</f>
        <v>0</v>
      </c>
      <c r="E64" s="470"/>
      <c r="F64" s="249" t="str">
        <f t="shared" si="17"/>
        <v/>
      </c>
      <c r="G64" s="142"/>
      <c r="H64" s="534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6"/>
      <c r="W64" s="606"/>
      <c r="X64" s="606"/>
      <c r="Y64" s="606"/>
      <c r="Z64" s="250" t="e">
        <f t="shared" si="18"/>
        <v>#DIV/0!</v>
      </c>
      <c r="AE64" s="605" t="s">
        <v>504</v>
      </c>
    </row>
    <row r="65" spans="1:31">
      <c r="A65" s="24" t="str">
        <f>'March 2019'!F63</f>
        <v>Dharti</v>
      </c>
      <c r="B65" s="142">
        <f>'March 2019'!B63</f>
        <v>0</v>
      </c>
      <c r="C65" s="142">
        <v>0</v>
      </c>
      <c r="D65" s="142">
        <f>'March 2019'!C63</f>
        <v>0</v>
      </c>
      <c r="E65" s="470"/>
      <c r="F65" s="249" t="str">
        <f t="shared" si="17"/>
        <v/>
      </c>
      <c r="G65" s="142"/>
      <c r="H65" s="534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6"/>
      <c r="W65" s="606"/>
      <c r="X65" s="606"/>
      <c r="Y65" s="606"/>
      <c r="Z65" s="250" t="e">
        <f t="shared" si="18"/>
        <v>#DIV/0!</v>
      </c>
    </row>
    <row r="66" spans="1:31">
      <c r="A66" s="21" t="str">
        <f>'March 2019'!F64</f>
        <v xml:space="preserve">Sindh Tv </v>
      </c>
      <c r="B66" s="143">
        <f>'March 2019'!B64</f>
        <v>550000</v>
      </c>
      <c r="C66" s="616">
        <v>700000</v>
      </c>
      <c r="D66" s="143">
        <f>'March 2019'!C64</f>
        <v>700000</v>
      </c>
      <c r="E66" s="470"/>
      <c r="F66" s="239" t="str">
        <f t="shared" si="17"/>
        <v/>
      </c>
      <c r="G66" s="143"/>
      <c r="H66" s="535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6"/>
      <c r="W66" s="606"/>
      <c r="X66" s="606"/>
      <c r="Y66" s="606"/>
      <c r="Z66" s="250" t="e">
        <f t="shared" si="18"/>
        <v>#DIV/0!</v>
      </c>
      <c r="AE66" s="605" t="s">
        <v>505</v>
      </c>
    </row>
    <row r="67" spans="1:31">
      <c r="A67" s="21" t="str">
        <f>'March 2019'!F65</f>
        <v>Sindh News</v>
      </c>
      <c r="B67" s="617">
        <f>'March 2019'!B65</f>
        <v>0</v>
      </c>
      <c r="C67" s="143">
        <v>0</v>
      </c>
      <c r="D67" s="143">
        <f>'March 2019'!C65</f>
        <v>0</v>
      </c>
      <c r="E67" s="470"/>
      <c r="F67" s="239" t="str">
        <f t="shared" si="17"/>
        <v/>
      </c>
      <c r="G67" s="143"/>
      <c r="H67" s="535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6"/>
      <c r="W67" s="606"/>
      <c r="X67" s="606"/>
      <c r="Y67" s="606"/>
      <c r="Z67" s="250" t="e">
        <f t="shared" si="18"/>
        <v>#DIV/0!</v>
      </c>
    </row>
    <row r="68" spans="1:31">
      <c r="A68" s="24" t="str">
        <f>'March 2019'!F66</f>
        <v xml:space="preserve">Kashish </v>
      </c>
      <c r="B68" s="617">
        <f>'March 2019'!B66</f>
        <v>0</v>
      </c>
      <c r="C68" s="142">
        <v>0</v>
      </c>
      <c r="D68" s="142">
        <f>'March 2019'!C66</f>
        <v>0</v>
      </c>
      <c r="E68" s="470"/>
      <c r="F68" s="249" t="str">
        <f t="shared" si="17"/>
        <v/>
      </c>
      <c r="G68" s="142"/>
      <c r="H68" s="534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6"/>
      <c r="W68" s="606"/>
      <c r="X68" s="606"/>
      <c r="Y68" s="606"/>
      <c r="Z68" s="250" t="e">
        <f t="shared" si="18"/>
        <v>#DIV/0!</v>
      </c>
    </row>
    <row r="69" spans="1:31">
      <c r="A69" s="24" t="str">
        <f>'March 2019'!F67</f>
        <v>APNA</v>
      </c>
      <c r="B69" s="142">
        <f>'March 2019'!B67</f>
        <v>1025000</v>
      </c>
      <c r="C69" s="142">
        <v>1000000</v>
      </c>
      <c r="D69" s="142">
        <f>'March 2019'!C67</f>
        <v>1000000</v>
      </c>
      <c r="E69" s="470"/>
      <c r="F69" s="249" t="str">
        <f t="shared" si="17"/>
        <v/>
      </c>
      <c r="G69" s="142"/>
      <c r="H69" s="534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6"/>
      <c r="W69" s="606"/>
      <c r="X69" s="606"/>
      <c r="Y69" s="606"/>
      <c r="Z69" s="250" t="e">
        <f t="shared" si="18"/>
        <v>#DIV/0!</v>
      </c>
      <c r="AE69" t="s">
        <v>415</v>
      </c>
    </row>
    <row r="70" spans="1:31">
      <c r="A70" s="21" t="str">
        <f>'March 2019'!F68</f>
        <v>Punjab TV</v>
      </c>
      <c r="B70" s="143">
        <f>'March 2019'!B68</f>
        <v>0</v>
      </c>
      <c r="C70" s="143">
        <v>0</v>
      </c>
      <c r="D70" s="143">
        <f>'March 2019'!C68</f>
        <v>0</v>
      </c>
      <c r="E70" s="470"/>
      <c r="F70" s="239" t="str">
        <f t="shared" si="17"/>
        <v/>
      </c>
      <c r="G70" s="143"/>
      <c r="H70" s="535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6"/>
      <c r="W70" s="606"/>
      <c r="X70" s="606"/>
      <c r="Y70" s="606"/>
      <c r="Z70" s="250" t="e">
        <f t="shared" si="18"/>
        <v>#DIV/0!</v>
      </c>
      <c r="AE70" s="605" t="s">
        <v>504</v>
      </c>
    </row>
    <row r="71" spans="1:31">
      <c r="A71" s="21" t="str">
        <f>'March 2019'!F69</f>
        <v xml:space="preserve">Waseb </v>
      </c>
      <c r="B71" s="143">
        <f>'March 2019'!B69</f>
        <v>700000</v>
      </c>
      <c r="C71" s="142">
        <v>500000</v>
      </c>
      <c r="D71" s="143">
        <f>'March 2019'!C69</f>
        <v>500000</v>
      </c>
      <c r="E71" s="470"/>
      <c r="F71" s="239" t="str">
        <f t="shared" si="17"/>
        <v/>
      </c>
      <c r="G71" s="143" t="s">
        <v>541</v>
      </c>
      <c r="H71" s="535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6"/>
      <c r="W71" s="606"/>
      <c r="X71" s="606"/>
      <c r="Y71" s="606"/>
      <c r="Z71" s="250" t="e">
        <f t="shared" si="18"/>
        <v>#DIV/0!</v>
      </c>
      <c r="AE71" s="605" t="s">
        <v>504</v>
      </c>
    </row>
    <row r="72" spans="1:31">
      <c r="A72" s="21" t="str">
        <f>'March 2019'!F70</f>
        <v>Mehran</v>
      </c>
      <c r="B72" s="143">
        <f>'March 2019'!B70</f>
        <v>0</v>
      </c>
      <c r="C72" s="143">
        <v>0</v>
      </c>
      <c r="D72" s="143">
        <f>'March 2019'!C70</f>
        <v>0</v>
      </c>
      <c r="E72" s="470"/>
      <c r="F72" s="239" t="str">
        <f t="shared" si="17"/>
        <v/>
      </c>
      <c r="G72" s="143"/>
      <c r="H72" s="535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6"/>
      <c r="W72" s="606"/>
      <c r="X72" s="606"/>
      <c r="Y72" s="606"/>
      <c r="Z72" s="250" t="e">
        <f t="shared" si="18"/>
        <v>#DIV/0!</v>
      </c>
    </row>
    <row r="73" spans="1:31">
      <c r="A73" s="21" t="str">
        <f>'March 2019'!F71</f>
        <v>Vash</v>
      </c>
      <c r="B73" s="143">
        <f>'March 2019'!B71</f>
        <v>0</v>
      </c>
      <c r="C73" s="142">
        <v>0</v>
      </c>
      <c r="D73" s="143">
        <f>'March 2019'!C71</f>
        <v>0</v>
      </c>
      <c r="E73" s="470"/>
      <c r="F73" s="239" t="str">
        <f t="shared" si="17"/>
        <v/>
      </c>
      <c r="G73" s="143"/>
      <c r="H73" s="535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6"/>
      <c r="W73" s="606"/>
      <c r="X73" s="606"/>
      <c r="Y73" s="606"/>
      <c r="Z73" s="250" t="e">
        <f t="shared" si="18"/>
        <v>#DIV/0!</v>
      </c>
      <c r="AE73" t="s">
        <v>498</v>
      </c>
    </row>
    <row r="74" spans="1:31">
      <c r="A74" s="21" t="str">
        <f>'March 2019'!F72</f>
        <v xml:space="preserve">AVT Khyber </v>
      </c>
      <c r="B74" s="143">
        <f>'March 2019'!B72</f>
        <v>500000</v>
      </c>
      <c r="C74" s="616">
        <v>500000</v>
      </c>
      <c r="D74" s="143">
        <f>'March 2019'!C72</f>
        <v>500000</v>
      </c>
      <c r="E74" s="470"/>
      <c r="F74" s="239" t="str">
        <f t="shared" si="17"/>
        <v/>
      </c>
      <c r="G74" s="143"/>
      <c r="H74" s="535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6"/>
      <c r="W74" s="606"/>
      <c r="X74" s="606"/>
      <c r="Y74" s="606"/>
      <c r="Z74" s="250" t="e">
        <f t="shared" si="18"/>
        <v>#DIV/0!</v>
      </c>
      <c r="AE74" s="605" t="s">
        <v>504</v>
      </c>
    </row>
    <row r="75" spans="1:31">
      <c r="A75" s="24" t="s">
        <v>515</v>
      </c>
      <c r="B75" s="142">
        <f>'March 2019'!B73</f>
        <v>0</v>
      </c>
      <c r="C75" s="142">
        <v>200000</v>
      </c>
      <c r="D75" s="142">
        <f>'March 2019'!C73</f>
        <v>200000</v>
      </c>
      <c r="E75" s="470"/>
      <c r="F75" s="249" t="str">
        <f t="shared" si="17"/>
        <v/>
      </c>
      <c r="G75" s="142"/>
      <c r="H75" s="534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6"/>
      <c r="W75" s="606"/>
      <c r="X75" s="606"/>
      <c r="Y75" s="606"/>
      <c r="Z75" s="250" t="e">
        <f t="shared" ref="Z75:Z80" si="19">B75/V75-1</f>
        <v>#DIV/0!</v>
      </c>
    </row>
    <row r="76" spans="1:31">
      <c r="A76" s="21" t="str">
        <f>'March 2019'!F74</f>
        <v>Aruj TV</v>
      </c>
      <c r="B76" s="143">
        <f>'March 2019'!B74</f>
        <v>0</v>
      </c>
      <c r="C76" s="143">
        <v>0</v>
      </c>
      <c r="D76" s="143">
        <f>'March 2019'!C74</f>
        <v>0</v>
      </c>
      <c r="E76" s="470"/>
      <c r="F76" s="239" t="str">
        <f t="shared" si="17"/>
        <v/>
      </c>
      <c r="G76" s="143"/>
      <c r="H76" s="535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6"/>
      <c r="W76" s="606"/>
      <c r="X76" s="606"/>
      <c r="Y76" s="606"/>
      <c r="Z76" s="250" t="e">
        <f t="shared" si="19"/>
        <v>#DIV/0!</v>
      </c>
      <c r="AE76" s="605" t="s">
        <v>504</v>
      </c>
    </row>
    <row r="77" spans="1:31">
      <c r="A77" s="24" t="str">
        <f>'March 2019'!F75</f>
        <v xml:space="preserve">Mehran </v>
      </c>
      <c r="B77" s="142">
        <f>'March 2019'!B75</f>
        <v>0</v>
      </c>
      <c r="C77" s="142"/>
      <c r="D77" s="142">
        <f>'March 2019'!C75</f>
        <v>0</v>
      </c>
      <c r="E77" s="470"/>
      <c r="F77" s="249" t="str">
        <f t="shared" si="17"/>
        <v/>
      </c>
      <c r="G77" s="142"/>
      <c r="H77" s="534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6"/>
      <c r="W77" s="606"/>
      <c r="X77" s="606"/>
      <c r="Y77" s="606"/>
      <c r="Z77" s="250" t="e">
        <f t="shared" si="19"/>
        <v>#DIV/0!</v>
      </c>
    </row>
    <row r="78" spans="1:31" s="605" customFormat="1">
      <c r="A78" s="24" t="s">
        <v>514</v>
      </c>
      <c r="B78" s="616">
        <f>'March 2019'!B76</f>
        <v>100000</v>
      </c>
      <c r="C78" s="616">
        <v>100000</v>
      </c>
      <c r="D78" s="616">
        <f>'March 2019'!C76</f>
        <v>100000</v>
      </c>
      <c r="E78" s="470"/>
      <c r="F78" s="249"/>
      <c r="G78" s="616"/>
      <c r="H78" s="534"/>
      <c r="I78" s="616"/>
      <c r="J78" s="249"/>
      <c r="K78" s="249"/>
      <c r="L78" s="249"/>
      <c r="M78" s="249"/>
      <c r="N78" s="316"/>
      <c r="P78" s="619"/>
      <c r="Q78" s="619"/>
      <c r="R78" s="622"/>
      <c r="S78" s="619"/>
      <c r="V78" s="606"/>
      <c r="W78" s="606"/>
      <c r="X78" s="606"/>
      <c r="Y78" s="606"/>
      <c r="Z78" s="250" t="e">
        <f t="shared" si="19"/>
        <v>#DIV/0!</v>
      </c>
    </row>
    <row r="79" spans="1:31">
      <c r="A79" s="21" t="str">
        <f>'March 2019'!F77</f>
        <v>Pushto 1</v>
      </c>
      <c r="B79" s="143">
        <f>'March 2019'!B77</f>
        <v>0</v>
      </c>
      <c r="C79" s="143">
        <v>0</v>
      </c>
      <c r="D79" s="143">
        <f>'March 2019'!C77</f>
        <v>0</v>
      </c>
      <c r="E79" s="470"/>
      <c r="F79" s="239" t="str">
        <f t="shared" si="17"/>
        <v/>
      </c>
      <c r="G79" s="143"/>
      <c r="H79" s="535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6"/>
      <c r="W79" s="606"/>
      <c r="X79" s="606"/>
      <c r="Y79" s="606"/>
      <c r="Z79" s="250" t="e">
        <f t="shared" si="19"/>
        <v>#DIV/0!</v>
      </c>
    </row>
    <row r="80" spans="1:31">
      <c r="A80" s="17" t="str">
        <f>'March 2019'!F78</f>
        <v>TOTAL</v>
      </c>
      <c r="B80" s="16">
        <f>'March 2019'!B78</f>
        <v>2875000</v>
      </c>
      <c r="C80" s="165">
        <f>SUM(C62:C79)</f>
        <v>3250000</v>
      </c>
      <c r="D80" s="165">
        <f>'March 2019'!C78</f>
        <v>3250000</v>
      </c>
      <c r="E80" s="165">
        <f t="shared" ref="E80:F80" si="20">SUM(E62:E79)</f>
        <v>0</v>
      </c>
      <c r="F80" s="241">
        <f t="shared" si="20"/>
        <v>0</v>
      </c>
      <c r="G80" s="242"/>
      <c r="H80" s="107">
        <f t="shared" ref="H80:N80" si="21">SUM(H62:H79)</f>
        <v>0</v>
      </c>
      <c r="I80" s="165">
        <f t="shared" si="21"/>
        <v>0</v>
      </c>
      <c r="J80" s="165">
        <f t="shared" si="21"/>
        <v>0</v>
      </c>
      <c r="K80" s="165">
        <f t="shared" si="21"/>
        <v>0</v>
      </c>
      <c r="L80" s="165">
        <f t="shared" si="21"/>
        <v>0</v>
      </c>
      <c r="M80" s="165">
        <f t="shared" si="21"/>
        <v>0</v>
      </c>
      <c r="N80" s="108">
        <f t="shared" si="21"/>
        <v>0</v>
      </c>
      <c r="O80" s="246"/>
      <c r="P80" s="246"/>
      <c r="Q80" s="246"/>
      <c r="R80" s="325"/>
      <c r="S80" s="246"/>
      <c r="V80" s="606">
        <f>SUM(V62:V79)</f>
        <v>0</v>
      </c>
      <c r="W80" s="606"/>
      <c r="X80" s="606"/>
      <c r="Y80" s="606"/>
      <c r="Z80" s="250" t="e">
        <f t="shared" si="19"/>
        <v>#DIV/0!</v>
      </c>
    </row>
    <row r="81" spans="1:31">
      <c r="A81" s="32" t="str">
        <f>'March 2019'!F79</f>
        <v>Music Channels</v>
      </c>
      <c r="B81" s="144">
        <f>'March 2019'!B79</f>
        <v>1.7790573295515481E-2</v>
      </c>
      <c r="C81" s="144"/>
      <c r="D81" s="144">
        <f>'March 2019'!C79</f>
        <v>0</v>
      </c>
      <c r="E81" s="144"/>
      <c r="F81" s="236"/>
      <c r="G81" s="237"/>
      <c r="H81" s="536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31">
      <c r="A82" s="21" t="str">
        <f>'March 2019'!F80</f>
        <v>The musik</v>
      </c>
      <c r="B82" s="143">
        <f>'March 2019'!B80</f>
        <v>0</v>
      </c>
      <c r="C82" s="143">
        <v>0</v>
      </c>
      <c r="D82" s="143">
        <f>'March 2019'!C80</f>
        <v>0</v>
      </c>
      <c r="E82" s="143"/>
      <c r="F82" s="239" t="str">
        <f t="shared" ref="F82:F84" si="22">IFERROR(B82/E82,"")</f>
        <v/>
      </c>
      <c r="G82" s="143"/>
      <c r="H82" s="535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6">
        <v>0</v>
      </c>
      <c r="W82" s="606">
        <v>0</v>
      </c>
      <c r="X82" s="606">
        <f t="shared" ref="X82" si="23">SUM(V82:W82)</f>
        <v>0</v>
      </c>
      <c r="Y82" s="606">
        <v>0</v>
      </c>
      <c r="Z82" s="250" t="e">
        <f t="shared" ref="Z82" si="24">X82/Y82-1</f>
        <v>#DIV/0!</v>
      </c>
    </row>
    <row r="83" spans="1:31">
      <c r="A83" s="21" t="str">
        <f>'March 2019'!F81</f>
        <v>Jalwa</v>
      </c>
      <c r="B83" s="143">
        <f>'March 2019'!B81</f>
        <v>2750000</v>
      </c>
      <c r="C83" s="143">
        <v>2500000</v>
      </c>
      <c r="D83" s="143">
        <f>'March 2019'!C81</f>
        <v>2500000</v>
      </c>
      <c r="E83" s="143"/>
      <c r="F83" s="239" t="str">
        <f t="shared" si="22"/>
        <v/>
      </c>
      <c r="G83" s="143" t="s">
        <v>530</v>
      </c>
      <c r="H83" s="535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6">
        <v>547400</v>
      </c>
      <c r="W83" s="606">
        <v>1160000</v>
      </c>
      <c r="X83" s="606">
        <f t="shared" ref="X83:X94" si="25">SUM(V83:W83)</f>
        <v>1707400</v>
      </c>
      <c r="Y83" s="606">
        <v>967725</v>
      </c>
      <c r="Z83" s="250">
        <f t="shared" ref="Z83:Z94" si="26">X83/Y83-1</f>
        <v>0.76434420935699698</v>
      </c>
      <c r="AE83" t="s">
        <v>415</v>
      </c>
    </row>
    <row r="84" spans="1:31">
      <c r="A84" s="21" t="str">
        <f>'March 2019'!F82</f>
        <v>8XM</v>
      </c>
      <c r="B84" s="143">
        <f>'March 2019'!B82</f>
        <v>3650000</v>
      </c>
      <c r="C84" s="143">
        <v>3500000</v>
      </c>
      <c r="D84" s="143">
        <f>'March 2019'!C82</f>
        <v>3500000</v>
      </c>
      <c r="E84" s="143"/>
      <c r="F84" s="239" t="str">
        <f t="shared" si="22"/>
        <v/>
      </c>
      <c r="G84" s="143" t="s">
        <v>530</v>
      </c>
      <c r="H84" s="535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6">
        <v>1683708.0199999993</v>
      </c>
      <c r="W84" s="606">
        <v>1650000</v>
      </c>
      <c r="X84" s="606">
        <f t="shared" si="25"/>
        <v>3333708.0199999996</v>
      </c>
      <c r="Y84" s="606">
        <v>8381349.8899999857</v>
      </c>
      <c r="Z84" s="250">
        <f t="shared" si="26"/>
        <v>-0.60224688579371488</v>
      </c>
      <c r="AE84" s="605" t="s">
        <v>415</v>
      </c>
    </row>
    <row r="85" spans="1:31">
      <c r="A85" s="17" t="str">
        <f>'March 2019'!F83</f>
        <v>TOTAL</v>
      </c>
      <c r="B85" s="16">
        <f>'March 2019'!B83</f>
        <v>6400000</v>
      </c>
      <c r="C85" s="165">
        <f>SUM(C82:C84)</f>
        <v>6000000</v>
      </c>
      <c r="D85" s="165">
        <f>'March 2019'!C83</f>
        <v>6000000</v>
      </c>
      <c r="E85" s="165"/>
      <c r="F85" s="241">
        <f>SUM(F82:F84)</f>
        <v>0</v>
      </c>
      <c r="G85" s="242"/>
      <c r="H85" s="107">
        <f t="shared" ref="H85:N85" si="27">SUM(H82:H84)</f>
        <v>0</v>
      </c>
      <c r="I85" s="165">
        <f t="shared" si="27"/>
        <v>0</v>
      </c>
      <c r="J85" s="165">
        <f t="shared" si="27"/>
        <v>0</v>
      </c>
      <c r="K85" s="165">
        <f t="shared" si="27"/>
        <v>0</v>
      </c>
      <c r="L85" s="165">
        <f t="shared" si="27"/>
        <v>0</v>
      </c>
      <c r="M85" s="165">
        <f t="shared" si="27"/>
        <v>0</v>
      </c>
      <c r="N85" s="108">
        <f t="shared" si="27"/>
        <v>0</v>
      </c>
      <c r="P85" s="246"/>
      <c r="Q85" s="246"/>
      <c r="R85" s="325"/>
      <c r="S85" s="246"/>
      <c r="V85" s="606">
        <f>SUM(V82:V84)</f>
        <v>2231108.0199999996</v>
      </c>
      <c r="W85" s="606">
        <f>SUM(W82:W84)</f>
        <v>2810000</v>
      </c>
      <c r="X85" s="606">
        <f t="shared" si="25"/>
        <v>5041108.0199999996</v>
      </c>
      <c r="Y85" s="606">
        <f>SUM(Y82:Y84)</f>
        <v>9349074.8899999857</v>
      </c>
      <c r="Z85" s="250">
        <f t="shared" si="26"/>
        <v>-0.46079071145401773</v>
      </c>
    </row>
    <row r="86" spans="1:31">
      <c r="A86" s="32" t="str">
        <f>'March 2019'!F84</f>
        <v>Kids Channels</v>
      </c>
      <c r="B86" s="144">
        <f>'March 2019'!B84</f>
        <v>8.4783200861440963E-3</v>
      </c>
      <c r="C86" s="144"/>
      <c r="D86" s="144">
        <f>'March 2019'!C84</f>
        <v>0</v>
      </c>
      <c r="E86" s="144"/>
      <c r="F86" s="236"/>
      <c r="G86" s="237"/>
      <c r="H86" s="536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31">
      <c r="A87" s="21" t="str">
        <f>'March 2019'!F85</f>
        <v xml:space="preserve">CN </v>
      </c>
      <c r="B87" s="143">
        <f>'March 2019'!B85</f>
        <v>1800000</v>
      </c>
      <c r="C87" s="143">
        <v>1500000</v>
      </c>
      <c r="D87" s="143">
        <f>'March 2019'!C85</f>
        <v>1500000</v>
      </c>
      <c r="E87" s="143"/>
      <c r="F87" s="239" t="str">
        <f t="shared" ref="F87:F91" si="28">IFERROR(B87/E87,"")</f>
        <v/>
      </c>
      <c r="G87" s="143">
        <v>700000</v>
      </c>
      <c r="H87" s="535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6">
        <v>1000000</v>
      </c>
      <c r="W87" s="606">
        <v>1400000</v>
      </c>
      <c r="X87" s="606">
        <f t="shared" si="25"/>
        <v>2400000</v>
      </c>
      <c r="Y87" s="606">
        <v>6747452</v>
      </c>
      <c r="Z87" s="250">
        <f t="shared" si="26"/>
        <v>-0.64431017812353464</v>
      </c>
      <c r="AE87" s="605" t="s">
        <v>415</v>
      </c>
    </row>
    <row r="88" spans="1:31" s="605" customFormat="1">
      <c r="A88" s="609" t="s">
        <v>491</v>
      </c>
      <c r="B88" s="617">
        <f>'March 2019'!B86</f>
        <v>700000</v>
      </c>
      <c r="C88" s="617">
        <v>400000</v>
      </c>
      <c r="D88" s="617">
        <f>'March 2019'!C86</f>
        <v>400000</v>
      </c>
      <c r="E88" s="617"/>
      <c r="F88" s="618"/>
      <c r="G88" s="617">
        <v>250000</v>
      </c>
      <c r="H88" s="629"/>
      <c r="I88" s="617"/>
      <c r="J88" s="618"/>
      <c r="K88" s="618"/>
      <c r="L88" s="618"/>
      <c r="M88" s="618"/>
      <c r="N88" s="621"/>
      <c r="P88" s="619"/>
      <c r="Q88" s="619"/>
      <c r="R88" s="622"/>
      <c r="S88" s="619"/>
      <c r="V88" s="606">
        <v>1445974.7</v>
      </c>
      <c r="W88" s="606">
        <v>400000</v>
      </c>
      <c r="X88" s="606">
        <f t="shared" si="25"/>
        <v>1845974.7</v>
      </c>
      <c r="Y88" s="606">
        <v>0</v>
      </c>
      <c r="Z88" s="250" t="e">
        <f t="shared" si="26"/>
        <v>#DIV/0!</v>
      </c>
      <c r="AE88" s="605" t="s">
        <v>415</v>
      </c>
    </row>
    <row r="89" spans="1:31" s="605" customFormat="1">
      <c r="A89" s="609" t="s">
        <v>492</v>
      </c>
      <c r="B89" s="617">
        <f>'March 2019'!B87</f>
        <v>0</v>
      </c>
      <c r="C89" s="617"/>
      <c r="D89" s="617"/>
      <c r="E89" s="617"/>
      <c r="F89" s="618"/>
      <c r="G89" s="617" t="s">
        <v>542</v>
      </c>
      <c r="H89" s="629"/>
      <c r="I89" s="617"/>
      <c r="J89" s="618"/>
      <c r="K89" s="618"/>
      <c r="L89" s="618"/>
      <c r="M89" s="618"/>
      <c r="N89" s="621"/>
      <c r="P89" s="619"/>
      <c r="Q89" s="619"/>
      <c r="R89" s="622"/>
      <c r="S89" s="619"/>
      <c r="V89" s="606">
        <v>0</v>
      </c>
      <c r="W89" s="606">
        <v>250000</v>
      </c>
      <c r="X89" s="606">
        <f t="shared" si="25"/>
        <v>250000</v>
      </c>
      <c r="Y89" s="606">
        <v>0</v>
      </c>
      <c r="Z89" s="250" t="e">
        <f t="shared" si="26"/>
        <v>#DIV/0!</v>
      </c>
    </row>
    <row r="90" spans="1:31" s="153" customFormat="1">
      <c r="A90" s="21" t="s">
        <v>301</v>
      </c>
      <c r="B90" s="143">
        <f>'March 2019'!B88</f>
        <v>550000</v>
      </c>
      <c r="C90" s="143">
        <v>450000</v>
      </c>
      <c r="D90" s="143">
        <f>'March 2019'!C88</f>
        <v>450000</v>
      </c>
      <c r="E90" s="143"/>
      <c r="F90" s="239" t="str">
        <f t="shared" si="28"/>
        <v/>
      </c>
      <c r="G90" s="617">
        <v>250000</v>
      </c>
      <c r="H90" s="535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6">
        <v>200000</v>
      </c>
      <c r="W90" s="606">
        <v>500000</v>
      </c>
      <c r="X90" s="606">
        <f t="shared" si="25"/>
        <v>700000</v>
      </c>
      <c r="Y90" s="606">
        <v>0</v>
      </c>
      <c r="Z90" s="250" t="e">
        <f t="shared" si="26"/>
        <v>#DIV/0!</v>
      </c>
      <c r="AE90" s="153" t="s">
        <v>506</v>
      </c>
    </row>
    <row r="91" spans="1:31">
      <c r="A91" s="21" t="str">
        <f>'March 2019'!F89</f>
        <v>Nicklodeon</v>
      </c>
      <c r="B91" s="143">
        <f>'March 2019'!B89</f>
        <v>0</v>
      </c>
      <c r="C91" s="143"/>
      <c r="D91" s="143">
        <f>'March 2019'!C89</f>
        <v>0</v>
      </c>
      <c r="E91" s="143"/>
      <c r="F91" s="239" t="str">
        <f t="shared" si="28"/>
        <v/>
      </c>
      <c r="G91" s="143" t="s">
        <v>542</v>
      </c>
      <c r="H91" s="535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6">
        <v>600000</v>
      </c>
      <c r="W91" s="606">
        <v>100000</v>
      </c>
      <c r="X91" s="606">
        <f t="shared" si="25"/>
        <v>700000</v>
      </c>
      <c r="Y91" s="606">
        <v>3345133.6</v>
      </c>
      <c r="Z91" s="250">
        <f t="shared" si="26"/>
        <v>-0.7907407943288125</v>
      </c>
      <c r="AE91" t="s">
        <v>415</v>
      </c>
    </row>
    <row r="92" spans="1:31">
      <c r="A92" s="17" t="str">
        <f>'March 2019'!F90</f>
        <v>TOTAL</v>
      </c>
      <c r="B92" s="16">
        <f>'March 2019'!B90</f>
        <v>3050000</v>
      </c>
      <c r="C92" s="165">
        <f>SUM(C87:C91)</f>
        <v>2350000</v>
      </c>
      <c r="D92" s="165">
        <f>'March 2019'!C90</f>
        <v>2350000</v>
      </c>
      <c r="E92" s="165"/>
      <c r="F92" s="241">
        <f>SUM(F87:F91)</f>
        <v>0</v>
      </c>
      <c r="G92" s="242"/>
      <c r="H92" s="107">
        <f t="shared" ref="H92:N92" si="29">SUM(H87:H91)</f>
        <v>0</v>
      </c>
      <c r="I92" s="165">
        <f t="shared" si="29"/>
        <v>0</v>
      </c>
      <c r="J92" s="165">
        <f t="shared" si="29"/>
        <v>0</v>
      </c>
      <c r="K92" s="165">
        <f t="shared" si="29"/>
        <v>0</v>
      </c>
      <c r="L92" s="165">
        <f t="shared" si="29"/>
        <v>0</v>
      </c>
      <c r="M92" s="165">
        <f t="shared" si="29"/>
        <v>0</v>
      </c>
      <c r="N92" s="108">
        <f t="shared" si="29"/>
        <v>0</v>
      </c>
      <c r="P92" s="246"/>
      <c r="Q92" s="246"/>
      <c r="R92" s="325"/>
      <c r="S92" s="246"/>
      <c r="V92" s="606">
        <f>SUM(V87:V91)</f>
        <v>3245974.7</v>
      </c>
      <c r="W92" s="606">
        <f>SUM(W87:W91)</f>
        <v>2650000</v>
      </c>
      <c r="X92" s="606">
        <f t="shared" si="25"/>
        <v>5895974.7000000002</v>
      </c>
      <c r="Y92" s="606">
        <f>SUM(Y87:Y91)</f>
        <v>10092585.6</v>
      </c>
      <c r="Z92" s="250">
        <f t="shared" si="26"/>
        <v>-0.41581127634924386</v>
      </c>
    </row>
    <row r="93" spans="1:31">
      <c r="A93" s="32" t="str">
        <f>'March 2019'!F91</f>
        <v>Cooking</v>
      </c>
      <c r="B93" s="144">
        <f>'March 2019'!B91</f>
        <v>0</v>
      </c>
      <c r="C93" s="144"/>
      <c r="D93" s="144">
        <f>'March 2019'!C91</f>
        <v>0</v>
      </c>
      <c r="E93" s="144"/>
      <c r="F93" s="236"/>
      <c r="G93" s="237"/>
      <c r="H93" s="536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31">
      <c r="A94" s="24" t="str">
        <f>'March 2019'!F92</f>
        <v>Masala</v>
      </c>
      <c r="B94" s="142">
        <f>'March 2019'!B92</f>
        <v>1300000</v>
      </c>
      <c r="C94" s="142">
        <v>1000000</v>
      </c>
      <c r="D94" s="142">
        <f>'March 2019'!C92</f>
        <v>1000000</v>
      </c>
      <c r="E94" s="142"/>
      <c r="F94" s="239" t="str">
        <f t="shared" ref="F94" si="30">IFERROR(B94/E94,"")</f>
        <v/>
      </c>
      <c r="G94" s="142"/>
      <c r="H94" s="534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6">
        <v>1100000</v>
      </c>
      <c r="W94" s="606">
        <v>750000</v>
      </c>
      <c r="X94" s="606">
        <f t="shared" si="25"/>
        <v>1850000</v>
      </c>
      <c r="Y94" s="606">
        <v>3628319.33</v>
      </c>
      <c r="Z94" s="250">
        <f t="shared" si="26"/>
        <v>-0.49012205604295589</v>
      </c>
      <c r="AE94" t="s">
        <v>507</v>
      </c>
    </row>
    <row r="95" spans="1:31">
      <c r="A95" s="17" t="str">
        <f>'March 2019'!F93</f>
        <v>TOTAL</v>
      </c>
      <c r="B95" s="16">
        <f>'March 2019'!B93</f>
        <v>1300000</v>
      </c>
      <c r="C95" s="165">
        <f>SUM(C94:C94)</f>
        <v>1000000</v>
      </c>
      <c r="D95" s="165">
        <f>'March 2019'!C93</f>
        <v>1000000</v>
      </c>
      <c r="E95" s="165"/>
      <c r="F95" s="241">
        <f>SUM(F94:F94)</f>
        <v>0</v>
      </c>
      <c r="G95" s="242"/>
      <c r="H95" s="107">
        <f t="shared" ref="H95:N95" si="31">SUM(H94:H94)</f>
        <v>0</v>
      </c>
      <c r="I95" s="165">
        <f t="shared" si="31"/>
        <v>0</v>
      </c>
      <c r="J95" s="165">
        <f t="shared" si="31"/>
        <v>0</v>
      </c>
      <c r="K95" s="165">
        <f t="shared" si="31"/>
        <v>0</v>
      </c>
      <c r="L95" s="165">
        <f t="shared" si="31"/>
        <v>0</v>
      </c>
      <c r="M95" s="165">
        <f t="shared" si="31"/>
        <v>0</v>
      </c>
      <c r="N95" s="165">
        <f t="shared" si="31"/>
        <v>0</v>
      </c>
      <c r="O95" s="246"/>
      <c r="P95" s="246"/>
      <c r="Q95" s="246"/>
      <c r="R95" s="325"/>
      <c r="S95" s="246"/>
    </row>
    <row r="96" spans="1:31">
      <c r="A96" s="32" t="str">
        <f>'March 2019'!F94</f>
        <v>Sports Channels</v>
      </c>
      <c r="B96" s="144">
        <f>'March 2019'!B94</f>
        <v>4.1696656161364408E-3</v>
      </c>
      <c r="C96" s="144"/>
      <c r="D96" s="144">
        <f>'March 2019'!C94</f>
        <v>0</v>
      </c>
      <c r="E96" s="144"/>
      <c r="F96" s="236"/>
      <c r="G96" s="237"/>
      <c r="H96" s="536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31">
      <c r="A97" s="21" t="str">
        <f>'March 2019'!F95</f>
        <v>Geo Super</v>
      </c>
      <c r="B97" s="143">
        <f>'March 2019'!B95</f>
        <v>0</v>
      </c>
      <c r="C97" s="143"/>
      <c r="D97" s="143">
        <f>'March 2019'!C95</f>
        <v>0</v>
      </c>
      <c r="E97" s="143"/>
      <c r="F97" s="239" t="str">
        <f t="shared" ref="F97:F98" si="32">IFERROR(B97/E97,"")</f>
        <v/>
      </c>
      <c r="G97" s="143"/>
      <c r="H97" s="535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605">
        <v>0</v>
      </c>
      <c r="X97" s="606">
        <f t="shared" ref="X97:X99" si="33">SUM(V97:W97)</f>
        <v>0</v>
      </c>
      <c r="Y97" s="605">
        <v>0</v>
      </c>
      <c r="Z97" s="250" t="e">
        <f t="shared" ref="Z97:Z99" si="34">X97/Y97-1</f>
        <v>#DIV/0!</v>
      </c>
    </row>
    <row r="98" spans="1:31">
      <c r="A98" s="21" t="str">
        <f>'March 2019'!F96</f>
        <v>Ten Sports</v>
      </c>
      <c r="B98" s="143">
        <f>'March 2019'!B96</f>
        <v>1500000</v>
      </c>
      <c r="C98" s="143">
        <v>1500000</v>
      </c>
      <c r="D98" s="143">
        <f>'March 2019'!C96</f>
        <v>1500000</v>
      </c>
      <c r="E98" s="143"/>
      <c r="F98" s="239" t="str">
        <f t="shared" si="32"/>
        <v/>
      </c>
      <c r="G98" s="143"/>
      <c r="H98" s="535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6">
        <v>15377835.250000002</v>
      </c>
      <c r="W98" s="606">
        <v>1000000</v>
      </c>
      <c r="X98" s="606">
        <f t="shared" si="33"/>
        <v>16377835.250000002</v>
      </c>
      <c r="Y98" s="606">
        <v>3176991.3200000003</v>
      </c>
      <c r="Z98" s="250">
        <f t="shared" si="34"/>
        <v>4.1551400681824964</v>
      </c>
      <c r="AE98" t="s">
        <v>508</v>
      </c>
    </row>
    <row r="99" spans="1:31">
      <c r="A99" s="17" t="str">
        <f>'March 2019'!F97</f>
        <v>TOTAL</v>
      </c>
      <c r="B99" s="16">
        <f>'March 2019'!B97</f>
        <v>1500000</v>
      </c>
      <c r="C99" s="165">
        <f>SUM(C97:C98)</f>
        <v>1500000</v>
      </c>
      <c r="D99" s="165">
        <f>'March 2019'!C97</f>
        <v>1500000</v>
      </c>
      <c r="E99" s="165"/>
      <c r="F99" s="241">
        <f>SUM(F97:F98)</f>
        <v>0</v>
      </c>
      <c r="G99" s="242"/>
      <c r="H99" s="107">
        <f t="shared" ref="H99:N99" si="35">SUM(H97:H98)</f>
        <v>0</v>
      </c>
      <c r="I99" s="165">
        <f t="shared" si="35"/>
        <v>0</v>
      </c>
      <c r="J99" s="165">
        <f t="shared" si="35"/>
        <v>0</v>
      </c>
      <c r="K99" s="165">
        <f t="shared" si="35"/>
        <v>0</v>
      </c>
      <c r="L99" s="165">
        <f t="shared" si="35"/>
        <v>0</v>
      </c>
      <c r="M99" s="165">
        <f t="shared" si="35"/>
        <v>0</v>
      </c>
      <c r="N99" s="108">
        <f t="shared" si="35"/>
        <v>0</v>
      </c>
      <c r="O99" s="246"/>
      <c r="P99" s="246"/>
      <c r="Q99" s="246"/>
      <c r="R99" s="325"/>
      <c r="S99" s="246"/>
      <c r="V99" s="606">
        <f>SUM(V97:V98)</f>
        <v>15377835.250000002</v>
      </c>
      <c r="W99" s="606">
        <f>SUM(W97:W98)</f>
        <v>1000000</v>
      </c>
      <c r="X99" s="606">
        <f t="shared" si="33"/>
        <v>16377835.250000002</v>
      </c>
      <c r="Y99" s="606">
        <f>SUM(Y97:Y98)</f>
        <v>3176991.3200000003</v>
      </c>
      <c r="Z99" s="250">
        <f t="shared" si="34"/>
        <v>4.1551400681824964</v>
      </c>
    </row>
    <row r="100" spans="1:31" hidden="1">
      <c r="A100" s="32" t="str">
        <f>'March 2019'!F98</f>
        <v>Health</v>
      </c>
      <c r="B100" s="144">
        <f>'March 2019'!B98</f>
        <v>0</v>
      </c>
      <c r="C100" s="144"/>
      <c r="D100" s="144">
        <f>'March 2019'!C98</f>
        <v>0</v>
      </c>
      <c r="E100" s="144"/>
      <c r="F100" s="236"/>
      <c r="G100" s="237"/>
      <c r="H100" s="537"/>
      <c r="I100" s="32"/>
      <c r="J100" s="81"/>
      <c r="K100" s="81"/>
      <c r="L100" s="81"/>
      <c r="M100" s="81"/>
      <c r="N100" s="538"/>
      <c r="O100" s="246"/>
      <c r="P100" s="246"/>
      <c r="Q100" s="246"/>
      <c r="R100" s="325"/>
      <c r="S100" s="246"/>
    </row>
    <row r="101" spans="1:31" hidden="1">
      <c r="A101" s="21" t="str">
        <f>'March 2019'!F99</f>
        <v>HTV</v>
      </c>
      <c r="B101" s="143">
        <f>'March 2019'!B99</f>
        <v>0</v>
      </c>
      <c r="C101" s="143">
        <v>0</v>
      </c>
      <c r="D101" s="143">
        <f>'March 2019'!C99</f>
        <v>0</v>
      </c>
      <c r="E101" s="143">
        <v>0</v>
      </c>
      <c r="F101" s="239" t="str">
        <f t="shared" ref="F101" si="36">IFERROR(B101/E101,"")</f>
        <v/>
      </c>
      <c r="G101" s="143"/>
      <c r="H101" s="539"/>
      <c r="I101" s="21"/>
      <c r="J101" s="80"/>
      <c r="K101" s="80"/>
      <c r="L101" s="80"/>
      <c r="M101" s="80"/>
      <c r="N101" s="540"/>
      <c r="O101" s="246"/>
      <c r="P101" s="246"/>
      <c r="Q101" s="246"/>
      <c r="R101" s="325"/>
      <c r="S101" s="246"/>
    </row>
    <row r="102" spans="1:31" hidden="1">
      <c r="A102" s="17" t="str">
        <f>'March 2019'!F100</f>
        <v>TOTAL</v>
      </c>
      <c r="B102" s="16">
        <f>'March 2019'!B100</f>
        <v>0</v>
      </c>
      <c r="C102" s="165">
        <f>SUM(C100:C101)</f>
        <v>0</v>
      </c>
      <c r="D102" s="165">
        <f>'March 2019'!C100</f>
        <v>0</v>
      </c>
      <c r="E102" s="165"/>
      <c r="F102" s="241">
        <f>SUM(F100:F101)</f>
        <v>0</v>
      </c>
      <c r="G102" s="242"/>
      <c r="H102" s="541"/>
      <c r="I102" s="17"/>
      <c r="J102" s="77"/>
      <c r="K102" s="77"/>
      <c r="L102" s="77"/>
      <c r="M102" s="77"/>
      <c r="N102" s="542"/>
      <c r="O102" s="246"/>
      <c r="P102" s="246"/>
      <c r="Q102" s="246"/>
      <c r="R102" s="325"/>
      <c r="S102" s="246"/>
    </row>
    <row r="103" spans="1:31" ht="15" thickBot="1">
      <c r="A103" s="17" t="str">
        <f>'March 2019'!F101</f>
        <v>TOTAL TV</v>
      </c>
      <c r="B103" s="16">
        <f>'March 2019'!B101</f>
        <v>359741077.125</v>
      </c>
      <c r="C103" s="165">
        <f>C102+C99+C95+C92+C85+C80+C60+C35+C25+C8</f>
        <v>371626914</v>
      </c>
      <c r="D103" s="165">
        <f>'March 2019'!C101</f>
        <v>371626914</v>
      </c>
      <c r="E103" s="165"/>
      <c r="F103" s="241">
        <f>F102+F99+F95+F92+F85+F80+F60+F35+F25+F8</f>
        <v>0.28631703897470229</v>
      </c>
      <c r="G103" s="555"/>
      <c r="H103" s="543">
        <f t="shared" ref="H103:N103" si="37">H102+H99+H95+H92+H85+H80+H60+H35+H25+H8</f>
        <v>0</v>
      </c>
      <c r="I103" s="544">
        <f t="shared" si="37"/>
        <v>0</v>
      </c>
      <c r="J103" s="544">
        <f t="shared" si="37"/>
        <v>0</v>
      </c>
      <c r="K103" s="544">
        <f t="shared" si="37"/>
        <v>0</v>
      </c>
      <c r="L103" s="544">
        <f t="shared" si="37"/>
        <v>0</v>
      </c>
      <c r="M103" s="544">
        <f t="shared" si="37"/>
        <v>0</v>
      </c>
      <c r="N103" s="312">
        <f t="shared" si="37"/>
        <v>0</v>
      </c>
      <c r="O103" s="246"/>
      <c r="P103" s="246"/>
      <c r="Q103" s="246"/>
      <c r="R103" s="325"/>
      <c r="S103" s="246"/>
    </row>
    <row r="104" spans="1:31" s="153" customFormat="1">
      <c r="C104" s="1">
        <f>B103-C103</f>
        <v>-11885836.875</v>
      </c>
      <c r="D104" s="336"/>
      <c r="E104" s="336"/>
      <c r="F104" s="519" t="s">
        <v>415</v>
      </c>
      <c r="G104" s="519"/>
      <c r="H104" s="1"/>
      <c r="I104" s="1"/>
      <c r="J104" s="1"/>
      <c r="K104" s="1"/>
      <c r="L104" s="1"/>
      <c r="M104" s="1"/>
      <c r="W104" s="605"/>
      <c r="X104" s="605"/>
      <c r="Y104" s="605"/>
    </row>
    <row r="105" spans="1:31" s="153" customFormat="1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W105" s="605"/>
      <c r="X105" s="605"/>
      <c r="Y105" s="605"/>
    </row>
    <row r="106" spans="1:31" s="153" customFormat="1">
      <c r="C106" s="1"/>
      <c r="D106" s="336"/>
      <c r="E106" s="336"/>
      <c r="H106" s="1"/>
      <c r="I106" s="1"/>
      <c r="J106" s="1"/>
      <c r="K106" s="1"/>
      <c r="L106" s="1"/>
      <c r="M106" s="1"/>
      <c r="W106" s="605"/>
      <c r="X106" s="605"/>
      <c r="Y106" s="605"/>
    </row>
    <row r="107" spans="1:31">
      <c r="C107" s="1"/>
    </row>
  </sheetData>
  <customSheetViews>
    <customSheetView guid="{F1AA6B84-95C5-43AE-BF0A-16AA751CD028}" hiddenRows="1" hiddenColumns="1" topLeftCell="A67">
      <selection activeCell="B87" sqref="B87"/>
      <pageMargins left="0.7" right="0.7" top="0.75" bottom="0.75" header="0.3" footer="0.3"/>
    </customSheetView>
    <customSheetView guid="{55F024CD-A7F9-4381-9942-5ED21204AFB7}" hiddenRows="1" hiddenColumns="1">
      <selection activeCell="C14" sqref="C14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3F9D0D8E-0280-4E1B-887E-343DC67AEF81}" scale="80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5F8EC55F-6BE6-42EB-BDA6-7DA9ACE0C263}" hiddenColumns="1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2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March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Hammad Baig</cp:lastModifiedBy>
  <cp:lastPrinted>2019-02-13T14:14:49Z</cp:lastPrinted>
  <dcterms:created xsi:type="dcterms:W3CDTF">2015-12-11T12:10:01Z</dcterms:created>
  <dcterms:modified xsi:type="dcterms:W3CDTF">2019-02-20T06:43:40Z</dcterms:modified>
</cp:coreProperties>
</file>