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January_2019\"/>
    </mc:Choice>
  </mc:AlternateContent>
  <bookViews>
    <workbookView xWindow="0" yWindow="0" windowWidth="18936" windowHeight="6240" activeTab="1"/>
  </bookViews>
  <sheets>
    <sheet name="HL" sheetId="1" r:id="rId1"/>
    <sheet name="Jan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r:id="rId9"/>
    <sheet name="Sheet4" sheetId="10" state="hidden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'Jan 2019'!$A$1:$BQ$183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Summary!$A$4:$F$102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'Jan 2019'!$A$1:$BQ$183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Summary!$A$4:$F$102</definedName>
    <definedName name="Z_08C80893_5081_4028_8574_8533972FAA81_.wvu.Cols" localSheetId="7" hidden="1">'Buying nGRPs'!$G:$P</definedName>
    <definedName name="Z_08C80893_5081_4028_8574_8533972FAA81_.wvu.Cols" localSheetId="1" hidden="1">'Jan 2019'!$G:$AC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'Jan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'Jan 2019'!$A$1:$BQ$183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Summary!$A$4:$F$102</definedName>
    <definedName name="Z_10CC6A42_76CA_4CE7_9AB7_75E8EE03DD52_.wvu.FilterData" localSheetId="2" hidden="1">'W-O Gst.'!$A$10:$BL$111</definedName>
    <definedName name="Z_17F71549_832A_4009_82E2_0F147A99FD62_.wvu.FilterData" localSheetId="1" hidden="1">'Jan 2019'!$A$1:$BQ$183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'Jan 2019'!#REF!,'Jan 2019'!$AL:$AL,'Jan 2019'!$AX:$AX,'Jan 2019'!$AZ:$AZ,'Jan 2019'!$BE:$BE,'Jan 2019'!#REF!,'Jan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'Jan 2019'!$A$1:$BQ$183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'Jan 2019'!$A$1:$BN$160</definedName>
    <definedName name="Z_2CF1BD94_9333_4EDC_B093_96781F7E2A66_.wvu.FilterData" localSheetId="1" hidden="1">'Jan 2019'!$A$1:$BN$160</definedName>
    <definedName name="Z_2CF1BD94_9333_4EDC_B093_96781F7E2A66_.wvu.FilterData" localSheetId="5" hidden="1">'Planning CPRP'!$A$1:$BI$193</definedName>
    <definedName name="Z_3288564A_BFCE_41BC_96A5_F5D0AAF87967_.wvu.FilterData" localSheetId="1" hidden="1">'Jan 2019'!$A$1:$BQ$183</definedName>
    <definedName name="Z_333A1E19_F4F4_47F6_AD2B_2BE477C76F83_.wvu.Cols" localSheetId="1" hidden="1">'Jan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'Jan 2019'!$A$1:$BN$160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Summary!$A$4:$U$102</definedName>
    <definedName name="Z_33D12EA1_AACC_4603_8E15_8770011823CA_.wvu.FilterData" localSheetId="1" hidden="1">'Jan 2019'!$A$1:$BQ$183</definedName>
    <definedName name="Z_3C27053D_42BE_4733_9A9A_98C3EC4C1114_.wvu.FilterData" localSheetId="1" hidden="1">'Jan 2019'!$A$1:$BN$160</definedName>
    <definedName name="Z_3F9D0D8E_0280_4E1B_887E_343DC67AEF81_.wvu.Cols" localSheetId="1" hidden="1">'Jan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'Jan 2019'!$A$1:$BQ$183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Summary!$A$4:$F$102</definedName>
    <definedName name="Z_3F9D0D8E_0280_4E1B_887E_343DC67AEF81_.wvu.FilterData" localSheetId="2" hidden="1">'W-O Gst.'!$A$10:$BL$111</definedName>
    <definedName name="Z_46AB56D5_CE66_4F5F_B4E5_213E35ACB9B0_.wvu.Cols" localSheetId="1" hidden="1">'Jan 2019'!$D:$D,'Jan 2019'!$F:$F,'Jan 2019'!$BI:$BK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'Jan 2019'!$A$1:$BQ$183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Summary!$A$4:$F$102</definedName>
    <definedName name="Z_46AB56D5_CE66_4F5F_B4E5_213E35ACB9B0_.wvu.FilterData" localSheetId="2" hidden="1">'W-O Gst.'!$A$10:$BL$111</definedName>
    <definedName name="Z_47017308_DD16_4B6B_A416_7C23F4163BFC_.wvu.FilterData" localSheetId="1" hidden="1">'Jan 2019'!$A$1:$BQ$183</definedName>
    <definedName name="Z_4BD5850D_B4C1_4FE6_AD12_AE545D24D33E_.wvu.FilterData" localSheetId="7" hidden="1">'Buying nGRPs'!$A$1:$BG$191</definedName>
    <definedName name="Z_4BD5850D_B4C1_4FE6_AD12_AE545D24D33E_.wvu.FilterData" localSheetId="1" hidden="1">'Jan 2019'!$A$1:$BQ$183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Summary!$A$4:$F$102</definedName>
    <definedName name="Z_4BE51A18_B0A0_401D_9A09_F692E0ECB09B_.wvu.FilterData" localSheetId="1" hidden="1">'Jan 2019'!$A$1:$BQ$183</definedName>
    <definedName name="Z_4C072D60_E856_4D03_8778_D056B82F8B94_.wvu.FilterData" localSheetId="7" hidden="1">'Buying nGRPs'!$A$1:$BG$191</definedName>
    <definedName name="Z_4C072D60_E856_4D03_8778_D056B82F8B94_.wvu.FilterData" localSheetId="1" hidden="1">'Jan 2019'!$A$1:$BQ$183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Summary!$A$4:$F$102</definedName>
    <definedName name="Z_4C072D60_E856_4D03_8778_D056B82F8B94_.wvu.FilterData" localSheetId="2" hidden="1">'W-O Gst.'!$A$10:$BL$111</definedName>
    <definedName name="Z_4C44266F_1657_42B1_9F9F_211C03048443_.wvu.FilterData" localSheetId="1" hidden="1">'Jan 2019'!$A$1:$BQ$183</definedName>
    <definedName name="Z_548836E9_BAE3_4C1D_9753_5BA7F14C972B_.wvu.FilterData" localSheetId="1" hidden="1">'Jan 2019'!$A$1:$BQ$183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'Jan 2019'!$A$1:$BQ$183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Summary!$A$4:$F$102</definedName>
    <definedName name="Z_55F024CD_A7F9_4381_9942_5ED21204AFB7_.wvu.FilterData" localSheetId="2" hidden="1">'W-O Gst.'!$A$10:$BL$111</definedName>
    <definedName name="Z_55F024CD_A7F9_4381_9942_5ED21204AFB7_.wvu.Rows" localSheetId="1" hidden="1">'Jan 2019'!$97:$99</definedName>
    <definedName name="Z_55F024CD_A7F9_4381_9942_5ED21204AFB7_.wvu.Rows" localSheetId="8" hidden="1">Summary!$99:$101</definedName>
    <definedName name="Z_576E8EB8_231A_4B9C_8553_A1D26E68DBF4_.wvu.FilterData" localSheetId="1" hidden="1">'Jan 2019'!$A$1:$BN$160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'Jan 2019'!$A$1:$BQ$183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Summary!$A$4:$F$102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'Jan 2019'!$A$1:$BQ$183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Summary!$A$4:$F$102</definedName>
    <definedName name="Z_64A60B51_B78D_478B_A690_AB565476B1E2_.wvu.FilterData" localSheetId="1" hidden="1">'Jan 2019'!$A$1:$BQ$183</definedName>
    <definedName name="Z_650F9B20_6D41_44B5_B7FE_B717366810E2_.wvu.FilterData" localSheetId="1" hidden="1">'Jan 2019'!$A$1:$BQ$183</definedName>
    <definedName name="Z_674EC46E_6807_4283_A3B1_E74DD4CBCC80_.wvu.FilterData" localSheetId="1" hidden="1">'Jan 2019'!$A$1:$BQ$183</definedName>
    <definedName name="Z_6CD4B2A0_A5AD_41EC_A1DE_046A1B74E5A7_.wvu.Cols" localSheetId="8" hidden="1">Summary!$H:$U</definedName>
    <definedName name="Z_6CD4B2A0_A5AD_41EC_A1DE_046A1B74E5A7_.wvu.FilterData" localSheetId="7" hidden="1">'Buying nGRPs'!$A$1:$BG$191</definedName>
    <definedName name="Z_6CD4B2A0_A5AD_41EC_A1DE_046A1B74E5A7_.wvu.FilterData" localSheetId="1" hidden="1">'Jan 2019'!$A$1:$BQ$183</definedName>
    <definedName name="Z_6CD4B2A0_A5AD_41EC_A1DE_046A1B74E5A7_.wvu.FilterData" localSheetId="5" hidden="1">'Planning CPRP'!$A$1:$BI$193</definedName>
    <definedName name="Z_6CD4B2A0_A5AD_41EC_A1DE_046A1B74E5A7_.wvu.FilterData" localSheetId="6" hidden="1">'Planning Ngrps'!$A$1:$BI$192</definedName>
    <definedName name="Z_6CD4B2A0_A5AD_41EC_A1DE_046A1B74E5A7_.wvu.FilterData" localSheetId="8" hidden="1">Summary!$A$4:$F$102</definedName>
    <definedName name="Z_6CD4B2A0_A5AD_41EC_A1DE_046A1B74E5A7_.wvu.FilterData" localSheetId="2" hidden="1">'W-O Gst.'!$A$10:$BL$111</definedName>
    <definedName name="Z_6CD4B2A0_A5AD_41EC_A1DE_046A1B74E5A7_.wvu.Rows" localSheetId="1" hidden="1">'Jan 2019'!$97:$99</definedName>
    <definedName name="Z_6CD4B2A0_A5AD_41EC_A1DE_046A1B74E5A7_.wvu.Rows" localSheetId="8" hidden="1">Summary!$99:$101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'Jan 2019'!$A$1:$BN$160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Summary!$A$4:$U$102</definedName>
    <definedName name="Z_6F7B7A9F_7F6E_4FC5_BE44_B80147D67BB7_.wvu.FilterData" localSheetId="1" hidden="1">'Jan 2019'!$A$1:$BQ$183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Summary!$A$4:$F$102</definedName>
    <definedName name="Z_781C4B64_7C8D_415F_9AB6_576FAA0890C7_.wvu.Cols" localSheetId="1" hidden="1">'Jan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'Jan 2019'!$A$1:$BQ$183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Summary!$A$4:$F$102</definedName>
    <definedName name="Z_781C4B64_7C8D_415F_9AB6_576FAA0890C7_.wvu.FilterData" localSheetId="2" hidden="1">'W-O Gst.'!$A$10:$BL$111</definedName>
    <definedName name="Z_784C2034_CF2B_4761_861E_AC6FFC5151CE_.wvu.FilterData" localSheetId="1" hidden="1">'Jan 2019'!$A$1:$BN$160</definedName>
    <definedName name="Z_812B22C6_47B4_4E69_B761_78555FEB9C19_.wvu.FilterData" localSheetId="1" hidden="1">'Jan 2019'!$A$1:$BQ$183</definedName>
    <definedName name="Z_814CBB97_E2E7_4E55_8983_BB135E83F82A_.wvu.FilterData" localSheetId="7" hidden="1">'Buying nGRPs'!$A$1:$BG$191</definedName>
    <definedName name="Z_814CBB97_E2E7_4E55_8983_BB135E83F82A_.wvu.FilterData" localSheetId="1" hidden="1">'Jan 2019'!$A$1:$BQ$183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Summary!$A$4:$F$102</definedName>
    <definedName name="Z_815BE6D6_07F9_4CBF_B8FD_89E61A8B16EF_.wvu.Cols" localSheetId="1" hidden="1">'Jan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'Jan 2019'!$A$1:$BQ$183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Summary!$A$4:$F$102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'Jan 2019'!$A$1:$BQ$183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Summary!$A$4:$F$102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'Jan 2019'!$A$1:$BQ$183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Summary!$A$4:$F$102</definedName>
    <definedName name="Z_86680E72_FC77_45EF_9FFF_2A77157FA8B6_.wvu.FilterData" localSheetId="2" hidden="1">'W-O Gst.'!$A$10:$BL$111</definedName>
    <definedName name="Z_8A152B63_ED7E_405D_A50B_C1D668B7C471_.wvu.FilterData" localSheetId="1" hidden="1">'Jan 2019'!$A$1:$BQ$183</definedName>
    <definedName name="Z_8BC85080_E9E4_4C4F_A87C_66C5B69F0AB3_.wvu.FilterData" localSheetId="7" hidden="1">'Buying nGRPs'!$A$1:$BG$191</definedName>
    <definedName name="Z_8BC85080_E9E4_4C4F_A87C_66C5B69F0AB3_.wvu.FilterData" localSheetId="1" hidden="1">'Jan 2019'!$A$1:$BQ$183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Summary!$A$4:$F$102</definedName>
    <definedName name="Z_8CA720A9_FC92_4EB9_91CC_E90FE3E70EA6_.wvu.FilterData" localSheetId="1" hidden="1">'Jan 2019'!$A$1:$BQ$183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'Jan 2019'!$A$1:$BQ$183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Summary!$A$4:$F$102</definedName>
    <definedName name="Z_8D6B43F0_C7E3_4081_96D2_8B609D37DAAB_.wvu.FilterData" localSheetId="2" hidden="1">'W-O Gst.'!$A$10:$BL$111</definedName>
    <definedName name="Z_8DE3EABB_0E9D_41EA_8232_A271335B70CD_.wvu.FilterData" localSheetId="1" hidden="1">'Jan 2019'!$A$1:$BQ$183</definedName>
    <definedName name="Z_96AA1C6C_9C0B_4D32_B20F_7AD639330690_.wvu.FilterData" localSheetId="1" hidden="1">'Jan 2019'!$A$1:$BQ$183</definedName>
    <definedName name="Z_9E1AF9C5_7523_4018_94CC_68120299FD5E_.wvu.FilterData" localSheetId="1" hidden="1">'Jan 2019'!$A$1:$BQ$183</definedName>
    <definedName name="Z_A6899CFB_DE4A_47C1_BF00_BC795B1F1A06_.wvu.Cols" localSheetId="7" hidden="1">'Buying nGRPs'!$F:$G</definedName>
    <definedName name="Z_A6899CFB_DE4A_47C1_BF00_BC795B1F1A06_.wvu.Cols" localSheetId="1" hidden="1">'Jan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'Jan 2019'!$A$1:$BQ$183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Summary!$A$4:$F$102</definedName>
    <definedName name="Z_AF471218_71A9_41DF_AB12_A6B411E3A0B2_.wvu.FilterData" localSheetId="1" hidden="1">'Jan 2019'!$A$1:$BN$160</definedName>
    <definedName name="Z_B54EAF79_9AE3_405E_8904_DC2B8F7A3D1F_.wvu.FilterData" localSheetId="7" hidden="1">'Buying nGRPs'!$A$1:$BG$191</definedName>
    <definedName name="Z_B54EAF79_9AE3_405E_8904_DC2B8F7A3D1F_.wvu.FilterData" localSheetId="1" hidden="1">'Jan 2019'!$A$1:$BQ$183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Summary!$A$4:$F$102</definedName>
    <definedName name="Z_B54EAF79_9AE3_405E_8904_DC2B8F7A3D1F_.wvu.FilterData" localSheetId="2" hidden="1">'W-O Gst.'!$A$10:$BL$111</definedName>
    <definedName name="Z_CFC70DAD_9272_4687_81F7_C81AC324E34E_.wvu.FilterData" localSheetId="1" hidden="1">'Jan 2019'!$A$1:$BQ$183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'Jan 2019'!$AL:$AQ,'Jan 2019'!$AX:$AX,'Jan 2019'!#REF!,'Jan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C8505D_D30F_4E76_8C36_3038DACC80BC_.wvu.Cols" localSheetId="1" hidden="1">'Jan 2019'!$B:$AN</definedName>
    <definedName name="Z_DCC8505D_D30F_4E76_8C36_3038DACC80BC_.wvu.FilterData" localSheetId="7" hidden="1">'Buying nGRPs'!$A$1:$BG$191</definedName>
    <definedName name="Z_DCC8505D_D30F_4E76_8C36_3038DACC80BC_.wvu.FilterData" localSheetId="1" hidden="1">'Jan 2019'!$A$1:$BQ$183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Summary!$A$4:$F$102</definedName>
    <definedName name="Z_DCC8505D_D30F_4E76_8C36_3038DACC80BC_.wvu.FilterData" localSheetId="2" hidden="1">'W-O Gst.'!$A$10:$BL$111</definedName>
    <definedName name="Z_E03ED48E_5836_47B1_8E5C_A35B520BF57D_.wvu.FilterData" localSheetId="1" hidden="1">'Jan 2019'!$A$1:$BQ$183</definedName>
    <definedName name="Z_EAC6CC38_A7AF_4744_8C91_BFF9B8DF99EB_.wvu.FilterData" localSheetId="1" hidden="1">'Jan 2019'!$A$1:$BQ$183</definedName>
    <definedName name="Z_EF158714_875A_408E_A073_2BB190003FA1_.wvu.FilterData" localSheetId="7" hidden="1">'Buying nGRPs'!$A$1:$BG$191</definedName>
    <definedName name="Z_EF158714_875A_408E_A073_2BB190003FA1_.wvu.FilterData" localSheetId="1" hidden="1">'Jan 2019'!$A$1:$BQ$183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Summary!$A$4:$F$102</definedName>
    <definedName name="Z_F3C706F4_7B38_4C28_9298_5B4CB7A6C527_.wvu.FilterData" localSheetId="7" hidden="1">'Buying nGRPs'!$A$1:$BG$191</definedName>
    <definedName name="Z_F3C706F4_7B38_4C28_9298_5B4CB7A6C527_.wvu.FilterData" localSheetId="1" hidden="1">'Jan 2019'!$A$1:$BN$160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Summary!$A$4:$U$102</definedName>
  </definedNames>
  <calcPr calcId="171027"/>
  <customWorkbookViews>
    <customWorkbookView name="Ammar Aamir - Personal View" guid="{6CD4B2A0-A5AD-41EC-A1DE-046A1B74E5A7}" mergeInterval="0" personalView="1" maximized="1" xWindow="-9" yWindow="-9" windowWidth="1938" windowHeight="1048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Rahmeen Fazal - Personal View" guid="{DCC8505D-D30F-4E76-8C36-3038DACC80BC}" mergeInterval="0" personalView="1" maximized="1" xWindow="-8" yWindow="-8" windowWidth="1382" windowHeight="744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Omer Khan - Personal View" guid="{EF158714-875A-408E-A073-2BB190003FA1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Haris Ali - Personal View" guid="{9CF4E4E3-DABE-433D-84B3-3EEE647F4860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Kazim Ali - Personal View" guid="{1A293AA6-15E7-43BF-8FF7-9365FC601EE4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Vivek Perwani - Personal View" guid="{8BC85080-E9E4-4C4F-A87C-66C5B69F0AB3}" mergeInterval="0" personalView="1" maximized="1" xWindow="-8" yWindow="-8" windowWidth="1382" windowHeight="754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Mohammad Sohail - Personal View" guid="{5F8EC55F-6BE6-42EB-BDA6-7DA9ACE0C263}" mergeInterval="0" personalView="1" maximized="1" xWindow="-8" yWindow="-8" windowWidth="1936" windowHeight="1056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akir Bilal - Personal View" guid="{55F024CD-A7F9-4381-9942-5ED21204AFB7}" mergeInterval="0" personalView="1" maximized="1" xWindow="-8" yWindow="-8" windowWidth="1296" windowHeight="69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9" i="2" l="1"/>
  <c r="AO99" i="2"/>
  <c r="AP96" i="2"/>
  <c r="AP93" i="2" s="1"/>
  <c r="AO96" i="2"/>
  <c r="AO93" i="2" s="1"/>
  <c r="AP92" i="2"/>
  <c r="AO92" i="2"/>
  <c r="AP89" i="2"/>
  <c r="AP83" i="2" s="1"/>
  <c r="AO89" i="2"/>
  <c r="AO83" i="2" s="1"/>
  <c r="AP82" i="2"/>
  <c r="AP78" i="2" s="1"/>
  <c r="AO82" i="2"/>
  <c r="AO78" i="2" s="1"/>
  <c r="AP77" i="2"/>
  <c r="AP58" i="2" s="1"/>
  <c r="AO77" i="2"/>
  <c r="AO58" i="2" s="1"/>
  <c r="AP57" i="2"/>
  <c r="AO57" i="2"/>
  <c r="AO34" i="2" s="1"/>
  <c r="AP34" i="2"/>
  <c r="AP33" i="2"/>
  <c r="AP24" i="2" s="1"/>
  <c r="AO33" i="2"/>
  <c r="AO24" i="2" s="1"/>
  <c r="AP23" i="2"/>
  <c r="AP7" i="2" s="1"/>
  <c r="AO23" i="2"/>
  <c r="AO7" i="2" s="1"/>
  <c r="AP6" i="2"/>
  <c r="AO6" i="2"/>
  <c r="AO100" i="2" l="1"/>
  <c r="AP100" i="2"/>
  <c r="X99" i="2"/>
  <c r="X96" i="2"/>
  <c r="X93" i="2" s="1"/>
  <c r="X92" i="2"/>
  <c r="X90" i="2" s="1"/>
  <c r="X89" i="2"/>
  <c r="X83" i="2" s="1"/>
  <c r="X82" i="2"/>
  <c r="X78" i="2" s="1"/>
  <c r="X77" i="2"/>
  <c r="X58" i="2" s="1"/>
  <c r="X57" i="2"/>
  <c r="X34" i="2" s="1"/>
  <c r="X33" i="2"/>
  <c r="X24" i="2" s="1"/>
  <c r="X23" i="2"/>
  <c r="X7" i="2" s="1"/>
  <c r="X6" i="2"/>
  <c r="X100" i="2" l="1"/>
  <c r="BF57" i="2"/>
  <c r="BF34" i="2" s="1"/>
  <c r="BF33" i="2"/>
  <c r="BF24" i="2" s="1"/>
  <c r="BF23" i="2"/>
  <c r="BF7" i="2" s="1"/>
  <c r="BF6" i="2"/>
  <c r="E10" i="1" l="1"/>
  <c r="E26" i="1" l="1"/>
  <c r="E14" i="1"/>
  <c r="E20" i="1"/>
  <c r="E12" i="1"/>
  <c r="F10" i="1"/>
  <c r="E16" i="1" l="1"/>
  <c r="E8" i="1"/>
  <c r="Y43" i="9" l="1"/>
  <c r="Y40" i="9"/>
  <c r="Y37" i="9"/>
  <c r="BM50" i="2"/>
  <c r="BM75" i="2" l="1"/>
  <c r="D75" i="2" s="1"/>
  <c r="C75" i="2" s="1"/>
  <c r="D77" i="9" s="1"/>
  <c r="BL75" i="2"/>
  <c r="B75" i="2" s="1"/>
  <c r="B77" i="9" s="1"/>
  <c r="W77" i="9" s="1"/>
  <c r="BM85" i="2"/>
  <c r="BN75" i="2" l="1"/>
  <c r="E75" i="2"/>
  <c r="Z46" i="9" l="1"/>
  <c r="Z10" i="9"/>
  <c r="V91" i="9" l="1"/>
  <c r="V84" i="9"/>
  <c r="V79" i="9"/>
  <c r="V59" i="9"/>
  <c r="V35" i="9"/>
  <c r="V25" i="9"/>
  <c r="V8" i="9"/>
  <c r="B88" i="9" l="1"/>
  <c r="W88" i="9" s="1"/>
  <c r="H99" i="2" l="1"/>
  <c r="H96" i="2"/>
  <c r="H92" i="2"/>
  <c r="H89" i="2"/>
  <c r="H82" i="2"/>
  <c r="H77" i="2"/>
  <c r="H57" i="2"/>
  <c r="H33" i="2"/>
  <c r="H23" i="2"/>
  <c r="H6" i="2"/>
  <c r="M99" i="2"/>
  <c r="M96" i="2"/>
  <c r="M92" i="2"/>
  <c r="M89" i="2"/>
  <c r="M82" i="2"/>
  <c r="M77" i="2"/>
  <c r="M57" i="2"/>
  <c r="M33" i="2"/>
  <c r="M23" i="2"/>
  <c r="M6" i="2"/>
  <c r="D85" i="2"/>
  <c r="C85" i="2" s="1"/>
  <c r="D87" i="9" s="1"/>
  <c r="BL85" i="2"/>
  <c r="BN85" i="2" l="1"/>
  <c r="B85" i="2"/>
  <c r="B87" i="9" s="1"/>
  <c r="W87" i="9" s="1"/>
  <c r="M100" i="2"/>
  <c r="E85" i="2" l="1"/>
  <c r="BL98" i="2"/>
  <c r="B98" i="2" s="1"/>
  <c r="BM98" i="2"/>
  <c r="BN98" i="2" l="1"/>
  <c r="D98" i="2"/>
  <c r="C98" i="2" s="1"/>
  <c r="E98" i="2" s="1"/>
  <c r="D30" i="1"/>
  <c r="D28" i="1"/>
  <c r="D26" i="1"/>
  <c r="D22" i="1"/>
  <c r="D20" i="1"/>
  <c r="D16" i="1"/>
  <c r="D8" i="1"/>
  <c r="D14" i="1" l="1"/>
  <c r="D12" i="1" l="1"/>
  <c r="D10" i="1" l="1"/>
  <c r="BA92" i="2" l="1"/>
  <c r="BM21" i="2" l="1"/>
  <c r="D21" i="2" s="1"/>
  <c r="C21" i="2" s="1"/>
  <c r="D23" i="9" s="1"/>
  <c r="BL21" i="2"/>
  <c r="B21" i="2" s="1"/>
  <c r="B23" i="9" s="1"/>
  <c r="W23" i="9" s="1"/>
  <c r="BN21" i="2" l="1"/>
  <c r="E21" i="2"/>
  <c r="BA89" i="2" l="1"/>
  <c r="AX57" i="2" l="1"/>
  <c r="BM55" i="2" l="1"/>
  <c r="BL55" i="2"/>
  <c r="D55" i="2" l="1"/>
  <c r="C55" i="2" s="1"/>
  <c r="F55" i="2"/>
  <c r="B55" i="2"/>
  <c r="B57" i="9" s="1"/>
  <c r="W57" i="9" s="1"/>
  <c r="E55" i="2" l="1"/>
  <c r="D57" i="9"/>
  <c r="BN55" i="2"/>
  <c r="J99" i="2" l="1"/>
  <c r="J96" i="2"/>
  <c r="J92" i="2"/>
  <c r="J89" i="2"/>
  <c r="J82" i="2"/>
  <c r="J77" i="2"/>
  <c r="J57" i="2"/>
  <c r="J33" i="2"/>
  <c r="J23" i="2"/>
  <c r="J6" i="2"/>
  <c r="J100" i="2" l="1"/>
  <c r="BM20" i="2" l="1"/>
  <c r="D20" i="2" s="1"/>
  <c r="AS92" i="2" l="1"/>
  <c r="AS89" i="2"/>
  <c r="AS82" i="2"/>
  <c r="AS77" i="2"/>
  <c r="AS57" i="2"/>
  <c r="AS33" i="2"/>
  <c r="AS23" i="2"/>
  <c r="AS6" i="2"/>
  <c r="AW164" i="2" l="1"/>
  <c r="AW163" i="2"/>
  <c r="AW162" i="2"/>
  <c r="AW145" i="2"/>
  <c r="AW119" i="2"/>
  <c r="AW99" i="2"/>
  <c r="AW96" i="2"/>
  <c r="AW89" i="2"/>
  <c r="AW82" i="2"/>
  <c r="AW77" i="2"/>
  <c r="AW57" i="2"/>
  <c r="AW33" i="2"/>
  <c r="AW23" i="2"/>
  <c r="AW6" i="2"/>
  <c r="AW165" i="2" l="1"/>
  <c r="AW167" i="2" s="1"/>
  <c r="AW100" i="2"/>
  <c r="AW158" i="2" s="1"/>
  <c r="BL20" i="2"/>
  <c r="B20" i="2" s="1"/>
  <c r="B22" i="9" s="1"/>
  <c r="W22" i="9" s="1"/>
  <c r="C20" i="2"/>
  <c r="D22" i="9" s="1"/>
  <c r="E20" i="2" l="1"/>
  <c r="AW120" i="2"/>
  <c r="AW83" i="2"/>
  <c r="AW168" i="2"/>
  <c r="AW169" i="2"/>
  <c r="BN20" i="2"/>
  <c r="AW58" i="2" l="1"/>
  <c r="AW78" i="2"/>
  <c r="AW93" i="2"/>
  <c r="AW34" i="2"/>
  <c r="AW24" i="2"/>
  <c r="AW7" i="2"/>
  <c r="AW2" i="2"/>
  <c r="AW170" i="2"/>
  <c r="BD99" i="2"/>
  <c r="BC99" i="2"/>
  <c r="BD82" i="2"/>
  <c r="BC82" i="2"/>
  <c r="BD77" i="2"/>
  <c r="BC77" i="2"/>
  <c r="BD57" i="2"/>
  <c r="BC57" i="2"/>
  <c r="BB57" i="2"/>
  <c r="BD33" i="2"/>
  <c r="BC33" i="2"/>
  <c r="BD23" i="2"/>
  <c r="BC23" i="2"/>
  <c r="BD6" i="2"/>
  <c r="BC6" i="2"/>
  <c r="BC100" i="2" l="1"/>
  <c r="BD100" i="2"/>
  <c r="BD2" i="2" l="1"/>
  <c r="BC78" i="2"/>
  <c r="BD7" i="2" l="1"/>
  <c r="BD83" i="2"/>
  <c r="BD24" i="2"/>
  <c r="BC2" i="2"/>
  <c r="BD78" i="2"/>
  <c r="BD34" i="2"/>
  <c r="BD58" i="2"/>
  <c r="BC83" i="2"/>
  <c r="BC7" i="2"/>
  <c r="BC58" i="2"/>
  <c r="BC24" i="2"/>
  <c r="BC34" i="2"/>
  <c r="BM49" i="2"/>
  <c r="AH99" i="2" l="1"/>
  <c r="AH96" i="2"/>
  <c r="AH92" i="2"/>
  <c r="AH89" i="2"/>
  <c r="AH82" i="2"/>
  <c r="AH77" i="2"/>
  <c r="AH57" i="2"/>
  <c r="AH33" i="2"/>
  <c r="AH23" i="2"/>
  <c r="AH6" i="2"/>
  <c r="Y99" i="2"/>
  <c r="Y96" i="2"/>
  <c r="Y92" i="2"/>
  <c r="Y89" i="2"/>
  <c r="Y82" i="2"/>
  <c r="Y77" i="2"/>
  <c r="Y57" i="2"/>
  <c r="Y33" i="2"/>
  <c r="Y23" i="2"/>
  <c r="Y6" i="2"/>
  <c r="AH100" i="2" l="1"/>
  <c r="Y100" i="2"/>
  <c r="AH83" i="2" l="1"/>
  <c r="AH93" i="2"/>
  <c r="AH24" i="2"/>
  <c r="AH34" i="2"/>
  <c r="AH2" i="2"/>
  <c r="AH90" i="2"/>
  <c r="AH58" i="2"/>
  <c r="AH7" i="2"/>
  <c r="AH78" i="2"/>
  <c r="Y78" i="2"/>
  <c r="Y7" i="2" l="1"/>
  <c r="Y24" i="2"/>
  <c r="Y2" i="2"/>
  <c r="Y93" i="2"/>
  <c r="Y90" i="2"/>
  <c r="Y58" i="2"/>
  <c r="Y83" i="2"/>
  <c r="Y34" i="2"/>
  <c r="N25" i="9" l="1"/>
  <c r="M25" i="9"/>
  <c r="L25" i="9"/>
  <c r="K25" i="9"/>
  <c r="J25" i="9"/>
  <c r="I25" i="9"/>
  <c r="M98" i="9"/>
  <c r="L98" i="9"/>
  <c r="K98" i="9"/>
  <c r="J98" i="9"/>
  <c r="M94" i="9"/>
  <c r="N94" i="9"/>
  <c r="L94" i="9"/>
  <c r="K94" i="9"/>
  <c r="J94" i="9"/>
  <c r="M91" i="9"/>
  <c r="L91" i="9"/>
  <c r="K91" i="9"/>
  <c r="J91" i="9"/>
  <c r="M84" i="9"/>
  <c r="L84" i="9"/>
  <c r="K84" i="9"/>
  <c r="J84" i="9"/>
  <c r="M79" i="9"/>
  <c r="L79" i="9"/>
  <c r="K79" i="9"/>
  <c r="J79" i="9"/>
  <c r="M59" i="9"/>
  <c r="L59" i="9"/>
  <c r="K59" i="9"/>
  <c r="J59" i="9"/>
  <c r="N35" i="9"/>
  <c r="M35" i="9"/>
  <c r="L35" i="9"/>
  <c r="K35" i="9"/>
  <c r="J35" i="9"/>
  <c r="M8" i="9"/>
  <c r="N8" i="9"/>
  <c r="L8" i="9"/>
  <c r="K8" i="9"/>
  <c r="J8" i="9"/>
  <c r="L102" i="9" l="1"/>
  <c r="M102" i="9"/>
  <c r="J102" i="9"/>
  <c r="K102" i="9"/>
  <c r="I35" i="9"/>
  <c r="N98" i="9"/>
  <c r="I98" i="9"/>
  <c r="I94" i="9"/>
  <c r="N91" i="9"/>
  <c r="I91" i="9"/>
  <c r="N84" i="9"/>
  <c r="I84" i="9"/>
  <c r="N79" i="9"/>
  <c r="I79" i="9"/>
  <c r="N59" i="9"/>
  <c r="I59" i="9"/>
  <c r="H35" i="9"/>
  <c r="I8" i="9"/>
  <c r="H8" i="9"/>
  <c r="I102" i="9" l="1"/>
  <c r="N102" i="9"/>
  <c r="T82" i="2" l="1"/>
  <c r="T77" i="2"/>
  <c r="T57" i="2"/>
  <c r="T33" i="2"/>
  <c r="T23" i="2"/>
  <c r="E79" i="9" l="1"/>
  <c r="Q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AV164" i="2"/>
  <c r="AV163" i="2"/>
  <c r="AV162" i="2"/>
  <c r="AV165" i="2" s="1"/>
  <c r="AV145" i="2"/>
  <c r="AV119" i="2"/>
  <c r="AV99" i="2"/>
  <c r="AV96" i="2"/>
  <c r="AV82" i="2"/>
  <c r="AV77" i="2"/>
  <c r="AV57" i="2"/>
  <c r="AV33" i="2"/>
  <c r="AV23" i="2"/>
  <c r="AV6" i="2"/>
  <c r="AV100" i="2" l="1"/>
  <c r="AV158" i="2" s="1"/>
  <c r="AV168" i="2"/>
  <c r="AV169" i="2"/>
  <c r="AV167" i="2"/>
  <c r="AV170" i="2" s="1"/>
  <c r="AV120" i="2" l="1"/>
  <c r="AV78" i="2" l="1"/>
  <c r="AT2" i="2"/>
  <c r="AV83" i="2"/>
  <c r="AV93" i="2"/>
  <c r="AV34" i="2"/>
  <c r="AV2" i="2"/>
  <c r="AV24" i="2"/>
  <c r="AV7" i="2"/>
  <c r="AV58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F101" i="3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101" i="3"/>
  <c r="BL101" i="3" s="1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100" i="3"/>
  <c r="F100" i="3" s="1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L31" i="3" l="1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101" i="3"/>
  <c r="F101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F111" i="3"/>
  <c r="AF7" i="3" s="1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AP11" i="3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J103" i="3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B42" i="3" l="1"/>
  <c r="B103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AF6" i="3"/>
  <c r="AF87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BJ111" i="3"/>
  <c r="BJ68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F68" i="3"/>
  <c r="AF11" i="3"/>
  <c r="AF17" i="3"/>
  <c r="AZ17" i="3"/>
  <c r="Y17" i="3"/>
  <c r="AZ43" i="3"/>
  <c r="Y33" i="3"/>
  <c r="AF104" i="3"/>
  <c r="AF43" i="3"/>
  <c r="Y94" i="3"/>
  <c r="AF4" i="3"/>
  <c r="AF99" i="3"/>
  <c r="AF3" i="3"/>
  <c r="AZ11" i="3"/>
  <c r="Y4" i="3"/>
  <c r="AF33" i="3"/>
  <c r="AZ104" i="3"/>
  <c r="AZ94" i="3"/>
  <c r="AF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B111" i="3"/>
  <c r="B43" i="3" s="1"/>
  <c r="BJ7" i="3"/>
  <c r="BJ33" i="3"/>
  <c r="BJ6" i="3"/>
  <c r="BJ3" i="3" s="1"/>
  <c r="BJ104" i="3"/>
  <c r="BJ43" i="3"/>
  <c r="BJ11" i="3"/>
  <c r="BJ94" i="3"/>
  <c r="BJ17" i="3"/>
  <c r="BJ87" i="3"/>
  <c r="H99" i="3"/>
  <c r="H17" i="3"/>
  <c r="H43" i="3"/>
  <c r="H104" i="3"/>
  <c r="H87" i="3"/>
  <c r="H3" i="3"/>
  <c r="H33" i="3"/>
  <c r="H94" i="3"/>
  <c r="H4" i="3"/>
  <c r="B104" i="3" l="1"/>
  <c r="B94" i="3"/>
  <c r="B68" i="3"/>
  <c r="BJ4" i="3"/>
  <c r="B33" i="3"/>
  <c r="B11" i="3"/>
  <c r="B87" i="3"/>
  <c r="B17" i="3"/>
  <c r="AS145" i="2" l="1"/>
  <c r="AS119" i="2"/>
  <c r="AS99" i="2"/>
  <c r="AS96" i="2"/>
  <c r="AS100" i="2" l="1"/>
  <c r="AS93" i="2" s="1"/>
  <c r="AS78" i="2" l="1"/>
  <c r="AS7" i="2"/>
  <c r="AS83" i="2"/>
  <c r="AS58" i="2"/>
  <c r="AS24" i="2"/>
  <c r="AS34" i="2"/>
  <c r="AS2" i="2"/>
  <c r="AS158" i="2"/>
  <c r="AS120" i="2"/>
  <c r="D99" i="9"/>
  <c r="D95" i="9"/>
  <c r="D92" i="9"/>
  <c r="D85" i="9"/>
  <c r="D80" i="9"/>
  <c r="D60" i="9"/>
  <c r="D36" i="9"/>
  <c r="D26" i="9"/>
  <c r="D9" i="9"/>
  <c r="AG164" i="2" l="1"/>
  <c r="AG163" i="2"/>
  <c r="AG162" i="2"/>
  <c r="AG145" i="2"/>
  <c r="AG119" i="2"/>
  <c r="AG99" i="2"/>
  <c r="AG96" i="2"/>
  <c r="AG92" i="2"/>
  <c r="AG89" i="2"/>
  <c r="AG82" i="2"/>
  <c r="AG77" i="2"/>
  <c r="AG57" i="2"/>
  <c r="AG33" i="2"/>
  <c r="AG23" i="2"/>
  <c r="AG6" i="2"/>
  <c r="AK164" i="2"/>
  <c r="AK163" i="2"/>
  <c r="AK162" i="2"/>
  <c r="AK145" i="2"/>
  <c r="AK119" i="2"/>
  <c r="AK99" i="2"/>
  <c r="AK96" i="2"/>
  <c r="AK92" i="2"/>
  <c r="AK89" i="2"/>
  <c r="AK82" i="2"/>
  <c r="AK77" i="2"/>
  <c r="AK57" i="2"/>
  <c r="AK33" i="2"/>
  <c r="AK23" i="2"/>
  <c r="AK6" i="2"/>
  <c r="AG165" i="2" l="1"/>
  <c r="AG167" i="2" s="1"/>
  <c r="AG100" i="2"/>
  <c r="AK100" i="2"/>
  <c r="AK158" i="2" s="1"/>
  <c r="AK165" i="2"/>
  <c r="AK167" i="2" s="1"/>
  <c r="S119" i="2"/>
  <c r="S99" i="2"/>
  <c r="S96" i="2"/>
  <c r="S92" i="2"/>
  <c r="S89" i="2"/>
  <c r="S82" i="2"/>
  <c r="S77" i="2"/>
  <c r="S57" i="2"/>
  <c r="S33" i="2"/>
  <c r="S23" i="2"/>
  <c r="S6" i="2"/>
  <c r="U99" i="2"/>
  <c r="U96" i="2"/>
  <c r="U92" i="2"/>
  <c r="U89" i="2"/>
  <c r="U82" i="2"/>
  <c r="U77" i="2"/>
  <c r="U57" i="2"/>
  <c r="U33" i="2"/>
  <c r="U23" i="2"/>
  <c r="U6" i="2"/>
  <c r="AG169" i="2" l="1"/>
  <c r="AG168" i="2"/>
  <c r="AG158" i="2"/>
  <c r="AG120" i="2"/>
  <c r="AK120" i="2"/>
  <c r="AK168" i="2"/>
  <c r="AK169" i="2"/>
  <c r="U100" i="2"/>
  <c r="S100" i="2"/>
  <c r="S120" i="2" s="1"/>
  <c r="AG78" i="2" l="1"/>
  <c r="AK90" i="2"/>
  <c r="AK78" i="2"/>
  <c r="AG170" i="2"/>
  <c r="AG93" i="2"/>
  <c r="AG83" i="2"/>
  <c r="AG58" i="2"/>
  <c r="AG2" i="2"/>
  <c r="AG24" i="2"/>
  <c r="AG7" i="2"/>
  <c r="AG34" i="2"/>
  <c r="AG90" i="2"/>
  <c r="AK93" i="2"/>
  <c r="AK58" i="2"/>
  <c r="AK7" i="2"/>
  <c r="AK24" i="2"/>
  <c r="AK34" i="2"/>
  <c r="AK2" i="2"/>
  <c r="AK83" i="2"/>
  <c r="AK170" i="2"/>
  <c r="BL8" i="2" l="1"/>
  <c r="BL9" i="2"/>
  <c r="BL10" i="2"/>
  <c r="BL11" i="2"/>
  <c r="BL12" i="2"/>
  <c r="BL13" i="2"/>
  <c r="BL14" i="2"/>
  <c r="BL15" i="2"/>
  <c r="BL16" i="2"/>
  <c r="BL17" i="2"/>
  <c r="BL18" i="2"/>
  <c r="BL19" i="2"/>
  <c r="BL22" i="2"/>
  <c r="BL23" i="2" l="1"/>
  <c r="C101" i="9"/>
  <c r="C98" i="9"/>
  <c r="C94" i="9"/>
  <c r="C91" i="9"/>
  <c r="C84" i="9"/>
  <c r="C59" i="9"/>
  <c r="C35" i="9"/>
  <c r="C25" i="9"/>
  <c r="C8" i="9"/>
  <c r="AI163" i="2" l="1"/>
  <c r="AI162" i="2"/>
  <c r="AI145" i="2"/>
  <c r="AI119" i="2"/>
  <c r="AI99" i="2"/>
  <c r="AI96" i="2"/>
  <c r="AI92" i="2"/>
  <c r="AI89" i="2"/>
  <c r="AI82" i="2"/>
  <c r="AI77" i="2"/>
  <c r="AI57" i="2"/>
  <c r="AI33" i="2"/>
  <c r="AI23" i="2"/>
  <c r="AX77" i="2" l="1"/>
  <c r="AX33" i="2"/>
  <c r="AX23" i="2"/>
  <c r="AX6" i="2"/>
  <c r="AJ96" i="2" l="1"/>
  <c r="F6" i="5" l="1"/>
  <c r="AB164" i="2" l="1"/>
  <c r="AB163" i="2"/>
  <c r="AB162" i="2"/>
  <c r="AB165" i="2" s="1"/>
  <c r="AB145" i="2"/>
  <c r="AB119" i="2"/>
  <c r="AB99" i="2"/>
  <c r="AB96" i="2"/>
  <c r="AB92" i="2"/>
  <c r="AB89" i="2"/>
  <c r="AB82" i="2"/>
  <c r="AB77" i="2"/>
  <c r="AB57" i="2"/>
  <c r="AB33" i="2"/>
  <c r="AB23" i="2"/>
  <c r="AB6" i="2"/>
  <c r="AB100" i="2" l="1"/>
  <c r="AB168" i="2"/>
  <c r="AB169" i="2"/>
  <c r="AB167" i="2"/>
  <c r="AB170" i="2" s="1"/>
  <c r="AB78" i="2" l="1"/>
  <c r="AB120" i="2"/>
  <c r="AB58" i="2"/>
  <c r="AB7" i="2"/>
  <c r="AB24" i="2"/>
  <c r="AB90" i="2"/>
  <c r="AB83" i="2"/>
  <c r="AB34" i="2"/>
  <c r="AB2" i="2"/>
  <c r="AB93" i="2"/>
  <c r="AB158" i="2"/>
  <c r="A76" i="9"/>
  <c r="F22" i="2" l="1"/>
  <c r="A51" i="9" l="1"/>
  <c r="BL49" i="2" l="1"/>
  <c r="B49" i="2" s="1"/>
  <c r="B51" i="9" s="1"/>
  <c r="W51" i="9" s="1"/>
  <c r="BM60" i="3" l="1"/>
  <c r="F51" i="9"/>
  <c r="BN49" i="2"/>
  <c r="D49" i="2"/>
  <c r="C49" i="2" s="1"/>
  <c r="E49" i="2" s="1"/>
  <c r="Q145" i="2" l="1"/>
  <c r="Q6" i="2"/>
  <c r="Q23" i="2"/>
  <c r="Q57" i="2"/>
  <c r="Q77" i="2"/>
  <c r="Q82" i="2"/>
  <c r="Q89" i="2"/>
  <c r="Q92" i="2"/>
  <c r="Q96" i="2"/>
  <c r="Q99" i="2"/>
  <c r="D51" i="9" l="1"/>
  <c r="Q100" i="2"/>
  <c r="Q158" i="2" l="1"/>
  <c r="T89" i="2"/>
  <c r="T92" i="2"/>
  <c r="T96" i="2"/>
  <c r="T99" i="2"/>
  <c r="T6" i="2"/>
  <c r="Q34" i="2" l="1"/>
  <c r="Q78" i="2"/>
  <c r="Q24" i="2"/>
  <c r="Q93" i="2"/>
  <c r="Q58" i="2"/>
  <c r="Q83" i="2"/>
  <c r="Q2" i="2"/>
  <c r="Q7" i="2"/>
  <c r="Q90" i="2"/>
  <c r="T100" i="2"/>
  <c r="S164" i="2"/>
  <c r="S163" i="2"/>
  <c r="S162" i="2"/>
  <c r="S165" i="2" s="1"/>
  <c r="S145" i="2"/>
  <c r="T158" i="2" l="1"/>
  <c r="S168" i="2"/>
  <c r="S169" i="2"/>
  <c r="S167" i="2"/>
  <c r="S170" i="2" s="1"/>
  <c r="T83" i="2" l="1"/>
  <c r="T78" i="2"/>
  <c r="T34" i="2"/>
  <c r="T24" i="2"/>
  <c r="T58" i="2"/>
  <c r="T90" i="2"/>
  <c r="T2" i="2"/>
  <c r="T93" i="2"/>
  <c r="T7" i="2"/>
  <c r="S158" i="2"/>
  <c r="S78" i="2" l="1"/>
  <c r="S93" i="2"/>
  <c r="S83" i="2"/>
  <c r="S58" i="2"/>
  <c r="S24" i="2"/>
  <c r="S90" i="2"/>
  <c r="S34" i="2"/>
  <c r="S7" i="2"/>
  <c r="S2" i="2"/>
  <c r="R99" i="2"/>
  <c r="P99" i="2"/>
  <c r="R96" i="2"/>
  <c r="P96" i="2"/>
  <c r="R92" i="2"/>
  <c r="R89" i="2"/>
  <c r="R82" i="2"/>
  <c r="R77" i="2"/>
  <c r="R57" i="2"/>
  <c r="R33" i="2"/>
  <c r="R23" i="2"/>
  <c r="R6" i="2"/>
  <c r="P6" i="2"/>
  <c r="P100" i="2" l="1"/>
  <c r="R100" i="2"/>
  <c r="AU164" i="2"/>
  <c r="AU163" i="2"/>
  <c r="AU162" i="2"/>
  <c r="AU145" i="2"/>
  <c r="AU119" i="2"/>
  <c r="AU99" i="2"/>
  <c r="AU96" i="2"/>
  <c r="AU92" i="2"/>
  <c r="AU89" i="2"/>
  <c r="AU82" i="2"/>
  <c r="AU77" i="2"/>
  <c r="AU57" i="2"/>
  <c r="AU33" i="2"/>
  <c r="AU23" i="2"/>
  <c r="AU6" i="2"/>
  <c r="AY164" i="2"/>
  <c r="AY163" i="2"/>
  <c r="AY162" i="2"/>
  <c r="AY145" i="2"/>
  <c r="AY119" i="2"/>
  <c r="AU165" i="2" l="1"/>
  <c r="AU169" i="2" s="1"/>
  <c r="AU100" i="2"/>
  <c r="AY165" i="2"/>
  <c r="AY168" i="2" s="1"/>
  <c r="AX164" i="2"/>
  <c r="AX163" i="2"/>
  <c r="AX162" i="2"/>
  <c r="AX145" i="2"/>
  <c r="AX119" i="2"/>
  <c r="AX99" i="2"/>
  <c r="AX96" i="2"/>
  <c r="AX89" i="2"/>
  <c r="AX82" i="2"/>
  <c r="AX165" i="2" l="1"/>
  <c r="AX169" i="2" s="1"/>
  <c r="AU168" i="2"/>
  <c r="AU167" i="2"/>
  <c r="AU158" i="2"/>
  <c r="AU120" i="2"/>
  <c r="AY120" i="2"/>
  <c r="AY158" i="2"/>
  <c r="AY167" i="2"/>
  <c r="AY170" i="2" s="1"/>
  <c r="AY169" i="2"/>
  <c r="AX100" i="2"/>
  <c r="AU78" i="2" l="1"/>
  <c r="AU93" i="2"/>
  <c r="AU83" i="2"/>
  <c r="AU34" i="2"/>
  <c r="AU24" i="2"/>
  <c r="AU7" i="2"/>
  <c r="AU2" i="2"/>
  <c r="AU58" i="2"/>
  <c r="AY2" i="2"/>
  <c r="AX168" i="2"/>
  <c r="AX167" i="2"/>
  <c r="AU170" i="2"/>
  <c r="AX120" i="2"/>
  <c r="AX158" i="2"/>
  <c r="AX78" i="2" l="1"/>
  <c r="AX24" i="2"/>
  <c r="AX83" i="2"/>
  <c r="AX2" i="2"/>
  <c r="AX34" i="2"/>
  <c r="AX7" i="2"/>
  <c r="AX58" i="2"/>
  <c r="AX93" i="2"/>
  <c r="AX170" i="2"/>
  <c r="F41" i="2" l="1"/>
  <c r="R164" i="2" l="1"/>
  <c r="P164" i="2"/>
  <c r="R163" i="2"/>
  <c r="P163" i="2"/>
  <c r="R162" i="2"/>
  <c r="R165" i="2" s="1"/>
  <c r="P162" i="2"/>
  <c r="P165" i="2" s="1"/>
  <c r="R145" i="2"/>
  <c r="P145" i="2"/>
  <c r="R119" i="2"/>
  <c r="P119" i="2"/>
  <c r="P169" i="2" l="1"/>
  <c r="P168" i="2"/>
  <c r="R169" i="2"/>
  <c r="P158" i="2"/>
  <c r="R168" i="2"/>
  <c r="P167" i="2"/>
  <c r="P170" i="2" s="1"/>
  <c r="R167" i="2"/>
  <c r="R170" i="2" s="1"/>
  <c r="P120" i="2" l="1"/>
  <c r="R120" i="2"/>
  <c r="R158" i="2"/>
  <c r="P78" i="2" l="1"/>
  <c r="R78" i="2"/>
  <c r="R7" i="2"/>
  <c r="R58" i="2"/>
  <c r="R24" i="2"/>
  <c r="P7" i="2"/>
  <c r="R34" i="2"/>
  <c r="R90" i="2"/>
  <c r="R83" i="2"/>
  <c r="R93" i="2"/>
  <c r="P2" i="2"/>
  <c r="R2" i="2"/>
  <c r="AM164" i="2"/>
  <c r="AL164" i="2"/>
  <c r="AJ164" i="2"/>
  <c r="AF164" i="2"/>
  <c r="AE164" i="2"/>
  <c r="AD164" i="2"/>
  <c r="AC164" i="2"/>
  <c r="AM163" i="2"/>
  <c r="AL163" i="2"/>
  <c r="AJ163" i="2"/>
  <c r="AF163" i="2"/>
  <c r="AE163" i="2"/>
  <c r="AD163" i="2"/>
  <c r="AC163" i="2"/>
  <c r="AM162" i="2"/>
  <c r="AM165" i="2" s="1"/>
  <c r="AL162" i="2"/>
  <c r="AJ162" i="2"/>
  <c r="AF162" i="2"/>
  <c r="AF165" i="2" s="1"/>
  <c r="AE162" i="2"/>
  <c r="AE165" i="2" s="1"/>
  <c r="AD162" i="2"/>
  <c r="AD165" i="2" s="1"/>
  <c r="AC162" i="2"/>
  <c r="AM145" i="2"/>
  <c r="AL145" i="2"/>
  <c r="AJ145" i="2"/>
  <c r="AF145" i="2"/>
  <c r="AE145" i="2"/>
  <c r="AD145" i="2"/>
  <c r="AC145" i="2"/>
  <c r="AM119" i="2"/>
  <c r="AL119" i="2"/>
  <c r="AJ119" i="2"/>
  <c r="AF119" i="2"/>
  <c r="AE119" i="2"/>
  <c r="AD119" i="2"/>
  <c r="AC119" i="2"/>
  <c r="AM99" i="2"/>
  <c r="AL99" i="2"/>
  <c r="AJ99" i="2"/>
  <c r="AF99" i="2"/>
  <c r="AE99" i="2"/>
  <c r="AD99" i="2"/>
  <c r="AC99" i="2"/>
  <c r="AM96" i="2"/>
  <c r="AL96" i="2"/>
  <c r="AF96" i="2"/>
  <c r="AE96" i="2"/>
  <c r="AD96" i="2"/>
  <c r="AC96" i="2"/>
  <c r="AM92" i="2"/>
  <c r="AL92" i="2"/>
  <c r="AJ92" i="2"/>
  <c r="AF92" i="2"/>
  <c r="AE92" i="2"/>
  <c r="AD92" i="2"/>
  <c r="AC92" i="2"/>
  <c r="AM89" i="2"/>
  <c r="AL89" i="2"/>
  <c r="AJ89" i="2"/>
  <c r="AF89" i="2"/>
  <c r="AE89" i="2"/>
  <c r="AD89" i="2"/>
  <c r="AC89" i="2"/>
  <c r="AM82" i="2"/>
  <c r="AL82" i="2"/>
  <c r="AJ82" i="2"/>
  <c r="AF82" i="2"/>
  <c r="AE82" i="2"/>
  <c r="AD82" i="2"/>
  <c r="AC82" i="2"/>
  <c r="AM77" i="2"/>
  <c r="AL77" i="2"/>
  <c r="AJ77" i="2"/>
  <c r="AF77" i="2"/>
  <c r="AE77" i="2"/>
  <c r="AD77" i="2"/>
  <c r="AC77" i="2"/>
  <c r="AM57" i="2"/>
  <c r="AL57" i="2"/>
  <c r="AJ57" i="2"/>
  <c r="AF57" i="2"/>
  <c r="AE57" i="2"/>
  <c r="AD57" i="2"/>
  <c r="AC57" i="2"/>
  <c r="AM33" i="2"/>
  <c r="AL33" i="2"/>
  <c r="AJ33" i="2"/>
  <c r="AF33" i="2"/>
  <c r="AE33" i="2"/>
  <c r="AD33" i="2"/>
  <c r="AC33" i="2"/>
  <c r="AM23" i="2"/>
  <c r="AL23" i="2"/>
  <c r="AJ23" i="2"/>
  <c r="AF23" i="2"/>
  <c r="AE23" i="2"/>
  <c r="AD23" i="2"/>
  <c r="AC23" i="2"/>
  <c r="AM6" i="2"/>
  <c r="AL6" i="2"/>
  <c r="AJ6" i="2"/>
  <c r="AF6" i="2"/>
  <c r="AE6" i="2"/>
  <c r="AD6" i="2"/>
  <c r="AC6" i="2"/>
  <c r="AF168" i="2" l="1"/>
  <c r="AF169" i="2"/>
  <c r="AC165" i="2"/>
  <c r="AC167" i="2" s="1"/>
  <c r="AC170" i="2" s="1"/>
  <c r="AD168" i="2"/>
  <c r="AE169" i="2"/>
  <c r="AE168" i="2"/>
  <c r="AM169" i="2"/>
  <c r="AM168" i="2"/>
  <c r="AL165" i="2"/>
  <c r="AL168" i="2" s="1"/>
  <c r="AJ165" i="2"/>
  <c r="AJ167" i="2" s="1"/>
  <c r="AE100" i="2"/>
  <c r="AM100" i="2"/>
  <c r="AM90" i="2" s="1"/>
  <c r="AF100" i="2"/>
  <c r="AF158" i="2" s="1"/>
  <c r="AC100" i="2"/>
  <c r="AJ100" i="2"/>
  <c r="AD100" i="2"/>
  <c r="AD120" i="2" s="1"/>
  <c r="AL100" i="2"/>
  <c r="AL120" i="2" s="1"/>
  <c r="AD169" i="2"/>
  <c r="AD167" i="2"/>
  <c r="AD170" i="2" s="1"/>
  <c r="AE167" i="2"/>
  <c r="AE170" i="2" s="1"/>
  <c r="AM167" i="2"/>
  <c r="AM170" i="2" s="1"/>
  <c r="AF167" i="2"/>
  <c r="AF170" i="2" s="1"/>
  <c r="AM78" i="2" l="1"/>
  <c r="AM83" i="2"/>
  <c r="AM158" i="2"/>
  <c r="AC168" i="2"/>
  <c r="AC169" i="2"/>
  <c r="AJ168" i="2"/>
  <c r="AJ169" i="2"/>
  <c r="AL169" i="2"/>
  <c r="AL167" i="2"/>
  <c r="AL158" i="2"/>
  <c r="AC120" i="2"/>
  <c r="AC158" i="2"/>
  <c r="AE120" i="2"/>
  <c r="AF120" i="2"/>
  <c r="AJ120" i="2"/>
  <c r="AJ158" i="2"/>
  <c r="AM120" i="2"/>
  <c r="AD158" i="2"/>
  <c r="AE158" i="2"/>
  <c r="AE78" i="2" l="1"/>
  <c r="AD78" i="2"/>
  <c r="AF78" i="2"/>
  <c r="AL78" i="2"/>
  <c r="AJ78" i="2"/>
  <c r="AC78" i="2"/>
  <c r="AC7" i="2"/>
  <c r="AC2" i="2"/>
  <c r="AE7" i="2"/>
  <c r="AE2" i="2"/>
  <c r="AM2" i="2"/>
  <c r="AM7" i="2"/>
  <c r="AL2" i="2"/>
  <c r="AL7" i="2"/>
  <c r="AJ2" i="2"/>
  <c r="AJ7" i="2"/>
  <c r="AF2" i="2"/>
  <c r="AF7" i="2"/>
  <c r="AD2" i="2"/>
  <c r="AD7" i="2"/>
  <c r="AM58" i="2"/>
  <c r="AM93" i="2"/>
  <c r="AL170" i="2"/>
  <c r="AJ170" i="2"/>
  <c r="AM24" i="2"/>
  <c r="AM34" i="2"/>
  <c r="AF34" i="2"/>
  <c r="AF83" i="2"/>
  <c r="AF24" i="2"/>
  <c r="AF93" i="2"/>
  <c r="AF90" i="2"/>
  <c r="AF58" i="2"/>
  <c r="AJ93" i="2"/>
  <c r="AJ83" i="2"/>
  <c r="AJ90" i="2"/>
  <c r="AJ34" i="2"/>
  <c r="AJ24" i="2"/>
  <c r="AJ58" i="2"/>
  <c r="AC93" i="2"/>
  <c r="AC83" i="2"/>
  <c r="AC90" i="2"/>
  <c r="AC34" i="2"/>
  <c r="AC24" i="2"/>
  <c r="AC58" i="2"/>
  <c r="AD58" i="2"/>
  <c r="AD24" i="2"/>
  <c r="AD90" i="2"/>
  <c r="AD93" i="2"/>
  <c r="AD34" i="2"/>
  <c r="AD83" i="2"/>
  <c r="AL93" i="2"/>
  <c r="AL90" i="2"/>
  <c r="AL58" i="2"/>
  <c r="AL24" i="2"/>
  <c r="AL83" i="2"/>
  <c r="AL34" i="2"/>
  <c r="AE90" i="2"/>
  <c r="AE83" i="2"/>
  <c r="AE58" i="2"/>
  <c r="AE93" i="2"/>
  <c r="AE34" i="2"/>
  <c r="AE24" i="2"/>
  <c r="BB63" i="8" l="1"/>
  <c r="BD63" i="8" s="1"/>
  <c r="F63" i="8"/>
  <c r="D63" i="8"/>
  <c r="BB63" i="7"/>
  <c r="B63" i="7" s="1"/>
  <c r="BB63" i="6"/>
  <c r="BD63" i="6" s="1"/>
  <c r="BM54" i="2"/>
  <c r="BL54" i="2"/>
  <c r="B54" i="2" s="1"/>
  <c r="F54" i="2"/>
  <c r="B63" i="8" l="1"/>
  <c r="E63" i="8" s="1"/>
  <c r="BN54" i="2"/>
  <c r="B56" i="9"/>
  <c r="BD63" i="7"/>
  <c r="D54" i="2"/>
  <c r="C54" i="2" s="1"/>
  <c r="E54" i="2" s="1"/>
  <c r="F56" i="9" l="1"/>
  <c r="W56" i="9"/>
  <c r="BM65" i="3"/>
  <c r="AB15" i="6"/>
  <c r="AB31" i="6"/>
  <c r="AB41" i="6"/>
  <c r="AB65" i="6"/>
  <c r="AB85" i="6"/>
  <c r="AB92" i="6"/>
  <c r="AB97" i="6"/>
  <c r="AB102" i="6"/>
  <c r="AB106" i="6"/>
  <c r="AB109" i="6"/>
  <c r="D56" i="9" l="1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L87" i="2"/>
  <c r="B87" i="2" s="1"/>
  <c r="B89" i="9" l="1"/>
  <c r="F89" i="9" l="1"/>
  <c r="W89" i="9"/>
  <c r="BM87" i="2"/>
  <c r="D87" i="2" l="1"/>
  <c r="C87" i="2" s="1"/>
  <c r="E87" i="2" s="1"/>
  <c r="BN87" i="2"/>
  <c r="T94" i="7"/>
  <c r="D89" i="9" l="1"/>
  <c r="O145" i="2"/>
  <c r="N145" i="2"/>
  <c r="M145" i="2"/>
  <c r="L145" i="2"/>
  <c r="K145" i="2"/>
  <c r="J145" i="2"/>
  <c r="I145" i="2"/>
  <c r="H145" i="2"/>
  <c r="G145" i="2"/>
  <c r="O119" i="2"/>
  <c r="N119" i="2"/>
  <c r="M119" i="2"/>
  <c r="L119" i="2"/>
  <c r="K119" i="2"/>
  <c r="J119" i="2"/>
  <c r="I119" i="2"/>
  <c r="H119" i="2"/>
  <c r="G119" i="2"/>
  <c r="O99" i="2"/>
  <c r="N99" i="2"/>
  <c r="L99" i="2"/>
  <c r="K99" i="2"/>
  <c r="I99" i="2"/>
  <c r="G99" i="2"/>
  <c r="O96" i="2"/>
  <c r="N96" i="2"/>
  <c r="L96" i="2"/>
  <c r="K96" i="2"/>
  <c r="I96" i="2"/>
  <c r="G96" i="2"/>
  <c r="O92" i="2"/>
  <c r="N92" i="2"/>
  <c r="L92" i="2"/>
  <c r="K92" i="2"/>
  <c r="I92" i="2"/>
  <c r="G92" i="2"/>
  <c r="O89" i="2"/>
  <c r="N89" i="2"/>
  <c r="L89" i="2"/>
  <c r="K89" i="2"/>
  <c r="I89" i="2"/>
  <c r="G89" i="2"/>
  <c r="O82" i="2"/>
  <c r="N82" i="2"/>
  <c r="L82" i="2"/>
  <c r="K82" i="2"/>
  <c r="I82" i="2"/>
  <c r="G82" i="2"/>
  <c r="O77" i="2"/>
  <c r="N77" i="2"/>
  <c r="L77" i="2"/>
  <c r="K77" i="2"/>
  <c r="I77" i="2"/>
  <c r="G77" i="2"/>
  <c r="O57" i="2"/>
  <c r="N57" i="2"/>
  <c r="L57" i="2"/>
  <c r="K57" i="2"/>
  <c r="I57" i="2"/>
  <c r="G57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0" i="2" l="1"/>
  <c r="H100" i="2"/>
  <c r="L100" i="2"/>
  <c r="N100" i="2"/>
  <c r="K100" i="2"/>
  <c r="O100" i="2"/>
  <c r="W23" i="2"/>
  <c r="W6" i="2"/>
  <c r="W57" i="2"/>
  <c r="W33" i="2"/>
  <c r="O158" i="2" l="1"/>
  <c r="M158" i="2"/>
  <c r="N120" i="2"/>
  <c r="J120" i="2"/>
  <c r="K158" i="2"/>
  <c r="I120" i="2"/>
  <c r="I158" i="2"/>
  <c r="K120" i="2"/>
  <c r="L120" i="2"/>
  <c r="H158" i="2"/>
  <c r="H120" i="2"/>
  <c r="M120" i="2"/>
  <c r="N158" i="2"/>
  <c r="O120" i="2"/>
  <c r="L158" i="2"/>
  <c r="J158" i="2"/>
  <c r="W100" i="2"/>
  <c r="V92" i="2"/>
  <c r="V89" i="2"/>
  <c r="H7" i="2" l="1"/>
  <c r="H93" i="2"/>
  <c r="H78" i="2"/>
  <c r="H58" i="2"/>
  <c r="H83" i="2"/>
  <c r="H24" i="2"/>
  <c r="H34" i="2"/>
  <c r="H90" i="2"/>
  <c r="M93" i="2"/>
  <c r="M58" i="2"/>
  <c r="M24" i="2"/>
  <c r="M34" i="2"/>
  <c r="M83" i="2"/>
  <c r="M90" i="2"/>
  <c r="M7" i="2"/>
  <c r="M78" i="2"/>
  <c r="J78" i="2"/>
  <c r="J7" i="2"/>
  <c r="J93" i="2"/>
  <c r="J58" i="2"/>
  <c r="J90" i="2"/>
  <c r="J34" i="2"/>
  <c r="J83" i="2"/>
  <c r="J24" i="2"/>
  <c r="O78" i="2"/>
  <c r="N78" i="2"/>
  <c r="K78" i="2"/>
  <c r="I2" i="2"/>
  <c r="I78" i="2"/>
  <c r="L2" i="2"/>
  <c r="L78" i="2"/>
  <c r="I24" i="2"/>
  <c r="I83" i="2"/>
  <c r="L58" i="2"/>
  <c r="L7" i="2"/>
  <c r="L34" i="2"/>
  <c r="L24" i="2"/>
  <c r="L93" i="2"/>
  <c r="L83" i="2"/>
  <c r="L90" i="2"/>
  <c r="I34" i="2"/>
  <c r="I90" i="2"/>
  <c r="I7" i="2"/>
  <c r="I93" i="2"/>
  <c r="I58" i="2"/>
  <c r="H2" i="2"/>
  <c r="O7" i="2"/>
  <c r="O2" i="2"/>
  <c r="J2" i="2"/>
  <c r="N7" i="2"/>
  <c r="N2" i="2"/>
  <c r="M2" i="2"/>
  <c r="K7" i="2"/>
  <c r="K2" i="2"/>
  <c r="K93" i="2"/>
  <c r="K34" i="2"/>
  <c r="K24" i="2"/>
  <c r="K83" i="2"/>
  <c r="K58" i="2"/>
  <c r="K90" i="2"/>
  <c r="O24" i="2"/>
  <c r="O93" i="2"/>
  <c r="O34" i="2"/>
  <c r="O90" i="2"/>
  <c r="O83" i="2"/>
  <c r="O58" i="2"/>
  <c r="N24" i="2"/>
  <c r="N34" i="2"/>
  <c r="N93" i="2"/>
  <c r="N83" i="2"/>
  <c r="N58" i="2"/>
  <c r="N90" i="2"/>
  <c r="W7" i="2" l="1"/>
  <c r="W78" i="2"/>
  <c r="W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8" i="9" l="1"/>
  <c r="H94" i="9"/>
  <c r="H91" i="9"/>
  <c r="H84" i="9"/>
  <c r="H79" i="9"/>
  <c r="H59" i="9"/>
  <c r="H25" i="9"/>
  <c r="K17" i="7"/>
  <c r="BM81" i="2"/>
  <c r="BM80" i="2"/>
  <c r="BM53" i="2"/>
  <c r="BM51" i="2"/>
  <c r="BM46" i="2"/>
  <c r="BM45" i="2"/>
  <c r="BM43" i="2"/>
  <c r="BM42" i="2"/>
  <c r="BM41" i="2"/>
  <c r="BM40" i="2"/>
  <c r="BM39" i="2"/>
  <c r="BM38" i="2"/>
  <c r="BM37" i="2"/>
  <c r="BM35" i="2"/>
  <c r="D35" i="2" s="1"/>
  <c r="BM31" i="2"/>
  <c r="BM30" i="2"/>
  <c r="BM29" i="2"/>
  <c r="BM26" i="2"/>
  <c r="BM25" i="2"/>
  <c r="BM18" i="2"/>
  <c r="BM15" i="2"/>
  <c r="BM14" i="2"/>
  <c r="BM12" i="2"/>
  <c r="BM11" i="2"/>
  <c r="BM9" i="2"/>
  <c r="BM8" i="2"/>
  <c r="D8" i="2" s="1"/>
  <c r="BM4" i="2"/>
  <c r="BM3" i="2"/>
  <c r="D3" i="2" s="1"/>
  <c r="C3" i="2" s="1"/>
  <c r="D5" i="9" s="1"/>
  <c r="C8" i="2" l="1"/>
  <c r="D10" i="9" s="1"/>
  <c r="C35" i="2"/>
  <c r="D37" i="9" s="1"/>
  <c r="D4" i="2"/>
  <c r="C4" i="2" s="1"/>
  <c r="H102" i="9"/>
  <c r="AR145" i="2"/>
  <c r="AQ145" i="2"/>
  <c r="AP145" i="2"/>
  <c r="AR119" i="2"/>
  <c r="AQ119" i="2"/>
  <c r="AP119" i="2"/>
  <c r="AR99" i="2"/>
  <c r="AQ99" i="2"/>
  <c r="AR96" i="2"/>
  <c r="AQ96" i="2"/>
  <c r="AR92" i="2"/>
  <c r="AQ92" i="2"/>
  <c r="AR89" i="2"/>
  <c r="AQ89" i="2"/>
  <c r="AR82" i="2"/>
  <c r="AQ82" i="2"/>
  <c r="AR77" i="2"/>
  <c r="AQ77" i="2"/>
  <c r="AR57" i="2"/>
  <c r="AQ57" i="2"/>
  <c r="AR33" i="2"/>
  <c r="AQ33" i="2"/>
  <c r="AR23" i="2"/>
  <c r="AQ23" i="2"/>
  <c r="AR6" i="2"/>
  <c r="AQ6" i="2"/>
  <c r="Y31" i="6"/>
  <c r="Y15" i="6"/>
  <c r="Y6" i="6" s="1"/>
  <c r="Y5" i="6"/>
  <c r="Y3" i="6" s="1"/>
  <c r="D6" i="9" l="1"/>
  <c r="AR100" i="2"/>
  <c r="AQ100" i="2"/>
  <c r="AR120" i="2" l="1"/>
  <c r="AR158" i="2"/>
  <c r="AP158" i="2"/>
  <c r="AP120" i="2"/>
  <c r="AQ120" i="2"/>
  <c r="AQ158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Q78" i="2" l="1"/>
  <c r="AQ83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Q2" i="2"/>
  <c r="AQ7" i="2"/>
  <c r="AP2" i="2"/>
  <c r="AQ93" i="2"/>
  <c r="AQ58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L60" i="2"/>
  <c r="B60" i="2" s="1"/>
  <c r="BL61" i="2"/>
  <c r="BL62" i="2"/>
  <c r="BL63" i="2"/>
  <c r="BL64" i="2"/>
  <c r="BL65" i="2"/>
  <c r="BL66" i="2"/>
  <c r="BL67" i="2"/>
  <c r="BL68" i="2"/>
  <c r="E91" i="7" l="1"/>
  <c r="E84" i="7"/>
  <c r="BD29" i="7"/>
  <c r="B29" i="7"/>
  <c r="D128" i="8"/>
  <c r="G164" i="2"/>
  <c r="G162" i="2"/>
  <c r="G165" i="2" s="1"/>
  <c r="BM70" i="3" l="1"/>
  <c r="C29" i="7"/>
  <c r="E29" i="7"/>
  <c r="G169" i="2"/>
  <c r="G167" i="2"/>
  <c r="G170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K6" i="2" l="1"/>
  <c r="BJ6" i="2"/>
  <c r="BI6" i="2"/>
  <c r="BH6" i="2"/>
  <c r="BG6" i="2"/>
  <c r="AZ6" i="2"/>
  <c r="AN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99" i="9" l="1"/>
  <c r="A102" i="9" l="1"/>
  <c r="A101" i="9"/>
  <c r="A100" i="9"/>
  <c r="A99" i="9"/>
  <c r="A98" i="9"/>
  <c r="A97" i="9"/>
  <c r="A96" i="9"/>
  <c r="A95" i="9"/>
  <c r="A94" i="9"/>
  <c r="A93" i="9"/>
  <c r="A92" i="9"/>
  <c r="A91" i="9"/>
  <c r="A90" i="9"/>
  <c r="A86" i="9"/>
  <c r="A85" i="9"/>
  <c r="A84" i="9"/>
  <c r="A83" i="9"/>
  <c r="A82" i="9"/>
  <c r="A81" i="9"/>
  <c r="A80" i="9"/>
  <c r="A79" i="9"/>
  <c r="A78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5" i="9"/>
  <c r="A54" i="9"/>
  <c r="A53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Z164" i="2" l="1"/>
  <c r="Z162" i="2"/>
  <c r="Z165" i="2" s="1"/>
  <c r="Z145" i="2"/>
  <c r="Z99" i="2"/>
  <c r="Z169" i="2" l="1"/>
  <c r="Z167" i="2"/>
  <c r="Z170" i="2" s="1"/>
  <c r="D81" i="2" l="1"/>
  <c r="C81" i="2" s="1"/>
  <c r="D80" i="2"/>
  <c r="D53" i="2"/>
  <c r="C53" i="2" s="1"/>
  <c r="D51" i="2"/>
  <c r="C51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0" i="2"/>
  <c r="D82" i="9" s="1"/>
  <c r="C12" i="2"/>
  <c r="D14" i="9" s="1"/>
  <c r="C40" i="2"/>
  <c r="D42" i="9" s="1"/>
  <c r="C14" i="2"/>
  <c r="D16" i="9" s="1"/>
  <c r="C41" i="2"/>
  <c r="D100" i="9"/>
  <c r="C99" i="2"/>
  <c r="D101" i="9" s="1"/>
  <c r="D52" i="9"/>
  <c r="D27" i="9"/>
  <c r="D39" i="9"/>
  <c r="D53" i="9"/>
  <c r="D83" i="9"/>
  <c r="D55" i="9"/>
  <c r="BL154" i="2"/>
  <c r="B154" i="2" s="1"/>
  <c r="BL153" i="2"/>
  <c r="B153" i="2" s="1"/>
  <c r="BL152" i="2"/>
  <c r="B152" i="2" s="1"/>
  <c r="D154" i="2"/>
  <c r="BL149" i="2"/>
  <c r="BL150" i="2"/>
  <c r="BL151" i="2"/>
  <c r="D152" i="2"/>
  <c r="D153" i="2"/>
  <c r="B143" i="2"/>
  <c r="D143" i="2"/>
  <c r="D43" i="9" l="1"/>
  <c r="D45" i="9"/>
  <c r="D47" i="9"/>
  <c r="D155" i="2"/>
  <c r="B155" i="2"/>
  <c r="BI99" i="2" l="1"/>
  <c r="BI33" i="2"/>
  <c r="BI164" i="2"/>
  <c r="BI162" i="2"/>
  <c r="BI145" i="2"/>
  <c r="BN18" i="2" l="1"/>
  <c r="B18" i="2" l="1"/>
  <c r="E18" i="2" l="1"/>
  <c r="B20" i="9"/>
  <c r="W20" i="9" s="1"/>
  <c r="BM99" i="2"/>
  <c r="BM29" i="3" l="1"/>
  <c r="B19" i="2"/>
  <c r="B21" i="9" s="1"/>
  <c r="W21" i="9" s="1"/>
  <c r="BE164" i="2" l="1"/>
  <c r="BE162" i="2"/>
  <c r="BE165" i="2" s="1"/>
  <c r="BE145" i="2"/>
  <c r="BB162" i="2"/>
  <c r="BB165" i="2" s="1"/>
  <c r="BB145" i="2"/>
  <c r="BB99" i="2"/>
  <c r="AZ164" i="2"/>
  <c r="AZ162" i="2"/>
  <c r="AZ145" i="2"/>
  <c r="AZ99" i="2"/>
  <c r="AZ33" i="2"/>
  <c r="BM30" i="3" l="1"/>
  <c r="BE169" i="2"/>
  <c r="BE167" i="2"/>
  <c r="BE170" i="2" s="1"/>
  <c r="BB167" i="2"/>
  <c r="BB170" i="2" s="1"/>
  <c r="BH99" i="2" l="1"/>
  <c r="BG99" i="2"/>
  <c r="BH33" i="2"/>
  <c r="BG33" i="2"/>
  <c r="AN33" i="2" l="1"/>
  <c r="BJ33" i="2"/>
  <c r="BK33" i="2"/>
  <c r="AR164" i="2" l="1"/>
  <c r="AR162" i="2"/>
  <c r="AR165" i="2" s="1"/>
  <c r="AR169" i="2" l="1"/>
  <c r="AR167" i="2"/>
  <c r="AR170" i="2" s="1"/>
  <c r="BF164" i="2"/>
  <c r="BA163" i="2"/>
  <c r="BF162" i="2"/>
  <c r="BA162" i="2"/>
  <c r="BF145" i="2"/>
  <c r="BA145" i="2"/>
  <c r="BF99" i="2"/>
  <c r="BA99" i="2"/>
  <c r="BA165" i="2" l="1"/>
  <c r="BA167" i="2" s="1"/>
  <c r="BF165" i="2"/>
  <c r="BA168" i="2" l="1"/>
  <c r="BF169" i="2"/>
  <c r="BF167" i="2"/>
  <c r="BF170" i="2" s="1"/>
  <c r="BA119" i="2" l="1"/>
  <c r="BA82" i="2"/>
  <c r="BA170" i="2"/>
  <c r="BA96" i="2" l="1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4" i="2"/>
  <c r="D147" i="2"/>
  <c r="D148" i="2"/>
  <c r="D149" i="2"/>
  <c r="D151" i="2"/>
  <c r="D156" i="2"/>
  <c r="D157" i="2"/>
  <c r="BN165" i="2"/>
  <c r="V164" i="2"/>
  <c r="U164" i="2"/>
  <c r="BK164" i="2"/>
  <c r="BJ164" i="2"/>
  <c r="BH164" i="2"/>
  <c r="BG164" i="2"/>
  <c r="AQ164" i="2"/>
  <c r="AO164" i="2"/>
  <c r="AN164" i="2"/>
  <c r="AA164" i="2"/>
  <c r="X164" i="2"/>
  <c r="U162" i="2"/>
  <c r="BK162" i="2"/>
  <c r="BK165" i="2" s="1"/>
  <c r="BK167" i="2" s="1"/>
  <c r="BK170" i="2" s="1"/>
  <c r="BJ162" i="2"/>
  <c r="BH162" i="2"/>
  <c r="BH165" i="2" s="1"/>
  <c r="BH167" i="2" s="1"/>
  <c r="BH170" i="2" s="1"/>
  <c r="BG162" i="2"/>
  <c r="AQ162" i="2"/>
  <c r="AO162" i="2"/>
  <c r="AO165" i="2" s="1"/>
  <c r="AN162" i="2"/>
  <c r="AA162" i="2"/>
  <c r="X162" i="2"/>
  <c r="BL157" i="2"/>
  <c r="B157" i="2" s="1"/>
  <c r="BL156" i="2"/>
  <c r="B156" i="2" s="1"/>
  <c r="B151" i="2"/>
  <c r="B149" i="2"/>
  <c r="BL148" i="2"/>
  <c r="B148" i="2" s="1"/>
  <c r="BL147" i="2"/>
  <c r="B147" i="2" s="1"/>
  <c r="BM145" i="2"/>
  <c r="V145" i="2"/>
  <c r="U145" i="2"/>
  <c r="BK145" i="2"/>
  <c r="BJ145" i="2"/>
  <c r="BH145" i="2"/>
  <c r="BG145" i="2"/>
  <c r="AO145" i="2"/>
  <c r="AN145" i="2"/>
  <c r="AA145" i="2"/>
  <c r="X145" i="2"/>
  <c r="BL144" i="2"/>
  <c r="BN144" i="2" s="1"/>
  <c r="BL142" i="2"/>
  <c r="B142" i="2" s="1"/>
  <c r="BL141" i="2"/>
  <c r="B141" i="2" s="1"/>
  <c r="BL140" i="2"/>
  <c r="B140" i="2" s="1"/>
  <c r="BL139" i="2"/>
  <c r="BN139" i="2" s="1"/>
  <c r="BL138" i="2"/>
  <c r="B138" i="2" s="1"/>
  <c r="BL137" i="2"/>
  <c r="BL136" i="2"/>
  <c r="B136" i="2" s="1"/>
  <c r="BL135" i="2"/>
  <c r="BN135" i="2" s="1"/>
  <c r="BL134" i="2"/>
  <c r="B134" i="2" s="1"/>
  <c r="BL133" i="2"/>
  <c r="BL132" i="2"/>
  <c r="B132" i="2" s="1"/>
  <c r="BL131" i="2"/>
  <c r="BN131" i="2" s="1"/>
  <c r="BL130" i="2"/>
  <c r="B130" i="2" s="1"/>
  <c r="BL129" i="2"/>
  <c r="BL128" i="2"/>
  <c r="BN128" i="2" s="1"/>
  <c r="BL127" i="2"/>
  <c r="BN127" i="2" s="1"/>
  <c r="BL126" i="2"/>
  <c r="B126" i="2" s="1"/>
  <c r="BL125" i="2"/>
  <c r="B125" i="2" s="1"/>
  <c r="BL124" i="2"/>
  <c r="B124" i="2" s="1"/>
  <c r="BL123" i="2"/>
  <c r="BN123" i="2" s="1"/>
  <c r="BL122" i="2"/>
  <c r="B122" i="2" s="1"/>
  <c r="BL118" i="2"/>
  <c r="B118" i="2" s="1"/>
  <c r="BL117" i="2"/>
  <c r="B117" i="2" s="1"/>
  <c r="BL116" i="2"/>
  <c r="B116" i="2" s="1"/>
  <c r="BL115" i="2"/>
  <c r="B115" i="2" s="1"/>
  <c r="BL114" i="2"/>
  <c r="B114" i="2" s="1"/>
  <c r="BL113" i="2"/>
  <c r="B113" i="2" s="1"/>
  <c r="BL112" i="2"/>
  <c r="B112" i="2" s="1"/>
  <c r="BL111" i="2"/>
  <c r="B111" i="2" s="1"/>
  <c r="BL110" i="2"/>
  <c r="B110" i="2" s="1"/>
  <c r="BL109" i="2"/>
  <c r="B109" i="2" s="1"/>
  <c r="BL108" i="2"/>
  <c r="B108" i="2" s="1"/>
  <c r="BL107" i="2"/>
  <c r="B107" i="2" s="1"/>
  <c r="BL106" i="2"/>
  <c r="B106" i="2" s="1"/>
  <c r="BL105" i="2"/>
  <c r="B105" i="2" s="1"/>
  <c r="BL104" i="2"/>
  <c r="B104" i="2" s="1"/>
  <c r="BL103" i="2"/>
  <c r="B103" i="2" s="1"/>
  <c r="BL102" i="2"/>
  <c r="B102" i="2" s="1"/>
  <c r="V99" i="2"/>
  <c r="BK99" i="2"/>
  <c r="BJ99" i="2"/>
  <c r="AN99" i="2"/>
  <c r="AA99" i="2"/>
  <c r="BL99" i="2"/>
  <c r="BL95" i="2"/>
  <c r="BL94" i="2"/>
  <c r="B94" i="2" s="1"/>
  <c r="BL91" i="2"/>
  <c r="B91" i="2" s="1"/>
  <c r="BL88" i="2"/>
  <c r="BL84" i="2"/>
  <c r="BL81" i="2"/>
  <c r="B81" i="2" s="1"/>
  <c r="E81" i="2" s="1"/>
  <c r="BL80" i="2"/>
  <c r="BN80" i="2" s="1"/>
  <c r="BL79" i="2"/>
  <c r="B79" i="2" s="1"/>
  <c r="BM89" i="3" s="1"/>
  <c r="BM88" i="3"/>
  <c r="BL76" i="2"/>
  <c r="BL74" i="2"/>
  <c r="B74" i="2" s="1"/>
  <c r="BL73" i="2"/>
  <c r="BL72" i="2"/>
  <c r="BL71" i="2"/>
  <c r="B71" i="2" s="1"/>
  <c r="BL70" i="2"/>
  <c r="B70" i="2" s="1"/>
  <c r="BL69" i="2"/>
  <c r="B66" i="2"/>
  <c r="B64" i="2"/>
  <c r="B66" i="9" s="1"/>
  <c r="B62" i="2"/>
  <c r="B61" i="2"/>
  <c r="BL59" i="2"/>
  <c r="B59" i="2" s="1"/>
  <c r="BL56" i="2"/>
  <c r="B56" i="2" s="1"/>
  <c r="BL53" i="2"/>
  <c r="B53" i="2" s="1"/>
  <c r="E53" i="2" s="1"/>
  <c r="BL52" i="2"/>
  <c r="B52" i="2" s="1"/>
  <c r="BL51" i="2"/>
  <c r="B51" i="2" s="1"/>
  <c r="E51" i="2" s="1"/>
  <c r="BL50" i="2"/>
  <c r="B50" i="2" s="1"/>
  <c r="E50" i="2" s="1"/>
  <c r="BL48" i="2"/>
  <c r="B48" i="2" s="1"/>
  <c r="B50" i="9" s="1"/>
  <c r="W50" i="9" s="1"/>
  <c r="BL47" i="2"/>
  <c r="BL45" i="2"/>
  <c r="B45" i="2" s="1"/>
  <c r="E45" i="2" s="1"/>
  <c r="BL44" i="2"/>
  <c r="B44" i="2" s="1"/>
  <c r="B46" i="9" s="1"/>
  <c r="W46" i="9" s="1"/>
  <c r="BL43" i="2"/>
  <c r="BL42" i="2"/>
  <c r="BL41" i="2"/>
  <c r="B41" i="2" s="1"/>
  <c r="E41" i="2" s="1"/>
  <c r="BL40" i="2"/>
  <c r="B40" i="2" s="1"/>
  <c r="BL39" i="2"/>
  <c r="B39" i="2" s="1"/>
  <c r="BL38" i="2"/>
  <c r="BN38" i="2" s="1"/>
  <c r="BL37" i="2"/>
  <c r="BL36" i="2"/>
  <c r="B36" i="2" s="1"/>
  <c r="B38" i="9" s="1"/>
  <c r="W38" i="9" s="1"/>
  <c r="BL35" i="2"/>
  <c r="BL32" i="2"/>
  <c r="B32" i="2" s="1"/>
  <c r="B34" i="9" s="1"/>
  <c r="W34" i="9" s="1"/>
  <c r="BL31" i="2"/>
  <c r="B31" i="2" s="1"/>
  <c r="BL30" i="2"/>
  <c r="B30" i="2" s="1"/>
  <c r="BL29" i="2"/>
  <c r="B29" i="2" s="1"/>
  <c r="BL28" i="2"/>
  <c r="BL27" i="2"/>
  <c r="B27" i="2" s="1"/>
  <c r="B29" i="9" s="1"/>
  <c r="W29" i="9" s="1"/>
  <c r="BL26" i="2"/>
  <c r="B26" i="2" s="1"/>
  <c r="BL25" i="2"/>
  <c r="B25" i="2" s="1"/>
  <c r="E25" i="2" s="1"/>
  <c r="B22" i="2"/>
  <c r="B24" i="9" s="1"/>
  <c r="W24" i="9" s="1"/>
  <c r="B16" i="2"/>
  <c r="B18" i="9" s="1"/>
  <c r="W18" i="9" s="1"/>
  <c r="B14" i="2"/>
  <c r="BN12" i="2"/>
  <c r="B11" i="2"/>
  <c r="B9" i="2"/>
  <c r="B8" i="2"/>
  <c r="E8" i="2" s="1"/>
  <c r="BL4" i="2"/>
  <c r="F66" i="9" l="1"/>
  <c r="W66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6" i="9"/>
  <c r="B58" i="9"/>
  <c r="B96" i="9"/>
  <c r="B55" i="9"/>
  <c r="B81" i="9"/>
  <c r="B92" i="9"/>
  <c r="B43" i="9"/>
  <c r="B64" i="9"/>
  <c r="B72" i="9"/>
  <c r="BN43" i="2"/>
  <c r="B47" i="2"/>
  <c r="B49" i="9" s="1"/>
  <c r="W49" i="9" s="1"/>
  <c r="F38" i="9"/>
  <c r="B63" i="9"/>
  <c r="B93" i="9"/>
  <c r="F46" i="9"/>
  <c r="F50" i="9"/>
  <c r="B73" i="9"/>
  <c r="B61" i="9"/>
  <c r="W61" i="9" s="1"/>
  <c r="B83" i="9"/>
  <c r="F29" i="9"/>
  <c r="B10" i="9"/>
  <c r="W10" i="9" s="1"/>
  <c r="F34" i="9"/>
  <c r="B150" i="2"/>
  <c r="D150" i="2"/>
  <c r="E125" i="2"/>
  <c r="E141" i="2"/>
  <c r="E124" i="2"/>
  <c r="E132" i="2"/>
  <c r="E136" i="2"/>
  <c r="E140" i="2"/>
  <c r="D145" i="2"/>
  <c r="E126" i="2"/>
  <c r="E130" i="2"/>
  <c r="E134" i="2"/>
  <c r="E138" i="2"/>
  <c r="E142" i="2"/>
  <c r="B144" i="2"/>
  <c r="BN132" i="2"/>
  <c r="B135" i="2"/>
  <c r="B69" i="2"/>
  <c r="B65" i="2"/>
  <c r="B67" i="9" s="1"/>
  <c r="B76" i="2"/>
  <c r="B10" i="2"/>
  <c r="B12" i="9" s="1"/>
  <c r="W12" i="9" s="1"/>
  <c r="B131" i="2"/>
  <c r="B139" i="2"/>
  <c r="B128" i="2"/>
  <c r="B127" i="2"/>
  <c r="B95" i="2"/>
  <c r="B80" i="2"/>
  <c r="E80" i="2" s="1"/>
  <c r="B38" i="2"/>
  <c r="AO169" i="2"/>
  <c r="BH169" i="2"/>
  <c r="B12" i="2"/>
  <c r="B15" i="2"/>
  <c r="BN15" i="2"/>
  <c r="B42" i="2"/>
  <c r="E42" i="2" s="1"/>
  <c r="BN42" i="2"/>
  <c r="E122" i="2"/>
  <c r="BN53" i="2"/>
  <c r="B13" i="2"/>
  <c r="B15" i="9" s="1"/>
  <c r="W15" i="9" s="1"/>
  <c r="B28" i="2"/>
  <c r="B30" i="9" s="1"/>
  <c r="W30" i="9" s="1"/>
  <c r="BN37" i="2"/>
  <c r="B37" i="2"/>
  <c r="B73" i="2"/>
  <c r="B84" i="2"/>
  <c r="BN129" i="2"/>
  <c r="B129" i="2"/>
  <c r="BN133" i="2"/>
  <c r="B133" i="2"/>
  <c r="BN137" i="2"/>
  <c r="B137" i="2"/>
  <c r="B67" i="2"/>
  <c r="B68" i="2"/>
  <c r="B123" i="2"/>
  <c r="B17" i="2"/>
  <c r="B19" i="9" s="1"/>
  <c r="W19" i="9" s="1"/>
  <c r="BN39" i="2"/>
  <c r="BN51" i="2"/>
  <c r="B72" i="2"/>
  <c r="B63" i="2"/>
  <c r="B43" i="2"/>
  <c r="B88" i="2"/>
  <c r="AQ165" i="2"/>
  <c r="BN142" i="2"/>
  <c r="AN165" i="2"/>
  <c r="AN169" i="2" s="1"/>
  <c r="U165" i="2"/>
  <c r="BN4" i="2"/>
  <c r="BN25" i="2"/>
  <c r="BN41" i="2"/>
  <c r="BN45" i="2"/>
  <c r="BN122" i="2"/>
  <c r="BL145" i="2"/>
  <c r="BN124" i="2"/>
  <c r="BN40" i="2"/>
  <c r="BN136" i="2"/>
  <c r="BN141" i="2"/>
  <c r="BN11" i="2"/>
  <c r="BN35" i="2"/>
  <c r="BN125" i="2"/>
  <c r="BN140" i="2"/>
  <c r="BN134" i="2"/>
  <c r="BN138" i="2"/>
  <c r="AA165" i="2"/>
  <c r="AO167" i="2"/>
  <c r="AO170" i="2" s="1"/>
  <c r="BK169" i="2"/>
  <c r="BN8" i="2"/>
  <c r="BN9" i="2"/>
  <c r="BN14" i="2"/>
  <c r="BN26" i="2"/>
  <c r="BN50" i="2"/>
  <c r="BN81" i="2"/>
  <c r="BN99" i="2"/>
  <c r="BN126" i="2"/>
  <c r="BN130" i="2"/>
  <c r="F41" i="9" l="1"/>
  <c r="F42" i="9"/>
  <c r="F28" i="9"/>
  <c r="F33" i="9"/>
  <c r="F67" i="9"/>
  <c r="W67" i="9"/>
  <c r="F83" i="9"/>
  <c r="W83" i="9"/>
  <c r="F64" i="9"/>
  <c r="W64" i="9"/>
  <c r="F76" i="9"/>
  <c r="W76" i="9"/>
  <c r="F93" i="9"/>
  <c r="F94" i="9" s="1"/>
  <c r="W93" i="9"/>
  <c r="F43" i="9"/>
  <c r="W43" i="9"/>
  <c r="F73" i="9"/>
  <c r="W73" i="9"/>
  <c r="F63" i="9"/>
  <c r="W63" i="9"/>
  <c r="F96" i="9"/>
  <c r="W96" i="9"/>
  <c r="F55" i="9"/>
  <c r="W55" i="9"/>
  <c r="F72" i="9"/>
  <c r="W72" i="9"/>
  <c r="F81" i="9"/>
  <c r="W81" i="9"/>
  <c r="F58" i="9"/>
  <c r="W58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1" i="9"/>
  <c r="BM94" i="2"/>
  <c r="D94" i="2" s="1"/>
  <c r="C94" i="2" s="1"/>
  <c r="E94" i="2" s="1"/>
  <c r="BM91" i="2"/>
  <c r="D91" i="2" s="1"/>
  <c r="C91" i="2" s="1"/>
  <c r="E91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M56" i="2"/>
  <c r="D56" i="2" s="1"/>
  <c r="C56" i="2" s="1"/>
  <c r="E56" i="2" s="1"/>
  <c r="BM79" i="2"/>
  <c r="D79" i="2" s="1"/>
  <c r="C79" i="2" s="1"/>
  <c r="E79" i="2" s="1"/>
  <c r="BM92" i="3"/>
  <c r="BM40" i="3"/>
  <c r="BM62" i="3"/>
  <c r="BM83" i="3"/>
  <c r="BM61" i="3"/>
  <c r="BM81" i="3"/>
  <c r="BM84" i="3"/>
  <c r="BM45" i="3"/>
  <c r="BM105" i="3"/>
  <c r="BM71" i="3"/>
  <c r="B100" i="9"/>
  <c r="F100" i="9" s="1"/>
  <c r="B68" i="9"/>
  <c r="BM61" i="2"/>
  <c r="BM74" i="2"/>
  <c r="BM64" i="2"/>
  <c r="BM71" i="2"/>
  <c r="BM70" i="2"/>
  <c r="BM62" i="2"/>
  <c r="BM48" i="2"/>
  <c r="BM19" i="2"/>
  <c r="D19" i="2" s="1"/>
  <c r="C19" i="2" s="1"/>
  <c r="E19" i="2" s="1"/>
  <c r="BM16" i="2"/>
  <c r="BM59" i="2"/>
  <c r="BM32" i="2"/>
  <c r="D32" i="2" s="1"/>
  <c r="C32" i="2" s="1"/>
  <c r="E32" i="2" s="1"/>
  <c r="B52" i="9"/>
  <c r="F31" i="9"/>
  <c r="F32" i="9"/>
  <c r="B37" i="9"/>
  <c r="B53" i="9"/>
  <c r="B27" i="9"/>
  <c r="B62" i="9"/>
  <c r="B54" i="9"/>
  <c r="B47" i="9"/>
  <c r="F49" i="9"/>
  <c r="B86" i="9"/>
  <c r="B70" i="9"/>
  <c r="B78" i="9"/>
  <c r="E133" i="2"/>
  <c r="E129" i="2"/>
  <c r="B75" i="9"/>
  <c r="E131" i="2"/>
  <c r="B65" i="9"/>
  <c r="F30" i="9"/>
  <c r="E127" i="2"/>
  <c r="B71" i="9"/>
  <c r="E144" i="2"/>
  <c r="E137" i="2"/>
  <c r="E128" i="2"/>
  <c r="E135" i="2"/>
  <c r="B74" i="9"/>
  <c r="B69" i="9"/>
  <c r="E139" i="2"/>
  <c r="B97" i="9"/>
  <c r="B90" i="9"/>
  <c r="B82" i="9"/>
  <c r="B44" i="9"/>
  <c r="B145" i="2"/>
  <c r="AN167" i="2"/>
  <c r="AN170" i="2" s="1"/>
  <c r="U167" i="2"/>
  <c r="U170" i="2" s="1"/>
  <c r="U169" i="2"/>
  <c r="E99" i="2"/>
  <c r="B99" i="2"/>
  <c r="B101" i="9" s="1"/>
  <c r="E123" i="2"/>
  <c r="AQ169" i="2"/>
  <c r="AQ167" i="2"/>
  <c r="AQ170" i="2" s="1"/>
  <c r="AA169" i="2"/>
  <c r="BN145" i="2"/>
  <c r="AA167" i="2"/>
  <c r="AA170" i="2" s="1"/>
  <c r="F39" i="9" l="1"/>
  <c r="F70" i="9"/>
  <c r="W70" i="9"/>
  <c r="F52" i="9"/>
  <c r="W52" i="9"/>
  <c r="F90" i="9"/>
  <c r="W90" i="9"/>
  <c r="F74" i="9"/>
  <c r="W74" i="9"/>
  <c r="F65" i="9"/>
  <c r="W65" i="9"/>
  <c r="F62" i="9"/>
  <c r="W62" i="9"/>
  <c r="F45" i="9"/>
  <c r="W45" i="9"/>
  <c r="F40" i="9"/>
  <c r="W40" i="9"/>
  <c r="F75" i="9"/>
  <c r="W75" i="9"/>
  <c r="F47" i="9"/>
  <c r="W47" i="9"/>
  <c r="F53" i="9"/>
  <c r="W53" i="9"/>
  <c r="F68" i="9"/>
  <c r="W68" i="9"/>
  <c r="F97" i="9"/>
  <c r="W97" i="9"/>
  <c r="F71" i="9"/>
  <c r="W71" i="9"/>
  <c r="F78" i="9"/>
  <c r="W78" i="9"/>
  <c r="F6" i="9"/>
  <c r="F27" i="9"/>
  <c r="W27" i="9"/>
  <c r="F44" i="9"/>
  <c r="W44" i="9"/>
  <c r="F82" i="9"/>
  <c r="F84" i="9" s="1"/>
  <c r="W82" i="9"/>
  <c r="F69" i="9"/>
  <c r="W69" i="9"/>
  <c r="F86" i="9"/>
  <c r="W86" i="9"/>
  <c r="F54" i="9"/>
  <c r="W54" i="9"/>
  <c r="F37" i="9"/>
  <c r="W37" i="9"/>
  <c r="BN91" i="2"/>
  <c r="D96" i="9"/>
  <c r="BN94" i="2"/>
  <c r="F101" i="9"/>
  <c r="D34" i="9"/>
  <c r="BM46" i="3"/>
  <c r="BM90" i="3"/>
  <c r="BM37" i="3"/>
  <c r="BN79" i="2"/>
  <c r="D21" i="9"/>
  <c r="BN56" i="2"/>
  <c r="BM66" i="2"/>
  <c r="BN66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2" i="2"/>
  <c r="D94" i="9" s="1"/>
  <c r="D93" i="9"/>
  <c r="BM36" i="2"/>
  <c r="D71" i="2"/>
  <c r="BN71" i="2"/>
  <c r="D64" i="2"/>
  <c r="BN64" i="2"/>
  <c r="D62" i="2"/>
  <c r="BN62" i="2"/>
  <c r="D74" i="2"/>
  <c r="BN74" i="2"/>
  <c r="D70" i="2"/>
  <c r="BN70" i="2"/>
  <c r="D61" i="2"/>
  <c r="BN61" i="2"/>
  <c r="BM69" i="2"/>
  <c r="BM73" i="2"/>
  <c r="BM63" i="2"/>
  <c r="BM65" i="2"/>
  <c r="BM76" i="2"/>
  <c r="BM44" i="2"/>
  <c r="D44" i="2" s="1"/>
  <c r="C44" i="2" s="1"/>
  <c r="E44" i="2" s="1"/>
  <c r="BM27" i="2"/>
  <c r="BM68" i="2"/>
  <c r="D68" i="2" s="1"/>
  <c r="BM67" i="2"/>
  <c r="D67" i="2" s="1"/>
  <c r="BM10" i="2"/>
  <c r="BM95" i="2"/>
  <c r="BM84" i="2"/>
  <c r="D16" i="2"/>
  <c r="C16" i="2" s="1"/>
  <c r="BN16" i="2"/>
  <c r="BN19" i="2"/>
  <c r="BM88" i="2"/>
  <c r="BM47" i="2"/>
  <c r="D59" i="2"/>
  <c r="BN59" i="2"/>
  <c r="D48" i="2"/>
  <c r="C48" i="2" s="1"/>
  <c r="E48" i="2" s="1"/>
  <c r="BN48" i="2"/>
  <c r="BM13" i="2"/>
  <c r="BM28" i="2"/>
  <c r="E145" i="2"/>
  <c r="F79" i="9" l="1"/>
  <c r="E16" i="2"/>
  <c r="D18" i="9"/>
  <c r="C67" i="2"/>
  <c r="E67" i="2" s="1"/>
  <c r="C68" i="2"/>
  <c r="E68" i="2" s="1"/>
  <c r="C70" i="2"/>
  <c r="E70" i="2" s="1"/>
  <c r="C62" i="2"/>
  <c r="E62" i="2" s="1"/>
  <c r="C71" i="2"/>
  <c r="E71" i="2" s="1"/>
  <c r="C59" i="2"/>
  <c r="E59" i="2" s="1"/>
  <c r="C61" i="2"/>
  <c r="E61" i="2" s="1"/>
  <c r="C74" i="2"/>
  <c r="E74" i="2" s="1"/>
  <c r="C64" i="2"/>
  <c r="E64" i="2" s="1"/>
  <c r="D66" i="2"/>
  <c r="D58" i="9"/>
  <c r="D81" i="9"/>
  <c r="D36" i="2"/>
  <c r="C36" i="2" s="1"/>
  <c r="E36" i="2" s="1"/>
  <c r="BN36" i="2"/>
  <c r="D63" i="2"/>
  <c r="C63" i="2" s="1"/>
  <c r="E63" i="2" s="1"/>
  <c r="BN63" i="2"/>
  <c r="D65" i="2"/>
  <c r="BN65" i="2"/>
  <c r="BN73" i="2"/>
  <c r="D73" i="2"/>
  <c r="D76" i="2"/>
  <c r="BN76" i="2"/>
  <c r="D69" i="2"/>
  <c r="BN69" i="2"/>
  <c r="BM60" i="2"/>
  <c r="D60" i="2" s="1"/>
  <c r="C60" i="2" s="1"/>
  <c r="E60" i="2" s="1"/>
  <c r="BM5" i="2"/>
  <c r="BN44" i="2"/>
  <c r="D27" i="2"/>
  <c r="C27" i="2" s="1"/>
  <c r="E27" i="2" s="1"/>
  <c r="BN27" i="2"/>
  <c r="BM52" i="2"/>
  <c r="BN68" i="2"/>
  <c r="BN67" i="2"/>
  <c r="BM17" i="2"/>
  <c r="D13" i="2"/>
  <c r="C13" i="2" s="1"/>
  <c r="E13" i="2" s="1"/>
  <c r="BN13" i="2"/>
  <c r="D88" i="2"/>
  <c r="C88" i="2" s="1"/>
  <c r="E88" i="2" s="1"/>
  <c r="BN88" i="2"/>
  <c r="D84" i="2"/>
  <c r="C84" i="2" s="1"/>
  <c r="E84" i="2" s="1"/>
  <c r="BN84" i="2"/>
  <c r="D95" i="2"/>
  <c r="C95" i="2" s="1"/>
  <c r="E95" i="2" s="1"/>
  <c r="BN95" i="2"/>
  <c r="D47" i="2"/>
  <c r="C47" i="2" s="1"/>
  <c r="E47" i="2" s="1"/>
  <c r="BN47" i="2"/>
  <c r="D10" i="2"/>
  <c r="C10" i="2" s="1"/>
  <c r="E10" i="2" s="1"/>
  <c r="BN10" i="2"/>
  <c r="D28" i="2"/>
  <c r="C28" i="2" s="1"/>
  <c r="E28" i="2" s="1"/>
  <c r="BN28" i="2"/>
  <c r="AN119" i="2"/>
  <c r="AN82" i="2"/>
  <c r="AN89" i="2" s="1"/>
  <c r="BJ82" i="2"/>
  <c r="BJ119" i="2"/>
  <c r="D63" i="9" l="1"/>
  <c r="D66" i="9"/>
  <c r="D73" i="9"/>
  <c r="D70" i="9"/>
  <c r="D69" i="9"/>
  <c r="D76" i="9"/>
  <c r="D72" i="9"/>
  <c r="D61" i="9"/>
  <c r="D64" i="9"/>
  <c r="C73" i="2"/>
  <c r="C66" i="2"/>
  <c r="C69" i="2"/>
  <c r="E69" i="2" s="1"/>
  <c r="C65" i="2"/>
  <c r="E65" i="2" s="1"/>
  <c r="C76" i="2"/>
  <c r="E76" i="2" s="1"/>
  <c r="D46" i="9"/>
  <c r="D50" i="9"/>
  <c r="BJ89" i="2"/>
  <c r="C82" i="2"/>
  <c r="D84" i="9" s="1"/>
  <c r="D5" i="2"/>
  <c r="C5" i="2" s="1"/>
  <c r="D52" i="2"/>
  <c r="C52" i="2" s="1"/>
  <c r="E52" i="2" s="1"/>
  <c r="BN52" i="2"/>
  <c r="D17" i="2"/>
  <c r="C17" i="2" s="1"/>
  <c r="E17" i="2" s="1"/>
  <c r="BN17" i="2"/>
  <c r="BJ92" i="2"/>
  <c r="AN92" i="2"/>
  <c r="D67" i="9" l="1"/>
  <c r="D71" i="9"/>
  <c r="D78" i="9"/>
  <c r="D68" i="9"/>
  <c r="E66" i="2"/>
  <c r="D75" i="9"/>
  <c r="E73" i="2"/>
  <c r="D7" i="9"/>
  <c r="C6" i="2"/>
  <c r="D8" i="9" s="1"/>
  <c r="D12" i="9"/>
  <c r="D15" i="9"/>
  <c r="D90" i="9"/>
  <c r="D30" i="9"/>
  <c r="D86" i="9"/>
  <c r="D65" i="9"/>
  <c r="D62" i="9"/>
  <c r="D29" i="9"/>
  <c r="D38" i="9"/>
  <c r="D49" i="9"/>
  <c r="F91" i="9"/>
  <c r="C96" i="2"/>
  <c r="D98" i="9" s="1"/>
  <c r="D97" i="9"/>
  <c r="C89" i="2"/>
  <c r="D91" i="9" s="1"/>
  <c r="C33" i="2"/>
  <c r="D35" i="9" s="1"/>
  <c r="BJ96" i="2"/>
  <c r="AN96" i="2"/>
  <c r="D19" i="9" l="1"/>
  <c r="F35" i="9"/>
  <c r="F98" i="9"/>
  <c r="C57" i="2"/>
  <c r="D59" i="9" s="1"/>
  <c r="D54" i="9"/>
  <c r="V162" i="2" l="1"/>
  <c r="BL3" i="2"/>
  <c r="B3" i="2" l="1"/>
  <c r="E3" i="2" s="1"/>
  <c r="B5" i="9" l="1"/>
  <c r="F5" i="9" l="1"/>
  <c r="W5" i="9"/>
  <c r="BM12" i="3"/>
  <c r="E33" i="2"/>
  <c r="B23" i="2"/>
  <c r="B33" i="2"/>
  <c r="B77" i="2" l="1"/>
  <c r="B79" i="9" s="1"/>
  <c r="W79" i="9" s="1"/>
  <c r="B82" i="2"/>
  <c r="B25" i="9"/>
  <c r="W25" i="9" s="1"/>
  <c r="BN82" i="2"/>
  <c r="BN89" i="2" s="1"/>
  <c r="BN92" i="2" s="1"/>
  <c r="BN96" i="2" s="1"/>
  <c r="B35" i="9"/>
  <c r="W35" i="9" s="1"/>
  <c r="D57" i="2" l="1"/>
  <c r="B84" i="9"/>
  <c r="W84" i="9" s="1"/>
  <c r="B89" i="2"/>
  <c r="E82" i="2"/>
  <c r="E89" i="2" s="1"/>
  <c r="E92" i="2" s="1"/>
  <c r="E96" i="2" s="1"/>
  <c r="B91" i="9" l="1"/>
  <c r="W91" i="9" s="1"/>
  <c r="B92" i="2"/>
  <c r="D82" i="2"/>
  <c r="D89" i="2" s="1"/>
  <c r="D92" i="2" s="1"/>
  <c r="D96" i="2" s="1"/>
  <c r="D119" i="2"/>
  <c r="E119" i="2"/>
  <c r="B94" i="9" l="1"/>
  <c r="B96" i="2"/>
  <c r="B98" i="9" l="1"/>
  <c r="B119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V82" i="2" l="1"/>
  <c r="V119" i="2"/>
  <c r="U119" i="2"/>
  <c r="BH82" i="2"/>
  <c r="BH89" i="2"/>
  <c r="BH92" i="2"/>
  <c r="BH96" i="2"/>
  <c r="BG82" i="2"/>
  <c r="BG89" i="2"/>
  <c r="BG92" i="2"/>
  <c r="BG96" i="2"/>
  <c r="AA82" i="2"/>
  <c r="AA89" i="2"/>
  <c r="BK119" i="2"/>
  <c r="AA119" i="2"/>
  <c r="BK82" i="2"/>
  <c r="BK89" i="2"/>
  <c r="BK92" i="2"/>
  <c r="BK96" i="2"/>
  <c r="AO119" i="2"/>
  <c r="X119" i="2"/>
  <c r="BM119" i="2"/>
  <c r="BH119" i="2"/>
  <c r="BG119" i="2"/>
  <c r="BF82" i="2"/>
  <c r="BF89" i="2"/>
  <c r="BF92" i="2"/>
  <c r="BF96" i="2"/>
  <c r="BF119" i="2"/>
  <c r="BB82" i="2"/>
  <c r="BB89" i="2"/>
  <c r="BB92" i="2"/>
  <c r="BB96" i="2"/>
  <c r="AZ82" i="2"/>
  <c r="AZ89" i="2"/>
  <c r="AZ92" i="2"/>
  <c r="AZ96" i="2"/>
  <c r="BE119" i="2"/>
  <c r="BB119" i="2"/>
  <c r="AZ119" i="2"/>
  <c r="BI119" i="2"/>
  <c r="BI82" i="2"/>
  <c r="BI89" i="2"/>
  <c r="BI92" i="2"/>
  <c r="BI96" i="2"/>
  <c r="Z82" i="2"/>
  <c r="Z89" i="2"/>
  <c r="Z119" i="2"/>
  <c r="BM82" i="2"/>
  <c r="BM89" i="2"/>
  <c r="V96" i="2" l="1"/>
  <c r="BF77" i="2"/>
  <c r="BF58" i="2" s="1"/>
  <c r="BJ23" i="2"/>
  <c r="BJ77" i="2"/>
  <c r="BI23" i="2"/>
  <c r="BI77" i="2"/>
  <c r="AN77" i="2"/>
  <c r="AN23" i="2"/>
  <c r="BG23" i="2"/>
  <c r="BG77" i="2"/>
  <c r="V77" i="2"/>
  <c r="V57" i="2"/>
  <c r="V23" i="2"/>
  <c r="BB77" i="2"/>
  <c r="BB23" i="2"/>
  <c r="BH23" i="2"/>
  <c r="BH77" i="2"/>
  <c r="AA23" i="2"/>
  <c r="AA77" i="2"/>
  <c r="Z77" i="2"/>
  <c r="Z23" i="2"/>
  <c r="BA77" i="2"/>
  <c r="BA57" i="2"/>
  <c r="BA23" i="2"/>
  <c r="AZ23" i="2"/>
  <c r="AZ57" i="2"/>
  <c r="AZ77" i="2"/>
  <c r="AN57" i="2"/>
  <c r="AA57" i="2"/>
  <c r="BK77" i="2"/>
  <c r="BK57" i="2"/>
  <c r="BK23" i="2"/>
  <c r="AA92" i="2"/>
  <c r="AA96" i="2"/>
  <c r="BH57" i="2"/>
  <c r="BG57" i="2"/>
  <c r="Z6" i="2"/>
  <c r="BL119" i="2"/>
  <c r="V6" i="2"/>
  <c r="AA33" i="2"/>
  <c r="AA6" i="2"/>
  <c r="BI57" i="2"/>
  <c r="BJ57" i="2"/>
  <c r="G6" i="2"/>
  <c r="BB6" i="2"/>
  <c r="BL96" i="2"/>
  <c r="BL77" i="2"/>
  <c r="BM92" i="2"/>
  <c r="BM96" i="2"/>
  <c r="Z57" i="2"/>
  <c r="V33" i="2"/>
  <c r="BA33" i="2"/>
  <c r="Z92" i="2"/>
  <c r="Z96" i="2"/>
  <c r="Z33" i="2"/>
  <c r="AZ163" i="2"/>
  <c r="AZ165" i="2" s="1"/>
  <c r="V163" i="2"/>
  <c r="V165" i="2" s="1"/>
  <c r="BE163" i="2"/>
  <c r="BE168" i="2" s="1"/>
  <c r="BL33" i="2"/>
  <c r="AQ163" i="2"/>
  <c r="AQ168" i="2" s="1"/>
  <c r="BB33" i="2"/>
  <c r="BM57" i="2"/>
  <c r="G163" i="2"/>
  <c r="G168" i="2" s="1"/>
  <c r="AN163" i="2"/>
  <c r="AN168" i="2" s="1"/>
  <c r="AA163" i="2"/>
  <c r="AA168" i="2" s="1"/>
  <c r="U163" i="2"/>
  <c r="U168" i="2" s="1"/>
  <c r="BI163" i="2"/>
  <c r="BI165" i="2" s="1"/>
  <c r="BK163" i="2"/>
  <c r="BK168" i="2" s="1"/>
  <c r="BJ163" i="2"/>
  <c r="BJ165" i="2" s="1"/>
  <c r="X163" i="2"/>
  <c r="X165" i="2" s="1"/>
  <c r="AR163" i="2"/>
  <c r="AR168" i="2" s="1"/>
  <c r="BF163" i="2"/>
  <c r="BF168" i="2" s="1"/>
  <c r="BH163" i="2"/>
  <c r="BH168" i="2" s="1"/>
  <c r="Z163" i="2"/>
  <c r="Z168" i="2" s="1"/>
  <c r="BG163" i="2"/>
  <c r="BG165" i="2" s="1"/>
  <c r="BB163" i="2"/>
  <c r="BB168" i="2" s="1"/>
  <c r="BL82" i="2"/>
  <c r="BL89" i="2"/>
  <c r="BL92" i="2"/>
  <c r="BM33" i="2"/>
  <c r="AO163" i="2"/>
  <c r="AO168" i="2" s="1"/>
  <c r="G100" i="2" l="1"/>
  <c r="BK100" i="2"/>
  <c r="BF100" i="2"/>
  <c r="BI168" i="2"/>
  <c r="BI100" i="2"/>
  <c r="AZ100" i="2"/>
  <c r="X168" i="2"/>
  <c r="X169" i="2"/>
  <c r="X167" i="2"/>
  <c r="BJ168" i="2"/>
  <c r="BI167" i="2"/>
  <c r="BI170" i="2" s="1"/>
  <c r="BI169" i="2"/>
  <c r="AZ168" i="2"/>
  <c r="BG100" i="2"/>
  <c r="AN100" i="2"/>
  <c r="BG169" i="2"/>
  <c r="BG167" i="2"/>
  <c r="BG170" i="2" s="1"/>
  <c r="BG168" i="2"/>
  <c r="V168" i="2"/>
  <c r="AZ167" i="2"/>
  <c r="AZ169" i="2"/>
  <c r="Z100" i="2"/>
  <c r="V167" i="2"/>
  <c r="V169" i="2"/>
  <c r="BJ169" i="2"/>
  <c r="BJ167" i="2"/>
  <c r="BJ170" i="2" s="1"/>
  <c r="BJ100" i="2"/>
  <c r="BH100" i="2"/>
  <c r="AA100" i="2"/>
  <c r="V100" i="2"/>
  <c r="AR78" i="2" l="1"/>
  <c r="AR83" i="2"/>
  <c r="BF158" i="2"/>
  <c r="BI158" i="2"/>
  <c r="G120" i="2"/>
  <c r="AR2" i="2"/>
  <c r="AR7" i="2"/>
  <c r="AR58" i="2"/>
  <c r="AR93" i="2"/>
  <c r="AZ170" i="2"/>
  <c r="BK158" i="2"/>
  <c r="BI120" i="2"/>
  <c r="X170" i="2"/>
  <c r="BK120" i="2"/>
  <c r="BE158" i="2"/>
  <c r="BE120" i="2"/>
  <c r="V170" i="2"/>
  <c r="AR34" i="2"/>
  <c r="AZ158" i="2"/>
  <c r="AR24" i="2"/>
  <c r="BF120" i="2"/>
  <c r="AZ120" i="2"/>
  <c r="Z158" i="2"/>
  <c r="Z120" i="2"/>
  <c r="BG158" i="2"/>
  <c r="BG120" i="2"/>
  <c r="AO120" i="2"/>
  <c r="AO158" i="2"/>
  <c r="AN120" i="2"/>
  <c r="AN158" i="2"/>
  <c r="G158" i="2"/>
  <c r="BJ158" i="2"/>
  <c r="BJ120" i="2"/>
  <c r="V120" i="2"/>
  <c r="V158" i="2"/>
  <c r="BH120" i="2"/>
  <c r="BH158" i="2"/>
  <c r="AA120" i="2"/>
  <c r="AA158" i="2"/>
  <c r="X158" i="2"/>
  <c r="X120" i="2"/>
  <c r="U158" i="2"/>
  <c r="U120" i="2"/>
  <c r="BG78" i="2" l="1"/>
  <c r="Z78" i="2"/>
  <c r="BI78" i="2"/>
  <c r="BJ78" i="2"/>
  <c r="G78" i="2"/>
  <c r="BK78" i="2"/>
  <c r="AA78" i="2"/>
  <c r="U78" i="2"/>
  <c r="V78" i="2"/>
  <c r="BH7" i="2"/>
  <c r="BH78" i="2"/>
  <c r="BF78" i="2"/>
  <c r="AZ83" i="2"/>
  <c r="AZ78" i="2"/>
  <c r="AN83" i="2"/>
  <c r="AN78" i="2"/>
  <c r="U90" i="2"/>
  <c r="U34" i="2"/>
  <c r="U7" i="2"/>
  <c r="U24" i="2"/>
  <c r="U83" i="2"/>
  <c r="U58" i="2"/>
  <c r="U93" i="2"/>
  <c r="V58" i="2"/>
  <c r="BF2" i="2"/>
  <c r="U2" i="2"/>
  <c r="AA7" i="2"/>
  <c r="AA2" i="2"/>
  <c r="BH2" i="2"/>
  <c r="V7" i="2"/>
  <c r="V2" i="2"/>
  <c r="BJ7" i="2"/>
  <c r="BJ2" i="2"/>
  <c r="BG7" i="2"/>
  <c r="BG2" i="2"/>
  <c r="BE2" i="2"/>
  <c r="AN7" i="2"/>
  <c r="AN2" i="2"/>
  <c r="BI7" i="2"/>
  <c r="BI2" i="2"/>
  <c r="AZ7" i="2"/>
  <c r="AZ2" i="2"/>
  <c r="BK7" i="2"/>
  <c r="BK2" i="2"/>
  <c r="X2" i="2"/>
  <c r="Z7" i="2"/>
  <c r="Z2" i="2"/>
  <c r="AO2" i="2"/>
  <c r="AZ34" i="2"/>
  <c r="AZ93" i="2"/>
  <c r="AZ58" i="2"/>
  <c r="AN93" i="2"/>
  <c r="AN58" i="2"/>
  <c r="G90" i="2"/>
  <c r="G93" i="2"/>
  <c r="G83" i="2"/>
  <c r="G34" i="2"/>
  <c r="G58" i="2"/>
  <c r="BI34" i="2"/>
  <c r="BK34" i="2"/>
  <c r="BK24" i="2"/>
  <c r="AZ24" i="2"/>
  <c r="AA83" i="2"/>
  <c r="AA34" i="2"/>
  <c r="AA90" i="2"/>
  <c r="AA58" i="2"/>
  <c r="AA93" i="2"/>
  <c r="AA24" i="2"/>
  <c r="BH24" i="2"/>
  <c r="BH34" i="2"/>
  <c r="V34" i="2"/>
  <c r="V24" i="2"/>
  <c r="BJ24" i="2"/>
  <c r="BJ34" i="2"/>
  <c r="AQ24" i="2"/>
  <c r="AQ34" i="2"/>
  <c r="AN24" i="2"/>
  <c r="AN34" i="2"/>
  <c r="BG24" i="2"/>
  <c r="BG34" i="2"/>
  <c r="Z83" i="2"/>
  <c r="Z58" i="2"/>
  <c r="Z24" i="2"/>
  <c r="Z34" i="2"/>
  <c r="Z93" i="2"/>
  <c r="Z90" i="2"/>
  <c r="G24" i="2"/>
  <c r="G7" i="2"/>
  <c r="G2" i="2"/>
  <c r="BN119" i="2" l="1"/>
  <c r="D6" i="2"/>
  <c r="BM6" i="2"/>
  <c r="BN3" i="2"/>
  <c r="BN33" i="2" l="1"/>
  <c r="D33" i="2"/>
  <c r="BM22" i="2"/>
  <c r="BN22" i="2" s="1"/>
  <c r="BN23" i="2" s="1"/>
  <c r="BM23" i="2" l="1"/>
  <c r="D22" i="2"/>
  <c r="C22" i="2" l="1"/>
  <c r="C23" i="2" s="1"/>
  <c r="D23" i="2"/>
  <c r="E22" i="2" l="1"/>
  <c r="E23" i="2" s="1"/>
  <c r="D24" i="9"/>
  <c r="D25" i="9"/>
  <c r="BB164" i="2" l="1"/>
  <c r="BB169" i="2" s="1"/>
  <c r="BL46" i="2"/>
  <c r="B46" i="2" l="1"/>
  <c r="E46" i="2" s="1"/>
  <c r="E57" i="2" s="1"/>
  <c r="BL57" i="2"/>
  <c r="BN46" i="2"/>
  <c r="BN57" i="2" s="1"/>
  <c r="BB100" i="2"/>
  <c r="B48" i="9" l="1"/>
  <c r="B57" i="2"/>
  <c r="B59" i="9" s="1"/>
  <c r="W59" i="9" s="1"/>
  <c r="BM57" i="3"/>
  <c r="BB120" i="2"/>
  <c r="BB158" i="2"/>
  <c r="F48" i="9" l="1"/>
  <c r="F59" i="9" s="1"/>
  <c r="W48" i="9"/>
  <c r="BB58" i="2"/>
  <c r="BB83" i="2"/>
  <c r="BB78" i="2"/>
  <c r="BB2" i="2"/>
  <c r="BB7" i="2"/>
  <c r="BB24" i="2"/>
  <c r="BB34" i="2"/>
  <c r="BA164" i="2" l="1"/>
  <c r="BA169" i="2" s="1"/>
  <c r="AJ14" i="7"/>
  <c r="AJ15" i="7" s="1"/>
  <c r="BA6" i="2"/>
  <c r="BA100" i="2" l="1"/>
  <c r="BB14" i="7"/>
  <c r="B14" i="7" s="1"/>
  <c r="B15" i="7" s="1"/>
  <c r="AJ109" i="7"/>
  <c r="AJ6" i="7" s="1"/>
  <c r="AJ173" i="7"/>
  <c r="AJ178" i="7" s="1"/>
  <c r="BA158" i="2" l="1"/>
  <c r="BA120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A78" i="2" l="1"/>
  <c r="BA58" i="2"/>
  <c r="BA83" i="2"/>
  <c r="BA2" i="2"/>
  <c r="BA7" i="2"/>
  <c r="BA24" i="2"/>
  <c r="BA93" i="2"/>
  <c r="BA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I164" i="2" l="1"/>
  <c r="AI165" i="2" s="1"/>
  <c r="AI6" i="2"/>
  <c r="BL5" i="2"/>
  <c r="BL6" i="2" s="1"/>
  <c r="B5" i="2" l="1"/>
  <c r="BN5" i="2"/>
  <c r="BN6" i="2" s="1"/>
  <c r="AI168" i="2"/>
  <c r="AI167" i="2"/>
  <c r="BL100" i="2"/>
  <c r="BL2" i="2" s="1"/>
  <c r="AI100" i="2"/>
  <c r="AI169" i="2"/>
  <c r="E5" i="2" l="1"/>
  <c r="E6" i="2" s="1"/>
  <c r="B7" i="9"/>
  <c r="B6" i="2"/>
  <c r="B8" i="9" s="1"/>
  <c r="AC8" i="9" s="1"/>
  <c r="BL7" i="2"/>
  <c r="BL120" i="2"/>
  <c r="BL34" i="2"/>
  <c r="BL158" i="2"/>
  <c r="BL166" i="2"/>
  <c r="BL78" i="2"/>
  <c r="BL24" i="2"/>
  <c r="BL93" i="2"/>
  <c r="BL58" i="2"/>
  <c r="BL83" i="2"/>
  <c r="AI158" i="2"/>
  <c r="AI120" i="2"/>
  <c r="AI170" i="2"/>
  <c r="AI78" i="2" l="1"/>
  <c r="F8" i="9"/>
  <c r="B100" i="2"/>
  <c r="B93" i="2" s="1"/>
  <c r="B95" i="9" s="1"/>
  <c r="AI58" i="2"/>
  <c r="AI7" i="2"/>
  <c r="AI34" i="2"/>
  <c r="AI83" i="2"/>
  <c r="AI24" i="2"/>
  <c r="AI93" i="2"/>
  <c r="AI90" i="2"/>
  <c r="AI2" i="2"/>
  <c r="B7" i="2" l="1"/>
  <c r="B102" i="9"/>
  <c r="B34" i="2"/>
  <c r="B36" i="9" s="1"/>
  <c r="B120" i="2"/>
  <c r="B58" i="2"/>
  <c r="B60" i="9" s="1"/>
  <c r="B78" i="2"/>
  <c r="B80" i="9" s="1"/>
  <c r="B83" i="2"/>
  <c r="B85" i="9" s="1"/>
  <c r="B158" i="2"/>
  <c r="B2" i="2"/>
  <c r="B24" i="2"/>
  <c r="B26" i="9" s="1"/>
  <c r="D2" i="9" l="1"/>
  <c r="Y25" i="9" s="1"/>
  <c r="W2" i="9" l="1"/>
  <c r="W3" i="9"/>
  <c r="E25" i="9"/>
  <c r="C79" i="9"/>
  <c r="BK82" i="3"/>
  <c r="BL82" i="3" s="1"/>
  <c r="BL86" i="3" s="1"/>
  <c r="BL111" i="3" s="1"/>
  <c r="BM72" i="2"/>
  <c r="C102" i="9" l="1"/>
  <c r="C103" i="9" s="1"/>
  <c r="E82" i="3"/>
  <c r="F82" i="3" s="1"/>
  <c r="F86" i="3" s="1"/>
  <c r="F111" i="3" s="1"/>
  <c r="D72" i="2"/>
  <c r="BM77" i="2"/>
  <c r="BN72" i="2"/>
  <c r="BN77" i="2" s="1"/>
  <c r="BN100" i="2" s="1"/>
  <c r="BK86" i="3"/>
  <c r="D3" i="9" l="1"/>
  <c r="F25" i="9"/>
  <c r="F102" i="9" s="1"/>
  <c r="E86" i="3"/>
  <c r="E111" i="3" s="1"/>
  <c r="D82" i="3"/>
  <c r="D86" i="3" s="1"/>
  <c r="D111" i="3" s="1"/>
  <c r="BK111" i="3"/>
  <c r="BM100" i="2"/>
  <c r="BM58" i="2" s="1"/>
  <c r="C72" i="2"/>
  <c r="E72" i="2" s="1"/>
  <c r="D77" i="2"/>
  <c r="D100" i="2" s="1"/>
  <c r="Y59" i="9" l="1"/>
  <c r="C36" i="9"/>
  <c r="C9" i="9"/>
  <c r="E3" i="9"/>
  <c r="A2" i="9"/>
  <c r="K86" i="8" s="1"/>
  <c r="E102" i="9"/>
  <c r="BM93" i="2"/>
  <c r="BM2" i="2"/>
  <c r="BM34" i="2"/>
  <c r="BM7" i="2"/>
  <c r="BM158" i="2"/>
  <c r="BM83" i="2"/>
  <c r="BM78" i="2"/>
  <c r="BM24" i="2"/>
  <c r="BM120" i="2"/>
  <c r="BK94" i="3"/>
  <c r="BK43" i="3"/>
  <c r="BK17" i="3"/>
  <c r="BK104" i="3"/>
  <c r="BK8" i="3"/>
  <c r="BK7" i="3" s="1"/>
  <c r="BK33" i="3"/>
  <c r="BK6" i="3"/>
  <c r="BK11" i="3"/>
  <c r="BK87" i="3"/>
  <c r="D120" i="2"/>
  <c r="D158" i="2"/>
  <c r="E158" i="2" s="1"/>
  <c r="E77" i="2"/>
  <c r="E100" i="2" s="1"/>
  <c r="D74" i="9"/>
  <c r="C77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R95" i="8" s="1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AE104" i="8" s="1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BA104" i="8" s="1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79" i="9"/>
  <c r="C100" i="2"/>
  <c r="D102" i="9" s="1"/>
  <c r="AO104" i="8" l="1"/>
  <c r="AW15" i="8"/>
  <c r="AW104" i="8"/>
  <c r="K95" i="8"/>
  <c r="N95" i="8"/>
  <c r="O95" i="8"/>
  <c r="AD104" i="8"/>
  <c r="AM172" i="8"/>
  <c r="AA104" i="8"/>
  <c r="G104" i="8"/>
  <c r="AF95" i="8"/>
  <c r="AC95" i="8"/>
  <c r="V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BA177" i="8"/>
  <c r="P176" i="8"/>
  <c r="G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30" authorId="0" guid="{B962F97D-047A-4F6F-8028-270437A4F03E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Walls in home ive 200k
</t>
        </r>
      </text>
    </comment>
    <comment ref="A51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4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<sst xmlns="http://schemas.openxmlformats.org/spreadsheetml/2006/main" count="2991" uniqueCount="543">
  <si>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</si>
  <si>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</si>
  <si>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</si>
  <si>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</si>
  <si>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</si>
  <si>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</si>
  <si>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</si>
  <si>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</si>
  <si>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</si>
  <si>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</si>
  <si>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</si>
  <si>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</si>
  <si>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</si>
  <si>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</si>
  <si>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</si>
  <si>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</si>
  <si>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</si>
  <si>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</si>
  <si>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</si>
  <si>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</si>
  <si>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</si>
  <si>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</si>
  <si>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</si>
  <si>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</si>
  <si>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</si>
  <si>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</si>
  <si>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</si>
  <si>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</si>
  <si>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</si>
  <si>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</si>
  <si>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</si>
  <si>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</si>
  <si>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</si>
  <si>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</si>
  <si>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</si>
  <si>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</si>
  <si>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</si>
  <si>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</si>
  <si>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</si>
  <si>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</si>
  <si>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</si>
  <si>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</si>
  <si>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</si>
  <si>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</si>
  <si>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</si>
  <si>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</si>
  <si>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</si>
  <si>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</si>
  <si>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</si>
  <si>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</si>
  <si>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</si>
  <si>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</si>
  <si>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</si>
  <si>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</si>
  <si>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</si>
  <si>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</si>
  <si>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</si>
  <si>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</si>
  <si>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</si>
  <si>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</si>
  <si>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</si>
  <si>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</si>
  <si>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</si>
  <si>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</si>
  <si>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</si>
  <si>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</si>
  <si>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</si>
  <si>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</si>
  <si>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</si>
  <si>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</si>
  <si>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</si>
  <si>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</si>
  <si>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</si>
  <si>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</si>
  <si>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</si>
  <si>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</si>
  <si>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</si>
  <si>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</si>
  <si>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</si>
  <si>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</si>
  <si>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</si>
  <si>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</si>
  <si>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</si>
  <si>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</si>
  <si>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</si>
  <si>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</si>
  <si>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</si>
  <si>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</si>
  <si>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</si>
  <si>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</si>
  <si>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</si>
  <si>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</si>
  <si>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</si>
  <si>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</si>
  <si>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</si>
  <si>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</si>
  <si>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</si>
  <si>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</si>
  <si>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</si>
  <si>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</si>
  <si>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</si>
  <si>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</si>
  <si>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</si>
  <si>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</si>
  <si>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</si>
  <si>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</si>
  <si>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</si>
  <si>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</si>
  <si>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</si>
  <si>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</si>
  <si>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</si>
  <si>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</si>
  <si>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</si>
  <si>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</si>
  <si>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</si>
  <si>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</si>
  <si>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</si>
  <si>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</si>
  <si>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</si>
  <si>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</si>
  <si>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</si>
  <si>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</si>
  <si>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</si>
  <si>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</si>
  <si>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</si>
  <si>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</si>
  <si>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</si>
  <si>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</si>
  <si>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</si>
  <si>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</si>
  <si>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</si>
  <si>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</si>
  <si>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</si>
  <si>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</si>
  <si>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</si>
  <si>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</si>
  <si>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</si>
  <si>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</si>
  <si>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</si>
  <si>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</si>
  <si>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</si>
  <si>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</si>
  <si>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</si>
  <si>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</si>
  <si>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</si>
  <si>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</si>
  <si>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</si>
  <si>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</si>
  <si>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</si>
  <si>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</si>
  <si>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</si>
  <si>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</si>
  <si>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</si>
  <si>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</si>
  <si>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</si>
  <si>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</si>
  <si>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</si>
  <si>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</si>
  <si>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</si>
  <si>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</si>
  <si>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</si>
  <si>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</si>
  <si>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</si>
  <si>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</si>
  <si>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</si>
  <si>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</si>
  <si>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</si>
  <si>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</si>
  <si>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</si>
  <si>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</si>
  <si>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</si>
  <si>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</si>
  <si>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</si>
  <si>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</si>
  <si>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</si>
  <si>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</si>
  <si>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</si>
  <si>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</si>
  <si>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</si>
  <si>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</si>
  <si>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</si>
  <si>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</si>
  <si>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</si>
  <si>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</si>
  <si>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</si>
  <si>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</si>
  <si>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</si>
  <si>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</si>
  <si>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</si>
  <si>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</si>
  <si>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</si>
  <si>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</si>
  <si>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</si>
  <si>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</si>
  <si>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</si>
  <si>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</si>
  <si>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</si>
  <si>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</si>
  <si>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</si>
  <si>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</si>
  <si>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</si>
  <si>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</si>
  <si>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</si>
  <si>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</si>
  <si>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</si>
  <si>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</si>
  <si>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</si>
  <si>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</si>
  <si>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</si>
  <si>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</si>
  <si>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</si>
  <si>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</si>
  <si>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</si>
  <si>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</si>
  <si>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</si>
  <si>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</si>
  <si>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</si>
  <si>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</si>
  <si>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</si>
  <si>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</si>
  <si>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</si>
  <si>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</si>
  <si>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</si>
  <si>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</si>
  <si>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</si>
  <si>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</si>
  <si>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</si>
  <si>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</si>
  <si>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</si>
  <si>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</si>
  <si>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</si>
  <si>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</si>
  <si>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</si>
  <si>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</si>
  <si>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</si>
  <si>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</si>
  <si>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</si>
  <si>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</si>
  <si>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</si>
  <si>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</si>
  <si>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</si>
  <si>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</si>
  <si>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</si>
  <si>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</si>
  <si>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</si>
  <si>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</si>
  <si>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</si>
  <si>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</si>
  <si>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</si>
  <si>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</si>
  <si>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</si>
  <si>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</si>
  <si>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</si>
  <si>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</si>
  <si>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</si>
  <si>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</si>
  <si>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</si>
  <si>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</si>
  <si>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</si>
  <si>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</si>
  <si>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</si>
  <si>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</si>
  <si>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</si>
  <si>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</si>
  <si>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</si>
  <si>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</si>
  <si>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</si>
  <si>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</si>
  <si>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</si>
  <si>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</si>
  <si>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</si>
  <si>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</si>
  <si>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</si>
  <si>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</si>
  <si>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</si>
  <si>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</si>
  <si>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</si>
  <si>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</si>
  <si>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</si>
  <si>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</si>
  <si>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</si>
  <si>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</si>
  <si>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</si>
  <si>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</si>
  <si>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</si>
  <si>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</si>
  <si>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</si>
  <si>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</si>
  <si>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</si>
  <si>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</si>
  <si>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</si>
  <si>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</si>
  <si>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</si>
  <si>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</si>
  <si>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</si>
  <si>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</si>
  <si>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</si>
  <si>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</si>
  <si>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</si>
  <si>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</si>
  <si>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</si>
  <si>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</si>
  <si>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</si>
  <si>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</si>
  <si>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</si>
  <si>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</si>
  <si>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</si>
  <si>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</si>
  <si>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</si>
  <si>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</si>
  <si>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</si>
  <si>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</si>
  <si>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</si>
  <si>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</si>
  <si>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</si>
  <si>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</si>
  <si>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</si>
  <si>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</si>
  <si>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</si>
  <si>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</si>
  <si>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</si>
  <si>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</si>
  <si>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</si>
  <si>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</si>
  <si>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</si>
  <si>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</si>
  <si>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</si>
  <si>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</si>
  <si>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</si>
  <si>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</si>
  <si>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</si>
  <si>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</si>
  <si>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</si>
  <si>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</si>
  <si>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</si>
  <si>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</si>
  <si>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</si>
  <si>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</si>
  <si>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</si>
  <si>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</si>
  <si>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</si>
  <si>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</si>
  <si>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</si>
  <si>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</si>
  <si>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</si>
  <si>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</si>
  <si>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</si>
  <si>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</si>
  <si>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</si>
  <si>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</si>
  <si>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</si>
  <si>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</si>
  <si>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</si>
  <si>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</si>
  <si>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</si>
  <si>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</si>
  <si>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</si>
  <si>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</si>
  <si>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</si>
  <si>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</si>
  <si>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</si>
  <si>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</si>
  <si>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</si>
  <si>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</si>
  <si>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</si>
  <si>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</si>
  <si>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</si>
  <si>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</si>
  <si>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</si>
  <si>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</si>
  <si>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</si>
  <si>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</si>
  <si>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</si>
  <si>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</si>
  <si>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</si>
  <si>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</si>
  <si>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</si>
  <si>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</si>
  <si>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</si>
  <si>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</si>
  <si>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</si>
  <si>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</si>
  <si>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</si>
  <si>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</si>
  <si>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</si>
  <si>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</si>
  <si>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</si>
  <si>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</si>
  <si>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</si>
  <si>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</si>
  <si>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</si>
  <si>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</si>
  <si>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</si>
  <si>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</si>
  <si>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</si>
  <si>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</si>
  <si>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</si>
  <si>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</si>
  <si>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</si>
  <si>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</si>
  <si>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</si>
  <si>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</si>
  <si>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</si>
  <si>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</si>
  <si>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</si>
  <si>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</si>
  <si>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</si>
  <si>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</si>
  <si>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</si>
  <si>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</si>
  <si>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</si>
  <si>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</si>
  <si>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Ittar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</si>
  <si>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</si>
  <si>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</si>
  <si>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</si>
  <si>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</si>
  <si>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</si>
  <si>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</si>
  <si>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</si>
  <si>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</si>
  <si>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</si>
  <si>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</si>
  <si>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</si>
  <si>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</si>
  <si>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</si>
  <si>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</si>
  <si>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</si>
  <si>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</si>
  <si>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</si>
  <si>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</si>
  <si>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</si>
  <si>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</si>
  <si>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</si>
  <si>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</si>
  <si>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</si>
  <si>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</si>
  <si>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</si>
  <si>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</si>
  <si>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</si>
  <si>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</si>
  <si>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</si>
  <si>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</si>
  <si>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</si>
  <si>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</si>
  <si>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</si>
  <si>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</si>
  <si>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</si>
  <si>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</si>
  <si>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</si>
  <si>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</si>
  <si>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</si>
  <si>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</si>
  <si>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Brooke Bond Supreme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</si>
  <si>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</si>
  <si>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</si>
  <si>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</si>
  <si>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</si>
  <si>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</si>
  <si>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</si>
  <si>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</si>
  <si>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</si>
  <si>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</si>
  <si>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</si>
  <si>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</si>
  <si>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</si>
  <si>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</si>
  <si>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</si>
  <si>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</si>
  <si>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</si>
  <si>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</si>
  <si>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</si>
  <si>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</si>
  <si>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</si>
  <si>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</si>
  <si>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</si>
  <si>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Walls Local Impulse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</si>
  <si>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</si>
  <si>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</si>
  <si>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</si>
  <si>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</si>
  <si>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</si>
  <si>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</si>
  <si>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</si>
  <si>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</si>
  <si>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</si>
  <si>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</si>
  <si>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</si>
  <si>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</si>
  <si>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</t>
  </si>
  <si>
    <t>Bol Entertainment</t>
  </si>
  <si>
    <t>HEADLINES – Jan</t>
  </si>
  <si>
    <t>Per Day</t>
  </si>
  <si>
    <t>Full Month</t>
  </si>
  <si>
    <t>GNN</t>
  </si>
  <si>
    <t>HUM NEWS</t>
  </si>
  <si>
    <t>PUBLIC NEWS</t>
  </si>
  <si>
    <t>SACH TV</t>
  </si>
  <si>
    <t>Kids Own</t>
  </si>
  <si>
    <t>Kids Zone</t>
  </si>
  <si>
    <t>Kids Pop</t>
  </si>
  <si>
    <t>BBS BRANDING, KNBB BRANDING STEC</t>
  </si>
  <si>
    <t>4+5.91</t>
  </si>
  <si>
    <t>WAIT TILL TOMORROW</t>
  </si>
  <si>
    <t>BRANDING</t>
  </si>
  <si>
    <t>Surf/LB Bar/Ponds Body Lotion</t>
  </si>
  <si>
    <t>Sunsilk/Dove Shampoo/Vim Bar</t>
  </si>
  <si>
    <t>Surf/Clear/LB Bar</t>
  </si>
  <si>
    <t>Clear/LB Bar/Surf</t>
  </si>
  <si>
    <t>Surf/Sunsilk/Lux</t>
  </si>
  <si>
    <t>Surf/Clear/Fal Lotion</t>
  </si>
  <si>
    <t>-</t>
  </si>
  <si>
    <t>Clear/Surf/Dove Shampoo</t>
  </si>
  <si>
    <t>Surf/Clear</t>
  </si>
  <si>
    <t>Lahore Rung</t>
  </si>
  <si>
    <t>LAHORE RUNG</t>
  </si>
  <si>
    <t>Sunsilk/Dove Shampoo</t>
  </si>
  <si>
    <t>Surf 1st till 15th/Lux 16th till 25th/Sunsilk</t>
  </si>
  <si>
    <t>Surf/LB Bar/Dove Shampoo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</si>
  <si>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</si>
  <si>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</si>
  <si>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</si>
  <si>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</si>
  <si>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</si>
  <si>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</si>
  <si>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</si>
  <si>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</si>
  <si>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</si>
  <si>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</si>
  <si>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</si>
  <si>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</si>
  <si>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</si>
  <si>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Surf 1st till 10th /Clear 11th till 15th/ Ponds 16th till 23th/ BBS 24th till 31st</t>
  </si>
  <si>
    <t>Blue Band Margarine</t>
  </si>
  <si>
    <t>HNOW</t>
  </si>
  <si>
    <t>TWENTYFOUR NEWS</t>
  </si>
  <si>
    <t>SEVEN NEWS</t>
  </si>
  <si>
    <t>EIGHTXM</t>
  </si>
  <si>
    <t>KIDS ZONE</t>
  </si>
  <si>
    <t>KIDS POP</t>
  </si>
  <si>
    <t>KAY 2</t>
  </si>
  <si>
    <t>CINEMACHI KIDS</t>
  </si>
  <si>
    <t>Knorr Noodles -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</si>
</sst>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sz val="10"/>
      <color theme="1"/>
      <name val="Calibri"/>
      <family val="2"/>
      <scheme val="minor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7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8" fillId="0" borderId="0" xfId="1" applyNumberFormat="1" applyFont="1" applyFill="1" applyBorder="1"/>
    <xf numFmtId="164" fontId="0" fillId="0" borderId="1" xfId="0" applyNumberForma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164" fontId="1" fillId="0" borderId="0" xfId="1" applyNumberFormat="1" applyFont="1" applyFill="1"/>
    <xf numFmtId="3" fontId="40" fillId="0" borderId="1" xfId="0" applyNumberFormat="1" applyFont="1" applyFill="1" applyBorder="1" applyAlignment="1">
      <alignment horizontal="center" vertical="top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1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2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/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2" fillId="8" borderId="1" xfId="0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3" fontId="43" fillId="8" borderId="1" xfId="0" applyNumberFormat="1" applyFont="1" applyFill="1" applyBorder="1" applyAlignment="1">
      <alignment horizontal="center" vertical="center"/>
    </xf>
    <xf numFmtId="164" fontId="43" fillId="0" borderId="1" xfId="1" applyNumberFormat="1" applyFont="1" applyFill="1" applyBorder="1" applyAlignment="1">
      <alignment horizontal="center" vertical="center"/>
    </xf>
    <xf numFmtId="164" fontId="43" fillId="8" borderId="1" xfId="1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4" fontId="1" fillId="0" borderId="0" xfId="1" applyNumberFormat="1"/>
    <xf numFmtId="164" fontId="33" fillId="0" borderId="1" xfId="1" applyNumberFormat="1" applyFont="1" applyFill="1" applyBorder="1" applyAlignment="1"/>
    <xf numFmtId="165" fontId="0" fillId="0" borderId="0" xfId="0" applyNumberFormat="1"/>
    <xf numFmtId="17" fontId="0" fillId="0" borderId="0" xfId="0" applyNumberFormat="1"/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9" fontId="5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164" fontId="0" fillId="0" borderId="1" xfId="0" applyNumberFormat="1" applyFont="1" applyBorder="1"/>
    <xf numFmtId="3" fontId="0" fillId="0" borderId="1" xfId="1" applyNumberFormat="1" applyFont="1" applyFill="1" applyBorder="1"/>
    <xf numFmtId="164" fontId="0" fillId="0" borderId="0" xfId="0" applyNumberFormat="1"/>
    <xf numFmtId="164" fontId="2" fillId="8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4" fontId="42" fillId="0" borderId="0" xfId="0" applyNumberFormat="1" applyFont="1"/>
    <xf numFmtId="164" fontId="43" fillId="8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2" fillId="14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/>
    <xf numFmtId="164" fontId="2" fillId="8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9" fontId="7" fillId="14" borderId="1" xfId="1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3" fontId="2" fillId="0" borderId="1" xfId="0" applyNumberFormat="1" applyFont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3" fontId="2" fillId="8" borderId="1" xfId="0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/>
    <xf numFmtId="0" fontId="2" fillId="8" borderId="0" xfId="0" applyFont="1" applyFill="1" applyBorder="1" applyAlignment="1">
      <alignment horizontal="center" vertical="center"/>
    </xf>
    <xf numFmtId="3" fontId="0" fillId="0" borderId="0" xfId="0" applyNumberFormat="1" applyFont="1" applyFill="1" applyAlignment="1">
      <alignment horizont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9" fontId="7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2" fillId="14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3" fontId="2" fillId="8" borderId="1" xfId="0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/>
    <xf numFmtId="0" fontId="2" fillId="8" borderId="0" xfId="0" applyFont="1" applyFill="1" applyBorder="1" applyAlignment="1">
      <alignment horizontal="center" vertical="center"/>
    </xf>
    <xf numFmtId="164" fontId="2" fillId="4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/>
    <xf numFmtId="3" fontId="0" fillId="0" borderId="1" xfId="0" applyNumberFormat="1" applyFont="1" applyFill="1" applyBorder="1" applyAlignment="1">
      <alignment horizontal="center"/>
    </xf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84" Type="http://schemas.openxmlformats.org/officeDocument/2006/relationships/revisionLog" Target="revisionLog184.xml"/><Relationship Id="rId176" Type="http://schemas.openxmlformats.org/officeDocument/2006/relationships/revisionLog" Target="revisionLog176.xml"/><Relationship Id="rId189" Type="http://schemas.openxmlformats.org/officeDocument/2006/relationships/revisionLog" Target="revisionLog189.xml"/><Relationship Id="rId192" Type="http://schemas.openxmlformats.org/officeDocument/2006/relationships/revisionLog" Target="revisionLog2.xml"/><Relationship Id="rId171" Type="http://schemas.openxmlformats.org/officeDocument/2006/relationships/revisionLog" Target="revisionLog171.xml"/><Relationship Id="rId197" Type="http://schemas.openxmlformats.org/officeDocument/2006/relationships/revisionLog" Target="revisionLog7.xml"/><Relationship Id="rId206" Type="http://schemas.openxmlformats.org/officeDocument/2006/relationships/revisionLog" Target="revisionLog16.xml"/><Relationship Id="rId175" Type="http://schemas.openxmlformats.org/officeDocument/2006/relationships/revisionLog" Target="revisionLog175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201" Type="http://schemas.openxmlformats.org/officeDocument/2006/relationships/revisionLog" Target="revisionLog11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1.xml"/><Relationship Id="rId183" Type="http://schemas.openxmlformats.org/officeDocument/2006/relationships/revisionLog" Target="revisionLog183.xml"/><Relationship Id="rId196" Type="http://schemas.openxmlformats.org/officeDocument/2006/relationships/revisionLog" Target="revisionLog6.xml"/><Relationship Id="rId200" Type="http://schemas.openxmlformats.org/officeDocument/2006/relationships/revisionLog" Target="revisionLog10.xml"/><Relationship Id="rId205" Type="http://schemas.openxmlformats.org/officeDocument/2006/relationships/revisionLog" Target="revisionLog1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82" Type="http://schemas.openxmlformats.org/officeDocument/2006/relationships/revisionLog" Target="revisionLog182.xml"/><Relationship Id="rId174" Type="http://schemas.openxmlformats.org/officeDocument/2006/relationships/revisionLog" Target="revisionLog174.xml"/><Relationship Id="rId179" Type="http://schemas.openxmlformats.org/officeDocument/2006/relationships/revisionLog" Target="revisionLog179.xml"/><Relationship Id="rId195" Type="http://schemas.openxmlformats.org/officeDocument/2006/relationships/revisionLog" Target="revisionLog5.xml"/><Relationship Id="rId209" Type="http://schemas.openxmlformats.org/officeDocument/2006/relationships/revisionLog" Target="revisionLog19.xml"/><Relationship Id="rId190" Type="http://schemas.openxmlformats.org/officeDocument/2006/relationships/revisionLog" Target="revisionLog190.xml"/><Relationship Id="rId178" Type="http://schemas.openxmlformats.org/officeDocument/2006/relationships/revisionLog" Target="revisionLog178.xml"/><Relationship Id="rId204" Type="http://schemas.openxmlformats.org/officeDocument/2006/relationships/revisionLog" Target="revisionLog14.xml"/><Relationship Id="rId186" Type="http://schemas.openxmlformats.org/officeDocument/2006/relationships/revisionLog" Target="revisionLog186.xml"/><Relationship Id="rId194" Type="http://schemas.openxmlformats.org/officeDocument/2006/relationships/revisionLog" Target="revisionLog4.xml"/><Relationship Id="rId173" Type="http://schemas.openxmlformats.org/officeDocument/2006/relationships/revisionLog" Target="revisionLog173.xml"/><Relationship Id="rId181" Type="http://schemas.openxmlformats.org/officeDocument/2006/relationships/revisionLog" Target="revisionLog181.xml"/><Relationship Id="rId199" Type="http://schemas.openxmlformats.org/officeDocument/2006/relationships/revisionLog" Target="revisionLog9.xml"/><Relationship Id="rId203" Type="http://schemas.openxmlformats.org/officeDocument/2006/relationships/revisionLog" Target="revisionLog13.xml"/><Relationship Id="rId208" Type="http://schemas.openxmlformats.org/officeDocument/2006/relationships/revisionLog" Target="revisionLog18.xml"/><Relationship Id="rId169" Type="http://schemas.openxmlformats.org/officeDocument/2006/relationships/revisionLog" Target="revisionLog169.xml"/><Relationship Id="rId177" Type="http://schemas.openxmlformats.org/officeDocument/2006/relationships/revisionLog" Target="revisionLog177.xml"/><Relationship Id="rId185" Type="http://schemas.openxmlformats.org/officeDocument/2006/relationships/revisionLog" Target="revisionLog185.xml"/><Relationship Id="rId198" Type="http://schemas.openxmlformats.org/officeDocument/2006/relationships/revisionLog" Target="revisionLog8.xml"/><Relationship Id="rId211" Type="http://schemas.openxmlformats.org/officeDocument/2006/relationships/revisionLog" Target="revisionLog21.xml"/><Relationship Id="rId193" Type="http://schemas.openxmlformats.org/officeDocument/2006/relationships/revisionLog" Target="revisionLog3.xml"/><Relationship Id="rId168" Type="http://schemas.openxmlformats.org/officeDocument/2006/relationships/revisionLog" Target="revisionLog168.xml"/><Relationship Id="rId172" Type="http://schemas.openxmlformats.org/officeDocument/2006/relationships/revisionLog" Target="revisionLog172.xml"/><Relationship Id="rId180" Type="http://schemas.openxmlformats.org/officeDocument/2006/relationships/revisionLog" Target="revisionLog180.xml"/><Relationship Id="rId202" Type="http://schemas.openxmlformats.org/officeDocument/2006/relationships/revisionLog" Target="revisionLog12.xml"/><Relationship Id="rId207" Type="http://schemas.openxmlformats.org/officeDocument/2006/relationships/revisionLog" Target="revisionLog17.xml"/><Relationship Id="rId210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FACF6B6-7EC2-4F00-B9B2-A6F42ECE1EF1}" diskRevisions="1" revisionId="2780" version="204">
  <header guid="{092C10AF-EB6B-4F9B-A82E-504CD26BC61B}" dateTime="2018-12-24T21:11:32" maxSheetId="17" userName="Zakir Bilal" r:id="rId166" minRId="1889" maxRId="1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C534C8-D55C-498F-BBC6-EA6B4C5B4BB3}" dateTime="2018-12-26T20:05:04" maxSheetId="17" userName="Zakir Bilal" r:id="rId167" minRId="1913" maxRId="1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F6A120-B020-42BA-B9A0-8C8E47CD5A96}" dateTime="2018-12-26T20:06:02" maxSheetId="17" userName="Zakir Bilal" r:id="rId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5F54D4-06C2-4568-8BAA-F0E7B9554899}" dateTime="2018-12-27T10:14:17" maxSheetId="17" userName="Ammar Aamir" r:id="rId169" minRId="19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021223C-82DE-4287-A2DC-1B9586449F08}" dateTime="2018-12-27T11:30:50" maxSheetId="17" userName="Ammar Aamir" r:id="rId170" minRId="1925" maxRId="19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E49700-6A29-41B7-B094-122C998C81D3}" dateTime="2018-12-27T11:37:53" maxSheetId="17" userName="Ammar Aamir" r:id="rId171" minRId="1951" maxRId="19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7C1F24-7A00-43CC-85FB-0ACBB54FEE87}" dateTime="2018-12-27T12:16:33" maxSheetId="17" userName="Ammar Aamir" r:id="rId172" minRId="1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9E1A37-4635-4C2A-B5D6-2CAB69238F19}" dateTime="2018-12-27T12:26:03" maxSheetId="17" userName="Ammar Aamir" r:id="rId173" minRId="19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100C37-7186-4F73-A460-C41BFD743BDF}" dateTime="2018-12-27T14:27:33" maxSheetId="17" userName="Ammar Aamir" r:id="rId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28B71C-EA28-4617-900B-3DD8D28B4FEA}" dateTime="2018-12-27T14:40:58" maxSheetId="17" userName="Ammar Aamir" r:id="rId1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C3386F8-D46F-41BB-990C-345B82F9EA56}" dateTime="2018-12-27T16:48:44" maxSheetId="17" userName="Ammar Aamir" r:id="rId176" minRId="1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AC51359-D5A7-4C3F-A30B-4C78ADFCEFE4}" dateTime="2018-12-28T17:06:07" maxSheetId="17" userName="Ammar Aamir" r:id="rId177" minRId="1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281B6AB-9149-44C0-A64D-C1F6F551CDD1}" dateTime="2018-12-28T17:06:46" maxSheetId="17" userName="Ammar Aamir" r:id="rId178" minRId="1981" maxRId="19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C59BDE4-FD52-469A-AED2-AD8202FD12B7}" dateTime="2018-12-28T17:08:59" maxSheetId="17" userName="Ammar Aamir" r:id="rId179" minRId="1983" maxRId="1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939F11-CB3A-47F7-AF05-4F6637383712}" dateTime="2018-12-31T11:48:35" maxSheetId="17" userName="Ammar Aamir" r:id="rId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8732A3-BE73-4DCF-9A48-A9556903B31F}" dateTime="2019-01-01T15:52:43" maxSheetId="17" userName="Ammar Aamir" r:id="rId181" minRId="1994" maxRId="19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58176BF-4F8A-423C-89CC-EDDDF3213CA6}" dateTime="2019-01-02T18:27:26" maxSheetId="17" userName="Ammar Aamir" r:id="rId182" minRId="1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D85A4-886E-4FCB-9369-8A9AC44646AE}" dateTime="2019-01-03T14:36:38" maxSheetId="17" userName="Ammar Aamir" r:id="rId183" minRId="2009" maxRId="2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C9831F-A851-4CA5-B663-6930C1A97BF0}" dateTime="2019-01-03T16:03:32" maxSheetId="17" userName="Ammar Aamir" r:id="rId184" minRId="20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6E9140-F207-43F1-801A-59A3F25A7728}" dateTime="2019-01-07T12:29:53" maxSheetId="17" userName="Ammar Aamir" r:id="rId185" minRId="2030" maxRId="2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9EE62A5-C949-4008-8509-50D9F55BAFAD}" dateTime="2019-01-07T15:01:06" maxSheetId="17" userName="Ammar Aamir" r:id="rId186" minRId="20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B0B10C-3B67-4BBF-8E66-2660D5E2BCF3}" dateTime="2019-01-08T15:35:49" maxSheetId="17" userName="Ammar Aamir" r:id="rId187" minRId="2051" maxRId="2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7AAE5F3-6B2A-4DA8-AB72-21B0CB4BA77B}" dateTime="2019-01-10T17:38:03" maxSheetId="17" userName="Ammar Aamir" r:id="rId188" minRId="2064" maxRId="20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AA72B1A-6E86-44D1-A333-E23485193FAF}" dateTime="2019-01-10T18:44:40" maxSheetId="17" userName="Ammar Aamir" r:id="rId189" minRId="2093" maxRId="2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DBA382-1B39-43AC-9477-3EEC2DAC8FBF}" dateTime="2019-01-14T11:11:20" maxSheetId="17" userName="Ammar Aamir" r:id="rId190" minRId="2117" maxRId="2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977B1E-2D51-47B7-8915-2BC01D879425}" dateTime="2019-01-14T17:04:54" maxSheetId="17" userName="Ammar Aamir" r:id="rId191" minRId="2146" maxRId="2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E373AD-2046-452C-8978-2A1C7BD011ED}" dateTime="2019-01-17T11:38:44" maxSheetId="17" userName="Ammar Aamir" r:id="rId192" minRId="2175" maxRId="2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C4A9E2-2B72-4B4F-96DD-89B7D4110A89}" dateTime="2019-01-17T16:22:59" maxSheetId="17" userName="Ammar Aamir" r:id="rId193" minRId="2211" maxRId="22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758CC6-A3AC-4EED-920B-AC197D0BD02C}" dateTime="2019-01-18T15:10:26" maxSheetId="17" userName="Ammar Aamir" r:id="rId194" minRId="2243" maxRId="2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609274-2CCA-4842-8486-708104FF359A}" dateTime="2019-01-21T15:59:02" maxSheetId="17" userName="Ammar Aamir" r:id="rId195" minRId="2282" maxRId="23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29C2D5-3B4D-4325-9E2F-F9AD288F4B1A}" dateTime="2019-01-22T15:07:58" maxSheetId="17" userName="Ammar Aamir" r:id="rId196" minRId="23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5A404A-CDAC-4AAA-AB96-FB68DC0E0CD5}" dateTime="2019-01-22T16:35:48" maxSheetId="17" userName="Ammar Aamir" r:id="rId197" minRId="2328" maxRId="23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234736-5466-45BA-818F-A02360566215}" dateTime="2019-01-22T16:38:15" maxSheetId="17" userName="Ammar Aamir" r:id="rId198" minRId="2401" maxRId="24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4962-93D7-4246-8DAE-1AD77CF6CB3B}" dateTime="2019-01-24T12:35:52" maxSheetId="17" userName="Ammar Aamir" r:id="rId199" minRId="2414" maxRId="24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D4B4E9-9F24-484B-91B1-07A086043D60}" dateTime="2019-01-24T12:49:21" maxSheetId="17" userName="Ammar Aamir" r:id="rId200" minRId="2442" maxRId="24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1F93DA-19A9-44D9-9165-765E3F3CC3CB}" dateTime="2019-01-24T14:28:04" maxSheetId="17" userName="Ammar Aamir" r:id="rId201" minRId="2454" maxRId="2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7E2116-836E-411E-A730-5EEA248C9CA0}" dateTime="2019-01-24T16:36:08" maxSheetId="17" userName="Ammar Aamir" r:id="rId202" minRId="2485" maxRId="25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F8BBED-BA14-48B7-A95A-73C14237B34A}" dateTime="2019-01-24T16:38:44" maxSheetId="17" userName="Ammar Aamir" r:id="rId203" minRId="25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EF63CB-3776-4CC6-8041-AD9EC2F21C24}" dateTime="2019-01-25T16:39:24" maxSheetId="17" userName="Ammar Aamir" r:id="rId204" minRId="2537" maxRId="26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85C24C-4587-4368-95FC-9F531D9A71C7}" dateTime="2019-01-25T18:36:41" maxSheetId="17" userName="Ammar Aamir" r:id="rId205" minRId="2627" maxRId="2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D58DEA-AB0D-4607-BA86-A022A3912264}" dateTime="2019-01-28T15:26:03" maxSheetId="17" userName="Ammar Aamir" r:id="rId206" minRId="2669" maxRId="26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EE308C-7FEC-4349-982F-69024DE90068}" dateTime="2019-01-29T14:51:48" maxSheetId="17" userName="Ammar Aamir" r:id="rId207" minRId="2680" maxRId="27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FFEFE-070D-4965-B900-E3930F32CC64}" dateTime="2019-01-30T14:43:56" maxSheetId="17" userName="Ammar Aamir" r:id="rId208" minRId="2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A598A2-4BE1-4A87-AABE-00C3CAA666AE}" dateTime="2019-01-30T16:06:21" maxSheetId="17" userName="Ammar Aamir" r:id="rId209" minRId="2736" maxRId="2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34D241-AC57-428E-97EF-BB71FEC590EE}" dateTime="2019-01-30T16:24:04" maxSheetId="17" userName="Ammar Aamir" r:id="rId210" minRId="27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ACF6B6-7EC2-4F00-B9B2-A6F42ECE1EF1}" dateTime="2019-01-30T16:46:20" maxSheetId="17" userName="Ammar Aamir" r:id="rId211" minRId="2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BE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46" sId="2" xfDxf="1" dxf="1" numFmtId="34">
    <oc r="BE6">
      <f>SUM(BE3:BE5)</f>
    </oc>
    <nc r="BE6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2" xfDxf="1" s="1" dxf="1" numFmtId="13">
    <oc r="BE7">
      <f>BE23/#REF!</f>
    </oc>
    <nc r="BE7">
      <v>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48" sId="2" xfDxf="1" dxf="1" numFmtId="4">
    <nc r="BE10">
      <v>1000000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1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1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49" sId="2" xfDxf="1" dxf="1" numFmtId="4">
    <nc r="BE13">
      <v>500000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1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1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0" sId="2" xfDxf="1" dxf="1" numFmtId="4">
    <nc r="BE16">
      <v>500000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2" xfDxf="1" dxf="1" numFmtId="4">
    <nc r="BE17">
      <v>1000000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18" start="0" length="0"/>
  <rfmt sheetId="2" xfDxf="1" sqref="BE1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2" sId="2" xfDxf="1" dxf="1" numFmtId="34">
    <oc r="BE23">
      <f>SUM(BE8:BE22)</f>
    </oc>
    <nc r="BE23">
      <v>3000000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3" sId="2" xfDxf="1" s="1" dxf="1" numFmtId="13">
    <oc r="BE24">
      <f>BE33/#REF!</f>
    </oc>
    <nc r="BE24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2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6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2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0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4" sId="2" xfDxf="1" s="1" dxf="1" numFmtId="34">
    <oc r="BE33">
      <f>SUM(BE25:BE32)</f>
    </oc>
    <nc r="BE33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5" sId="2" xfDxf="1" dxf="1" numFmtId="13">
    <oc r="BE34">
      <f>BE57/#REF!</f>
    </oc>
    <nc r="BE34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3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3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4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5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6" sId="2" xfDxf="1" dxf="1" numFmtId="34">
    <oc r="BE57">
      <f>SUM(BE35:BE56)</f>
    </oc>
    <nc r="BE57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2" xfDxf="1" dxf="1" numFmtId="13">
    <oc r="BE58">
      <f>BE77/#REF!</f>
    </oc>
    <nc r="BE58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5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1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="1" sqref="BE6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6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6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0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3" start="0" length="0">
    <dxf>
      <font>
        <sz val="10"/>
        <name val="Aparajita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7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8" sId="2" xfDxf="1" dxf="1" numFmtId="34">
    <oc r="BE77">
      <f>SUM(BE59:BE76)</f>
    </oc>
    <nc r="BE77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9" sId="2" xfDxf="1" s="1" dxf="1" numFmtId="13">
    <oc r="BE78">
      <f>BE82/#REF!</f>
    </oc>
    <nc r="BE78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E7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0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0" sId="2" xfDxf="1" dxf="1" numFmtId="34">
    <oc r="BE82">
      <f>SUM(BE79:BE81)</f>
    </oc>
    <nc r="BE8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BE8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8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1" sId="2" xfDxf="1" dxf="1" numFmtId="34">
    <oc r="BE89">
      <f>SUM(BE84:BE88)</f>
    </oc>
    <nc r="BE8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BE9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9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2" sId="2" xfDxf="1" dxf="1" numFmtId="34">
    <oc r="BE92">
      <f>SUM(BE91:BE91)</f>
    </oc>
    <nc r="BE9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BE9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9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9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3" sId="2" xfDxf="1" dxf="1" numFmtId="34">
    <oc r="BE96">
      <f>SUM(BE94:BE95)</f>
    </oc>
    <nc r="BE96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BE9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BE9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4" sId="2" xfDxf="1" dxf="1" numFmtId="34">
    <oc r="BE99">
      <f>SUM(BE98:BE98)</f>
    </oc>
    <nc r="BE9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5" sId="2" xfDxf="1" dxf="1" numFmtId="34">
    <oc r="BE100">
      <f>BE99+BE96+BE92+BE89+BE82+BE77+BE57+BE33+BE23+BE6</f>
    </oc>
    <nc r="BE100">
      <v>3000000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2" sId="2" numFmtId="34">
    <oc r="AU19">
      <v>1085000</v>
    </oc>
    <nc r="AU19">
      <v>215000</v>
    </nc>
  </rcc>
  <rcc rId="2443" sId="2" numFmtId="34">
    <oc r="AU39">
      <v>300000</v>
    </oc>
    <nc r="AU39">
      <v>200000</v>
    </nc>
  </rcc>
  <rcc rId="2444" sId="2" numFmtId="34">
    <oc r="AU14">
      <v>500000</v>
    </oc>
    <nc r="AU14">
      <v>450000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4" sId="2" numFmtId="34">
    <oc r="BA46">
      <v>0</v>
    </oc>
    <nc r="BA46">
      <v>214958</v>
    </nc>
  </rcc>
  <rcc rId="2455" sId="2" numFmtId="34">
    <oc r="BA15">
      <v>0</v>
    </oc>
    <nc r="BA15">
      <v>439825</v>
    </nc>
  </rcc>
  <rcc rId="2456" sId="2" numFmtId="34">
    <oc r="BA10">
      <v>0</v>
    </oc>
    <nc r="BA10">
      <v>656000</v>
    </nc>
  </rcc>
  <rcc rId="2457" sId="2" numFmtId="34">
    <oc r="BA44">
      <v>0</v>
    </oc>
    <nc r="BA44">
      <v>339250</v>
    </nc>
  </rcc>
  <rcc rId="2458" sId="2" numFmtId="34">
    <oc r="BA8">
      <v>0</v>
    </oc>
    <nc r="BA8">
      <v>675510</v>
    </nc>
  </rcc>
  <rcc rId="2459" sId="2" numFmtId="34">
    <oc r="BA9">
      <v>0</v>
    </oc>
    <nc r="BA9">
      <v>484863</v>
    </nc>
  </rcc>
  <rcc rId="2460" sId="2" numFmtId="34">
    <oc r="BA40">
      <v>0</v>
    </oc>
    <nc r="BA40">
      <v>668500</v>
    </nc>
  </rcc>
  <rcc rId="2461" sId="2" numFmtId="34">
    <oc r="BA3">
      <v>0</v>
    </oc>
    <nc r="BA3">
      <v>397750</v>
    </nc>
  </rcc>
  <rcc rId="2462" sId="2" numFmtId="34">
    <oc r="BA59">
      <v>0</v>
    </oc>
    <nc r="BA59">
      <v>100000</v>
    </nc>
  </rcc>
  <rcc rId="2463" sId="2" numFmtId="34">
    <oc r="BA38">
      <v>0</v>
    </oc>
    <nc r="BA38">
      <v>166459</v>
    </nc>
  </rcc>
  <rcc rId="2464" sId="2" numFmtId="34">
    <oc r="BA12">
      <v>0</v>
    </oc>
    <nc r="BA12">
      <v>403275</v>
    </nc>
  </rcc>
  <rcc rId="2465" sId="2" numFmtId="34">
    <oc r="BA13">
      <v>0</v>
    </oc>
    <nc r="BA13">
      <v>430234</v>
    </nc>
  </rcc>
  <rcc rId="2466" sId="2" numFmtId="34">
    <oc r="BA22">
      <v>120000</v>
    </oc>
    <nc r="BA22">
      <v>0</v>
    </nc>
  </rcc>
  <rcc rId="2467" sId="2" numFmtId="34">
    <oc r="BA17">
      <v>300000</v>
    </oc>
    <nc r="BA17">
      <v>0</v>
    </nc>
  </rcc>
  <rcc rId="2468" sId="2" numFmtId="34">
    <oc r="BA16">
      <v>950000</v>
    </oc>
    <nc r="BA16">
      <v>0</v>
    </nc>
  </rcc>
  <rcc rId="2469" sId="2" numFmtId="34">
    <oc r="BA14">
      <v>300000</v>
    </oc>
    <nc r="BA14">
      <v>0</v>
    </nc>
  </rcc>
  <rcc rId="2470" sId="2" numFmtId="34">
    <oc r="BA11">
      <v>100000</v>
    </oc>
    <nc r="BA11">
      <v>0</v>
    </nc>
  </rcc>
  <rcc rId="2471" sId="2" numFmtId="34">
    <oc r="BA36">
      <v>190000</v>
    </oc>
    <nc r="BA36">
      <v>0</v>
    </nc>
  </rcc>
  <rcc rId="2472" sId="2" numFmtId="34">
    <oc r="BA47">
      <v>60000</v>
    </oc>
    <nc r="BA47">
      <v>0</v>
    </nc>
  </rcc>
  <rcc rId="2473" sId="2" numFmtId="34">
    <oc r="BA85">
      <v>76200</v>
    </oc>
    <nc r="BA85">
      <v>0</v>
    </nc>
  </rcc>
  <rcc rId="2474" sId="2" numFmtId="34">
    <oc r="BA88">
      <v>250000</v>
    </oc>
    <nc r="BA88">
      <v>0</v>
    </nc>
  </rcc>
  <rcc rId="2475" sId="2" numFmtId="34">
    <oc r="BA19">
      <v>260000</v>
    </oc>
    <nc r="BA19">
      <v>243250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5" sId="2" numFmtId="34">
    <oc r="AV35">
      <v>399535</v>
    </oc>
    <nc r="AV35">
      <v>0</v>
    </nc>
  </rcc>
  <rcc rId="2486" sId="2" odxf="1" dxf="1" numFmtId="34">
    <nc r="AV37">
      <v>0</v>
    </nc>
    <odxf>
      <font>
        <b/>
        <sz val="10"/>
        <name val="Aparajita"/>
        <scheme val="none"/>
      </font>
      <fill>
        <patternFill patternType="none">
          <bgColor indexed="65"/>
        </patternFill>
      </fill>
    </odxf>
    <ndxf>
      <font>
        <b val="0"/>
        <sz val="10"/>
        <name val="Aparajita"/>
        <scheme val="none"/>
      </font>
      <fill>
        <patternFill patternType="solid">
          <bgColor theme="0"/>
        </patternFill>
      </fill>
    </ndxf>
  </rcc>
  <rcc rId="2487" sId="2" odxf="1" dxf="1" numFmtId="34">
    <nc r="AV38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2" odxf="1" dxf="1" numFmtId="34">
    <nc r="AV39">
      <v>0</v>
    </nc>
    <odxf/>
    <ndxf/>
  </rcc>
  <rcc rId="2489" sId="2" odxf="1" dxf="1" numFmtId="34">
    <oc r="AV40">
      <v>541875</v>
    </oc>
    <nc r="AV40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490" sId="2" odxf="1" dxf="1" numFmtId="34">
    <nc r="AV41">
      <v>0</v>
    </nc>
    <odxf/>
    <ndxf/>
  </rcc>
  <rfmt sheetId="2" sqref="AV42" start="0" length="0">
    <dxf>
      <font>
        <b val="0"/>
        <sz val="10"/>
        <name val="Aparajita"/>
        <scheme val="none"/>
      </font>
    </dxf>
  </rfmt>
  <rcc rId="2491" sId="2" odxf="1" dxf="1" numFmtId="34">
    <nc r="AV43">
      <v>0</v>
    </nc>
    <odxf>
      <font>
        <b/>
        <sz val="10"/>
        <name val="Aparajita"/>
        <scheme val="none"/>
      </font>
      <fill>
        <patternFill patternType="none">
          <bgColor indexed="65"/>
        </patternFill>
      </fill>
    </odxf>
    <ndxf>
      <font>
        <b val="0"/>
        <sz val="10"/>
        <name val="Aparajita"/>
        <scheme val="none"/>
      </font>
      <fill>
        <patternFill patternType="solid">
          <bgColor theme="0"/>
        </patternFill>
      </fill>
    </ndxf>
  </rcc>
  <rcc rId="2492" sId="2" odxf="1" dxf="1" numFmtId="34">
    <oc r="AV44">
      <v>1136958</v>
    </oc>
    <nc r="AV44">
      <v>0</v>
    </nc>
    <odxf>
      <font>
        <b/>
        <sz val="10"/>
        <name val="Aparajita"/>
        <family val="1"/>
        <scheme val="none"/>
      </font>
      <fill>
        <patternFill patternType="none">
          <bgColor indexed="65"/>
        </patternFill>
      </fill>
    </odxf>
    <ndxf>
      <font>
        <b val="0"/>
        <sz val="10"/>
        <name val="Aparajita"/>
        <family val="1"/>
        <scheme val="none"/>
      </font>
      <fill>
        <patternFill patternType="solid">
          <bgColor theme="0"/>
        </patternFill>
      </fill>
    </ndxf>
  </rcc>
  <rcc rId="2493" sId="2" odxf="1" dxf="1" numFmtId="34">
    <nc r="AV4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2" odxf="1" dxf="1" numFmtId="34">
    <oc r="AV46">
      <v>202760</v>
    </oc>
    <nc r="AV46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495" sId="2" odxf="1" dxf="1" numFmtId="34">
    <nc r="AV47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496" sId="2" odxf="1" dxf="1" numFmtId="34">
    <oc r="AV48">
      <v>156667</v>
    </oc>
    <nc r="AV48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497" sId="2" odxf="1" dxf="1" numFmtId="34">
    <oc r="AV49">
      <v>30000</v>
    </oc>
    <nc r="AV49">
      <v>0</v>
    </nc>
    <odxf>
      <font>
        <b/>
        <sz val="10"/>
        <name val="Aparajita"/>
        <family val="1"/>
        <scheme val="none"/>
      </font>
    </odxf>
    <ndxf>
      <font>
        <b val="0"/>
        <sz val="10"/>
        <name val="Aparajita"/>
        <family val="1"/>
        <scheme val="none"/>
      </font>
    </ndxf>
  </rcc>
  <rcc rId="2498" sId="2" odxf="1" dxf="1" numFmtId="34">
    <nc r="AV50">
      <v>0</v>
    </nc>
    <odxf/>
    <ndxf/>
  </rcc>
  <rcc rId="2499" sId="2" odxf="1" dxf="1" numFmtId="34">
    <nc r="AV51">
      <v>0</v>
    </nc>
    <odxf/>
    <ndxf/>
  </rcc>
  <rcc rId="2500" sId="2" odxf="1" dxf="1" numFmtId="34">
    <nc r="AV52">
      <v>0</v>
    </nc>
    <odxf/>
    <ndxf/>
  </rcc>
  <rcc rId="2501" sId="2" odxf="1" dxf="1" numFmtId="34">
    <nc r="AV53">
      <v>0</v>
    </nc>
    <odxf/>
    <ndxf/>
  </rcc>
  <rcc rId="2502" sId="2" odxf="1" dxf="1" numFmtId="34">
    <nc r="AV5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3" sId="2" odxf="1" dxf="1" numFmtId="34">
    <nc r="AV55">
      <v>0</v>
    </nc>
    <odxf>
      <font>
        <sz val="10"/>
        <name val="Aparajita"/>
        <family val="1"/>
        <scheme val="none"/>
      </font>
    </odxf>
    <ndxf>
      <font>
        <sz val="10"/>
        <name val="Aparajita"/>
        <family val="1"/>
        <scheme val="none"/>
      </font>
    </ndxf>
  </rcc>
  <rcc rId="2504" sId="2" odxf="1" dxf="1" numFmtId="34">
    <nc r="AV5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5" sId="2" numFmtId="34">
    <oc r="AV42">
      <v>0</v>
    </oc>
    <nc r="AV42">
      <v>351703</v>
    </nc>
  </rcc>
  <rcc rId="2506" sId="2" numFmtId="34">
    <oc r="AV8">
      <v>436015</v>
    </oc>
    <nc r="AV8">
      <v>0</v>
    </nc>
  </rcc>
  <rfmt sheetId="2" sqref="AV9" start="0" length="0">
    <dxf/>
  </rfmt>
  <rfmt sheetId="2" sqref="AV1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qref="AV11" start="0" length="0">
    <dxf/>
  </rfmt>
  <rfmt sheetId="2" sqref="AV12" start="0" length="0">
    <dxf/>
  </rfmt>
  <rcc rId="2507" sId="2" odxf="1" dxf="1" numFmtId="34">
    <oc r="AV13">
      <v>567053</v>
    </oc>
    <nc r="AV13">
      <v>0</v>
    </nc>
    <odxf/>
    <ndxf/>
  </rcc>
  <rfmt sheetId="2" sqref="AV14" start="0" length="0">
    <dxf/>
  </rfmt>
  <rcc rId="2508" sId="2" odxf="1" dxf="1" numFmtId="34">
    <oc r="AV15">
      <v>378746</v>
    </oc>
    <nc r="AV15">
      <v>0</v>
    </nc>
    <odxf/>
    <ndxf/>
  </rcc>
  <rfmt sheetId="2" sqref="AV16" start="0" length="0">
    <dxf/>
  </rfmt>
  <rfmt sheetId="2" sqref="AV17" start="0" length="0">
    <dxf/>
  </rfmt>
  <rcc rId="2509" sId="2" odxf="1" dxf="1" numFmtId="34">
    <nc r="AV18">
      <v>0</v>
    </nc>
    <odxf/>
    <ndxf/>
  </rcc>
  <rfmt sheetId="2" sqref="AV19" start="0" length="0">
    <dxf/>
  </rfmt>
  <rcc rId="2510" sId="2" odxf="1" dxf="1" numFmtId="34">
    <nc r="AV20">
      <v>0</v>
    </nc>
    <odxf/>
    <ndxf/>
  </rcc>
  <rcc rId="2511" sId="2" odxf="1" dxf="1" numFmtId="34">
    <nc r="AV21">
      <v>0</v>
    </nc>
    <odxf/>
    <ndxf/>
  </rcc>
  <rfmt sheetId="2" sqref="AV22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2512" sId="2" numFmtId="34">
    <oc r="AV19">
      <v>0</v>
    </oc>
    <nc r="AV19">
      <v>334328</v>
    </nc>
  </rcc>
  <rcc rId="2513" sId="2" numFmtId="34">
    <oc r="AV10">
      <v>317917</v>
    </oc>
    <nc r="AV10">
      <v>161336</v>
    </nc>
  </rcc>
  <rcc rId="2514" sId="2" numFmtId="34">
    <oc r="AV16">
      <v>0</v>
    </oc>
    <nc r="AV16">
      <v>990902</v>
    </nc>
  </rcc>
  <rcc rId="2515" sId="2" numFmtId="34">
    <oc r="AV17">
      <v>0</v>
    </oc>
    <nc r="AV17">
      <v>624092</v>
    </nc>
  </rcc>
  <rcc rId="2516" sId="2" numFmtId="34">
    <oc r="AV22">
      <v>0</v>
    </oc>
    <nc r="AV22">
      <v>190222</v>
    </nc>
  </rcc>
  <rcc rId="2517" sId="2" numFmtId="34">
    <oc r="AV36">
      <v>0</v>
    </oc>
    <nc r="AV36">
      <v>533163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527" sheetId="2" source="AV10" destination="AV11" sourceSheetId="2">
    <undo index="0" exp="ref" ref3D="1" v="1" dr="AV11" r="AU21" sId="3"/>
    <undo index="0" exp="area" dr="AV11:AV12" r="AV164" sId="2"/>
    <rcc rId="0" sId="2" dxf="1" numFmtId="34">
      <nc r="AV1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7" sId="2" odxf="1" dxf="1" numFmtId="34">
    <nc r="AO3">
      <v>900000</v>
    </nc>
    <odxf/>
    <ndxf/>
  </rcc>
  <rcc rId="2538" sId="2" numFmtId="34">
    <nc r="AP3">
      <v>700000</v>
    </nc>
  </rcc>
  <rfmt sheetId="2" sqref="AO4" start="0" length="0">
    <dxf/>
  </rfmt>
  <rfmt sheetId="2" sqref="AO5" start="0" length="0">
    <dxf/>
  </rfmt>
  <rcc rId="2539" sId="2" odxf="1" dxf="1">
    <oc r="AO6">
      <f>SUM(AO3:AO5)</f>
    </oc>
    <nc r="AO6">
      <f>SUM(AO3:AO5)</f>
    </nc>
    <odxf/>
    <ndxf/>
  </rcc>
  <rcc rId="2540" sId="2" numFmtId="34">
    <oc r="AP6">
      <v>0</v>
    </oc>
    <nc r="AP6">
      <f>SUM(AP3:AP5)</f>
    </nc>
  </rcc>
  <rcc rId="2541" sId="2" odxf="1" dxf="1">
    <oc r="AO7">
      <f>AO23/#REF!</f>
    </oc>
    <nc r="AO7">
      <f>AO23/#REF!</f>
    </nc>
    <odxf/>
    <ndxf/>
  </rcc>
  <rcc rId="2542" sId="2" numFmtId="13">
    <oc r="AP7">
      <v>0.78749999999999998</v>
    </oc>
    <nc r="AP7">
      <f>AP23/#REF!</f>
    </nc>
  </rcc>
  <rcc rId="2543" sId="2" odxf="1" dxf="1" numFmtId="34">
    <nc r="AO8">
      <v>2500000</v>
    </nc>
    <odxf>
      <numFmt numFmtId="3" formatCode="#,##0"/>
      <fill>
        <patternFill patternType="solid">
          <bgColor theme="0"/>
        </patternFill>
      </fill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44" sId="2" odxf="1" dxf="1" numFmtId="34">
    <oc r="AP8">
      <v>950000</v>
    </oc>
    <nc r="AP8">
      <v>2700000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545" sId="2" odxf="1" dxf="1" numFmtId="34">
    <nc r="AO9">
      <v>2000000</v>
    </nc>
    <odxf>
      <numFmt numFmtId="3" formatCode="#,##0"/>
      <fill>
        <patternFill patternType="solid">
          <bgColor theme="0"/>
        </patternFill>
      </fill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46" sId="2" odxf="1" dxf="1" numFmtId="34">
    <nc r="AP9">
      <v>1500000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547" sId="2" odxf="1" dxf="1" numFmtId="34">
    <nc r="AO10">
      <v>2200000</v>
    </nc>
    <o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bgColor indexed="65"/>
        </patternFill>
      </fill>
      <alignment horizontal="general" vertical="bottom"/>
    </ndxf>
  </rcc>
  <rcc rId="2548" sId="2" odxf="1" dxf="1" numFmtId="34">
    <oc r="AP10">
      <v>1000000</v>
    </oc>
    <nc r="AP10">
      <v>2200000</v>
    </nc>
    <o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bgColor indexed="65"/>
        </patternFill>
      </fill>
      <alignment horizontal="general" vertical="bottom"/>
    </ndxf>
  </rcc>
  <rfmt sheetId="2" sqref="AO11" start="0" length="0">
    <dxf>
      <font>
        <sz val="10"/>
        <color auto="1"/>
        <name val="Aparajita"/>
        <scheme val="none"/>
      </font>
      <alignment horizontal="general"/>
    </dxf>
  </rfmt>
  <rcc rId="2549" sId="2" odxf="1" dxf="1" numFmtId="4">
    <nc r="AP11">
      <v>500000</v>
    </nc>
    <odxf>
      <font>
        <sz val="10"/>
        <name val="Aparajita"/>
        <scheme val="none"/>
      </font>
      <alignment horizontal="center"/>
    </odxf>
    <ndxf>
      <font>
        <sz val="10"/>
        <color auto="1"/>
        <name val="Aparajita"/>
        <scheme val="none"/>
      </font>
      <alignment horizontal="general"/>
    </ndxf>
  </rcc>
  <rcc rId="2550" sId="2" odxf="1" dxf="1" numFmtId="34">
    <nc r="AO12">
      <v>1700000</v>
    </nc>
    <odxf>
      <numFmt numFmtId="3" formatCode="#,##0"/>
      <fill>
        <patternFill patternType="solid">
          <bgColor theme="0"/>
        </patternFill>
      </fill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51" sId="2" odxf="1" dxf="1" numFmtId="34">
    <oc r="AP12">
      <v>200000</v>
    </oc>
    <nc r="AP12">
      <v>1500000</v>
    </nc>
    <odxf>
      <fill>
        <patternFill patternType="solid">
          <bgColor theme="0"/>
        </patternFill>
      </fill>
      <alignment horizontal="general" vertical="top"/>
    </odxf>
    <ndxf>
      <fill>
        <patternFill patternType="none">
          <bgColor indexed="65"/>
        </patternFill>
      </fill>
      <alignment horizontal="center" vertical="center"/>
    </ndxf>
  </rcc>
  <rcc rId="2552" sId="2" odxf="1" dxf="1" numFmtId="34">
    <nc r="AO13">
      <v>1500000</v>
    </nc>
    <o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horizontal="general"/>
    </odxf>
    <ndxf>
      <font>
        <sz val="10"/>
        <color auto="1"/>
        <name val="Aparajita"/>
        <scheme val="none"/>
      </font>
      <numFmt numFmtId="164" formatCode="_(* #,##0_);_(* \(#,##0\);_(* &quot;-&quot;??_);_(@_)"/>
      <fill>
        <patternFill patternType="none">
          <bgColor indexed="65"/>
        </patternFill>
      </fill>
      <alignment horizontal="center"/>
    </ndxf>
  </rcc>
  <rcc rId="2553" sId="2" odxf="1" dxf="1" numFmtId="34">
    <nc r="AP13">
      <v>1500000</v>
    </nc>
    <odxf>
      <numFmt numFmtId="3" formatCode="#,##0"/>
      <fill>
        <patternFill patternType="solid">
          <bgColor theme="0"/>
        </patternFill>
      </fill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54" sId="2" odxf="1" s="1" dxf="1" numFmtId="34">
    <nc r="AO14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55" sId="2" odxf="1" s="1" dxf="1" numFmtId="34">
    <nc r="AP14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bgColor indexed="65"/>
        </patternFill>
      </fill>
      <alignment horizontal="center"/>
    </ndxf>
  </rcc>
  <rcc rId="2556" sId="2" odxf="1" s="1" dxf="1" numFmtId="34">
    <nc r="AO15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57" sId="2" odxf="1" s="1" dxf="1" numFmtId="34">
    <nc r="AP15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Aparajita"/>
        <family val="2"/>
        <scheme val="none"/>
      </font>
      <fill>
        <patternFill patternType="none">
          <bgColor indexed="65"/>
        </patternFill>
      </fill>
      <alignment horizontal="center" vertical="center"/>
    </ndxf>
  </rcc>
  <rcc rId="2558" sId="2" odxf="1" dxf="1" numFmtId="34">
    <nc r="AO16">
      <v>1000000</v>
    </nc>
    <o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horizontal="general"/>
    </odxf>
    <ndxf>
      <font>
        <sz val="10"/>
        <color auto="1"/>
        <name val="Aparajita"/>
        <scheme val="none"/>
      </font>
      <numFmt numFmtId="164" formatCode="_(* #,##0_);_(* \(#,##0\);_(* &quot;-&quot;??_);_(@_)"/>
      <fill>
        <patternFill patternType="none">
          <bgColor indexed="65"/>
        </patternFill>
      </fill>
      <alignment horizontal="center"/>
    </ndxf>
  </rcc>
  <rcc rId="2559" sId="2" odxf="1" dxf="1" numFmtId="34">
    <oc r="AP16">
      <v>300000</v>
    </oc>
    <nc r="AP16">
      <v>1000000</v>
    </nc>
    <o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horizontal="general"/>
    </odxf>
    <ndxf>
      <font>
        <sz val="10"/>
        <color auto="1"/>
        <name val="Aparajita"/>
        <scheme val="none"/>
      </font>
      <numFmt numFmtId="164" formatCode="_(* #,##0_);_(* \(#,##0\);_(* &quot;-&quot;??_);_(@_)"/>
      <fill>
        <patternFill patternType="none">
          <bgColor indexed="65"/>
        </patternFill>
      </fill>
      <alignment horizontal="center"/>
    </ndxf>
  </rcc>
  <rcc rId="2560" sId="2" odxf="1" dxf="1" numFmtId="34">
    <nc r="AO17">
      <v>1000000</v>
    </nc>
    <odxf>
      <numFmt numFmtId="3" formatCode="#,##0"/>
      <fill>
        <patternFill patternType="solid">
          <bgColor theme="0"/>
        </patternFill>
      </fill>
    </odxf>
    <ndxf>
      <numFmt numFmtId="164" formatCode="_(* #,##0_);_(* \(#,##0\);_(* &quot;-&quot;??_);_(@_)"/>
      <fill>
        <patternFill patternType="none">
          <bgColor indexed="65"/>
        </patternFill>
      </fill>
    </ndxf>
  </rcc>
  <rcc rId="2561" sId="2" odxf="1" dxf="1" numFmtId="34">
    <oc r="AP17">
      <v>200000</v>
    </oc>
    <nc r="AP17">
      <v>1000000</v>
    </nc>
    <odxf>
      <fill>
        <patternFill patternType="solid">
          <bgColor theme="0"/>
        </patternFill>
      </fill>
      <alignment horizontal="general" vertical="top"/>
    </odxf>
    <ndxf>
      <fill>
        <patternFill patternType="none">
          <bgColor indexed="65"/>
        </patternFill>
      </fill>
      <alignment horizontal="center" vertical="center"/>
    </ndxf>
  </rcc>
  <rcc rId="2562" sId="2" odxf="1" dxf="1" numFmtId="4">
    <nc r="AO18">
      <v>500000</v>
    </nc>
    <odxf>
      <font>
        <sz val="10"/>
        <color auto="1"/>
        <name val="Aparajita"/>
        <scheme val="none"/>
      </font>
      <alignment horizontal="general"/>
    </odxf>
    <ndxf>
      <font>
        <sz val="10"/>
        <color auto="1"/>
        <name val="Aparajita"/>
        <scheme val="none"/>
      </font>
      <alignment horizontal="center"/>
    </ndxf>
  </rcc>
  <rcc rId="2563" sId="2" numFmtId="4">
    <nc r="AP18">
      <v>600000</v>
    </nc>
  </rcc>
  <rcc rId="2564" sId="2" odxf="1" dxf="1" numFmtId="4">
    <nc r="AO19">
      <v>500000</v>
    </nc>
    <odxf>
      <font>
        <sz val="10"/>
        <color auto="1"/>
        <name val="Aparajita"/>
        <scheme val="none"/>
      </font>
      <alignment horizontal="general"/>
    </odxf>
    <ndxf>
      <font>
        <sz val="10"/>
        <color auto="1"/>
        <name val="Aparajita"/>
        <scheme val="none"/>
      </font>
      <alignment horizontal="center"/>
    </ndxf>
  </rcc>
  <rfmt sheetId="2" sqref="AO20" start="0" length="0">
    <dxf/>
  </rfmt>
  <rfmt sheetId="2" sqref="AO21" start="0" length="0">
    <dxf/>
  </rfmt>
  <rcc rId="2565" sId="2" numFmtId="4">
    <oc r="AP21">
      <v>500000</v>
    </oc>
    <nc r="AP21"/>
  </rcc>
  <rcc rId="2566" sId="2" odxf="1" dxf="1" numFmtId="4">
    <nc r="AO22">
      <v>500000</v>
    </nc>
    <odxf/>
    <ndxf/>
  </rcc>
  <rcc rId="2567" sId="2" odxf="1" dxf="1" numFmtId="4">
    <nc r="AP22">
      <v>300000</v>
    </nc>
    <odxf>
      <font>
        <sz val="10"/>
        <name val="Aparajita"/>
        <scheme val="none"/>
      </font>
      <numFmt numFmtId="164" formatCode="_(* #,##0_);_(* \(#,##0\);_(* &quot;-&quot;??_);_(@_)"/>
      <alignment vertical="top"/>
    </odxf>
    <ndxf>
      <font>
        <sz val="10"/>
        <color auto="1"/>
        <name val="Aparajita"/>
        <scheme val="none"/>
      </font>
      <numFmt numFmtId="3" formatCode="#,##0"/>
      <alignment vertical="center"/>
    </ndxf>
  </rcc>
  <rcc rId="2568" sId="2" odxf="1" dxf="1">
    <oc r="AO23">
      <f>SUM(AO8:AO22)</f>
    </oc>
    <nc r="AO23">
      <f>SUM(AO8:AO22)</f>
    </nc>
    <odxf/>
    <ndxf/>
  </rcc>
  <rcc rId="2569" sId="2" numFmtId="34">
    <oc r="AP23">
      <v>3150000</v>
    </oc>
    <nc r="AP23">
      <f>SUM(AP8:AP22)</f>
    </nc>
  </rcc>
  <rcc rId="2570" sId="2" odxf="1" dxf="1">
    <oc r="AO24">
      <f>AO33/#REF!</f>
    </oc>
    <nc r="AO24">
      <f>AO33/#REF!</f>
    </nc>
    <odxf/>
    <ndxf/>
  </rcc>
  <rcc rId="2571" sId="2" numFmtId="13">
    <oc r="AP24">
      <v>0</v>
    </oc>
    <nc r="AP24">
      <f>AP33/#REF!</f>
    </nc>
  </rcc>
  <rfmt sheetId="2" sqref="AO25" start="0" length="0">
    <dxf/>
  </rfmt>
  <rcc rId="2572" sId="2" numFmtId="34">
    <nc r="AP25">
      <v>100000</v>
    </nc>
  </rcc>
  <rfmt sheetId="2" sqref="AO26" start="0" length="0">
    <dxf/>
  </rfmt>
  <rfmt sheetId="2" sqref="AO27" start="0" length="0">
    <dxf/>
  </rfmt>
  <rcc rId="2573" sId="2" numFmtId="34">
    <nc r="AO28">
      <v>300000</v>
    </nc>
  </rcc>
  <rcc rId="2574" sId="2" numFmtId="34">
    <nc r="AP28">
      <v>200000</v>
    </nc>
  </rcc>
  <rfmt sheetId="2" sqref="AO29" start="0" length="0">
    <dxf/>
  </rfmt>
  <rfmt sheetId="2" sqref="AO30" start="0" length="0">
    <dxf/>
  </rfmt>
  <rfmt sheetId="2" sqref="AO31" start="0" length="0">
    <dxf/>
  </rfmt>
  <rfmt sheetId="2" sqref="AO32" start="0" length="0">
    <dxf/>
  </rfmt>
  <rcc rId="2575" sId="2" odxf="1" dxf="1">
    <oc r="AO33">
      <f>SUM(AO25:AO32)</f>
    </oc>
    <nc r="AO33">
      <f>SUM(AO25:AO32)</f>
    </nc>
    <odxf/>
    <ndxf/>
  </rcc>
  <rcc rId="2576" sId="2" numFmtId="34">
    <oc r="AP33">
      <v>0</v>
    </oc>
    <nc r="AP33">
      <f>SUM(AP25:AP32)</f>
    </nc>
  </rcc>
  <rcc rId="2577" sId="2" odxf="1" dxf="1">
    <oc r="AO34">
      <f>AO57/#REF!</f>
    </oc>
    <nc r="AO34">
      <f>AO57/#REF!</f>
    </nc>
    <odxf/>
    <ndxf/>
  </rcc>
  <rcc rId="2578" sId="2" numFmtId="13">
    <oc r="AP34">
      <v>0.17499999999999999</v>
    </oc>
    <nc r="AP34">
      <f>AP57/#REF!</f>
    </nc>
  </rcc>
  <rcc rId="2579" sId="2" odxf="1" s="1" dxf="1" numFmtId="34">
    <nc r="AO35">
      <v>1200000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cc rId="2580" sId="2" odxf="1" s="1" dxf="1" numFmtId="34">
    <oc r="AP35">
      <v>500000</v>
    </oc>
    <nc r="AP35">
      <v>1100000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cc rId="2581" sId="2" odxf="1" s="1" dxf="1" numFmtId="34">
    <nc r="AO36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cc rId="2582" sId="2" odxf="1" s="1" dxf="1" numFmtId="34">
    <oc r="AP36">
      <v>200000</v>
    </oc>
    <nc r="AP36">
      <v>800000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fmt sheetId="2" sqref="AO37" start="0" length="0">
    <dxf/>
  </rfmt>
  <rfmt sheetId="2" sqref="AO38" start="0" length="0">
    <dxf/>
  </rfmt>
  <rcc rId="2583" sId="2" odxf="1" s="1" dxf="1" numFmtId="34">
    <nc r="AO39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fmt sheetId="2" s="1" sqref="AP39" start="0" length="0">
    <dxf>
      <font>
        <b val="0"/>
        <sz val="10"/>
        <color theme="1"/>
        <name val="Aparajita"/>
        <family val="2"/>
        <scheme val="none"/>
      </font>
      <numFmt numFmtId="164" formatCode="_(* #,##0_);_(* \(#,##0\);_(* &quot;-&quot;??_);_(@_)"/>
    </dxf>
  </rfmt>
  <rfmt sheetId="2" s="1" sqref="AO40" start="0" length="0">
    <dxf>
      <numFmt numFmtId="164" formatCode="_(* #,##0_);_(* \(#,##0\);_(* &quot;-&quot;??_);_(@_)"/>
    </dxf>
  </rfmt>
  <rcc rId="2584" sId="2" odxf="1" s="1" dxf="1" numFmtId="34">
    <nc r="AP40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O41" start="0" length="0">
    <dxf/>
  </rfmt>
  <rcc rId="2585" sId="2" odxf="1" s="1" dxf="1" numFmtId="34">
    <nc r="AO42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cc rId="2586" sId="2" odxf="1" s="1" dxf="1" numFmtId="34">
    <nc r="AP42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7" sId="2" odxf="1" dxf="1" numFmtId="4">
    <nc r="AO43">
      <v>1100000</v>
    </nc>
    <odxf>
      <font>
        <sz val="10"/>
        <name val="Aparajita"/>
        <scheme val="none"/>
      </font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ndxf>
  </rcc>
  <rcc rId="2588" sId="2" numFmtId="4">
    <nc r="AP43">
      <v>1100000</v>
    </nc>
  </rcc>
  <rcc rId="2589" sId="2" odxf="1" s="1" dxf="1" numFmtId="34">
    <nc r="AO44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4" formatCode="_(* #,##0_);_(* \(#,##0\);_(* &quot;-&quot;??_);_(@_)"/>
    </ndxf>
  </rcc>
  <rcc rId="2590" sId="2" odxf="1" s="1" dxf="1" numFmtId="34">
    <nc r="AP44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O45" start="0" length="0">
    <dxf/>
  </rfmt>
  <rfmt sheetId="2" sqref="AO47" start="0" length="0">
    <dxf/>
  </rfmt>
  <rfmt sheetId="2" sqref="AO48" start="0" length="0">
    <dxf/>
  </rfmt>
  <rfmt sheetId="2" sqref="AO49" start="0" length="0">
    <dxf/>
  </rfmt>
  <rfmt sheetId="2" sqref="AO50" start="0" length="0">
    <dxf/>
  </rfmt>
  <rfmt sheetId="2" sqref="AO51" start="0" length="0">
    <dxf/>
  </rfmt>
  <rfmt sheetId="2" sqref="AO52" start="0" length="0">
    <dxf/>
  </rfmt>
  <rfmt sheetId="2" sqref="AO53" start="0" length="0">
    <dxf/>
  </rfmt>
  <rfmt sheetId="2" sqref="AO54" start="0" length="0">
    <dxf/>
  </rfmt>
  <rfmt sheetId="2" sqref="AO55" start="0" length="0">
    <dxf/>
  </rfmt>
  <rfmt sheetId="2" sqref="AO56" start="0" length="0">
    <dxf/>
  </rfmt>
  <rcc rId="2591" sId="2" odxf="1" dxf="1">
    <oc r="AO57">
      <f>SUM(AO35:AO56)</f>
    </oc>
    <nc r="AO57">
      <f>SUM(AO35:AO56)</f>
    </nc>
    <odxf/>
    <ndxf/>
  </rcc>
  <rcc rId="2592" sId="2" numFmtId="34">
    <oc r="AP57">
      <v>700000</v>
    </oc>
    <nc r="AP57">
      <f>SUM(AP35:AP56)</f>
    </nc>
  </rcc>
  <rcc rId="2593" sId="2" odxf="1" dxf="1">
    <oc r="AO58">
      <f>AO77/#REF!</f>
    </oc>
    <nc r="AO58">
      <f>AO77/#REF!</f>
    </nc>
    <odxf/>
    <ndxf/>
  </rcc>
  <rcc rId="2594" sId="2" numFmtId="13">
    <oc r="AP58">
      <v>0</v>
    </oc>
    <nc r="AP58">
      <f>AP77/#REF!</f>
    </nc>
  </rcc>
  <rfmt sheetId="2" sqref="AO59" start="0" length="0">
    <dxf/>
  </rfmt>
  <rfmt sheetId="2" sqref="AO60" start="0" length="0">
    <dxf/>
  </rfmt>
  <rfmt sheetId="2" sqref="AO61" start="0" length="0">
    <dxf/>
  </rfmt>
  <rfmt sheetId="2" sqref="AO62" start="0" length="0">
    <dxf/>
  </rfmt>
  <rfmt sheetId="2" sqref="AO63" start="0" length="0">
    <dxf/>
  </rfmt>
  <rfmt sheetId="2" sqref="AO64" start="0" length="0">
    <dxf/>
  </rfmt>
  <rfmt sheetId="2" sqref="AO65" start="0" length="0">
    <dxf/>
  </rfmt>
  <rfmt sheetId="2" sqref="AO66" start="0" length="0">
    <dxf/>
  </rfmt>
  <rfmt sheetId="2" sqref="AO67" start="0" length="0">
    <dxf/>
  </rfmt>
  <rfmt sheetId="2" sqref="AO68" start="0" length="0">
    <dxf/>
  </rfmt>
  <rfmt sheetId="2" sqref="AO69" start="0" length="0">
    <dxf/>
  </rfmt>
  <rfmt sheetId="2" sqref="AO70" start="0" length="0">
    <dxf/>
  </rfmt>
  <rfmt sheetId="2" sqref="AO71" start="0" length="0">
    <dxf/>
  </rfmt>
  <rfmt sheetId="2" sqref="AO72" start="0" length="0">
    <dxf/>
  </rfmt>
  <rfmt sheetId="2" sqref="AO73" start="0" length="0">
    <dxf/>
  </rfmt>
  <rfmt sheetId="2" sqref="AO74" start="0" length="0">
    <dxf/>
  </rfmt>
  <rfmt sheetId="2" sqref="AO75" start="0" length="0">
    <dxf/>
  </rfmt>
  <rfmt sheetId="2" sqref="AO76" start="0" length="0">
    <dxf/>
  </rfmt>
  <rcc rId="2595" sId="2" odxf="1" dxf="1">
    <oc r="AO77">
      <f>SUM(AO59:AO76)</f>
    </oc>
    <nc r="AO77">
      <f>SUM(AO59:AO76)</f>
    </nc>
    <odxf/>
    <ndxf/>
  </rcc>
  <rcc rId="2596" sId="2" numFmtId="34">
    <oc r="AP77">
      <v>0</v>
    </oc>
    <nc r="AP77">
      <f>SUM(AP59:AP76)</f>
    </nc>
  </rcc>
  <rcc rId="2597" sId="2" odxf="1" dxf="1">
    <oc r="AO78">
      <f>AO82/#REF!</f>
    </oc>
    <nc r="AO78">
      <f>AO82/#REF!</f>
    </nc>
    <odxf/>
    <ndxf/>
  </rcc>
  <rcc rId="2598" sId="2" numFmtId="13">
    <oc r="AP78">
      <v>0</v>
    </oc>
    <nc r="AP78">
      <f>AP82/#REF!</f>
    </nc>
  </rcc>
  <rfmt sheetId="2" sqref="AO79" start="0" length="0">
    <dxf/>
  </rfmt>
  <rfmt sheetId="2" sqref="AO80" start="0" length="0">
    <dxf/>
  </rfmt>
  <rcc rId="2599" sId="2" numFmtId="34">
    <nc r="AP80">
      <v>100000</v>
    </nc>
  </rcc>
  <rcc rId="2600" sId="2" odxf="1" dxf="1" numFmtId="34">
    <nc r="AO81">
      <v>100000</v>
    </nc>
    <odxf>
      <numFmt numFmtId="3" formatCode="#,##0"/>
      <alignment horizontal="center" vertical="center"/>
    </odxf>
    <ndxf>
      <numFmt numFmtId="164" formatCode="_(* #,##0_);_(* \(#,##0\);_(* &quot;-&quot;??_);_(@_)"/>
      <alignment horizontal="general" vertical="top"/>
    </ndxf>
  </rcc>
  <rcc rId="2601" sId="2" odxf="1" dxf="1">
    <oc r="AO82">
      <f>SUM(AO79:AO81)</f>
    </oc>
    <nc r="AO82">
      <f>SUM(AO79:AO81)</f>
    </nc>
    <odxf/>
    <ndxf/>
  </rcc>
  <rcc rId="2602" sId="2" numFmtId="34">
    <oc r="AP82">
      <v>0</v>
    </oc>
    <nc r="AP82">
      <f>SUM(AP79:AP81)</f>
    </nc>
  </rcc>
  <rcc rId="2603" sId="2" odxf="1" dxf="1">
    <oc r="AO83">
      <f>AO89/#REF!</f>
    </oc>
    <nc r="AO83">
      <f>AO89/#REF!</f>
    </nc>
    <odxf/>
    <ndxf/>
  </rcc>
  <rcc rId="2604" sId="2" numFmtId="13">
    <oc r="AP83">
      <v>0</v>
    </oc>
    <nc r="AP83">
      <f>AP89/#REF!</f>
    </nc>
  </rcc>
  <rfmt sheetId="2" sqref="AO84" start="0" length="0">
    <dxf/>
  </rfmt>
  <rfmt sheetId="2" sqref="AO85" start="0" length="0">
    <dxf/>
  </rfmt>
  <rfmt sheetId="2" sqref="AO86" start="0" length="0">
    <dxf/>
  </rfmt>
  <rfmt sheetId="2" sqref="AO87" start="0" length="0">
    <dxf/>
  </rfmt>
  <rfmt sheetId="2" sqref="AO88" start="0" length="0">
    <dxf/>
  </rfmt>
  <rcc rId="2605" sId="2" odxf="1" dxf="1">
    <oc r="AO89">
      <f>SUM(AO84:AO88)</f>
    </oc>
    <nc r="AO89">
      <f>SUM(AO84:AO88)</f>
    </nc>
    <odxf/>
    <ndxf/>
  </rcc>
  <rcc rId="2606" sId="2" numFmtId="34">
    <oc r="AP89">
      <v>0</v>
    </oc>
    <nc r="AP89">
      <f>SUM(AP84:AP88)</f>
    </nc>
  </rcc>
  <rfmt sheetId="2" sqref="AO90" start="0" length="0">
    <dxf/>
  </rfmt>
  <rfmt sheetId="2" sqref="AO91" start="0" length="0">
    <dxf/>
  </rfmt>
  <rcc rId="2607" sId="2" odxf="1" dxf="1">
    <oc r="AO92">
      <f>SUM(AO91:AO91)</f>
    </oc>
    <nc r="AO92">
      <f>SUM(AO91:AO91)</f>
    </nc>
    <odxf/>
    <ndxf/>
  </rcc>
  <rcc rId="2608" sId="2" numFmtId="34">
    <oc r="AP92">
      <v>0</v>
    </oc>
    <nc r="AP92">
      <f>SUM(AP91:AP91)</f>
    </nc>
  </rcc>
  <rcc rId="2609" sId="2" odxf="1" dxf="1">
    <oc r="AO93">
      <f>AO96/#REF!</f>
    </oc>
    <nc r="AO93">
      <f>AO96/#REF!</f>
    </nc>
    <odxf/>
    <ndxf/>
  </rcc>
  <rcc rId="2610" sId="2" numFmtId="13">
    <oc r="AP93">
      <v>3.7499999999999999E-2</v>
    </oc>
    <nc r="AP93">
      <f>AP96/#REF!</f>
    </nc>
  </rcc>
  <rfmt sheetId="2" sqref="AO94" start="0" length="0">
    <dxf/>
  </rfmt>
  <rfmt sheetId="2" sqref="AO95" start="0" length="0">
    <dxf/>
  </rfmt>
  <rcc rId="2611" sId="2" numFmtId="34">
    <oc r="AP95">
      <v>150000</v>
    </oc>
    <nc r="AP95">
      <v>500000</v>
    </nc>
  </rcc>
  <rcc rId="2612" sId="2" odxf="1" dxf="1">
    <oc r="AO96">
      <f>SUM(AO94:AO95)</f>
    </oc>
    <nc r="AO96">
      <f>SUM(AO94:AO95)</f>
    </nc>
    <odxf/>
    <ndxf/>
  </rcc>
  <rcc rId="2613" sId="2" numFmtId="34">
    <oc r="AP96">
      <v>150000</v>
    </oc>
    <nc r="AP96">
      <f>SUM(AP94:AP95)</f>
    </nc>
  </rcc>
  <rfmt sheetId="2" sqref="AO97" start="0" length="0">
    <dxf/>
  </rfmt>
  <rfmt sheetId="2" sqref="AO98" start="0" length="0">
    <dxf/>
  </rfmt>
  <rcc rId="2614" sId="2" odxf="1" dxf="1">
    <oc r="AO99">
      <f>SUM(AO98:AO98)</f>
    </oc>
    <nc r="AO99">
      <f>SUM(AO98:AO98)</f>
    </nc>
    <odxf/>
    <ndxf/>
  </rcc>
  <rcc rId="2615" sId="2" numFmtId="34">
    <oc r="AP99">
      <v>0</v>
    </oc>
    <nc r="AP99">
      <f>SUM(AP98:AP98)</f>
    </nc>
  </rcc>
  <rcc rId="2616" sId="2" odxf="1" dxf="1">
    <oc r="AO100">
      <f>AO99+AO96+AO92+AO89+AO82+AO77+AO57+AO33+AO23+AO6</f>
    </oc>
    <nc r="AO100">
      <f>AO99+AO96+AO92+AO89+AO82+AO77+AO57+AO33+AO23+AO6</f>
    </nc>
    <odxf/>
    <ndxf/>
  </rcc>
  <rcc rId="2617" sId="2" numFmtId="34">
    <oc r="AP100">
      <v>4000000</v>
    </oc>
    <nc r="AP100">
      <f>AP99+AP96+AP92+AP89+AP82+AP77+AP57+AP33+AP23+AP6</f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7" sId="2" numFmtId="34">
    <oc r="AB3">
      <v>478063</v>
    </oc>
    <nc r="AB3">
      <v>0</v>
    </nc>
  </rcc>
  <rcc rId="2628" sId="2" numFmtId="34">
    <oc r="AB4">
      <v>1200000</v>
    </oc>
    <nc r="AB4">
      <v>0</v>
    </nc>
  </rcc>
  <rcc rId="2629" sId="2" numFmtId="34">
    <oc r="AB9">
      <v>600000</v>
    </oc>
    <nc r="AB9">
      <v>0</v>
    </nc>
  </rcc>
  <rfmt sheetId="2" sqref="AB10" start="0" length="0">
    <dxf/>
  </rfmt>
  <rcc rId="2630" sId="2" odxf="1" dxf="1" numFmtId="34">
    <nc r="AB11">
      <v>0</v>
    </nc>
    <odxf>
      <numFmt numFmtId="3" formatCode="#,##0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</ndxf>
  </rcc>
  <rcc rId="2631" sId="2" odxf="1" dxf="1" numFmtId="34">
    <nc r="AB12">
      <v>0</v>
    </nc>
    <odxf>
      <numFmt numFmtId="3" formatCode="#,##0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</ndxf>
  </rcc>
  <rcc rId="2632" sId="2" odxf="1" dxf="1" numFmtId="34">
    <nc r="AB13">
      <v>0</v>
    </nc>
    <odxf>
      <numFmt numFmtId="3" formatCode="#,##0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</ndxf>
  </rcc>
  <rcc rId="2633" sId="2" odxf="1" dxf="1" numFmtId="34">
    <nc r="AB18">
      <v>0</v>
    </nc>
    <odxf>
      <numFmt numFmtId="3" formatCode="#,##0"/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</ndxf>
  </rcc>
  <rfmt sheetId="2" sqref="AB19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2634" sId="2" odxf="1" dxf="1" numFmtId="34">
    <nc r="AB20">
      <v>0</v>
    </nc>
    <odxf>
      <font>
        <sz val="10"/>
        <name val="Aparajita"/>
        <scheme val="none"/>
      </font>
      <alignment horizontal="center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cc rId="2635" sId="2" odxf="1" dxf="1" numFmtId="34">
    <nc r="AB21">
      <v>0</v>
    </nc>
    <odxf>
      <font>
        <sz val="10"/>
        <name val="Aparajita"/>
        <scheme val="none"/>
      </font>
      <alignment horizontal="center" vertical="center"/>
    </odxf>
    <ndxf>
      <font>
        <sz val="11"/>
        <color theme="1"/>
        <name val="Calibri"/>
        <family val="2"/>
        <scheme val="minor"/>
      </font>
      <alignment horizontal="general" vertical="bottom"/>
    </ndxf>
  </rcc>
  <rfmt sheetId="2" sqref="AB22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2636" sId="2" numFmtId="34">
    <oc r="AB10">
      <v>500000</v>
    </oc>
    <nc r="AB10">
      <v>900000</v>
    </nc>
  </rcc>
  <rcc rId="2637" sId="2" numFmtId="34">
    <oc r="AB8">
      <v>2500000</v>
    </oc>
    <nc r="AB8">
      <v>1000000</v>
    </nc>
  </rcc>
  <rcc rId="2638" sId="2" numFmtId="34">
    <oc r="AB15">
      <v>900000</v>
    </oc>
    <nc r="AB15">
      <v>400000</v>
    </nc>
  </rcc>
  <rcc rId="2639" sId="2" numFmtId="34">
    <oc r="AB19">
      <v>600000</v>
    </oc>
    <nc r="AB19">
      <v>300000</v>
    </nc>
  </rcc>
  <rcc rId="2640" sId="2" odxf="1" dxf="1" numFmtId="34">
    <nc r="AB37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41" sId="2" numFmtId="34">
    <nc r="AB38">
      <v>0</v>
    </nc>
  </rcc>
  <rcc rId="2642" sId="2" odxf="1" dxf="1" numFmtId="34">
    <oc r="AB39">
      <v>300000</v>
    </oc>
    <nc r="AB39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fmt sheetId="2" sqref="AB4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cc rId="2643" sId="2" odxf="1" dxf="1" numFmtId="34">
    <nc r="AB41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44" sId="2" odxf="1" dxf="1" numFmtId="34">
    <nc r="AB42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fmt sheetId="2" sqref="AB43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cc rId="2645" sId="2" numFmtId="34">
    <nc r="AB44">
      <v>0</v>
    </nc>
  </rcc>
  <rcc rId="2646" sId="2" odxf="1" dxf="1" numFmtId="34">
    <nc r="AB45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fmt sheetId="2" sqref="AB4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fmt sheetId="2" sqref="AB47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cc rId="2647" sId="2" odxf="1" dxf="1" numFmtId="34">
    <nc r="AB48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fmt sheetId="2" sqref="AB49" start="0" length="0">
    <dxf>
      <font>
        <b val="0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cc rId="2648" sId="2" numFmtId="34">
    <nc r="AB50">
      <v>0</v>
    </nc>
  </rcc>
  <rcc rId="2649" sId="2" odxf="1" dxf="1" numFmtId="34">
    <nc r="AB51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50" sId="2" odxf="1" dxf="1" numFmtId="34">
    <nc r="AB52">
      <v>0</v>
    </nc>
    <odxf>
      <numFmt numFmtId="3" formatCode="#,##0"/>
    </odxf>
    <ndxf>
      <numFmt numFmtId="164" formatCode="_(* #,##0_);_(* \(#,##0\);_(* &quot;-&quot;??_);_(@_)"/>
    </ndxf>
  </rcc>
  <rcc rId="2651" sId="2" odxf="1" dxf="1" numFmtId="34">
    <nc r="AB53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52" sId="2" odxf="1" dxf="1" numFmtId="34">
    <nc r="AB54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53" sId="2" odxf="1" dxf="1" numFmtId="34">
    <nc r="AB55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54" sId="2" odxf="1" dxf="1" numFmtId="34">
    <nc r="AB56">
      <v>0</v>
    </nc>
    <o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ndxf>
  </rcc>
  <rcc rId="2655" sId="2" numFmtId="34">
    <oc r="AB35">
      <v>1000000</v>
    </oc>
    <nc r="AB35">
      <v>500000</v>
    </nc>
  </rcc>
  <rcc rId="2656" sId="2" numFmtId="34">
    <oc r="AB43">
      <v>900000</v>
    </oc>
    <nc r="AB43">
      <v>600000</v>
    </nc>
  </rcc>
  <rcc rId="2657" sId="2" numFmtId="34">
    <oc r="AB36">
      <v>200000</v>
    </oc>
    <nc r="AB36">
      <v>700000</v>
    </nc>
  </rcc>
  <rcc rId="2658" sId="2" numFmtId="34">
    <oc r="AB40">
      <v>700000</v>
    </oc>
    <nc r="AB40">
      <v>200000</v>
    </nc>
  </rcc>
  <rcc rId="2659" sId="2" numFmtId="34">
    <oc r="AB68">
      <v>58650</v>
    </oc>
    <nc r="AB68">
      <v>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9" sId="2" numFmtId="34">
    <oc r="BA63">
      <v>0</v>
    </oc>
    <nc r="BA63">
      <v>100000</v>
    </nc>
  </rcc>
  <rcc rId="2670" sId="2" numFmtId="34">
    <oc r="BA66">
      <v>0</v>
    </oc>
    <nc r="BA66">
      <v>100000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" sId="2" numFmtId="34">
    <oc r="AI12">
      <v>1200000</v>
    </oc>
    <nc r="AI12">
      <v>800000</v>
    </nc>
  </rcc>
  <rcc rId="1890" sId="2" numFmtId="34">
    <oc r="AB17">
      <v>4500000</v>
    </oc>
    <nc r="AB17">
      <v>1000000</v>
    </nc>
  </rcc>
  <rcc rId="1891" sId="2" numFmtId="34">
    <oc r="AU17">
      <v>4000000</v>
    </oc>
    <nc r="AU17">
      <v>3500000</v>
    </nc>
  </rcc>
  <rcc rId="1892" sId="2" numFmtId="34">
    <oc r="AJ17">
      <v>2500000</v>
    </oc>
    <nc r="AJ17">
      <v>1900000</v>
    </nc>
  </rcc>
  <rcc rId="1893" sId="2" numFmtId="34">
    <oc r="BA22">
      <v>2000000</v>
    </oc>
    <nc r="BA22">
      <v>1650000</v>
    </nc>
  </rcc>
  <rcc rId="1894" sId="2" numFmtId="34">
    <oc r="AJ24">
      <v>700000</v>
    </oc>
    <nc r="AJ24">
      <v>500000</v>
    </nc>
  </rcc>
  <rcc rId="1895" sId="2" numFmtId="34">
    <oc r="AJ26">
      <v>900000</v>
    </oc>
    <nc r="AJ26">
      <v>600000</v>
    </nc>
  </rcc>
  <rcc rId="1896" sId="2" numFmtId="34">
    <oc r="AI27">
      <v>150000</v>
    </oc>
    <nc r="AI27"/>
  </rcc>
  <rcc rId="1897" sId="2" numFmtId="34">
    <oc r="AU28">
      <v>1300000</v>
    </oc>
    <nc r="AU28">
      <v>1085000</v>
    </nc>
  </rcc>
  <rcc rId="1898" sId="2" numFmtId="34">
    <oc r="BA46">
      <v>2100000</v>
    </oc>
    <nc r="BA46">
      <v>1800000</v>
    </nc>
  </rcc>
  <rcc rId="1899" sId="2" numFmtId="34">
    <oc r="AU46">
      <v>1000000</v>
    </oc>
    <nc r="AU46">
      <v>750000</v>
    </nc>
  </rcc>
  <rcc rId="1900" sId="1">
    <oc r="E10">
      <f>C10*15</f>
    </oc>
    <nc r="E10">
      <f>C10*10</f>
    </nc>
  </rcc>
  <rcc rId="1901" sId="2" numFmtId="34">
    <oc r="Q46">
      <v>1493103</v>
    </oc>
    <nc r="Q46">
      <v>1243103</v>
    </nc>
  </rcc>
  <rcc rId="1902" sId="2" numFmtId="34">
    <oc r="AJ96">
      <v>100000</v>
    </oc>
    <nc r="AJ96"/>
  </rcc>
  <rcc rId="1903" sId="2" numFmtId="4">
    <oc r="AX97">
      <v>250000</v>
    </oc>
    <nc r="AX97">
      <v>100000</v>
    </nc>
  </rcc>
  <rcv guid="{55F024CD-A7F9-4381-9942-5ED21204AFB7}" action="delete"/>
  <rdn rId="0" localSheetId="2" customView="1" name="Z_55F024CD_A7F9_4381_9942_5ED21204AFB7_.wvu.Rows" hidden="1" oldHidden="1">
    <formula>'Jan 2019'!$106:$108</formula>
    <oldFormula>'Jan 2019'!$106:$108</oldFormula>
  </rdn>
  <rdn rId="0" localSheetId="2" customView="1" name="Z_55F024CD_A7F9_4381_9942_5ED21204AFB7_.wvu.FilterData" hidden="1" oldHidden="1">
    <formula>'Jan 2019'!$A$2:$BQ$192</formula>
    <oldFormula>'Jan 2019'!$A$2:$BQ$192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3" sId="2" numFmtId="4">
    <oc r="M45">
      <v>800000</v>
    </oc>
    <nc r="M45">
      <v>686000</v>
    </nc>
  </rcc>
  <rcc rId="1914" sId="2" numFmtId="34">
    <oc r="T45">
      <v>1200000</v>
    </oc>
    <nc r="T45">
      <v>965000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8:F34">
    <dxf>
      <numFmt numFmtId="35" formatCode="_(* #,##0.00_);_(* \(#,##0.00\);_(* &quot;-&quot;??_);_(@_)"/>
    </dxf>
  </rfmt>
  <rfmt sheetId="1" sqref="E8:F34">
    <dxf>
      <numFmt numFmtId="169" formatCode="_(* #,##0.0_);_(* \(#,##0.0\);_(* &quot;-&quot;??_);_(@_)"/>
    </dxf>
  </rfmt>
  <rfmt sheetId="1" sqref="E8:F34">
    <dxf>
      <numFmt numFmtId="164" formatCode="_(* #,##0_);_(* \(#,##0\);_(* &quot;-&quot;??_);_(@_)"/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5" sId="2">
    <oc r="AM10" t="inlineStr">
      <is>
        <t xml:space="preserve">Blue Band Margarine </t>
      </is>
    </oc>
    <nc r="AM10" t="inlineStr">
      <is>
        <t>Blue Band Margarine</t>
      </is>
    </nc>
  </rcc>
  <rdn rId="0" localSheetId="2" customView="1" name="Z_6CD4B2A0_A5AD_41EC_A1DE_046A1B74E5A7_.wvu.Rows" hidden="1" oldHidden="1">
    <formula>'Jan 2019'!$106:$108</formula>
  </rdn>
  <rdn rId="0" localSheetId="2" customView="1" name="Z_6CD4B2A0_A5AD_41EC_A1DE_046A1B74E5A7_.wvu.FilterData" hidden="1" oldHidden="1">
    <formula>'Jan 2019'!$A$2:$BQ$192</formula>
  </rdn>
  <rdn rId="0" localSheetId="3" customView="1" name="Z_6CD4B2A0_A5AD_41EC_A1DE_046A1B74E5A7_.wvu.FilterData" hidden="1" oldHidden="1">
    <formula>'W-O Gst.'!$A$10:$BL$111</formula>
  </rdn>
  <rdn rId="0" localSheetId="6" customView="1" name="Z_6CD4B2A0_A5AD_41EC_A1DE_046A1B74E5A7_.wvu.FilterData" hidden="1" oldHidden="1">
    <formula>'Planning CPRP'!$A$1:$BI$193</formula>
  </rdn>
  <rdn rId="0" localSheetId="7" customView="1" name="Z_6CD4B2A0_A5AD_41EC_A1DE_046A1B74E5A7_.wvu.FilterData" hidden="1" oldHidden="1">
    <formula>'Planning Ngrps'!$A$1:$BI$192</formula>
  </rdn>
  <rdn rId="0" localSheetId="8" customView="1" name="Z_6CD4B2A0_A5AD_41EC_A1DE_046A1B74E5A7_.wvu.FilterData" hidden="1" oldHidden="1">
    <formula>'Buying nGRPs'!$A$1:$BG$191</formula>
  </rdn>
  <rdn rId="0" localSheetId="9" customView="1" name="Z_6CD4B2A0_A5AD_41EC_A1DE_046A1B74E5A7_.wvu.Rows" hidden="1" oldHidden="1">
    <formula>Summary!$99:$101</formula>
  </rdn>
  <rdn rId="0" localSheetId="9" customView="1" name="Z_6CD4B2A0_A5AD_41EC_A1DE_046A1B74E5A7_.wvu.Cols" hidden="1" oldHidden="1">
    <formula>Summary!$H:$U</formula>
  </rdn>
  <rdn rId="0" localSheetId="9" customView="1" name="Z_6CD4B2A0_A5AD_41EC_A1DE_046A1B74E5A7_.wvu.FilterData" hidden="1" oldHidden="1">
    <formula>Summary!$A$4:$F$102</formula>
  </rdn>
  <rcv guid="{6CD4B2A0-A5AD-41EC-A1DE-046A1B74E5A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0" sId="2" xfDxf="1" dxf="1" numFmtId="34">
    <nc r="AT3">
      <v>700000</v>
    </nc>
    <n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4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5" tint="0.7999816888943144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1" sId="2" xfDxf="1" dxf="1" numFmtId="34">
    <oc r="AT6">
      <f>SUM(AT3:AT5)</f>
    </oc>
    <nc r="AT6">
      <v>700000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2" sId="2" xfDxf="1" s="1" dxf="1" numFmtId="13">
    <oc r="AT7">
      <f>AT23/#REF!</f>
    </oc>
    <nc r="AT7">
      <v>0.74705882352941178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3" sId="2" xfDxf="1" dxf="1" numFmtId="34">
    <nc r="AT8">
      <v>2700000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2" xfDxf="1" dxf="1" numFmtId="34">
    <nc r="AT9">
      <v>1500000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5" sId="2" xfDxf="1" dxf="1" numFmtId="34">
    <nc r="AT10">
      <v>2200000</v>
    </nc>
    <ndxf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11" start="0" length="0">
    <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6" sId="2" xfDxf="1" dxf="1" numFmtId="34">
    <nc r="AT12">
      <v>1500000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7" sId="2" xfDxf="1" dxf="1" numFmtId="34">
    <nc r="AT13">
      <v>1500000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8" sId="2" xfDxf="1" s="1" dxf="1" numFmtId="34">
    <nc r="AT14">
      <v>600000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9" sId="2" xfDxf="1" s="1" dxf="1" numFmtId="34">
    <nc r="AT15">
      <v>600000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0" sId="2" xfDxf="1" dxf="1" numFmtId="34">
    <nc r="AT16">
      <v>500000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2" xfDxf="1" s="1" dxf="1" numFmtId="34">
    <nc r="AT17">
      <v>700000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2" sId="2" xfDxf="1" dxf="1" numFmtId="4">
    <nc r="AT18">
      <v>600000</v>
    </nc>
    <n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1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2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2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3" sId="2" xfDxf="1" dxf="1" numFmtId="4">
    <nc r="AT22">
      <v>300000</v>
    </nc>
    <n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4" sId="2" xfDxf="1" dxf="1" numFmtId="34">
    <oc r="AT23">
      <f>SUM(AT8:AT22)</f>
    </oc>
    <nc r="AT23">
      <v>12700000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5" sId="2" xfDxf="1" s="1" dxf="1" numFmtId="13">
    <oc r="AT24">
      <f>AT33/#REF!</f>
    </oc>
    <nc r="AT24">
      <v>1.1764705882352941E-2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25" start="0" length="0">
    <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2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27" start="0" length="0">
    <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6" sId="2" xfDxf="1" dxf="1" numFmtId="34">
    <nc r="AT28">
      <v>200000</v>
    </nc>
    <n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2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3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3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32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7" sId="2" xfDxf="1" s="1" dxf="1" numFmtId="34">
    <oc r="AT33">
      <f>SUM(AT25:AT32)</f>
    </oc>
    <nc r="AT33">
      <v>200000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2" xfDxf="1" dxf="1" numFmtId="13">
    <oc r="AT34">
      <f>AT57/#REF!</f>
    </oc>
    <nc r="AT34">
      <v>0.16470588235294117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9" sId="2" xfDxf="1" s="1" dxf="1" numFmtId="34">
    <nc r="AT35">
      <v>1100000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0" sId="2" xfDxf="1" s="1" dxf="1" numFmtId="34">
    <nc r="AT36">
      <v>800000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3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38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3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0" start="0" length="0">
    <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1" sId="2" xfDxf="1" s="1" dxf="1" numFmtId="34">
    <nc r="AT42">
      <v>600000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4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2" sId="2" xfDxf="1" dxf="1" numFmtId="4">
    <nc r="AT46">
      <v>300000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4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8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4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2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56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3" sId="2" xfDxf="1" dxf="1" numFmtId="34">
    <oc r="AT57">
      <f>SUM(AT35:AT56)</f>
    </oc>
    <nc r="AT57">
      <v>2800000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2" xfDxf="1" dxf="1" numFmtId="13">
    <oc r="AT58">
      <f>AT77/#REF!</f>
    </oc>
    <nc r="AT58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59" start="0" length="0">
    <dxf>
      <font>
        <name val="Aparajita"/>
        <scheme val="none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3" start="0" length="0">
    <dxf>
      <font>
        <sz val="10"/>
        <name val="Aparajita"/>
        <scheme val="none"/>
      </font>
      <fill>
        <patternFill patternType="solid">
          <bgColor theme="0"/>
        </patternFill>
      </fill>
      <alignment horizontal="center" vertical="center"/>
    </dxf>
  </rfmt>
  <rfmt sheetId="2" xfDxf="1" s="1" sqref="AT6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6" start="0" length="0">
    <dxf>
      <font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8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6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76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5" sId="2" xfDxf="1" dxf="1" numFmtId="34">
    <oc r="AT77">
      <f>SUM(AT59:AT76)</f>
    </oc>
    <nc r="AT77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6" sId="2" xfDxf="1" s="1" dxf="1" numFmtId="13">
    <oc r="AT78">
      <f>AT82/#REF!</f>
    </oc>
    <nc r="AT78">
      <v>5.8823529411764705E-3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7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7" sId="2" xfDxf="1" dxf="1" numFmtId="4">
    <nc r="AT80">
      <v>100000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8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8" sId="2" xfDxf="1" dxf="1" numFmtId="34">
    <oc r="AT82">
      <f>SUM(AT79:AT81)</f>
    </oc>
    <nc r="AT82">
      <v>100000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9" sId="2" xfDxf="1" dxf="1" numFmtId="13">
    <oc r="AT83">
      <f>AT89/#REF!</f>
    </oc>
    <nc r="AT83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84" start="0" length="0">
    <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85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86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87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88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0" sId="2" xfDxf="1" dxf="1" numFmtId="34">
    <oc r="AT89">
      <f>SUM(AT84:AT88)</f>
    </oc>
    <nc r="AT8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T9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91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1" sId="2" xfDxf="1" dxf="1" numFmtId="34">
    <oc r="AT92">
      <f>SUM(AT91:AT91)</f>
    </oc>
    <nc r="AT9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2" sId="2" xfDxf="1" dxf="1" numFmtId="13">
    <oc r="AT93">
      <f>AT96/#REF!</f>
    </oc>
    <nc r="AT93">
      <v>2.9411764705882353E-2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T94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3" sId="2" xfDxf="1" dxf="1" numFmtId="4">
    <nc r="AT95">
      <v>500000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4" sId="2" xfDxf="1" dxf="1" numFmtId="34">
    <oc r="AT96">
      <f>SUM(AT94:AT95)</f>
    </oc>
    <nc r="AT96">
      <v>500000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T9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T98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5" sId="2" xfDxf="1" dxf="1" numFmtId="34">
    <oc r="AT99">
      <f>SUM(AT98:AT98)</f>
    </oc>
    <nc r="AT9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6" sId="2" xfDxf="1" dxf="1" numFmtId="34">
    <oc r="AT100">
      <f>AT99+AT96+AT92+AT89+AT82+AT77+AT57+AT33+AT23+AT6</f>
    </oc>
    <nc r="AT100">
      <v>17000000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25" sId="2" ref="A1:XFD1" action="deleteRow">
    <undo index="65535" exp="area" ref3D="1" dr="$A$106:$XFD$108" dn="Z_55F024CD_A7F9_4381_9942_5ED21204AFB7_.wvu.Rows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F$1:$O$1048576" dn="Z_10CC6A42_76CA_4CE7_9AB7_75E8EE03DD52_.wvu.Cols" sId="2"/>
    <undo index="65535" exp="area" ref3D="1" dr="$G$1:$AC$1048576" dn="Z_08C80893_5081_4028_8574_8533972FAA81_.wvu.Cols" sId="2"/>
    <undo index="65535" exp="area" ref3D="1" dr="$F$1:$G$1048576" dn="Z_A6899CFB_DE4A_47C1_BF00_BC795B1F1A06_.wvu.Cols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06:$XFD$108" dn="Z_6CD4B2A0_A5AD_41EC_A1DE_046A1B74E5A7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J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W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AX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A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numFmt numFmtId="0" formatCode="General"/>
      </dxf>
    </rfmt>
    <rfmt sheetId="2" sqref="BR1" start="0" length="0">
      <dxf>
        <numFmt numFmtId="0" formatCode="General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26" sId="2" ref="A1:XFD1" action="deleteRow">
    <undo index="65535" exp="area" ref3D="1" dr="$A$1:$BQ$191" dn="Z_5C50C604_8817_449F_8F3F_E8AD328EA193_.wvu.FilterData" sId="2"/>
    <undo index="65535" exp="area" ref3D="1" dr="$A$1:$BQ$191" dn="Z_46AB56D5_CE66_4F5F_B4E5_213E35ACB9B0_.wvu.FilterData" sId="2"/>
    <undo index="65535" exp="area" ref3D="1" dr="$A$1:$BQ$191" dn="Z_4BD5850D_B4C1_4FE6_AD12_AE545D24D33E_.wvu.FilterData" sId="2"/>
    <undo index="65535" exp="area" ref3D="1" dr="$A$1:$BN$168" dn="Z_576E8EB8_231A_4B9C_8553_A1D26E68DBF4_.wvu.FilterData" sId="2"/>
    <undo index="65535" exp="area" ref3D="1" dr="$A$1:$BQ$191" dn="Z_55F024CD_A7F9_4381_9942_5ED21204AFB7_.wvu.FilterData" sId="2"/>
    <undo index="65535" exp="area" ref3D="1" dr="$A$1:$BQ$191" dn="Z_47017308_DD16_4B6B_A416_7C23F4163BFC_.wvu.FilterData" sId="2"/>
    <undo index="65535" exp="area" ref3D="1" dr="$A$105:$XFD$107" dn="Z_55F024CD_A7F9_4381_9942_5ED21204AFB7_.wvu.Rows" sId="2"/>
    <undo index="65535" exp="area" ref3D="1" dr="$A$1:$BQ$191" dn="Z_548836E9_BAE3_4C1D_9753_5BA7F14C972B_.wvu.FilterData" sId="2"/>
    <undo index="65535" exp="area" ref3D="1" dr="$A$1:$BQ$191" dn="Z_4C44266F_1657_42B1_9F9F_211C03048443_.wvu.FilterData" sId="2"/>
    <undo index="65535" exp="area" ref3D="1" dr="$A$1:$BQ$191" dn="Z_4C072D60_E856_4D03_8778_D056B82F8B94_.wvu.FilterData" sId="2"/>
    <undo index="65535" exp="area" ref3D="1" dr="$A$1:$BQ$191" dn="Z_4BE51A18_B0A0_401D_9A09_F692E0ECB09B_.wvu.FilterData" sId="2"/>
    <undo index="65535" exp="area" ref3D="1" dr="$A$1:$BN$168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91" dn="Z_21645E57_F323_458B_8C78_7EF5EAB3241D_.wvu.FilterData" sId="2"/>
    <undo index="65535" exp="area" ref3D="1" dr="$A$1:$BQ$191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91" dn="Z_33D12EA1_AACC_4603_8E15_8770011823CA_.wvu.FilterData" sId="2"/>
    <undo index="65535" exp="area" ref3D="1" dr="$A$1:$BN$168" dn="Z_333A1E19_F4F4_47F6_AD2B_2BE477C76F83_.wvu.FilterData" sId="2"/>
    <undo index="65535" exp="area" ref3D="1" dr="$A$1:$BN$168" dn="Z_3C27053D_42BE_4733_9A9A_98C3EC4C1114_.wvu.FilterData" sId="2"/>
    <undo index="65535" exp="area" ref3D="1" dr="$A$1:$BQ$191" dn="Z_3288564A_BFCE_41BC_96A5_F5D0AAF87967_.wvu.FilterData" sId="2"/>
    <undo index="65535" exp="area" ref3D="1" dr="$A$1:$BN$168" dn="Z_2CF1BD94_9333_4EDC_B093_96781F7E2A66_.wvu.FilterData" sId="2"/>
    <undo index="65535" exp="area" ref3D="1" dr="$F$1:$O$1048576" dn="Z_10CC6A42_76CA_4CE7_9AB7_75E8EE03DD52_.wvu.Cols" sId="2"/>
    <undo index="65535" exp="area" ref3D="1" dr="$A$1:$BQ$191" dn="Z_17F71549_832A_4009_82E2_0F147A99FD62_.wvu.FilterData" sId="2"/>
    <undo index="65535" exp="area" ref3D="1" dr="$G$1:$AC$1048576" dn="Z_08C80893_5081_4028_8574_8533972FAA81_.wvu.Cols" sId="2"/>
    <undo index="65535" exp="area" ref3D="1" dr="$A$1:$BQ$191" dn="Z_10CC6A42_76CA_4CE7_9AB7_75E8EE03DD52_.wvu.FilterData" sId="2"/>
    <undo index="65535" exp="area" ref3D="1" dr="$A$1:$BQ$191" dn="Z_041136D2_2130_4255_B443_15B49F564E84_.wvu.FilterData" sId="2"/>
    <undo index="65535" exp="area" ref3D="1" dr="$A$1:$BQ$191" dn="_FilterDatabase" sId="2"/>
    <undo index="65535" exp="area" ref3D="1" dr="$A$1:$BQ$191" dn="Z_E03ED48E_5836_47B1_8E5C_A35B520BF57D_.wvu.FilterData" sId="2"/>
    <undo index="65535" exp="area" ref3D="1" dr="$A$1:$BQ$191" dn="Z_EF158714_875A_408E_A073_2BB190003FA1_.wvu.FilterData" sId="2"/>
    <undo index="65535" exp="area" ref3D="1" dr="$A$1:$BN$168" dn="Z_F3C706F4_7B38_4C28_9298_5B4CB7A6C527_.wvu.FilterData" sId="2"/>
    <undo index="65535" exp="area" ref3D="1" dr="$A$1:$BQ$191" dn="Z_EAC6CC38_A7AF_4744_8C91_BFF9B8DF99EB_.wvu.FilterData" sId="2"/>
    <undo index="65535" exp="area" ref3D="1" dr="$A$1:$BQ$191" dn="Z_CFC70DAD_9272_4687_81F7_C81AC324E34E_.wvu.FilterData" sId="2"/>
    <undo index="65535" exp="area" ref3D="1" dr="$F$1:$G$1048576" dn="Z_A6899CFB_DE4A_47C1_BF00_BC795B1F1A06_.wvu.Cols" sId="2"/>
    <undo index="65535" exp="area" ref3D="1" dr="$A$1:$BQ$191" dn="Z_B54EAF79_9AE3_405E_8904_DC2B8F7A3D1F_.wvu.FilterData" sId="2"/>
    <undo index="65535" exp="area" ref3D="1" dr="$A$1:$BN$168" dn="Z_AF471218_71A9_41DF_AB12_A6B411E3A0B2_.wvu.FilterData" sId="2"/>
    <undo index="65535" exp="area" ref3D="1" dr="$A$1:$BQ$191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91" dn="Z_9E1AF9C5_7523_4018_94CC_68120299FD5E_.wvu.FilterData" sId="2"/>
    <undo index="65535" exp="area" ref3D="1" dr="$A$1:$BQ$191" dn="Z_AC823C34_08D3_4F48_9C7B_A99D9A5AE1CD_.wvu.FilterData" sId="2"/>
    <undo index="65535" exp="area" ref3D="1" dr="$A$1:$BQ$191" dn="Z_86680E72_FC77_45EF_9FFF_2A77157FA8B6_.wvu.FilterData" sId="2"/>
    <undo index="65535" exp="area" ref3D="1" dr="$A$1:$BQ$191" dn="Z_8BC85080_E9E4_4C4F_A87C_66C5B69F0AB3_.wvu.FilterData" sId="2"/>
    <undo index="65535" exp="area" ref3D="1" dr="$A$1:$BQ$191" dn="Z_8D6B43F0_C7E3_4081_96D2_8B609D37DAAB_.wvu.FilterData" sId="2"/>
    <undo index="65535" exp="area" ref3D="1" dr="$A$1:$BQ$191" dn="Z_8A152B63_ED7E_405D_A50B_C1D668B7C471_.wvu.FilterData" sId="2"/>
    <undo index="65535" exp="area" ref3D="1" dr="$A$1:$BQ$191" dn="Z_8CA720A9_FC92_4EB9_91CC_E90FE3E70EA6_.wvu.FilterData" sId="2"/>
    <undo index="65535" exp="area" ref3D="1" dr="$A$1:$BQ$191" dn="Z_84B6601C_494C_4B8C_8A18_32BF39A4BAB9_.wvu.FilterData" sId="2"/>
    <undo index="65535" exp="area" ref3D="1" dr="$A$1:$BQ$191" dn="Z_96AA1C6C_9C0B_4D32_B20F_7AD639330690_.wvu.FilterData" sId="2"/>
    <undo index="65535" exp="area" ref3D="1" dr="$A$1:$BQ$191" dn="Z_8DE3EABB_0E9D_41EA_8232_A271335B70CD_.wvu.FilterData" sId="2"/>
    <undo index="65535" exp="area" ref3D="1" dr="$A$1:$BN$168" dn="Z_784C2034_CF2B_4761_861E_AC6FFC5151CE_.wvu.FilterData" sId="2"/>
    <undo index="65535" exp="area" ref3D="1" dr="$A$105:$XFD$107" dn="Z_6CD4B2A0_A5AD_41EC_A1DE_046A1B74E5A7_.wvu.Rows" sId="2"/>
    <undo index="65535" exp="area" ref3D="1" dr="$A$1:$BQ$191" dn="Z_815BE6D6_07F9_4CBF_B8FD_89E61A8B16EF_.wvu.FilterData" sId="2"/>
    <undo index="65535" exp="area" ref3D="1" dr="$B$1:$O$1048576" dn="Z_815BE6D6_07F9_4CBF_B8FD_89E61A8B16EF_.wvu.Cols" sId="2"/>
    <undo index="65535" exp="area" ref3D="1" dr="$A$1:$BQ$191" dn="Z_814CBB97_E2E7_4E55_8983_BB135E83F82A_.wvu.FilterData" sId="2"/>
    <undo index="65535" exp="area" ref3D="1" dr="$A$1:$BN$168" dn="Z_6F39DC8C_CFAF_4903_A623_34F8D498ADC0_.wvu.FilterData" sId="2"/>
    <undo index="65535" exp="area" ref3D="1" dr="$A$1:$BQ$191" dn="Z_781C4B64_7C8D_415F_9AB6_576FAA0890C7_.wvu.FilterData" sId="2"/>
    <undo index="65535" exp="area" ref3D="1" dr="$A$1:$BQ$191" dn="Z_6F7B7A9F_7F6E_4FC5_BE44_B80147D67BB7_.wvu.FilterData" sId="2"/>
    <undo index="65535" exp="area" ref3D="1" dr="$F$1:$F$1048576" dn="Z_781C4B64_7C8D_415F_9AB6_576FAA0890C7_.wvu.Cols" sId="2"/>
    <undo index="65535" exp="area" ref3D="1" dr="$A$1:$BQ$191" dn="Z_812B22C6_47B4_4E69_B761_78555FEB9C19_.wvu.FilterData" sId="2"/>
    <undo index="65535" exp="area" ref3D="1" dr="$A$1:$BQ$191" dn="Z_6CD4B2A0_A5AD_41EC_A1DE_046A1B74E5A7_.wvu.FilterData" sId="2"/>
    <undo index="65535" exp="area" ref3D="1" dr="$A$1:$BQ$191" dn="Z_674EC46E_6807_4283_A3B1_E74DD4CBCC80_.wvu.FilterData" sId="2"/>
    <undo index="65535" exp="area" ref3D="1" dr="$A$1:$BQ$191" dn="Z_650F9B20_6D41_44B5_B7FE_B717366810E2_.wvu.FilterData" sId="2"/>
    <undo index="65535" exp="area" ref3D="1" dr="$A$1:$BQ$191" dn="Z_64A60B51_B78D_478B_A690_AB565476B1E2_.wvu.FilterData" sId="2"/>
    <undo index="65535" exp="area" ref3D="1" dr="$A$1:$BQ$191" dn="Z_5F8EC55F_6BE6_42EB_BDA6_7DA9ACE0C263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B108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27" sId="2" ref="A1:XFD1" action="deleteRow">
    <undo index="65535" exp="area" ref3D="1" dr="$A$1:$BQ$190" dn="Z_5C50C604_8817_449F_8F3F_E8AD328EA193_.wvu.FilterData" sId="2"/>
    <undo index="65535" exp="area" ref3D="1" dr="$A$1:$BQ$190" dn="Z_46AB56D5_CE66_4F5F_B4E5_213E35ACB9B0_.wvu.FilterData" sId="2"/>
    <undo index="65535" exp="area" ref3D="1" dr="$A$1:$BQ$190" dn="Z_4BD5850D_B4C1_4FE6_AD12_AE545D24D33E_.wvu.FilterData" sId="2"/>
    <undo index="65535" exp="area" ref3D="1" dr="$A$1:$BN$167" dn="Z_576E8EB8_231A_4B9C_8553_A1D26E68DBF4_.wvu.FilterData" sId="2"/>
    <undo index="65535" exp="area" ref3D="1" dr="$A$1:$BQ$190" dn="Z_55F024CD_A7F9_4381_9942_5ED21204AFB7_.wvu.FilterData" sId="2"/>
    <undo index="65535" exp="area" ref3D="1" dr="$A$1:$BQ$190" dn="Z_47017308_DD16_4B6B_A416_7C23F4163BFC_.wvu.FilterData" sId="2"/>
    <undo index="65535" exp="area" ref3D="1" dr="$A$104:$XFD$106" dn="Z_55F024CD_A7F9_4381_9942_5ED21204AFB7_.wvu.Rows" sId="2"/>
    <undo index="65535" exp="area" ref3D="1" dr="$A$1:$BQ$190" dn="Z_548836E9_BAE3_4C1D_9753_5BA7F14C972B_.wvu.FilterData" sId="2"/>
    <undo index="65535" exp="area" ref3D="1" dr="$A$1:$BQ$190" dn="Z_4C44266F_1657_42B1_9F9F_211C03048443_.wvu.FilterData" sId="2"/>
    <undo index="65535" exp="area" ref3D="1" dr="$A$1:$BQ$190" dn="Z_4C072D60_E856_4D03_8778_D056B82F8B94_.wvu.FilterData" sId="2"/>
    <undo index="65535" exp="area" ref3D="1" dr="$A$1:$BQ$190" dn="Z_4BE51A18_B0A0_401D_9A09_F692E0ECB09B_.wvu.FilterData" sId="2"/>
    <undo index="65535" exp="area" ref3D="1" dr="$A$1:$BN$167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90" dn="Z_21645E57_F323_458B_8C78_7EF5EAB3241D_.wvu.FilterData" sId="2"/>
    <undo index="65535" exp="area" ref3D="1" dr="$A$1:$BQ$190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90" dn="Z_33D12EA1_AACC_4603_8E15_8770011823CA_.wvu.FilterData" sId="2"/>
    <undo index="65535" exp="area" ref3D="1" dr="$A$1:$BN$167" dn="Z_333A1E19_F4F4_47F6_AD2B_2BE477C76F83_.wvu.FilterData" sId="2"/>
    <undo index="65535" exp="area" ref3D="1" dr="$A$1:$BN$167" dn="Z_3C27053D_42BE_4733_9A9A_98C3EC4C1114_.wvu.FilterData" sId="2"/>
    <undo index="65535" exp="area" ref3D="1" dr="$A$1:$BQ$190" dn="Z_3288564A_BFCE_41BC_96A5_F5D0AAF87967_.wvu.FilterData" sId="2"/>
    <undo index="65535" exp="area" ref3D="1" dr="$A$1:$BN$167" dn="Z_2CF1BD94_9333_4EDC_B093_96781F7E2A66_.wvu.FilterData" sId="2"/>
    <undo index="65535" exp="area" ref3D="1" dr="$F$1:$O$1048576" dn="Z_10CC6A42_76CA_4CE7_9AB7_75E8EE03DD52_.wvu.Cols" sId="2"/>
    <undo index="65535" exp="area" ref3D="1" dr="$A$1:$BQ$190" dn="Z_17F71549_832A_4009_82E2_0F147A99FD62_.wvu.FilterData" sId="2"/>
    <undo index="65535" exp="area" ref3D="1" dr="$G$1:$AC$1048576" dn="Z_08C80893_5081_4028_8574_8533972FAA81_.wvu.Cols" sId="2"/>
    <undo index="65535" exp="area" ref3D="1" dr="$A$1:$BQ$190" dn="Z_10CC6A42_76CA_4CE7_9AB7_75E8EE03DD52_.wvu.FilterData" sId="2"/>
    <undo index="65535" exp="area" ref3D="1" dr="$A$1:$BQ$190" dn="Z_041136D2_2130_4255_B443_15B49F564E84_.wvu.FilterData" sId="2"/>
    <undo index="65535" exp="area" ref3D="1" dr="$A$1:$BQ$190" dn="_FilterDatabase" sId="2"/>
    <undo index="65535" exp="area" ref3D="1" dr="$A$1:$BQ$190" dn="Z_E03ED48E_5836_47B1_8E5C_A35B520BF57D_.wvu.FilterData" sId="2"/>
    <undo index="65535" exp="area" ref3D="1" dr="$A$1:$BQ$190" dn="Z_EF158714_875A_408E_A073_2BB190003FA1_.wvu.FilterData" sId="2"/>
    <undo index="65535" exp="area" ref3D="1" dr="$A$1:$BN$167" dn="Z_F3C706F4_7B38_4C28_9298_5B4CB7A6C527_.wvu.FilterData" sId="2"/>
    <undo index="65535" exp="area" ref3D="1" dr="$A$1:$BQ$190" dn="Z_EAC6CC38_A7AF_4744_8C91_BFF9B8DF99EB_.wvu.FilterData" sId="2"/>
    <undo index="65535" exp="area" ref3D="1" dr="$A$1:$BQ$190" dn="Z_CFC70DAD_9272_4687_81F7_C81AC324E34E_.wvu.FilterData" sId="2"/>
    <undo index="65535" exp="area" ref3D="1" dr="$F$1:$G$1048576" dn="Z_A6899CFB_DE4A_47C1_BF00_BC795B1F1A06_.wvu.Cols" sId="2"/>
    <undo index="65535" exp="area" ref3D="1" dr="$A$1:$BQ$190" dn="Z_B54EAF79_9AE3_405E_8904_DC2B8F7A3D1F_.wvu.FilterData" sId="2"/>
    <undo index="65535" exp="area" ref3D="1" dr="$A$1:$BN$167" dn="Z_AF471218_71A9_41DF_AB12_A6B411E3A0B2_.wvu.FilterData" sId="2"/>
    <undo index="65535" exp="area" ref3D="1" dr="$A$1:$BQ$190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90" dn="Z_9E1AF9C5_7523_4018_94CC_68120299FD5E_.wvu.FilterData" sId="2"/>
    <undo index="65535" exp="area" ref3D="1" dr="$A$1:$BQ$190" dn="Z_AC823C34_08D3_4F48_9C7B_A99D9A5AE1CD_.wvu.FilterData" sId="2"/>
    <undo index="65535" exp="area" ref3D="1" dr="$A$1:$BQ$190" dn="Z_86680E72_FC77_45EF_9FFF_2A77157FA8B6_.wvu.FilterData" sId="2"/>
    <undo index="65535" exp="area" ref3D="1" dr="$A$1:$BQ$190" dn="Z_8BC85080_E9E4_4C4F_A87C_66C5B69F0AB3_.wvu.FilterData" sId="2"/>
    <undo index="65535" exp="area" ref3D="1" dr="$A$1:$BQ$190" dn="Z_8D6B43F0_C7E3_4081_96D2_8B609D37DAAB_.wvu.FilterData" sId="2"/>
    <undo index="65535" exp="area" ref3D="1" dr="$A$1:$BQ$190" dn="Z_8A152B63_ED7E_405D_A50B_C1D668B7C471_.wvu.FilterData" sId="2"/>
    <undo index="65535" exp="area" ref3D="1" dr="$A$1:$BQ$190" dn="Z_8CA720A9_FC92_4EB9_91CC_E90FE3E70EA6_.wvu.FilterData" sId="2"/>
    <undo index="65535" exp="area" ref3D="1" dr="$A$1:$BQ$190" dn="Z_84B6601C_494C_4B8C_8A18_32BF39A4BAB9_.wvu.FilterData" sId="2"/>
    <undo index="65535" exp="area" ref3D="1" dr="$A$1:$BQ$190" dn="Z_96AA1C6C_9C0B_4D32_B20F_7AD639330690_.wvu.FilterData" sId="2"/>
    <undo index="65535" exp="area" ref3D="1" dr="$A$1:$BQ$190" dn="Z_8DE3EABB_0E9D_41EA_8232_A271335B70CD_.wvu.FilterData" sId="2"/>
    <undo index="65535" exp="area" ref3D="1" dr="$A$1:$BN$167" dn="Z_784C2034_CF2B_4761_861E_AC6FFC5151CE_.wvu.FilterData" sId="2"/>
    <undo index="65535" exp="area" ref3D="1" dr="$A$104:$XFD$106" dn="Z_6CD4B2A0_A5AD_41EC_A1DE_046A1B74E5A7_.wvu.Rows" sId="2"/>
    <undo index="65535" exp="area" ref3D="1" dr="$A$1:$BQ$190" dn="Z_815BE6D6_07F9_4CBF_B8FD_89E61A8B16EF_.wvu.FilterData" sId="2"/>
    <undo index="65535" exp="area" ref3D="1" dr="$B$1:$O$1048576" dn="Z_815BE6D6_07F9_4CBF_B8FD_89E61A8B16EF_.wvu.Cols" sId="2"/>
    <undo index="65535" exp="area" ref3D="1" dr="$A$1:$BQ$190" dn="Z_814CBB97_E2E7_4E55_8983_BB135E83F82A_.wvu.FilterData" sId="2"/>
    <undo index="65535" exp="area" ref3D="1" dr="$A$1:$BN$167" dn="Z_6F39DC8C_CFAF_4903_A623_34F8D498ADC0_.wvu.FilterData" sId="2"/>
    <undo index="65535" exp="area" ref3D="1" dr="$A$1:$BQ$190" dn="Z_781C4B64_7C8D_415F_9AB6_576FAA0890C7_.wvu.FilterData" sId="2"/>
    <undo index="65535" exp="area" ref3D="1" dr="$A$1:$BQ$190" dn="Z_6F7B7A9F_7F6E_4FC5_BE44_B80147D67BB7_.wvu.FilterData" sId="2"/>
    <undo index="65535" exp="area" ref3D="1" dr="$F$1:$F$1048576" dn="Z_781C4B64_7C8D_415F_9AB6_576FAA0890C7_.wvu.Cols" sId="2"/>
    <undo index="65535" exp="area" ref3D="1" dr="$A$1:$BQ$190" dn="Z_812B22C6_47B4_4E69_B761_78555FEB9C19_.wvu.FilterData" sId="2"/>
    <undo index="65535" exp="area" ref3D="1" dr="$A$1:$BQ$190" dn="Z_6CD4B2A0_A5AD_41EC_A1DE_046A1B74E5A7_.wvu.FilterData" sId="2"/>
    <undo index="65535" exp="area" ref3D="1" dr="$A$1:$BQ$190" dn="Z_674EC46E_6807_4283_A3B1_E74DD4CBCC80_.wvu.FilterData" sId="2"/>
    <undo index="65535" exp="area" ref3D="1" dr="$A$1:$BQ$190" dn="Z_650F9B20_6D41_44B5_B7FE_B717366810E2_.wvu.FilterData" sId="2"/>
    <undo index="65535" exp="area" ref3D="1" dr="$A$1:$BQ$190" dn="Z_64A60B51_B78D_478B_A690_AB565476B1E2_.wvu.FilterData" sId="2"/>
    <undo index="65535" exp="area" ref3D="1" dr="$A$1:$BQ$190" dn="Z_5F8EC55F_6BE6_42EB_BDA6_7DA9ACE0C263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Z1">
        <f>(Z13+Z30)/Z4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H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K1">
        <f>(AK13+AK30)/AK4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S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W1">
        <f>(AW13+AW30)/AW4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X1">
        <f>(AX13+AX30)/AX4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Y1">
        <f>(AY13+AY30)/AY4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Z1">
        <f>(AZ13+AZ30)/AZ4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C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I1">
        <f>(BI13+BI30)/BI4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J1">
        <f>(BJ13+BJ30)/BJ4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28" sId="2" ref="A1:XFD1" action="deleteRow">
    <undo index="65535" exp="area" ref3D="1" dr="$A$1:$BQ$189" dn="Z_5C50C604_8817_449F_8F3F_E8AD328EA193_.wvu.FilterData" sId="2"/>
    <undo index="65535" exp="area" ref3D="1" dr="$A$1:$BQ$189" dn="Z_46AB56D5_CE66_4F5F_B4E5_213E35ACB9B0_.wvu.FilterData" sId="2"/>
    <undo index="65535" exp="area" ref3D="1" dr="$A$1:$BQ$189" dn="Z_4BD5850D_B4C1_4FE6_AD12_AE545D24D33E_.wvu.FilterData" sId="2"/>
    <undo index="65535" exp="area" ref3D="1" dr="$A$1:$BN$166" dn="Z_576E8EB8_231A_4B9C_8553_A1D26E68DBF4_.wvu.FilterData" sId="2"/>
    <undo index="65535" exp="area" ref3D="1" dr="$A$1:$BQ$189" dn="Z_55F024CD_A7F9_4381_9942_5ED21204AFB7_.wvu.FilterData" sId="2"/>
    <undo index="65535" exp="area" ref3D="1" dr="$A$1:$BQ$189" dn="Z_47017308_DD16_4B6B_A416_7C23F4163BFC_.wvu.FilterData" sId="2"/>
    <undo index="65535" exp="area" ref3D="1" dr="$A$103:$XFD$105" dn="Z_55F024CD_A7F9_4381_9942_5ED21204AFB7_.wvu.Rows" sId="2"/>
    <undo index="65535" exp="area" ref3D="1" dr="$A$1:$BQ$189" dn="Z_548836E9_BAE3_4C1D_9753_5BA7F14C972B_.wvu.FilterData" sId="2"/>
    <undo index="65535" exp="area" ref3D="1" dr="$A$1:$BQ$189" dn="Z_4C44266F_1657_42B1_9F9F_211C03048443_.wvu.FilterData" sId="2"/>
    <undo index="65535" exp="area" ref3D="1" dr="$A$1:$BQ$189" dn="Z_4C072D60_E856_4D03_8778_D056B82F8B94_.wvu.FilterData" sId="2"/>
    <undo index="65535" exp="area" ref3D="1" dr="$A$1:$BQ$189" dn="Z_4BE51A18_B0A0_401D_9A09_F692E0ECB09B_.wvu.FilterData" sId="2"/>
    <undo index="65535" exp="area" ref3D="1" dr="$A$1:$BN$166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9" dn="Z_21645E57_F323_458B_8C78_7EF5EAB3241D_.wvu.FilterData" sId="2"/>
    <undo index="65535" exp="area" ref3D="1" dr="$A$1:$BQ$189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9" dn="Z_33D12EA1_AACC_4603_8E15_8770011823CA_.wvu.FilterData" sId="2"/>
    <undo index="65535" exp="area" ref3D="1" dr="$A$1:$BN$166" dn="Z_333A1E19_F4F4_47F6_AD2B_2BE477C76F83_.wvu.FilterData" sId="2"/>
    <undo index="65535" exp="area" ref3D="1" dr="$A$1:$BN$166" dn="Z_3C27053D_42BE_4733_9A9A_98C3EC4C1114_.wvu.FilterData" sId="2"/>
    <undo index="65535" exp="area" ref3D="1" dr="$A$1:$BQ$189" dn="Z_3288564A_BFCE_41BC_96A5_F5D0AAF87967_.wvu.FilterData" sId="2"/>
    <undo index="65535" exp="area" ref3D="1" dr="$A$1:$BN$166" dn="Z_2CF1BD94_9333_4EDC_B093_96781F7E2A66_.wvu.FilterData" sId="2"/>
    <undo index="65535" exp="area" ref3D="1" dr="$F$1:$O$1048576" dn="Z_10CC6A42_76CA_4CE7_9AB7_75E8EE03DD52_.wvu.Cols" sId="2"/>
    <undo index="65535" exp="area" ref3D="1" dr="$A$1:$BQ$189" dn="Z_17F71549_832A_4009_82E2_0F147A99FD62_.wvu.FilterData" sId="2"/>
    <undo index="65535" exp="area" ref3D="1" dr="$G$1:$AC$1048576" dn="Z_08C80893_5081_4028_8574_8533972FAA81_.wvu.Cols" sId="2"/>
    <undo index="65535" exp="area" ref3D="1" dr="$A$1:$BQ$189" dn="Z_10CC6A42_76CA_4CE7_9AB7_75E8EE03DD52_.wvu.FilterData" sId="2"/>
    <undo index="65535" exp="area" ref3D="1" dr="$A$1:$BQ$189" dn="Z_041136D2_2130_4255_B443_15B49F564E84_.wvu.FilterData" sId="2"/>
    <undo index="65535" exp="area" ref3D="1" dr="$A$1:$BQ$189" dn="_FilterDatabase" sId="2"/>
    <undo index="65535" exp="area" ref3D="1" dr="$A$1:$BQ$189" dn="Z_E03ED48E_5836_47B1_8E5C_A35B520BF57D_.wvu.FilterData" sId="2"/>
    <undo index="65535" exp="area" ref3D="1" dr="$A$1:$BQ$189" dn="Z_EF158714_875A_408E_A073_2BB190003FA1_.wvu.FilterData" sId="2"/>
    <undo index="65535" exp="area" ref3D="1" dr="$A$1:$BN$166" dn="Z_F3C706F4_7B38_4C28_9298_5B4CB7A6C527_.wvu.FilterData" sId="2"/>
    <undo index="65535" exp="area" ref3D="1" dr="$A$1:$BQ$189" dn="Z_EAC6CC38_A7AF_4744_8C91_BFF9B8DF99EB_.wvu.FilterData" sId="2"/>
    <undo index="65535" exp="area" ref3D="1" dr="$A$1:$BQ$189" dn="Z_CFC70DAD_9272_4687_81F7_C81AC324E34E_.wvu.FilterData" sId="2"/>
    <undo index="65535" exp="area" ref3D="1" dr="$F$1:$G$1048576" dn="Z_A6899CFB_DE4A_47C1_BF00_BC795B1F1A06_.wvu.Cols" sId="2"/>
    <undo index="65535" exp="area" ref3D="1" dr="$A$1:$BQ$189" dn="Z_B54EAF79_9AE3_405E_8904_DC2B8F7A3D1F_.wvu.FilterData" sId="2"/>
    <undo index="65535" exp="area" ref3D="1" dr="$A$1:$BN$166" dn="Z_AF471218_71A9_41DF_AB12_A6B411E3A0B2_.wvu.FilterData" sId="2"/>
    <undo index="65535" exp="area" ref3D="1" dr="$A$1:$BQ$189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9" dn="Z_9E1AF9C5_7523_4018_94CC_68120299FD5E_.wvu.FilterData" sId="2"/>
    <undo index="65535" exp="area" ref3D="1" dr="$A$1:$BQ$189" dn="Z_AC823C34_08D3_4F48_9C7B_A99D9A5AE1CD_.wvu.FilterData" sId="2"/>
    <undo index="65535" exp="area" ref3D="1" dr="$A$1:$BQ$189" dn="Z_86680E72_FC77_45EF_9FFF_2A77157FA8B6_.wvu.FilterData" sId="2"/>
    <undo index="65535" exp="area" ref3D="1" dr="$A$1:$BQ$189" dn="Z_8BC85080_E9E4_4C4F_A87C_66C5B69F0AB3_.wvu.FilterData" sId="2"/>
    <undo index="65535" exp="area" ref3D="1" dr="$A$1:$BQ$189" dn="Z_8D6B43F0_C7E3_4081_96D2_8B609D37DAAB_.wvu.FilterData" sId="2"/>
    <undo index="65535" exp="area" ref3D="1" dr="$A$1:$BQ$189" dn="Z_8A152B63_ED7E_405D_A50B_C1D668B7C471_.wvu.FilterData" sId="2"/>
    <undo index="65535" exp="area" ref3D="1" dr="$A$1:$BQ$189" dn="Z_8CA720A9_FC92_4EB9_91CC_E90FE3E70EA6_.wvu.FilterData" sId="2"/>
    <undo index="65535" exp="area" ref3D="1" dr="$A$1:$BQ$189" dn="Z_84B6601C_494C_4B8C_8A18_32BF39A4BAB9_.wvu.FilterData" sId="2"/>
    <undo index="65535" exp="area" ref3D="1" dr="$A$1:$BQ$189" dn="Z_96AA1C6C_9C0B_4D32_B20F_7AD639330690_.wvu.FilterData" sId="2"/>
    <undo index="65535" exp="area" ref3D="1" dr="$A$1:$BQ$189" dn="Z_8DE3EABB_0E9D_41EA_8232_A271335B70CD_.wvu.FilterData" sId="2"/>
    <undo index="65535" exp="area" ref3D="1" dr="$A$1:$BN$166" dn="Z_784C2034_CF2B_4761_861E_AC6FFC5151CE_.wvu.FilterData" sId="2"/>
    <undo index="65535" exp="area" ref3D="1" dr="$A$103:$XFD$105" dn="Z_6CD4B2A0_A5AD_41EC_A1DE_046A1B74E5A7_.wvu.Rows" sId="2"/>
    <undo index="65535" exp="area" ref3D="1" dr="$A$1:$BQ$189" dn="Z_815BE6D6_07F9_4CBF_B8FD_89E61A8B16EF_.wvu.FilterData" sId="2"/>
    <undo index="65535" exp="area" ref3D="1" dr="$B$1:$O$1048576" dn="Z_815BE6D6_07F9_4CBF_B8FD_89E61A8B16EF_.wvu.Cols" sId="2"/>
    <undo index="65535" exp="area" ref3D="1" dr="$A$1:$BQ$189" dn="Z_814CBB97_E2E7_4E55_8983_BB135E83F82A_.wvu.FilterData" sId="2"/>
    <undo index="65535" exp="area" ref3D="1" dr="$A$1:$BN$166" dn="Z_6F39DC8C_CFAF_4903_A623_34F8D498ADC0_.wvu.FilterData" sId="2"/>
    <undo index="65535" exp="area" ref3D="1" dr="$A$1:$BQ$189" dn="Z_781C4B64_7C8D_415F_9AB6_576FAA0890C7_.wvu.FilterData" sId="2"/>
    <undo index="65535" exp="area" ref3D="1" dr="$A$1:$BQ$189" dn="Z_6F7B7A9F_7F6E_4FC5_BE44_B80147D67BB7_.wvu.FilterData" sId="2"/>
    <undo index="65535" exp="area" ref3D="1" dr="$F$1:$F$1048576" dn="Z_781C4B64_7C8D_415F_9AB6_576FAA0890C7_.wvu.Cols" sId="2"/>
    <undo index="65535" exp="area" ref3D="1" dr="$A$1:$BQ$189" dn="Z_812B22C6_47B4_4E69_B761_78555FEB9C19_.wvu.FilterData" sId="2"/>
    <undo index="65535" exp="area" ref3D="1" dr="$A$1:$BQ$189" dn="Z_6CD4B2A0_A5AD_41EC_A1DE_046A1B74E5A7_.wvu.FilterData" sId="2"/>
    <undo index="65535" exp="area" ref3D="1" dr="$A$1:$BQ$189" dn="Z_674EC46E_6807_4283_A3B1_E74DD4CBCC80_.wvu.FilterData" sId="2"/>
    <undo index="65535" exp="area" ref3D="1" dr="$A$1:$BQ$189" dn="Z_650F9B20_6D41_44B5_B7FE_B717366810E2_.wvu.FilterData" sId="2"/>
    <undo index="65535" exp="area" ref3D="1" dr="$A$1:$BQ$189" dn="Z_64A60B51_B78D_478B_A690_AB565476B1E2_.wvu.FilterData" sId="2"/>
    <undo index="65535" exp="area" ref3D="1" dr="$A$1:$BQ$189" dn="Z_5F8EC55F_6BE6_42EB_BDA6_7DA9ACE0C263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29" sId="2" ref="A1:XFD1" action="deleteRow">
    <undo index="65535" exp="area" ref3D="1" dr="$A$1:$BQ$188" dn="Z_5C50C604_8817_449F_8F3F_E8AD328EA193_.wvu.FilterData" sId="2"/>
    <undo index="65535" exp="area" ref3D="1" dr="$A$1:$BQ$188" dn="Z_46AB56D5_CE66_4F5F_B4E5_213E35ACB9B0_.wvu.FilterData" sId="2"/>
    <undo index="65535" exp="area" ref3D="1" dr="$A$1:$BQ$188" dn="Z_4BD5850D_B4C1_4FE6_AD12_AE545D24D33E_.wvu.FilterData" sId="2"/>
    <undo index="65535" exp="area" ref3D="1" dr="$A$1:$BN$165" dn="Z_576E8EB8_231A_4B9C_8553_A1D26E68DBF4_.wvu.FilterData" sId="2"/>
    <undo index="65535" exp="area" ref3D="1" dr="$A$1:$BQ$188" dn="Z_55F024CD_A7F9_4381_9942_5ED21204AFB7_.wvu.FilterData" sId="2"/>
    <undo index="65535" exp="area" ref3D="1" dr="$A$1:$BQ$188" dn="Z_47017308_DD16_4B6B_A416_7C23F4163BFC_.wvu.FilterData" sId="2"/>
    <undo index="65535" exp="area" ref3D="1" dr="$A$102:$XFD$104" dn="Z_55F024CD_A7F9_4381_9942_5ED21204AFB7_.wvu.Rows" sId="2"/>
    <undo index="65535" exp="area" ref3D="1" dr="$A$1:$BQ$188" dn="Z_548836E9_BAE3_4C1D_9753_5BA7F14C972B_.wvu.FilterData" sId="2"/>
    <undo index="65535" exp="area" ref3D="1" dr="$A$1:$BQ$188" dn="Z_4C44266F_1657_42B1_9F9F_211C03048443_.wvu.FilterData" sId="2"/>
    <undo index="65535" exp="area" ref3D="1" dr="$A$1:$BQ$188" dn="Z_4C072D60_E856_4D03_8778_D056B82F8B94_.wvu.FilterData" sId="2"/>
    <undo index="65535" exp="area" ref3D="1" dr="$A$1:$BQ$188" dn="Z_4BE51A18_B0A0_401D_9A09_F692E0ECB09B_.wvu.FilterData" sId="2"/>
    <undo index="65535" exp="area" ref3D="1" dr="$A$1:$BN$165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8" dn="Z_21645E57_F323_458B_8C78_7EF5EAB3241D_.wvu.FilterData" sId="2"/>
    <undo index="65535" exp="area" ref3D="1" dr="$A$1:$BQ$188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8" dn="Z_33D12EA1_AACC_4603_8E15_8770011823CA_.wvu.FilterData" sId="2"/>
    <undo index="65535" exp="area" ref3D="1" dr="$A$1:$BN$165" dn="Z_333A1E19_F4F4_47F6_AD2B_2BE477C76F83_.wvu.FilterData" sId="2"/>
    <undo index="65535" exp="area" ref3D="1" dr="$A$1:$BN$165" dn="Z_3C27053D_42BE_4733_9A9A_98C3EC4C1114_.wvu.FilterData" sId="2"/>
    <undo index="65535" exp="area" ref3D="1" dr="$A$1:$BQ$188" dn="Z_3288564A_BFCE_41BC_96A5_F5D0AAF87967_.wvu.FilterData" sId="2"/>
    <undo index="65535" exp="area" ref3D="1" dr="$A$1:$BN$165" dn="Z_2CF1BD94_9333_4EDC_B093_96781F7E2A66_.wvu.FilterData" sId="2"/>
    <undo index="65535" exp="area" ref3D="1" dr="$F$1:$O$1048576" dn="Z_10CC6A42_76CA_4CE7_9AB7_75E8EE03DD52_.wvu.Cols" sId="2"/>
    <undo index="65535" exp="area" ref3D="1" dr="$A$1:$BQ$188" dn="Z_17F71549_832A_4009_82E2_0F147A99FD62_.wvu.FilterData" sId="2"/>
    <undo index="65535" exp="area" ref3D="1" dr="$G$1:$AC$1048576" dn="Z_08C80893_5081_4028_8574_8533972FAA81_.wvu.Cols" sId="2"/>
    <undo index="65535" exp="area" ref3D="1" dr="$A$1:$BQ$188" dn="Z_10CC6A42_76CA_4CE7_9AB7_75E8EE03DD52_.wvu.FilterData" sId="2"/>
    <undo index="65535" exp="area" ref3D="1" dr="$A$1:$BQ$188" dn="Z_041136D2_2130_4255_B443_15B49F564E84_.wvu.FilterData" sId="2"/>
    <undo index="65535" exp="area" ref3D="1" dr="$A$1:$BQ$188" dn="_FilterDatabase" sId="2"/>
    <undo index="65535" exp="area" ref3D="1" dr="$A$1:$BQ$188" dn="Z_E03ED48E_5836_47B1_8E5C_A35B520BF57D_.wvu.FilterData" sId="2"/>
    <undo index="65535" exp="area" ref3D="1" dr="$A$1:$BQ$188" dn="Z_EF158714_875A_408E_A073_2BB190003FA1_.wvu.FilterData" sId="2"/>
    <undo index="65535" exp="area" ref3D="1" dr="$A$1:$BN$165" dn="Z_F3C706F4_7B38_4C28_9298_5B4CB7A6C527_.wvu.FilterData" sId="2"/>
    <undo index="65535" exp="area" ref3D="1" dr="$A$1:$BQ$188" dn="Z_EAC6CC38_A7AF_4744_8C91_BFF9B8DF99EB_.wvu.FilterData" sId="2"/>
    <undo index="65535" exp="area" ref3D="1" dr="$A$1:$BQ$188" dn="Z_CFC70DAD_9272_4687_81F7_C81AC324E34E_.wvu.FilterData" sId="2"/>
    <undo index="65535" exp="area" ref3D="1" dr="$F$1:$G$1048576" dn="Z_A6899CFB_DE4A_47C1_BF00_BC795B1F1A06_.wvu.Cols" sId="2"/>
    <undo index="65535" exp="area" ref3D="1" dr="$A$1:$BQ$188" dn="Z_B54EAF79_9AE3_405E_8904_DC2B8F7A3D1F_.wvu.FilterData" sId="2"/>
    <undo index="65535" exp="area" ref3D="1" dr="$A$1:$BN$165" dn="Z_AF471218_71A9_41DF_AB12_A6B411E3A0B2_.wvu.FilterData" sId="2"/>
    <undo index="65535" exp="area" ref3D="1" dr="$A$1:$BQ$188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8" dn="Z_9E1AF9C5_7523_4018_94CC_68120299FD5E_.wvu.FilterData" sId="2"/>
    <undo index="65535" exp="area" ref3D="1" dr="$A$1:$BQ$188" dn="Z_AC823C34_08D3_4F48_9C7B_A99D9A5AE1CD_.wvu.FilterData" sId="2"/>
    <undo index="65535" exp="area" ref3D="1" dr="$A$1:$BQ$188" dn="Z_86680E72_FC77_45EF_9FFF_2A77157FA8B6_.wvu.FilterData" sId="2"/>
    <undo index="65535" exp="area" ref3D="1" dr="$A$1:$BQ$188" dn="Z_8BC85080_E9E4_4C4F_A87C_66C5B69F0AB3_.wvu.FilterData" sId="2"/>
    <undo index="65535" exp="area" ref3D="1" dr="$A$1:$BQ$188" dn="Z_8D6B43F0_C7E3_4081_96D2_8B609D37DAAB_.wvu.FilterData" sId="2"/>
    <undo index="65535" exp="area" ref3D="1" dr="$A$1:$BQ$188" dn="Z_8A152B63_ED7E_405D_A50B_C1D668B7C471_.wvu.FilterData" sId="2"/>
    <undo index="65535" exp="area" ref3D="1" dr="$A$1:$BQ$188" dn="Z_8CA720A9_FC92_4EB9_91CC_E90FE3E70EA6_.wvu.FilterData" sId="2"/>
    <undo index="65535" exp="area" ref3D="1" dr="$A$1:$BQ$188" dn="Z_84B6601C_494C_4B8C_8A18_32BF39A4BAB9_.wvu.FilterData" sId="2"/>
    <undo index="65535" exp="area" ref3D="1" dr="$A$1:$BQ$188" dn="Z_96AA1C6C_9C0B_4D32_B20F_7AD639330690_.wvu.FilterData" sId="2"/>
    <undo index="65535" exp="area" ref3D="1" dr="$A$1:$BQ$188" dn="Z_8DE3EABB_0E9D_41EA_8232_A271335B70CD_.wvu.FilterData" sId="2"/>
    <undo index="65535" exp="area" ref3D="1" dr="$A$1:$BN$165" dn="Z_784C2034_CF2B_4761_861E_AC6FFC5151CE_.wvu.FilterData" sId="2"/>
    <undo index="65535" exp="area" ref3D="1" dr="$A$102:$XFD$104" dn="Z_6CD4B2A0_A5AD_41EC_A1DE_046A1B74E5A7_.wvu.Rows" sId="2"/>
    <undo index="65535" exp="area" ref3D="1" dr="$A$1:$BQ$188" dn="Z_815BE6D6_07F9_4CBF_B8FD_89E61A8B16EF_.wvu.FilterData" sId="2"/>
    <undo index="65535" exp="area" ref3D="1" dr="$B$1:$O$1048576" dn="Z_815BE6D6_07F9_4CBF_B8FD_89E61A8B16EF_.wvu.Cols" sId="2"/>
    <undo index="65535" exp="area" ref3D="1" dr="$A$1:$BQ$188" dn="Z_814CBB97_E2E7_4E55_8983_BB135E83F82A_.wvu.FilterData" sId="2"/>
    <undo index="65535" exp="area" ref3D="1" dr="$A$1:$BN$165" dn="Z_6F39DC8C_CFAF_4903_A623_34F8D498ADC0_.wvu.FilterData" sId="2"/>
    <undo index="65535" exp="area" ref3D="1" dr="$A$1:$BQ$188" dn="Z_781C4B64_7C8D_415F_9AB6_576FAA0890C7_.wvu.FilterData" sId="2"/>
    <undo index="65535" exp="area" ref3D="1" dr="$A$1:$BQ$188" dn="Z_6F7B7A9F_7F6E_4FC5_BE44_B80147D67BB7_.wvu.FilterData" sId="2"/>
    <undo index="65535" exp="area" ref3D="1" dr="$F$1:$F$1048576" dn="Z_781C4B64_7C8D_415F_9AB6_576FAA0890C7_.wvu.Cols" sId="2"/>
    <undo index="65535" exp="area" ref3D="1" dr="$A$1:$BQ$188" dn="Z_812B22C6_47B4_4E69_B761_78555FEB9C19_.wvu.FilterData" sId="2"/>
    <undo index="65535" exp="area" ref3D="1" dr="$A$1:$BQ$188" dn="Z_6CD4B2A0_A5AD_41EC_A1DE_046A1B74E5A7_.wvu.FilterData" sId="2"/>
    <undo index="65535" exp="area" ref3D="1" dr="$A$1:$BQ$188" dn="Z_674EC46E_6807_4283_A3B1_E74DD4CBCC80_.wvu.FilterData" sId="2"/>
    <undo index="65535" exp="area" ref3D="1" dr="$A$1:$BQ$188" dn="Z_650F9B20_6D41_44B5_B7FE_B717366810E2_.wvu.FilterData" sId="2"/>
    <undo index="65535" exp="area" ref3D="1" dr="$A$1:$BQ$188" dn="Z_64A60B51_B78D_478B_A690_AB565476B1E2_.wvu.FilterData" sId="2"/>
    <undo index="65535" exp="area" ref3D="1" dr="$A$1:$BQ$188" dn="Z_5F8EC55F_6BE6_42EB_BDA6_7DA9ACE0C263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s="1" dxf="1" numFmtId="34">
      <nc r="J1">
        <v>8800000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M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Z1">
        <v>4250000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A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B1">
        <v>19000000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C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D1">
        <v>7500000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F1">
        <v>7500000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I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J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U1">
        <v>35000000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V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W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20000000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Z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A1">
        <v>60000000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F1">
        <v>13000000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L1">
        <f>SUM(G1:BK1)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30" sId="2" ref="A1:XFD1" action="deleteRow">
    <undo index="65535" exp="ref" v="1" dr="BA1" r="BA97" sId="2"/>
    <undo index="65535" exp="ref" v="1" dr="AZ1" r="AZ97" sId="2"/>
    <undo index="65535" exp="ref" v="1" dr="AY1" r="AY97" sId="2"/>
    <undo index="65535" exp="ref" v="1" dr="AX1" r="AX97" sId="2"/>
    <undo index="65535" exp="ref" v="1" dr="AW1" r="AW97" sId="2"/>
    <undo index="65535" exp="ref" v="1" dr="AV1" r="AV97" sId="2"/>
    <undo index="65535" exp="ref" v="1" dr="AU1" r="AU97" sId="2"/>
    <undo index="65535" exp="ref" v="1" dr="AT1" r="AT97" sId="2"/>
    <undo index="65535" exp="ref" v="1" dr="AS1" r="AS97" sId="2"/>
    <undo index="65535" exp="ref" v="1" dr="AR1" r="AR97" sId="2"/>
    <undo index="65535" exp="ref" v="1" dr="AQ1" r="AQ97" sId="2"/>
    <undo index="65535" exp="ref" v="1" dr="AP1" r="AP97" sId="2"/>
    <undo index="65535" exp="ref" v="1" dr="AO1" r="AO97" sId="2"/>
    <undo index="65535" exp="ref" v="1" dr="AN1" r="AN97" sId="2"/>
    <undo index="65535" exp="ref" v="1" dr="AM1" r="AM97" sId="2"/>
    <undo index="65535" exp="ref" v="1" dr="AL1" r="AL97" sId="2"/>
    <undo index="65535" exp="ref" v="1" dr="AK1" r="AK97" sId="2"/>
    <undo index="65535" exp="ref" v="1" dr="AJ1" r="AJ97" sId="2"/>
    <undo index="65535" exp="ref" v="1" dr="AI1" r="AI97" sId="2"/>
    <undo index="65535" exp="ref" v="1" dr="AH1" r="AH97" sId="2"/>
    <undo index="65535" exp="ref" v="1" dr="AG1" r="AG97" sId="2"/>
    <undo index="65535" exp="ref" v="1" dr="AF1" r="AF97" sId="2"/>
    <undo index="65535" exp="ref" v="1" dr="AE1" r="AE97" sId="2"/>
    <undo index="65535" exp="ref" v="1" dr="AD1" r="AD97" sId="2"/>
    <undo index="65535" exp="ref" v="1" dr="AC1" r="AC97" sId="2"/>
    <undo index="65535" exp="ref" v="1" dr="AB1" r="AB97" sId="2"/>
    <undo index="65535" exp="ref" v="1" dr="AA1" r="AA97" sId="2"/>
    <undo index="65535" exp="ref" v="1" dr="Z1" r="Z97" sId="2"/>
    <undo index="65535" exp="ref" v="1" dr="Y1" r="Y97" sId="2"/>
    <undo index="65535" exp="ref" v="1" dr="X1" r="X97" sId="2"/>
    <undo index="65535" exp="ref" v="1" dr="U1" r="U97" sId="2"/>
    <undo index="65535" exp="ref" v="1" dr="T1" r="T97" sId="2"/>
    <undo index="65535" exp="ref" v="1" dr="S1" r="S97" sId="2"/>
    <undo index="65535" exp="ref" v="1" dr="R1" r="R97" sId="2"/>
    <undo index="65535" exp="ref" v="1" dr="Q1" r="Q97" sId="2"/>
    <undo index="65535" exp="ref" v="1" dr="O1" r="O97" sId="2"/>
    <undo index="65535" exp="ref" v="1" dr="N1" r="N97" sId="2"/>
    <undo index="65535" exp="ref" v="1" dr="M1" r="M97" sId="2"/>
    <undo index="65535" exp="ref" v="1" dr="L1" r="L97" sId="2"/>
    <undo index="65535" exp="ref" v="1" dr="K1" r="K97" sId="2"/>
    <undo index="65535" exp="ref" v="1" dr="J1" r="J97" sId="2"/>
    <undo index="65535" exp="ref" v="1" dr="I1" r="I97" sId="2"/>
    <undo index="65535" exp="ref" v="1" dr="H1" r="H97" sId="2"/>
    <undo index="65535" exp="ref" v="1" dr="G1" r="G97" sId="2"/>
    <undo index="65535" exp="ref" v="1" dr="AM1" r="AM94" sId="2"/>
    <undo index="65535" exp="ref" v="1" dr="AL1" r="AL94" sId="2"/>
    <undo index="65535" exp="ref" v="1" dr="AK1" r="AK94" sId="2"/>
    <undo index="65535" exp="ref" v="1" dr="AJ1" r="AJ94" sId="2"/>
    <undo index="65535" exp="ref" v="1" dr="AI1" r="AI94" sId="2"/>
    <undo index="65535" exp="ref" v="1" dr="AH1" r="AH94" sId="2"/>
    <undo index="65535" exp="ref" v="1" dr="AG1" r="AG94" sId="2"/>
    <undo index="65535" exp="ref" v="1" dr="AF1" r="AF94" sId="2"/>
    <undo index="65535" exp="ref" v="1" dr="AE1" r="AE94" sId="2"/>
    <undo index="65535" exp="ref" v="1" dr="AD1" r="AD94" sId="2"/>
    <undo index="65535" exp="ref" v="1" dr="AC1" r="AC94" sId="2"/>
    <undo index="65535" exp="ref" v="1" dr="AB1" r="AB94" sId="2"/>
    <undo index="65535" exp="ref" v="1" dr="AA1" r="AA94" sId="2"/>
    <undo index="65535" exp="ref" v="1" dr="Z1" r="Z94" sId="2"/>
    <undo index="65535" exp="ref" v="1" dr="Y1" r="Y94" sId="2"/>
    <undo index="65535" exp="ref" v="1" dr="X1" r="X94" sId="2"/>
    <undo index="65535" exp="ref" v="1" dr="U1" r="U94" sId="2"/>
    <undo index="65535" exp="ref" v="1" dr="T1" r="T94" sId="2"/>
    <undo index="65535" exp="ref" v="1" dr="S1" r="S94" sId="2"/>
    <undo index="65535" exp="ref" v="1" dr="R1" r="R94" sId="2"/>
    <undo index="65535" exp="ref" v="1" dr="Q1" r="Q94" sId="2"/>
    <undo index="65535" exp="ref" v="1" dr="O1" r="O94" sId="2"/>
    <undo index="65535" exp="ref" v="1" dr="N1" r="N94" sId="2"/>
    <undo index="65535" exp="ref" v="1" dr="M1" r="M94" sId="2"/>
    <undo index="65535" exp="ref" v="1" dr="L1" r="L94" sId="2"/>
    <undo index="65535" exp="ref" v="1" dr="K1" r="K94" sId="2"/>
    <undo index="65535" exp="ref" v="1" dr="J1" r="J94" sId="2"/>
    <undo index="65535" exp="ref" v="1" dr="I1" r="I94" sId="2"/>
    <undo index="65535" exp="ref" v="1" dr="H1" r="H94" sId="2"/>
    <undo index="65535" exp="ref" v="1" dr="G1" r="G94" sId="2"/>
    <undo index="65535" exp="ref" v="1" dr="BD1" r="BD87" sId="2"/>
    <undo index="65535" exp="ref" v="1" dr="BC1" r="BC87" sId="2"/>
    <undo index="65535" exp="ref" v="1" dr="BB1" r="BB87" sId="2"/>
    <undo index="65535" exp="ref" v="1" dr="BA1" r="BA87" sId="2"/>
    <undo index="65535" exp="ref" v="1" dr="AZ1" r="AZ87" sId="2"/>
    <undo index="65535" exp="ref" v="1" dr="AY1" r="AY87" sId="2"/>
    <undo index="65535" exp="ref" v="1" dr="AX1" r="AX87" sId="2"/>
    <undo index="65535" exp="ref" v="1" dr="AW1" r="AW87" sId="2"/>
    <undo index="65535" exp="ref" v="1" dr="AV1" r="AV87" sId="2"/>
    <undo index="65535" exp="ref" v="1" dr="AU1" r="AU87" sId="2"/>
    <undo index="65535" exp="ref" v="1" dr="AT1" r="AT87" sId="2"/>
    <undo index="65535" exp="ref" v="1" dr="AS1" r="AS87" sId="2"/>
    <undo index="65535" exp="ref" v="1" dr="AR1" r="AR87" sId="2"/>
    <undo index="65535" exp="ref" v="1" dr="AQ1" r="AQ87" sId="2"/>
    <undo index="65535" exp="ref" v="1" dr="AP1" r="AP87" sId="2"/>
    <undo index="65535" exp="ref" v="1" dr="AO1" r="AO87" sId="2"/>
    <undo index="65535" exp="ref" v="1" dr="AN1" r="AN87" sId="2"/>
    <undo index="65535" exp="ref" v="1" dr="AM1" r="AM87" sId="2"/>
    <undo index="65535" exp="ref" v="1" dr="AL1" r="AL87" sId="2"/>
    <undo index="65535" exp="ref" v="1" dr="AK1" r="AK87" sId="2"/>
    <undo index="65535" exp="ref" v="1" dr="AJ1" r="AJ87" sId="2"/>
    <undo index="65535" exp="ref" v="1" dr="AI1" r="AI87" sId="2"/>
    <undo index="65535" exp="ref" v="1" dr="AH1" r="AH87" sId="2"/>
    <undo index="65535" exp="ref" v="1" dr="AG1" r="AG87" sId="2"/>
    <undo index="65535" exp="ref" v="1" dr="AF1" r="AF87" sId="2"/>
    <undo index="65535" exp="ref" v="1" dr="AE1" r="AE87" sId="2"/>
    <undo index="65535" exp="ref" v="1" dr="AD1" r="AD87" sId="2"/>
    <undo index="65535" exp="ref" v="1" dr="AC1" r="AC87" sId="2"/>
    <undo index="65535" exp="ref" v="1" dr="AB1" r="AB87" sId="2"/>
    <undo index="65535" exp="ref" v="1" dr="AA1" r="AA87" sId="2"/>
    <undo index="65535" exp="ref" v="1" dr="Z1" r="Z87" sId="2"/>
    <undo index="65535" exp="ref" v="1" dr="Y1" r="Y87" sId="2"/>
    <undo index="65535" exp="ref" v="1" dr="X1" r="X87" sId="2"/>
    <undo index="65535" exp="ref" v="1" dr="U1" r="U87" sId="2"/>
    <undo index="65535" exp="ref" v="1" dr="T1" r="T87" sId="2"/>
    <undo index="65535" exp="ref" v="1" dr="S1" r="S87" sId="2"/>
    <undo index="65535" exp="ref" v="1" dr="R1" r="R87" sId="2"/>
    <undo index="65535" exp="ref" v="1" dr="Q1" r="Q87" sId="2"/>
    <undo index="65535" exp="ref" v="1" dr="O1" r="O87" sId="2"/>
    <undo index="65535" exp="ref" v="1" dr="N1" r="N87" sId="2"/>
    <undo index="65535" exp="ref" v="1" dr="M1" r="M87" sId="2"/>
    <undo index="65535" exp="ref" v="1" dr="L1" r="L87" sId="2"/>
    <undo index="65535" exp="ref" v="1" dr="K1" r="K87" sId="2"/>
    <undo index="65535" exp="ref" v="1" dr="J1" r="J87" sId="2"/>
    <undo index="65535" exp="ref" v="1" dr="I1" r="I87" sId="2"/>
    <undo index="65535" exp="ref" v="1" dr="H1" r="H87" sId="2"/>
    <undo index="65535" exp="ref" v="1" dr="G1" r="G87" sId="2"/>
    <undo index="65535" exp="ref" v="1" dr="BK1" r="BK82" sId="2"/>
    <undo index="65535" exp="ref" v="1" dr="BJ1" r="BJ82" sId="2"/>
    <undo index="65535" exp="ref" v="1" dr="BI1" r="BI82" sId="2"/>
    <undo index="65535" exp="ref" v="1" dr="BH1" r="BH82" sId="2"/>
    <undo index="65535" exp="ref" v="1" dr="BG1" r="BG82" sId="2"/>
    <undo index="65535" exp="ref" v="1" dr="BF1" r="BF82" sId="2"/>
    <undo index="65535" exp="ref" v="1" dr="BE1" r="BE82" sId="2"/>
    <undo index="65535" exp="ref" v="1" dr="BD1" r="BD82" sId="2"/>
    <undo index="65535" exp="ref" v="1" dr="BC1" r="BC82" sId="2"/>
    <undo index="65535" exp="ref" v="1" dr="BB1" r="BB82" sId="2"/>
    <undo index="65535" exp="ref" v="1" dr="BA1" r="BA82" sId="2"/>
    <undo index="65535" exp="ref" v="1" dr="AZ1" r="AZ82" sId="2"/>
    <undo index="65535" exp="ref" v="1" dr="AY1" r="AY82" sId="2"/>
    <undo index="65535" exp="ref" v="1" dr="AX1" r="AX82" sId="2"/>
    <undo index="65535" exp="ref" v="1" dr="AW1" r="AW82" sId="2"/>
    <undo index="65535" exp="ref" v="1" dr="AV1" r="AV82" sId="2"/>
    <undo index="65535" exp="ref" v="1" dr="AU1" r="AU82" sId="2"/>
    <undo index="65535" exp="ref" v="1" dr="AT1" r="AT82" sId="2"/>
    <undo index="65535" exp="ref" v="1" dr="AS1" r="AS82" sId="2"/>
    <undo index="65535" exp="ref" v="1" dr="AR1" r="AR82" sId="2"/>
    <undo index="65535" exp="ref" v="1" dr="AQ1" r="AQ82" sId="2"/>
    <undo index="65535" exp="ref" v="1" dr="AP1" r="AP82" sId="2"/>
    <undo index="65535" exp="ref" v="1" dr="AO1" r="AO82" sId="2"/>
    <undo index="65535" exp="ref" v="1" dr="AN1" r="AN82" sId="2"/>
    <undo index="65535" exp="ref" v="1" dr="AM1" r="AM82" sId="2"/>
    <undo index="65535" exp="ref" v="1" dr="AL1" r="AL82" sId="2"/>
    <undo index="65535" exp="ref" v="1" dr="AK1" r="AK82" sId="2"/>
    <undo index="65535" exp="ref" v="1" dr="AJ1" r="AJ82" sId="2"/>
    <undo index="65535" exp="ref" v="1" dr="AI1" r="AI82" sId="2"/>
    <undo index="65535" exp="ref" v="1" dr="AH1" r="AH82" sId="2"/>
    <undo index="65535" exp="ref" v="1" dr="AG1" r="AG82" sId="2"/>
    <undo index="65535" exp="ref" v="1" dr="AF1" r="AF82" sId="2"/>
    <undo index="65535" exp="ref" v="1" dr="AE1" r="AE82" sId="2"/>
    <undo index="65535" exp="ref" v="1" dr="AD1" r="AD82" sId="2"/>
    <undo index="65535" exp="ref" v="1" dr="AC1" r="AC82" sId="2"/>
    <undo index="65535" exp="ref" v="1" dr="AB1" r="AB82" sId="2"/>
    <undo index="65535" exp="ref" v="1" dr="AA1" r="AA82" sId="2"/>
    <undo index="65535" exp="ref" v="1" dr="Z1" r="Z82" sId="2"/>
    <undo index="65535" exp="ref" v="1" dr="Y1" r="Y82" sId="2"/>
    <undo index="65535" exp="ref" v="1" dr="X1" r="X82" sId="2"/>
    <undo index="65535" exp="ref" v="1" dr="W1" r="W82" sId="2"/>
    <undo index="65535" exp="ref" v="1" dr="V1" r="V82" sId="2"/>
    <undo index="65535" exp="ref" v="1" dr="U1" r="U82" sId="2"/>
    <undo index="65535" exp="ref" v="1" dr="T1" r="T82" sId="2"/>
    <undo index="65535" exp="ref" v="1" dr="S1" r="S82" sId="2"/>
    <undo index="65535" exp="ref" v="1" dr="R1" r="R82" sId="2"/>
    <undo index="65535" exp="ref" v="1" dr="Q1" r="Q82" sId="2"/>
    <undo index="65535" exp="ref" v="1" dr="P1" r="P82" sId="2"/>
    <undo index="65535" exp="ref" v="1" dr="O1" r="O82" sId="2"/>
    <undo index="65535" exp="ref" v="1" dr="N1" r="N82" sId="2"/>
    <undo index="65535" exp="ref" v="1" dr="M1" r="M82" sId="2"/>
    <undo index="65535" exp="ref" v="1" dr="L1" r="L82" sId="2"/>
    <undo index="65535" exp="ref" v="1" dr="K1" r="K82" sId="2"/>
    <undo index="65535" exp="ref" v="1" dr="J1" r="J82" sId="2"/>
    <undo index="65535" exp="ref" v="1" dr="I1" r="I82" sId="2"/>
    <undo index="65535" exp="ref" v="1" dr="H1" r="H82" sId="2"/>
    <undo index="65535" exp="ref" v="1" dr="G1" r="G82" sId="2"/>
    <undo index="65535" exp="ref" v="1" dr="BF1" r="BF62" sId="2"/>
    <undo index="65535" exp="ref" v="1" dr="BE1" r="BE62" sId="2"/>
    <undo index="65535" exp="ref" v="1" dr="BD1" r="BD62" sId="2"/>
    <undo index="65535" exp="ref" v="1" dr="BC1" r="BC62" sId="2"/>
    <undo index="65535" exp="ref" v="1" dr="BB1" r="BB62" sId="2"/>
    <undo index="65535" exp="ref" v="1" dr="BA1" r="BA62" sId="2"/>
    <undo index="65535" exp="ref" v="1" dr="AZ1" r="AZ62" sId="2"/>
    <undo index="65535" exp="ref" v="1" dr="AY1" r="AY62" sId="2"/>
    <undo index="65535" exp="ref" v="1" dr="AX1" r="AX62" sId="2"/>
    <undo index="65535" exp="ref" v="1" dr="AW1" r="AW62" sId="2"/>
    <undo index="65535" exp="ref" v="1" dr="AV1" r="AV62" sId="2"/>
    <undo index="65535" exp="ref" v="1" dr="AU1" r="AU62" sId="2"/>
    <undo index="65535" exp="ref" v="1" dr="AT1" r="AT62" sId="2"/>
    <undo index="65535" exp="ref" v="1" dr="AS1" r="AS62" sId="2"/>
    <undo index="65535" exp="ref" v="1" dr="AR1" r="AR62" sId="2"/>
    <undo index="65535" exp="ref" v="1" dr="AQ1" r="AQ62" sId="2"/>
    <undo index="65535" exp="ref" v="1" dr="AP1" r="AP62" sId="2"/>
    <undo index="65535" exp="ref" v="1" dr="AO1" r="AO62" sId="2"/>
    <undo index="65535" exp="ref" v="1" dr="AN1" r="AN62" sId="2"/>
    <undo index="65535" exp="ref" v="1" dr="AM1" r="AM62" sId="2"/>
    <undo index="65535" exp="ref" v="1" dr="AL1" r="AL62" sId="2"/>
    <undo index="65535" exp="ref" v="1" dr="AK1" r="AK62" sId="2"/>
    <undo index="65535" exp="ref" v="1" dr="AJ1" r="AJ62" sId="2"/>
    <undo index="65535" exp="ref" v="1" dr="AI1" r="AI62" sId="2"/>
    <undo index="65535" exp="ref" v="1" dr="AH1" r="AH62" sId="2"/>
    <undo index="65535" exp="ref" v="1" dr="AG1" r="AG62" sId="2"/>
    <undo index="65535" exp="ref" v="1" dr="AF1" r="AF62" sId="2"/>
    <undo index="65535" exp="ref" v="1" dr="AE1" r="AE62" sId="2"/>
    <undo index="65535" exp="ref" v="1" dr="AD1" r="AD62" sId="2"/>
    <undo index="65535" exp="ref" v="1" dr="AC1" r="AC62" sId="2"/>
    <undo index="65535" exp="ref" v="1" dr="AB1" r="AB62" sId="2"/>
    <undo index="65535" exp="ref" v="1" dr="AA1" r="AA62" sId="2"/>
    <undo index="65535" exp="ref" v="1" dr="Z1" r="Z62" sId="2"/>
    <undo index="65535" exp="ref" v="1" dr="Y1" r="Y62" sId="2"/>
    <undo index="65535" exp="ref" v="1" dr="X1" r="X62" sId="2"/>
    <undo index="65535" exp="ref" v="1" dr="V1" r="V62" sId="2"/>
    <undo index="65535" exp="ref" v="1" dr="U1" r="U62" sId="2"/>
    <undo index="65535" exp="ref" v="1" dr="T1" r="T62" sId="2"/>
    <undo index="65535" exp="ref" v="1" dr="S1" r="S62" sId="2"/>
    <undo index="65535" exp="ref" v="1" dr="R1" r="R62" sId="2"/>
    <undo index="65535" exp="ref" v="1" dr="Q1" r="Q62" sId="2"/>
    <undo index="65535" exp="ref" v="1" dr="O1" r="O62" sId="2"/>
    <undo index="65535" exp="ref" v="1" dr="N1" r="N62" sId="2"/>
    <undo index="65535" exp="ref" v="1" dr="M1" r="M62" sId="2"/>
    <undo index="65535" exp="ref" v="1" dr="L1" r="L62" sId="2"/>
    <undo index="65535" exp="ref" v="1" dr="K1" r="K62" sId="2"/>
    <undo index="65535" exp="ref" v="1" dr="J1" r="J62" sId="2"/>
    <undo index="65535" exp="ref" v="1" dr="I1" r="I62" sId="2"/>
    <undo index="65535" exp="ref" v="1" dr="H1" r="H62" sId="2"/>
    <undo index="65535" exp="ref" v="1" dr="G1" r="G62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K1" r="BK28" sId="2"/>
    <undo index="65535" exp="ref" v="1" dr="BJ1" r="BJ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Q$187" dn="Z_5C50C604_8817_449F_8F3F_E8AD328EA193_.wvu.FilterData" sId="2"/>
    <undo index="65535" exp="area" ref3D="1" dr="$A$1:$BQ$187" dn="Z_46AB56D5_CE66_4F5F_B4E5_213E35ACB9B0_.wvu.FilterData" sId="2"/>
    <undo index="65535" exp="area" ref3D="1" dr="$A$1:$BQ$187" dn="Z_4BD5850D_B4C1_4FE6_AD12_AE545D24D33E_.wvu.FilterData" sId="2"/>
    <undo index="65535" exp="area" ref3D="1" dr="$A$1:$BN$164" dn="Z_576E8EB8_231A_4B9C_8553_A1D26E68DBF4_.wvu.FilterData" sId="2"/>
    <undo index="65535" exp="area" ref3D="1" dr="$A$1:$BQ$187" dn="Z_55F024CD_A7F9_4381_9942_5ED21204AFB7_.wvu.FilterData" sId="2"/>
    <undo index="65535" exp="area" ref3D="1" dr="$A$1:$BQ$187" dn="Z_47017308_DD16_4B6B_A416_7C23F4163BFC_.wvu.FilterData" sId="2"/>
    <undo index="65535" exp="area" ref3D="1" dr="$A$101:$XFD$103" dn="Z_55F024CD_A7F9_4381_9942_5ED21204AFB7_.wvu.Rows" sId="2"/>
    <undo index="65535" exp="area" ref3D="1" dr="$A$1:$BQ$187" dn="Z_548836E9_BAE3_4C1D_9753_5BA7F14C972B_.wvu.FilterData" sId="2"/>
    <undo index="65535" exp="area" ref3D="1" dr="$A$1:$BQ$187" dn="Z_4C44266F_1657_42B1_9F9F_211C03048443_.wvu.FilterData" sId="2"/>
    <undo index="65535" exp="area" ref3D="1" dr="$A$1:$BQ$187" dn="Z_4C072D60_E856_4D03_8778_D056B82F8B94_.wvu.FilterData" sId="2"/>
    <undo index="65535" exp="area" ref3D="1" dr="$A$1:$BQ$187" dn="Z_4BE51A18_B0A0_401D_9A09_F692E0ECB09B_.wvu.FilterData" sId="2"/>
    <undo index="65535" exp="area" ref3D="1" dr="$A$1:$BN$164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7" dn="Z_21645E57_F323_458B_8C78_7EF5EAB3241D_.wvu.FilterData" sId="2"/>
    <undo index="65535" exp="area" ref3D="1" dr="$A$1:$BQ$187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7" dn="Z_33D12EA1_AACC_4603_8E15_8770011823CA_.wvu.FilterData" sId="2"/>
    <undo index="65535" exp="area" ref3D="1" dr="$A$1:$BN$164" dn="Z_333A1E19_F4F4_47F6_AD2B_2BE477C76F83_.wvu.FilterData" sId="2"/>
    <undo index="65535" exp="area" ref3D="1" dr="$A$1:$BN$164" dn="Z_3C27053D_42BE_4733_9A9A_98C3EC4C1114_.wvu.FilterData" sId="2"/>
    <undo index="65535" exp="area" ref3D="1" dr="$A$1:$BQ$187" dn="Z_3288564A_BFCE_41BC_96A5_F5D0AAF87967_.wvu.FilterData" sId="2"/>
    <undo index="65535" exp="area" ref3D="1" dr="$A$1:$BN$164" dn="Z_2CF1BD94_9333_4EDC_B093_96781F7E2A66_.wvu.FilterData" sId="2"/>
    <undo index="65535" exp="area" ref3D="1" dr="$F$1:$O$1048576" dn="Z_10CC6A42_76CA_4CE7_9AB7_75E8EE03DD52_.wvu.Cols" sId="2"/>
    <undo index="65535" exp="area" ref3D="1" dr="$A$1:$BQ$187" dn="Z_17F71549_832A_4009_82E2_0F147A99FD62_.wvu.FilterData" sId="2"/>
    <undo index="65535" exp="area" ref3D="1" dr="$G$1:$AC$1048576" dn="Z_08C80893_5081_4028_8574_8533972FAA81_.wvu.Cols" sId="2"/>
    <undo index="65535" exp="area" ref3D="1" dr="$A$1:$BQ$187" dn="Z_10CC6A42_76CA_4CE7_9AB7_75E8EE03DD52_.wvu.FilterData" sId="2"/>
    <undo index="65535" exp="area" ref3D="1" dr="$A$1:$BQ$187" dn="Z_041136D2_2130_4255_B443_15B49F564E84_.wvu.FilterData" sId="2"/>
    <undo index="65535" exp="area" ref3D="1" dr="$A$1:$BQ$187" dn="_FilterDatabase" sId="2"/>
    <undo index="65535" exp="area" ref3D="1" dr="$A$1:$BQ$187" dn="Z_E03ED48E_5836_47B1_8E5C_A35B520BF57D_.wvu.FilterData" sId="2"/>
    <undo index="65535" exp="area" ref3D="1" dr="$A$1:$BQ$187" dn="Z_EF158714_875A_408E_A073_2BB190003FA1_.wvu.FilterData" sId="2"/>
    <undo index="65535" exp="area" ref3D="1" dr="$A$1:$BN$164" dn="Z_F3C706F4_7B38_4C28_9298_5B4CB7A6C527_.wvu.FilterData" sId="2"/>
    <undo index="65535" exp="area" ref3D="1" dr="$A$1:$BQ$187" dn="Z_EAC6CC38_A7AF_4744_8C91_BFF9B8DF99EB_.wvu.FilterData" sId="2"/>
    <undo index="65535" exp="area" ref3D="1" dr="$A$1:$BQ$187" dn="Z_CFC70DAD_9272_4687_81F7_C81AC324E34E_.wvu.FilterData" sId="2"/>
    <undo index="65535" exp="area" ref3D="1" dr="$F$1:$G$1048576" dn="Z_A6899CFB_DE4A_47C1_BF00_BC795B1F1A06_.wvu.Cols" sId="2"/>
    <undo index="65535" exp="area" ref3D="1" dr="$A$1:$BQ$187" dn="Z_B54EAF79_9AE3_405E_8904_DC2B8F7A3D1F_.wvu.FilterData" sId="2"/>
    <undo index="65535" exp="area" ref3D="1" dr="$A$1:$BN$164" dn="Z_AF471218_71A9_41DF_AB12_A6B411E3A0B2_.wvu.FilterData" sId="2"/>
    <undo index="65535" exp="area" ref3D="1" dr="$A$1:$BQ$187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7" dn="Z_9E1AF9C5_7523_4018_94CC_68120299FD5E_.wvu.FilterData" sId="2"/>
    <undo index="65535" exp="area" ref3D="1" dr="$A$1:$BQ$187" dn="Z_AC823C34_08D3_4F48_9C7B_A99D9A5AE1CD_.wvu.FilterData" sId="2"/>
    <undo index="65535" exp="area" ref3D="1" dr="$A$1:$BQ$187" dn="Z_86680E72_FC77_45EF_9FFF_2A77157FA8B6_.wvu.FilterData" sId="2"/>
    <undo index="65535" exp="area" ref3D="1" dr="$A$1:$BQ$187" dn="Z_8BC85080_E9E4_4C4F_A87C_66C5B69F0AB3_.wvu.FilterData" sId="2"/>
    <undo index="65535" exp="area" ref3D="1" dr="$A$1:$BQ$187" dn="Z_8D6B43F0_C7E3_4081_96D2_8B609D37DAAB_.wvu.FilterData" sId="2"/>
    <undo index="65535" exp="area" ref3D="1" dr="$A$1:$BQ$187" dn="Z_8A152B63_ED7E_405D_A50B_C1D668B7C471_.wvu.FilterData" sId="2"/>
    <undo index="65535" exp="area" ref3D="1" dr="$A$1:$BQ$187" dn="Z_8CA720A9_FC92_4EB9_91CC_E90FE3E70EA6_.wvu.FilterData" sId="2"/>
    <undo index="65535" exp="area" ref3D="1" dr="$A$1:$BQ$187" dn="Z_84B6601C_494C_4B8C_8A18_32BF39A4BAB9_.wvu.FilterData" sId="2"/>
    <undo index="65535" exp="area" ref3D="1" dr="$A$1:$BQ$187" dn="Z_96AA1C6C_9C0B_4D32_B20F_7AD639330690_.wvu.FilterData" sId="2"/>
    <undo index="65535" exp="area" ref3D="1" dr="$A$1:$BQ$187" dn="Z_8DE3EABB_0E9D_41EA_8232_A271335B70CD_.wvu.FilterData" sId="2"/>
    <undo index="65535" exp="area" ref3D="1" dr="$A$1:$BN$164" dn="Z_784C2034_CF2B_4761_861E_AC6FFC5151CE_.wvu.FilterData" sId="2"/>
    <undo index="65535" exp="area" ref3D="1" dr="$A$101:$XFD$103" dn="Z_6CD4B2A0_A5AD_41EC_A1DE_046A1B74E5A7_.wvu.Rows" sId="2"/>
    <undo index="65535" exp="area" ref3D="1" dr="$A$1:$BQ$187" dn="Z_815BE6D6_07F9_4CBF_B8FD_89E61A8B16EF_.wvu.FilterData" sId="2"/>
    <undo index="65535" exp="area" ref3D="1" dr="$B$1:$O$1048576" dn="Z_815BE6D6_07F9_4CBF_B8FD_89E61A8B16EF_.wvu.Cols" sId="2"/>
    <undo index="65535" exp="area" ref3D="1" dr="$A$1:$BQ$187" dn="Z_814CBB97_E2E7_4E55_8983_BB135E83F82A_.wvu.FilterData" sId="2"/>
    <undo index="65535" exp="area" ref3D="1" dr="$A$1:$BN$164" dn="Z_6F39DC8C_CFAF_4903_A623_34F8D498ADC0_.wvu.FilterData" sId="2"/>
    <undo index="65535" exp="area" ref3D="1" dr="$A$1:$BQ$187" dn="Z_781C4B64_7C8D_415F_9AB6_576FAA0890C7_.wvu.FilterData" sId="2"/>
    <undo index="65535" exp="area" ref3D="1" dr="$A$1:$BQ$187" dn="Z_6F7B7A9F_7F6E_4FC5_BE44_B80147D67BB7_.wvu.FilterData" sId="2"/>
    <undo index="65535" exp="area" ref3D="1" dr="$F$1:$F$1048576" dn="Z_781C4B64_7C8D_415F_9AB6_576FAA0890C7_.wvu.Cols" sId="2"/>
    <undo index="65535" exp="area" ref3D="1" dr="$A$1:$BQ$187" dn="Z_812B22C6_47B4_4E69_B761_78555FEB9C19_.wvu.FilterData" sId="2"/>
    <undo index="65535" exp="area" ref3D="1" dr="$A$1:$BQ$187" dn="Z_6CD4B2A0_A5AD_41EC_A1DE_046A1B74E5A7_.wvu.FilterData" sId="2"/>
    <undo index="65535" exp="area" ref3D="1" dr="$A$1:$BQ$187" dn="Z_674EC46E_6807_4283_A3B1_E74DD4CBCC80_.wvu.FilterData" sId="2"/>
    <undo index="65535" exp="area" ref3D="1" dr="$A$1:$BQ$187" dn="Z_650F9B20_6D41_44B5_B7FE_B717366810E2_.wvu.FilterData" sId="2"/>
    <undo index="65535" exp="area" ref3D="1" dr="$A$1:$BQ$187" dn="Z_64A60B51_B78D_478B_A690_AB565476B1E2_.wvu.FilterData" sId="2"/>
    <undo index="65535" exp="area" ref3D="1" dr="$A$1:$BQ$187" dn="Z_5F8EC55F_6BE6_42EB_BDA6_7DA9ACE0C263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BL104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BM104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31" sId="2" ref="A1:XFD1" action="deleteRow">
    <undo index="65535" exp="area" ref3D="1" dr="$A$1:$BQ$186" dn="Z_5C50C604_8817_449F_8F3F_E8AD328EA193_.wvu.FilterData" sId="2"/>
    <undo index="65535" exp="area" ref3D="1" dr="$A$1:$BQ$186" dn="Z_46AB56D5_CE66_4F5F_B4E5_213E35ACB9B0_.wvu.FilterData" sId="2"/>
    <undo index="65535" exp="area" ref3D="1" dr="$A$1:$BQ$186" dn="Z_4BD5850D_B4C1_4FE6_AD12_AE545D24D33E_.wvu.FilterData" sId="2"/>
    <undo index="65535" exp="area" ref3D="1" dr="$A$1:$BN$163" dn="Z_576E8EB8_231A_4B9C_8553_A1D26E68DBF4_.wvu.FilterData" sId="2"/>
    <undo index="65535" exp="area" ref3D="1" dr="$A$1:$BQ$186" dn="Z_55F024CD_A7F9_4381_9942_5ED21204AFB7_.wvu.FilterData" sId="2"/>
    <undo index="65535" exp="area" ref3D="1" dr="$A$1:$BQ$186" dn="Z_47017308_DD16_4B6B_A416_7C23F4163BFC_.wvu.FilterData" sId="2"/>
    <undo index="65535" exp="area" ref3D="1" dr="$A$100:$XFD$102" dn="Z_55F024CD_A7F9_4381_9942_5ED21204AFB7_.wvu.Rows" sId="2"/>
    <undo index="65535" exp="area" ref3D="1" dr="$A$1:$BQ$186" dn="Z_548836E9_BAE3_4C1D_9753_5BA7F14C972B_.wvu.FilterData" sId="2"/>
    <undo index="65535" exp="area" ref3D="1" dr="$A$1:$BQ$186" dn="Z_4C44266F_1657_42B1_9F9F_211C03048443_.wvu.FilterData" sId="2"/>
    <undo index="65535" exp="area" ref3D="1" dr="$A$1:$BQ$186" dn="Z_4C072D60_E856_4D03_8778_D056B82F8B94_.wvu.FilterData" sId="2"/>
    <undo index="65535" exp="area" ref3D="1" dr="$A$1:$BQ$186" dn="Z_4BE51A18_B0A0_401D_9A09_F692E0ECB09B_.wvu.FilterData" sId="2"/>
    <undo index="65535" exp="area" ref3D="1" dr="$A$1:$BN$163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6" dn="Z_21645E57_F323_458B_8C78_7EF5EAB3241D_.wvu.FilterData" sId="2"/>
    <undo index="65535" exp="area" ref3D="1" dr="$A$1:$BQ$186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6" dn="Z_33D12EA1_AACC_4603_8E15_8770011823CA_.wvu.FilterData" sId="2"/>
    <undo index="65535" exp="area" ref3D="1" dr="$A$1:$BN$163" dn="Z_333A1E19_F4F4_47F6_AD2B_2BE477C76F83_.wvu.FilterData" sId="2"/>
    <undo index="65535" exp="area" ref3D="1" dr="$A$1:$BN$163" dn="Z_3C27053D_42BE_4733_9A9A_98C3EC4C1114_.wvu.FilterData" sId="2"/>
    <undo index="65535" exp="area" ref3D="1" dr="$A$1:$BQ$186" dn="Z_3288564A_BFCE_41BC_96A5_F5D0AAF87967_.wvu.FilterData" sId="2"/>
    <undo index="65535" exp="area" ref3D="1" dr="$A$1:$BN$163" dn="Z_2CF1BD94_9333_4EDC_B093_96781F7E2A66_.wvu.FilterData" sId="2"/>
    <undo index="65535" exp="area" ref3D="1" dr="$F$1:$O$1048576" dn="Z_10CC6A42_76CA_4CE7_9AB7_75E8EE03DD52_.wvu.Cols" sId="2"/>
    <undo index="65535" exp="area" ref3D="1" dr="$A$1:$BQ$186" dn="Z_17F71549_832A_4009_82E2_0F147A99FD62_.wvu.FilterData" sId="2"/>
    <undo index="65535" exp="area" ref3D="1" dr="$G$1:$AC$1048576" dn="Z_08C80893_5081_4028_8574_8533972FAA81_.wvu.Cols" sId="2"/>
    <undo index="65535" exp="area" ref3D="1" dr="$A$1:$BQ$186" dn="Z_10CC6A42_76CA_4CE7_9AB7_75E8EE03DD52_.wvu.FilterData" sId="2"/>
    <undo index="65535" exp="area" ref3D="1" dr="$A$1:$BQ$186" dn="Z_041136D2_2130_4255_B443_15B49F564E84_.wvu.FilterData" sId="2"/>
    <undo index="65535" exp="area" ref3D="1" dr="$A$1:$BQ$186" dn="_FilterDatabase" sId="2"/>
    <undo index="65535" exp="area" ref3D="1" dr="$A$1:$BQ$186" dn="Z_E03ED48E_5836_47B1_8E5C_A35B520BF57D_.wvu.FilterData" sId="2"/>
    <undo index="65535" exp="area" ref3D="1" dr="$A$1:$BQ$186" dn="Z_EF158714_875A_408E_A073_2BB190003FA1_.wvu.FilterData" sId="2"/>
    <undo index="65535" exp="area" ref3D="1" dr="$A$1:$BN$163" dn="Z_F3C706F4_7B38_4C28_9298_5B4CB7A6C527_.wvu.FilterData" sId="2"/>
    <undo index="65535" exp="area" ref3D="1" dr="$A$1:$BQ$186" dn="Z_EAC6CC38_A7AF_4744_8C91_BFF9B8DF99EB_.wvu.FilterData" sId="2"/>
    <undo index="65535" exp="area" ref3D="1" dr="$A$1:$BQ$186" dn="Z_CFC70DAD_9272_4687_81F7_C81AC324E34E_.wvu.FilterData" sId="2"/>
    <undo index="65535" exp="area" ref3D="1" dr="$F$1:$G$1048576" dn="Z_A6899CFB_DE4A_47C1_BF00_BC795B1F1A06_.wvu.Cols" sId="2"/>
    <undo index="65535" exp="area" ref3D="1" dr="$A$1:$BQ$186" dn="Z_B54EAF79_9AE3_405E_8904_DC2B8F7A3D1F_.wvu.FilterData" sId="2"/>
    <undo index="65535" exp="area" ref3D="1" dr="$A$1:$BN$163" dn="Z_AF471218_71A9_41DF_AB12_A6B411E3A0B2_.wvu.FilterData" sId="2"/>
    <undo index="65535" exp="area" ref3D="1" dr="$A$1:$BQ$186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6" dn="Z_9E1AF9C5_7523_4018_94CC_68120299FD5E_.wvu.FilterData" sId="2"/>
    <undo index="65535" exp="area" ref3D="1" dr="$A$1:$BQ$186" dn="Z_AC823C34_08D3_4F48_9C7B_A99D9A5AE1CD_.wvu.FilterData" sId="2"/>
    <undo index="65535" exp="area" ref3D="1" dr="$A$1:$BQ$186" dn="Z_86680E72_FC77_45EF_9FFF_2A77157FA8B6_.wvu.FilterData" sId="2"/>
    <undo index="65535" exp="area" ref3D="1" dr="$A$1:$BQ$186" dn="Z_8BC85080_E9E4_4C4F_A87C_66C5B69F0AB3_.wvu.FilterData" sId="2"/>
    <undo index="65535" exp="area" ref3D="1" dr="$A$1:$BQ$186" dn="Z_8D6B43F0_C7E3_4081_96D2_8B609D37DAAB_.wvu.FilterData" sId="2"/>
    <undo index="65535" exp="area" ref3D="1" dr="$A$1:$BQ$186" dn="Z_8A152B63_ED7E_405D_A50B_C1D668B7C471_.wvu.FilterData" sId="2"/>
    <undo index="65535" exp="area" ref3D="1" dr="$A$1:$BQ$186" dn="Z_8CA720A9_FC92_4EB9_91CC_E90FE3E70EA6_.wvu.FilterData" sId="2"/>
    <undo index="65535" exp="area" ref3D="1" dr="$A$1:$BQ$186" dn="Z_84B6601C_494C_4B8C_8A18_32BF39A4BAB9_.wvu.FilterData" sId="2"/>
    <undo index="65535" exp="area" ref3D="1" dr="$A$1:$BQ$186" dn="Z_96AA1C6C_9C0B_4D32_B20F_7AD639330690_.wvu.FilterData" sId="2"/>
    <undo index="65535" exp="area" ref3D="1" dr="$A$1:$BQ$186" dn="Z_8DE3EABB_0E9D_41EA_8232_A271335B70CD_.wvu.FilterData" sId="2"/>
    <undo index="65535" exp="area" ref3D="1" dr="$A$1:$BN$163" dn="Z_784C2034_CF2B_4761_861E_AC6FFC5151CE_.wvu.FilterData" sId="2"/>
    <undo index="65535" exp="area" ref3D="1" dr="$A$100:$XFD$102" dn="Z_6CD4B2A0_A5AD_41EC_A1DE_046A1B74E5A7_.wvu.Rows" sId="2"/>
    <undo index="65535" exp="area" ref3D="1" dr="$A$1:$BQ$186" dn="Z_815BE6D6_07F9_4CBF_B8FD_89E61A8B16EF_.wvu.FilterData" sId="2"/>
    <undo index="65535" exp="area" ref3D="1" dr="$B$1:$O$1048576" dn="Z_815BE6D6_07F9_4CBF_B8FD_89E61A8B16EF_.wvu.Cols" sId="2"/>
    <undo index="65535" exp="area" ref3D="1" dr="$A$1:$BQ$186" dn="Z_814CBB97_E2E7_4E55_8983_BB135E83F82A_.wvu.FilterData" sId="2"/>
    <undo index="65535" exp="area" ref3D="1" dr="$A$1:$BN$163" dn="Z_6F39DC8C_CFAF_4903_A623_34F8D498ADC0_.wvu.FilterData" sId="2"/>
    <undo index="65535" exp="area" ref3D="1" dr="$A$1:$BQ$186" dn="Z_781C4B64_7C8D_415F_9AB6_576FAA0890C7_.wvu.FilterData" sId="2"/>
    <undo index="65535" exp="area" ref3D="1" dr="$A$1:$BQ$186" dn="Z_6F7B7A9F_7F6E_4FC5_BE44_B80147D67BB7_.wvu.FilterData" sId="2"/>
    <undo index="65535" exp="area" ref3D="1" dr="$F$1:$F$1048576" dn="Z_781C4B64_7C8D_415F_9AB6_576FAA0890C7_.wvu.Cols" sId="2"/>
    <undo index="65535" exp="area" ref3D="1" dr="$A$1:$BQ$186" dn="Z_812B22C6_47B4_4E69_B761_78555FEB9C19_.wvu.FilterData" sId="2"/>
    <undo index="65535" exp="area" ref3D="1" dr="$A$1:$BQ$186" dn="Z_6CD4B2A0_A5AD_41EC_A1DE_046A1B74E5A7_.wvu.FilterData" sId="2"/>
    <undo index="65535" exp="area" ref3D="1" dr="$A$1:$BQ$186" dn="Z_674EC46E_6807_4283_A3B1_E74DD4CBCC80_.wvu.FilterData" sId="2"/>
    <undo index="65535" exp="area" ref3D="1" dr="$A$1:$BQ$186" dn="Z_650F9B20_6D41_44B5_B7FE_B717366810E2_.wvu.FilterData" sId="2"/>
    <undo index="65535" exp="area" ref3D="1" dr="$A$1:$BQ$186" dn="Z_64A60B51_B78D_478B_A690_AB565476B1E2_.wvu.FilterData" sId="2"/>
    <undo index="65535" exp="area" ref3D="1" dr="$A$1:$BQ$186" dn="Z_5F8EC55F_6BE6_42EB_BDA6_7DA9ACE0C263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Z9/Z103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AA9/AA103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T1">
        <f>AT9/AT103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U1">
        <f>AU9/AU103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BJ9/BJ103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BK9/BK103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BL9/BL103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32" sId="2" ref="A1:XFD1" action="deleteRow">
    <undo index="65535" exp="area" ref3D="1" dr="$A$1:$BQ$185" dn="Z_5C50C604_8817_449F_8F3F_E8AD328EA193_.wvu.FilterData" sId="2"/>
    <undo index="65535" exp="area" ref3D="1" dr="$A$1:$BQ$185" dn="Z_46AB56D5_CE66_4F5F_B4E5_213E35ACB9B0_.wvu.FilterData" sId="2"/>
    <undo index="65535" exp="area" ref3D="1" dr="$A$1:$BQ$185" dn="Z_4BD5850D_B4C1_4FE6_AD12_AE545D24D33E_.wvu.FilterData" sId="2"/>
    <undo index="65535" exp="area" ref3D="1" dr="$A$1:$BN$162" dn="Z_576E8EB8_231A_4B9C_8553_A1D26E68DBF4_.wvu.FilterData" sId="2"/>
    <undo index="65535" exp="area" ref3D="1" dr="$A$1:$BQ$185" dn="Z_55F024CD_A7F9_4381_9942_5ED21204AFB7_.wvu.FilterData" sId="2"/>
    <undo index="65535" exp="area" ref3D="1" dr="$A$1:$BQ$185" dn="Z_47017308_DD16_4B6B_A416_7C23F4163BFC_.wvu.FilterData" sId="2"/>
    <undo index="65535" exp="area" ref3D="1" dr="$A$99:$XFD$101" dn="Z_55F024CD_A7F9_4381_9942_5ED21204AFB7_.wvu.Rows" sId="2"/>
    <undo index="65535" exp="area" ref3D="1" dr="$A$1:$BQ$185" dn="Z_548836E9_BAE3_4C1D_9753_5BA7F14C972B_.wvu.FilterData" sId="2"/>
    <undo index="65535" exp="area" ref3D="1" dr="$A$1:$BQ$185" dn="Z_4C44266F_1657_42B1_9F9F_211C03048443_.wvu.FilterData" sId="2"/>
    <undo index="65535" exp="area" ref3D="1" dr="$A$1:$BQ$185" dn="Z_4C072D60_E856_4D03_8778_D056B82F8B94_.wvu.FilterData" sId="2"/>
    <undo index="65535" exp="area" ref3D="1" dr="$A$1:$BQ$185" dn="Z_4BE51A18_B0A0_401D_9A09_F692E0ECB09B_.wvu.FilterData" sId="2"/>
    <undo index="65535" exp="area" ref3D="1" dr="$A$1:$BN$162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5" dn="Z_21645E57_F323_458B_8C78_7EF5EAB3241D_.wvu.FilterData" sId="2"/>
    <undo index="65535" exp="area" ref3D="1" dr="$A$1:$BQ$185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5" dn="Z_33D12EA1_AACC_4603_8E15_8770011823CA_.wvu.FilterData" sId="2"/>
    <undo index="65535" exp="area" ref3D="1" dr="$A$1:$BN$162" dn="Z_333A1E19_F4F4_47F6_AD2B_2BE477C76F83_.wvu.FilterData" sId="2"/>
    <undo index="65535" exp="area" ref3D="1" dr="$A$1:$BN$162" dn="Z_3C27053D_42BE_4733_9A9A_98C3EC4C1114_.wvu.FilterData" sId="2"/>
    <undo index="65535" exp="area" ref3D="1" dr="$A$1:$BQ$185" dn="Z_3288564A_BFCE_41BC_96A5_F5D0AAF87967_.wvu.FilterData" sId="2"/>
    <undo index="65535" exp="area" ref3D="1" dr="$A$1:$BN$162" dn="Z_2CF1BD94_9333_4EDC_B093_96781F7E2A66_.wvu.FilterData" sId="2"/>
    <undo index="65535" exp="area" ref3D="1" dr="$F$1:$O$1048576" dn="Z_10CC6A42_76CA_4CE7_9AB7_75E8EE03DD52_.wvu.Cols" sId="2"/>
    <undo index="65535" exp="area" ref3D="1" dr="$A$1:$BQ$185" dn="Z_17F71549_832A_4009_82E2_0F147A99FD62_.wvu.FilterData" sId="2"/>
    <undo index="65535" exp="area" ref3D="1" dr="$G$1:$AC$1048576" dn="Z_08C80893_5081_4028_8574_8533972FAA81_.wvu.Cols" sId="2"/>
    <undo index="65535" exp="area" ref3D="1" dr="$A$1:$BQ$185" dn="Z_10CC6A42_76CA_4CE7_9AB7_75E8EE03DD52_.wvu.FilterData" sId="2"/>
    <undo index="65535" exp="area" ref3D="1" dr="$A$1:$BQ$185" dn="Z_041136D2_2130_4255_B443_15B49F564E84_.wvu.FilterData" sId="2"/>
    <undo index="65535" exp="area" ref3D="1" dr="$A$1:$BQ$185" dn="_FilterDatabase" sId="2"/>
    <undo index="65535" exp="area" ref3D="1" dr="$A$1:$BQ$185" dn="Z_E03ED48E_5836_47B1_8E5C_A35B520BF57D_.wvu.FilterData" sId="2"/>
    <undo index="65535" exp="area" ref3D="1" dr="$A$1:$BQ$185" dn="Z_EF158714_875A_408E_A073_2BB190003FA1_.wvu.FilterData" sId="2"/>
    <undo index="65535" exp="area" ref3D="1" dr="$A$1:$BN$162" dn="Z_F3C706F4_7B38_4C28_9298_5B4CB7A6C527_.wvu.FilterData" sId="2"/>
    <undo index="65535" exp="area" ref3D="1" dr="$A$1:$BQ$185" dn="Z_EAC6CC38_A7AF_4744_8C91_BFF9B8DF99EB_.wvu.FilterData" sId="2"/>
    <undo index="65535" exp="area" ref3D="1" dr="$A$1:$BQ$185" dn="Z_CFC70DAD_9272_4687_81F7_C81AC324E34E_.wvu.FilterData" sId="2"/>
    <undo index="65535" exp="area" ref3D="1" dr="$F$1:$G$1048576" dn="Z_A6899CFB_DE4A_47C1_BF00_BC795B1F1A06_.wvu.Cols" sId="2"/>
    <undo index="65535" exp="area" ref3D="1" dr="$A$1:$BQ$185" dn="Z_B54EAF79_9AE3_405E_8904_DC2B8F7A3D1F_.wvu.FilterData" sId="2"/>
    <undo index="65535" exp="area" ref3D="1" dr="$A$1:$BN$162" dn="Z_AF471218_71A9_41DF_AB12_A6B411E3A0B2_.wvu.FilterData" sId="2"/>
    <undo index="65535" exp="area" ref3D="1" dr="$A$1:$BQ$185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5" dn="Z_9E1AF9C5_7523_4018_94CC_68120299FD5E_.wvu.FilterData" sId="2"/>
    <undo index="65535" exp="area" ref3D="1" dr="$A$1:$BQ$185" dn="Z_AC823C34_08D3_4F48_9C7B_A99D9A5AE1CD_.wvu.FilterData" sId="2"/>
    <undo index="65535" exp="area" ref3D="1" dr="$A$1:$BQ$185" dn="Z_86680E72_FC77_45EF_9FFF_2A77157FA8B6_.wvu.FilterData" sId="2"/>
    <undo index="65535" exp="area" ref3D="1" dr="$A$1:$BQ$185" dn="Z_8BC85080_E9E4_4C4F_A87C_66C5B69F0AB3_.wvu.FilterData" sId="2"/>
    <undo index="65535" exp="area" ref3D="1" dr="$A$1:$BQ$185" dn="Z_8D6B43F0_C7E3_4081_96D2_8B609D37DAAB_.wvu.FilterData" sId="2"/>
    <undo index="65535" exp="area" ref3D="1" dr="$A$1:$BQ$185" dn="Z_8A152B63_ED7E_405D_A50B_C1D668B7C471_.wvu.FilterData" sId="2"/>
    <undo index="65535" exp="area" ref3D="1" dr="$A$1:$BQ$185" dn="Z_8CA720A9_FC92_4EB9_91CC_E90FE3E70EA6_.wvu.FilterData" sId="2"/>
    <undo index="65535" exp="area" ref3D="1" dr="$A$1:$BQ$185" dn="Z_84B6601C_494C_4B8C_8A18_32BF39A4BAB9_.wvu.FilterData" sId="2"/>
    <undo index="65535" exp="area" ref3D="1" dr="$A$1:$BQ$185" dn="Z_96AA1C6C_9C0B_4D32_B20F_7AD639330690_.wvu.FilterData" sId="2"/>
    <undo index="65535" exp="area" ref3D="1" dr="$A$1:$BQ$185" dn="Z_8DE3EABB_0E9D_41EA_8232_A271335B70CD_.wvu.FilterData" sId="2"/>
    <undo index="65535" exp="area" ref3D="1" dr="$A$1:$BN$162" dn="Z_784C2034_CF2B_4761_861E_AC6FFC5151CE_.wvu.FilterData" sId="2"/>
    <undo index="65535" exp="area" ref3D="1" dr="$A$99:$XFD$101" dn="Z_6CD4B2A0_A5AD_41EC_A1DE_046A1B74E5A7_.wvu.Rows" sId="2"/>
    <undo index="65535" exp="area" ref3D="1" dr="$A$1:$BQ$185" dn="Z_815BE6D6_07F9_4CBF_B8FD_89E61A8B16EF_.wvu.FilterData" sId="2"/>
    <undo index="65535" exp="area" ref3D="1" dr="$B$1:$O$1048576" dn="Z_815BE6D6_07F9_4CBF_B8FD_89E61A8B16EF_.wvu.Cols" sId="2"/>
    <undo index="65535" exp="area" ref3D="1" dr="$A$1:$BQ$185" dn="Z_814CBB97_E2E7_4E55_8983_BB135E83F82A_.wvu.FilterData" sId="2"/>
    <undo index="65535" exp="area" ref3D="1" dr="$A$1:$BN$162" dn="Z_6F39DC8C_CFAF_4903_A623_34F8D498ADC0_.wvu.FilterData" sId="2"/>
    <undo index="65535" exp="area" ref3D="1" dr="$A$1:$BQ$185" dn="Z_781C4B64_7C8D_415F_9AB6_576FAA0890C7_.wvu.FilterData" sId="2"/>
    <undo index="65535" exp="area" ref3D="1" dr="$A$1:$BQ$185" dn="Z_6F7B7A9F_7F6E_4FC5_BE44_B80147D67BB7_.wvu.FilterData" sId="2"/>
    <undo index="65535" exp="area" ref3D="1" dr="$F$1:$F$1048576" dn="Z_781C4B64_7C8D_415F_9AB6_576FAA0890C7_.wvu.Cols" sId="2"/>
    <undo index="65535" exp="area" ref3D="1" dr="$A$1:$BQ$185" dn="Z_812B22C6_47B4_4E69_B761_78555FEB9C19_.wvu.FilterData" sId="2"/>
    <undo index="65535" exp="area" ref3D="1" dr="$A$1:$BQ$185" dn="Z_6CD4B2A0_A5AD_41EC_A1DE_046A1B74E5A7_.wvu.FilterData" sId="2"/>
    <undo index="65535" exp="area" ref3D="1" dr="$A$1:$BQ$185" dn="Z_674EC46E_6807_4283_A3B1_E74DD4CBCC80_.wvu.FilterData" sId="2"/>
    <undo index="65535" exp="area" ref3D="1" dr="$A$1:$BQ$185" dn="Z_650F9B20_6D41_44B5_B7FE_B717366810E2_.wvu.FilterData" sId="2"/>
    <undo index="65535" exp="area" ref3D="1" dr="$A$1:$BQ$185" dn="Z_64A60B51_B78D_478B_A690_AB565476B1E2_.wvu.FilterData" sId="2"/>
    <undo index="65535" exp="area" ref3D="1" dr="$A$1:$BQ$185" dn="Z_5F8EC55F_6BE6_42EB_BDA6_7DA9ACE0C263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D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F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N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S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T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V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W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X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Z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A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G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L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M1">
        <f>BM102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33" sId="2" ref="A1:XFD1" action="deleteRow">
    <undo index="65535" exp="area" ref3D="1" dr="$A$1:$BQ$184" dn="Z_5C50C604_8817_449F_8F3F_E8AD328EA193_.wvu.FilterData" sId="2"/>
    <undo index="65535" exp="area" ref3D="1" dr="$A$1:$BQ$184" dn="Z_46AB56D5_CE66_4F5F_B4E5_213E35ACB9B0_.wvu.FilterData" sId="2"/>
    <undo index="65535" exp="area" ref3D="1" dr="$A$1:$BQ$184" dn="Z_4BD5850D_B4C1_4FE6_AD12_AE545D24D33E_.wvu.FilterData" sId="2"/>
    <undo index="65535" exp="area" ref3D="1" dr="$A$1:$BN$161" dn="Z_576E8EB8_231A_4B9C_8553_A1D26E68DBF4_.wvu.FilterData" sId="2"/>
    <undo index="65535" exp="area" ref3D="1" dr="$A$1:$BQ$184" dn="Z_55F024CD_A7F9_4381_9942_5ED21204AFB7_.wvu.FilterData" sId="2"/>
    <undo index="65535" exp="area" ref3D="1" dr="$A$1:$BQ$184" dn="Z_47017308_DD16_4B6B_A416_7C23F4163BFC_.wvu.FilterData" sId="2"/>
    <undo index="65535" exp="area" ref3D="1" dr="$A$98:$XFD$100" dn="Z_55F024CD_A7F9_4381_9942_5ED21204AFB7_.wvu.Rows" sId="2"/>
    <undo index="65535" exp="area" ref3D="1" dr="$A$1:$BQ$184" dn="Z_548836E9_BAE3_4C1D_9753_5BA7F14C972B_.wvu.FilterData" sId="2"/>
    <undo index="65535" exp="area" ref3D="1" dr="$A$1:$BQ$184" dn="Z_4C44266F_1657_42B1_9F9F_211C03048443_.wvu.FilterData" sId="2"/>
    <undo index="65535" exp="area" ref3D="1" dr="$A$1:$BQ$184" dn="Z_4C072D60_E856_4D03_8778_D056B82F8B94_.wvu.FilterData" sId="2"/>
    <undo index="65535" exp="area" ref3D="1" dr="$A$1:$BQ$184" dn="Z_4BE51A18_B0A0_401D_9A09_F692E0ECB09B_.wvu.FilterData" sId="2"/>
    <undo index="65535" exp="area" ref3D="1" dr="$A$1:$BN$161" dn="Z_2354D02C_E471_4A16_AD67_C5C2DCB0C8F0_.wvu.FilterData" sId="2"/>
    <undo index="65535" exp="area" ref3D="1" dr="$F$1:$F$1048576" dn="Z_333A1E19_F4F4_47F6_AD2B_2BE477C76F83_.wvu.Cols" sId="2"/>
    <undo index="65535" exp="area" ref3D="1" dr="$BI$1:$BK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Q$184" dn="Z_21645E57_F323_458B_8C78_7EF5EAB3241D_.wvu.FilterData" sId="2"/>
    <undo index="65535" exp="area" ref3D="1" dr="$A$1:$BQ$184" dn="Z_3F9D0D8E_0280_4E1B_887E_343DC67AEF81_.wvu.FilterData" sId="2"/>
    <undo index="65535" exp="area" ref3D="1" dr="$BE$1:$BE$1048576" dn="Z_1A293AA6_15E7_43BF_8FF7_9365FC601EE4_.wvu.Cols" sId="2"/>
    <undo index="65535" exp="area" ref3D="1" dr="$AZ$1:$AZ$1048576" dn="Z_1A293AA6_15E7_43BF_8FF7_9365FC601EE4_.wvu.Cols" sId="2"/>
    <undo index="65535" exp="area" ref3D="1" dr="$AX$1:$AX$1048576" dn="Z_1A293AA6_15E7_43BF_8FF7_9365FC601EE4_.wvu.Cols" sId="2"/>
    <undo index="65535" exp="area" ref3D="1" dr="$AL$1:$AL$1048576" dn="Z_1A293AA6_15E7_43BF_8FF7_9365FC601EE4_.wvu.Cols" sId="2"/>
    <undo index="65535" exp="area" ref3D="1" dr="$G$1:$O$1048576" dn="Z_3F9D0D8E_0280_4E1B_887E_343DC67AEF81_.wvu.Cols" sId="2"/>
    <undo index="65535" exp="area" ref3D="1" dr="$A$1:$BQ$184" dn="Z_33D12EA1_AACC_4603_8E15_8770011823CA_.wvu.FilterData" sId="2"/>
    <undo index="65535" exp="area" ref3D="1" dr="$A$1:$BN$161" dn="Z_333A1E19_F4F4_47F6_AD2B_2BE477C76F83_.wvu.FilterData" sId="2"/>
    <undo index="65535" exp="area" ref3D="1" dr="$A$1:$BN$161" dn="Z_3C27053D_42BE_4733_9A9A_98C3EC4C1114_.wvu.FilterData" sId="2"/>
    <undo index="65535" exp="area" ref3D="1" dr="$A$1:$BQ$184" dn="Z_3288564A_BFCE_41BC_96A5_F5D0AAF87967_.wvu.FilterData" sId="2"/>
    <undo index="65535" exp="area" ref3D="1" dr="$A$1:$BN$161" dn="Z_2CF1BD94_9333_4EDC_B093_96781F7E2A66_.wvu.FilterData" sId="2"/>
    <undo index="65535" exp="area" ref3D="1" dr="$F$1:$O$1048576" dn="Z_10CC6A42_76CA_4CE7_9AB7_75E8EE03DD52_.wvu.Cols" sId="2"/>
    <undo index="65535" exp="area" ref3D="1" dr="$A$1:$BQ$184" dn="Z_17F71549_832A_4009_82E2_0F147A99FD62_.wvu.FilterData" sId="2"/>
    <undo index="65535" exp="area" ref3D="1" dr="$G$1:$AC$1048576" dn="Z_08C80893_5081_4028_8574_8533972FAA81_.wvu.Cols" sId="2"/>
    <undo index="65535" exp="area" ref3D="1" dr="$A$1:$BQ$184" dn="Z_10CC6A42_76CA_4CE7_9AB7_75E8EE03DD52_.wvu.FilterData" sId="2"/>
    <undo index="65535" exp="area" ref3D="1" dr="$A$1:$BQ$184" dn="Z_041136D2_2130_4255_B443_15B49F564E84_.wvu.FilterData" sId="2"/>
    <undo index="65535" exp="area" ref3D="1" dr="$A$1:$BQ$184" dn="_FilterDatabase" sId="2"/>
    <undo index="65535" exp="area" ref3D="1" dr="$A$1:$BQ$184" dn="Z_E03ED48E_5836_47B1_8E5C_A35B520BF57D_.wvu.FilterData" sId="2"/>
    <undo index="65535" exp="area" ref3D="1" dr="$A$1:$BQ$184" dn="Z_EF158714_875A_408E_A073_2BB190003FA1_.wvu.FilterData" sId="2"/>
    <undo index="65535" exp="area" ref3D="1" dr="$A$1:$BN$161" dn="Z_F3C706F4_7B38_4C28_9298_5B4CB7A6C527_.wvu.FilterData" sId="2"/>
    <undo index="65535" exp="area" ref3D="1" dr="$A$1:$BQ$184" dn="Z_EAC6CC38_A7AF_4744_8C91_BFF9B8DF99EB_.wvu.FilterData" sId="2"/>
    <undo index="65535" exp="area" ref3D="1" dr="$A$1:$BQ$184" dn="Z_CFC70DAD_9272_4687_81F7_C81AC324E34E_.wvu.FilterData" sId="2"/>
    <undo index="65535" exp="area" ref3D="1" dr="$F$1:$G$1048576" dn="Z_A6899CFB_DE4A_47C1_BF00_BC795B1F1A06_.wvu.Cols" sId="2"/>
    <undo index="65535" exp="area" ref3D="1" dr="$A$1:$BQ$184" dn="Z_B54EAF79_9AE3_405E_8904_DC2B8F7A3D1F_.wvu.FilterData" sId="2"/>
    <undo index="65535" exp="area" ref3D="1" dr="$A$1:$BN$161" dn="Z_AF471218_71A9_41DF_AB12_A6B411E3A0B2_.wvu.FilterData" sId="2"/>
    <undo index="65535" exp="area" ref3D="1" dr="$A$1:$BQ$184" dn="Z_DCC8505D_D30F_4E76_8C36_3038DACC80BC_.wvu.FilterData" sId="2"/>
    <undo index="65535" exp="area" ref3D="1" dr="$B$1:$AN$1048576" dn="Z_DCC8505D_D30F_4E76_8C36_3038DACC80BC_.wvu.Cols" sId="2"/>
    <undo index="65535" exp="area" ref3D="1" dr="$AX$1:$AX$1048576" dn="Z_DADA97CD_4F76_47EE_87C2_F27AA446FDEF_.wvu.Cols" sId="2"/>
    <undo index="1" exp="area" ref3D="1" dr="$AL$1:$AQ$1048576" dn="Z_DADA97CD_4F76_47EE_87C2_F27AA446FDEF_.wvu.Cols" sId="2"/>
    <undo index="65535" exp="area" ref3D="1" dr="$A$1:$BQ$184" dn="Z_9E1AF9C5_7523_4018_94CC_68120299FD5E_.wvu.FilterData" sId="2"/>
    <undo index="65535" exp="area" ref3D="1" dr="$A$1:$BQ$184" dn="Z_AC823C34_08D3_4F48_9C7B_A99D9A5AE1CD_.wvu.FilterData" sId="2"/>
    <undo index="65535" exp="area" ref3D="1" dr="$A$1:$BQ$184" dn="Z_86680E72_FC77_45EF_9FFF_2A77157FA8B6_.wvu.FilterData" sId="2"/>
    <undo index="65535" exp="area" ref3D="1" dr="$A$1:$BQ$184" dn="Z_8BC85080_E9E4_4C4F_A87C_66C5B69F0AB3_.wvu.FilterData" sId="2"/>
    <undo index="65535" exp="area" ref3D="1" dr="$A$1:$BQ$184" dn="Z_8D6B43F0_C7E3_4081_96D2_8B609D37DAAB_.wvu.FilterData" sId="2"/>
    <undo index="65535" exp="area" ref3D="1" dr="$A$1:$BQ$184" dn="Z_8A152B63_ED7E_405D_A50B_C1D668B7C471_.wvu.FilterData" sId="2"/>
    <undo index="65535" exp="area" ref3D="1" dr="$A$1:$BQ$184" dn="Z_8CA720A9_FC92_4EB9_91CC_E90FE3E70EA6_.wvu.FilterData" sId="2"/>
    <undo index="65535" exp="area" ref3D="1" dr="$A$1:$BQ$184" dn="Z_84B6601C_494C_4B8C_8A18_32BF39A4BAB9_.wvu.FilterData" sId="2"/>
    <undo index="65535" exp="area" ref3D="1" dr="$A$1:$BQ$184" dn="Z_96AA1C6C_9C0B_4D32_B20F_7AD639330690_.wvu.FilterData" sId="2"/>
    <undo index="65535" exp="area" ref3D="1" dr="$A$1:$BQ$184" dn="Z_8DE3EABB_0E9D_41EA_8232_A271335B70CD_.wvu.FilterData" sId="2"/>
    <undo index="65535" exp="area" ref3D="1" dr="$A$1:$BN$161" dn="Z_784C2034_CF2B_4761_861E_AC6FFC5151CE_.wvu.FilterData" sId="2"/>
    <undo index="65535" exp="area" ref3D="1" dr="$A$98:$XFD$100" dn="Z_6CD4B2A0_A5AD_41EC_A1DE_046A1B74E5A7_.wvu.Rows" sId="2"/>
    <undo index="65535" exp="area" ref3D="1" dr="$A$1:$BQ$184" dn="Z_815BE6D6_07F9_4CBF_B8FD_89E61A8B16EF_.wvu.FilterData" sId="2"/>
    <undo index="65535" exp="area" ref3D="1" dr="$B$1:$O$1048576" dn="Z_815BE6D6_07F9_4CBF_B8FD_89E61A8B16EF_.wvu.Cols" sId="2"/>
    <undo index="65535" exp="area" ref3D="1" dr="$A$1:$BQ$184" dn="Z_814CBB97_E2E7_4E55_8983_BB135E83F82A_.wvu.FilterData" sId="2"/>
    <undo index="65535" exp="area" ref3D="1" dr="$A$1:$BN$161" dn="Z_6F39DC8C_CFAF_4903_A623_34F8D498ADC0_.wvu.FilterData" sId="2"/>
    <undo index="65535" exp="area" ref3D="1" dr="$A$1:$BQ$184" dn="Z_781C4B64_7C8D_415F_9AB6_576FAA0890C7_.wvu.FilterData" sId="2"/>
    <undo index="65535" exp="area" ref3D="1" dr="$A$1:$BQ$184" dn="Z_6F7B7A9F_7F6E_4FC5_BE44_B80147D67BB7_.wvu.FilterData" sId="2"/>
    <undo index="65535" exp="area" ref3D="1" dr="$F$1:$F$1048576" dn="Z_781C4B64_7C8D_415F_9AB6_576FAA0890C7_.wvu.Cols" sId="2"/>
    <undo index="65535" exp="area" ref3D="1" dr="$A$1:$BQ$184" dn="Z_812B22C6_47B4_4E69_B761_78555FEB9C19_.wvu.FilterData" sId="2"/>
    <undo index="65535" exp="area" ref3D="1" dr="$A$1:$BQ$184" dn="Z_6CD4B2A0_A5AD_41EC_A1DE_046A1B74E5A7_.wvu.FilterData" sId="2"/>
    <undo index="65535" exp="area" ref3D="1" dr="$A$1:$BQ$184" dn="Z_674EC46E_6807_4283_A3B1_E74DD4CBCC80_.wvu.FilterData" sId="2"/>
    <undo index="65535" exp="area" ref3D="1" dr="$A$1:$BQ$184" dn="Z_650F9B20_6D41_44B5_B7FE_B717366810E2_.wvu.FilterData" sId="2"/>
    <undo index="65535" exp="area" ref3D="1" dr="$A$1:$BQ$184" dn="Z_64A60B51_B78D_478B_A690_AB565476B1E2_.wvu.FilterData" sId="2"/>
    <undo index="65535" exp="area" ref3D="1" dr="$A$1:$BQ$184" dn="Z_5F8EC55F_6BE6_42EB_BDA6_7DA9ACE0C263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T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U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L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numFmt numFmtId="164" formatCode="_(* #,##0_);_(* \(#,##0\);_(* &quot;-&quot;??_);_(@_)"/>
      </dxf>
    </rfmt>
    <rfmt sheetId="2" sqref="BT1" start="0" length="0">
      <dxf>
        <numFmt numFmtId="169" formatCode="_(* #,##0.0_);_(* \(#,##0.0\);_(* &quot;-&quot;??_);_(@_)"/>
      </dxf>
    </rfmt>
  </rrc>
  <rrc rId="1934" sId="2" ref="BR1:BR1048576" action="deleteCol">
    <undo index="65535" exp="ref" v="1" dr="BR8" r="BX8" sId="2"/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>
      <nc r="BR3">
        <v>1.1599999999999999</v>
      </nc>
    </rcc>
    <rcc rId="0" sId="2">
      <nc r="BR4">
        <v>1.1599999999999999</v>
      </nc>
    </rcc>
    <rcc rId="0" sId="2">
      <nc r="BR5">
        <v>1.1599999999999999</v>
      </nc>
    </rcc>
    <rcc rId="0" sId="2">
      <nc r="BR8">
        <v>1.1299999999999999</v>
      </nc>
    </rcc>
    <rcc rId="0" sId="2">
      <nc r="BR9">
        <v>1.1299999999999999</v>
      </nc>
    </rcc>
    <rcc rId="0" sId="2">
      <nc r="BR10">
        <v>1.1299999999999999</v>
      </nc>
    </rcc>
    <rcc rId="0" sId="2">
      <nc r="BR11">
        <v>1.1299999999999999</v>
      </nc>
    </rcc>
    <rcc rId="0" sId="2">
      <nc r="BR12">
        <v>1.1299999999999999</v>
      </nc>
    </rcc>
    <rcc rId="0" sId="2">
      <nc r="BR13">
        <v>1.1299999999999999</v>
      </nc>
    </rcc>
    <rcc rId="0" sId="2">
      <nc r="BR14">
        <v>1.1299999999999999</v>
      </nc>
    </rcc>
    <rcc rId="0" sId="2">
      <nc r="BR15">
        <v>1.1599999999999999</v>
      </nc>
    </rcc>
    <rcc rId="0" sId="2">
      <nc r="BR16">
        <v>1.1599999999999999</v>
      </nc>
    </rcc>
    <rcc rId="0" sId="2">
      <nc r="BR17">
        <v>1.1299999999999999</v>
      </nc>
    </rcc>
    <rcc rId="0" sId="2">
      <nc r="BR18">
        <v>1.1599999999999999</v>
      </nc>
    </rcc>
    <rcc rId="0" sId="2">
      <nc r="BR19">
        <v>1.1299999999999999</v>
      </nc>
    </rcc>
    <rcc rId="0" sId="2">
      <nc r="BR22">
        <v>1.1299999999999999</v>
      </nc>
    </rcc>
    <rcc rId="0" sId="2">
      <nc r="BR25">
        <v>1.1299999999999999</v>
      </nc>
    </rcc>
    <rcc rId="0" sId="2">
      <nc r="BR26">
        <v>1.1599999999999999</v>
      </nc>
    </rcc>
    <rcc rId="0" sId="2">
      <nc r="BR27">
        <v>1.1599999999999999</v>
      </nc>
    </rcc>
    <rcc rId="0" sId="2">
      <nc r="BR28">
        <v>1.1599999999999999</v>
      </nc>
    </rcc>
    <rcc rId="0" sId="2">
      <nc r="BR29">
        <v>1.1599999999999999</v>
      </nc>
    </rcc>
    <rcc rId="0" sId="2">
      <nc r="BR30">
        <v>1.1599999999999999</v>
      </nc>
    </rcc>
    <rcc rId="0" sId="2">
      <nc r="BR32">
        <v>1.1299999999999999</v>
      </nc>
    </rcc>
    <rcc rId="0" sId="2">
      <nc r="BR35">
        <v>1.1299999999999999</v>
      </nc>
    </rcc>
    <rcc rId="0" sId="2">
      <nc r="BR36">
        <v>1.1599999999999999</v>
      </nc>
    </rcc>
    <rcc rId="0" sId="2">
      <nc r="BR37">
        <v>1.1599999999999999</v>
      </nc>
    </rcc>
    <rcc rId="0" sId="2">
      <nc r="BR38">
        <v>1.1299999999999999</v>
      </nc>
    </rcc>
    <rcc rId="0" sId="2">
      <nc r="BR39">
        <v>1.1599999999999999</v>
      </nc>
    </rcc>
    <rcc rId="0" sId="2">
      <nc r="BR40">
        <v>1.1299999999999999</v>
      </nc>
    </rcc>
    <rcc rId="0" sId="2">
      <nc r="BR41">
        <v>1.1599999999999999</v>
      </nc>
    </rcc>
    <rcc rId="0" sId="2">
      <nc r="BR42">
        <v>1.1299999999999999</v>
      </nc>
    </rcc>
    <rcc rId="0" sId="2">
      <nc r="BR43">
        <v>1.1299999999999999</v>
      </nc>
    </rcc>
    <rcc rId="0" sId="2">
      <nc r="BR44">
        <v>1.1299999999999999</v>
      </nc>
    </rcc>
    <rcc rId="0" sId="2">
      <nc r="BR45">
        <v>1.1599999999999999</v>
      </nc>
    </rcc>
    <rcc rId="0" sId="2">
      <nc r="BR46">
        <v>1.1299999999999999</v>
      </nc>
    </rcc>
    <rcc rId="0" sId="2">
      <nc r="BR47">
        <v>1.1599999999999999</v>
      </nc>
    </rcc>
    <rcc rId="0" sId="2">
      <nc r="BR51">
        <v>1.1599999999999999</v>
      </nc>
    </rcc>
    <rcc rId="0" sId="2">
      <nc r="BR52">
        <v>1.1599999999999999</v>
      </nc>
    </rcc>
    <rcc rId="0" sId="2">
      <nc r="BR53">
        <v>1.1299999999999999</v>
      </nc>
    </rcc>
    <rcc rId="0" sId="2">
      <nc r="BR54">
        <v>1.1599999999999999</v>
      </nc>
    </rcc>
    <rcc rId="0" sId="2">
      <nc r="BR55">
        <v>1.1299999999999999</v>
      </nc>
    </rcc>
    <rcc rId="0" sId="2">
      <nc r="BR56">
        <v>1.1599999999999999</v>
      </nc>
    </rcc>
    <rcc rId="0" sId="2">
      <nc r="BR59">
        <v>1.1299999999999999</v>
      </nc>
    </rcc>
    <rcc rId="0" sId="2">
      <nc r="BR61">
        <v>1.1299999999999999</v>
      </nc>
    </rcc>
    <rcc rId="0" sId="2">
      <nc r="BR62">
        <v>1.1299999999999999</v>
      </nc>
    </rcc>
    <rcc rId="0" sId="2">
      <nc r="BR63">
        <v>1.1299999999999999</v>
      </nc>
    </rcc>
    <rcc rId="0" sId="2">
      <nc r="BR66">
        <v>1.1299999999999999</v>
      </nc>
    </rcc>
    <rcc rId="0" sId="2">
      <nc r="BR67">
        <v>1.1599999999999999</v>
      </nc>
    </rcc>
    <rcc rId="0" sId="2">
      <nc r="BR68">
        <v>1.1299999999999999</v>
      </nc>
    </rcc>
    <rcc rId="0" sId="2">
      <nc r="BR69">
        <v>1.1299999999999999</v>
      </nc>
    </rcc>
    <rcc rId="0" sId="2">
      <nc r="BR70">
        <v>1.1299999999999999</v>
      </nc>
    </rcc>
    <rcc rId="0" sId="2">
      <nc r="BR71">
        <v>1.1299999999999999</v>
      </nc>
    </rcc>
    <rcc rId="0" sId="2">
      <nc r="BR73">
        <v>1.1599999999999999</v>
      </nc>
    </rcc>
    <rcc rId="0" sId="2">
      <nc r="BR74">
        <v>1.1299999999999999</v>
      </nc>
    </rcc>
    <rcc rId="0" sId="2">
      <nc r="BR76">
        <v>1.1599999999999999</v>
      </nc>
    </rcc>
    <rcc rId="0" sId="2">
      <nc r="BR80">
        <v>1.1299999999999999</v>
      </nc>
    </rcc>
    <rcc rId="0" sId="2">
      <nc r="BR81">
        <v>1.1299999999999999</v>
      </nc>
    </rcc>
    <rcc rId="0" sId="2">
      <nc r="BR84">
        <v>1.1299999999999999</v>
      </nc>
    </rcc>
    <rcc rId="0" sId="2">
      <nc r="BR88">
        <v>1.1299999999999999</v>
      </nc>
    </rcc>
    <rcc rId="0" sId="2">
      <nc r="BR91">
        <v>1.1299999999999999</v>
      </nc>
    </rcc>
    <rcc rId="0" sId="2">
      <nc r="BR94">
        <v>1.1299999999999999</v>
      </nc>
    </rcc>
    <rcc rId="0" sId="2">
      <nc r="BR95">
        <v>1.1299999999999999</v>
      </nc>
    </rcc>
  </rrc>
  <rrc rId="1935" sId="2" ref="BR1:BR1048576" action="deleteCol"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>
      <dxf>
        <numFmt numFmtId="164" formatCode="_(* #,##0_);_(* \(#,##0\);_(* &quot;-&quot;??_);_(@_)"/>
      </dxf>
    </rfmt>
  </rrc>
  <rrc rId="1936" sId="2" ref="BR1:BR1048576" action="deleteCol"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>
      <dxf>
        <numFmt numFmtId="169" formatCode="_(* #,##0.0_);_(* \(#,##0.0\);_(* &quot;-&quot;??_);_(@_)"/>
      </dxf>
    </rfmt>
    <rcc rId="0" sId="2">
      <nc r="BR3">
        <f>#REF!/1000000</f>
      </nc>
    </rcc>
    <rcc rId="0" sId="2">
      <nc r="BR4">
        <f>#REF!/1000000</f>
      </nc>
    </rcc>
    <rcc rId="0" sId="2">
      <nc r="BR5">
        <f>#REF!/1000000</f>
      </nc>
    </rcc>
    <rcc rId="0" sId="2">
      <nc r="BR8">
        <f>#REF!/1000000</f>
      </nc>
    </rcc>
    <rcc rId="0" sId="2">
      <nc r="BR9">
        <f>#REF!/1000000</f>
      </nc>
    </rcc>
    <rcc rId="0" sId="2">
      <nc r="BR10">
        <f>#REF!/1000000</f>
      </nc>
    </rcc>
    <rcc rId="0" sId="2">
      <nc r="BR11">
        <f>#REF!/1000000</f>
      </nc>
    </rcc>
    <rcc rId="0" sId="2">
      <nc r="BR12">
        <f>#REF!/1000000</f>
      </nc>
    </rcc>
    <rcc rId="0" sId="2">
      <nc r="BR13">
        <f>#REF!/1000000</f>
      </nc>
    </rcc>
    <rcc rId="0" sId="2">
      <nc r="BR14">
        <f>#REF!/1000000</f>
      </nc>
    </rcc>
    <rcc rId="0" sId="2">
      <nc r="BR15">
        <f>#REF!/1000000</f>
      </nc>
    </rcc>
    <rcc rId="0" sId="2">
      <nc r="BR16">
        <f>#REF!/1000000</f>
      </nc>
    </rcc>
    <rcc rId="0" sId="2">
      <nc r="BR17">
        <f>#REF!/1000000</f>
      </nc>
    </rcc>
    <rcc rId="0" sId="2">
      <nc r="BR18">
        <f>#REF!/1000000</f>
      </nc>
    </rcc>
    <rcc rId="0" sId="2">
      <nc r="BR19">
        <f>#REF!/1000000</f>
      </nc>
    </rcc>
    <rcc rId="0" sId="2">
      <nc r="BR22">
        <f>#REF!/1000000</f>
      </nc>
    </rcc>
    <rcc rId="0" sId="2">
      <nc r="BR25">
        <f>#REF!/1000000</f>
      </nc>
    </rcc>
    <rcc rId="0" sId="2">
      <nc r="BR26">
        <f>#REF!/1000000</f>
      </nc>
    </rcc>
    <rcc rId="0" sId="2">
      <nc r="BR27">
        <f>#REF!/1000000</f>
      </nc>
    </rcc>
    <rcc rId="0" sId="2">
      <nc r="BR28">
        <f>#REF!/1000000</f>
      </nc>
    </rcc>
    <rcc rId="0" sId="2">
      <nc r="BR29">
        <f>#REF!/1000000</f>
      </nc>
    </rcc>
    <rcc rId="0" sId="2">
      <nc r="BR30">
        <f>#REF!/1000000</f>
      </nc>
    </rcc>
    <rcc rId="0" sId="2">
      <nc r="BR31">
        <f>#REF!/1000000</f>
      </nc>
    </rcc>
    <rcc rId="0" sId="2">
      <nc r="BR32">
        <f>#REF!/1000000</f>
      </nc>
    </rcc>
    <rcc rId="0" sId="2">
      <nc r="BR35">
        <f>#REF!/1000000</f>
      </nc>
    </rcc>
    <rcc rId="0" sId="2">
      <nc r="BR36">
        <f>#REF!/1000000</f>
      </nc>
    </rcc>
    <rcc rId="0" sId="2">
      <nc r="BR37">
        <f>#REF!/1000000</f>
      </nc>
    </rcc>
    <rcc rId="0" sId="2">
      <nc r="BR38">
        <f>#REF!/1000000</f>
      </nc>
    </rcc>
    <rcc rId="0" sId="2">
      <nc r="BR39">
        <f>#REF!/1000000</f>
      </nc>
    </rcc>
    <rcc rId="0" sId="2">
      <nc r="BR40">
        <f>#REF!/1000000</f>
      </nc>
    </rcc>
    <rcc rId="0" sId="2">
      <nc r="BR41">
        <f>#REF!/1000000</f>
      </nc>
    </rcc>
    <rcc rId="0" sId="2">
      <nc r="BR42">
        <f>#REF!/1000000</f>
      </nc>
    </rcc>
    <rcc rId="0" sId="2">
      <nc r="BR43">
        <f>#REF!/1000000</f>
      </nc>
    </rcc>
    <rcc rId="0" sId="2">
      <nc r="BR44">
        <f>#REF!/1000000</f>
      </nc>
    </rcc>
    <rcc rId="0" sId="2">
      <nc r="BR45">
        <f>#REF!/1000000</f>
      </nc>
    </rcc>
    <rcc rId="0" sId="2">
      <nc r="BR46">
        <f>#REF!/1000000</f>
      </nc>
    </rcc>
    <rcc rId="0" sId="2">
      <nc r="BR47">
        <f>#REF!/1000000</f>
      </nc>
    </rcc>
    <rcc rId="0" sId="2">
      <nc r="BR48">
        <f>#REF!/1000000</f>
      </nc>
    </rcc>
    <rcc rId="0" sId="2">
      <nc r="BR49">
        <f>#REF!/1000000</f>
      </nc>
    </rcc>
    <rcc rId="0" sId="2">
      <nc r="BR50">
        <f>#REF!/1000000</f>
      </nc>
    </rcc>
    <rcc rId="0" sId="2">
      <nc r="BR51">
        <f>#REF!/1000000</f>
      </nc>
    </rcc>
    <rcc rId="0" sId="2">
      <nc r="BR52">
        <f>#REF!/1000000</f>
      </nc>
    </rcc>
    <rcc rId="0" sId="2">
      <nc r="BR53">
        <f>#REF!/1000000</f>
      </nc>
    </rcc>
    <rcc rId="0" sId="2" dxf="1">
      <nc r="BR54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R55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R56">
        <f>#REF!/1000000</f>
      </nc>
    </rcc>
    <rcc rId="0" sId="2">
      <nc r="BR59">
        <f>#REF!/1000000</f>
      </nc>
    </rcc>
    <rcc rId="0" sId="2">
      <nc r="BR60">
        <f>#REF!/1000000</f>
      </nc>
    </rcc>
    <rcc rId="0" sId="2">
      <nc r="BR61">
        <f>#REF!/1000000</f>
      </nc>
    </rcc>
    <rcc rId="0" sId="2">
      <nc r="BR62">
        <f>#REF!/1000000</f>
      </nc>
    </rcc>
    <rcc rId="0" sId="2">
      <nc r="BR63">
        <f>#REF!/1000000</f>
      </nc>
    </rcc>
    <rcc rId="0" sId="2">
      <nc r="BR64">
        <f>#REF!/1000000</f>
      </nc>
    </rcc>
    <rcc rId="0" sId="2">
      <nc r="BR65">
        <f>#REF!/1000000</f>
      </nc>
    </rcc>
    <rcc rId="0" sId="2">
      <nc r="BR66">
        <f>#REF!/1000000</f>
      </nc>
    </rcc>
    <rcc rId="0" sId="2">
      <nc r="BR67">
        <f>#REF!/1000000</f>
      </nc>
    </rcc>
    <rcc rId="0" sId="2">
      <nc r="BR68">
        <f>#REF!/1000000</f>
      </nc>
    </rcc>
    <rcc rId="0" sId="2">
      <nc r="BR69">
        <f>#REF!/1000000</f>
      </nc>
    </rcc>
    <rcc rId="0" sId="2">
      <nc r="BR70">
        <f>#REF!/1000000</f>
      </nc>
    </rcc>
    <rcc rId="0" sId="2">
      <nc r="BR71">
        <f>#REF!/1000000</f>
      </nc>
    </rcc>
    <rcc rId="0" sId="2">
      <nc r="BR72">
        <f>#REF!/1000000</f>
      </nc>
    </rcc>
    <rcc rId="0" sId="2">
      <nc r="BR73">
        <f>#REF!/1000000</f>
      </nc>
    </rcc>
    <rcc rId="0" sId="2">
      <nc r="BR74">
        <f>#REF!/1000000</f>
      </nc>
    </rcc>
    <rcc rId="0" sId="2">
      <nc r="BR76">
        <f>#REF!/1000000</f>
      </nc>
    </rcc>
    <rcc rId="0" sId="2">
      <nc r="BR80">
        <f>#REF!/1000000</f>
      </nc>
    </rcc>
    <rcc rId="0" sId="2">
      <nc r="BR81">
        <f>#REF!/1000000</f>
      </nc>
    </rcc>
    <rcc rId="0" sId="2">
      <nc r="BR84">
        <f>#REF!/1000000</f>
      </nc>
    </rcc>
    <rcc rId="0" sId="2">
      <nc r="BR88">
        <f>#REF!/1000000</f>
      </nc>
    </rcc>
    <rcc rId="0" sId="2">
      <nc r="BR91">
        <f>#REF!/1000000</f>
      </nc>
    </rcc>
    <rcc rId="0" sId="2">
      <nc r="BR94">
        <f>#REF!/1000000</f>
      </nc>
    </rcc>
    <rcc rId="0" sId="2">
      <nc r="BR95">
        <f>#REF!/1000000</f>
      </nc>
    </rcc>
  </rrc>
  <rrc rId="1937" sId="2" ref="BR1:BR1048576" action="deleteCol">
    <undo index="65535" exp="ref" v="1" dr="BR8" r="BT8" sId="2"/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>
      <nc r="BR8">
        <v>1.1499999999999999</v>
      </nc>
    </rcc>
  </rrc>
  <rrc rId="1938" sId="2" ref="BR1:BR1048576" action="deleteCol">
    <undo index="0" exp="ref" v="1" dr="BR8" r="BT8" sId="2"/>
    <undo index="0" exp="ref" v="1" dr="BR8" r="BS8" sId="2"/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>
      <nc r="BR8">
        <v>10000000</v>
      </nc>
    </rcc>
  </rrc>
  <rrc rId="1939" sId="2" ref="BR1:BR1048576" action="deleteCol">
    <undo index="0" exp="ref" v="1" dr="BR8" r="BT8" sId="2"/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 dxf="1">
      <nc r="BR8">
        <f>#REF!/#REF!</f>
      </nc>
      <ndxf>
        <numFmt numFmtId="164" formatCode="_(* #,##0_);_(* \(#,##0\);_(* &quot;-&quot;??_);_(@_)"/>
      </ndxf>
    </rcc>
  </rrc>
  <rrc rId="1940" sId="2" ref="BR1:BR1048576" action="deleteCol">
    <undo index="65535" exp="ref" v="1" dr="BR8" r="BS8" sId="2"/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 dxf="1">
      <nc r="BR8">
        <f>#REF!/#REF!</f>
      </nc>
      <ndxf>
        <numFmt numFmtId="164" formatCode="_(* #,##0_);_(* \(#,##0\);_(* &quot;-&quot;??_);_(@_)"/>
      </ndxf>
    </rcc>
  </rrc>
  <rrc rId="1941" sId="2" ref="BR1:BR1048576" action="deleteCol">
    <undo index="65535" exp="area" ref3D="1" dr="$A$97:$XFD$99" dn="Z_55F024CD_A7F9_4381_9942_5ED21204AFB7_.wvu.Rows" sId="2"/>
    <undo index="65535" exp="area" ref3D="1" dr="$A$97:$XFD$99" dn="Z_6CD4B2A0_A5AD_41EC_A1DE_046A1B74E5A7_.wvu.Rows" sId="2"/>
    <rfmt sheetId="2" xfDxf="1" sqref="BR1:BR1048576" start="0" length="0"/>
    <rcc rId="0" sId="2" dxf="1">
      <nc r="BR8">
        <f>#REF!-#REF!</f>
      </nc>
      <ndxf>
        <numFmt numFmtId="164" formatCode="_(* #,##0_);_(* \(#,##0\);_(* &quot;-&quot;??_);_(@_)"/>
      </ndxf>
    </rcc>
  </rr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1" sId="2">
    <oc r="BO22" t="inlineStr">
      <is>
        <t>H-NOW</t>
      </is>
    </oc>
    <nc r="BO22" t="inlineStr">
      <is>
        <t>HNOW</t>
      </is>
    </nc>
  </rcc>
  <rcc rId="1952" sId="2">
    <oc r="BO48" t="inlineStr">
      <is>
        <t>METRO 1 NEWS</t>
      </is>
    </oc>
    <nc r="BO48" t="inlineStr">
      <is>
        <t>HUM NEWS</t>
      </is>
    </nc>
  </rcc>
  <rcc rId="1953" sId="2">
    <oc r="BO49" t="inlineStr">
      <is>
        <t>Lahore News HD</t>
      </is>
    </oc>
    <nc r="BO49" t="inlineStr">
      <is>
        <t>PUBLIC NEWS</t>
      </is>
    </nc>
  </rcc>
  <rcc rId="1954" sId="2">
    <oc r="BO52" t="inlineStr">
      <is>
        <t>24 NEWS</t>
      </is>
    </oc>
    <nc r="BO52" t="inlineStr">
      <is>
        <t>TWENTYFOUR NEWS</t>
      </is>
    </nc>
  </rcc>
  <rcc rId="1955" sId="2">
    <oc r="BO54" t="inlineStr">
      <is>
        <t>7 NEWS</t>
      </is>
    </oc>
    <nc r="BO54" t="inlineStr">
      <is>
        <t>SEVEN NEWS</t>
      </is>
    </nc>
  </rcc>
  <rcc rId="1956" sId="2">
    <oc r="BO81" t="inlineStr">
      <is>
        <t>8XM</t>
      </is>
    </oc>
    <nc r="BO81" t="inlineStr">
      <is>
        <t>EIGHTXM</t>
      </is>
    </nc>
  </rcc>
  <rcc rId="1957" sId="2">
    <oc r="BO85" t="inlineStr">
      <is>
        <t xml:space="preserve">Kids Own KIDS </t>
      </is>
    </oc>
    <nc r="BO85" t="inlineStr">
      <is>
        <t>KIDS ZONE</t>
      </is>
    </nc>
  </rcc>
  <rcc rId="1958" sId="2">
    <nc r="BO86" t="inlineStr">
      <is>
        <t>KIDS POP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9" sId="2">
    <oc r="BO74" t="inlineStr">
      <is>
        <t>Kay 2</t>
      </is>
    </oc>
    <nc r="BO74" t="inlineStr">
      <is>
        <t>KAY 2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0" sId="2">
    <oc r="BO87" t="inlineStr">
      <is>
        <t xml:space="preserve">CINEMACHI KIDS </t>
      </is>
    </oc>
    <nc r="BO87" t="inlineStr">
      <is>
        <t>CINEMACHI KIDS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9" sId="2">
    <oc r="AJ1" t="inlineStr">
      <is>
        <t>Knorr Noodles -Core</t>
      </is>
    </oc>
    <nc r="AJ1" t="inlineStr">
      <is>
        <t>Knorr Noodles - Core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0" sId="2" numFmtId="34">
    <oc r="Z8">
      <v>1000000</v>
    </oc>
    <nc r="Z8">
      <v>2500000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1" sId="2" numFmtId="34">
    <oc r="Z8">
      <v>2500000</v>
    </oc>
    <nc r="Z8">
      <v>1000000</v>
    </nc>
  </rcc>
  <rcc rId="1982" sId="2" numFmtId="34">
    <oc r="AB8">
      <v>1000000</v>
    </oc>
    <nc r="AB8">
      <v>2500000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3" sId="2" numFmtId="4">
    <nc r="AB47">
      <v>200000</v>
    </nc>
  </rcc>
  <rcc rId="1984" sId="2" numFmtId="4">
    <oc r="AB46">
      <v>500000</v>
    </oc>
    <nc r="AB46">
      <v>300000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6" sId="2" numFmtId="34">
    <oc r="BA42">
      <v>0</v>
    </oc>
    <nc r="BA42">
      <v>243250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4" sId="2" numFmtId="34">
    <oc r="AB3">
      <v>800000</v>
    </oc>
    <nc r="AB3">
      <v>478063</v>
    </nc>
  </rcc>
  <rcc rId="1995" sId="2" numFmtId="34">
    <oc r="AB16">
      <v>1400000</v>
    </oc>
    <nc r="AB16">
      <v>700000</v>
    </nc>
  </rcc>
  <rcc rId="1996" sId="2" numFmtId="34">
    <oc r="AB17">
      <v>700000</v>
    </oc>
    <nc r="AB17">
      <v>300000</v>
    </nc>
  </rcc>
  <rcc rId="1997" sId="2" numFmtId="34">
    <oc r="AB36">
      <v>1500000</v>
    </oc>
    <nc r="AB36">
      <v>600000</v>
    </nc>
  </rcc>
  <rcc rId="1998" sId="2" numFmtId="34">
    <oc r="AB68">
      <v>100000</v>
    </oc>
    <nc r="AB68">
      <v>58650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9" sId="2" numFmtId="34">
    <nc r="AJ87">
      <v>100000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9" sId="2" numFmtId="34">
    <oc r="Q46">
      <v>400000</v>
    </oc>
    <nc r="Q46">
      <v>0</v>
    </nc>
  </rcc>
  <rcc rId="2010" sId="2" numFmtId="34">
    <nc r="Q36">
      <v>400000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2" numFmtId="34">
    <nc r="Q88">
      <v>250000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0" sId="2" numFmtId="34">
    <oc r="Q46">
      <v>0</v>
    </oc>
    <nc r="Q46">
      <v>400000</v>
    </nc>
  </rcc>
  <rcc rId="2031" sId="2" numFmtId="34">
    <nc r="Q39">
      <v>300000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1" sId="2" numFmtId="34">
    <nc r="J13">
      <v>500000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1" sId="2" numFmtId="34">
    <oc r="AB10">
      <v>2500000</v>
    </oc>
    <nc r="AB10">
      <v>500000</v>
    </nc>
  </rcc>
  <rcc rId="2052" sId="2" numFmtId="34">
    <oc r="AB36">
      <v>600000</v>
    </oc>
    <nc r="AB36">
      <v>200000</v>
    </nc>
  </rcc>
  <rcc rId="2053" sId="2" numFmtId="4">
    <oc r="AB46">
      <v>300000</v>
    </oc>
    <nc r="AB46">
      <v>200000</v>
    </nc>
  </rcc>
  <rcc rId="2054" sId="2" numFmtId="4">
    <nc r="AB39">
      <v>300000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2" numFmtId="34">
    <oc r="BF3">
      <v>800000</v>
    </oc>
    <nc r="BF3">
      <v>200000</v>
    </nc>
  </rcc>
  <rcc rId="2065" sId="2" numFmtId="34">
    <oc r="BF4">
      <v>500000</v>
    </oc>
    <nc r="BF4">
      <v>0</v>
    </nc>
  </rcc>
  <rcc rId="2066" sId="2" numFmtId="34">
    <oc r="BF8">
      <v>2000000</v>
    </oc>
    <nc r="BF8">
      <v>400000</v>
    </nc>
  </rcc>
  <rcc rId="2067" sId="2" numFmtId="34">
    <oc r="BF9">
      <v>1000000</v>
    </oc>
    <nc r="BF9">
      <v>500000</v>
    </nc>
  </rcc>
  <rcc rId="2068" sId="2" numFmtId="34">
    <oc r="BF10">
      <v>1900000</v>
    </oc>
    <nc r="BF10">
      <v>500000</v>
    </nc>
  </rcc>
  <rcc rId="2069" sId="2" numFmtId="34">
    <nc r="BF11">
      <v>500000</v>
    </nc>
  </rcc>
  <rcc rId="2070" sId="2" numFmtId="34">
    <oc r="BF12">
      <v>700000</v>
    </oc>
    <nc r="BF12">
      <v>0</v>
    </nc>
  </rcc>
  <rcc rId="2071" sId="2" numFmtId="34">
    <oc r="BF13">
      <v>800000</v>
    </oc>
    <nc r="BF13">
      <v>600000</v>
    </nc>
  </rcc>
  <rcc rId="2072" sId="2" numFmtId="4">
    <nc r="BF14">
      <v>500000</v>
    </nc>
  </rcc>
  <rcc rId="2073" sId="2" numFmtId="34">
    <oc r="BF15">
      <v>800000</v>
    </oc>
    <nc r="BF15">
      <v>200000</v>
    </nc>
  </rcc>
  <rcc rId="2074" sId="2" numFmtId="34">
    <oc r="BF16">
      <v>1000000</v>
    </oc>
    <nc r="BF16">
      <v>300000</v>
    </nc>
  </rcc>
  <rcc rId="2075" sId="2" numFmtId="4">
    <oc r="BF19">
      <v>500000</v>
    </oc>
    <nc r="BF19">
      <v>0</v>
    </nc>
  </rcc>
  <rcc rId="2076" sId="2" numFmtId="4">
    <oc r="BF36">
      <v>700000</v>
    </oc>
    <nc r="BF36">
      <v>300000</v>
    </nc>
  </rcc>
  <rcc rId="2077" sId="2" numFmtId="4">
    <oc r="BF39">
      <v>350000</v>
    </oc>
    <nc r="BF39">
      <v>0</v>
    </nc>
  </rcc>
  <rcc rId="2078" sId="2" numFmtId="4">
    <oc r="BF42">
      <v>500000</v>
    </oc>
    <nc r="BF42">
      <v>0</v>
    </nc>
  </rcc>
  <rcc rId="2079" sId="2" numFmtId="4">
    <nc r="BF43">
      <v>500000</v>
    </nc>
  </rcc>
  <rcc rId="2080" sId="2" numFmtId="4">
    <oc r="BF44">
      <v>500000</v>
    </oc>
    <nc r="BF44">
      <v>0</v>
    </nc>
  </rcc>
  <rcc rId="2081" sId="2" numFmtId="4">
    <oc r="BF47">
      <v>150000</v>
    </oc>
    <nc r="BF47">
      <v>50000</v>
    </nc>
  </rcc>
  <rcc rId="2082" sId="2" numFmtId="4">
    <oc r="BF48">
      <v>200000</v>
    </oc>
    <nc r="BF48">
      <v>0</v>
    </nc>
  </rcc>
  <rcc rId="2083" sId="2" numFmtId="4">
    <oc r="BF56">
      <v>100000</v>
    </oc>
    <nc r="BF56">
      <v>250000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3" sId="2" numFmtId="34">
    <oc r="BF3">
      <v>200000</v>
    </oc>
    <nc r="BF3">
      <v>1000000</v>
    </nc>
  </rcc>
  <rcc rId="2094" sId="2" numFmtId="34">
    <oc r="BF8">
      <v>400000</v>
    </oc>
    <nc r="BF8">
      <v>2000000</v>
    </nc>
  </rcc>
  <rcc rId="2095" sId="2" numFmtId="34">
    <oc r="BF9">
      <v>500000</v>
    </oc>
    <nc r="BF9">
      <v>1300000</v>
    </nc>
  </rcc>
  <rcc rId="2096" sId="2" numFmtId="34">
    <oc r="BF10">
      <v>500000</v>
    </oc>
    <nc r="BF10">
      <v>1500000</v>
    </nc>
  </rcc>
  <rcc rId="2097" sId="2" numFmtId="34">
    <oc r="BF12">
      <v>0</v>
    </oc>
    <nc r="BF12">
      <v>700000</v>
    </nc>
  </rcc>
  <rcc rId="2098" sId="2" numFmtId="34">
    <oc r="BF13">
      <v>600000</v>
    </oc>
    <nc r="BF13">
      <v>1000000</v>
    </nc>
  </rcc>
  <rcc rId="2099" sId="2" numFmtId="34">
    <oc r="BF15">
      <v>200000</v>
    </oc>
    <nc r="BF15">
      <v>1000000</v>
    </nc>
  </rcc>
  <rcc rId="2100" sId="2" numFmtId="34">
    <oc r="BF16">
      <v>300000</v>
    </oc>
    <nc r="BF16">
      <v>1000000</v>
    </nc>
  </rcc>
  <rcc rId="2101" sId="2" numFmtId="34">
    <oc r="BF17">
      <v>500000</v>
    </oc>
    <nc r="BF17">
      <v>1000000</v>
    </nc>
  </rcc>
  <rcc rId="2102" sId="2" numFmtId="4">
    <oc r="BF36">
      <v>300000</v>
    </oc>
    <nc r="BF36">
      <v>1000000</v>
    </nc>
  </rcc>
  <rcc rId="2103" sId="2" numFmtId="4">
    <oc r="BF39">
      <v>0</v>
    </oc>
    <nc r="BF39">
      <v>350000</v>
    </nc>
  </rcc>
  <rcc rId="2104" sId="2" numFmtId="4">
    <oc r="BF44">
      <v>0</v>
    </oc>
    <nc r="BF44">
      <v>500000</v>
    </nc>
  </rcc>
  <rcc rId="2105" sId="2" numFmtId="4">
    <oc r="BF47">
      <v>50000</v>
    </oc>
    <nc r="BF47">
      <v>200000</v>
    </nc>
  </rcc>
  <rcc rId="2106" sId="2" numFmtId="4">
    <oc r="BF48">
      <v>0</v>
    </oc>
    <nc r="BF48">
      <v>100000</v>
    </nc>
  </rcc>
  <rcc rId="2107" sId="2" numFmtId="4">
    <oc r="BF56">
      <v>250000</v>
    </oc>
    <nc r="BF56">
      <v>350000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6" sId="2" numFmtId="34">
    <oc r="AB10">
      <v>900000</v>
    </oc>
    <nc r="AB10">
      <v>93833</v>
    </nc>
  </rcc>
  <rcc rId="2737" sId="2" numFmtId="34">
    <oc r="AB8">
      <v>1000000</v>
    </oc>
    <nc r="AB8">
      <v>0</v>
    </nc>
  </rcc>
  <rcc rId="2738" sId="2" numFmtId="34">
    <oc r="AB14">
      <v>300000</v>
    </oc>
    <nc r="AB14">
      <v>0</v>
    </nc>
  </rcc>
  <rcc rId="2739" sId="2" numFmtId="34">
    <oc r="AB15">
      <v>400000</v>
    </oc>
    <nc r="AB15">
      <v>0</v>
    </nc>
  </rcc>
  <rcc rId="2740" sId="2" numFmtId="34">
    <oc r="AB16">
      <v>700000</v>
    </oc>
    <nc r="AB16">
      <v>0</v>
    </nc>
  </rcc>
  <rcc rId="2741" sId="2" numFmtId="34">
    <oc r="AB17">
      <v>300000</v>
    </oc>
    <nc r="AB17">
      <v>0</v>
    </nc>
  </rcc>
  <rcc rId="2742" sId="2" numFmtId="34">
    <oc r="AB19">
      <v>300000</v>
    </oc>
    <nc r="AB19">
      <v>0</v>
    </nc>
  </rcc>
  <rcc rId="2743" sId="2" numFmtId="34">
    <oc r="AB22">
      <v>300000</v>
    </oc>
    <nc r="AB22">
      <v>0</v>
    </nc>
  </rcc>
  <rcc rId="2744" sId="2" numFmtId="34">
    <oc r="AB35">
      <v>500000</v>
    </oc>
    <nc r="AB35">
      <v>118119</v>
    </nc>
  </rcc>
  <rcc rId="2745" sId="2" numFmtId="34">
    <oc r="AB36">
      <v>700000</v>
    </oc>
    <nc r="AB36">
      <v>0</v>
    </nc>
  </rcc>
  <rcc rId="2746" sId="2" numFmtId="34">
    <oc r="AB40">
      <v>200000</v>
    </oc>
    <nc r="AB40">
      <v>0</v>
    </nc>
  </rcc>
  <rcc rId="2747" sId="2" numFmtId="34">
    <oc r="AB43">
      <v>600000</v>
    </oc>
    <nc r="AB43">
      <v>334000</v>
    </nc>
  </rcc>
  <rcc rId="2748" sId="2" numFmtId="34">
    <oc r="AB47">
      <v>200000</v>
    </oc>
    <nc r="AB47">
      <v>0</v>
    </nc>
  </rcc>
  <rcc rId="2749" sId="2" numFmtId="34">
    <oc r="AB46">
      <v>200000</v>
    </oc>
    <nc r="AB46">
      <v>55713</v>
    </nc>
  </rcc>
  <rcc rId="2750" sId="2" numFmtId="34">
    <oc r="AB49">
      <v>300000</v>
    </oc>
    <nc r="AB49">
      <v>50334</v>
    </nc>
  </rcc>
  <rcc rId="2751" sId="2" numFmtId="34">
    <oc r="AB81">
      <v>100000</v>
    </oc>
    <nc r="AB81">
      <v>18187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Y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" start="0" length="0">
    <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17" sId="2" xfDxf="1" s="1" dxf="1" numFmtId="13">
    <oc r="AY7">
      <f>AY23/#REF!</f>
    </oc>
    <nc r="AY7">
      <v>0.67954545454545456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8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9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18" sId="2" xfDxf="1" dxf="1" numFmtId="34">
    <oc r="AY10">
      <v>2200000</v>
    </oc>
    <nc r="AY10">
      <v>1850000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1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3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4" start="0" length="0">
    <dxf>
      <font>
        <sz val="10"/>
        <color auto="1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5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6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7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1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19" sId="2" xfDxf="1" dxf="1" numFmtId="34">
    <oc r="AY23">
      <f>SUM(AY8:AY22)</f>
    </oc>
    <nc r="AY23">
      <v>14950000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0" sId="2" xfDxf="1" s="1" dxf="1" numFmtId="13">
    <oc r="AY24">
      <f>AY33/#REF!</f>
    </oc>
    <nc r="AY24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2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2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3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3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32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21" sId="2" xfDxf="1" s="1" dxf="1" numFmtId="34">
    <oc r="AY33">
      <f>SUM(AY25:AY32)</f>
    </oc>
    <nc r="AY33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2" xfDxf="1" dxf="1" numFmtId="13">
    <oc r="AY34">
      <f>AY57/#REF!</f>
    </oc>
    <nc r="AY34">
      <v>0.31136363636363634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35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23" sId="2" xfDxf="1" dxf="1" numFmtId="34">
    <oc r="AY36">
      <v>800000</v>
    </oc>
    <nc r="AY36">
      <v>1400000</v>
    </nc>
    <n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37" start="0" length="0">
    <dxf>
      <numFmt numFmtId="164" formatCode="_(* #,##0_);_(* \(#,##0\);_(* &quot;-&quot;??_);_(@_)"/>
    </dxf>
  </rfmt>
  <rfmt sheetId="2" xfDxf="1" sqref="AY38" start="0" length="0">
    <dxf>
      <font>
        <b/>
        <sz val="10"/>
        <name val="Aparajita"/>
        <scheme val="none"/>
      </font>
      <numFmt numFmtId="164" formatCode="_(* #,##0_);_(* \(#,##0\);_(* &quot;-&quot;??_);_(@_)"/>
    </dxf>
  </rfmt>
  <rfmt sheetId="2" xfDxf="1" sqref="AY39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0" start="0" length="0">
    <dxf>
      <font>
        <b/>
        <sz val="10"/>
        <name val="Aparajita"/>
        <family val="1"/>
        <scheme val="none"/>
      </font>
      <numFmt numFmtId="164" formatCode="_(* #,##0_);_(* \(#,##0\);_(* &quot;-&quot;??_);_(@_)"/>
    </dxf>
  </rfmt>
  <rfmt sheetId="2" xfDxf="1" sqref="AY41" start="0" length="0">
    <dxf>
      <numFmt numFmtId="164" formatCode="_(* #,##0_);_(* \(#,##0\);_(* &quot;-&quot;??_);_(@_)"/>
    </dxf>
  </rfmt>
  <rfmt sheetId="2" xfDxf="1" sqref="AY42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3" start="0" length="0">
    <dxf>
      <numFmt numFmtId="164" formatCode="_(* #,##0_);_(* \(#,##0\);_(* &quot;-&quot;??_);_(@_)"/>
    </dxf>
  </rfmt>
  <rfmt sheetId="2" xfDxf="1" s="1" sqref="AY4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5" start="0" length="0">
    <dxf>
      <font>
        <sz val="10"/>
        <name val="Aparajita"/>
        <family val="1"/>
        <scheme val="none"/>
      </font>
      <numFmt numFmtId="164" formatCode="_(* #,##0_);_(* \(#,##0\);_(* &quot;-&quot;??_);_(@_)"/>
    </dxf>
  </rfmt>
  <rcc rId="2124" sId="2" xfDxf="1" s="1" dxf="1" numFmtId="34">
    <oc r="AY46">
      <v>750000</v>
    </oc>
    <nc r="AY46">
      <v>500000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47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8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49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50" start="0" length="0">
    <dxf>
      <numFmt numFmtId="164" formatCode="_(* #,##0_);_(* \(#,##0\);_(* &quot;-&quot;??_);_(@_)"/>
    </dxf>
  </rfmt>
  <rfmt sheetId="2" xfDxf="1" sqref="AY51" start="0" length="0">
    <dxf>
      <numFmt numFmtId="164" formatCode="_(* #,##0_);_(* \(#,##0\);_(* &quot;-&quot;??_);_(@_)"/>
    </dxf>
  </rfmt>
  <rfmt sheetId="2" xfDxf="1" sqref="AY52" start="0" length="0">
    <dxf>
      <numFmt numFmtId="164" formatCode="_(* #,##0_);_(* \(#,##0\);_(* &quot;-&quot;??_);_(@_)"/>
    </dxf>
  </rfmt>
  <rfmt sheetId="2" xfDxf="1" sqref="AY53" start="0" length="0">
    <dxf>
      <numFmt numFmtId="164" formatCode="_(* #,##0_);_(* \(#,##0\);_(* &quot;-&quot;??_);_(@_)"/>
    </dxf>
  </rfmt>
  <rfmt sheetId="2" xfDxf="1" sqref="AY54" start="0" length="0">
    <dxf>
      <numFmt numFmtId="164" formatCode="_(* #,##0_);_(* \(#,##0\);_(* &quot;-&quot;??_);_(@_)"/>
    </dxf>
  </rfmt>
  <rfmt sheetId="2" xfDxf="1" sqref="AY55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56" start="0" length="0">
    <dxf>
      <numFmt numFmtId="164" formatCode="_(* #,##0_);_(* \(#,##0\);_(* &quot;-&quot;??_);_(@_)"/>
    </dxf>
  </rfmt>
  <rcc rId="2125" sId="2" xfDxf="1" dxf="1" numFmtId="34">
    <oc r="AY57">
      <f>SUM(AY35:AY56)</f>
    </oc>
    <nc r="AY57">
      <v>6850000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2" xfDxf="1" dxf="1" numFmtId="13">
    <oc r="AY58">
      <f>AY77/#REF!</f>
    </oc>
    <nc r="AY58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5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="1" sqref="AY6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6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8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6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76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27" sId="2" xfDxf="1" dxf="1" numFmtId="34">
    <oc r="AY77">
      <f>SUM(AY59:AY76)</f>
    </oc>
    <nc r="AY77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8" sId="2" xfDxf="1" s="1" dxf="1" numFmtId="13">
    <oc r="AY78">
      <f>AY82/#REF!</f>
    </oc>
    <nc r="AY78">
      <v>9.0909090909090905E-3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7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29" sId="2" xfDxf="1" dxf="1" numFmtId="34">
    <oc r="AY82">
      <f>SUM(AY79:AY81)</f>
    </oc>
    <nc r="AY82">
      <v>200000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0" sId="2" xfDxf="1" dxf="1" numFmtId="13">
    <oc r="AY83">
      <f>AY89/#REF!</f>
    </oc>
    <nc r="AY83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8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7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8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31" sId="2" xfDxf="1" dxf="1" numFmtId="34">
    <oc r="AY89">
      <f>SUM(AY84:AY88)</f>
    </oc>
    <nc r="AY8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Y9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9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32" sId="2" xfDxf="1" dxf="1" numFmtId="34">
    <oc r="AY92">
      <f>SUM(AY91:AY91)</f>
    </oc>
    <nc r="AY9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3" sId="2" xfDxf="1" dxf="1" numFmtId="13">
    <oc r="AY93">
      <f>AY96/#REF!</f>
    </oc>
    <nc r="AY93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Y94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95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34" sId="2" xfDxf="1" dxf="1" numFmtId="34">
    <oc r="AY96">
      <f>SUM(AY94:AY95)</f>
    </oc>
    <nc r="AY96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Y9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Y9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35" sId="2" xfDxf="1" dxf="1" numFmtId="34">
    <oc r="AY99">
      <f>SUM(AY98:AY98)</f>
    </oc>
    <nc r="AY9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2" xfDxf="1" dxf="1" numFmtId="34">
    <oc r="AY100">
      <f>AY99+AY96+AY92+AY89+AY82+AY77+AY57+AY33+AY23+AY6</f>
    </oc>
    <nc r="AY100">
      <v>22000000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5" sId="2" odxf="1" dxf="1" numFmtId="34">
    <oc r="BF3">
      <v>1000000</v>
    </oc>
    <nc r="BF3">
      <v>600000</v>
    </nc>
    <odxf/>
    <ndxf/>
  </rcc>
  <rcc rId="2176" sId="2" odxf="1" dxf="1" numFmtId="34">
    <oc r="BF4">
      <v>0</v>
    </oc>
    <nc r="BF4"/>
    <odxf/>
    <ndxf/>
  </rcc>
  <rfmt sheetId="2" sqref="BF5" start="0" length="0">
    <dxf/>
  </rfmt>
  <rcc rId="2177" sId="2" odxf="1" dxf="1">
    <oc r="BF6">
      <f>SUM(BF3:BF5)</f>
    </oc>
    <nc r="BF6">
      <f>SUM(BF3:BF5)</f>
    </nc>
    <odxf/>
    <ndxf/>
  </rcc>
  <rcc rId="2178" sId="2" odxf="1" dxf="1">
    <oc r="BF7">
      <f>BF23/#REF!</f>
    </oc>
    <nc r="BF7">
      <f>BF23/#REF!</f>
    </nc>
    <odxf/>
    <ndxf/>
  </rcc>
  <rcc rId="2179" sId="2" odxf="1" dxf="1" numFmtId="34">
    <oc r="BF8">
      <v>2000000</v>
    </oc>
    <nc r="BF8">
      <v>1700000</v>
    </nc>
    <odxf/>
    <ndxf/>
  </rcc>
  <rcc rId="2180" sId="2" odxf="1" dxf="1" numFmtId="34">
    <oc r="BF9">
      <v>1300000</v>
    </oc>
    <nc r="BF9">
      <v>700000</v>
    </nc>
    <odxf/>
    <ndxf/>
  </rcc>
  <rcc rId="2181" sId="2" odxf="1" dxf="1" numFmtId="34">
    <oc r="BF10">
      <v>1500000</v>
    </oc>
    <nc r="BF10">
      <v>1700000</v>
    </nc>
    <odxf/>
    <ndxf/>
  </rcc>
  <rcc rId="2182" sId="2" odxf="1" dxf="1" numFmtId="34">
    <oc r="BF11">
      <v>500000</v>
    </oc>
    <nc r="BF11"/>
    <odxf/>
    <ndxf/>
  </rcc>
  <rcc rId="2183" sId="2" odxf="1" dxf="1" numFmtId="34">
    <oc r="BF12">
      <v>700000</v>
    </oc>
    <nc r="BF12">
      <v>500000</v>
    </nc>
    <odxf/>
    <ndxf/>
  </rcc>
  <rcc rId="2184" sId="2" odxf="1" dxf="1" numFmtId="34">
    <oc r="BF13">
      <v>1000000</v>
    </oc>
    <nc r="BF13">
      <v>500000</v>
    </nc>
    <odxf/>
    <ndxf/>
  </rcc>
  <rcc rId="2185" sId="2" odxf="1" dxf="1" numFmtId="4">
    <oc r="BF14">
      <v>500000</v>
    </oc>
    <nc r="BF14">
      <v>400000</v>
    </nc>
    <odxf/>
    <ndxf/>
  </rcc>
  <rcc rId="2186" sId="2" odxf="1" dxf="1" numFmtId="34">
    <oc r="BF15">
      <v>1000000</v>
    </oc>
    <nc r="BF15">
      <v>500000</v>
    </nc>
    <odxf/>
    <ndxf/>
  </rcc>
  <rfmt sheetId="2" sqref="BF16" start="0" length="0">
    <dxf/>
  </rfmt>
  <rcc rId="2187" sId="2" odxf="1" dxf="1" numFmtId="34">
    <oc r="BF17">
      <v>1000000</v>
    </oc>
    <nc r="BF17">
      <v>500000</v>
    </nc>
    <odxf/>
    <ndxf/>
  </rcc>
  <rfmt sheetId="2" sqref="BF18" start="0" length="0">
    <dxf/>
  </rfmt>
  <rcc rId="2188" sId="2" odxf="1" dxf="1" numFmtId="4">
    <oc r="BF19">
      <v>0</v>
    </oc>
    <nc r="BF19"/>
    <odxf/>
    <ndxf/>
  </rcc>
  <rfmt sheetId="2" sqref="BF20" start="0" length="0">
    <dxf/>
  </rfmt>
  <rfmt sheetId="2" sqref="BF21" start="0" length="0">
    <dxf/>
  </rfmt>
  <rfmt sheetId="2" sqref="BF22" start="0" length="0">
    <dxf/>
  </rfmt>
  <rcc rId="2189" sId="2" odxf="1" dxf="1">
    <oc r="BF23">
      <f>SUM(BF8:BF22)</f>
    </oc>
    <nc r="BF23">
      <f>SUM(BF8:BF22)</f>
    </nc>
    <odxf/>
    <ndxf/>
  </rcc>
  <rcc rId="2190" sId="2" odxf="1" dxf="1">
    <oc r="BF24">
      <f>BF33/#REF!</f>
    </oc>
    <nc r="BF24">
      <f>BF33/#REF!</f>
    </nc>
    <odxf/>
    <ndxf/>
  </rcc>
  <rfmt sheetId="2" sqref="BF25" start="0" length="0">
    <dxf/>
  </rfmt>
  <rfmt sheetId="2" sqref="BF26" start="0" length="0">
    <dxf/>
  </rfmt>
  <rfmt sheetId="2" sqref="BF27" start="0" length="0">
    <dxf/>
  </rfmt>
  <rfmt sheetId="2" sqref="BF28" start="0" length="0">
    <dxf/>
  </rfmt>
  <rfmt sheetId="2" sqref="BF29" start="0" length="0">
    <dxf/>
  </rfmt>
  <rfmt sheetId="2" sqref="BF30" start="0" length="0">
    <dxf/>
  </rfmt>
  <rfmt sheetId="2" sqref="BF31" start="0" length="0">
    <dxf/>
  </rfmt>
  <rfmt sheetId="2" sqref="BF32" start="0" length="0">
    <dxf/>
  </rfmt>
  <rcc rId="2191" sId="2" odxf="1" dxf="1">
    <oc r="BF33">
      <f>SUM(BF25:BF32)</f>
    </oc>
    <nc r="BF33">
      <f>SUM(BF25:BF32)</f>
    </nc>
    <odxf/>
    <ndxf/>
  </rcc>
  <rcc rId="2192" sId="2" odxf="1" dxf="1">
    <oc r="BF34">
      <f>BF57/#REF!</f>
    </oc>
    <nc r="BF34">
      <f>BF57/#REF!</f>
    </nc>
    <odxf/>
    <ndxf/>
  </rcc>
  <rfmt sheetId="2" sqref="BF35" start="0" length="0">
    <dxf/>
  </rfmt>
  <rcc rId="2193" sId="2" odxf="1" dxf="1" numFmtId="4">
    <oc r="BF36">
      <v>1000000</v>
    </oc>
    <nc r="BF36">
      <v>800000</v>
    </nc>
    <odxf/>
    <ndxf/>
  </rcc>
  <rfmt sheetId="2" sqref="BF37" start="0" length="0">
    <dxf/>
  </rfmt>
  <rfmt sheetId="2" sqref="BF38" start="0" length="0">
    <dxf/>
  </rfmt>
  <rcc rId="2194" sId="2" numFmtId="4">
    <oc r="BF39">
      <v>350000</v>
    </oc>
    <nc r="BF39">
      <v>300000</v>
    </nc>
  </rcc>
  <rfmt sheetId="2" sqref="BF40" start="0" length="0">
    <dxf/>
  </rfmt>
  <rfmt sheetId="2" sqref="BF41" start="0" length="0">
    <dxf/>
  </rfmt>
  <rcc rId="2195" sId="2" odxf="1" dxf="1" numFmtId="4">
    <oc r="BF42">
      <v>0</v>
    </oc>
    <nc r="BF42"/>
    <odxf/>
    <ndxf/>
  </rcc>
  <rcc rId="2196" sId="2" odxf="1" dxf="1" numFmtId="4">
    <oc r="BF43">
      <v>500000</v>
    </oc>
    <nc r="BF43"/>
    <odxf/>
    <ndxf/>
  </rcc>
  <rfmt sheetId="2" sqref="BF44" start="0" length="0">
    <dxf/>
  </rfmt>
  <rfmt sheetId="2" sqref="BF45" start="0" length="0">
    <dxf/>
  </rfmt>
  <rfmt sheetId="2" sqref="BF46" start="0" length="0">
    <dxf/>
  </rfmt>
  <rcc rId="2197" sId="2" odxf="1" dxf="1" numFmtId="4">
    <oc r="BF47">
      <v>200000</v>
    </oc>
    <nc r="BF47"/>
    <odxf>
      <font>
        <b val="0"/>
        <sz val="10"/>
        <name val="Aparajita"/>
        <scheme val="none"/>
      </font>
    </odxf>
    <ndxf>
      <font>
        <b/>
        <sz val="10"/>
        <name val="Aparajita"/>
        <scheme val="none"/>
      </font>
    </ndxf>
  </rcc>
  <rcc rId="2198" sId="2" numFmtId="4">
    <oc r="BF48">
      <v>100000</v>
    </oc>
    <nc r="BF48"/>
  </rcc>
  <rfmt sheetId="2" sqref="BF49" start="0" length="0">
    <dxf/>
  </rfmt>
  <rfmt sheetId="2" sqref="BF50" start="0" length="0">
    <dxf/>
  </rfmt>
  <rfmt sheetId="2" sqref="BF51" start="0" length="0">
    <dxf/>
  </rfmt>
  <rcc rId="2199" sId="2" numFmtId="4">
    <nc r="BF52">
      <v>200000</v>
    </nc>
  </rcc>
  <rfmt sheetId="2" sqref="BF53" start="0" length="0">
    <dxf/>
  </rfmt>
  <rcc rId="2200" sId="2" numFmtId="4">
    <oc r="BF56">
      <v>350000</v>
    </oc>
    <nc r="BF56">
      <v>100000</v>
    </nc>
  </rcc>
  <rcc rId="2201" sId="2" odxf="1" dxf="1">
    <oc r="BF57">
      <f>SUM(BF35:BF56)</f>
    </oc>
    <nc r="BF57">
      <f>SUM(BF35:BF56)</f>
    </nc>
    <odxf/>
    <ndxf/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1" sId="2" numFmtId="34">
    <oc r="AB10">
      <v>93833</v>
    </oc>
    <nc r="AB10">
      <v>100000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1" sId="2" numFmtId="34">
    <oc r="AB10">
      <v>100000</v>
    </oc>
    <nc r="AB10">
      <v>93833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1" sId="2" numFmtId="34">
    <oc r="AV81">
      <v>150000</v>
    </oc>
    <nc r="AV81">
      <v>31875</v>
    </nc>
  </rcc>
  <rcc rId="2212" sId="2" numFmtId="4">
    <oc r="AV80">
      <v>100000</v>
    </oc>
    <nc r="AV80">
      <v>0</v>
    </nc>
  </rcc>
  <rcc rId="2213" sId="2" numFmtId="34">
    <oc r="AV46">
      <v>900000</v>
    </oc>
    <nc r="AV46">
      <v>202760</v>
    </nc>
  </rcc>
  <rcc rId="2214" sId="2" numFmtId="34">
    <oc r="AV49">
      <v>200000</v>
    </oc>
    <nc r="AV49">
      <v>30000</v>
    </nc>
  </rcc>
  <rcc rId="2215" sId="2" numFmtId="34">
    <oc r="AV48">
      <v>250000</v>
    </oc>
    <nc r="AV48">
      <v>156667</v>
    </nc>
  </rcc>
  <rcc rId="2216" sId="2" numFmtId="34">
    <oc r="AV44">
      <v>1500000</v>
    </oc>
    <nc r="AV44">
      <v>1136958</v>
    </nc>
  </rcc>
  <rcc rId="2217" sId="2" numFmtId="34">
    <oc r="AV42">
      <v>800000</v>
    </oc>
    <nc r="AV42">
      <v>0</v>
    </nc>
  </rcc>
  <rcc rId="2218" sId="2" numFmtId="34">
    <oc r="AV40">
      <v>1000000</v>
    </oc>
    <nc r="AV40">
      <v>541875</v>
    </nc>
  </rcc>
  <rcc rId="2219" sId="2" numFmtId="34">
    <oc r="AV36">
      <v>800000</v>
    </oc>
    <nc r="AV36">
      <v>0</v>
    </nc>
  </rcc>
  <rcc rId="2220" sId="2" numFmtId="34">
    <oc r="AV35">
      <v>1000000</v>
    </oc>
    <nc r="AV35">
      <v>399535</v>
    </nc>
  </rcc>
  <rcc rId="2221" sId="2" numFmtId="34">
    <oc r="AV22">
      <v>400000</v>
    </oc>
    <nc r="AV22">
      <v>0</v>
    </nc>
  </rcc>
  <rcc rId="2222" sId="2" numFmtId="34">
    <oc r="AV19">
      <v>600000</v>
    </oc>
    <nc r="AV19">
      <v>0</v>
    </nc>
  </rcc>
  <rcc rId="2223" sId="2" numFmtId="34">
    <oc r="AV17">
      <v>1200000</v>
    </oc>
    <nc r="AV17">
      <v>0</v>
    </nc>
  </rcc>
  <rcc rId="2224" sId="2" numFmtId="34">
    <oc r="AV16">
      <v>1800000</v>
    </oc>
    <nc r="AV16">
      <v>0</v>
    </nc>
  </rcc>
  <rcc rId="2225" sId="2" numFmtId="34">
    <oc r="AV15">
      <v>1200000</v>
    </oc>
    <nc r="AV15">
      <v>378746</v>
    </nc>
  </rcc>
  <rcc rId="2226" sId="2" numFmtId="34">
    <oc r="AV14">
      <v>300000</v>
    </oc>
    <nc r="AV14">
      <v>0</v>
    </nc>
  </rcc>
  <rcc rId="2227" sId="2" numFmtId="34">
    <oc r="AV13">
      <v>1200000</v>
    </oc>
    <nc r="AV13">
      <v>567053</v>
    </nc>
  </rcc>
  <rcc rId="2228" sId="2" numFmtId="34">
    <oc r="AV12">
      <v>1600000</v>
    </oc>
    <nc r="AV12">
      <v>0</v>
    </nc>
  </rcc>
  <rcc rId="2229" sId="2" numFmtId="34">
    <oc r="AV11">
      <v>300000</v>
    </oc>
    <nc r="AV11">
      <v>0</v>
    </nc>
  </rcc>
  <rcc rId="2230" sId="2" numFmtId="34">
    <oc r="AV10">
      <v>2000000</v>
    </oc>
    <nc r="AV10">
      <v>317917</v>
    </nc>
  </rcc>
  <rcc rId="2231" sId="2" numFmtId="34">
    <oc r="AV9">
      <v>1500000</v>
    </oc>
    <nc r="AV9">
      <v>0</v>
    </nc>
  </rcc>
  <rcc rId="2232" sId="2" numFmtId="34">
    <oc r="AV8">
      <v>2700000</v>
    </oc>
    <nc r="AV8">
      <v>436015</v>
    </nc>
  </rcc>
  <rcc rId="2233" sId="2" numFmtId="4">
    <oc r="AV95">
      <v>500000</v>
    </oc>
    <nc r="AV95">
      <v>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X5" start="0" length="0">
    <dxf/>
  </rfmt>
  <rcc rId="2243" sId="2" odxf="1" dxf="1">
    <oc r="X6">
      <f>SUM(X3:X5)</f>
    </oc>
    <nc r="X6">
      <f>SUM(X3:X5)</f>
    </nc>
    <odxf/>
    <ndxf/>
  </rcc>
  <rcc rId="2244" sId="2" odxf="1" dxf="1">
    <oc r="X7">
      <f>X23/#REF!</f>
    </oc>
    <nc r="X7">
      <f>X23/#REF!</f>
    </nc>
    <odxf/>
    <ndxf/>
  </rcc>
  <rcc rId="2245" sId="2" numFmtId="4">
    <nc r="X8">
      <v>1200000</v>
    </nc>
  </rcc>
  <rfmt sheetId="2" sqref="X9" start="0" length="0">
    <dxf/>
  </rfmt>
  <rcc rId="2246" sId="2" numFmtId="4">
    <nc r="X10">
      <v>1050000</v>
    </nc>
  </rcc>
  <rcc rId="2247" sId="2" numFmtId="34">
    <nc r="X12">
      <v>400000</v>
    </nc>
  </rcc>
  <rcc rId="2248" sId="2" numFmtId="4">
    <nc r="X14">
      <v>350000</v>
    </nc>
  </rcc>
  <rcc rId="2249" sId="2" numFmtId="34">
    <nc r="X16">
      <v>700000</v>
    </nc>
  </rcc>
  <rcc rId="2250" sId="2" numFmtId="34">
    <nc r="X17">
      <v>500000</v>
    </nc>
  </rcc>
  <rfmt sheetId="2" sqref="X22" start="0" length="0">
    <dxf/>
  </rfmt>
  <rcc rId="2251" sId="2" odxf="1" dxf="1">
    <oc r="X23">
      <f>SUM(X8:X22)</f>
    </oc>
    <nc r="X23">
      <f>SUM(X8:X22)</f>
    </nc>
    <odxf/>
    <ndxf/>
  </rcc>
  <rcc rId="2252" sId="2" odxf="1" dxf="1">
    <oc r="X24">
      <f>X33/#REF!</f>
    </oc>
    <nc r="X24">
      <f>X33/#REF!</f>
    </nc>
    <odxf/>
    <ndxf/>
  </rcc>
  <rfmt sheetId="2" sqref="X26" start="0" length="0">
    <dxf/>
  </rfmt>
  <rfmt sheetId="2" sqref="X27" start="0" length="0">
    <dxf/>
  </rfmt>
  <rfmt sheetId="2" sqref="X30" start="0" length="0">
    <dxf/>
  </rfmt>
  <rfmt sheetId="2" sqref="X31" start="0" length="0">
    <dxf/>
  </rfmt>
  <rfmt sheetId="2" sqref="X32" start="0" length="0">
    <dxf/>
  </rfmt>
  <rcc rId="2253" sId="2" odxf="1" dxf="1">
    <oc r="X33">
      <f>SUM(X25:X32)</f>
    </oc>
    <nc r="X33">
      <f>SUM(X25:X32)</f>
    </nc>
    <odxf/>
    <ndxf/>
  </rcc>
  <rcc rId="2254" sId="2" odxf="1" dxf="1">
    <oc r="X34">
      <f>X57/#REF!</f>
    </oc>
    <nc r="X34">
      <f>X57/#REF!</f>
    </nc>
    <odxf/>
    <ndxf/>
  </rcc>
  <rcc rId="2255" sId="2" numFmtId="4">
    <nc r="X35">
      <v>700000</v>
    </nc>
  </rcc>
  <rcc rId="2256" sId="2" numFmtId="34">
    <nc r="X36">
      <v>500000</v>
    </nc>
  </rcc>
  <rfmt sheetId="2" sqref="X41" start="0" length="0">
    <dxf/>
  </rfmt>
  <rcc rId="2257" sId="2" numFmtId="34">
    <nc r="X42">
      <v>300000</v>
    </nc>
  </rcc>
  <rcc rId="2258" sId="2" numFmtId="34">
    <nc r="X43">
      <v>600000</v>
    </nc>
  </rcc>
  <rfmt sheetId="2" sqref="X45" start="0" length="0">
    <dxf/>
  </rfmt>
  <rfmt sheetId="2" sqref="X48" start="0" length="0">
    <dxf/>
  </rfmt>
  <rfmt sheetId="2" sqref="X49" start="0" length="0">
    <dxf/>
  </rfmt>
  <rfmt sheetId="2" sqref="X50" start="0" length="0">
    <dxf/>
  </rfmt>
  <rfmt sheetId="2" sqref="X51" start="0" length="0">
    <dxf/>
  </rfmt>
  <rfmt sheetId="2" sqref="X53" start="0" length="0">
    <dxf/>
  </rfmt>
  <rfmt sheetId="2" sqref="X54" start="0" length="0">
    <dxf/>
  </rfmt>
  <rfmt sheetId="2" sqref="X55" start="0" length="0">
    <dxf/>
  </rfmt>
  <rfmt sheetId="2" sqref="X56" start="0" length="0">
    <dxf/>
  </rfmt>
  <rcc rId="2259" sId="2" odxf="1" dxf="1">
    <oc r="X57">
      <f>SUM(X35:X56)</f>
    </oc>
    <nc r="X57">
      <f>SUM(X35:X56)</f>
    </nc>
    <odxf/>
    <ndxf/>
  </rcc>
  <rcc rId="2260" sId="2" odxf="1" dxf="1">
    <oc r="X58">
      <f>X77/#REF!</f>
    </oc>
    <nc r="X58">
      <f>X77/#REF!</f>
    </nc>
    <odxf/>
    <ndxf/>
  </rcc>
  <rfmt sheetId="2" sqref="X59" start="0" length="0">
    <dxf/>
  </rfmt>
  <rfmt sheetId="2" sqref="X60" start="0" length="0">
    <dxf/>
  </rfmt>
  <rfmt sheetId="2" sqref="X61" start="0" length="0">
    <dxf/>
  </rfmt>
  <rfmt sheetId="2" sqref="X62" start="0" length="0">
    <dxf/>
  </rfmt>
  <rfmt sheetId="2" sqref="X63" start="0" length="0">
    <dxf/>
  </rfmt>
  <rfmt sheetId="2" sqref="X64" start="0" length="0">
    <dxf/>
  </rfmt>
  <rfmt sheetId="2" sqref="X65" start="0" length="0">
    <dxf/>
  </rfmt>
  <rfmt sheetId="2" sqref="X66" start="0" length="0">
    <dxf/>
  </rfmt>
  <rfmt sheetId="2" sqref="X67" start="0" length="0">
    <dxf/>
  </rfmt>
  <rfmt sheetId="2" sqref="X68" start="0" length="0">
    <dxf/>
  </rfmt>
  <rfmt sheetId="2" sqref="X69" start="0" length="0">
    <dxf/>
  </rfmt>
  <rfmt sheetId="2" sqref="X70" start="0" length="0">
    <dxf/>
  </rfmt>
  <rfmt sheetId="2" sqref="X71" start="0" length="0">
    <dxf/>
  </rfmt>
  <rfmt sheetId="2" sqref="X72" start="0" length="0">
    <dxf/>
  </rfmt>
  <rfmt sheetId="2" sqref="X73" start="0" length="0">
    <dxf/>
  </rfmt>
  <rfmt sheetId="2" sqref="X74" start="0" length="0">
    <dxf/>
  </rfmt>
  <rfmt sheetId="2" sqref="X76" start="0" length="0">
    <dxf/>
  </rfmt>
  <rcc rId="2261" sId="2" odxf="1" dxf="1">
    <oc r="X77">
      <f>SUM(X59:X76)</f>
    </oc>
    <nc r="X77">
      <f>SUM(X59:X76)</f>
    </nc>
    <odxf/>
    <ndxf/>
  </rcc>
  <rcc rId="2262" sId="2" odxf="1" dxf="1">
    <oc r="X78">
      <f>X82/#REF!</f>
    </oc>
    <nc r="X78">
      <f>X82/#REF!</f>
    </nc>
    <odxf/>
    <ndxf/>
  </rcc>
  <rfmt sheetId="2" sqref="X79" start="0" length="0">
    <dxf/>
  </rfmt>
  <rfmt sheetId="2" sqref="X80" start="0" length="0">
    <dxf/>
  </rfmt>
  <rcc rId="2263" sId="2" numFmtId="34">
    <nc r="X81">
      <v>200000</v>
    </nc>
  </rcc>
  <rcc rId="2264" sId="2" odxf="1" dxf="1">
    <oc r="X82">
      <f>SUM(X79:X81)</f>
    </oc>
    <nc r="X82">
      <f>SUM(X79:X81)</f>
    </nc>
    <odxf/>
    <ndxf/>
  </rcc>
  <rcc rId="2265" sId="2" odxf="1" dxf="1">
    <oc r="X83">
      <f>X89/#REF!</f>
    </oc>
    <nc r="X83">
      <f>X89/#REF!</f>
    </nc>
    <odxf/>
    <ndxf/>
  </rcc>
  <rfmt sheetId="2" sqref="X84" start="0" length="0">
    <dxf/>
  </rfmt>
  <rfmt sheetId="2" sqref="X85" start="0" length="0">
    <dxf/>
  </rfmt>
  <rfmt sheetId="2" sqref="X86" start="0" length="0">
    <dxf/>
  </rfmt>
  <rfmt sheetId="2" sqref="X87" start="0" length="0">
    <dxf/>
  </rfmt>
  <rfmt sheetId="2" sqref="X88" start="0" length="0">
    <dxf/>
  </rfmt>
  <rcc rId="2266" sId="2" odxf="1" dxf="1">
    <oc r="X89">
      <f>SUM(X84:X88)</f>
    </oc>
    <nc r="X89">
      <f>SUM(X84:X88)</f>
    </nc>
    <odxf/>
    <ndxf/>
  </rcc>
  <rcc rId="2267" sId="2" odxf="1" dxf="1">
    <oc r="X90">
      <f>X92/#REF!</f>
    </oc>
    <nc r="X90">
      <f>X92/#REF!</f>
    </nc>
    <odxf/>
    <ndxf/>
  </rcc>
  <rfmt sheetId="2" sqref="X91" start="0" length="0">
    <dxf/>
  </rfmt>
  <rcc rId="2268" sId="2" odxf="1" dxf="1">
    <oc r="X92">
      <f>SUM(X91:X91)</f>
    </oc>
    <nc r="X92">
      <f>SUM(X91:X91)</f>
    </nc>
    <odxf/>
    <ndxf/>
  </rcc>
  <rcc rId="2269" sId="2" odxf="1" dxf="1">
    <oc r="X93">
      <f>X96/#REF!</f>
    </oc>
    <nc r="X93">
      <f>X96/#REF!</f>
    </nc>
    <odxf/>
    <ndxf/>
  </rcc>
  <rfmt sheetId="2" sqref="X94" start="0" length="0">
    <dxf/>
  </rfmt>
  <rcc rId="2270" sId="2" odxf="1" dxf="1">
    <oc r="X96">
      <f>SUM(X94:X95)</f>
    </oc>
    <nc r="X96">
      <f>SUM(X94:X95)</f>
    </nc>
    <odxf/>
    <ndxf/>
  </rcc>
  <rcc rId="2271" sId="2" odxf="1" dxf="1">
    <oc r="X99">
      <f>SUM(X98:X98)</f>
    </oc>
    <nc r="X99">
      <f>SUM(X98:X98)</f>
    </nc>
    <odxf/>
    <ndxf/>
  </rcc>
  <rcc rId="2272" sId="2" odxf="1" dxf="1">
    <oc r="X100">
      <f>X99+X96+X92+X89+X82+X77+X57+X33+X23+X6</f>
    </oc>
    <nc r="X100">
      <f>X99+X96+X92+X89+X82+X77+X57+X33+X23+X6</f>
    </nc>
    <odxf/>
    <ndxf/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P3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82" sId="2" xfDxf="1" dxf="1" numFmtId="34">
    <oc r="AP6">
      <f>SUM(AP3:AP5)</f>
    </oc>
    <nc r="AP6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2" xfDxf="1" s="1" dxf="1" numFmtId="13">
    <oc r="AP7">
      <f>AP23/#REF!</f>
    </oc>
    <nc r="AP7">
      <v>0.78749999999999998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4" sId="2" xfDxf="1" dxf="1" numFmtId="34">
    <nc r="AP8">
      <v>950000</v>
    </nc>
    <n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9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85" sId="2" xfDxf="1" dxf="1" numFmtId="4">
    <nc r="AP10">
      <v>1000000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1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86" sId="2" xfDxf="1" dxf="1" numFmtId="34">
    <nc r="AP12">
      <v>200000</v>
    </nc>
    <n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1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14" start="0" length="0">
    <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15" start="0" length="0">
    <dxf>
      <font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87" sId="2" xfDxf="1" dxf="1" numFmtId="4">
    <nc r="AP16">
      <v>300000</v>
    </nc>
    <n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2" xfDxf="1" dxf="1" numFmtId="34">
    <nc r="AP17">
      <v>200000</v>
    </nc>
    <n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18" start="0" length="0">
    <dxf>
      <font>
        <sz val="10"/>
        <color auto="1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1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2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89" sId="2" xfDxf="1" dxf="1" numFmtId="4">
    <nc r="AP21">
      <v>500000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22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90" sId="2" xfDxf="1" dxf="1" numFmtId="34">
    <oc r="AP23">
      <f>SUM(AP8:AP22)</f>
    </oc>
    <nc r="AP23">
      <v>3150000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1" sId="2" xfDxf="1" s="1" dxf="1" numFmtId="13">
    <oc r="AP24">
      <f>AP33/#REF!</f>
    </oc>
    <nc r="AP24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25" start="0" length="0">
    <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26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27" start="0" length="0">
    <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28" start="0" length="0">
    <dxf>
      <font>
        <sz val="10"/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29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30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31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32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92" sId="2" xfDxf="1" s="1" dxf="1" numFmtId="34">
    <oc r="AP33">
      <f>SUM(AP25:AP32)</f>
    </oc>
    <nc r="AP33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2" xfDxf="1" dxf="1" numFmtId="13">
    <oc r="AP34">
      <f>AP57/#REF!</f>
    </oc>
    <nc r="AP34">
      <v>0.17499999999999999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4" sId="2" xfDxf="1" dxf="1" numFmtId="4">
    <nc r="AP35">
      <v>500000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5" sId="2" xfDxf="1" dxf="1" numFmtId="4">
    <nc r="AP36">
      <v>200000</v>
    </nc>
    <n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3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38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39" start="0" length="0">
    <dxf>
      <font>
        <b/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0" start="0" length="0">
    <dxf>
      <numFmt numFmtId="3" formatCode="#,##0"/>
      <alignment horizontal="center"/>
    </dxf>
  </rfmt>
  <rfmt sheetId="2" xfDxf="1" sqref="AP4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2" start="0" length="0">
    <dxf>
      <numFmt numFmtId="3" formatCode="#,##0"/>
      <alignment horizontal="center"/>
    </dxf>
  </rfmt>
  <rfmt sheetId="2" xfDxf="1" sqref="AP43" start="0" length="0">
    <dxf>
      <numFmt numFmtId="3" formatCode="#,##0"/>
      <alignment horizontal="center"/>
    </dxf>
  </rfmt>
  <rfmt sheetId="2" xfDxf="1" sqref="AP44" start="0" length="0">
    <dxf>
      <numFmt numFmtId="3" formatCode="#,##0"/>
      <alignment horizontal="center"/>
    </dxf>
  </rfmt>
  <rfmt sheetId="2" xfDxf="1" sqref="AP4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6" start="0" length="0">
    <dxf>
      <numFmt numFmtId="3" formatCode="#,##0"/>
      <alignment horizontal="center"/>
    </dxf>
  </rfmt>
  <rfmt sheetId="2" xfDxf="1" sqref="AP4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8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4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56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96" sId="2" xfDxf="1" dxf="1" numFmtId="34">
    <oc r="AP57">
      <f>SUM(AP35:AP56)</f>
    </oc>
    <nc r="AP57">
      <v>700000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2" xfDxf="1" dxf="1" numFmtId="13">
    <oc r="AP58">
      <f>AP77/#REF!</f>
    </oc>
    <nc r="AP58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59" start="0" length="0">
    <dxf>
      <font>
        <name val="Aparajita"/>
        <scheme val="none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3" start="0" length="0">
    <dxf>
      <font>
        <sz val="10"/>
        <name val="Aparajita"/>
        <scheme val="none"/>
      </font>
      <fill>
        <patternFill patternType="solid">
          <bgColor theme="0"/>
        </patternFill>
      </fill>
      <alignment horizontal="center" vertical="center"/>
    </dxf>
  </rfmt>
  <rfmt sheetId="2" xfDxf="1" s="1" sqref="AP6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6" start="0" length="0">
    <dxf>
      <font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7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8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6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0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2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3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4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5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76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98" sId="2" xfDxf="1" dxf="1" numFmtId="34">
    <oc r="AP77">
      <f>SUM(AP59:AP76)</f>
    </oc>
    <nc r="AP77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9" sId="2" xfDxf="1" s="1" dxf="1" numFmtId="13">
    <oc r="AP78">
      <f>AP82/#REF!</f>
    </oc>
    <nc r="AP78">
      <v>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3" formatCode="0%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79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0" start="0" length="0">
    <dxf>
      <font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1" start="0" length="0">
    <dxf>
      <font>
        <sz val="10"/>
        <name val="Aparajita"/>
        <scheme val="none"/>
      </font>
      <numFmt numFmtId="3" formatCode="#,##0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0" sId="2" xfDxf="1" dxf="1" numFmtId="34">
    <oc r="AP82">
      <f>SUM(AP79:AP81)</f>
    </oc>
    <nc r="AP8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1" sId="2" xfDxf="1" dxf="1" numFmtId="13">
    <oc r="AP83">
      <f>AP89/#REF!</f>
    </oc>
    <nc r="AP83">
      <v>0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84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5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6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7" start="0" length="0">
    <dxf>
      <font>
        <name val="Aparajita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88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2" sId="2" xfDxf="1" dxf="1" numFmtId="34">
    <oc r="AP89">
      <f>SUM(AP84:AP88)</f>
    </oc>
    <nc r="AP8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P9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91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3" sId="2" xfDxf="1" dxf="1" numFmtId="34">
    <oc r="AP92">
      <f>SUM(AP91:AP91)</f>
    </oc>
    <nc r="AP92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4" sId="2" xfDxf="1" dxf="1" numFmtId="13">
    <oc r="AP93">
      <f>AP96/#REF!</f>
    </oc>
    <nc r="AP93">
      <v>3.7499999999999999E-2</v>
    </nc>
    <ndxf>
      <font>
        <sz val="10"/>
        <name val="Aparajita"/>
        <scheme val="none"/>
      </font>
      <numFmt numFmtId="13" formatCode="0%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AP94" start="0" length="0">
    <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5" sId="2" xfDxf="1" dxf="1" numFmtId="34">
    <nc r="AP95">
      <v>150000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6" sId="2" xfDxf="1" dxf="1" numFmtId="34">
    <oc r="AP96">
      <f>SUM(AP94:AP95)</f>
    </oc>
    <nc r="AP96">
      <v>150000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="1" sqref="AP9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P98" start="0" length="0">
    <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7" sId="2" xfDxf="1" dxf="1" numFmtId="34">
    <oc r="AP99">
      <f>SUM(AP98:AP98)</f>
    </oc>
    <nc r="AP99">
      <v>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2" xfDxf="1" dxf="1" numFmtId="34">
    <oc r="AP100">
      <f>AP99+AP96+AP92+AP89+AP82+AP77+AP57+AP33+AP23+AP6</f>
    </oc>
    <nc r="AP100">
      <v>4000000</v>
    </nc>
    <ndxf>
      <font>
        <sz val="10"/>
        <color theme="0"/>
        <name val="Aparajita"/>
        <scheme val="none"/>
      </font>
      <numFmt numFmtId="164" formatCode="_(* #,##0_);_(* \(#,##0\);_(* &quot;-&quot;??_);_(@_)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8" sId="2" numFmtId="34">
    <oc r="X43">
      <v>600000</v>
    </oc>
    <nc r="X43">
      <v>479709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8" sId="2" numFmtId="34">
    <oc r="BA81">
      <v>250000</v>
    </oc>
    <nc r="BA81">
      <v>0</v>
    </nc>
  </rcc>
  <rcc rId="2329" sId="2" numFmtId="34">
    <oc r="BA80">
      <v>150000</v>
    </oc>
    <nc r="BA80">
      <v>0</v>
    </nc>
  </rcc>
  <rcc rId="2330" sId="2" odxf="1" dxf="1" numFmtId="34">
    <oc r="BA84">
      <v>500000</v>
    </oc>
    <nc r="BA84">
      <v>0</v>
    </nc>
    <odxf/>
    <ndxf/>
  </rcc>
  <rcc rId="2331" sId="2" odxf="1" dxf="1" numFmtId="34">
    <oc r="BA85">
      <v>400000</v>
    </oc>
    <nc r="BA85">
      <v>0</v>
    </nc>
    <odxf/>
    <ndxf/>
  </rcc>
  <rcc rId="2332" sId="2" numFmtId="34">
    <nc r="BA86">
      <v>0</v>
    </nc>
  </rcc>
  <rcc rId="2333" sId="2" odxf="1" dxf="1" numFmtId="34">
    <oc r="BA87">
      <v>100000</v>
    </oc>
    <nc r="BA87">
      <v>0</v>
    </nc>
    <odxf/>
    <ndxf/>
  </rcc>
  <rcc rId="2334" sId="2" odxf="1" dxf="1" numFmtId="34">
    <nc r="BA88">
      <v>0</v>
    </nc>
    <odxf/>
    <ndxf/>
  </rcc>
  <rcc rId="2335" sId="2" odxf="1" dxf="1" numFmtId="34">
    <oc r="BA91">
      <v>500000</v>
    </oc>
    <nc r="BA91">
      <v>0</v>
    </nc>
    <odxf/>
    <ndxf/>
  </rcc>
  <rcc rId="2336" sId="2" odxf="1" dxf="1" numFmtId="34">
    <oc r="BA95">
      <v>15000000</v>
    </oc>
    <nc r="BA95">
      <v>0</v>
    </nc>
    <odxf/>
    <ndxf/>
  </rcc>
  <rcc rId="2337" sId="2" odxf="1" dxf="1" numFmtId="34">
    <nc r="BA62">
      <v>0</v>
    </nc>
    <odxf/>
    <ndxf/>
  </rcc>
  <rcc rId="2338" sId="2" odxf="1" dxf="1" numFmtId="34">
    <oc r="BA63">
      <v>300000</v>
    </oc>
    <nc r="BA63">
      <v>0</v>
    </nc>
    <odxf/>
    <ndxf/>
  </rcc>
  <rcc rId="2339" sId="2" odxf="1" dxf="1" numFmtId="34">
    <nc r="BA64">
      <v>0</v>
    </nc>
    <odxf/>
    <ndxf/>
  </rcc>
  <rcc rId="2340" sId="2" odxf="1" dxf="1" numFmtId="34">
    <oc r="BA65">
      <v>100000</v>
    </oc>
    <nc r="BA65">
      <v>0</v>
    </nc>
    <odxf/>
    <ndxf/>
  </rcc>
  <rcc rId="2341" sId="2" odxf="1" dxf="1" numFmtId="34">
    <oc r="BA66">
      <v>400000</v>
    </oc>
    <nc r="BA66">
      <v>0</v>
    </nc>
    <odxf/>
    <ndxf/>
  </rcc>
  <rcc rId="2342" sId="2" odxf="1" dxf="1" numFmtId="34">
    <oc r="BA67">
      <v>150000</v>
    </oc>
    <nc r="BA67">
      <v>0</v>
    </nc>
    <odxf/>
    <ndxf/>
  </rcc>
  <rcc rId="2343" sId="2" odxf="1" dxf="1" numFmtId="34">
    <oc r="BA68">
      <v>200000</v>
    </oc>
    <nc r="BA68">
      <v>0</v>
    </nc>
    <odxf/>
    <ndxf/>
  </rcc>
  <rcc rId="2344" sId="2" odxf="1" dxf="1" numFmtId="34">
    <nc r="BA69">
      <v>0</v>
    </nc>
    <odxf/>
    <ndxf/>
  </rcc>
  <rcc rId="2345" sId="2" odxf="1" dxf="1" numFmtId="34">
    <nc r="BA70">
      <v>0</v>
    </nc>
    <odxf/>
    <ndxf/>
  </rcc>
  <rcc rId="2346" sId="2" odxf="1" dxf="1" numFmtId="34">
    <oc r="BA71">
      <v>200000</v>
    </oc>
    <nc r="BA71">
      <v>0</v>
    </nc>
    <odxf/>
    <ndxf/>
  </rcc>
  <rcc rId="2347" sId="2" odxf="1" dxf="1" numFmtId="34">
    <nc r="BA72">
      <v>0</v>
    </nc>
    <odxf/>
    <ndxf/>
  </rcc>
  <rcc rId="2348" sId="2" odxf="1" dxf="1" numFmtId="34">
    <nc r="BA73">
      <v>0</v>
    </nc>
    <odxf/>
    <ndxf/>
  </rcc>
  <rcc rId="2349" sId="2" odxf="1" dxf="1" numFmtId="34">
    <nc r="BA74">
      <v>0</v>
    </nc>
    <odxf/>
    <ndxf/>
  </rcc>
  <rcc rId="2350" sId="2" numFmtId="34">
    <nc r="BA75">
      <v>0</v>
    </nc>
  </rcc>
  <rcc rId="2351" sId="2" odxf="1" dxf="1" numFmtId="34">
    <nc r="BA76">
      <v>0</v>
    </nc>
    <odxf/>
    <ndxf/>
  </rcc>
  <rcc rId="2352" sId="2" odxf="1" dxf="1" numFmtId="34">
    <nc r="BA35">
      <v>0</v>
    </nc>
    <odxf/>
    <ndxf/>
  </rcc>
  <rcc rId="2353" sId="2" odxf="1" dxf="1" numFmtId="34">
    <oc r="BA36">
      <v>1500000</v>
    </oc>
    <nc r="BA36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54" sId="2" odxf="1" dxf="1" numFmtId="34">
    <oc r="BA37">
      <v>1800000</v>
    </oc>
    <nc r="BA37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55" sId="2" odxf="1" dxf="1" numFmtId="34">
    <oc r="BA38">
      <v>1700000</v>
    </oc>
    <nc r="BA38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56" sId="2" odxf="1" dxf="1" numFmtId="34">
    <nc r="BA39">
      <v>0</v>
    </nc>
    <odxf/>
    <ndxf/>
  </rcc>
  <rcc rId="2357" sId="2" odxf="1" dxf="1" numFmtId="34">
    <oc r="BA40">
      <v>1000000</v>
    </oc>
    <nc r="BA40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58" sId="2" odxf="1" dxf="1" numFmtId="34">
    <nc r="BA41">
      <v>0</v>
    </nc>
    <odxf/>
    <ndxf/>
  </rcc>
  <rcc rId="2359" sId="2" odxf="1" dxf="1" numFmtId="34">
    <oc r="BA42">
      <v>1200000</v>
    </oc>
    <nc r="BA42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0" sId="2" odxf="1" dxf="1" numFmtId="34">
    <oc r="BA43">
      <v>2200000</v>
    </oc>
    <nc r="BA43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1" sId="2" odxf="1" dxf="1" numFmtId="34">
    <oc r="BA44">
      <v>1200000</v>
    </oc>
    <nc r="BA44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2" sId="2" odxf="1" dxf="1" numFmtId="34">
    <nc r="BA45">
      <v>0</v>
    </nc>
    <odxf/>
    <ndxf/>
  </rcc>
  <rcc rId="2363" sId="2" odxf="1" dxf="1" numFmtId="34">
    <oc r="BA46">
      <v>800000</v>
    </oc>
    <nc r="BA46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4" sId="2" odxf="1" dxf="1" numFmtId="34">
    <oc r="BA47">
      <v>300000</v>
    </oc>
    <nc r="BA47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5" sId="2" odxf="1" dxf="1" numFmtId="34">
    <nc r="BA48">
      <v>0</v>
    </nc>
    <odxf/>
    <ndxf/>
  </rcc>
  <rcc rId="2366" sId="2" odxf="1" dxf="1" numFmtId="34">
    <oc r="BA49">
      <v>400000</v>
    </oc>
    <nc r="BA49">
      <v>0</v>
    </nc>
    <odxf>
      <font>
        <b/>
        <sz val="10"/>
        <name val="Aparajita"/>
        <scheme val="none"/>
      </font>
    </odxf>
    <ndxf>
      <font>
        <b val="0"/>
        <sz val="10"/>
        <name val="Aparajita"/>
        <scheme val="none"/>
      </font>
    </ndxf>
  </rcc>
  <rcc rId="2367" sId="2" odxf="1" dxf="1" numFmtId="34">
    <nc r="BA50">
      <v>0</v>
    </nc>
    <odxf/>
    <ndxf/>
  </rcc>
  <rcc rId="2368" sId="2" odxf="1" dxf="1" numFmtId="34">
    <nc r="BA51">
      <v>0</v>
    </nc>
    <odxf/>
    <ndxf/>
  </rcc>
  <rcc rId="2369" sId="2" odxf="1" dxf="1" numFmtId="34">
    <nc r="BA52">
      <v>0</v>
    </nc>
    <odxf/>
    <ndxf/>
  </rcc>
  <rcc rId="2370" sId="2" odxf="1" dxf="1" numFmtId="34">
    <nc r="BA53">
      <v>0</v>
    </nc>
    <odxf/>
    <ndxf/>
  </rcc>
  <rcc rId="2371" sId="2" odxf="1" dxf="1" numFmtId="34">
    <nc r="BA54">
      <v>0</v>
    </nc>
    <odxf/>
    <ndxf/>
  </rcc>
  <rcc rId="2372" sId="2" odxf="1" dxf="1" numFmtId="34">
    <nc r="BA55">
      <v>0</v>
    </nc>
    <odxf/>
    <ndxf/>
  </rcc>
  <rcc rId="2373" sId="2" odxf="1" dxf="1" numFmtId="34">
    <nc r="BA56">
      <v>0</v>
    </nc>
    <odxf/>
    <ndxf/>
  </rcc>
  <rcc rId="2374" sId="2" odxf="1" dxf="1" numFmtId="34">
    <oc r="BA8">
      <v>4800000</v>
    </oc>
    <nc r="BA8">
      <v>0</v>
    </nc>
    <odxf/>
    <ndxf/>
  </rcc>
  <rcc rId="2375" sId="2" odxf="1" dxf="1" numFmtId="34">
    <oc r="BA9">
      <v>2500000</v>
    </oc>
    <nc r="BA9">
      <v>0</v>
    </nc>
    <odxf/>
    <ndxf/>
  </rcc>
  <rcc rId="2376" sId="2" odxf="1" dxf="1" numFmtId="34">
    <oc r="BA10">
      <v>5000000</v>
    </oc>
    <nc r="BA10">
      <v>0</v>
    </nc>
    <odxf/>
    <ndxf/>
  </rcc>
  <rcc rId="2377" sId="2" odxf="1" dxf="1" numFmtId="34">
    <oc r="BA11">
      <v>500000</v>
    </oc>
    <nc r="BA11">
      <v>0</v>
    </nc>
    <odxf/>
    <ndxf/>
  </rcc>
  <rcc rId="2378" sId="2" odxf="1" dxf="1" numFmtId="34">
    <oc r="BA12">
      <v>2000000</v>
    </oc>
    <nc r="BA12">
      <v>0</v>
    </nc>
    <odxf/>
    <ndxf/>
  </rcc>
  <rcc rId="2379" sId="2" odxf="1" dxf="1" numFmtId="34">
    <oc r="BA13">
      <v>1650000</v>
    </oc>
    <nc r="BA13">
      <v>0</v>
    </nc>
    <odxf/>
    <ndxf/>
  </rcc>
  <rcc rId="2380" sId="2" odxf="1" dxf="1" numFmtId="34">
    <oc r="BA14">
      <v>1500000</v>
    </oc>
    <nc r="BA14">
      <v>0</v>
    </nc>
    <odxf/>
    <ndxf/>
  </rcc>
  <rcc rId="2381" sId="2" odxf="1" dxf="1" numFmtId="34">
    <oc r="BA15">
      <v>2000000</v>
    </oc>
    <nc r="BA15">
      <v>0</v>
    </nc>
    <odxf/>
    <ndxf/>
  </rcc>
  <rcc rId="2382" sId="2" odxf="1" dxf="1" numFmtId="34">
    <oc r="BA16">
      <v>2000000</v>
    </oc>
    <nc r="BA16">
      <v>0</v>
    </nc>
    <odxf/>
    <ndxf/>
  </rcc>
  <rcc rId="2383" sId="2" odxf="1" dxf="1" numFmtId="34">
    <oc r="BA17">
      <v>1500000</v>
    </oc>
    <nc r="BA17">
      <v>0</v>
    </nc>
    <odxf/>
    <ndxf/>
  </rcc>
  <rcc rId="2384" sId="2" odxf="1" dxf="1" numFmtId="34">
    <nc r="BA18">
      <v>0</v>
    </nc>
    <odxf/>
    <ndxf/>
  </rcc>
  <rcc rId="2385" sId="2" odxf="1" dxf="1" numFmtId="34">
    <oc r="BA19">
      <v>1300000</v>
    </oc>
    <nc r="BA19">
      <v>0</v>
    </nc>
    <odxf/>
    <ndxf/>
  </rcc>
  <rcc rId="2386" sId="2" odxf="1" dxf="1" numFmtId="34">
    <nc r="BA20">
      <v>0</v>
    </nc>
    <odxf/>
    <ndxf/>
  </rcc>
  <rcc rId="2387" sId="2" odxf="1" dxf="1" numFmtId="34">
    <oc r="BA21">
      <v>550000</v>
    </oc>
    <nc r="BA21">
      <v>0</v>
    </nc>
    <odxf/>
    <ndxf/>
  </rcc>
  <rcc rId="2388" sId="2" odxf="1" dxf="1" numFmtId="34">
    <oc r="BA22">
      <v>600000</v>
    </oc>
    <nc r="BA22">
      <v>0</v>
    </nc>
    <odxf/>
    <ndxf/>
  </rcc>
  <rcc rId="2389" sId="2" odxf="1" dxf="1" numFmtId="34">
    <oc r="BA3">
      <v>2000000</v>
    </oc>
    <nc r="BA3">
      <v>0</v>
    </nc>
    <odxf/>
    <ndxf/>
  </rcc>
  <rcc rId="2390" sId="2" odxf="1" dxf="1" numFmtId="34">
    <nc r="BA4">
      <v>0</v>
    </nc>
    <odxf/>
    <ndxf/>
  </rcc>
  <rcc rId="2391" sId="2" odxf="1" dxf="1" numFmtId="34">
    <oc r="BA5">
      <v>700000</v>
    </oc>
    <nc r="BA5">
      <v>0</v>
    </nc>
    <odxf/>
    <ndxf/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1" sId="2" numFmtId="34">
    <oc r="BA81">
      <v>0</v>
    </oc>
    <nc r="BA81">
      <v>50000</v>
    </nc>
  </rcc>
  <rcc rId="2402" sId="2" numFmtId="34">
    <oc r="BA19">
      <v>0</v>
    </oc>
    <nc r="BA19">
      <v>60000</v>
    </nc>
  </rcc>
  <rcc rId="2403" sId="2" numFmtId="34">
    <oc r="BA42">
      <v>0</v>
    </oc>
    <nc r="BA42">
      <v>40000</v>
    </nc>
  </rcc>
  <rcc rId="2404" sId="2" numFmtId="34">
    <oc r="BA46">
      <v>0</v>
    </oc>
    <nc r="BA46">
      <v>250000</v>
    </nc>
  </rcc>
  <rcc rId="2405" sId="2" numFmtId="34">
    <oc r="BA10">
      <v>0</v>
    </oc>
    <nc r="BA10">
      <v>300000</v>
    </nc>
  </rcc>
  <rcc rId="2406" sId="2" numFmtId="34">
    <oc r="BA44">
      <v>0</v>
    </oc>
    <nc r="BA44">
      <v>40000</v>
    </nc>
  </rcc>
  <rcc rId="2407" sId="2" numFmtId="34">
    <oc r="BA16">
      <v>0</v>
    </oc>
    <nc r="BA16">
      <v>210000</v>
    </nc>
  </rcc>
  <rcc rId="2408" sId="2" numFmtId="34">
    <oc r="BA36">
      <v>0</v>
    </oc>
    <nc r="BA36">
      <v>160000</v>
    </nc>
  </rcc>
  <rcc rId="2409" sId="2" numFmtId="34">
    <oc r="BA8">
      <v>0</v>
    </oc>
    <nc r="BA8">
      <v>160000</v>
    </nc>
  </rcc>
  <rcc rId="2410" sId="2" numFmtId="34">
    <oc r="BA80">
      <v>0</v>
    </oc>
    <nc r="BA80">
      <v>30000</v>
    </nc>
  </rcc>
  <rcc rId="2411" sId="2" numFmtId="34">
    <oc r="BA85">
      <v>0</v>
    </oc>
    <nc r="BA85">
      <v>80000</v>
    </nc>
  </rcc>
  <rcc rId="2412" sId="2" numFmtId="34">
    <oc r="BA88">
      <v>0</v>
    </oc>
    <nc r="BA88">
      <v>250000</v>
    </nc>
  </rcc>
  <rcc rId="2413" sId="2" numFmtId="34">
    <oc r="BA49">
      <v>0</v>
    </oc>
    <nc r="BA49">
      <v>40000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4" sId="2" numFmtId="34">
    <oc r="BA8">
      <v>160000</v>
    </oc>
    <nc r="BA8">
      <v>0</v>
    </nc>
  </rcc>
  <rcc rId="2415" sId="2" numFmtId="34">
    <oc r="BA10">
      <v>300000</v>
    </oc>
    <nc r="BA10">
      <v>0</v>
    </nc>
  </rcc>
  <rcc rId="2416" sId="2" numFmtId="34">
    <oc r="BA11">
      <v>0</v>
    </oc>
    <nc r="BA11">
      <v>100000</v>
    </nc>
  </rcc>
  <rcc rId="2417" sId="2" numFmtId="34">
    <oc r="BA19">
      <v>60000</v>
    </oc>
    <nc r="BA19">
      <v>260000</v>
    </nc>
  </rcc>
  <rcc rId="2418" sId="2" numFmtId="34">
    <oc r="BA16">
      <v>210000</v>
    </oc>
    <nc r="BA16">
      <v>950000</v>
    </nc>
  </rcc>
  <rcc rId="2419" sId="2" numFmtId="34">
    <oc r="BA36">
      <v>160000</v>
    </oc>
    <nc r="BA36">
      <v>190000</v>
    </nc>
  </rcc>
  <rcc rId="2420" sId="2" numFmtId="34">
    <oc r="BA42">
      <v>40000</v>
    </oc>
    <nc r="BA42">
      <v>0</v>
    </nc>
  </rcc>
  <rcc rId="2421" sId="2" numFmtId="34">
    <oc r="BA44">
      <v>40000</v>
    </oc>
    <nc r="BA44">
      <v>0</v>
    </nc>
  </rcc>
  <rcc rId="2422" sId="2" numFmtId="34">
    <oc r="BA17">
      <v>0</v>
    </oc>
    <nc r="BA17">
      <v>300000</v>
    </nc>
  </rcc>
  <rcc rId="2423" sId="2" numFmtId="34">
    <oc r="BA22">
      <v>0</v>
    </oc>
    <nc r="BA22">
      <v>120000</v>
    </nc>
  </rcc>
  <rcc rId="2424" sId="2" numFmtId="34">
    <oc r="BA46">
      <v>250000</v>
    </oc>
    <nc r="BA46">
      <v>0</v>
    </nc>
  </rcc>
  <rcc rId="2425" sId="2" numFmtId="34">
    <oc r="BA49">
      <v>40000</v>
    </oc>
    <nc r="BA49">
      <v>0</v>
    </nc>
  </rcc>
  <rcc rId="2426" sId="2" numFmtId="34">
    <oc r="BA47">
      <v>0</v>
    </oc>
    <nc r="BA47">
      <v>60000</v>
    </nc>
  </rcc>
  <rcc rId="2427" sId="2" numFmtId="34">
    <oc r="BA14">
      <v>0</v>
    </oc>
    <nc r="BA14">
      <v>300000</v>
    </nc>
  </rcc>
  <rcc rId="2428" sId="2" numFmtId="34">
    <oc r="BA59">
      <v>300000</v>
    </oc>
    <nc r="BA59">
      <v>0</v>
    </nc>
  </rcc>
  <rcc rId="2429" sId="2" numFmtId="34">
    <oc r="BA61">
      <v>100000</v>
    </oc>
    <nc r="BA61">
      <v>0</v>
    </nc>
  </rcc>
  <rcc rId="2430" sId="2" numFmtId="34">
    <oc r="BA80">
      <v>30000</v>
    </oc>
    <nc r="BA80">
      <v>0</v>
    </nc>
  </rcc>
  <rcc rId="2431" sId="2" numFmtId="34">
    <oc r="BA81">
      <v>50000</v>
    </oc>
    <nc r="BA81">
      <v>0</v>
    </nc>
  </rcc>
  <rcc rId="2432" sId="2" numFmtId="34">
    <oc r="BA85">
      <v>80000</v>
    </oc>
    <nc r="BA85">
      <v>76200</v>
    </nc>
  </rcc>
  <rcv guid="{6CD4B2A0-A5AD-41EC-A1DE-046A1B74E5A7}" action="delete"/>
  <rdn rId="0" localSheetId="2" customView="1" name="Z_6CD4B2A0_A5AD_41EC_A1DE_046A1B74E5A7_.wvu.Rows" hidden="1" oldHidden="1">
    <formula>'Jan 2019'!$97:$99</formula>
    <oldFormula>'Jan 2019'!$97:$99</oldFormula>
  </rdn>
  <rdn rId="0" localSheetId="2" customView="1" name="Z_6CD4B2A0_A5AD_41EC_A1DE_046A1B74E5A7_.wvu.FilterData" hidden="1" oldHidden="1">
    <formula>'Jan 2019'!$A$1:$BQ$183</formula>
    <oldFormula>'Jan 2019'!$A$1:$BQ$183</oldFormula>
  </rdn>
  <rdn rId="0" localSheetId="3" customView="1" name="Z_6CD4B2A0_A5AD_41EC_A1DE_046A1B74E5A7_.wvu.FilterData" hidden="1" oldHidden="1">
    <formula>'W-O Gst.'!$A$10:$BL$111</formula>
    <oldFormula>'W-O Gst.'!$A$10:$BL$111</oldFormula>
  </rdn>
  <rdn rId="0" localSheetId="6" customView="1" name="Z_6CD4B2A0_A5AD_41EC_A1DE_046A1B74E5A7_.wvu.FilterData" hidden="1" oldHidden="1">
    <formula>'Planning CPRP'!$A$1:$BI$193</formula>
    <oldFormula>'Planning CPRP'!$A$1:$BI$193</oldFormula>
  </rdn>
  <rdn rId="0" localSheetId="7" customView="1" name="Z_6CD4B2A0_A5AD_41EC_A1DE_046A1B74E5A7_.wvu.FilterData" hidden="1" oldHidden="1">
    <formula>'Planning Ngrps'!$A$1:$BI$192</formula>
    <oldFormula>'Planning Ngrps'!$A$1:$BI$192</oldFormula>
  </rdn>
  <rdn rId="0" localSheetId="8" customView="1" name="Z_6CD4B2A0_A5AD_41EC_A1DE_046A1B74E5A7_.wvu.FilterData" hidden="1" oldHidden="1">
    <formula>'Buying nGRPs'!$A$1:$BG$191</formula>
    <oldFormula>'Buying nGRPs'!$A$1:$BG$191</oldFormula>
  </rdn>
  <rdn rId="0" localSheetId="9" customView="1" name="Z_6CD4B2A0_A5AD_41EC_A1DE_046A1B74E5A7_.wvu.Rows" hidden="1" oldHidden="1">
    <formula>Summary!$99:$101</formula>
    <oldFormula>Summary!$99:$101</oldFormula>
  </rdn>
  <rdn rId="0" localSheetId="9" customView="1" name="Z_6CD4B2A0_A5AD_41EC_A1DE_046A1B74E5A7_.wvu.Cols" hidden="1" oldHidden="1">
    <formula>Summary!$H:$U</formula>
    <oldFormula>Summary!$H:$U</oldFormula>
  </rdn>
  <rdn rId="0" localSheetId="9" customView="1" name="Z_6CD4B2A0_A5AD_41EC_A1DE_046A1B74E5A7_.wvu.FilterData" hidden="1" oldHidden="1">
    <formula>Summary!$A$4:$F$102</formula>
    <oldFormula>Summary!$A$4:$F$102</oldFormula>
  </rdn>
  <rcv guid="{6CD4B2A0-A5AD-41EC-A1DE-046A1B74E5A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92C10AF-EB6B-4F9B-A82E-504CD26BC61B}" name="Zakir Bilal" id="-1191426668" dateTime="2018-12-24T20:44:3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13" Type="http://schemas.openxmlformats.org/officeDocument/2006/relationships/printerSettings" Target="../printerSettings/printerSettings16.bin"/><Relationship Id="rId18" Type="http://schemas.openxmlformats.org/officeDocument/2006/relationships/printerSettings" Target="../printerSettings/printerSettings21.bin"/><Relationship Id="rId26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6.bin"/><Relationship Id="rId21" Type="http://schemas.openxmlformats.org/officeDocument/2006/relationships/printerSettings" Target="../printerSettings/printerSettings24.bin"/><Relationship Id="rId34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10.bin"/><Relationship Id="rId12" Type="http://schemas.openxmlformats.org/officeDocument/2006/relationships/printerSettings" Target="../printerSettings/printerSettings15.bin"/><Relationship Id="rId17" Type="http://schemas.openxmlformats.org/officeDocument/2006/relationships/printerSettings" Target="../printerSettings/printerSettings20.bin"/><Relationship Id="rId25" Type="http://schemas.openxmlformats.org/officeDocument/2006/relationships/printerSettings" Target="../printerSettings/printerSettings28.bin"/><Relationship Id="rId33" Type="http://schemas.openxmlformats.org/officeDocument/2006/relationships/printerSettings" Target="../printerSettings/printerSettings36.bin"/><Relationship Id="rId38" Type="http://schemas.openxmlformats.org/officeDocument/2006/relationships/comments" Target="../comments1.xml"/><Relationship Id="rId2" Type="http://schemas.openxmlformats.org/officeDocument/2006/relationships/printerSettings" Target="../printerSettings/printerSettings5.bin"/><Relationship Id="rId16" Type="http://schemas.openxmlformats.org/officeDocument/2006/relationships/printerSettings" Target="../printerSettings/printerSettings19.bin"/><Relationship Id="rId20" Type="http://schemas.openxmlformats.org/officeDocument/2006/relationships/printerSettings" Target="../printerSettings/printerSettings23.bin"/><Relationship Id="rId29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4.bin"/><Relationship Id="rId6" Type="http://schemas.openxmlformats.org/officeDocument/2006/relationships/printerSettings" Target="../printerSettings/printerSettings9.bin"/><Relationship Id="rId11" Type="http://schemas.openxmlformats.org/officeDocument/2006/relationships/printerSettings" Target="../printerSettings/printerSettings14.bin"/><Relationship Id="rId24" Type="http://schemas.openxmlformats.org/officeDocument/2006/relationships/printerSettings" Target="../printerSettings/printerSettings27.bin"/><Relationship Id="rId32" Type="http://schemas.openxmlformats.org/officeDocument/2006/relationships/printerSettings" Target="../printerSettings/printerSettings35.bin"/><Relationship Id="rId37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8.bin"/><Relationship Id="rId15" Type="http://schemas.openxmlformats.org/officeDocument/2006/relationships/printerSettings" Target="../printerSettings/printerSettings18.bin"/><Relationship Id="rId23" Type="http://schemas.openxmlformats.org/officeDocument/2006/relationships/printerSettings" Target="../printerSettings/printerSettings26.bin"/><Relationship Id="rId28" Type="http://schemas.openxmlformats.org/officeDocument/2006/relationships/printerSettings" Target="../printerSettings/printerSettings31.bin"/><Relationship Id="rId36" Type="http://schemas.openxmlformats.org/officeDocument/2006/relationships/printerSettings" Target="../printerSettings/printerSettings39.bin"/><Relationship Id="rId10" Type="http://schemas.openxmlformats.org/officeDocument/2006/relationships/printerSettings" Target="../printerSettings/printerSettings13.bin"/><Relationship Id="rId19" Type="http://schemas.openxmlformats.org/officeDocument/2006/relationships/printerSettings" Target="../printerSettings/printerSettings22.bin"/><Relationship Id="rId31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7.bin"/><Relationship Id="rId9" Type="http://schemas.openxmlformats.org/officeDocument/2006/relationships/printerSettings" Target="../printerSettings/printerSettings12.bin"/><Relationship Id="rId14" Type="http://schemas.openxmlformats.org/officeDocument/2006/relationships/printerSettings" Target="../printerSettings/printerSettings17.bin"/><Relationship Id="rId22" Type="http://schemas.openxmlformats.org/officeDocument/2006/relationships/printerSettings" Target="../printerSettings/printerSettings25.bin"/><Relationship Id="rId27" Type="http://schemas.openxmlformats.org/officeDocument/2006/relationships/printerSettings" Target="../printerSettings/printerSettings30.bin"/><Relationship Id="rId30" Type="http://schemas.openxmlformats.org/officeDocument/2006/relationships/printerSettings" Target="../printerSettings/printerSettings33.bin"/><Relationship Id="rId35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printerSettings" Target="../printerSettings/printerSettings52.bin"/><Relationship Id="rId18" Type="http://schemas.openxmlformats.org/officeDocument/2006/relationships/printerSettings" Target="../printerSettings/printerSettings57.bin"/><Relationship Id="rId3" Type="http://schemas.openxmlformats.org/officeDocument/2006/relationships/printerSettings" Target="../printerSettings/printerSettings42.bin"/><Relationship Id="rId21" Type="http://schemas.openxmlformats.org/officeDocument/2006/relationships/printerSettings" Target="../printerSettings/printerSettings60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17" Type="http://schemas.openxmlformats.org/officeDocument/2006/relationships/printerSettings" Target="../printerSettings/printerSettings56.bin"/><Relationship Id="rId2" Type="http://schemas.openxmlformats.org/officeDocument/2006/relationships/printerSettings" Target="../printerSettings/printerSettings41.bin"/><Relationship Id="rId16" Type="http://schemas.openxmlformats.org/officeDocument/2006/relationships/printerSettings" Target="../printerSettings/printerSettings55.bin"/><Relationship Id="rId20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5" Type="http://schemas.openxmlformats.org/officeDocument/2006/relationships/printerSettings" Target="../printerSettings/printerSettings54.bin"/><Relationship Id="rId23" Type="http://schemas.openxmlformats.org/officeDocument/2006/relationships/printerSettings" Target="../printerSettings/printerSettings62.bin"/><Relationship Id="rId10" Type="http://schemas.openxmlformats.org/officeDocument/2006/relationships/printerSettings" Target="../printerSettings/printerSettings49.bin"/><Relationship Id="rId19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printerSettings" Target="../printerSettings/printerSettings53.bin"/><Relationship Id="rId22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0.bin"/><Relationship Id="rId13" Type="http://schemas.openxmlformats.org/officeDocument/2006/relationships/printerSettings" Target="../printerSettings/printerSettings75.bin"/><Relationship Id="rId1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65.bin"/><Relationship Id="rId21" Type="http://schemas.openxmlformats.org/officeDocument/2006/relationships/printerSettings" Target="../printerSettings/printerSettings83.bin"/><Relationship Id="rId7" Type="http://schemas.openxmlformats.org/officeDocument/2006/relationships/printerSettings" Target="../printerSettings/printerSettings69.bin"/><Relationship Id="rId12" Type="http://schemas.openxmlformats.org/officeDocument/2006/relationships/printerSettings" Target="../printerSettings/printerSettings74.bin"/><Relationship Id="rId1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64.bin"/><Relationship Id="rId16" Type="http://schemas.openxmlformats.org/officeDocument/2006/relationships/printerSettings" Target="../printerSettings/printerSettings78.bin"/><Relationship Id="rId20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63.bin"/><Relationship Id="rId6" Type="http://schemas.openxmlformats.org/officeDocument/2006/relationships/printerSettings" Target="../printerSettings/printerSettings68.bin"/><Relationship Id="rId11" Type="http://schemas.openxmlformats.org/officeDocument/2006/relationships/printerSettings" Target="../printerSettings/printerSettings73.bin"/><Relationship Id="rId5" Type="http://schemas.openxmlformats.org/officeDocument/2006/relationships/printerSettings" Target="../printerSettings/printerSettings67.bin"/><Relationship Id="rId15" Type="http://schemas.openxmlformats.org/officeDocument/2006/relationships/printerSettings" Target="../printerSettings/printerSettings77.bin"/><Relationship Id="rId23" Type="http://schemas.openxmlformats.org/officeDocument/2006/relationships/printerSettings" Target="../printerSettings/printerSettings85.bin"/><Relationship Id="rId10" Type="http://schemas.openxmlformats.org/officeDocument/2006/relationships/printerSettings" Target="../printerSettings/printerSettings72.bin"/><Relationship Id="rId19" Type="http://schemas.openxmlformats.org/officeDocument/2006/relationships/printerSettings" Target="../printerSettings/printerSettings81.bin"/><Relationship Id="rId4" Type="http://schemas.openxmlformats.org/officeDocument/2006/relationships/printerSettings" Target="../printerSettings/printerSettings66.bin"/><Relationship Id="rId9" Type="http://schemas.openxmlformats.org/officeDocument/2006/relationships/printerSettings" Target="../printerSettings/printerSettings71.bin"/><Relationship Id="rId14" Type="http://schemas.openxmlformats.org/officeDocument/2006/relationships/printerSettings" Target="../printerSettings/printerSettings76.bin"/><Relationship Id="rId22" Type="http://schemas.openxmlformats.org/officeDocument/2006/relationships/printerSettings" Target="../printerSettings/printerSettings8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3.bin"/><Relationship Id="rId13" Type="http://schemas.openxmlformats.org/officeDocument/2006/relationships/printerSettings" Target="../printerSettings/printerSettings98.bin"/><Relationship Id="rId18" Type="http://schemas.openxmlformats.org/officeDocument/2006/relationships/printerSettings" Target="../printerSettings/printerSettings103.bin"/><Relationship Id="rId3" Type="http://schemas.openxmlformats.org/officeDocument/2006/relationships/printerSettings" Target="../printerSettings/printerSettings88.bin"/><Relationship Id="rId21" Type="http://schemas.openxmlformats.org/officeDocument/2006/relationships/printerSettings" Target="../printerSettings/printerSettings106.bin"/><Relationship Id="rId7" Type="http://schemas.openxmlformats.org/officeDocument/2006/relationships/printerSettings" Target="../printerSettings/printerSettings92.bin"/><Relationship Id="rId12" Type="http://schemas.openxmlformats.org/officeDocument/2006/relationships/printerSettings" Target="../printerSettings/printerSettings97.bin"/><Relationship Id="rId17" Type="http://schemas.openxmlformats.org/officeDocument/2006/relationships/printerSettings" Target="../printerSettings/printerSettings102.bin"/><Relationship Id="rId2" Type="http://schemas.openxmlformats.org/officeDocument/2006/relationships/printerSettings" Target="../printerSettings/printerSettings87.bin"/><Relationship Id="rId16" Type="http://schemas.openxmlformats.org/officeDocument/2006/relationships/printerSettings" Target="../printerSettings/printerSettings101.bin"/><Relationship Id="rId20" Type="http://schemas.openxmlformats.org/officeDocument/2006/relationships/printerSettings" Target="../printerSettings/printerSettings105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11" Type="http://schemas.openxmlformats.org/officeDocument/2006/relationships/printerSettings" Target="../printerSettings/printerSettings96.bin"/><Relationship Id="rId5" Type="http://schemas.openxmlformats.org/officeDocument/2006/relationships/printerSettings" Target="../printerSettings/printerSettings90.bin"/><Relationship Id="rId15" Type="http://schemas.openxmlformats.org/officeDocument/2006/relationships/printerSettings" Target="../printerSettings/printerSettings100.bin"/><Relationship Id="rId23" Type="http://schemas.openxmlformats.org/officeDocument/2006/relationships/printerSettings" Target="../printerSettings/printerSettings108.bin"/><Relationship Id="rId10" Type="http://schemas.openxmlformats.org/officeDocument/2006/relationships/printerSettings" Target="../printerSettings/printerSettings95.bin"/><Relationship Id="rId19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89.bin"/><Relationship Id="rId9" Type="http://schemas.openxmlformats.org/officeDocument/2006/relationships/printerSettings" Target="../printerSettings/printerSettings94.bin"/><Relationship Id="rId14" Type="http://schemas.openxmlformats.org/officeDocument/2006/relationships/printerSettings" Target="../printerSettings/printerSettings99.bin"/><Relationship Id="rId22" Type="http://schemas.openxmlformats.org/officeDocument/2006/relationships/printerSettings" Target="../printerSettings/printerSettings10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1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2" zoomScaleNormal="110" workbookViewId="0">
      <selection activeCell="E8" sqref="E8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58.109375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83" t="s">
        <v>492</v>
      </c>
      <c r="D2" s="585" t="s">
        <v>493</v>
      </c>
    </row>
    <row r="3" spans="2:10" ht="19.5" customHeight="1" x14ac:dyDescent="0.3">
      <c r="B3" s="198" t="s">
        <v>62</v>
      </c>
      <c r="C3" s="588"/>
      <c r="D3" s="589"/>
    </row>
    <row r="4" spans="2:10" ht="19.5" customHeight="1" thickBot="1" x14ac:dyDescent="0.35">
      <c r="B4" s="199"/>
      <c r="C4" s="590" t="s">
        <v>415</v>
      </c>
      <c r="D4" s="590" t="s">
        <v>415</v>
      </c>
      <c r="E4" s="243"/>
      <c r="F4" s="243"/>
      <c r="G4" s="253" t="s">
        <v>491</v>
      </c>
    </row>
    <row r="5" spans="2:10" ht="19.5" customHeight="1" thickBot="1" x14ac:dyDescent="0.35">
      <c r="B5" s="200" t="s">
        <v>195</v>
      </c>
      <c r="C5" s="591"/>
      <c r="D5" s="592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4" t="s">
        <v>415</v>
      </c>
      <c r="D6" s="209" t="s">
        <v>415</v>
      </c>
      <c r="E6" s="1"/>
      <c r="F6" s="587"/>
      <c r="G6" s="331" t="s">
        <v>62</v>
      </c>
      <c r="H6" s="256" t="s">
        <v>505</v>
      </c>
    </row>
    <row r="7" spans="2:10" ht="19.5" customHeight="1" thickBot="1" x14ac:dyDescent="0.35">
      <c r="B7" s="202" t="s">
        <v>69</v>
      </c>
      <c r="C7" s="586"/>
      <c r="D7" s="593"/>
      <c r="E7" s="1"/>
      <c r="F7" s="587"/>
      <c r="G7" s="332" t="s">
        <v>195</v>
      </c>
      <c r="H7" s="257" t="s">
        <v>508</v>
      </c>
    </row>
    <row r="8" spans="2:10" ht="19.5" customHeight="1" thickBot="1" x14ac:dyDescent="0.35">
      <c r="B8" s="202"/>
      <c r="C8" s="586">
        <v>207133</v>
      </c>
      <c r="D8" s="210">
        <f>C8*31</f>
        <v>6421123</v>
      </c>
      <c r="E8" s="610">
        <f>D8/3</f>
        <v>2140374.3333333335</v>
      </c>
      <c r="F8" s="610"/>
      <c r="G8" s="331" t="s">
        <v>69</v>
      </c>
      <c r="H8" s="256" t="s">
        <v>509</v>
      </c>
      <c r="I8" s="243"/>
      <c r="J8" s="243"/>
    </row>
    <row r="9" spans="2:10" ht="19.5" customHeight="1" thickBot="1" x14ac:dyDescent="0.35">
      <c r="B9" s="200" t="s">
        <v>196</v>
      </c>
      <c r="C9" s="591"/>
      <c r="D9" s="592"/>
      <c r="E9" s="610"/>
      <c r="F9" s="610"/>
      <c r="G9" s="332" t="s">
        <v>196</v>
      </c>
      <c r="H9" s="463" t="s">
        <v>517</v>
      </c>
    </row>
    <row r="10" spans="2:10" ht="19.5" customHeight="1" thickBot="1" x14ac:dyDescent="0.35">
      <c r="B10" s="201"/>
      <c r="C10" s="584">
        <v>120384.79166666666</v>
      </c>
      <c r="D10" s="209">
        <f>C10*31</f>
        <v>3731928.5416666665</v>
      </c>
      <c r="E10" s="610">
        <f>C10*10</f>
        <v>1203847.9166666665</v>
      </c>
      <c r="F10" s="610">
        <f>D10+800000</f>
        <v>4531928.541666666</v>
      </c>
      <c r="G10" s="331" t="s">
        <v>197</v>
      </c>
      <c r="H10" s="256" t="s">
        <v>518</v>
      </c>
    </row>
    <row r="11" spans="2:10" ht="19.5" customHeight="1" thickBot="1" x14ac:dyDescent="0.35">
      <c r="B11" s="202" t="s">
        <v>197</v>
      </c>
      <c r="C11" s="586"/>
      <c r="D11" s="593"/>
      <c r="E11" s="610"/>
      <c r="F11" s="610"/>
      <c r="G11" s="332" t="s">
        <v>198</v>
      </c>
      <c r="H11" s="257" t="s">
        <v>510</v>
      </c>
    </row>
    <row r="12" spans="2:10" ht="19.5" customHeight="1" thickBot="1" x14ac:dyDescent="0.35">
      <c r="B12" s="202"/>
      <c r="C12" s="586">
        <v>153354.16666666666</v>
      </c>
      <c r="D12" s="210">
        <f>C12*31</f>
        <v>4753979.166666666</v>
      </c>
      <c r="E12" s="610">
        <f>C12*10</f>
        <v>1533541.6666666665</v>
      </c>
      <c r="F12" s="610"/>
      <c r="G12" s="331" t="s">
        <v>199</v>
      </c>
      <c r="H12" s="256" t="s">
        <v>513</v>
      </c>
    </row>
    <row r="13" spans="2:10" ht="19.5" customHeight="1" thickBot="1" x14ac:dyDescent="0.35">
      <c r="B13" s="200" t="s">
        <v>198</v>
      </c>
      <c r="C13" s="591"/>
      <c r="D13" s="592"/>
      <c r="E13" s="610"/>
      <c r="F13" s="587"/>
      <c r="G13" s="332" t="s">
        <v>200</v>
      </c>
      <c r="H13" s="257" t="s">
        <v>506</v>
      </c>
    </row>
    <row r="14" spans="2:10" ht="19.5" customHeight="1" thickBot="1" x14ac:dyDescent="0.35">
      <c r="B14" s="201"/>
      <c r="C14" s="584">
        <v>30976.124999999996</v>
      </c>
      <c r="D14" s="209">
        <f>C14*31</f>
        <v>960259.87499999988</v>
      </c>
      <c r="E14" s="610">
        <f>C14*10</f>
        <v>309761.24999999994</v>
      </c>
      <c r="F14" s="610"/>
      <c r="G14" s="331" t="s">
        <v>201</v>
      </c>
      <c r="H14" s="256" t="s">
        <v>507</v>
      </c>
    </row>
    <row r="15" spans="2:10" ht="19.5" customHeight="1" thickBot="1" x14ac:dyDescent="0.35">
      <c r="B15" s="202" t="s">
        <v>199</v>
      </c>
      <c r="C15" s="586"/>
      <c r="D15" s="593"/>
      <c r="E15" s="610"/>
      <c r="F15" s="587"/>
      <c r="G15" s="332" t="s">
        <v>494</v>
      </c>
      <c r="H15" s="257" t="s">
        <v>511</v>
      </c>
    </row>
    <row r="16" spans="2:10" ht="19.5" customHeight="1" thickBot="1" x14ac:dyDescent="0.35">
      <c r="B16" s="202"/>
      <c r="C16" s="586">
        <v>56900</v>
      </c>
      <c r="D16" s="210">
        <f>C16*31</f>
        <v>1763900</v>
      </c>
      <c r="E16" s="610">
        <f>D16/2</f>
        <v>881950</v>
      </c>
      <c r="F16" s="587"/>
      <c r="G16" s="331" t="s">
        <v>78</v>
      </c>
      <c r="H16" s="256" t="s">
        <v>511</v>
      </c>
    </row>
    <row r="17" spans="2:8" ht="19.5" customHeight="1" thickBot="1" x14ac:dyDescent="0.35">
      <c r="B17" s="200" t="s">
        <v>200</v>
      </c>
      <c r="C17" s="591"/>
      <c r="D17" s="592"/>
      <c r="E17" s="610"/>
      <c r="F17" s="587"/>
      <c r="G17" s="332" t="s">
        <v>309</v>
      </c>
      <c r="H17" s="257" t="s">
        <v>511</v>
      </c>
    </row>
    <row r="18" spans="2:8" ht="19.5" customHeight="1" thickBot="1" x14ac:dyDescent="0.35">
      <c r="B18" s="201"/>
      <c r="C18" s="584" t="s">
        <v>415</v>
      </c>
      <c r="D18" s="209" t="s">
        <v>415</v>
      </c>
      <c r="E18" s="610"/>
      <c r="F18" s="587"/>
      <c r="G18" s="331" t="s">
        <v>75</v>
      </c>
      <c r="H18" s="256" t="s">
        <v>512</v>
      </c>
    </row>
    <row r="19" spans="2:8" ht="19.5" customHeight="1" thickBot="1" x14ac:dyDescent="0.35">
      <c r="B19" s="202" t="s">
        <v>201</v>
      </c>
      <c r="C19" s="586"/>
      <c r="D19" s="593"/>
      <c r="E19" s="610"/>
      <c r="F19" s="610"/>
      <c r="G19" s="332" t="s">
        <v>429</v>
      </c>
      <c r="H19" s="257" t="s">
        <v>506</v>
      </c>
    </row>
    <row r="20" spans="2:8" ht="19.5" customHeight="1" thickBot="1" x14ac:dyDescent="0.35">
      <c r="B20" s="202"/>
      <c r="C20" s="586">
        <v>33150</v>
      </c>
      <c r="D20" s="210">
        <f>C20*31</f>
        <v>1027650</v>
      </c>
      <c r="E20" s="610">
        <f>C20*10</f>
        <v>331500</v>
      </c>
      <c r="F20" s="610"/>
      <c r="G20" s="331" t="s">
        <v>428</v>
      </c>
      <c r="H20" s="256" t="s">
        <v>532</v>
      </c>
    </row>
    <row r="21" spans="2:8" ht="19.5" customHeight="1" thickBot="1" x14ac:dyDescent="0.35">
      <c r="B21" s="200" t="s">
        <v>495</v>
      </c>
      <c r="C21" s="591"/>
      <c r="D21" s="592"/>
      <c r="E21" s="610"/>
      <c r="F21" s="610"/>
      <c r="G21" s="332" t="s">
        <v>489</v>
      </c>
      <c r="H21" s="257" t="s">
        <v>516</v>
      </c>
    </row>
    <row r="22" spans="2:8" ht="19.5" customHeight="1" thickBot="1" x14ac:dyDescent="0.35">
      <c r="B22" s="201"/>
      <c r="C22" s="584">
        <v>36000</v>
      </c>
      <c r="D22" s="209">
        <f>C22*31</f>
        <v>1116000</v>
      </c>
      <c r="E22" s="610"/>
      <c r="F22" s="610"/>
      <c r="G22" s="331" t="s">
        <v>477</v>
      </c>
      <c r="H22" s="256" t="s">
        <v>245</v>
      </c>
    </row>
    <row r="23" spans="2:8" ht="19.5" customHeight="1" x14ac:dyDescent="0.3">
      <c r="B23" s="202" t="s">
        <v>78</v>
      </c>
      <c r="C23" s="594"/>
      <c r="D23" s="595"/>
      <c r="E23" s="610"/>
      <c r="F23" s="610"/>
    </row>
    <row r="24" spans="2:8" ht="19.5" customHeight="1" thickBot="1" x14ac:dyDescent="0.35">
      <c r="B24" s="199"/>
      <c r="C24" s="590" t="s">
        <v>415</v>
      </c>
      <c r="D24" s="208" t="s">
        <v>415</v>
      </c>
      <c r="E24" s="610"/>
      <c r="F24" s="610"/>
    </row>
    <row r="25" spans="2:8" ht="19.5" customHeight="1" x14ac:dyDescent="0.3">
      <c r="B25" s="200" t="s">
        <v>496</v>
      </c>
      <c r="C25" s="591"/>
      <c r="D25" s="592"/>
      <c r="E25" s="610"/>
      <c r="F25" s="610"/>
    </row>
    <row r="26" spans="2:8" ht="19.5" customHeight="1" thickBot="1" x14ac:dyDescent="0.35">
      <c r="B26" s="201"/>
      <c r="C26" s="584">
        <v>36000</v>
      </c>
      <c r="D26" s="209">
        <f>C26*31</f>
        <v>1116000</v>
      </c>
      <c r="E26" s="610">
        <f>C26*8</f>
        <v>288000</v>
      </c>
      <c r="F26" s="610"/>
    </row>
    <row r="27" spans="2:8" ht="19.5" customHeight="1" x14ac:dyDescent="0.3">
      <c r="B27" s="202" t="s">
        <v>487</v>
      </c>
      <c r="C27" s="594"/>
      <c r="D27" s="595"/>
      <c r="E27" s="610"/>
      <c r="F27" s="610"/>
    </row>
    <row r="28" spans="2:8" ht="19.5" customHeight="1" thickBot="1" x14ac:dyDescent="0.35">
      <c r="B28" s="199"/>
      <c r="C28" s="590">
        <v>35000</v>
      </c>
      <c r="D28" s="208">
        <f>C28*31</f>
        <v>1085000</v>
      </c>
      <c r="E28" s="610"/>
      <c r="F28" s="610"/>
    </row>
    <row r="29" spans="2:8" ht="19.5" customHeight="1" x14ac:dyDescent="0.3">
      <c r="B29" s="200" t="s">
        <v>497</v>
      </c>
      <c r="C29" s="591"/>
      <c r="D29" s="592"/>
      <c r="E29" s="610"/>
      <c r="F29" s="610"/>
    </row>
    <row r="30" spans="2:8" ht="19.5" customHeight="1" thickBot="1" x14ac:dyDescent="0.35">
      <c r="B30" s="201"/>
      <c r="C30" s="584">
        <v>3825</v>
      </c>
      <c r="D30" s="209">
        <f>C30*31</f>
        <v>118575</v>
      </c>
      <c r="E30" s="610"/>
      <c r="F30" s="610"/>
    </row>
    <row r="31" spans="2:8" ht="19.5" customHeight="1" x14ac:dyDescent="0.3">
      <c r="E31" s="610"/>
      <c r="F31" s="610"/>
    </row>
    <row r="32" spans="2:8" ht="19.5" customHeight="1" x14ac:dyDescent="0.3">
      <c r="E32" s="610"/>
      <c r="F32" s="610"/>
    </row>
    <row r="33" spans="5:6" ht="19.5" customHeight="1" x14ac:dyDescent="0.3">
      <c r="E33" s="610"/>
      <c r="F33" s="610"/>
    </row>
    <row r="34" spans="5:6" ht="19.5" customHeight="1" x14ac:dyDescent="0.3">
      <c r="E34" s="610"/>
      <c r="F34" s="610"/>
    </row>
  </sheetData>
  <customSheetViews>
    <customSheetView guid="{6CD4B2A0-A5AD-41EC-A1DE-046A1B74E5A7}" topLeftCell="A2">
      <selection activeCell="E8" sqref="E8"/>
      <pageMargins left="0.7" right="0.7" top="0.75" bottom="0.75" header="0.3" footer="0.3"/>
      <pageSetup orientation="portrait" r:id="rId1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5F8EC55F-6BE6-42EB-BDA6-7DA9ACE0C263}" topLeftCell="A3">
      <selection activeCell="F12" sqref="F12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55F024CD-A7F9-4381-9942-5ED21204AFB7}" topLeftCell="A4">
      <selection activeCell="E10" sqref="E1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customSheetViews>
    <customSheetView guid="{6CD4B2A0-A5AD-41EC-A1DE-046A1B74E5A7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5F8EC55F-6BE6-42EB-BDA6-7DA9ACE0C263}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6CD4B2A0-A5AD-41EC-A1DE-046A1B74E5A7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6CD4B2A0-A5AD-41EC-A1DE-046A1B74E5A7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E6" sqref="E6:E8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6CD4B2A0-A5AD-41EC-A1DE-046A1B74E5A7}" state="hidden">
      <selection activeCell="E6" sqref="E6:E8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C3" sqref="C3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6CD4B2A0-A5AD-41EC-A1DE-046A1B74E5A7}" state="hidden">
      <selection activeCell="C3" sqref="C3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5F8EC55F-6BE6-42EB-BDA6-7DA9ACE0C263}">
      <selection activeCell="G2" sqref="G2:H99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A2" sqref="A2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'Jan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'Jan 2019'!F4</f>
        <v>ATV</v>
      </c>
    </row>
    <row r="4" spans="1:6" ht="15" x14ac:dyDescent="0.3">
      <c r="A4" s="15" t="e">
        <f>'Jan 2019'!#REF!</f>
        <v>#REF!</v>
      </c>
    </row>
    <row r="5" spans="1:6" ht="15" x14ac:dyDescent="0.3">
      <c r="A5" s="15" t="str">
        <f>'Jan 2019'!F5</f>
        <v>PTV Sports</v>
      </c>
    </row>
    <row r="6" spans="1:6" ht="15" x14ac:dyDescent="0.3">
      <c r="A6" s="17" t="str">
        <f>'Jan 2019'!F6</f>
        <v>TOTAL</v>
      </c>
    </row>
    <row r="7" spans="1:6" ht="15" x14ac:dyDescent="0.3">
      <c r="A7" s="18" t="str">
        <f>'Jan 2019'!F7</f>
        <v>Entertainment</v>
      </c>
    </row>
    <row r="8" spans="1:6" ht="15" x14ac:dyDescent="0.3">
      <c r="A8" s="24" t="str">
        <f>'Jan 2019'!F8</f>
        <v>GEO Entertainment</v>
      </c>
    </row>
    <row r="9" spans="1:6" ht="15" x14ac:dyDescent="0.3">
      <c r="A9" s="24" t="str">
        <f>'Jan 2019'!F9</f>
        <v>HUM TV</v>
      </c>
    </row>
    <row r="10" spans="1:6" ht="15" x14ac:dyDescent="0.3">
      <c r="A10" s="24" t="str">
        <f>'Jan 2019'!F10</f>
        <v>ARY Digital</v>
      </c>
    </row>
    <row r="11" spans="1:6" ht="15" x14ac:dyDescent="0.3">
      <c r="A11" s="21" t="str">
        <f>'Jan 2019'!F11</f>
        <v>ARY Zindagi</v>
      </c>
    </row>
    <row r="12" spans="1:6" ht="15" x14ac:dyDescent="0.3">
      <c r="A12" s="21" t="str">
        <f>'Jan 2019'!F12</f>
        <v>TV One</v>
      </c>
    </row>
    <row r="13" spans="1:6" ht="15" x14ac:dyDescent="0.3">
      <c r="A13" s="21" t="str">
        <f>'Jan 2019'!F13</f>
        <v>Urdu1</v>
      </c>
    </row>
    <row r="14" spans="1:6" ht="15" x14ac:dyDescent="0.3">
      <c r="A14" s="21" t="str">
        <f>'Jan 2019'!F14</f>
        <v>Play Max</v>
      </c>
    </row>
    <row r="15" spans="1:6" ht="15" x14ac:dyDescent="0.3">
      <c r="A15" s="21" t="e">
        <f>'Jan 2019'!#REF!</f>
        <v>#REF!</v>
      </c>
    </row>
    <row r="16" spans="1:6" ht="15" x14ac:dyDescent="0.3">
      <c r="A16" s="21" t="str">
        <f>'Jan 2019'!F15</f>
        <v>Aplus</v>
      </c>
    </row>
    <row r="17" spans="1:1" ht="15" x14ac:dyDescent="0.3">
      <c r="A17" s="21" t="str">
        <f>'Jan 2019'!F16</f>
        <v>Express Ent</v>
      </c>
    </row>
    <row r="18" spans="1:1" ht="15" x14ac:dyDescent="0.3">
      <c r="A18" s="21" t="str">
        <f>'Jan 2019'!F17</f>
        <v>Geo Kahani</v>
      </c>
    </row>
    <row r="19" spans="1:1" ht="15" x14ac:dyDescent="0.3">
      <c r="A19" s="21" t="str">
        <f>'Jan 2019'!F18</f>
        <v>Filmazia</v>
      </c>
    </row>
    <row r="20" spans="1:1" ht="15" x14ac:dyDescent="0.3">
      <c r="A20" s="21" t="str">
        <f>'Jan 2019'!F19</f>
        <v>AAJ  Entertainment</v>
      </c>
    </row>
    <row r="21" spans="1:1" ht="15" x14ac:dyDescent="0.3">
      <c r="A21" s="21" t="str">
        <f>'Jan 2019'!F22</f>
        <v>H NOW</v>
      </c>
    </row>
    <row r="22" spans="1:1" ht="15" x14ac:dyDescent="0.3">
      <c r="A22" s="17" t="str">
        <f>'Jan 2019'!F23</f>
        <v>TOTAL</v>
      </c>
    </row>
    <row r="23" spans="1:1" ht="15" x14ac:dyDescent="0.3">
      <c r="A23" s="32" t="str">
        <f>'Jan 2019'!F24</f>
        <v>Movie Channels</v>
      </c>
    </row>
    <row r="24" spans="1:1" ht="15" x14ac:dyDescent="0.3">
      <c r="A24" s="21" t="str">
        <f>'Jan 2019'!F25</f>
        <v>HBO</v>
      </c>
    </row>
    <row r="25" spans="1:1" ht="15" x14ac:dyDescent="0.3">
      <c r="A25" s="21" t="str">
        <f>'Jan 2019'!F26</f>
        <v>Silver screen</v>
      </c>
    </row>
    <row r="26" spans="1:1" ht="15" x14ac:dyDescent="0.3">
      <c r="A26" s="21" t="str">
        <f>'Jan 2019'!F27</f>
        <v>Flmax</v>
      </c>
    </row>
    <row r="27" spans="1:1" ht="15" x14ac:dyDescent="0.3">
      <c r="A27" s="21" t="str">
        <f>'Jan 2019'!F28</f>
        <v>Filmworld</v>
      </c>
    </row>
    <row r="28" spans="1:1" ht="15" x14ac:dyDescent="0.3">
      <c r="A28" s="24" t="str">
        <f>'Jan 2019'!F29</f>
        <v>AXN</v>
      </c>
    </row>
    <row r="29" spans="1:1" ht="15" x14ac:dyDescent="0.3">
      <c r="A29" s="24" t="str">
        <f>'Jan 2019'!F30</f>
        <v>Ravi</v>
      </c>
    </row>
    <row r="30" spans="1:1" ht="15" x14ac:dyDescent="0.3">
      <c r="A30" s="24" t="str">
        <f>'Jan 2019'!F31</f>
        <v>Kohinoor</v>
      </c>
    </row>
    <row r="31" spans="1:1" ht="15" x14ac:dyDescent="0.3">
      <c r="A31" s="24" t="str">
        <f>'Jan 2019'!F32</f>
        <v>WB</v>
      </c>
    </row>
    <row r="32" spans="1:1" ht="15" x14ac:dyDescent="0.3">
      <c r="A32" s="17" t="str">
        <f>'Jan 2019'!F33</f>
        <v>TOTAL</v>
      </c>
    </row>
    <row r="33" spans="1:1" ht="15" x14ac:dyDescent="0.3">
      <c r="A33" s="32" t="str">
        <f>'Jan 2019'!F34</f>
        <v>News Channels</v>
      </c>
    </row>
    <row r="34" spans="1:1" ht="15" x14ac:dyDescent="0.3">
      <c r="A34" s="21" t="str">
        <f>'Jan 2019'!F35</f>
        <v>Geo News</v>
      </c>
    </row>
    <row r="35" spans="1:1" ht="15" x14ac:dyDescent="0.3">
      <c r="A35" s="21" t="str">
        <f>'Jan 2019'!F36</f>
        <v>Express News</v>
      </c>
    </row>
    <row r="36" spans="1:1" ht="15" x14ac:dyDescent="0.3">
      <c r="A36" s="21" t="str">
        <f>'Jan 2019'!F37</f>
        <v>Dunya</v>
      </c>
    </row>
    <row r="37" spans="1:1" ht="15" x14ac:dyDescent="0.3">
      <c r="A37" s="21" t="str">
        <f>'Jan 2019'!F38</f>
        <v>Samaa</v>
      </c>
    </row>
    <row r="38" spans="1:1" ht="15" x14ac:dyDescent="0.3">
      <c r="A38" s="51" t="str">
        <f>'Jan 2019'!F39</f>
        <v>CAPITAL</v>
      </c>
    </row>
    <row r="39" spans="1:1" ht="15" x14ac:dyDescent="0.3">
      <c r="A39" s="21" t="str">
        <f>'Jan 2019'!F40</f>
        <v>News One</v>
      </c>
    </row>
    <row r="40" spans="1:1" ht="15" x14ac:dyDescent="0.3">
      <c r="A40" s="21" t="str">
        <f>'Jan 2019'!F41</f>
        <v>DIN News</v>
      </c>
    </row>
    <row r="41" spans="1:1" ht="15" x14ac:dyDescent="0.3">
      <c r="A41" s="21" t="str">
        <f>'Jan 2019'!F42</f>
        <v>Aaj TV</v>
      </c>
    </row>
    <row r="42" spans="1:1" ht="15" x14ac:dyDescent="0.3">
      <c r="A42" s="21" t="str">
        <f>'Jan 2019'!F43</f>
        <v>ARY News</v>
      </c>
    </row>
    <row r="43" spans="1:1" ht="15" x14ac:dyDescent="0.3">
      <c r="A43" s="21" t="e">
        <f>'Jan 2019'!#REF!</f>
        <v>#REF!</v>
      </c>
    </row>
    <row r="44" spans="1:1" ht="15" x14ac:dyDescent="0.3">
      <c r="A44" s="21" t="str">
        <f>'Jan 2019'!F44</f>
        <v>Dawn News</v>
      </c>
    </row>
    <row r="45" spans="1:1" ht="15" x14ac:dyDescent="0.3">
      <c r="A45" s="21" t="e">
        <f>'Jan 2019'!#REF!</f>
        <v>#REF!</v>
      </c>
    </row>
    <row r="46" spans="1:1" ht="15" x14ac:dyDescent="0.3">
      <c r="A46" s="21" t="str">
        <f>'Jan 2019'!F45</f>
        <v>PTV News</v>
      </c>
    </row>
    <row r="47" spans="1:1" ht="15" x14ac:dyDescent="0.3">
      <c r="A47" s="21" t="str">
        <f>'Jan 2019'!F46</f>
        <v>Ab Tak</v>
      </c>
    </row>
    <row r="48" spans="1:1" ht="15" x14ac:dyDescent="0.3">
      <c r="A48" s="21" t="str">
        <f>'Jan 2019'!F47</f>
        <v>Neo TV</v>
      </c>
    </row>
    <row r="49" spans="1:1" ht="15" x14ac:dyDescent="0.3">
      <c r="A49" s="21" t="str">
        <f>'Jan 2019'!F48</f>
        <v>Hum News</v>
      </c>
    </row>
    <row r="50" spans="1:1" ht="15" x14ac:dyDescent="0.3">
      <c r="A50" s="21" t="str">
        <f>'Jan 2019'!F50</f>
        <v>Channel 92</v>
      </c>
    </row>
    <row r="51" spans="1:1" ht="15" x14ac:dyDescent="0.3">
      <c r="A51" s="21" t="str">
        <f>'Jan 2019'!F51</f>
        <v>Such Tv</v>
      </c>
    </row>
    <row r="52" spans="1:1" ht="15" x14ac:dyDescent="0.3">
      <c r="A52" s="21" t="str">
        <f>'Jan 2019'!F52</f>
        <v>Channel 24</v>
      </c>
    </row>
    <row r="53" spans="1:1" ht="15" x14ac:dyDescent="0.3">
      <c r="A53" s="21" t="str">
        <f>'Jan 2019'!F53</f>
        <v>K-21</v>
      </c>
    </row>
    <row r="54" spans="1:1" ht="15" x14ac:dyDescent="0.3">
      <c r="A54" s="21" t="str">
        <f>'Jan 2019'!F56</f>
        <v>CITY42</v>
      </c>
    </row>
    <row r="55" spans="1:1" ht="15" x14ac:dyDescent="0.3">
      <c r="A55" s="17" t="str">
        <f>'Jan 2019'!F57</f>
        <v>TOTAL</v>
      </c>
    </row>
    <row r="56" spans="1:1" ht="15" x14ac:dyDescent="0.3">
      <c r="A56" s="32" t="str">
        <f>'Jan 2019'!F58</f>
        <v>Regional/Religious</v>
      </c>
    </row>
    <row r="57" spans="1:1" ht="15" x14ac:dyDescent="0.3">
      <c r="A57" s="21" t="str">
        <f>'Jan 2019'!F59</f>
        <v>KTN</v>
      </c>
    </row>
    <row r="58" spans="1:1" ht="15" x14ac:dyDescent="0.3">
      <c r="A58" s="21" t="str">
        <f>'Jan 2019'!F60</f>
        <v>KTN News</v>
      </c>
    </row>
    <row r="59" spans="1:1" ht="15" x14ac:dyDescent="0.3">
      <c r="A59" s="24" t="str">
        <f>'Jan 2019'!F61</f>
        <v>Awaz TV</v>
      </c>
    </row>
    <row r="60" spans="1:1" ht="15" x14ac:dyDescent="0.3">
      <c r="A60" s="24" t="str">
        <f>'Jan 2019'!F62</f>
        <v>Dharti</v>
      </c>
    </row>
    <row r="61" spans="1:1" ht="15" x14ac:dyDescent="0.3">
      <c r="A61" s="21" t="str">
        <f>'Jan 2019'!F63</f>
        <v xml:space="preserve">Sindh Tv </v>
      </c>
    </row>
    <row r="62" spans="1:1" ht="15" x14ac:dyDescent="0.3">
      <c r="A62" s="21" t="str">
        <f>'Jan 2019'!F64</f>
        <v>Sindh News</v>
      </c>
    </row>
    <row r="63" spans="1:1" ht="15" x14ac:dyDescent="0.3">
      <c r="A63" s="24" t="str">
        <f>'Jan 2019'!F65</f>
        <v xml:space="preserve">Kashish </v>
      </c>
    </row>
    <row r="64" spans="1:1" ht="15" x14ac:dyDescent="0.3">
      <c r="A64" s="24" t="str">
        <f>'Jan 2019'!F66</f>
        <v>APNA</v>
      </c>
    </row>
    <row r="65" spans="1:1" ht="15" x14ac:dyDescent="0.3">
      <c r="A65" s="21" t="str">
        <f>'Jan 2019'!F67</f>
        <v>Punjab TV</v>
      </c>
    </row>
    <row r="66" spans="1:1" ht="15" x14ac:dyDescent="0.3">
      <c r="A66" s="21" t="str">
        <f>'Jan 2019'!F68</f>
        <v xml:space="preserve">Waseb </v>
      </c>
    </row>
    <row r="67" spans="1:1" ht="15" x14ac:dyDescent="0.3">
      <c r="A67" s="21" t="str">
        <f>'Jan 2019'!F69</f>
        <v>Mehran</v>
      </c>
    </row>
    <row r="68" spans="1:1" ht="15" x14ac:dyDescent="0.3">
      <c r="A68" s="21" t="str">
        <f>'Jan 2019'!F70</f>
        <v>Vash</v>
      </c>
    </row>
    <row r="69" spans="1:1" ht="15" x14ac:dyDescent="0.3">
      <c r="A69" s="21" t="str">
        <f>'Jan 2019'!F71</f>
        <v xml:space="preserve">AVT Khyber </v>
      </c>
    </row>
    <row r="70" spans="1:1" ht="15" x14ac:dyDescent="0.3">
      <c r="A70" s="24" t="str">
        <f>'Jan 2019'!F72</f>
        <v>KTN News</v>
      </c>
    </row>
    <row r="71" spans="1:1" ht="15" x14ac:dyDescent="0.3">
      <c r="A71" s="21" t="str">
        <f>'Jan 2019'!F73</f>
        <v>Aruj TV</v>
      </c>
    </row>
    <row r="72" spans="1:1" ht="15" x14ac:dyDescent="0.3">
      <c r="A72" s="24" t="str">
        <f>'Jan 2019'!F74</f>
        <v xml:space="preserve">Mehran </v>
      </c>
    </row>
    <row r="73" spans="1:1" ht="15" x14ac:dyDescent="0.3">
      <c r="A73" s="21" t="str">
        <f>'Jan 2019'!F76</f>
        <v>Pushto 1</v>
      </c>
    </row>
    <row r="74" spans="1:1" ht="15" x14ac:dyDescent="0.3">
      <c r="A74" s="17" t="str">
        <f>'Jan 2019'!F77</f>
        <v>TOTAL</v>
      </c>
    </row>
    <row r="75" spans="1:1" ht="15" x14ac:dyDescent="0.3">
      <c r="A75" s="32" t="str">
        <f>'Jan 2019'!F78</f>
        <v>Music Channels</v>
      </c>
    </row>
    <row r="76" spans="1:1" ht="15" x14ac:dyDescent="0.3">
      <c r="A76" s="21" t="e">
        <f>'Jan 2019'!#REF!</f>
        <v>#REF!</v>
      </c>
    </row>
    <row r="77" spans="1:1" ht="15" x14ac:dyDescent="0.3">
      <c r="A77" s="21" t="str">
        <f>'Jan 2019'!F79</f>
        <v>The musik</v>
      </c>
    </row>
    <row r="78" spans="1:1" ht="15" x14ac:dyDescent="0.3">
      <c r="A78" s="21" t="str">
        <f>'Jan 2019'!F80</f>
        <v>Jalwa</v>
      </c>
    </row>
    <row r="79" spans="1:1" ht="15" x14ac:dyDescent="0.3">
      <c r="A79" s="21" t="e">
        <f>'Jan 2019'!#REF!</f>
        <v>#REF!</v>
      </c>
    </row>
    <row r="80" spans="1:1" ht="15" x14ac:dyDescent="0.3">
      <c r="A80" s="21" t="str">
        <f>'Jan 2019'!F81</f>
        <v>8XM</v>
      </c>
    </row>
    <row r="81" spans="1:1" ht="15" x14ac:dyDescent="0.3">
      <c r="A81" s="17" t="str">
        <f>'Jan 2019'!F82</f>
        <v>TOTAL</v>
      </c>
    </row>
    <row r="82" spans="1:1" ht="15" x14ac:dyDescent="0.3">
      <c r="A82" s="32" t="str">
        <f>'Jan 2019'!F83</f>
        <v>Kids Channels</v>
      </c>
    </row>
    <row r="83" spans="1:1" ht="15" x14ac:dyDescent="0.3">
      <c r="A83" s="21" t="str">
        <f>'Jan 2019'!F84</f>
        <v xml:space="preserve">CN </v>
      </c>
    </row>
    <row r="84" spans="1:1" ht="15" x14ac:dyDescent="0.3">
      <c r="A84" s="21" t="str">
        <f>'Jan 2019'!F88</f>
        <v>Nicklodeon</v>
      </c>
    </row>
    <row r="85" spans="1:1" ht="15" x14ac:dyDescent="0.3">
      <c r="A85" s="17" t="str">
        <f>'Jan 2019'!F89</f>
        <v>TOTAL</v>
      </c>
    </row>
    <row r="86" spans="1:1" ht="15" x14ac:dyDescent="0.3">
      <c r="A86" s="32" t="str">
        <f>'Jan 2019'!F90</f>
        <v>Cooking</v>
      </c>
    </row>
    <row r="87" spans="1:1" ht="15" x14ac:dyDescent="0.3">
      <c r="A87" s="21" t="e">
        <f>'Jan 2019'!#REF!</f>
        <v>#REF!</v>
      </c>
    </row>
    <row r="88" spans="1:1" ht="15" x14ac:dyDescent="0.3">
      <c r="A88" s="24" t="str">
        <f>'Jan 2019'!F91</f>
        <v>Masala</v>
      </c>
    </row>
    <row r="89" spans="1:1" ht="15" x14ac:dyDescent="0.3">
      <c r="A89" s="24" t="e">
        <f>'Jan 2019'!#REF!</f>
        <v>#REF!</v>
      </c>
    </row>
    <row r="90" spans="1:1" ht="15" x14ac:dyDescent="0.3">
      <c r="A90" s="17" t="str">
        <f>'Jan 2019'!F92</f>
        <v>TOTAL</v>
      </c>
    </row>
    <row r="91" spans="1:1" ht="15" x14ac:dyDescent="0.3">
      <c r="A91" s="32" t="str">
        <f>'Jan 2019'!F93</f>
        <v>Sports Channels</v>
      </c>
    </row>
    <row r="92" spans="1:1" ht="15" x14ac:dyDescent="0.3">
      <c r="A92" s="21" t="str">
        <f>'Jan 2019'!F94</f>
        <v>Geo Super</v>
      </c>
    </row>
    <row r="93" spans="1:1" ht="15" x14ac:dyDescent="0.3">
      <c r="A93" s="21" t="str">
        <f>'Jan 2019'!F95</f>
        <v>Ten Sports</v>
      </c>
    </row>
    <row r="94" spans="1:1" ht="15" x14ac:dyDescent="0.3">
      <c r="A94" s="17" t="str">
        <f>'Jan 2019'!F96</f>
        <v>TOTAL</v>
      </c>
    </row>
    <row r="95" spans="1:1" ht="15" x14ac:dyDescent="0.3">
      <c r="A95" s="32" t="str">
        <f>'Jan 2019'!F97</f>
        <v>Health</v>
      </c>
    </row>
    <row r="96" spans="1:1" ht="15" x14ac:dyDescent="0.3">
      <c r="A96" s="21" t="str">
        <f>'Jan 2019'!F98</f>
        <v>HTV</v>
      </c>
    </row>
    <row r="97" spans="1:1" ht="15" x14ac:dyDescent="0.3">
      <c r="A97" s="17" t="str">
        <f>'Jan 2019'!F99</f>
        <v>TOTAL</v>
      </c>
    </row>
    <row r="98" spans="1:1" ht="15" x14ac:dyDescent="0.3">
      <c r="A98" s="17" t="str">
        <f>'Jan 2019'!F100</f>
        <v>TOTAL TV</v>
      </c>
    </row>
  </sheetData>
  <customSheetViews>
    <customSheetView guid="{6CD4B2A0-A5AD-41EC-A1DE-046A1B74E5A7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5F8EC55F-6BE6-42EB-BDA6-7DA9ACE0C263}">
      <selection activeCell="B2" sqref="B2:F10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I11" sqref="I1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6CD4B2A0-A5AD-41EC-A1DE-046A1B74E5A7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5F8EC55F-6BE6-42EB-BDA6-7DA9ACE0C263}">
      <selection activeCell="D1" sqref="D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Q183"/>
  <sheetViews>
    <sheetView tabSelected="1" zoomScale="70" zoomScaleNormal="70" workbookViewId="0">
      <pane xSplit="5" ySplit="2" topLeftCell="Z3" activePane="bottomRight" state="frozen"/>
      <selection pane="topRight" activeCell="F1" sqref="F1"/>
      <selection pane="bottomLeft" activeCell="A3" sqref="A3"/>
      <selection pane="bottomRight" activeCell="AB11" sqref="AB11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bestFit="1" customWidth="1"/>
    <col min="4" max="4" width="15.6640625" bestFit="1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9" width="17.5546875" style="153" customWidth="1"/>
    <col min="20" max="20" width="25.44140625" style="153" customWidth="1"/>
    <col min="21" max="21" width="17.5546875" customWidth="1"/>
    <col min="22" max="22" width="19" customWidth="1"/>
    <col min="23" max="23" width="8.6640625" style="153" customWidth="1"/>
    <col min="24" max="24" width="20.109375" customWidth="1"/>
    <col min="25" max="25" width="24.6640625" style="153" bestFit="1" customWidth="1"/>
    <col min="26" max="26" width="16.33203125" customWidth="1"/>
    <col min="27" max="27" width="14.88671875" customWidth="1"/>
    <col min="28" max="28" width="23" style="153" customWidth="1"/>
    <col min="29" max="29" width="11.5546875" style="153" customWidth="1"/>
    <col min="30" max="31" width="13.6640625" style="153" customWidth="1"/>
    <col min="32" max="32" width="14.109375" style="153" customWidth="1"/>
    <col min="33" max="33" width="24.88671875" style="153" customWidth="1"/>
    <col min="34" max="34" width="29.109375" style="153" customWidth="1"/>
    <col min="35" max="35" width="21.33203125" style="153" customWidth="1"/>
    <col min="36" max="36" width="21.5546875" style="153" customWidth="1"/>
    <col min="37" max="37" width="16.88671875" style="153" customWidth="1"/>
    <col min="38" max="38" width="16.5546875" style="153" customWidth="1"/>
    <col min="39" max="39" width="20.44140625" style="153" customWidth="1"/>
    <col min="40" max="40" width="18.6640625" customWidth="1"/>
    <col min="41" max="41" width="13.6640625" bestFit="1" customWidth="1"/>
    <col min="42" max="42" width="14.6640625" bestFit="1" customWidth="1"/>
    <col min="43" max="43" width="14.109375" bestFit="1" customWidth="1"/>
    <col min="44" max="44" width="18.44140625" bestFit="1" customWidth="1"/>
    <col min="45" max="45" width="18.33203125" style="153" bestFit="1" customWidth="1"/>
    <col min="46" max="46" width="19.88671875" style="153" bestFit="1" customWidth="1"/>
    <col min="47" max="47" width="15.44140625" style="153" bestFit="1" customWidth="1"/>
    <col min="48" max="48" width="13.6640625" style="153" customWidth="1"/>
    <col min="49" max="49" width="23.6640625" style="153" bestFit="1" customWidth="1"/>
    <col min="50" max="50" width="24.88671875" style="153" customWidth="1"/>
    <col min="51" max="51" width="14.88671875" style="153" bestFit="1" customWidth="1"/>
    <col min="52" max="52" width="12.5546875" customWidth="1"/>
    <col min="53" max="53" width="20" bestFit="1" customWidth="1"/>
    <col min="54" max="54" width="14.44140625" bestFit="1" customWidth="1"/>
    <col min="55" max="55" width="18.6640625" style="153" bestFit="1" customWidth="1"/>
    <col min="56" max="56" width="16.109375" style="153" bestFit="1" customWidth="1"/>
    <col min="57" max="57" width="12.5546875" bestFit="1" customWidth="1"/>
    <col min="58" max="58" width="10.6640625" bestFit="1" customWidth="1"/>
    <col min="59" max="59" width="10.5546875" bestFit="1" customWidth="1"/>
    <col min="60" max="61" width="8.6640625" customWidth="1"/>
    <col min="62" max="62" width="12.6640625" bestFit="1" customWidth="1"/>
    <col min="63" max="63" width="17.5546875" bestFit="1" customWidth="1"/>
    <col min="64" max="64" width="16.5546875" bestFit="1" customWidth="1"/>
    <col min="65" max="65" width="19.88671875" bestFit="1" customWidth="1"/>
    <col min="66" max="66" width="13.6640625" bestFit="1" customWidth="1"/>
    <col min="67" max="67" width="37.33203125" bestFit="1" customWidth="1"/>
    <col min="68" max="68" width="73.33203125" bestFit="1" customWidth="1"/>
    <col min="69" max="69" width="10.5546875" style="499" customWidth="1"/>
  </cols>
  <sheetData>
    <row r="1" spans="1:69" ht="18.600000000000001" thickBot="1" x14ac:dyDescent="0.35">
      <c r="A1" s="100" t="s">
        <v>325</v>
      </c>
      <c r="B1" s="100" t="s">
        <v>417</v>
      </c>
      <c r="C1" s="185" t="s">
        <v>350</v>
      </c>
      <c r="D1" s="101" t="s">
        <v>326</v>
      </c>
      <c r="E1" s="102" t="s">
        <v>13</v>
      </c>
      <c r="F1" s="382"/>
      <c r="G1" s="410" t="s">
        <v>471</v>
      </c>
      <c r="H1" s="411" t="s">
        <v>469</v>
      </c>
      <c r="I1" s="411" t="s">
        <v>218</v>
      </c>
      <c r="J1" s="411" t="s">
        <v>484</v>
      </c>
      <c r="K1" s="411" t="s">
        <v>414</v>
      </c>
      <c r="L1" s="411" t="s">
        <v>467</v>
      </c>
      <c r="M1" s="411" t="s">
        <v>468</v>
      </c>
      <c r="N1" s="411" t="s">
        <v>472</v>
      </c>
      <c r="O1" s="411" t="s">
        <v>470</v>
      </c>
      <c r="P1" s="412" t="s">
        <v>321</v>
      </c>
      <c r="Q1" s="412" t="s">
        <v>416</v>
      </c>
      <c r="R1" s="412" t="s">
        <v>308</v>
      </c>
      <c r="S1" s="412" t="s">
        <v>412</v>
      </c>
      <c r="T1" s="412" t="s">
        <v>413</v>
      </c>
      <c r="U1" s="411" t="s">
        <v>466</v>
      </c>
      <c r="V1" s="411" t="s">
        <v>226</v>
      </c>
      <c r="W1" s="411" t="s">
        <v>299</v>
      </c>
      <c r="X1" s="412" t="s">
        <v>454</v>
      </c>
      <c r="Y1" s="412" t="s">
        <v>474</v>
      </c>
      <c r="Z1" s="413" t="s">
        <v>455</v>
      </c>
      <c r="AA1" s="411" t="s">
        <v>473</v>
      </c>
      <c r="AB1" s="412" t="s">
        <v>453</v>
      </c>
      <c r="AC1" s="412" t="s">
        <v>457</v>
      </c>
      <c r="AD1" s="412" t="s">
        <v>250</v>
      </c>
      <c r="AE1" s="412" t="s">
        <v>459</v>
      </c>
      <c r="AF1" s="412" t="s">
        <v>458</v>
      </c>
      <c r="AG1" s="412" t="s">
        <v>418</v>
      </c>
      <c r="AH1" s="412" t="s">
        <v>475</v>
      </c>
      <c r="AI1" s="412" t="s">
        <v>348</v>
      </c>
      <c r="AJ1" s="412" t="s">
        <v>542</v>
      </c>
      <c r="AK1" s="412" t="s">
        <v>355</v>
      </c>
      <c r="AL1" s="412" t="s">
        <v>456</v>
      </c>
      <c r="AM1" s="411" t="s">
        <v>533</v>
      </c>
      <c r="AN1" s="411" t="s">
        <v>411</v>
      </c>
      <c r="AO1" s="411" t="s">
        <v>463</v>
      </c>
      <c r="AP1" s="414" t="s">
        <v>462</v>
      </c>
      <c r="AQ1" s="411" t="s">
        <v>464</v>
      </c>
      <c r="AR1" s="412" t="s">
        <v>465</v>
      </c>
      <c r="AS1" s="412" t="s">
        <v>305</v>
      </c>
      <c r="AT1" s="412" t="s">
        <v>476</v>
      </c>
      <c r="AU1" s="412" t="s">
        <v>245</v>
      </c>
      <c r="AV1" s="412" t="s">
        <v>20</v>
      </c>
      <c r="AW1" s="412" t="s">
        <v>482</v>
      </c>
      <c r="AX1" s="412" t="s">
        <v>483</v>
      </c>
      <c r="AY1" s="411" t="s">
        <v>223</v>
      </c>
      <c r="AZ1" s="411" t="s">
        <v>214</v>
      </c>
      <c r="BA1" s="411" t="s">
        <v>485</v>
      </c>
      <c r="BB1" s="411" t="s">
        <v>478</v>
      </c>
      <c r="BC1" s="411" t="s">
        <v>479</v>
      </c>
      <c r="BD1" s="411" t="s">
        <v>480</v>
      </c>
      <c r="BE1" s="411" t="s">
        <v>461</v>
      </c>
      <c r="BF1" s="411" t="s">
        <v>460</v>
      </c>
      <c r="BG1" s="411" t="s">
        <v>25</v>
      </c>
      <c r="BH1" s="411" t="s">
        <v>26</v>
      </c>
      <c r="BI1" s="411" t="s">
        <v>32</v>
      </c>
      <c r="BJ1" s="411" t="s">
        <v>33</v>
      </c>
      <c r="BK1" s="415" t="s">
        <v>184</v>
      </c>
      <c r="BL1" s="397" t="s">
        <v>12</v>
      </c>
      <c r="BM1" s="386" t="s">
        <v>327</v>
      </c>
      <c r="BN1" s="387" t="s">
        <v>13</v>
      </c>
      <c r="BO1" s="482" t="s">
        <v>360</v>
      </c>
      <c r="BP1" s="482" t="s">
        <v>361</v>
      </c>
      <c r="BQ1" s="500" t="s">
        <v>362</v>
      </c>
    </row>
    <row r="2" spans="1:69" ht="15.6" thickBot="1" x14ac:dyDescent="0.35">
      <c r="A2" s="368" t="s">
        <v>34</v>
      </c>
      <c r="B2" s="424">
        <f>B6/B100</f>
        <v>5.8834776531241348E-2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383" t="e">
        <f>BH6/#REF!</f>
        <v>#REF!</v>
      </c>
      <c r="BI2" s="383" t="e">
        <f>BI6/#REF!</f>
        <v>#REF!</v>
      </c>
      <c r="BJ2" s="383" t="e">
        <f>BJ6/#REF!</f>
        <v>#REF!</v>
      </c>
      <c r="BK2" s="383" t="e">
        <f>BK6/#REF!</f>
        <v>#REF!</v>
      </c>
      <c r="BL2" s="384">
        <f>BL6/BL100</f>
        <v>5.8834776531241348E-2</v>
      </c>
      <c r="BM2" s="384">
        <f>BM6/BM100</f>
        <v>5.2613941018766756E-2</v>
      </c>
      <c r="BN2" s="385"/>
      <c r="BO2" s="483" t="s">
        <v>363</v>
      </c>
      <c r="BP2" s="484"/>
      <c r="BQ2" s="501"/>
    </row>
    <row r="3" spans="1:69" ht="15.6" thickBot="1" x14ac:dyDescent="0.35">
      <c r="A3" s="76" t="s">
        <v>35</v>
      </c>
      <c r="B3" s="105">
        <f>BL3</f>
        <v>10097750</v>
      </c>
      <c r="C3" s="469">
        <f>D3</f>
        <v>8000000</v>
      </c>
      <c r="D3" s="515">
        <f>BM3</f>
        <v>8000000</v>
      </c>
      <c r="E3" s="138">
        <f>C3-B3</f>
        <v>-2097750</v>
      </c>
      <c r="F3" s="88" t="s">
        <v>35</v>
      </c>
      <c r="G3" s="158"/>
      <c r="H3" s="158"/>
      <c r="I3" s="158"/>
      <c r="J3" s="158"/>
      <c r="K3" s="158"/>
      <c r="L3" s="158"/>
      <c r="M3" s="158">
        <v>500000</v>
      </c>
      <c r="N3" s="158"/>
      <c r="O3" s="158"/>
      <c r="P3" s="158"/>
      <c r="Q3" s="158">
        <v>500000</v>
      </c>
      <c r="R3" s="158"/>
      <c r="S3" s="337"/>
      <c r="T3" s="337">
        <v>800000</v>
      </c>
      <c r="U3" s="158"/>
      <c r="V3" s="159"/>
      <c r="W3" s="159"/>
      <c r="X3" s="288"/>
      <c r="Y3" s="551"/>
      <c r="Z3" s="158"/>
      <c r="AA3" s="158"/>
      <c r="AB3" s="636">
        <v>0</v>
      </c>
      <c r="AC3" s="161"/>
      <c r="AD3" s="161"/>
      <c r="AE3" s="161"/>
      <c r="AF3" s="158"/>
      <c r="AG3" s="161"/>
      <c r="AH3" s="161"/>
      <c r="AI3" s="158">
        <v>800000</v>
      </c>
      <c r="AJ3" s="158"/>
      <c r="AK3" s="158"/>
      <c r="AL3" s="158"/>
      <c r="AM3" s="159"/>
      <c r="AN3" s="468"/>
      <c r="AO3" s="681">
        <v>900000</v>
      </c>
      <c r="AP3" s="681">
        <v>700000</v>
      </c>
      <c r="AQ3" s="159"/>
      <c r="AR3" s="58"/>
      <c r="AS3" s="159"/>
      <c r="AT3" s="703">
        <v>700000</v>
      </c>
      <c r="AU3" s="161">
        <v>1200000</v>
      </c>
      <c r="AV3" s="158"/>
      <c r="AW3" s="158">
        <v>2000000</v>
      </c>
      <c r="AX3" s="158"/>
      <c r="AY3" s="651"/>
      <c r="AZ3" s="158">
        <v>1000000</v>
      </c>
      <c r="BA3" s="630">
        <v>397750</v>
      </c>
      <c r="BB3" s="158"/>
      <c r="BC3" s="158"/>
      <c r="BD3" s="158"/>
      <c r="BE3" s="669"/>
      <c r="BF3" s="673">
        <v>600000</v>
      </c>
      <c r="BG3" s="159"/>
      <c r="BH3" s="159"/>
      <c r="BI3" s="159"/>
      <c r="BJ3" s="159"/>
      <c r="BK3" s="159"/>
      <c r="BL3" s="11">
        <f>SUM(G3:BK3)</f>
        <v>10097750</v>
      </c>
      <c r="BM3" s="11">
        <f>Summary!C5</f>
        <v>8000000</v>
      </c>
      <c r="BN3" s="106">
        <f>BM3-BL3</f>
        <v>-2097750</v>
      </c>
      <c r="BO3" s="485" t="s">
        <v>266</v>
      </c>
      <c r="BP3" s="485" t="s">
        <v>364</v>
      </c>
      <c r="BQ3" s="497">
        <v>1.1599999999999999</v>
      </c>
    </row>
    <row r="4" spans="1:69" ht="15.6" thickBot="1" x14ac:dyDescent="0.35">
      <c r="A4" s="75" t="s">
        <v>36</v>
      </c>
      <c r="B4" s="105">
        <f>BL4</f>
        <v>5855102</v>
      </c>
      <c r="C4" s="469">
        <f t="shared" ref="C4:C5" si="0">D4</f>
        <v>7000000</v>
      </c>
      <c r="D4" s="515">
        <f>BM4</f>
        <v>7000000</v>
      </c>
      <c r="E4" s="138">
        <f>C4-B4</f>
        <v>1144898</v>
      </c>
      <c r="F4" s="89" t="s">
        <v>36</v>
      </c>
      <c r="G4" s="158"/>
      <c r="H4" s="158"/>
      <c r="I4" s="158"/>
      <c r="J4" s="614">
        <v>500000</v>
      </c>
      <c r="K4" s="158"/>
      <c r="L4" s="158"/>
      <c r="M4" s="158">
        <v>500000</v>
      </c>
      <c r="N4" s="576"/>
      <c r="O4" s="158"/>
      <c r="P4" s="158"/>
      <c r="Q4" s="614">
        <v>855102</v>
      </c>
      <c r="R4" s="158"/>
      <c r="S4" s="337"/>
      <c r="T4" s="337">
        <v>500000</v>
      </c>
      <c r="U4" s="158"/>
      <c r="V4" s="159"/>
      <c r="W4" s="159"/>
      <c r="X4" s="551"/>
      <c r="Y4" s="551"/>
      <c r="Z4" s="158"/>
      <c r="AA4" s="158"/>
      <c r="AB4" s="637">
        <v>0</v>
      </c>
      <c r="AC4" s="161"/>
      <c r="AD4" s="288"/>
      <c r="AE4" s="158"/>
      <c r="AF4" s="50"/>
      <c r="AG4" s="161"/>
      <c r="AH4" s="161"/>
      <c r="AI4" s="161"/>
      <c r="AJ4" s="158"/>
      <c r="AK4" s="161"/>
      <c r="AL4" s="158"/>
      <c r="AM4" s="159"/>
      <c r="AN4" s="158"/>
      <c r="AO4" s="684"/>
      <c r="AP4" s="681"/>
      <c r="AQ4" s="159"/>
      <c r="AR4" s="58"/>
      <c r="AS4" s="159"/>
      <c r="AT4" s="703"/>
      <c r="AU4" s="161">
        <v>1000000</v>
      </c>
      <c r="AV4" s="158"/>
      <c r="AW4" s="158">
        <v>2000000</v>
      </c>
      <c r="AX4" s="158"/>
      <c r="AY4" s="651"/>
      <c r="AZ4" s="614">
        <v>500000</v>
      </c>
      <c r="BA4" s="630">
        <v>0</v>
      </c>
      <c r="BB4" s="158"/>
      <c r="BC4" s="158"/>
      <c r="BD4" s="158"/>
      <c r="BE4" s="670"/>
      <c r="BF4" s="673"/>
      <c r="BG4" s="159"/>
      <c r="BH4" s="159"/>
      <c r="BI4" s="159"/>
      <c r="BJ4" s="159"/>
      <c r="BK4" s="159"/>
      <c r="BL4" s="11">
        <f>SUM(G4:BK4)</f>
        <v>5855102</v>
      </c>
      <c r="BM4" s="11">
        <f>Summary!C6</f>
        <v>7000000</v>
      </c>
      <c r="BN4" s="106">
        <f>BM4-BL4</f>
        <v>1144898</v>
      </c>
      <c r="BO4" s="485" t="s">
        <v>36</v>
      </c>
      <c r="BP4" s="485" t="s">
        <v>365</v>
      </c>
      <c r="BQ4" s="497">
        <v>1.1599999999999999</v>
      </c>
    </row>
    <row r="5" spans="1:69" ht="15.6" thickBot="1" x14ac:dyDescent="0.35">
      <c r="A5" s="76" t="s">
        <v>38</v>
      </c>
      <c r="B5" s="425">
        <f>BL5</f>
        <v>0</v>
      </c>
      <c r="C5" s="469">
        <f t="shared" si="0"/>
        <v>700000</v>
      </c>
      <c r="D5" s="515">
        <f>BM5</f>
        <v>700000</v>
      </c>
      <c r="E5" s="138">
        <f>C5-B5</f>
        <v>700000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9"/>
      <c r="W5" s="159"/>
      <c r="X5" s="673"/>
      <c r="Y5" s="158"/>
      <c r="Z5" s="158"/>
      <c r="AA5" s="158"/>
      <c r="AB5" s="32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9"/>
      <c r="AN5" s="158"/>
      <c r="AO5" s="684"/>
      <c r="AP5" s="687"/>
      <c r="AQ5" s="159"/>
      <c r="AR5" s="58"/>
      <c r="AS5" s="206"/>
      <c r="AT5" s="724"/>
      <c r="AU5" s="161"/>
      <c r="AV5" s="288"/>
      <c r="AW5" s="159"/>
      <c r="AX5" s="159"/>
      <c r="AY5" s="651"/>
      <c r="AZ5" s="159"/>
      <c r="BA5" s="630">
        <v>0</v>
      </c>
      <c r="BB5" s="159"/>
      <c r="BC5" s="159"/>
      <c r="BD5" s="159"/>
      <c r="BE5" s="669"/>
      <c r="BF5" s="669"/>
      <c r="BG5" s="159"/>
      <c r="BH5" s="159"/>
      <c r="BI5" s="159"/>
      <c r="BJ5" s="159"/>
      <c r="BK5" s="159"/>
      <c r="BL5" s="11">
        <f>SUM(G5:BK5)</f>
        <v>0</v>
      </c>
      <c r="BM5" s="11">
        <f>Summary!C7</f>
        <v>700000</v>
      </c>
      <c r="BN5" s="106">
        <f>BM5-BL5</f>
        <v>700000</v>
      </c>
      <c r="BO5" s="485" t="s">
        <v>276</v>
      </c>
      <c r="BP5" s="485" t="s">
        <v>364</v>
      </c>
      <c r="BQ5" s="497">
        <v>1.1599999999999999</v>
      </c>
    </row>
    <row r="6" spans="1:69" ht="17.399999999999999" x14ac:dyDescent="0.3">
      <c r="A6" s="77" t="s">
        <v>12</v>
      </c>
      <c r="B6" s="313">
        <f>SUM(B3:B5)</f>
        <v>15952852</v>
      </c>
      <c r="C6" s="165">
        <f>SUM(C3:C5)</f>
        <v>15700000</v>
      </c>
      <c r="D6" s="145">
        <f>SUM(D3:D5)</f>
        <v>15700000</v>
      </c>
      <c r="E6" s="108">
        <f>SUM(E3:E5)</f>
        <v>-252852</v>
      </c>
      <c r="F6" s="90" t="s">
        <v>12</v>
      </c>
      <c r="G6" s="165">
        <f t="shared" ref="G6:AX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500000</v>
      </c>
      <c r="K6" s="165">
        <f t="shared" si="1"/>
        <v>0</v>
      </c>
      <c r="L6" s="165">
        <f t="shared" si="1"/>
        <v>0</v>
      </c>
      <c r="M6" s="165">
        <f t="shared" ref="M6" si="3">SUM(M3:M5)</f>
        <v>1000000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1355102</v>
      </c>
      <c r="R6" s="165">
        <f t="shared" si="1"/>
        <v>0</v>
      </c>
      <c r="S6" s="165">
        <f t="shared" si="1"/>
        <v>0</v>
      </c>
      <c r="T6" s="165">
        <f t="shared" si="1"/>
        <v>1300000</v>
      </c>
      <c r="U6" s="165">
        <f t="shared" si="1"/>
        <v>0</v>
      </c>
      <c r="V6" s="165">
        <f t="shared" si="1"/>
        <v>0</v>
      </c>
      <c r="W6" s="165">
        <f t="shared" si="1"/>
        <v>0</v>
      </c>
      <c r="X6" s="671">
        <f t="shared" ref="X6" si="4">SUM(X3:X5)</f>
        <v>0</v>
      </c>
      <c r="Y6" s="165">
        <f t="shared" si="1"/>
        <v>0</v>
      </c>
      <c r="Z6" s="165">
        <f t="shared" si="1"/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 t="shared" si="1"/>
        <v>0</v>
      </c>
      <c r="AE6" s="165">
        <f t="shared" si="1"/>
        <v>0</v>
      </c>
      <c r="AF6" s="165">
        <f t="shared" si="1"/>
        <v>0</v>
      </c>
      <c r="AG6" s="165">
        <f t="shared" si="1"/>
        <v>0</v>
      </c>
      <c r="AH6" s="165">
        <f t="shared" si="1"/>
        <v>0</v>
      </c>
      <c r="AI6" s="165">
        <f t="shared" si="1"/>
        <v>800000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0</v>
      </c>
      <c r="AO6" s="685">
        <f t="shared" ref="AO6:AP6" si="5">SUM(AO3:AO5)</f>
        <v>900000</v>
      </c>
      <c r="AP6" s="685">
        <f t="shared" si="5"/>
        <v>700000</v>
      </c>
      <c r="AQ6" s="165">
        <f t="shared" si="1"/>
        <v>0</v>
      </c>
      <c r="AR6" s="165">
        <f t="shared" si="1"/>
        <v>0</v>
      </c>
      <c r="AS6" s="165">
        <f t="shared" si="1"/>
        <v>0</v>
      </c>
      <c r="AT6" s="706">
        <v>700000</v>
      </c>
      <c r="AU6" s="165">
        <f t="shared" si="1"/>
        <v>2200000</v>
      </c>
      <c r="AV6" s="165">
        <f t="shared" si="1"/>
        <v>0</v>
      </c>
      <c r="AW6" s="165">
        <f t="shared" si="1"/>
        <v>4000000</v>
      </c>
      <c r="AX6" s="165">
        <f t="shared" si="1"/>
        <v>0</v>
      </c>
      <c r="AY6" s="652">
        <v>0</v>
      </c>
      <c r="AZ6" s="165">
        <f t="shared" ref="AZ6:BN6" si="6">SUM(AZ3:AZ5)</f>
        <v>1500000</v>
      </c>
      <c r="BA6" s="165">
        <f t="shared" si="6"/>
        <v>397750</v>
      </c>
      <c r="BB6" s="165">
        <f t="shared" si="6"/>
        <v>0</v>
      </c>
      <c r="BC6" s="165">
        <f t="shared" si="6"/>
        <v>0</v>
      </c>
      <c r="BD6" s="165">
        <f t="shared" si="6"/>
        <v>0</v>
      </c>
      <c r="BE6" s="671">
        <v>0</v>
      </c>
      <c r="BF6" s="671">
        <f t="shared" ref="BF6" si="7">SUM(BF3:BF5)</f>
        <v>600000</v>
      </c>
      <c r="BG6" s="165">
        <f t="shared" si="6"/>
        <v>0</v>
      </c>
      <c r="BH6" s="165">
        <f t="shared" si="6"/>
        <v>0</v>
      </c>
      <c r="BI6" s="165">
        <f t="shared" si="6"/>
        <v>0</v>
      </c>
      <c r="BJ6" s="165">
        <f t="shared" si="6"/>
        <v>0</v>
      </c>
      <c r="BK6" s="165">
        <f t="shared" si="6"/>
        <v>0</v>
      </c>
      <c r="BL6" s="165">
        <f t="shared" si="6"/>
        <v>15952852</v>
      </c>
      <c r="BM6" s="165">
        <f t="shared" si="6"/>
        <v>15700000</v>
      </c>
      <c r="BN6" s="108">
        <f t="shared" si="6"/>
        <v>-252852</v>
      </c>
      <c r="BO6" s="487" t="s">
        <v>12</v>
      </c>
      <c r="BP6" s="488"/>
      <c r="BQ6" s="502"/>
    </row>
    <row r="7" spans="1:69" ht="15.6" thickBot="1" x14ac:dyDescent="0.35">
      <c r="A7" s="78" t="s">
        <v>39</v>
      </c>
      <c r="B7" s="426">
        <f>(B23+B6)/B100</f>
        <v>0.71568078858457496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674" t="e">
        <f t="shared" ref="X7" si="8"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689" t="e">
        <f t="shared" ref="AO7" si="9">AO23/#REF!</f>
        <v>#REF!</v>
      </c>
      <c r="AP7" s="689" t="e">
        <f t="shared" ref="AP7" si="10"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710">
        <v>0.74705882352941178</v>
      </c>
      <c r="AU7" s="166" t="e">
        <f>AU23/#REF!</f>
        <v>#REF!</v>
      </c>
      <c r="AV7" s="166" t="e">
        <f>AV23/#REF!</f>
        <v>#REF!</v>
      </c>
      <c r="AW7" s="166" t="e">
        <f>AW23/#REF!</f>
        <v>#REF!</v>
      </c>
      <c r="AX7" s="166" t="e">
        <f>AX23/#REF!</f>
        <v>#REF!</v>
      </c>
      <c r="AY7" s="655">
        <v>0.67954545454545456</v>
      </c>
      <c r="AZ7" s="166" t="e">
        <f>AZ23/#REF!</f>
        <v>#REF!</v>
      </c>
      <c r="BA7" s="166" t="e">
        <f>BA23/#REF!</f>
        <v>#REF!</v>
      </c>
      <c r="BB7" s="166" t="e">
        <f>BB23/#REF!</f>
        <v>#REF!</v>
      </c>
      <c r="BC7" s="166" t="e">
        <f>BC23/#REF!</f>
        <v>#REF!</v>
      </c>
      <c r="BD7" s="166" t="e">
        <f>BD23/#REF!</f>
        <v>#REF!</v>
      </c>
      <c r="BE7" s="674">
        <v>1</v>
      </c>
      <c r="BF7" s="674" t="e">
        <f t="shared" ref="BF7" si="11"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46">
        <f>(BL23+BL6)/BL100</f>
        <v>0.71568078858457496</v>
      </c>
      <c r="BM7" s="46">
        <f>(BM23+BM6)/BM100</f>
        <v>0.65516085790884715</v>
      </c>
      <c r="BN7" s="104"/>
      <c r="BO7" s="489" t="s">
        <v>39</v>
      </c>
      <c r="BP7" s="490"/>
      <c r="BQ7" s="503"/>
    </row>
    <row r="8" spans="1:69" ht="15.6" thickBot="1" x14ac:dyDescent="0.35">
      <c r="A8" s="80" t="s">
        <v>40</v>
      </c>
      <c r="B8" s="427">
        <f t="shared" ref="B8:B22" si="12">BL8</f>
        <v>36397270</v>
      </c>
      <c r="C8" s="469">
        <f t="shared" ref="C8:C22" si="13">D8</f>
        <v>40000000</v>
      </c>
      <c r="D8" s="515">
        <f t="shared" ref="D8:D22" si="14">BM8</f>
        <v>40000000</v>
      </c>
      <c r="E8" s="138">
        <f t="shared" ref="E8:E22" si="15">C8-B8</f>
        <v>3602730</v>
      </c>
      <c r="F8" s="92" t="s">
        <v>40</v>
      </c>
      <c r="G8" s="158"/>
      <c r="H8" s="161"/>
      <c r="I8" s="158"/>
      <c r="J8" s="161">
        <v>1100000</v>
      </c>
      <c r="K8" s="6"/>
      <c r="L8" s="158"/>
      <c r="M8" s="161">
        <v>1200000</v>
      </c>
      <c r="N8" s="158"/>
      <c r="O8" s="158"/>
      <c r="P8" s="158"/>
      <c r="Q8" s="158">
        <v>3527247</v>
      </c>
      <c r="R8" s="158"/>
      <c r="S8" s="158"/>
      <c r="T8" s="158">
        <v>3194513</v>
      </c>
      <c r="U8" s="158"/>
      <c r="V8" s="159"/>
      <c r="W8" s="159"/>
      <c r="X8" s="645">
        <v>1200000</v>
      </c>
      <c r="Y8" s="645"/>
      <c r="Z8" s="19">
        <v>1000000</v>
      </c>
      <c r="AA8" s="614"/>
      <c r="AB8" s="646">
        <v>0</v>
      </c>
      <c r="AC8" s="158"/>
      <c r="AD8" s="19">
        <v>1800000</v>
      </c>
      <c r="AE8" s="158"/>
      <c r="AF8" s="614"/>
      <c r="AG8" s="158"/>
      <c r="AH8" s="158"/>
      <c r="AI8" s="158"/>
      <c r="AJ8" s="19">
        <v>1900000</v>
      </c>
      <c r="AK8" s="19"/>
      <c r="AL8" s="19"/>
      <c r="AM8" s="19"/>
      <c r="AN8" s="159"/>
      <c r="AO8" s="687">
        <v>2500000</v>
      </c>
      <c r="AP8" s="687">
        <v>2700000</v>
      </c>
      <c r="AQ8" s="159"/>
      <c r="AR8" s="159"/>
      <c r="AS8" s="162"/>
      <c r="AT8" s="708">
        <v>2700000</v>
      </c>
      <c r="AU8" s="161">
        <v>3500000</v>
      </c>
      <c r="AV8" s="158">
        <v>0</v>
      </c>
      <c r="AW8" s="578"/>
      <c r="AX8" s="158">
        <v>2700000</v>
      </c>
      <c r="AY8" s="654">
        <v>2500000</v>
      </c>
      <c r="AZ8" s="158">
        <v>2500000</v>
      </c>
      <c r="BA8" s="630">
        <v>675510</v>
      </c>
      <c r="BB8" s="158"/>
      <c r="BC8" s="158"/>
      <c r="BD8" s="158"/>
      <c r="BE8" s="669"/>
      <c r="BF8" s="673">
        <v>1700000</v>
      </c>
      <c r="BG8" s="159"/>
      <c r="BH8" s="159"/>
      <c r="BI8" s="159"/>
      <c r="BJ8" s="159"/>
      <c r="BK8" s="159"/>
      <c r="BL8" s="11">
        <f t="shared" ref="BL8:BL22" si="16">SUM(G8:BK8)</f>
        <v>36397270</v>
      </c>
      <c r="BM8" s="11">
        <f>Summary!C10</f>
        <v>40000000</v>
      </c>
      <c r="BN8" s="106">
        <f t="shared" ref="BN8:BN22" si="17">BM8-BL8</f>
        <v>3602730</v>
      </c>
      <c r="BO8" s="485" t="s">
        <v>269</v>
      </c>
      <c r="BP8" s="485" t="s">
        <v>366</v>
      </c>
      <c r="BQ8" s="497">
        <v>1.1299999999999999</v>
      </c>
    </row>
    <row r="9" spans="1:69" ht="15.6" thickBot="1" x14ac:dyDescent="0.35">
      <c r="A9" s="80" t="s">
        <v>41</v>
      </c>
      <c r="B9" s="427">
        <f t="shared" si="12"/>
        <v>17112297</v>
      </c>
      <c r="C9" s="469">
        <f t="shared" si="13"/>
        <v>15000000</v>
      </c>
      <c r="D9" s="515">
        <f t="shared" si="14"/>
        <v>15000000</v>
      </c>
      <c r="E9" s="138">
        <f t="shared" si="15"/>
        <v>-2112297</v>
      </c>
      <c r="F9" s="92" t="s">
        <v>41</v>
      </c>
      <c r="G9" s="158"/>
      <c r="H9" s="161"/>
      <c r="I9" s="158"/>
      <c r="J9" s="161"/>
      <c r="K9" s="6"/>
      <c r="L9" s="158"/>
      <c r="M9" s="161">
        <v>600000</v>
      </c>
      <c r="N9" s="158"/>
      <c r="O9" s="158"/>
      <c r="P9" s="158"/>
      <c r="Q9" s="158">
        <v>1327434</v>
      </c>
      <c r="R9" s="158"/>
      <c r="S9" s="158"/>
      <c r="T9" s="158">
        <v>1000000</v>
      </c>
      <c r="U9" s="158"/>
      <c r="V9" s="159"/>
      <c r="W9" s="159"/>
      <c r="X9" s="673"/>
      <c r="Y9" s="614"/>
      <c r="Z9" s="562">
        <v>900000</v>
      </c>
      <c r="AA9" s="614"/>
      <c r="AB9" s="646">
        <v>0</v>
      </c>
      <c r="AC9" s="158"/>
      <c r="AD9" s="19"/>
      <c r="AE9" s="158"/>
      <c r="AF9" s="158">
        <v>900000</v>
      </c>
      <c r="AG9" s="158"/>
      <c r="AH9" s="158"/>
      <c r="AI9" s="158"/>
      <c r="AJ9" s="19">
        <v>800000</v>
      </c>
      <c r="AK9" s="19"/>
      <c r="AL9" s="19"/>
      <c r="AM9" s="158"/>
      <c r="AN9" s="159"/>
      <c r="AO9" s="687">
        <v>2000000</v>
      </c>
      <c r="AP9" s="687">
        <v>1500000</v>
      </c>
      <c r="AQ9" s="159"/>
      <c r="AR9" s="159"/>
      <c r="AS9" s="162"/>
      <c r="AT9" s="708">
        <v>1500000</v>
      </c>
      <c r="AU9" s="161">
        <v>2000000</v>
      </c>
      <c r="AV9" s="687">
        <v>0</v>
      </c>
      <c r="AW9" s="158"/>
      <c r="AX9" s="158">
        <v>1000000</v>
      </c>
      <c r="AY9" s="654">
        <v>1300000</v>
      </c>
      <c r="AZ9" s="159">
        <v>1100000</v>
      </c>
      <c r="BA9" s="630">
        <v>484863</v>
      </c>
      <c r="BB9" s="158"/>
      <c r="BC9" s="159"/>
      <c r="BD9" s="159"/>
      <c r="BE9" s="669"/>
      <c r="BF9" s="673">
        <v>700000</v>
      </c>
      <c r="BG9" s="159"/>
      <c r="BH9" s="159"/>
      <c r="BI9" s="159"/>
      <c r="BJ9" s="159"/>
      <c r="BK9" s="159"/>
      <c r="BL9" s="11">
        <f t="shared" si="16"/>
        <v>17112297</v>
      </c>
      <c r="BM9" s="11">
        <f>Summary!C11</f>
        <v>15000000</v>
      </c>
      <c r="BN9" s="106">
        <f t="shared" si="17"/>
        <v>-2112297</v>
      </c>
      <c r="BO9" s="485" t="s">
        <v>41</v>
      </c>
      <c r="BP9" s="485" t="s">
        <v>367</v>
      </c>
      <c r="BQ9" s="497">
        <v>1.1299999999999999</v>
      </c>
    </row>
    <row r="10" spans="1:69" ht="15.6" thickBot="1" x14ac:dyDescent="0.35">
      <c r="A10" s="80" t="s">
        <v>42</v>
      </c>
      <c r="B10" s="427">
        <f t="shared" si="12"/>
        <v>31388771</v>
      </c>
      <c r="C10" s="469">
        <f t="shared" si="13"/>
        <v>32000000</v>
      </c>
      <c r="D10" s="515">
        <f t="shared" si="14"/>
        <v>32000000</v>
      </c>
      <c r="E10" s="138">
        <f t="shared" si="15"/>
        <v>611229</v>
      </c>
      <c r="F10" s="92" t="s">
        <v>42</v>
      </c>
      <c r="G10" s="158"/>
      <c r="H10" s="161"/>
      <c r="I10" s="158"/>
      <c r="J10" s="161">
        <v>1200000</v>
      </c>
      <c r="K10" s="6"/>
      <c r="L10" s="158"/>
      <c r="M10" s="161">
        <v>1000000</v>
      </c>
      <c r="N10" s="158"/>
      <c r="O10" s="158"/>
      <c r="P10" s="158"/>
      <c r="Q10" s="158">
        <v>2238938</v>
      </c>
      <c r="R10" s="158"/>
      <c r="S10" s="158"/>
      <c r="T10" s="158">
        <v>1300000</v>
      </c>
      <c r="U10" s="158"/>
      <c r="V10" s="159"/>
      <c r="W10" s="159"/>
      <c r="X10" s="645">
        <v>1050000</v>
      </c>
      <c r="Y10" s="645"/>
      <c r="Z10" s="614"/>
      <c r="AA10" s="614"/>
      <c r="AB10" s="646">
        <v>93833</v>
      </c>
      <c r="AC10" s="158"/>
      <c r="AD10" s="158">
        <v>1600000</v>
      </c>
      <c r="AE10" s="158"/>
      <c r="AF10" s="158">
        <v>1700000</v>
      </c>
      <c r="AG10" s="158"/>
      <c r="AH10" s="158"/>
      <c r="AI10" s="158">
        <v>1000000</v>
      </c>
      <c r="AJ10" s="19">
        <v>1500000</v>
      </c>
      <c r="AK10" s="158"/>
      <c r="AL10" s="19"/>
      <c r="AM10" s="19"/>
      <c r="AN10" s="159"/>
      <c r="AO10" s="562">
        <v>2200000</v>
      </c>
      <c r="AP10" s="562">
        <v>2200000</v>
      </c>
      <c r="AQ10" s="159"/>
      <c r="AR10" s="159"/>
      <c r="AS10" s="162"/>
      <c r="AT10" s="725">
        <v>2200000</v>
      </c>
      <c r="AU10" s="161">
        <v>3400000</v>
      </c>
      <c r="AW10" s="158"/>
      <c r="AX10" s="158">
        <v>1300000</v>
      </c>
      <c r="AY10" s="654">
        <v>1850000</v>
      </c>
      <c r="AZ10" s="159">
        <v>2200000</v>
      </c>
      <c r="BA10" s="630">
        <v>656000</v>
      </c>
      <c r="BB10" s="158"/>
      <c r="BC10" s="159"/>
      <c r="BD10" s="159"/>
      <c r="BE10" s="669">
        <v>1000000</v>
      </c>
      <c r="BF10" s="673">
        <v>1700000</v>
      </c>
      <c r="BG10" s="159"/>
      <c r="BH10" s="159"/>
      <c r="BI10" s="159"/>
      <c r="BJ10" s="159"/>
      <c r="BK10" s="159"/>
      <c r="BL10" s="11">
        <f t="shared" si="16"/>
        <v>31388771</v>
      </c>
      <c r="BM10" s="11">
        <f>Summary!C12</f>
        <v>32000000</v>
      </c>
      <c r="BN10" s="106">
        <f t="shared" si="17"/>
        <v>611229</v>
      </c>
      <c r="BO10" s="485" t="s">
        <v>267</v>
      </c>
      <c r="BP10" s="485" t="s">
        <v>368</v>
      </c>
      <c r="BQ10" s="497">
        <v>1.1299999999999999</v>
      </c>
    </row>
    <row r="11" spans="1:69" ht="15.6" thickBot="1" x14ac:dyDescent="0.35">
      <c r="A11" s="80" t="s">
        <v>43</v>
      </c>
      <c r="B11" s="427">
        <f t="shared" si="12"/>
        <v>2886336</v>
      </c>
      <c r="C11" s="469">
        <f t="shared" si="13"/>
        <v>3000000</v>
      </c>
      <c r="D11" s="515">
        <f t="shared" si="14"/>
        <v>3000000</v>
      </c>
      <c r="E11" s="138">
        <f t="shared" si="15"/>
        <v>113664</v>
      </c>
      <c r="F11" s="93" t="s">
        <v>43</v>
      </c>
      <c r="G11" s="158"/>
      <c r="H11" s="158"/>
      <c r="I11" s="158"/>
      <c r="J11" s="158">
        <v>300000</v>
      </c>
      <c r="K11" s="6"/>
      <c r="L11" s="158"/>
      <c r="M11" s="158"/>
      <c r="N11" s="158"/>
      <c r="O11" s="158"/>
      <c r="P11" s="158"/>
      <c r="Q11" s="158">
        <v>225000</v>
      </c>
      <c r="R11" s="164"/>
      <c r="S11" s="31"/>
      <c r="T11" s="50">
        <v>400000</v>
      </c>
      <c r="U11" s="158"/>
      <c r="V11" s="159"/>
      <c r="W11" s="159"/>
      <c r="X11" s="19"/>
      <c r="Y11" s="19"/>
      <c r="Z11" s="614"/>
      <c r="AA11" s="614"/>
      <c r="AB11" s="646">
        <v>0</v>
      </c>
      <c r="AC11" s="158"/>
      <c r="AD11" s="158"/>
      <c r="AE11" s="158"/>
      <c r="AF11" s="158"/>
      <c r="AG11" s="158"/>
      <c r="AH11" s="158"/>
      <c r="AI11" s="158"/>
      <c r="AJ11" s="19">
        <v>400000</v>
      </c>
      <c r="AK11" s="158"/>
      <c r="AL11" s="19"/>
      <c r="AM11" s="159"/>
      <c r="AN11" s="159"/>
      <c r="AO11" s="698"/>
      <c r="AP11" s="698">
        <v>500000</v>
      </c>
      <c r="AQ11" s="159"/>
      <c r="AR11" s="159"/>
      <c r="AS11" s="162"/>
      <c r="AT11" s="720"/>
      <c r="AU11" s="161">
        <v>500000</v>
      </c>
      <c r="AV11" s="687">
        <v>161336</v>
      </c>
      <c r="AW11" s="158"/>
      <c r="AX11" s="158"/>
      <c r="AY11" s="651">
        <v>400000</v>
      </c>
      <c r="AZ11" s="159"/>
      <c r="BA11" s="630">
        <v>0</v>
      </c>
      <c r="BB11" s="158"/>
      <c r="BC11" s="159"/>
      <c r="BD11" s="159"/>
      <c r="BE11" s="669"/>
      <c r="BF11" s="673"/>
      <c r="BG11" s="159"/>
      <c r="BH11" s="159"/>
      <c r="BI11" s="196"/>
      <c r="BJ11" s="159"/>
      <c r="BK11" s="196"/>
      <c r="BL11" s="11">
        <f t="shared" si="16"/>
        <v>2886336</v>
      </c>
      <c r="BM11" s="11">
        <f>Summary!C13</f>
        <v>3000000</v>
      </c>
      <c r="BN11" s="106">
        <f t="shared" si="17"/>
        <v>113664</v>
      </c>
      <c r="BO11" s="485" t="s">
        <v>277</v>
      </c>
      <c r="BP11" s="485" t="s">
        <v>368</v>
      </c>
      <c r="BQ11" s="497">
        <v>1.1299999999999999</v>
      </c>
    </row>
    <row r="12" spans="1:69" ht="15.6" thickBot="1" x14ac:dyDescent="0.35">
      <c r="A12" s="80" t="s">
        <v>44</v>
      </c>
      <c r="B12" s="427">
        <f t="shared" si="12"/>
        <v>15485238</v>
      </c>
      <c r="C12" s="469">
        <f t="shared" si="13"/>
        <v>14000000</v>
      </c>
      <c r="D12" s="515">
        <f t="shared" si="14"/>
        <v>14000000</v>
      </c>
      <c r="E12" s="138">
        <f t="shared" si="15"/>
        <v>-1485238</v>
      </c>
      <c r="F12" s="93" t="s">
        <v>44</v>
      </c>
      <c r="G12" s="158"/>
      <c r="H12" s="158"/>
      <c r="I12" s="158"/>
      <c r="J12" s="158"/>
      <c r="K12" s="6"/>
      <c r="L12" s="158"/>
      <c r="M12" s="158"/>
      <c r="N12" s="158"/>
      <c r="O12" s="158"/>
      <c r="P12" s="158"/>
      <c r="Q12" s="158">
        <v>1631963</v>
      </c>
      <c r="R12" s="158"/>
      <c r="S12" s="158"/>
      <c r="T12" s="606">
        <v>1500000</v>
      </c>
      <c r="U12" s="158"/>
      <c r="V12" s="159"/>
      <c r="W12" s="159"/>
      <c r="X12" s="19">
        <v>400000</v>
      </c>
      <c r="Y12" s="19"/>
      <c r="Z12" s="19">
        <v>450000</v>
      </c>
      <c r="AA12" s="614"/>
      <c r="AB12" s="646">
        <v>0</v>
      </c>
      <c r="AC12" s="158"/>
      <c r="AD12" s="19"/>
      <c r="AE12" s="158"/>
      <c r="AF12" s="158"/>
      <c r="AG12" s="158"/>
      <c r="AH12" s="158"/>
      <c r="AI12" s="158"/>
      <c r="AJ12" s="19"/>
      <c r="AK12" s="19"/>
      <c r="AL12" s="19"/>
      <c r="AM12" s="159"/>
      <c r="AN12" s="159"/>
      <c r="AO12" s="687">
        <v>1700000</v>
      </c>
      <c r="AP12" s="687">
        <v>1500000</v>
      </c>
      <c r="AQ12" s="159"/>
      <c r="AR12" s="159"/>
      <c r="AS12" s="162"/>
      <c r="AT12" s="708">
        <v>1500000</v>
      </c>
      <c r="AU12" s="161">
        <v>2100000</v>
      </c>
      <c r="AV12" s="687">
        <v>0</v>
      </c>
      <c r="AW12" s="158"/>
      <c r="AX12" s="158">
        <v>1600000</v>
      </c>
      <c r="AY12" s="651">
        <v>1700000</v>
      </c>
      <c r="AZ12" s="159">
        <v>500000</v>
      </c>
      <c r="BA12" s="630">
        <v>403275</v>
      </c>
      <c r="BB12" s="158"/>
      <c r="BC12" s="159"/>
      <c r="BD12" s="159"/>
      <c r="BE12" s="669"/>
      <c r="BF12" s="673">
        <v>500000</v>
      </c>
      <c r="BG12" s="159"/>
      <c r="BH12" s="159"/>
      <c r="BI12" s="159"/>
      <c r="BJ12" s="159"/>
      <c r="BK12" s="159"/>
      <c r="BL12" s="11">
        <f t="shared" si="16"/>
        <v>15485238</v>
      </c>
      <c r="BM12" s="11">
        <f>Summary!C14</f>
        <v>14000000</v>
      </c>
      <c r="BN12" s="106">
        <f t="shared" si="17"/>
        <v>-1485238</v>
      </c>
      <c r="BO12" s="485" t="s">
        <v>286</v>
      </c>
      <c r="BP12" s="485" t="s">
        <v>369</v>
      </c>
      <c r="BQ12" s="497">
        <v>1.1299999999999999</v>
      </c>
    </row>
    <row r="13" spans="1:69" ht="16.8" thickBot="1" x14ac:dyDescent="0.5">
      <c r="A13" s="80" t="s">
        <v>45</v>
      </c>
      <c r="B13" s="427">
        <f t="shared" si="12"/>
        <v>13441950</v>
      </c>
      <c r="C13" s="469">
        <f t="shared" si="13"/>
        <v>11000000</v>
      </c>
      <c r="D13" s="515">
        <f t="shared" si="14"/>
        <v>11000000</v>
      </c>
      <c r="E13" s="138">
        <f t="shared" si="15"/>
        <v>-2441950</v>
      </c>
      <c r="F13" s="93" t="s">
        <v>45</v>
      </c>
      <c r="G13" s="158"/>
      <c r="H13" s="158"/>
      <c r="I13" s="158"/>
      <c r="J13" s="158">
        <v>500000</v>
      </c>
      <c r="K13" s="6"/>
      <c r="L13" s="158"/>
      <c r="M13" s="158"/>
      <c r="N13" s="158"/>
      <c r="O13" s="158"/>
      <c r="P13" s="158"/>
      <c r="Q13" s="158">
        <v>1261716</v>
      </c>
      <c r="R13" s="50"/>
      <c r="S13" s="158"/>
      <c r="T13" s="606">
        <v>1000000</v>
      </c>
      <c r="U13" s="158"/>
      <c r="V13" s="159"/>
      <c r="W13" s="159"/>
      <c r="X13" s="19"/>
      <c r="Y13" s="19"/>
      <c r="Z13" s="19"/>
      <c r="AA13" s="614"/>
      <c r="AB13" s="646">
        <v>0</v>
      </c>
      <c r="AC13" s="158"/>
      <c r="AD13" s="158"/>
      <c r="AE13" s="158"/>
      <c r="AF13" s="158"/>
      <c r="AG13" s="158"/>
      <c r="AH13" s="158"/>
      <c r="AI13" s="158"/>
      <c r="AJ13" s="19"/>
      <c r="AK13" s="158"/>
      <c r="AL13" s="19"/>
      <c r="AM13" s="159"/>
      <c r="AN13" s="159"/>
      <c r="AO13" s="687">
        <v>1500000</v>
      </c>
      <c r="AP13" s="687">
        <v>1500000</v>
      </c>
      <c r="AQ13" s="159"/>
      <c r="AR13" s="563"/>
      <c r="AS13" s="162"/>
      <c r="AT13" s="708">
        <v>1500000</v>
      </c>
      <c r="AU13" s="161">
        <v>1000000</v>
      </c>
      <c r="AV13" s="687">
        <v>0</v>
      </c>
      <c r="AW13" s="158"/>
      <c r="AX13" s="158">
        <v>1500000</v>
      </c>
      <c r="AY13" s="651">
        <v>1500000</v>
      </c>
      <c r="AZ13" s="159">
        <v>750000</v>
      </c>
      <c r="BA13" s="630">
        <v>430234</v>
      </c>
      <c r="BB13" s="158"/>
      <c r="BC13" s="159"/>
      <c r="BD13" s="159"/>
      <c r="BE13" s="669">
        <v>500000</v>
      </c>
      <c r="BF13" s="673">
        <v>500000</v>
      </c>
      <c r="BG13" s="159"/>
      <c r="BH13" s="159"/>
      <c r="BI13" s="159"/>
      <c r="BJ13" s="159"/>
      <c r="BK13" s="159"/>
      <c r="BL13" s="11">
        <f t="shared" si="16"/>
        <v>13441950</v>
      </c>
      <c r="BM13" s="11">
        <f>Summary!C15</f>
        <v>11000000</v>
      </c>
      <c r="BN13" s="106">
        <f t="shared" si="17"/>
        <v>-2441950</v>
      </c>
      <c r="BO13" s="485" t="s">
        <v>282</v>
      </c>
      <c r="BP13" s="485" t="s">
        <v>370</v>
      </c>
      <c r="BQ13" s="497">
        <v>1.1299999999999999</v>
      </c>
    </row>
    <row r="14" spans="1:69" ht="16.8" thickBot="1" x14ac:dyDescent="0.5">
      <c r="A14" s="80" t="s">
        <v>311</v>
      </c>
      <c r="B14" s="427">
        <f t="shared" si="12"/>
        <v>5405487</v>
      </c>
      <c r="C14" s="469">
        <f t="shared" si="13"/>
        <v>5000000</v>
      </c>
      <c r="D14" s="515">
        <f t="shared" si="14"/>
        <v>5000000</v>
      </c>
      <c r="E14" s="138">
        <f t="shared" si="15"/>
        <v>-405487</v>
      </c>
      <c r="F14" s="93" t="s">
        <v>182</v>
      </c>
      <c r="G14" s="158"/>
      <c r="H14" s="158"/>
      <c r="I14" s="158"/>
      <c r="J14" s="158">
        <v>500000</v>
      </c>
      <c r="K14" s="158"/>
      <c r="L14" s="158"/>
      <c r="M14" s="158">
        <v>400000</v>
      </c>
      <c r="N14" s="158"/>
      <c r="O14" s="158"/>
      <c r="P14" s="158"/>
      <c r="Q14" s="158">
        <v>205487</v>
      </c>
      <c r="R14" s="158"/>
      <c r="S14" s="159"/>
      <c r="T14" s="606"/>
      <c r="U14" s="158"/>
      <c r="V14" s="159"/>
      <c r="W14" s="159"/>
      <c r="X14" s="647">
        <v>350000</v>
      </c>
      <c r="Y14" s="647"/>
      <c r="Z14" s="612"/>
      <c r="AA14" s="612"/>
      <c r="AB14" s="646">
        <v>0</v>
      </c>
      <c r="AC14" s="158"/>
      <c r="AD14" s="158"/>
      <c r="AE14" s="159"/>
      <c r="AF14" s="19"/>
      <c r="AG14" s="159"/>
      <c r="AH14" s="159"/>
      <c r="AI14" s="159"/>
      <c r="AJ14" s="19">
        <v>300000</v>
      </c>
      <c r="AK14" s="19"/>
      <c r="AL14" s="19"/>
      <c r="AM14" s="159"/>
      <c r="AN14" s="159"/>
      <c r="AO14" s="161">
        <v>600000</v>
      </c>
      <c r="AP14" s="161">
        <v>600000</v>
      </c>
      <c r="AQ14" s="159"/>
      <c r="AR14" s="159"/>
      <c r="AS14" s="162"/>
      <c r="AT14" s="716">
        <v>600000</v>
      </c>
      <c r="AU14" s="564">
        <v>450000</v>
      </c>
      <c r="AV14" s="687">
        <v>0</v>
      </c>
      <c r="AW14" s="158"/>
      <c r="AX14" s="158">
        <v>500000</v>
      </c>
      <c r="AY14" s="663">
        <v>500000</v>
      </c>
      <c r="AZ14" s="159"/>
      <c r="BA14" s="630">
        <v>0</v>
      </c>
      <c r="BB14" s="158"/>
      <c r="BC14" s="159"/>
      <c r="BD14" s="159"/>
      <c r="BE14" s="669"/>
      <c r="BF14" s="669">
        <v>400000</v>
      </c>
      <c r="BG14" s="159"/>
      <c r="BH14" s="159"/>
      <c r="BI14" s="159"/>
      <c r="BJ14" s="159"/>
      <c r="BK14" s="159"/>
      <c r="BL14" s="11">
        <f t="shared" si="16"/>
        <v>5405487</v>
      </c>
      <c r="BM14" s="11">
        <f>Summary!C16</f>
        <v>5000000</v>
      </c>
      <c r="BN14" s="109">
        <f t="shared" si="17"/>
        <v>-405487</v>
      </c>
      <c r="BO14" s="485" t="s">
        <v>292</v>
      </c>
      <c r="BP14" s="485" t="s">
        <v>371</v>
      </c>
      <c r="BQ14" s="497">
        <v>1.1299999999999999</v>
      </c>
    </row>
    <row r="15" spans="1:69" ht="16.8" thickBot="1" x14ac:dyDescent="0.5">
      <c r="A15" s="80" t="s">
        <v>46</v>
      </c>
      <c r="B15" s="427">
        <f t="shared" si="12"/>
        <v>8895312</v>
      </c>
      <c r="C15" s="469">
        <f t="shared" si="13"/>
        <v>11100000</v>
      </c>
      <c r="D15" s="515">
        <f t="shared" si="14"/>
        <v>11100000</v>
      </c>
      <c r="E15" s="138">
        <f t="shared" si="15"/>
        <v>2204688</v>
      </c>
      <c r="F15" s="93" t="s">
        <v>46</v>
      </c>
      <c r="G15" s="158"/>
      <c r="H15" s="158"/>
      <c r="I15" s="158"/>
      <c r="J15" s="158">
        <v>500000</v>
      </c>
      <c r="K15" s="158"/>
      <c r="L15" s="158"/>
      <c r="M15" s="158">
        <v>300000</v>
      </c>
      <c r="N15" s="158"/>
      <c r="O15" s="158"/>
      <c r="P15" s="158"/>
      <c r="Q15" s="158"/>
      <c r="R15" s="158"/>
      <c r="S15" s="465"/>
      <c r="T15" s="465">
        <v>755487</v>
      </c>
      <c r="U15" s="158"/>
      <c r="V15" s="159"/>
      <c r="W15" s="159"/>
      <c r="X15" s="19"/>
      <c r="Y15" s="19"/>
      <c r="Z15" s="614"/>
      <c r="AA15" s="614"/>
      <c r="AB15" s="646">
        <v>0</v>
      </c>
      <c r="AC15" s="158"/>
      <c r="AD15" s="19">
        <v>500000</v>
      </c>
      <c r="AE15" s="158"/>
      <c r="AF15" s="158">
        <v>600000</v>
      </c>
      <c r="AG15" s="158"/>
      <c r="AH15" s="158"/>
      <c r="AI15" s="158"/>
      <c r="AJ15" s="19">
        <v>500000</v>
      </c>
      <c r="AK15" s="158"/>
      <c r="AL15" s="19"/>
      <c r="AM15" s="159"/>
      <c r="AN15" s="159"/>
      <c r="AO15" s="161">
        <v>600000</v>
      </c>
      <c r="AP15" s="161">
        <v>600000</v>
      </c>
      <c r="AQ15" s="159"/>
      <c r="AR15" s="159"/>
      <c r="AS15" s="162"/>
      <c r="AT15" s="716">
        <v>600000</v>
      </c>
      <c r="AU15" s="564">
        <v>1700000</v>
      </c>
      <c r="AV15" s="687">
        <v>0</v>
      </c>
      <c r="AW15" s="158"/>
      <c r="AX15" s="158">
        <v>800000</v>
      </c>
      <c r="AY15" s="654">
        <v>500000</v>
      </c>
      <c r="AZ15" s="158"/>
      <c r="BA15" s="630">
        <v>439825</v>
      </c>
      <c r="BB15" s="158"/>
      <c r="BC15" s="158"/>
      <c r="BD15" s="158"/>
      <c r="BE15" s="669"/>
      <c r="BF15" s="673">
        <v>500000</v>
      </c>
      <c r="BG15" s="159"/>
      <c r="BH15" s="159"/>
      <c r="BI15" s="159"/>
      <c r="BJ15" s="159"/>
      <c r="BK15" s="159"/>
      <c r="BL15" s="11">
        <f t="shared" si="16"/>
        <v>8895312</v>
      </c>
      <c r="BM15" s="11">
        <f>Summary!C17</f>
        <v>11100000</v>
      </c>
      <c r="BN15" s="109">
        <f t="shared" si="17"/>
        <v>2204688</v>
      </c>
      <c r="BO15" s="485" t="s">
        <v>273</v>
      </c>
      <c r="BP15" s="485" t="s">
        <v>365</v>
      </c>
      <c r="BQ15" s="497">
        <v>1.1599999999999999</v>
      </c>
    </row>
    <row r="16" spans="1:69" ht="16.2" thickBot="1" x14ac:dyDescent="0.45">
      <c r="A16" s="80" t="s">
        <v>47</v>
      </c>
      <c r="B16" s="427">
        <f t="shared" si="12"/>
        <v>20382036.482759621</v>
      </c>
      <c r="C16" s="469">
        <f t="shared" si="13"/>
        <v>21000000</v>
      </c>
      <c r="D16" s="515">
        <f t="shared" si="14"/>
        <v>21000000</v>
      </c>
      <c r="E16" s="138">
        <f t="shared" si="15"/>
        <v>617963.51724037901</v>
      </c>
      <c r="F16" s="93" t="s">
        <v>47</v>
      </c>
      <c r="G16" s="158"/>
      <c r="H16" s="158"/>
      <c r="I16" s="158"/>
      <c r="J16" s="158">
        <v>700000</v>
      </c>
      <c r="K16" s="6"/>
      <c r="L16" s="158"/>
      <c r="M16" s="158">
        <v>900000</v>
      </c>
      <c r="N16" s="158"/>
      <c r="O16" s="158"/>
      <c r="P16" s="158"/>
      <c r="Q16" s="607">
        <v>1641134.4827596201</v>
      </c>
      <c r="R16" s="158"/>
      <c r="S16" s="158"/>
      <c r="T16" s="465">
        <v>1400000</v>
      </c>
      <c r="U16" s="158"/>
      <c r="V16" s="159"/>
      <c r="W16" s="159"/>
      <c r="X16" s="19">
        <v>700000</v>
      </c>
      <c r="Y16" s="19"/>
      <c r="Z16" s="19">
        <v>350000</v>
      </c>
      <c r="AA16" s="614"/>
      <c r="AB16" s="646">
        <v>0</v>
      </c>
      <c r="AC16" s="158"/>
      <c r="AD16" s="158">
        <v>1000000</v>
      </c>
      <c r="AE16" s="158"/>
      <c r="AF16" s="158">
        <v>1000000</v>
      </c>
      <c r="AG16" s="158"/>
      <c r="AH16" s="158"/>
      <c r="AI16" s="158">
        <v>600000</v>
      </c>
      <c r="AJ16" s="19"/>
      <c r="AK16" s="19"/>
      <c r="AL16" s="19"/>
      <c r="AM16" s="159"/>
      <c r="AN16" s="159"/>
      <c r="AO16" s="687">
        <v>1000000</v>
      </c>
      <c r="AP16" s="687">
        <v>1000000</v>
      </c>
      <c r="AQ16" s="159"/>
      <c r="AR16" s="159"/>
      <c r="AS16" s="162"/>
      <c r="AT16" s="708">
        <v>500000</v>
      </c>
      <c r="AU16" s="161">
        <v>2500000</v>
      </c>
      <c r="AV16" s="687">
        <v>990902</v>
      </c>
      <c r="AW16" s="158"/>
      <c r="AX16" s="158">
        <v>1600000</v>
      </c>
      <c r="AY16" s="654">
        <v>2000000</v>
      </c>
      <c r="AZ16" s="158">
        <v>1000000</v>
      </c>
      <c r="BA16" s="630">
        <v>0</v>
      </c>
      <c r="BB16" s="158"/>
      <c r="BC16" s="159"/>
      <c r="BD16" s="159"/>
      <c r="BE16" s="669">
        <v>500000</v>
      </c>
      <c r="BF16" s="673">
        <v>1000000</v>
      </c>
      <c r="BG16" s="159"/>
      <c r="BH16" s="159"/>
      <c r="BI16" s="159"/>
      <c r="BJ16" s="159"/>
      <c r="BK16" s="159"/>
      <c r="BL16" s="11">
        <f t="shared" si="16"/>
        <v>20382036.482759621</v>
      </c>
      <c r="BM16" s="11">
        <f>Summary!C18</f>
        <v>21000000</v>
      </c>
      <c r="BN16" s="109">
        <f t="shared" si="17"/>
        <v>617963.51724037901</v>
      </c>
      <c r="BO16" s="485" t="s">
        <v>278</v>
      </c>
      <c r="BP16" s="485" t="s">
        <v>372</v>
      </c>
      <c r="BQ16" s="497">
        <v>1.1599999999999999</v>
      </c>
    </row>
    <row r="17" spans="1:69" ht="16.2" thickBot="1" x14ac:dyDescent="0.45">
      <c r="A17" s="80" t="s">
        <v>48</v>
      </c>
      <c r="B17" s="427">
        <f t="shared" si="12"/>
        <v>15174092</v>
      </c>
      <c r="C17" s="469">
        <f t="shared" si="13"/>
        <v>14000000</v>
      </c>
      <c r="D17" s="515">
        <f t="shared" si="14"/>
        <v>14000000</v>
      </c>
      <c r="E17" s="138">
        <f t="shared" si="15"/>
        <v>-1174092</v>
      </c>
      <c r="F17" s="93" t="s">
        <v>48</v>
      </c>
      <c r="G17" s="158"/>
      <c r="H17" s="158"/>
      <c r="I17" s="158"/>
      <c r="J17" s="158">
        <v>500000</v>
      </c>
      <c r="K17" s="158"/>
      <c r="L17" s="158"/>
      <c r="M17" s="158">
        <v>500000</v>
      </c>
      <c r="N17" s="158"/>
      <c r="O17" s="158"/>
      <c r="P17" s="158"/>
      <c r="Q17" s="607">
        <v>800000</v>
      </c>
      <c r="R17" s="158"/>
      <c r="S17" s="465"/>
      <c r="T17" s="465">
        <v>800000</v>
      </c>
      <c r="U17" s="158"/>
      <c r="V17" s="159"/>
      <c r="W17" s="159"/>
      <c r="X17" s="19">
        <v>500000</v>
      </c>
      <c r="Y17" s="19"/>
      <c r="Z17" s="19">
        <v>450000</v>
      </c>
      <c r="AA17" s="614"/>
      <c r="AB17" s="646">
        <v>0</v>
      </c>
      <c r="AC17" s="158"/>
      <c r="AD17" s="19">
        <v>600000</v>
      </c>
      <c r="AE17" s="158"/>
      <c r="AF17" s="158">
        <v>800000</v>
      </c>
      <c r="AG17" s="158"/>
      <c r="AH17" s="158"/>
      <c r="AI17" s="158"/>
      <c r="AJ17" s="19">
        <v>600000</v>
      </c>
      <c r="AK17" s="19"/>
      <c r="AL17" s="19"/>
      <c r="AM17" s="159"/>
      <c r="AN17" s="159"/>
      <c r="AO17" s="687">
        <v>1000000</v>
      </c>
      <c r="AP17" s="687">
        <v>1000000</v>
      </c>
      <c r="AQ17" s="159"/>
      <c r="AR17" s="159"/>
      <c r="AS17" s="162"/>
      <c r="AT17" s="716">
        <v>700000</v>
      </c>
      <c r="AU17" s="161">
        <v>2000000</v>
      </c>
      <c r="AV17" s="687">
        <v>624092</v>
      </c>
      <c r="AW17" s="158"/>
      <c r="AX17" s="158">
        <v>1300000</v>
      </c>
      <c r="AY17" s="654">
        <v>1500000</v>
      </c>
      <c r="AZ17" s="158"/>
      <c r="BA17" s="630">
        <v>0</v>
      </c>
      <c r="BB17" s="158"/>
      <c r="BC17" s="159"/>
      <c r="BD17" s="159"/>
      <c r="BE17" s="669">
        <v>1000000</v>
      </c>
      <c r="BF17" s="673">
        <v>500000</v>
      </c>
      <c r="BG17" s="159"/>
      <c r="BH17" s="159"/>
      <c r="BI17" s="159"/>
      <c r="BJ17" s="159"/>
      <c r="BK17" s="159"/>
      <c r="BL17" s="11">
        <f t="shared" si="16"/>
        <v>15174092</v>
      </c>
      <c r="BM17" s="11">
        <f>Summary!C19</f>
        <v>14000000</v>
      </c>
      <c r="BN17" s="109">
        <f t="shared" si="17"/>
        <v>-1174092</v>
      </c>
      <c r="BO17" s="485" t="s">
        <v>279</v>
      </c>
      <c r="BP17" s="485" t="s">
        <v>373</v>
      </c>
      <c r="BQ17" s="497">
        <v>1.1299999999999999</v>
      </c>
    </row>
    <row r="18" spans="1:69" ht="16.8" thickBot="1" x14ac:dyDescent="0.5">
      <c r="A18" s="80" t="s">
        <v>53</v>
      </c>
      <c r="B18" s="427">
        <f t="shared" si="12"/>
        <v>1700000</v>
      </c>
      <c r="C18" s="469">
        <f t="shared" si="13"/>
        <v>500000</v>
      </c>
      <c r="D18" s="515">
        <f t="shared" si="14"/>
        <v>500000</v>
      </c>
      <c r="E18" s="138">
        <f t="shared" si="15"/>
        <v>-1200000</v>
      </c>
      <c r="F18" s="93" t="s">
        <v>53</v>
      </c>
      <c r="G18" s="158"/>
      <c r="H18" s="158"/>
      <c r="I18" s="158"/>
      <c r="J18" s="158"/>
      <c r="K18" s="6"/>
      <c r="L18" s="158"/>
      <c r="M18" s="158"/>
      <c r="N18" s="158"/>
      <c r="O18" s="158"/>
      <c r="P18" s="158"/>
      <c r="Q18" s="607"/>
      <c r="R18" s="158"/>
      <c r="S18" s="158"/>
      <c r="T18" s="158"/>
      <c r="U18" s="158"/>
      <c r="V18" s="159"/>
      <c r="W18" s="159"/>
      <c r="X18" s="647"/>
      <c r="Y18" s="647"/>
      <c r="Z18" s="19"/>
      <c r="AA18" s="614"/>
      <c r="AB18" s="646">
        <v>0</v>
      </c>
      <c r="AC18" s="158"/>
      <c r="AD18" s="159"/>
      <c r="AE18" s="159"/>
      <c r="AF18" s="158"/>
      <c r="AG18" s="158"/>
      <c r="AH18" s="158"/>
      <c r="AI18" s="158"/>
      <c r="AJ18" s="19"/>
      <c r="AK18" s="19"/>
      <c r="AL18" s="19"/>
      <c r="AM18" s="19"/>
      <c r="AN18" s="159"/>
      <c r="AO18" s="694">
        <v>500000</v>
      </c>
      <c r="AP18" s="698">
        <v>600000</v>
      </c>
      <c r="AQ18" s="159"/>
      <c r="AR18" s="159"/>
      <c r="AS18" s="162"/>
      <c r="AT18" s="720">
        <v>600000</v>
      </c>
      <c r="AU18" s="564"/>
      <c r="AV18" s="687">
        <v>0</v>
      </c>
      <c r="AW18" s="158"/>
      <c r="AX18" s="158"/>
      <c r="AY18" s="651"/>
      <c r="AZ18" s="159"/>
      <c r="BA18" s="630">
        <v>0</v>
      </c>
      <c r="BB18" s="158"/>
      <c r="BC18" s="135"/>
      <c r="BD18" s="135"/>
      <c r="BE18" s="672"/>
      <c r="BF18" s="673"/>
      <c r="BG18" s="159"/>
      <c r="BH18" s="159"/>
      <c r="BI18" s="159"/>
      <c r="BJ18" s="159"/>
      <c r="BK18" s="159"/>
      <c r="BL18" s="11">
        <f t="shared" si="16"/>
        <v>1700000</v>
      </c>
      <c r="BM18" s="11">
        <f>Summary!C20</f>
        <v>500000</v>
      </c>
      <c r="BN18" s="109">
        <f t="shared" si="17"/>
        <v>-1200000</v>
      </c>
      <c r="BO18" s="485" t="s">
        <v>258</v>
      </c>
      <c r="BP18" s="485" t="s">
        <v>374</v>
      </c>
      <c r="BQ18" s="497">
        <v>1.1599999999999999</v>
      </c>
    </row>
    <row r="19" spans="1:69" ht="15.6" thickBot="1" x14ac:dyDescent="0.35">
      <c r="A19" s="80" t="s">
        <v>183</v>
      </c>
      <c r="B19" s="427">
        <f t="shared" si="12"/>
        <v>5392578</v>
      </c>
      <c r="C19" s="469">
        <f t="shared" si="13"/>
        <v>8000000</v>
      </c>
      <c r="D19" s="515">
        <f>BM19</f>
        <v>8000000</v>
      </c>
      <c r="E19" s="138">
        <f t="shared" si="15"/>
        <v>2607422</v>
      </c>
      <c r="F19" s="93" t="s">
        <v>183</v>
      </c>
      <c r="G19" s="158"/>
      <c r="H19" s="158"/>
      <c r="I19" s="159"/>
      <c r="J19" s="158">
        <v>500000</v>
      </c>
      <c r="K19" s="6"/>
      <c r="L19" s="158"/>
      <c r="M19" s="158">
        <v>450000</v>
      </c>
      <c r="N19" s="159"/>
      <c r="O19" s="159"/>
      <c r="P19" s="159"/>
      <c r="Q19" s="158">
        <v>500000</v>
      </c>
      <c r="R19" s="158"/>
      <c r="S19" s="158"/>
      <c r="T19" s="158">
        <v>400000</v>
      </c>
      <c r="U19" s="159"/>
      <c r="V19" s="159"/>
      <c r="W19" s="159"/>
      <c r="X19" s="19"/>
      <c r="Y19" s="19"/>
      <c r="Z19" s="19"/>
      <c r="AA19" s="614"/>
      <c r="AB19" s="646">
        <v>0</v>
      </c>
      <c r="AC19" s="159"/>
      <c r="AD19" s="19"/>
      <c r="AE19" s="159"/>
      <c r="AF19" s="158"/>
      <c r="AG19" s="158"/>
      <c r="AH19" s="158"/>
      <c r="AI19" s="158">
        <v>300000</v>
      </c>
      <c r="AJ19" s="19"/>
      <c r="AK19" s="158"/>
      <c r="AL19" s="19"/>
      <c r="AM19" s="159"/>
      <c r="AN19" s="159"/>
      <c r="AO19" s="694">
        <v>500000</v>
      </c>
      <c r="AP19" s="699"/>
      <c r="AQ19" s="159"/>
      <c r="AR19" s="159"/>
      <c r="AS19" s="162"/>
      <c r="AT19" s="721"/>
      <c r="AU19" s="161">
        <v>215000</v>
      </c>
      <c r="AV19" s="687">
        <v>334328</v>
      </c>
      <c r="AW19" s="158"/>
      <c r="AX19" s="158">
        <v>400000</v>
      </c>
      <c r="AY19" s="651">
        <v>1000000</v>
      </c>
      <c r="AZ19" s="159">
        <v>550000</v>
      </c>
      <c r="BA19" s="630">
        <v>243250</v>
      </c>
      <c r="BB19" s="158"/>
      <c r="BC19" s="159"/>
      <c r="BD19" s="159"/>
      <c r="BE19" s="669"/>
      <c r="BF19" s="669"/>
      <c r="BG19" s="159"/>
      <c r="BH19" s="159"/>
      <c r="BI19" s="159"/>
      <c r="BJ19" s="159"/>
      <c r="BK19" s="159"/>
      <c r="BL19" s="11">
        <f t="shared" si="16"/>
        <v>5392578</v>
      </c>
      <c r="BM19" s="11">
        <f>Summary!C21</f>
        <v>8000000</v>
      </c>
      <c r="BN19" s="109">
        <f t="shared" si="17"/>
        <v>2607422</v>
      </c>
      <c r="BO19" s="485" t="s">
        <v>281</v>
      </c>
      <c r="BP19" s="485" t="s">
        <v>375</v>
      </c>
      <c r="BQ19" s="497">
        <v>1.1299999999999999</v>
      </c>
    </row>
    <row r="20" spans="1:69" s="153" customFormat="1" ht="16.8" thickBot="1" x14ac:dyDescent="0.5">
      <c r="A20" s="80" t="s">
        <v>481</v>
      </c>
      <c r="B20" s="427">
        <f t="shared" si="12"/>
        <v>0</v>
      </c>
      <c r="C20" s="469">
        <f t="shared" si="13"/>
        <v>0</v>
      </c>
      <c r="D20" s="515">
        <f>BM20</f>
        <v>0</v>
      </c>
      <c r="E20" s="138">
        <f t="shared" si="15"/>
        <v>0</v>
      </c>
      <c r="F20" s="93" t="s">
        <v>481</v>
      </c>
      <c r="G20" s="158"/>
      <c r="H20" s="158"/>
      <c r="I20" s="159"/>
      <c r="J20" s="158"/>
      <c r="K20" s="158"/>
      <c r="L20" s="158"/>
      <c r="M20" s="158"/>
      <c r="N20" s="159"/>
      <c r="O20" s="159"/>
      <c r="P20" s="159"/>
      <c r="Q20" s="158"/>
      <c r="R20" s="158"/>
      <c r="S20" s="158"/>
      <c r="T20" s="158"/>
      <c r="U20" s="159"/>
      <c r="V20" s="159"/>
      <c r="W20" s="159"/>
      <c r="X20" s="19"/>
      <c r="Y20" s="19"/>
      <c r="Z20" s="19"/>
      <c r="AA20" s="614"/>
      <c r="AB20" s="646">
        <v>0</v>
      </c>
      <c r="AC20" s="159"/>
      <c r="AD20" s="19"/>
      <c r="AE20" s="159"/>
      <c r="AF20" s="158"/>
      <c r="AG20" s="158"/>
      <c r="AH20" s="158"/>
      <c r="AI20" s="158"/>
      <c r="AJ20" s="19"/>
      <c r="AK20" s="158"/>
      <c r="AL20" s="19"/>
      <c r="AM20" s="159"/>
      <c r="AN20" s="159"/>
      <c r="AO20" s="694"/>
      <c r="AP20" s="699"/>
      <c r="AQ20" s="159"/>
      <c r="AR20" s="159"/>
      <c r="AS20" s="162"/>
      <c r="AT20" s="721"/>
      <c r="AU20" s="564"/>
      <c r="AV20" s="687">
        <v>0</v>
      </c>
      <c r="AW20" s="158"/>
      <c r="AX20" s="158"/>
      <c r="AY20" s="651"/>
      <c r="AZ20" s="159"/>
      <c r="BA20" s="630">
        <v>0</v>
      </c>
      <c r="BB20" s="158"/>
      <c r="BC20" s="159"/>
      <c r="BD20" s="159"/>
      <c r="BE20" s="669"/>
      <c r="BF20" s="669"/>
      <c r="BG20" s="159"/>
      <c r="BH20" s="159"/>
      <c r="BI20" s="159"/>
      <c r="BJ20" s="159"/>
      <c r="BK20" s="159"/>
      <c r="BL20" s="11">
        <f t="shared" si="16"/>
        <v>0</v>
      </c>
      <c r="BM20" s="11">
        <f>Summary!C22</f>
        <v>0</v>
      </c>
      <c r="BN20" s="109">
        <f t="shared" ref="BN20:BN21" si="18">BM20-BL20</f>
        <v>0</v>
      </c>
      <c r="BO20" s="491" t="s">
        <v>288</v>
      </c>
      <c r="BP20" s="485" t="s">
        <v>367</v>
      </c>
      <c r="BQ20" s="497">
        <v>1.1299999999999999</v>
      </c>
    </row>
    <row r="21" spans="1:69" s="153" customFormat="1" ht="16.8" thickBot="1" x14ac:dyDescent="0.5">
      <c r="A21" s="80" t="s">
        <v>490</v>
      </c>
      <c r="B21" s="427">
        <f t="shared" si="12"/>
        <v>450000</v>
      </c>
      <c r="C21" s="469">
        <f t="shared" si="13"/>
        <v>1000000</v>
      </c>
      <c r="D21" s="515">
        <f>BM21</f>
        <v>1000000</v>
      </c>
      <c r="E21" s="138">
        <f t="shared" si="15"/>
        <v>550000</v>
      </c>
      <c r="F21" s="80" t="s">
        <v>490</v>
      </c>
      <c r="G21" s="158"/>
      <c r="H21" s="158"/>
      <c r="I21" s="159"/>
      <c r="J21" s="158"/>
      <c r="K21" s="158"/>
      <c r="L21" s="158"/>
      <c r="M21" s="158"/>
      <c r="N21" s="159"/>
      <c r="O21" s="159"/>
      <c r="P21" s="159"/>
      <c r="Q21" s="158"/>
      <c r="R21" s="158"/>
      <c r="S21" s="158"/>
      <c r="T21" s="158"/>
      <c r="U21" s="159"/>
      <c r="V21" s="159"/>
      <c r="W21" s="159"/>
      <c r="X21" s="19"/>
      <c r="Y21" s="19"/>
      <c r="Z21" s="19"/>
      <c r="AA21" s="614"/>
      <c r="AB21" s="646">
        <v>0</v>
      </c>
      <c r="AC21" s="159"/>
      <c r="AD21" s="19"/>
      <c r="AE21" s="159"/>
      <c r="AF21" s="158"/>
      <c r="AG21" s="158"/>
      <c r="AH21" s="158"/>
      <c r="AI21" s="158"/>
      <c r="AJ21" s="19"/>
      <c r="AK21" s="158"/>
      <c r="AL21" s="19"/>
      <c r="AM21" s="159"/>
      <c r="AN21" s="159"/>
      <c r="AO21" s="694"/>
      <c r="AP21" s="699"/>
      <c r="AQ21" s="159"/>
      <c r="AR21" s="159"/>
      <c r="AS21" s="162"/>
      <c r="AT21" s="721"/>
      <c r="AU21" s="564">
        <v>450000</v>
      </c>
      <c r="AV21" s="687">
        <v>0</v>
      </c>
      <c r="AW21" s="158"/>
      <c r="AX21" s="158"/>
      <c r="AY21" s="651"/>
      <c r="AZ21" s="159"/>
      <c r="BA21" s="630">
        <v>0</v>
      </c>
      <c r="BB21" s="158"/>
      <c r="BC21" s="159"/>
      <c r="BD21" s="159"/>
      <c r="BE21" s="669"/>
      <c r="BF21" s="669"/>
      <c r="BG21" s="159"/>
      <c r="BH21" s="159"/>
      <c r="BI21" s="159"/>
      <c r="BJ21" s="159"/>
      <c r="BK21" s="159"/>
      <c r="BL21" s="11">
        <f t="shared" si="16"/>
        <v>450000</v>
      </c>
      <c r="BM21" s="11">
        <f>Summary!C23</f>
        <v>1000000</v>
      </c>
      <c r="BN21" s="109">
        <f t="shared" si="18"/>
        <v>550000</v>
      </c>
      <c r="BO21" s="491"/>
      <c r="BP21" s="485"/>
      <c r="BQ21" s="497"/>
    </row>
    <row r="22" spans="1:69" ht="16.8" thickBot="1" x14ac:dyDescent="0.5">
      <c r="A22" s="80" t="s">
        <v>319</v>
      </c>
      <c r="B22" s="427">
        <f t="shared" si="12"/>
        <v>3990222</v>
      </c>
      <c r="C22" s="469">
        <f t="shared" si="13"/>
        <v>4200000</v>
      </c>
      <c r="D22" s="515">
        <f t="shared" si="14"/>
        <v>4200000</v>
      </c>
      <c r="E22" s="138">
        <f t="shared" si="15"/>
        <v>209778</v>
      </c>
      <c r="F22" s="93" t="str">
        <f>A22</f>
        <v>H NOW</v>
      </c>
      <c r="G22" s="158"/>
      <c r="H22" s="158"/>
      <c r="I22" s="158"/>
      <c r="J22" s="158"/>
      <c r="K22" s="158"/>
      <c r="L22" s="158"/>
      <c r="M22" s="158">
        <v>300000</v>
      </c>
      <c r="N22" s="158"/>
      <c r="O22" s="158"/>
      <c r="P22" s="158"/>
      <c r="Q22" s="158">
        <v>200000</v>
      </c>
      <c r="R22" s="158"/>
      <c r="S22" s="158"/>
      <c r="T22" s="158">
        <v>300000</v>
      </c>
      <c r="U22" s="158"/>
      <c r="V22" s="159"/>
      <c r="W22" s="159"/>
      <c r="X22" s="673"/>
      <c r="Y22" s="614"/>
      <c r="Z22" s="614"/>
      <c r="AA22" s="614"/>
      <c r="AB22" s="646">
        <v>0</v>
      </c>
      <c r="AC22" s="158"/>
      <c r="AD22" s="158"/>
      <c r="AE22" s="158"/>
      <c r="AF22" s="158">
        <v>400000</v>
      </c>
      <c r="AG22" s="158"/>
      <c r="AH22" s="158"/>
      <c r="AI22" s="158"/>
      <c r="AJ22" s="19">
        <v>400000</v>
      </c>
      <c r="AK22" s="158"/>
      <c r="AL22" s="19"/>
      <c r="AM22" s="159"/>
      <c r="AN22" s="159"/>
      <c r="AO22" s="694">
        <v>500000</v>
      </c>
      <c r="AP22" s="698">
        <v>300000</v>
      </c>
      <c r="AQ22" s="159"/>
      <c r="AR22" s="158"/>
      <c r="AS22" s="162"/>
      <c r="AT22" s="720">
        <v>300000</v>
      </c>
      <c r="AU22" s="564">
        <v>500000</v>
      </c>
      <c r="AV22" s="687">
        <v>190222</v>
      </c>
      <c r="AW22" s="159"/>
      <c r="AX22" s="159">
        <v>400000</v>
      </c>
      <c r="AY22" s="651">
        <v>200000</v>
      </c>
      <c r="AZ22" s="159"/>
      <c r="BA22" s="630">
        <v>0</v>
      </c>
      <c r="BB22" s="158"/>
      <c r="BC22" s="159"/>
      <c r="BD22" s="159"/>
      <c r="BE22" s="669"/>
      <c r="BF22" s="669"/>
      <c r="BG22" s="159"/>
      <c r="BH22" s="159"/>
      <c r="BI22" s="159"/>
      <c r="BJ22" s="159"/>
      <c r="BK22" s="159"/>
      <c r="BL22" s="11">
        <f t="shared" si="16"/>
        <v>3990222</v>
      </c>
      <c r="BM22" s="11">
        <f>Summary!C24</f>
        <v>4200000</v>
      </c>
      <c r="BN22" s="109">
        <f t="shared" si="17"/>
        <v>209778</v>
      </c>
      <c r="BO22" s="491" t="s">
        <v>534</v>
      </c>
      <c r="BP22" s="485" t="s">
        <v>377</v>
      </c>
      <c r="BQ22" s="497">
        <v>1.1299999999999999</v>
      </c>
    </row>
    <row r="23" spans="1:69" ht="17.399999999999999" x14ac:dyDescent="0.3">
      <c r="A23" s="77" t="s">
        <v>12</v>
      </c>
      <c r="B23" s="313">
        <f>SUM(B8:B22)</f>
        <v>178101589.48275962</v>
      </c>
      <c r="C23" s="165">
        <f>SUM(C8:C22)</f>
        <v>179800000</v>
      </c>
      <c r="D23" s="145">
        <f>SUM(D8:D22)</f>
        <v>179800000</v>
      </c>
      <c r="E23" s="108">
        <f>SUM(E8:E22)</f>
        <v>1698410.517240379</v>
      </c>
      <c r="F23" s="90" t="s">
        <v>12</v>
      </c>
      <c r="G23" s="165">
        <f t="shared" ref="G23:O23" si="19">SUM(G8:G22)</f>
        <v>0</v>
      </c>
      <c r="H23" s="165">
        <f t="shared" ref="H23" si="20">SUM(H8:H22)</f>
        <v>0</v>
      </c>
      <c r="I23" s="165">
        <f t="shared" si="19"/>
        <v>0</v>
      </c>
      <c r="J23" s="165">
        <f t="shared" si="19"/>
        <v>5800000</v>
      </c>
      <c r="K23" s="165">
        <f t="shared" si="19"/>
        <v>0</v>
      </c>
      <c r="L23" s="165">
        <f t="shared" si="19"/>
        <v>0</v>
      </c>
      <c r="M23" s="165">
        <f t="shared" ref="M23" si="21">SUM(M8:M22)</f>
        <v>5650000</v>
      </c>
      <c r="N23" s="165">
        <f t="shared" si="19"/>
        <v>0</v>
      </c>
      <c r="O23" s="165">
        <f t="shared" si="19"/>
        <v>0</v>
      </c>
      <c r="P23" s="165"/>
      <c r="Q23" s="165">
        <f t="shared" ref="Q23:AV23" si="22">SUM(Q8:Q22)</f>
        <v>13558919.482759621</v>
      </c>
      <c r="R23" s="165">
        <f t="shared" si="22"/>
        <v>0</v>
      </c>
      <c r="S23" s="165">
        <f t="shared" si="22"/>
        <v>0</v>
      </c>
      <c r="T23" s="165">
        <f t="shared" si="22"/>
        <v>12050000</v>
      </c>
      <c r="U23" s="165">
        <f t="shared" si="22"/>
        <v>0</v>
      </c>
      <c r="V23" s="165">
        <f t="shared" si="22"/>
        <v>0</v>
      </c>
      <c r="W23" s="165">
        <f t="shared" si="22"/>
        <v>0</v>
      </c>
      <c r="X23" s="671">
        <f t="shared" ref="X23" si="23">SUM(X8:X22)</f>
        <v>4200000</v>
      </c>
      <c r="Y23" s="165">
        <f t="shared" si="22"/>
        <v>0</v>
      </c>
      <c r="Z23" s="165">
        <f t="shared" si="22"/>
        <v>3150000</v>
      </c>
      <c r="AA23" s="165">
        <f t="shared" si="22"/>
        <v>0</v>
      </c>
      <c r="AB23" s="165">
        <f t="shared" si="22"/>
        <v>93833</v>
      </c>
      <c r="AC23" s="165">
        <f t="shared" si="22"/>
        <v>0</v>
      </c>
      <c r="AD23" s="165">
        <f t="shared" si="22"/>
        <v>5500000</v>
      </c>
      <c r="AE23" s="165">
        <f t="shared" si="22"/>
        <v>0</v>
      </c>
      <c r="AF23" s="165">
        <f t="shared" si="22"/>
        <v>5400000</v>
      </c>
      <c r="AG23" s="165">
        <f t="shared" si="22"/>
        <v>0</v>
      </c>
      <c r="AH23" s="165">
        <f t="shared" si="22"/>
        <v>0</v>
      </c>
      <c r="AI23" s="165">
        <f t="shared" si="22"/>
        <v>1900000</v>
      </c>
      <c r="AJ23" s="165">
        <f t="shared" si="22"/>
        <v>6400000</v>
      </c>
      <c r="AK23" s="165">
        <f t="shared" si="22"/>
        <v>0</v>
      </c>
      <c r="AL23" s="165">
        <f t="shared" si="22"/>
        <v>0</v>
      </c>
      <c r="AM23" s="165">
        <f t="shared" si="22"/>
        <v>0</v>
      </c>
      <c r="AN23" s="165">
        <f t="shared" si="22"/>
        <v>0</v>
      </c>
      <c r="AO23" s="685">
        <f t="shared" ref="AO23:AP23" si="24">SUM(AO8:AO22)</f>
        <v>14600000</v>
      </c>
      <c r="AP23" s="685">
        <f t="shared" si="24"/>
        <v>14000000</v>
      </c>
      <c r="AQ23" s="165">
        <f t="shared" si="22"/>
        <v>0</v>
      </c>
      <c r="AR23" s="294">
        <f t="shared" si="22"/>
        <v>0</v>
      </c>
      <c r="AS23" s="165">
        <f t="shared" si="22"/>
        <v>0</v>
      </c>
      <c r="AT23" s="706">
        <v>12700000</v>
      </c>
      <c r="AU23" s="165">
        <f t="shared" si="22"/>
        <v>20315000</v>
      </c>
      <c r="AV23" s="165">
        <f t="shared" si="22"/>
        <v>2300880</v>
      </c>
      <c r="AW23" s="165">
        <f t="shared" ref="AW23:BN23" si="25">SUM(AW8:AW22)</f>
        <v>0</v>
      </c>
      <c r="AX23" s="165">
        <f t="shared" si="25"/>
        <v>13100000</v>
      </c>
      <c r="AY23" s="652">
        <v>14950000</v>
      </c>
      <c r="AZ23" s="165">
        <f t="shared" si="25"/>
        <v>8600000</v>
      </c>
      <c r="BA23" s="165">
        <f t="shared" si="25"/>
        <v>3332957</v>
      </c>
      <c r="BB23" s="165">
        <f t="shared" si="25"/>
        <v>0</v>
      </c>
      <c r="BC23" s="165">
        <f t="shared" si="25"/>
        <v>0</v>
      </c>
      <c r="BD23" s="165">
        <f t="shared" si="25"/>
        <v>0</v>
      </c>
      <c r="BE23" s="671">
        <v>3000000</v>
      </c>
      <c r="BF23" s="671">
        <f t="shared" ref="BF23" si="26">SUM(BF8:BF22)</f>
        <v>7500000</v>
      </c>
      <c r="BG23" s="165">
        <f t="shared" si="25"/>
        <v>0</v>
      </c>
      <c r="BH23" s="165">
        <f t="shared" si="25"/>
        <v>0</v>
      </c>
      <c r="BI23" s="165">
        <f t="shared" si="25"/>
        <v>0</v>
      </c>
      <c r="BJ23" s="165">
        <f t="shared" si="25"/>
        <v>0</v>
      </c>
      <c r="BK23" s="165">
        <f t="shared" si="25"/>
        <v>0</v>
      </c>
      <c r="BL23" s="165">
        <f t="shared" si="25"/>
        <v>178101589.48275962</v>
      </c>
      <c r="BM23" s="165">
        <f t="shared" si="25"/>
        <v>179800000</v>
      </c>
      <c r="BN23" s="108">
        <f t="shared" si="25"/>
        <v>1698410.517240379</v>
      </c>
      <c r="BO23" s="487" t="s">
        <v>12</v>
      </c>
      <c r="BP23" s="488"/>
      <c r="BQ23" s="502"/>
    </row>
    <row r="24" spans="1:69" ht="15.6" thickBot="1" x14ac:dyDescent="0.35">
      <c r="A24" s="81" t="s">
        <v>50</v>
      </c>
      <c r="B24" s="426">
        <f>B33/B100</f>
        <v>2.9504330150491634E-3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/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/>
      <c r="X24" s="675" t="e">
        <f t="shared" ref="X24" si="27">X33/#REF!</f>
        <v>#REF!</v>
      </c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690" t="e">
        <f t="shared" ref="AO24" si="28">AO33/#REF!</f>
        <v>#REF!</v>
      </c>
      <c r="AP24" s="690" t="e">
        <f t="shared" ref="AP24" si="29">AP33/#REF!</f>
        <v>#REF!</v>
      </c>
      <c r="AQ24" s="175" t="e">
        <f>AQ33/#REF!</f>
        <v>#REF!</v>
      </c>
      <c r="AR24" s="65" t="e">
        <f>AR33/#REF!</f>
        <v>#REF!</v>
      </c>
      <c r="AS24" s="175" t="e">
        <f>AS33/#REF!</f>
        <v>#REF!</v>
      </c>
      <c r="AT24" s="712">
        <v>1.1764705882352941E-2</v>
      </c>
      <c r="AU24" s="175" t="e">
        <f>AU33/#REF!</f>
        <v>#REF!</v>
      </c>
      <c r="AV24" s="175" t="e">
        <f>AV33/#REF!</f>
        <v>#REF!</v>
      </c>
      <c r="AW24" s="175" t="e">
        <f>AW33/#REF!</f>
        <v>#REF!</v>
      </c>
      <c r="AX24" s="175" t="e">
        <f>AX33/#REF!</f>
        <v>#REF!</v>
      </c>
      <c r="AY24" s="656">
        <v>0</v>
      </c>
      <c r="AZ24" s="175" t="e">
        <f>AZ33/#REF!</f>
        <v>#REF!</v>
      </c>
      <c r="BA24" s="175" t="e">
        <f>BA33/#REF!</f>
        <v>#REF!</v>
      </c>
      <c r="BB24" s="175" t="e">
        <f>BB33/#REF!</f>
        <v>#REF!</v>
      </c>
      <c r="BC24" s="175" t="e">
        <f>BC33/#REF!</f>
        <v>#REF!</v>
      </c>
      <c r="BD24" s="175" t="e">
        <f>BD33/#REF!</f>
        <v>#REF!</v>
      </c>
      <c r="BE24" s="675">
        <v>0</v>
      </c>
      <c r="BF24" s="675" t="e">
        <f t="shared" ref="BF24" si="30">BF33/#REF!</f>
        <v>#REF!</v>
      </c>
      <c r="BG24" s="175" t="e">
        <f>BG33/#REF!</f>
        <v>#REF!</v>
      </c>
      <c r="BH24" s="175" t="e">
        <f>BH33/#REF!</f>
        <v>#REF!</v>
      </c>
      <c r="BI24" s="175"/>
      <c r="BJ24" s="175" t="e">
        <f>BJ33/#REF!</f>
        <v>#REF!</v>
      </c>
      <c r="BK24" s="175" t="e">
        <f>BK33/#REF!</f>
        <v>#REF!</v>
      </c>
      <c r="BL24" s="46">
        <f>BL33/BL100</f>
        <v>2.9504330150491634E-3</v>
      </c>
      <c r="BM24" s="46">
        <f>BM33/BM100</f>
        <v>0</v>
      </c>
      <c r="BN24" s="104"/>
      <c r="BO24" s="489" t="s">
        <v>50</v>
      </c>
      <c r="BP24" s="490"/>
      <c r="BQ24" s="503"/>
    </row>
    <row r="25" spans="1:69" ht="16.2" thickBot="1" x14ac:dyDescent="0.45">
      <c r="A25" s="79" t="s">
        <v>51</v>
      </c>
      <c r="B25" s="425">
        <f t="shared" ref="B25:B32" si="31">BL25</f>
        <v>100000</v>
      </c>
      <c r="C25" s="469">
        <f t="shared" ref="C25:C32" si="32">D25</f>
        <v>0</v>
      </c>
      <c r="D25" s="515">
        <f t="shared" ref="D25:D32" si="33">BM25</f>
        <v>0</v>
      </c>
      <c r="E25" s="138">
        <f t="shared" ref="E25:E32" si="34">C25-B25</f>
        <v>-100000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"/>
      <c r="R25" s="158"/>
      <c r="S25" s="158"/>
      <c r="T25" s="158"/>
      <c r="U25" s="158"/>
      <c r="V25" s="159"/>
      <c r="W25" s="159"/>
      <c r="X25" s="244"/>
      <c r="Y25" s="244"/>
      <c r="Z25" s="158"/>
      <c r="AA25" s="158"/>
      <c r="AB25" s="161"/>
      <c r="AC25" s="161"/>
      <c r="AD25" s="161"/>
      <c r="AE25" s="161"/>
      <c r="AF25" s="288"/>
      <c r="AG25" s="158"/>
      <c r="AH25" s="158"/>
      <c r="AI25" s="158"/>
      <c r="AJ25" s="288"/>
      <c r="AK25" s="288"/>
      <c r="AL25" s="158"/>
      <c r="AM25" s="159"/>
      <c r="AN25" s="159"/>
      <c r="AO25" s="684"/>
      <c r="AP25" s="692">
        <v>100000</v>
      </c>
      <c r="AQ25" s="159"/>
      <c r="AR25" s="58"/>
      <c r="AS25" s="159"/>
      <c r="AT25" s="714"/>
      <c r="AU25" s="161"/>
      <c r="AV25" s="450"/>
      <c r="AW25" s="159"/>
      <c r="AX25" s="159"/>
      <c r="AY25" s="651"/>
      <c r="AZ25" s="159"/>
      <c r="BA25" s="521"/>
      <c r="BB25" s="159"/>
      <c r="BC25" s="159"/>
      <c r="BD25" s="159"/>
      <c r="BE25" s="669"/>
      <c r="BF25" s="669"/>
      <c r="BG25" s="159"/>
      <c r="BH25" s="159"/>
      <c r="BI25" s="159"/>
      <c r="BJ25" s="159"/>
      <c r="BK25" s="159"/>
      <c r="BL25" s="11">
        <f t="shared" ref="BL25:BL32" si="35">SUM(G25:BK25)</f>
        <v>100000</v>
      </c>
      <c r="BM25" s="11">
        <f>Summary!C27</f>
        <v>0</v>
      </c>
      <c r="BN25" s="106">
        <f>BM25-BL25</f>
        <v>-100000</v>
      </c>
      <c r="BO25" s="485" t="s">
        <v>51</v>
      </c>
      <c r="BP25" s="485" t="s">
        <v>368</v>
      </c>
      <c r="BQ25" s="497">
        <v>1.1299999999999999</v>
      </c>
    </row>
    <row r="26" spans="1:69" ht="15.6" thickBot="1" x14ac:dyDescent="0.35">
      <c r="A26" s="79" t="s">
        <v>52</v>
      </c>
      <c r="B26" s="105">
        <f t="shared" si="31"/>
        <v>0</v>
      </c>
      <c r="C26" s="469">
        <f t="shared" si="32"/>
        <v>0</v>
      </c>
      <c r="D26" s="515">
        <f t="shared" si="33"/>
        <v>0</v>
      </c>
      <c r="E26" s="138">
        <f t="shared" si="34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"/>
      <c r="R26" s="158"/>
      <c r="S26" s="158"/>
      <c r="T26" s="158"/>
      <c r="U26" s="158"/>
      <c r="V26" s="159"/>
      <c r="W26" s="159"/>
      <c r="X26" s="673"/>
      <c r="Y26" s="158"/>
      <c r="Z26" s="158"/>
      <c r="AA26" s="158"/>
      <c r="AB26" s="173"/>
      <c r="AC26" s="173"/>
      <c r="AD26" s="173"/>
      <c r="AE26" s="173"/>
      <c r="AF26" s="158"/>
      <c r="AG26" s="158"/>
      <c r="AH26" s="158"/>
      <c r="AI26" s="158"/>
      <c r="AJ26" s="288"/>
      <c r="AK26" s="158"/>
      <c r="AL26" s="158"/>
      <c r="AM26" s="159"/>
      <c r="AN26" s="159"/>
      <c r="AO26" s="684"/>
      <c r="AP26" s="684"/>
      <c r="AQ26" s="159"/>
      <c r="AR26" s="58"/>
      <c r="AS26" s="159"/>
      <c r="AT26" s="705"/>
      <c r="AU26" s="161"/>
      <c r="AV26" s="450"/>
      <c r="AW26" s="159"/>
      <c r="AX26" s="159"/>
      <c r="AY26" s="651"/>
      <c r="AZ26" s="159"/>
      <c r="BA26" s="521"/>
      <c r="BB26" s="159"/>
      <c r="BC26" s="159"/>
      <c r="BD26" s="159"/>
      <c r="BE26" s="670"/>
      <c r="BF26" s="670"/>
      <c r="BG26" s="159"/>
      <c r="BH26" s="159"/>
      <c r="BI26" s="159"/>
      <c r="BJ26" s="159"/>
      <c r="BK26" s="159"/>
      <c r="BL26" s="11">
        <f t="shared" si="35"/>
        <v>0</v>
      </c>
      <c r="BM26" s="11">
        <f>Summary!C28</f>
        <v>0</v>
      </c>
      <c r="BN26" s="106">
        <f>BM26-BL26</f>
        <v>0</v>
      </c>
      <c r="BO26" s="485" t="s">
        <v>447</v>
      </c>
      <c r="BP26" s="485" t="s">
        <v>379</v>
      </c>
      <c r="BQ26" s="497">
        <v>1.1599999999999999</v>
      </c>
    </row>
    <row r="27" spans="1:69" ht="16.8" thickBot="1" x14ac:dyDescent="0.5">
      <c r="A27" s="79" t="s">
        <v>313</v>
      </c>
      <c r="B27" s="105">
        <f t="shared" si="31"/>
        <v>0</v>
      </c>
      <c r="C27" s="469">
        <f t="shared" si="32"/>
        <v>0</v>
      </c>
      <c r="D27" s="515">
        <f t="shared" si="33"/>
        <v>0</v>
      </c>
      <c r="E27" s="138">
        <f t="shared" si="34"/>
        <v>0</v>
      </c>
      <c r="F27" s="93" t="s">
        <v>54</v>
      </c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6"/>
      <c r="R27" s="158"/>
      <c r="S27" s="158"/>
      <c r="T27" s="158"/>
      <c r="U27" s="158"/>
      <c r="V27" s="159"/>
      <c r="W27" s="159"/>
      <c r="X27" s="673"/>
      <c r="Y27" s="158"/>
      <c r="Z27" s="158"/>
      <c r="AA27" s="158"/>
      <c r="AB27" s="161"/>
      <c r="AC27" s="161"/>
      <c r="AD27" s="23"/>
      <c r="AE27" s="23"/>
      <c r="AF27" s="22"/>
      <c r="AG27" s="158"/>
      <c r="AH27" s="158"/>
      <c r="AI27" s="158"/>
      <c r="AJ27" s="288"/>
      <c r="AK27" s="158"/>
      <c r="AL27" s="467"/>
      <c r="AM27" s="159"/>
      <c r="AN27" s="159"/>
      <c r="AO27" s="684"/>
      <c r="AP27" s="692"/>
      <c r="AQ27" s="159"/>
      <c r="AR27" s="64"/>
      <c r="AS27" s="159"/>
      <c r="AT27" s="714"/>
      <c r="AU27" s="465"/>
      <c r="AV27" s="522"/>
      <c r="AW27" s="159"/>
      <c r="AX27" s="159"/>
      <c r="AY27" s="651"/>
      <c r="AZ27" s="159"/>
      <c r="BA27" s="521"/>
      <c r="BB27" s="159"/>
      <c r="BC27" s="159"/>
      <c r="BD27" s="159"/>
      <c r="BE27" s="669"/>
      <c r="BF27" s="669"/>
      <c r="BG27" s="159"/>
      <c r="BH27" s="159"/>
      <c r="BI27" s="159"/>
      <c r="BJ27" s="159"/>
      <c r="BK27" s="159"/>
      <c r="BL27" s="11">
        <f t="shared" si="35"/>
        <v>0</v>
      </c>
      <c r="BM27" s="11">
        <f>Summary!C29</f>
        <v>0</v>
      </c>
      <c r="BN27" s="109">
        <f>BM27-BL27</f>
        <v>0</v>
      </c>
      <c r="BO27" s="485" t="s">
        <v>294</v>
      </c>
      <c r="BP27" s="485" t="s">
        <v>374</v>
      </c>
      <c r="BQ27" s="497">
        <v>1.1599999999999999</v>
      </c>
    </row>
    <row r="28" spans="1:69" ht="16.2" thickBot="1" x14ac:dyDescent="0.45">
      <c r="A28" s="79" t="s">
        <v>55</v>
      </c>
      <c r="B28" s="105">
        <f t="shared" si="31"/>
        <v>700000</v>
      </c>
      <c r="C28" s="469">
        <f t="shared" si="32"/>
        <v>0</v>
      </c>
      <c r="D28" s="515">
        <f t="shared" si="33"/>
        <v>0</v>
      </c>
      <c r="E28" s="138">
        <f t="shared" si="34"/>
        <v>-700000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08"/>
      <c r="R28" s="158"/>
      <c r="S28" s="158"/>
      <c r="T28" s="158"/>
      <c r="U28" s="158"/>
      <c r="V28" s="159"/>
      <c r="W28" s="159"/>
      <c r="X28" s="244"/>
      <c r="Y28" s="244"/>
      <c r="Z28" s="159"/>
      <c r="AA28" s="159"/>
      <c r="AB28" s="244"/>
      <c r="AC28" s="158"/>
      <c r="AD28" s="161"/>
      <c r="AE28" s="161"/>
      <c r="AF28" s="22"/>
      <c r="AG28" s="158"/>
      <c r="AH28" s="158"/>
      <c r="AI28" s="158"/>
      <c r="AJ28" s="288"/>
      <c r="AK28" s="158"/>
      <c r="AL28" s="158"/>
      <c r="AM28" s="159"/>
      <c r="AN28" s="159"/>
      <c r="AO28" s="572">
        <v>300000</v>
      </c>
      <c r="AP28" s="692">
        <v>200000</v>
      </c>
      <c r="AQ28" s="159"/>
      <c r="AR28" s="58"/>
      <c r="AS28" s="159"/>
      <c r="AT28" s="714">
        <v>200000</v>
      </c>
      <c r="AU28" s="465"/>
      <c r="AV28" s="465"/>
      <c r="AW28" s="159"/>
      <c r="AX28" s="159"/>
      <c r="AY28" s="651"/>
      <c r="AZ28" s="159"/>
      <c r="BA28" s="521"/>
      <c r="BB28" s="159"/>
      <c r="BC28" s="159"/>
      <c r="BD28" s="159"/>
      <c r="BE28" s="669"/>
      <c r="BF28" s="669"/>
      <c r="BG28" s="159"/>
      <c r="BH28" s="159"/>
      <c r="BI28" s="159"/>
      <c r="BJ28" s="159"/>
      <c r="BK28" s="159"/>
      <c r="BL28" s="11">
        <f t="shared" si="35"/>
        <v>700000</v>
      </c>
      <c r="BM28" s="11">
        <f>Summary!C30</f>
        <v>0</v>
      </c>
      <c r="BN28" s="109">
        <f>BM28-BL28</f>
        <v>-700000</v>
      </c>
      <c r="BO28" s="485" t="s">
        <v>257</v>
      </c>
      <c r="BP28" s="485" t="s">
        <v>374</v>
      </c>
      <c r="BQ28" s="497">
        <v>1.1599999999999999</v>
      </c>
    </row>
    <row r="29" spans="1:69" ht="15.6" thickBot="1" x14ac:dyDescent="0.35">
      <c r="A29" s="79" t="s">
        <v>56</v>
      </c>
      <c r="B29" s="334">
        <f t="shared" si="31"/>
        <v>0</v>
      </c>
      <c r="C29" s="469">
        <f t="shared" si="32"/>
        <v>0</v>
      </c>
      <c r="D29" s="515">
        <f t="shared" si="33"/>
        <v>0</v>
      </c>
      <c r="E29" s="138">
        <f t="shared" si="34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"/>
      <c r="R29" s="158"/>
      <c r="S29" s="158"/>
      <c r="T29" s="158"/>
      <c r="U29" s="158"/>
      <c r="V29" s="159"/>
      <c r="W29" s="159"/>
      <c r="X29" s="330"/>
      <c r="Y29" s="330"/>
      <c r="Z29" s="158"/>
      <c r="AA29" s="158"/>
      <c r="AB29" s="161"/>
      <c r="AC29" s="161"/>
      <c r="AD29" s="161"/>
      <c r="AE29" s="161"/>
      <c r="AF29" s="22"/>
      <c r="AG29" s="158"/>
      <c r="AH29" s="158"/>
      <c r="AI29" s="158"/>
      <c r="AJ29" s="288"/>
      <c r="AK29" s="158"/>
      <c r="AL29" s="158"/>
      <c r="AM29" s="159"/>
      <c r="AN29" s="159"/>
      <c r="AO29" s="684"/>
      <c r="AP29" s="684"/>
      <c r="AQ29" s="159"/>
      <c r="AR29" s="58"/>
      <c r="AS29" s="159"/>
      <c r="AT29" s="705"/>
      <c r="AU29" s="161"/>
      <c r="AV29" s="450"/>
      <c r="AW29" s="159"/>
      <c r="AX29" s="159"/>
      <c r="AY29" s="651"/>
      <c r="AZ29" s="159"/>
      <c r="BA29" s="521"/>
      <c r="BB29" s="159"/>
      <c r="BC29" s="159"/>
      <c r="BD29" s="159"/>
      <c r="BE29" s="669"/>
      <c r="BF29" s="669"/>
      <c r="BG29" s="159"/>
      <c r="BH29" s="159"/>
      <c r="BI29" s="159"/>
      <c r="BJ29" s="159"/>
      <c r="BK29" s="159"/>
      <c r="BL29" s="11">
        <f t="shared" si="35"/>
        <v>0</v>
      </c>
      <c r="BM29" s="11">
        <f>Summary!C31</f>
        <v>0</v>
      </c>
      <c r="BN29" s="106"/>
      <c r="BO29" s="485" t="s">
        <v>56</v>
      </c>
      <c r="BP29" s="485" t="s">
        <v>374</v>
      </c>
      <c r="BQ29" s="497">
        <v>1.1599999999999999</v>
      </c>
    </row>
    <row r="30" spans="1:69" ht="16.8" thickBot="1" x14ac:dyDescent="0.5">
      <c r="A30" s="79" t="s">
        <v>57</v>
      </c>
      <c r="B30" s="105">
        <f t="shared" si="31"/>
        <v>0</v>
      </c>
      <c r="C30" s="469">
        <f t="shared" si="32"/>
        <v>0</v>
      </c>
      <c r="D30" s="515">
        <f t="shared" si="33"/>
        <v>0</v>
      </c>
      <c r="E30" s="138">
        <f t="shared" si="34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"/>
      <c r="R30" s="158"/>
      <c r="S30" s="158"/>
      <c r="T30" s="158"/>
      <c r="U30" s="158"/>
      <c r="V30" s="159"/>
      <c r="W30" s="159"/>
      <c r="X30" s="673"/>
      <c r="Y30" s="158"/>
      <c r="Z30" s="158"/>
      <c r="AA30" s="158"/>
      <c r="AB30" s="173"/>
      <c r="AC30" s="173"/>
      <c r="AD30" s="173"/>
      <c r="AE30" s="173"/>
      <c r="AF30" s="158"/>
      <c r="AG30" s="158"/>
      <c r="AH30" s="158"/>
      <c r="AI30" s="158"/>
      <c r="AJ30" s="288"/>
      <c r="AK30" s="158"/>
      <c r="AL30" s="158"/>
      <c r="AM30" s="159"/>
      <c r="AN30" s="159"/>
      <c r="AO30" s="684"/>
      <c r="AP30" s="684"/>
      <c r="AQ30" s="159"/>
      <c r="AR30" s="64"/>
      <c r="AS30" s="159"/>
      <c r="AT30" s="705"/>
      <c r="AU30" s="465"/>
      <c r="AV30" s="450"/>
      <c r="AW30" s="159"/>
      <c r="AX30" s="159"/>
      <c r="AY30" s="651"/>
      <c r="AZ30" s="159"/>
      <c r="BA30" s="521"/>
      <c r="BB30" s="159"/>
      <c r="BC30" s="159"/>
      <c r="BD30" s="159"/>
      <c r="BE30" s="670"/>
      <c r="BF30" s="670"/>
      <c r="BG30" s="159"/>
      <c r="BH30" s="159"/>
      <c r="BI30" s="159"/>
      <c r="BJ30" s="159"/>
      <c r="BK30" s="159"/>
      <c r="BL30" s="11">
        <f t="shared" si="35"/>
        <v>0</v>
      </c>
      <c r="BM30" s="11">
        <f>Summary!C32</f>
        <v>0</v>
      </c>
      <c r="BN30" s="111"/>
      <c r="BO30" s="485" t="s">
        <v>446</v>
      </c>
      <c r="BP30" s="485" t="s">
        <v>380</v>
      </c>
      <c r="BQ30" s="497">
        <v>1.1599999999999999</v>
      </c>
    </row>
    <row r="31" spans="1:69" ht="15.6" thickBot="1" x14ac:dyDescent="0.35">
      <c r="A31" s="79" t="s">
        <v>58</v>
      </c>
      <c r="B31" s="425">
        <f t="shared" si="31"/>
        <v>0</v>
      </c>
      <c r="C31" s="469">
        <f t="shared" si="32"/>
        <v>0</v>
      </c>
      <c r="D31" s="515">
        <f t="shared" si="33"/>
        <v>0</v>
      </c>
      <c r="E31" s="138">
        <f t="shared" si="34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"/>
      <c r="R31" s="159"/>
      <c r="S31" s="158"/>
      <c r="T31" s="158"/>
      <c r="U31" s="159"/>
      <c r="V31" s="159"/>
      <c r="W31" s="159"/>
      <c r="X31" s="673"/>
      <c r="Y31" s="158"/>
      <c r="Z31" s="159"/>
      <c r="AA31" s="159"/>
      <c r="AB31" s="159"/>
      <c r="AC31" s="159"/>
      <c r="AD31" s="159"/>
      <c r="AE31" s="159"/>
      <c r="AF31" s="158"/>
      <c r="AG31" s="158"/>
      <c r="AH31" s="158"/>
      <c r="AI31" s="158"/>
      <c r="AJ31" s="288"/>
      <c r="AK31" s="158"/>
      <c r="AL31" s="158"/>
      <c r="AM31" s="159"/>
      <c r="AN31" s="159"/>
      <c r="AO31" s="684"/>
      <c r="AP31" s="684"/>
      <c r="AQ31" s="159"/>
      <c r="AR31" s="60"/>
      <c r="AS31" s="159"/>
      <c r="AT31" s="705"/>
      <c r="AU31" s="161"/>
      <c r="AV31" s="450"/>
      <c r="AW31" s="159"/>
      <c r="AX31" s="159"/>
      <c r="AY31" s="651"/>
      <c r="AZ31" s="159"/>
      <c r="BA31" s="521"/>
      <c r="BB31" s="159"/>
      <c r="BC31" s="159"/>
      <c r="BD31" s="159"/>
      <c r="BE31" s="669"/>
      <c r="BF31" s="669"/>
      <c r="BG31" s="159"/>
      <c r="BH31" s="159"/>
      <c r="BI31" s="159"/>
      <c r="BJ31" s="159"/>
      <c r="BK31" s="159"/>
      <c r="BL31" s="11">
        <f t="shared" si="35"/>
        <v>0</v>
      </c>
      <c r="BM31" s="11">
        <f>Summary!C33</f>
        <v>0</v>
      </c>
      <c r="BN31" s="109"/>
    </row>
    <row r="32" spans="1:69" ht="15.6" thickBot="1" x14ac:dyDescent="0.35">
      <c r="A32" s="79" t="s">
        <v>59</v>
      </c>
      <c r="B32" s="425">
        <f t="shared" si="31"/>
        <v>0</v>
      </c>
      <c r="C32" s="469">
        <f t="shared" si="32"/>
        <v>0</v>
      </c>
      <c r="D32" s="515">
        <f t="shared" si="33"/>
        <v>0</v>
      </c>
      <c r="E32" s="138">
        <f t="shared" si="34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"/>
      <c r="R32" s="158"/>
      <c r="S32" s="158"/>
      <c r="T32" s="158"/>
      <c r="U32" s="158"/>
      <c r="V32" s="159"/>
      <c r="W32" s="159"/>
      <c r="X32" s="673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288"/>
      <c r="AK32" s="158"/>
      <c r="AL32" s="158"/>
      <c r="AM32" s="159"/>
      <c r="AN32" s="159"/>
      <c r="AO32" s="684"/>
      <c r="AP32" s="687"/>
      <c r="AQ32" s="159"/>
      <c r="AR32" s="58"/>
      <c r="AS32" s="159"/>
      <c r="AT32" s="708"/>
      <c r="AU32" s="161"/>
      <c r="AV32" s="450"/>
      <c r="AW32" s="159"/>
      <c r="AX32" s="159"/>
      <c r="AY32" s="651"/>
      <c r="AZ32" s="159"/>
      <c r="BA32" s="521"/>
      <c r="BB32" s="159"/>
      <c r="BC32" s="159"/>
      <c r="BD32" s="159"/>
      <c r="BE32" s="669"/>
      <c r="BF32" s="669"/>
      <c r="BG32" s="159"/>
      <c r="BH32" s="159"/>
      <c r="BI32" s="159"/>
      <c r="BJ32" s="159"/>
      <c r="BK32" s="159"/>
      <c r="BL32" s="11">
        <f t="shared" si="35"/>
        <v>0</v>
      </c>
      <c r="BM32" s="11">
        <f>Summary!C34</f>
        <v>0</v>
      </c>
      <c r="BN32" s="109"/>
      <c r="BO32" s="79" t="s">
        <v>59</v>
      </c>
      <c r="BP32" s="485" t="s">
        <v>405</v>
      </c>
      <c r="BQ32" s="497">
        <v>1.1299999999999999</v>
      </c>
    </row>
    <row r="33" spans="1:69" ht="17.399999999999999" x14ac:dyDescent="0.3">
      <c r="A33" s="77" t="s">
        <v>12</v>
      </c>
      <c r="B33" s="430">
        <f>SUM(B25:B32)</f>
        <v>800000</v>
      </c>
      <c r="C33" s="168">
        <f>SUM(C25:C32)</f>
        <v>0</v>
      </c>
      <c r="D33" s="148">
        <f>SUM(D25:D32)</f>
        <v>0</v>
      </c>
      <c r="E33" s="113">
        <f>SUM(E25:E32)</f>
        <v>-800000</v>
      </c>
      <c r="F33" s="90" t="s">
        <v>12</v>
      </c>
      <c r="G33" s="168">
        <f t="shared" ref="G33:Q33" si="36">SUM(G25:G32)</f>
        <v>0</v>
      </c>
      <c r="H33" s="168">
        <f t="shared" ref="H33" si="37">SUM(H25:H32)</f>
        <v>0</v>
      </c>
      <c r="I33" s="168">
        <f t="shared" si="36"/>
        <v>0</v>
      </c>
      <c r="J33" s="168">
        <f t="shared" si="36"/>
        <v>0</v>
      </c>
      <c r="K33" s="168">
        <f t="shared" si="36"/>
        <v>0</v>
      </c>
      <c r="L33" s="168">
        <f t="shared" si="36"/>
        <v>0</v>
      </c>
      <c r="M33" s="168">
        <f t="shared" ref="M33" si="38">SUM(M25:M32)</f>
        <v>0</v>
      </c>
      <c r="N33" s="168">
        <f t="shared" si="36"/>
        <v>0</v>
      </c>
      <c r="O33" s="168">
        <f t="shared" si="36"/>
        <v>0</v>
      </c>
      <c r="P33" s="168"/>
      <c r="Q33" s="168">
        <f t="shared" si="36"/>
        <v>0</v>
      </c>
      <c r="R33" s="168">
        <f>SUM(R25:R32)</f>
        <v>0</v>
      </c>
      <c r="S33" s="168">
        <f>SUM(S25:S32)</f>
        <v>0</v>
      </c>
      <c r="T33" s="168">
        <f>SUM(T25:T32)</f>
        <v>0</v>
      </c>
      <c r="U33" s="168">
        <f>SUM(U25:U32)</f>
        <v>0</v>
      </c>
      <c r="V33" s="168">
        <f t="shared" ref="V33:BB33" si="39">SUM(V25:V32)</f>
        <v>0</v>
      </c>
      <c r="W33" s="168">
        <f t="shared" si="39"/>
        <v>0</v>
      </c>
      <c r="X33" s="676">
        <f t="shared" ref="X33" si="40">SUM(X25:X32)</f>
        <v>0</v>
      </c>
      <c r="Y33" s="168">
        <f t="shared" ref="Y33" si="41">SUM(Y25:Y32)</f>
        <v>0</v>
      </c>
      <c r="Z33" s="168">
        <f t="shared" si="39"/>
        <v>0</v>
      </c>
      <c r="AA33" s="168">
        <f t="shared" si="39"/>
        <v>0</v>
      </c>
      <c r="AB33" s="168">
        <f t="shared" ref="AB33" si="42">SUM(AB25:AB32)</f>
        <v>0</v>
      </c>
      <c r="AC33" s="168">
        <f t="shared" si="39"/>
        <v>0</v>
      </c>
      <c r="AD33" s="168">
        <f t="shared" si="39"/>
        <v>0</v>
      </c>
      <c r="AE33" s="168">
        <f t="shared" si="39"/>
        <v>0</v>
      </c>
      <c r="AF33" s="168">
        <f t="shared" si="39"/>
        <v>0</v>
      </c>
      <c r="AG33" s="168">
        <f t="shared" ref="AG33:AI33" si="43">SUM(AG25:AG32)</f>
        <v>0</v>
      </c>
      <c r="AH33" s="168">
        <f t="shared" ref="AH33" si="44">SUM(AH25:AH32)</f>
        <v>0</v>
      </c>
      <c r="AI33" s="168">
        <f t="shared" si="43"/>
        <v>0</v>
      </c>
      <c r="AJ33" s="168">
        <f t="shared" si="39"/>
        <v>0</v>
      </c>
      <c r="AK33" s="168">
        <f t="shared" ref="AK33" si="45">SUM(AK25:AK32)</f>
        <v>0</v>
      </c>
      <c r="AL33" s="168">
        <f t="shared" si="39"/>
        <v>0</v>
      </c>
      <c r="AM33" s="168">
        <f t="shared" si="39"/>
        <v>0</v>
      </c>
      <c r="AN33" s="168">
        <f t="shared" si="39"/>
        <v>0</v>
      </c>
      <c r="AO33" s="691">
        <f>SUM(AO25:AO32)</f>
        <v>300000</v>
      </c>
      <c r="AP33" s="691">
        <f>SUM(AP25:AP32)</f>
        <v>300000</v>
      </c>
      <c r="AQ33" s="168">
        <f t="shared" ref="AQ33:AU33" si="46">SUM(AQ25:AQ32)</f>
        <v>0</v>
      </c>
      <c r="AR33" s="295">
        <f t="shared" si="46"/>
        <v>0</v>
      </c>
      <c r="AS33" s="168">
        <f>SUM(AS25:AS32)</f>
        <v>0</v>
      </c>
      <c r="AT33" s="713">
        <v>200000</v>
      </c>
      <c r="AU33" s="168">
        <f t="shared" si="46"/>
        <v>0</v>
      </c>
      <c r="AV33" s="168">
        <f t="shared" ref="AV33:AW33" si="47">SUM(AV25:AV32)</f>
        <v>0</v>
      </c>
      <c r="AW33" s="168">
        <f t="shared" si="47"/>
        <v>0</v>
      </c>
      <c r="AX33" s="168">
        <f t="shared" si="39"/>
        <v>0</v>
      </c>
      <c r="AY33" s="657">
        <v>0</v>
      </c>
      <c r="AZ33" s="168">
        <f t="shared" si="39"/>
        <v>0</v>
      </c>
      <c r="BA33" s="168">
        <f t="shared" si="39"/>
        <v>0</v>
      </c>
      <c r="BB33" s="168">
        <f t="shared" si="39"/>
        <v>0</v>
      </c>
      <c r="BC33" s="168">
        <f t="shared" ref="BC33:BD33" si="48">SUM(BC25:BC32)</f>
        <v>0</v>
      </c>
      <c r="BD33" s="168">
        <f t="shared" si="48"/>
        <v>0</v>
      </c>
      <c r="BE33" s="676">
        <v>0</v>
      </c>
      <c r="BF33" s="676">
        <f t="shared" ref="BF33" si="49">SUM(BF25:BF32)</f>
        <v>0</v>
      </c>
      <c r="BG33" s="168">
        <f t="shared" ref="BG33:BJ33" si="50">SUM(BG25:BG32)</f>
        <v>0</v>
      </c>
      <c r="BH33" s="168">
        <f t="shared" si="50"/>
        <v>0</v>
      </c>
      <c r="BI33" s="168">
        <f t="shared" si="50"/>
        <v>0</v>
      </c>
      <c r="BJ33" s="168">
        <f t="shared" si="50"/>
        <v>0</v>
      </c>
      <c r="BK33" s="168">
        <f>SUM(BK25:BK32)</f>
        <v>0</v>
      </c>
      <c r="BL33" s="168">
        <f>SUM(BL25:BL32)</f>
        <v>800000</v>
      </c>
      <c r="BM33" s="168">
        <f>SUM(BM25:BM32)</f>
        <v>0</v>
      </c>
      <c r="BN33" s="113">
        <f>SUM(BN25:BN32)</f>
        <v>-800000</v>
      </c>
      <c r="BO33" s="487" t="s">
        <v>12</v>
      </c>
      <c r="BP33" s="488"/>
      <c r="BQ33" s="502"/>
    </row>
    <row r="34" spans="1:69" ht="15.6" thickBot="1" x14ac:dyDescent="0.35">
      <c r="A34" s="81" t="s">
        <v>60</v>
      </c>
      <c r="B34" s="518">
        <f>B57/B100</f>
        <v>0.25064536989651998</v>
      </c>
      <c r="C34" s="457"/>
      <c r="D34" s="147"/>
      <c r="E34" s="104"/>
      <c r="F34" s="94" t="s">
        <v>60</v>
      </c>
      <c r="G34" s="176" t="e">
        <f>G57/#REF!</f>
        <v>#REF!</v>
      </c>
      <c r="H34" s="176" t="e">
        <f>H57/#REF!</f>
        <v>#REF!</v>
      </c>
      <c r="I34" s="176" t="e">
        <f>I57/#REF!</f>
        <v>#REF!</v>
      </c>
      <c r="J34" s="176" t="e">
        <f>J57/#REF!</f>
        <v>#REF!</v>
      </c>
      <c r="K34" s="176" t="e">
        <f>K57/#REF!</f>
        <v>#REF!</v>
      </c>
      <c r="L34" s="176" t="e">
        <f>L57/#REF!</f>
        <v>#REF!</v>
      </c>
      <c r="M34" s="176" t="e">
        <f>M57/#REF!</f>
        <v>#REF!</v>
      </c>
      <c r="N34" s="176" t="e">
        <f>N57/#REF!</f>
        <v>#REF!</v>
      </c>
      <c r="O34" s="176" t="e">
        <f>O57/#REF!</f>
        <v>#REF!</v>
      </c>
      <c r="P34" s="176"/>
      <c r="Q34" s="176" t="e">
        <f>Q57/#REF!</f>
        <v>#REF!</v>
      </c>
      <c r="R34" s="176" t="e">
        <f>R57/#REF!</f>
        <v>#REF!</v>
      </c>
      <c r="S34" s="176" t="e">
        <f>S57/#REF!</f>
        <v>#REF!</v>
      </c>
      <c r="T34" s="176" t="e">
        <f>T57/#REF!</f>
        <v>#REF!</v>
      </c>
      <c r="U34" s="176" t="e">
        <f>U57/#REF!</f>
        <v>#REF!</v>
      </c>
      <c r="V34" s="176" t="e">
        <f>V57/#REF!</f>
        <v>#REF!</v>
      </c>
      <c r="W34" s="176">
        <v>0.5</v>
      </c>
      <c r="X34" s="679" t="e">
        <f t="shared" ref="X34" si="51">X57/#REF!</f>
        <v>#REF!</v>
      </c>
      <c r="Y34" s="176" t="e">
        <f>Y57/#REF!</f>
        <v>#REF!</v>
      </c>
      <c r="Z34" s="176" t="e">
        <f>Z57/#REF!</f>
        <v>#REF!</v>
      </c>
      <c r="AA34" s="176" t="e">
        <f>AA57/#REF!</f>
        <v>#REF!</v>
      </c>
      <c r="AB34" s="176" t="e">
        <f>AB57/#REF!</f>
        <v>#REF!</v>
      </c>
      <c r="AC34" s="176" t="e">
        <f>AC57/#REF!</f>
        <v>#REF!</v>
      </c>
      <c r="AD34" s="176" t="e">
        <f>AD57/#REF!</f>
        <v>#REF!</v>
      </c>
      <c r="AE34" s="176" t="e">
        <f>AE57/#REF!</f>
        <v>#REF!</v>
      </c>
      <c r="AF34" s="176" t="e">
        <f>AF57/#REF!</f>
        <v>#REF!</v>
      </c>
      <c r="AG34" s="176" t="e">
        <f>AG57/#REF!</f>
        <v>#REF!</v>
      </c>
      <c r="AH34" s="176" t="e">
        <f>AH57/#REF!</f>
        <v>#REF!</v>
      </c>
      <c r="AI34" s="176" t="e">
        <f>AI57/#REF!</f>
        <v>#REF!</v>
      </c>
      <c r="AJ34" s="176" t="e">
        <f>AJ57/#REF!</f>
        <v>#REF!</v>
      </c>
      <c r="AK34" s="176" t="e">
        <f>AK57/#REF!</f>
        <v>#REF!</v>
      </c>
      <c r="AL34" s="176" t="e">
        <f>AL57/#REF!</f>
        <v>#REF!</v>
      </c>
      <c r="AM34" s="176" t="e">
        <f>AM57/#REF!</f>
        <v>#REF!</v>
      </c>
      <c r="AN34" s="176" t="e">
        <f>AN57/#REF!</f>
        <v>#REF!</v>
      </c>
      <c r="AO34" s="695" t="e">
        <f t="shared" ref="AO34" si="52">AO57/#REF!</f>
        <v>#REF!</v>
      </c>
      <c r="AP34" s="695" t="e">
        <f t="shared" ref="AP34" si="53">AP57/#REF!</f>
        <v>#REF!</v>
      </c>
      <c r="AQ34" s="176" t="e">
        <f>AQ57/#REF!</f>
        <v>#REF!</v>
      </c>
      <c r="AR34" s="176" t="e">
        <f>AR57/#REF!</f>
        <v>#REF!</v>
      </c>
      <c r="AS34" s="176" t="e">
        <f>AS57/#REF!</f>
        <v>#REF!</v>
      </c>
      <c r="AT34" s="718">
        <v>0.16470588235294117</v>
      </c>
      <c r="AU34" s="176" t="e">
        <f>AU57/#REF!</f>
        <v>#REF!</v>
      </c>
      <c r="AV34" s="176" t="e">
        <f>AV57/#REF!</f>
        <v>#REF!</v>
      </c>
      <c r="AW34" s="176" t="e">
        <f>AW57/#REF!</f>
        <v>#REF!</v>
      </c>
      <c r="AX34" s="176" t="e">
        <f>AX57/#REF!</f>
        <v>#REF!</v>
      </c>
      <c r="AY34" s="661">
        <v>0.31136363636363634</v>
      </c>
      <c r="AZ34" s="176" t="e">
        <f>AZ57/#REF!</f>
        <v>#REF!</v>
      </c>
      <c r="BA34" s="176" t="e">
        <f>BA57/#REF!</f>
        <v>#REF!</v>
      </c>
      <c r="BB34" s="176" t="e">
        <f>BB57/#REF!</f>
        <v>#REF!</v>
      </c>
      <c r="BC34" s="176" t="e">
        <f>BC57/#REF!</f>
        <v>#REF!</v>
      </c>
      <c r="BD34" s="176" t="e">
        <f>BD57/#REF!</f>
        <v>#REF!</v>
      </c>
      <c r="BE34" s="679">
        <v>0</v>
      </c>
      <c r="BF34" s="679" t="e">
        <f t="shared" ref="BF34" si="54">BF57/#REF!</f>
        <v>#REF!</v>
      </c>
      <c r="BG34" s="176" t="e">
        <f>BG57/#REF!</f>
        <v>#REF!</v>
      </c>
      <c r="BH34" s="176" t="e">
        <f>BH57/#REF!</f>
        <v>#REF!</v>
      </c>
      <c r="BI34" s="176" t="e">
        <f>BI57/#REF!</f>
        <v>#REF!</v>
      </c>
      <c r="BJ34" s="176" t="e">
        <f>BJ57/#REF!</f>
        <v>#REF!</v>
      </c>
      <c r="BK34" s="176" t="e">
        <f>BK57/#REF!</f>
        <v>#REF!</v>
      </c>
      <c r="BL34" s="46">
        <f>BL57/BL100</f>
        <v>0.25064536989651998</v>
      </c>
      <c r="BM34" s="46">
        <f>BM57/BM100</f>
        <v>0.26575067024128685</v>
      </c>
      <c r="BN34" s="104"/>
      <c r="BO34" s="489" t="s">
        <v>60</v>
      </c>
      <c r="BP34" s="490"/>
      <c r="BQ34" s="503"/>
    </row>
    <row r="35" spans="1:69" ht="16.2" thickBot="1" x14ac:dyDescent="0.45">
      <c r="A35" s="80" t="s">
        <v>61</v>
      </c>
      <c r="B35" s="425">
        <f t="shared" ref="B35:B56" si="55">BL35</f>
        <v>9518119</v>
      </c>
      <c r="C35" s="555">
        <f t="shared" ref="C35:C56" si="56">D35</f>
        <v>9000000</v>
      </c>
      <c r="D35" s="515">
        <f t="shared" ref="D35:D56" si="57">BM35</f>
        <v>9000000</v>
      </c>
      <c r="E35" s="138">
        <f t="shared" ref="E35:E56" si="58">C35-B35</f>
        <v>-518119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158">
        <v>900000</v>
      </c>
      <c r="R35" s="159"/>
      <c r="S35" s="465"/>
      <c r="T35" s="465">
        <v>700000</v>
      </c>
      <c r="U35" s="159"/>
      <c r="V35" s="159"/>
      <c r="W35" s="159"/>
      <c r="X35" s="559">
        <v>700000</v>
      </c>
      <c r="Y35" s="559"/>
      <c r="Z35" s="159"/>
      <c r="AA35" s="159"/>
      <c r="AB35" s="605">
        <v>118119</v>
      </c>
      <c r="AC35" s="159"/>
      <c r="AD35" s="159"/>
      <c r="AE35" s="159"/>
      <c r="AF35" s="159">
        <v>700000</v>
      </c>
      <c r="AG35" s="159"/>
      <c r="AH35" s="159"/>
      <c r="AI35" s="159"/>
      <c r="AJ35" s="173"/>
      <c r="AK35" s="173"/>
      <c r="AL35" s="159"/>
      <c r="AM35" s="159"/>
      <c r="AN35" s="159"/>
      <c r="AO35" s="686">
        <v>1200000</v>
      </c>
      <c r="AP35" s="686">
        <v>1100000</v>
      </c>
      <c r="AQ35" s="159"/>
      <c r="AR35" s="159"/>
      <c r="AS35" s="6"/>
      <c r="AT35" s="707">
        <v>1100000</v>
      </c>
      <c r="AU35" s="25">
        <v>1200000</v>
      </c>
      <c r="AV35" s="25">
        <v>0</v>
      </c>
      <c r="AW35" s="25"/>
      <c r="AX35" s="162">
        <v>1000000</v>
      </c>
      <c r="AY35" s="649">
        <v>800000</v>
      </c>
      <c r="AZ35" s="159"/>
      <c r="BA35" s="630">
        <v>0</v>
      </c>
      <c r="BB35" s="158"/>
      <c r="BC35" s="158"/>
      <c r="BD35" s="158"/>
      <c r="BE35" s="669"/>
      <c r="BF35" s="669"/>
      <c r="BG35" s="159"/>
      <c r="BH35" s="159"/>
      <c r="BI35" s="159"/>
      <c r="BJ35" s="159"/>
      <c r="BK35" s="159"/>
      <c r="BL35" s="11">
        <f t="shared" ref="BL35:BL56" si="59">SUM(G35:BK35)</f>
        <v>9518119</v>
      </c>
      <c r="BM35" s="11">
        <f>Summary!C37</f>
        <v>9000000</v>
      </c>
      <c r="BN35" s="114">
        <f t="shared" ref="BN35:BN56" si="60">BM35-BL35</f>
        <v>-518119</v>
      </c>
      <c r="BO35" s="485" t="s">
        <v>268</v>
      </c>
      <c r="BP35" s="485" t="s">
        <v>366</v>
      </c>
      <c r="BQ35" s="497">
        <v>1.1299999999999999</v>
      </c>
    </row>
    <row r="36" spans="1:69" ht="15.6" thickBot="1" x14ac:dyDescent="0.35">
      <c r="A36" s="80" t="s">
        <v>62</v>
      </c>
      <c r="B36" s="425">
        <f t="shared" si="55"/>
        <v>15384163</v>
      </c>
      <c r="C36" s="555">
        <f t="shared" si="56"/>
        <v>15000000</v>
      </c>
      <c r="D36" s="515">
        <f t="shared" si="57"/>
        <v>15000000</v>
      </c>
      <c r="E36" s="138">
        <f t="shared" si="58"/>
        <v>-384163</v>
      </c>
      <c r="F36" s="93" t="s">
        <v>62</v>
      </c>
      <c r="G36" s="158"/>
      <c r="H36" s="345"/>
      <c r="I36" s="159"/>
      <c r="J36" s="162">
        <v>1000000</v>
      </c>
      <c r="K36" s="162"/>
      <c r="L36" s="159"/>
      <c r="M36" s="345">
        <v>686000</v>
      </c>
      <c r="N36" s="159"/>
      <c r="O36" s="159"/>
      <c r="P36" s="159"/>
      <c r="Q36" s="207">
        <v>400000</v>
      </c>
      <c r="R36" s="159"/>
      <c r="S36" s="207"/>
      <c r="T36" s="207">
        <v>965000</v>
      </c>
      <c r="U36" s="159"/>
      <c r="V36" s="159"/>
      <c r="W36" s="159"/>
      <c r="X36" s="173">
        <v>500000</v>
      </c>
      <c r="Y36" s="173"/>
      <c r="Z36" s="159">
        <v>800000</v>
      </c>
      <c r="AA36" s="159"/>
      <c r="AB36" s="605">
        <v>0</v>
      </c>
      <c r="AC36" s="159"/>
      <c r="AD36" s="612">
        <v>1000000</v>
      </c>
      <c r="AE36" s="159"/>
      <c r="AF36" s="173">
        <v>600000</v>
      </c>
      <c r="AG36" s="196"/>
      <c r="AH36" s="196"/>
      <c r="AI36" s="159">
        <v>700000</v>
      </c>
      <c r="AJ36" s="173">
        <v>1000000</v>
      </c>
      <c r="AK36" s="173"/>
      <c r="AL36" s="565"/>
      <c r="AM36" s="565"/>
      <c r="AN36" s="159"/>
      <c r="AO36" s="686">
        <v>600000</v>
      </c>
      <c r="AP36" s="686">
        <v>800000</v>
      </c>
      <c r="AQ36" s="159"/>
      <c r="AR36" s="159"/>
      <c r="AS36" s="6"/>
      <c r="AT36" s="707">
        <v>800000</v>
      </c>
      <c r="AU36" s="25">
        <v>1100000</v>
      </c>
      <c r="AV36" s="25">
        <v>533163</v>
      </c>
      <c r="AW36" s="25"/>
      <c r="AX36" s="162">
        <v>1000000</v>
      </c>
      <c r="AY36" s="649">
        <v>1400000</v>
      </c>
      <c r="AZ36" s="159">
        <v>700000</v>
      </c>
      <c r="BA36" s="630">
        <v>0</v>
      </c>
      <c r="BB36" s="158"/>
      <c r="BC36" s="159"/>
      <c r="BD36" s="159"/>
      <c r="BE36" s="669"/>
      <c r="BF36" s="669">
        <v>800000</v>
      </c>
      <c r="BG36" s="159"/>
      <c r="BH36" s="159"/>
      <c r="BI36" s="159"/>
      <c r="BJ36" s="159"/>
      <c r="BK36" s="159"/>
      <c r="BL36" s="11">
        <f t="shared" si="59"/>
        <v>15384163</v>
      </c>
      <c r="BM36" s="11">
        <f>Summary!C38</f>
        <v>15000000</v>
      </c>
      <c r="BN36" s="114">
        <f t="shared" si="60"/>
        <v>-384163</v>
      </c>
      <c r="BO36" s="485" t="s">
        <v>272</v>
      </c>
      <c r="BP36" s="485" t="s">
        <v>372</v>
      </c>
      <c r="BQ36" s="497">
        <v>1.1599999999999999</v>
      </c>
    </row>
    <row r="37" spans="1:69" ht="15.6" thickBot="1" x14ac:dyDescent="0.35">
      <c r="A37" s="80" t="s">
        <v>63</v>
      </c>
      <c r="B37" s="425">
        <f t="shared" si="55"/>
        <v>1993103</v>
      </c>
      <c r="C37" s="555">
        <f t="shared" si="56"/>
        <v>4500000</v>
      </c>
      <c r="D37" s="515">
        <f t="shared" si="57"/>
        <v>4500000</v>
      </c>
      <c r="E37" s="138">
        <f t="shared" si="58"/>
        <v>2506897</v>
      </c>
      <c r="F37" s="93" t="s">
        <v>63</v>
      </c>
      <c r="G37" s="206"/>
      <c r="H37" s="158"/>
      <c r="I37" s="159"/>
      <c r="J37" s="158"/>
      <c r="K37" s="159"/>
      <c r="L37" s="159"/>
      <c r="M37" s="158"/>
      <c r="N37" s="159"/>
      <c r="O37" s="159"/>
      <c r="P37" s="159"/>
      <c r="Q37" s="207">
        <v>1243103</v>
      </c>
      <c r="R37" s="159"/>
      <c r="S37" s="158"/>
      <c r="T37" s="158"/>
      <c r="U37" s="159"/>
      <c r="V37" s="159"/>
      <c r="W37" s="159"/>
      <c r="X37" s="173"/>
      <c r="Y37" s="173"/>
      <c r="Z37" s="159"/>
      <c r="AA37" s="159"/>
      <c r="AB37" s="605">
        <v>0</v>
      </c>
      <c r="AC37" s="159"/>
      <c r="AD37" s="159"/>
      <c r="AE37" s="159"/>
      <c r="AF37" s="159"/>
      <c r="AG37" s="159"/>
      <c r="AH37" s="159"/>
      <c r="AI37" s="159"/>
      <c r="AJ37" s="173"/>
      <c r="AK37" s="159"/>
      <c r="AL37" s="159"/>
      <c r="AM37" s="159"/>
      <c r="AN37" s="159"/>
      <c r="AO37" s="694"/>
      <c r="AP37" s="694"/>
      <c r="AQ37" s="159"/>
      <c r="AR37" s="159"/>
      <c r="AS37" s="6"/>
      <c r="AT37" s="717"/>
      <c r="AU37" s="471">
        <v>750000</v>
      </c>
      <c r="AV37" s="686">
        <v>0</v>
      </c>
      <c r="AW37" s="471"/>
      <c r="AX37" s="600"/>
      <c r="AY37" s="648"/>
      <c r="AZ37" s="159"/>
      <c r="BA37" s="630">
        <v>0</v>
      </c>
      <c r="BB37" s="158"/>
      <c r="BC37" s="159"/>
      <c r="BD37" s="159"/>
      <c r="BE37" s="669"/>
      <c r="BF37" s="669"/>
      <c r="BG37" s="159"/>
      <c r="BH37" s="159"/>
      <c r="BI37" s="159"/>
      <c r="BJ37" s="159"/>
      <c r="BK37" s="159"/>
      <c r="BL37" s="11">
        <f t="shared" si="59"/>
        <v>1993103</v>
      </c>
      <c r="BM37" s="11">
        <f>Summary!C39</f>
        <v>4500000</v>
      </c>
      <c r="BN37" s="109">
        <f t="shared" si="60"/>
        <v>2506897</v>
      </c>
      <c r="BO37" s="485" t="s">
        <v>275</v>
      </c>
      <c r="BP37" s="485" t="s">
        <v>381</v>
      </c>
      <c r="BQ37" s="497">
        <v>1.1599999999999999</v>
      </c>
    </row>
    <row r="38" spans="1:69" ht="16.2" thickBot="1" x14ac:dyDescent="0.45">
      <c r="A38" s="80" t="s">
        <v>64</v>
      </c>
      <c r="B38" s="105">
        <f t="shared" si="55"/>
        <v>3366459</v>
      </c>
      <c r="C38" s="555">
        <f t="shared" si="56"/>
        <v>5000000</v>
      </c>
      <c r="D38" s="515">
        <f t="shared" si="57"/>
        <v>5000000</v>
      </c>
      <c r="E38" s="138">
        <f t="shared" si="58"/>
        <v>1633541</v>
      </c>
      <c r="F38" s="93" t="s">
        <v>64</v>
      </c>
      <c r="G38" s="159"/>
      <c r="H38" s="158"/>
      <c r="I38" s="159"/>
      <c r="J38" s="158"/>
      <c r="K38" s="159"/>
      <c r="L38" s="159"/>
      <c r="M38" s="158"/>
      <c r="N38" s="159"/>
      <c r="O38" s="159"/>
      <c r="P38" s="159"/>
      <c r="Q38" s="158"/>
      <c r="R38" s="196"/>
      <c r="S38" s="566"/>
      <c r="T38" s="566">
        <v>1600000</v>
      </c>
      <c r="U38" s="159"/>
      <c r="V38" s="159"/>
      <c r="W38" s="159"/>
      <c r="X38" s="173"/>
      <c r="Y38" s="173"/>
      <c r="Z38" s="159"/>
      <c r="AA38" s="159"/>
      <c r="AB38" s="605">
        <v>0</v>
      </c>
      <c r="AC38" s="159"/>
      <c r="AD38" s="173"/>
      <c r="AE38" s="159"/>
      <c r="AF38" s="173"/>
      <c r="AG38" s="159"/>
      <c r="AH38" s="159"/>
      <c r="AI38" s="159"/>
      <c r="AJ38" s="173"/>
      <c r="AK38" s="173"/>
      <c r="AL38" s="159"/>
      <c r="AM38" s="159"/>
      <c r="AN38" s="159"/>
      <c r="AO38" s="694"/>
      <c r="AP38" s="694"/>
      <c r="AQ38" s="159"/>
      <c r="AR38" s="159"/>
      <c r="AS38" s="6"/>
      <c r="AT38" s="717"/>
      <c r="AU38" s="601"/>
      <c r="AV38" s="686">
        <v>0</v>
      </c>
      <c r="AW38" s="161"/>
      <c r="AX38" s="602"/>
      <c r="AY38" s="664">
        <v>1600000</v>
      </c>
      <c r="AZ38" s="159"/>
      <c r="BA38" s="630">
        <v>166459</v>
      </c>
      <c r="BB38" s="158"/>
      <c r="BC38" s="159"/>
      <c r="BD38" s="159"/>
      <c r="BE38" s="669"/>
      <c r="BF38" s="669"/>
      <c r="BG38" s="159"/>
      <c r="BH38" s="159"/>
      <c r="BI38" s="159"/>
      <c r="BJ38" s="159"/>
      <c r="BK38" s="159"/>
      <c r="BL38" s="11">
        <f t="shared" si="59"/>
        <v>3366459</v>
      </c>
      <c r="BM38" s="11">
        <f>Summary!C40</f>
        <v>5000000</v>
      </c>
      <c r="BN38" s="109">
        <f t="shared" si="60"/>
        <v>1633541</v>
      </c>
      <c r="BO38" s="485" t="s">
        <v>271</v>
      </c>
      <c r="BP38" s="485" t="s">
        <v>382</v>
      </c>
      <c r="BQ38" s="497">
        <v>1.1299999999999999</v>
      </c>
    </row>
    <row r="39" spans="1:69" ht="15.6" thickBot="1" x14ac:dyDescent="0.35">
      <c r="A39" s="80" t="s">
        <v>65</v>
      </c>
      <c r="B39" s="105">
        <f t="shared" si="55"/>
        <v>1150000</v>
      </c>
      <c r="C39" s="555">
        <f t="shared" si="56"/>
        <v>1000000</v>
      </c>
      <c r="D39" s="515">
        <f t="shared" si="57"/>
        <v>1000000</v>
      </c>
      <c r="E39" s="138">
        <f t="shared" si="58"/>
        <v>-150000</v>
      </c>
      <c r="F39" s="93" t="s">
        <v>65</v>
      </c>
      <c r="G39" s="159"/>
      <c r="H39" s="158"/>
      <c r="I39" s="159"/>
      <c r="J39" s="158"/>
      <c r="K39" s="159"/>
      <c r="L39" s="159"/>
      <c r="M39" s="158"/>
      <c r="N39" s="159"/>
      <c r="O39" s="159"/>
      <c r="P39" s="159"/>
      <c r="Q39" s="158">
        <v>300000</v>
      </c>
      <c r="R39" s="159"/>
      <c r="S39" s="568"/>
      <c r="T39" s="568"/>
      <c r="U39" s="159"/>
      <c r="V39" s="159"/>
      <c r="W39" s="159"/>
      <c r="X39" s="173"/>
      <c r="Y39" s="173"/>
      <c r="Z39" s="159"/>
      <c r="AA39" s="159"/>
      <c r="AB39" s="605">
        <v>0</v>
      </c>
      <c r="AC39" s="159"/>
      <c r="AD39" s="159"/>
      <c r="AE39" s="159"/>
      <c r="AF39" s="159"/>
      <c r="AG39" s="159"/>
      <c r="AH39" s="159"/>
      <c r="AI39" s="159"/>
      <c r="AJ39" s="173"/>
      <c r="AK39" s="159"/>
      <c r="AL39" s="159"/>
      <c r="AM39" s="206"/>
      <c r="AN39" s="159"/>
      <c r="AO39" s="686">
        <v>200000</v>
      </c>
      <c r="AP39" s="686"/>
      <c r="AQ39" s="159"/>
      <c r="AR39" s="159"/>
      <c r="AS39" s="6"/>
      <c r="AT39" s="717"/>
      <c r="AU39" s="26">
        <v>200000</v>
      </c>
      <c r="AV39" s="686">
        <v>0</v>
      </c>
      <c r="AW39" s="161"/>
      <c r="AX39" s="602"/>
      <c r="AY39" s="662">
        <v>150000</v>
      </c>
      <c r="AZ39" s="159"/>
      <c r="BA39" s="630">
        <v>0</v>
      </c>
      <c r="BB39" s="158"/>
      <c r="BC39" s="159"/>
      <c r="BD39" s="159"/>
      <c r="BE39" s="669"/>
      <c r="BF39" s="206">
        <v>300000</v>
      </c>
      <c r="BG39" s="159"/>
      <c r="BH39" s="159"/>
      <c r="BI39" s="159"/>
      <c r="BJ39" s="159"/>
      <c r="BK39" s="159"/>
      <c r="BL39" s="11">
        <f t="shared" si="59"/>
        <v>1150000</v>
      </c>
      <c r="BM39" s="11">
        <f>Summary!C41</f>
        <v>1000000</v>
      </c>
      <c r="BN39" s="109">
        <f t="shared" si="60"/>
        <v>-150000</v>
      </c>
      <c r="BO39" s="485" t="s">
        <v>200</v>
      </c>
      <c r="BP39" s="485" t="s">
        <v>383</v>
      </c>
      <c r="BQ39" s="497">
        <v>1.1599999999999999</v>
      </c>
    </row>
    <row r="40" spans="1:69" ht="16.8" thickBot="1" x14ac:dyDescent="0.5">
      <c r="A40" s="80" t="s">
        <v>66</v>
      </c>
      <c r="B40" s="105">
        <f t="shared" si="55"/>
        <v>5268500</v>
      </c>
      <c r="C40" s="555">
        <f t="shared" si="56"/>
        <v>8000000</v>
      </c>
      <c r="D40" s="515">
        <f t="shared" si="57"/>
        <v>8000000</v>
      </c>
      <c r="E40" s="138">
        <f t="shared" si="58"/>
        <v>2731500</v>
      </c>
      <c r="F40" s="93" t="s">
        <v>66</v>
      </c>
      <c r="G40" s="341"/>
      <c r="H40" s="582"/>
      <c r="I40" s="64"/>
      <c r="J40" s="464"/>
      <c r="K40" s="573"/>
      <c r="L40" s="64"/>
      <c r="M40" s="464">
        <v>400000</v>
      </c>
      <c r="N40" s="159"/>
      <c r="O40" s="64"/>
      <c r="P40" s="64"/>
      <c r="Q40" s="158">
        <v>600000</v>
      </c>
      <c r="R40" s="64"/>
      <c r="S40" s="567"/>
      <c r="T40" s="566">
        <v>500000</v>
      </c>
      <c r="U40" s="64"/>
      <c r="V40" s="159"/>
      <c r="W40" s="159"/>
      <c r="X40" s="173"/>
      <c r="Y40" s="173"/>
      <c r="Z40" s="159"/>
      <c r="AA40" s="159"/>
      <c r="AB40" s="605">
        <v>0</v>
      </c>
      <c r="AC40" s="159"/>
      <c r="AD40" s="173"/>
      <c r="AE40" s="159"/>
      <c r="AF40" s="173"/>
      <c r="AG40" s="159"/>
      <c r="AH40" s="159"/>
      <c r="AI40" s="159"/>
      <c r="AJ40" s="173"/>
      <c r="AK40" s="159"/>
      <c r="AL40" s="159"/>
      <c r="AM40" s="159"/>
      <c r="AN40" s="159"/>
      <c r="AO40" s="686"/>
      <c r="AP40" s="686">
        <v>300000</v>
      </c>
      <c r="AQ40" s="159"/>
      <c r="AR40" s="159"/>
      <c r="AS40" s="158"/>
      <c r="AT40" s="726"/>
      <c r="AU40" s="161">
        <v>1500000</v>
      </c>
      <c r="AV40" s="686">
        <v>0</v>
      </c>
      <c r="AW40" s="25"/>
      <c r="AX40" s="162">
        <v>1300000</v>
      </c>
      <c r="AY40" s="665"/>
      <c r="AZ40" s="159"/>
      <c r="BA40" s="630">
        <v>668500</v>
      </c>
      <c r="BB40" s="158"/>
      <c r="BC40" s="158"/>
      <c r="BD40" s="158"/>
      <c r="BE40" s="669"/>
      <c r="BF40" s="669"/>
      <c r="BG40" s="159"/>
      <c r="BH40" s="159"/>
      <c r="BI40" s="159"/>
      <c r="BJ40" s="159"/>
      <c r="BK40" s="159"/>
      <c r="BL40" s="11">
        <f t="shared" si="59"/>
        <v>5268500</v>
      </c>
      <c r="BM40" s="11">
        <f>Summary!C42</f>
        <v>8000000</v>
      </c>
      <c r="BN40" s="109">
        <f t="shared" si="60"/>
        <v>2731500</v>
      </c>
      <c r="BO40" s="485" t="s">
        <v>201</v>
      </c>
      <c r="BP40" s="485" t="s">
        <v>369</v>
      </c>
      <c r="BQ40" s="497">
        <v>1.1299999999999999</v>
      </c>
    </row>
    <row r="41" spans="1:69" ht="15.6" thickBot="1" x14ac:dyDescent="0.35">
      <c r="A41" s="80" t="s">
        <v>312</v>
      </c>
      <c r="B41" s="105">
        <f t="shared" si="55"/>
        <v>0</v>
      </c>
      <c r="C41" s="555">
        <f t="shared" si="56"/>
        <v>0</v>
      </c>
      <c r="D41" s="515">
        <f t="shared" si="57"/>
        <v>0</v>
      </c>
      <c r="E41" s="138">
        <f t="shared" si="58"/>
        <v>0</v>
      </c>
      <c r="F41" s="93" t="str">
        <f>A41</f>
        <v>DIN News</v>
      </c>
      <c r="G41" s="162"/>
      <c r="H41" s="158"/>
      <c r="I41" s="159"/>
      <c r="J41" s="158"/>
      <c r="K41" s="159"/>
      <c r="L41" s="159"/>
      <c r="M41" s="158"/>
      <c r="N41" s="159"/>
      <c r="O41" s="159"/>
      <c r="P41" s="159"/>
      <c r="Q41" s="158"/>
      <c r="R41" s="159"/>
      <c r="S41" s="158"/>
      <c r="T41" s="158"/>
      <c r="U41" s="159"/>
      <c r="V41" s="159"/>
      <c r="W41" s="159"/>
      <c r="X41" s="669"/>
      <c r="Y41" s="159"/>
      <c r="Z41" s="159"/>
      <c r="AA41" s="159"/>
      <c r="AB41" s="605">
        <v>0</v>
      </c>
      <c r="AC41" s="159"/>
      <c r="AD41" s="159"/>
      <c r="AE41" s="159"/>
      <c r="AF41" s="159"/>
      <c r="AG41" s="159"/>
      <c r="AH41" s="159"/>
      <c r="AI41" s="159"/>
      <c r="AJ41" s="173"/>
      <c r="AK41" s="159"/>
      <c r="AL41" s="159"/>
      <c r="AM41" s="159"/>
      <c r="AN41" s="159"/>
      <c r="AO41" s="694"/>
      <c r="AP41" s="694"/>
      <c r="AQ41" s="159"/>
      <c r="AR41" s="159"/>
      <c r="AS41" s="6"/>
      <c r="AT41" s="717"/>
      <c r="AU41" s="25"/>
      <c r="AV41" s="686">
        <v>0</v>
      </c>
      <c r="AW41" s="25"/>
      <c r="AX41" s="162"/>
      <c r="AY41" s="648"/>
      <c r="AZ41" s="159"/>
      <c r="BA41" s="630">
        <v>0</v>
      </c>
      <c r="BB41" s="158"/>
      <c r="BC41" s="159"/>
      <c r="BD41" s="159"/>
      <c r="BE41" s="669"/>
      <c r="BF41" s="669"/>
      <c r="BG41" s="159"/>
      <c r="BH41" s="159"/>
      <c r="BI41" s="159"/>
      <c r="BJ41" s="159"/>
      <c r="BK41" s="159"/>
      <c r="BL41" s="11">
        <f t="shared" si="59"/>
        <v>0</v>
      </c>
      <c r="BM41" s="11">
        <f>Summary!C43</f>
        <v>0</v>
      </c>
      <c r="BN41" s="109">
        <f t="shared" si="60"/>
        <v>0</v>
      </c>
      <c r="BO41" s="485" t="s">
        <v>437</v>
      </c>
      <c r="BP41" s="485" t="s">
        <v>384</v>
      </c>
      <c r="BQ41" s="497">
        <v>1.1599999999999999</v>
      </c>
    </row>
    <row r="42" spans="1:69" ht="16.8" thickBot="1" x14ac:dyDescent="0.5">
      <c r="A42" s="80" t="s">
        <v>68</v>
      </c>
      <c r="B42" s="105">
        <f t="shared" si="55"/>
        <v>7594953</v>
      </c>
      <c r="C42" s="555">
        <f t="shared" si="56"/>
        <v>8000000</v>
      </c>
      <c r="D42" s="515">
        <f t="shared" si="57"/>
        <v>8000000</v>
      </c>
      <c r="E42" s="138">
        <f t="shared" si="58"/>
        <v>405047</v>
      </c>
      <c r="F42" s="93" t="s">
        <v>68</v>
      </c>
      <c r="G42" s="162"/>
      <c r="H42" s="345"/>
      <c r="I42" s="159"/>
      <c r="J42" s="162">
        <v>500000</v>
      </c>
      <c r="K42" s="341"/>
      <c r="L42" s="615"/>
      <c r="M42" s="162">
        <v>500000</v>
      </c>
      <c r="N42" s="159"/>
      <c r="O42" s="159"/>
      <c r="P42" s="159"/>
      <c r="Q42" s="158"/>
      <c r="R42" s="159"/>
      <c r="S42" s="567"/>
      <c r="T42" s="566">
        <v>900000</v>
      </c>
      <c r="U42" s="159"/>
      <c r="V42" s="159"/>
      <c r="W42" s="159"/>
      <c r="X42" s="173">
        <v>300000</v>
      </c>
      <c r="Y42" s="173"/>
      <c r="Z42" s="159"/>
      <c r="AA42" s="159"/>
      <c r="AB42" s="605">
        <v>0</v>
      </c>
      <c r="AC42" s="159"/>
      <c r="AD42" s="173">
        <v>300000</v>
      </c>
      <c r="AE42" s="159"/>
      <c r="AF42" s="173"/>
      <c r="AG42" s="159"/>
      <c r="AH42" s="159"/>
      <c r="AI42" s="159"/>
      <c r="AJ42" s="173">
        <v>500000</v>
      </c>
      <c r="AK42" s="159"/>
      <c r="AL42" s="565"/>
      <c r="AM42" s="565"/>
      <c r="AN42" s="159"/>
      <c r="AO42" s="686">
        <v>500000</v>
      </c>
      <c r="AP42" s="686">
        <v>600000</v>
      </c>
      <c r="AQ42" s="159"/>
      <c r="AR42" s="159"/>
      <c r="AS42" s="158"/>
      <c r="AT42" s="707">
        <v>600000</v>
      </c>
      <c r="AU42" s="25">
        <v>800000</v>
      </c>
      <c r="AV42" s="686">
        <v>351703</v>
      </c>
      <c r="AW42" s="25"/>
      <c r="AX42" s="162">
        <v>1000000</v>
      </c>
      <c r="AY42" s="649">
        <v>500000</v>
      </c>
      <c r="AZ42" s="159"/>
      <c r="BA42" s="630">
        <v>243250</v>
      </c>
      <c r="BB42" s="158"/>
      <c r="BC42" s="159"/>
      <c r="BD42" s="159"/>
      <c r="BE42" s="669"/>
      <c r="BF42" s="669"/>
      <c r="BG42" s="159"/>
      <c r="BH42" s="159"/>
      <c r="BI42" s="159"/>
      <c r="BJ42" s="159"/>
      <c r="BK42" s="159"/>
      <c r="BL42" s="11">
        <f t="shared" si="59"/>
        <v>7594953</v>
      </c>
      <c r="BM42" s="11">
        <f>Summary!C44</f>
        <v>8000000</v>
      </c>
      <c r="BN42" s="109">
        <f t="shared" si="60"/>
        <v>405047</v>
      </c>
      <c r="BO42" s="485" t="s">
        <v>285</v>
      </c>
      <c r="BP42" s="485" t="s">
        <v>375</v>
      </c>
      <c r="BQ42" s="497">
        <v>1.1299999999999999</v>
      </c>
    </row>
    <row r="43" spans="1:69" ht="15.6" thickBot="1" x14ac:dyDescent="0.35">
      <c r="A43" s="80" t="s">
        <v>69</v>
      </c>
      <c r="B43" s="105">
        <f t="shared" si="55"/>
        <v>7426098</v>
      </c>
      <c r="C43" s="555">
        <f t="shared" si="56"/>
        <v>7500000</v>
      </c>
      <c r="D43" s="515">
        <f t="shared" si="57"/>
        <v>7500000</v>
      </c>
      <c r="E43" s="138">
        <f t="shared" si="58"/>
        <v>73902</v>
      </c>
      <c r="F43" s="93" t="s">
        <v>69</v>
      </c>
      <c r="G43" s="159"/>
      <c r="H43" s="158"/>
      <c r="I43" s="159"/>
      <c r="J43" s="158"/>
      <c r="K43" s="159"/>
      <c r="L43" s="159"/>
      <c r="M43" s="158"/>
      <c r="N43" s="159"/>
      <c r="O43" s="159"/>
      <c r="P43" s="159"/>
      <c r="Q43" s="207">
        <v>2212389</v>
      </c>
      <c r="R43" s="159"/>
      <c r="S43" s="158"/>
      <c r="T43" s="158"/>
      <c r="U43" s="159"/>
      <c r="V43" s="159"/>
      <c r="W43" s="159"/>
      <c r="X43" s="173">
        <v>479709</v>
      </c>
      <c r="Y43" s="173"/>
      <c r="Z43" s="159"/>
      <c r="AA43" s="159"/>
      <c r="AB43" s="605">
        <v>334000</v>
      </c>
      <c r="AC43" s="159"/>
      <c r="AD43" s="159"/>
      <c r="AE43" s="159"/>
      <c r="AF43" s="159"/>
      <c r="AG43" s="159"/>
      <c r="AH43" s="159"/>
      <c r="AI43" s="159"/>
      <c r="AJ43" s="173"/>
      <c r="AK43" s="159"/>
      <c r="AL43" s="159"/>
      <c r="AM43" s="206"/>
      <c r="AN43" s="159"/>
      <c r="AO43" s="702">
        <v>1100000</v>
      </c>
      <c r="AP43" s="702">
        <v>1100000</v>
      </c>
      <c r="AQ43" s="159"/>
      <c r="AR43" s="159"/>
      <c r="AS43" s="569"/>
      <c r="AT43" s="717"/>
      <c r="AU43" s="471">
        <v>2200000</v>
      </c>
      <c r="AV43" s="686">
        <v>0</v>
      </c>
      <c r="AW43" s="471"/>
      <c r="AX43" s="602"/>
      <c r="AY43" s="648"/>
      <c r="AZ43" s="159"/>
      <c r="BA43" s="630">
        <v>0</v>
      </c>
      <c r="BB43" s="158"/>
      <c r="BC43" s="158"/>
      <c r="BD43" s="158"/>
      <c r="BE43" s="669"/>
      <c r="BF43" s="669"/>
      <c r="BG43" s="159"/>
      <c r="BH43" s="159"/>
      <c r="BI43" s="159"/>
      <c r="BJ43" s="159"/>
      <c r="BK43" s="159"/>
      <c r="BL43" s="11">
        <f t="shared" si="59"/>
        <v>7426098</v>
      </c>
      <c r="BM43" s="11">
        <f>Summary!C45</f>
        <v>7500000</v>
      </c>
      <c r="BN43" s="109">
        <f t="shared" si="60"/>
        <v>73902</v>
      </c>
      <c r="BO43" s="485" t="s">
        <v>270</v>
      </c>
      <c r="BP43" s="485" t="s">
        <v>368</v>
      </c>
      <c r="BQ43" s="497">
        <v>1.1299999999999999</v>
      </c>
    </row>
    <row r="44" spans="1:69" ht="16.8" thickBot="1" x14ac:dyDescent="0.5">
      <c r="A44" s="80" t="s">
        <v>71</v>
      </c>
      <c r="B44" s="105">
        <f t="shared" si="55"/>
        <v>8039250</v>
      </c>
      <c r="C44" s="555">
        <f t="shared" si="56"/>
        <v>10000000</v>
      </c>
      <c r="D44" s="515">
        <f t="shared" si="57"/>
        <v>10000000</v>
      </c>
      <c r="E44" s="138">
        <f t="shared" si="58"/>
        <v>1960750</v>
      </c>
      <c r="F44" s="93" t="s">
        <v>71</v>
      </c>
      <c r="G44" s="345"/>
      <c r="H44" s="345"/>
      <c r="I44" s="159"/>
      <c r="J44" s="162">
        <v>400000</v>
      </c>
      <c r="K44" s="341"/>
      <c r="L44" s="159"/>
      <c r="M44" s="162">
        <v>500000</v>
      </c>
      <c r="N44" s="159"/>
      <c r="O44" s="159"/>
      <c r="P44" s="159"/>
      <c r="Q44" s="614">
        <v>800000</v>
      </c>
      <c r="R44" s="575"/>
      <c r="S44" s="567"/>
      <c r="T44" s="570">
        <v>800000</v>
      </c>
      <c r="U44" s="159"/>
      <c r="V44" s="159"/>
      <c r="W44" s="159"/>
      <c r="X44" s="559"/>
      <c r="Y44" s="559"/>
      <c r="Z44" s="159">
        <v>300000</v>
      </c>
      <c r="AA44" s="159"/>
      <c r="AB44" s="605">
        <v>0</v>
      </c>
      <c r="AC44" s="159"/>
      <c r="AD44" s="159">
        <v>400000</v>
      </c>
      <c r="AE44" s="159"/>
      <c r="AF44" s="159">
        <v>500000</v>
      </c>
      <c r="AG44" s="159"/>
      <c r="AH44" s="159"/>
      <c r="AI44" s="159"/>
      <c r="AJ44" s="173"/>
      <c r="AK44" s="159"/>
      <c r="AL44" s="159"/>
      <c r="AM44" s="206"/>
      <c r="AN44" s="159"/>
      <c r="AO44" s="686">
        <v>500000</v>
      </c>
      <c r="AP44" s="686">
        <v>500000</v>
      </c>
      <c r="AQ44" s="159"/>
      <c r="AR44" s="159"/>
      <c r="AS44" s="158"/>
      <c r="AT44" s="717"/>
      <c r="AU44" s="603">
        <v>1000000</v>
      </c>
      <c r="AV44" s="686">
        <v>0</v>
      </c>
      <c r="AW44" s="161"/>
      <c r="AX44" s="162"/>
      <c r="AY44" s="666">
        <v>1000000</v>
      </c>
      <c r="AZ44" s="159">
        <v>500000</v>
      </c>
      <c r="BA44" s="630">
        <v>339250</v>
      </c>
      <c r="BB44" s="158"/>
      <c r="BC44" s="159"/>
      <c r="BD44" s="159"/>
      <c r="BE44" s="669"/>
      <c r="BF44" s="669">
        <v>500000</v>
      </c>
      <c r="BG44" s="159"/>
      <c r="BH44" s="159"/>
      <c r="BI44" s="159"/>
      <c r="BJ44" s="159"/>
      <c r="BK44" s="159"/>
      <c r="BL44" s="11">
        <f t="shared" si="59"/>
        <v>8039250</v>
      </c>
      <c r="BM44" s="11">
        <f>Summary!C46</f>
        <v>10000000</v>
      </c>
      <c r="BN44" s="109">
        <f t="shared" si="60"/>
        <v>1960750</v>
      </c>
      <c r="BO44" s="485" t="s">
        <v>199</v>
      </c>
      <c r="BP44" s="485" t="s">
        <v>385</v>
      </c>
      <c r="BQ44" s="497">
        <v>1.1299999999999999</v>
      </c>
    </row>
    <row r="45" spans="1:69" ht="16.2" thickBot="1" x14ac:dyDescent="0.45">
      <c r="A45" s="80" t="s">
        <v>37</v>
      </c>
      <c r="B45" s="105">
        <f t="shared" si="55"/>
        <v>0</v>
      </c>
      <c r="C45" s="555">
        <f t="shared" si="56"/>
        <v>0</v>
      </c>
      <c r="D45" s="515">
        <f t="shared" si="57"/>
        <v>0</v>
      </c>
      <c r="E45" s="138">
        <f t="shared" si="58"/>
        <v>0</v>
      </c>
      <c r="F45" s="80" t="s">
        <v>37</v>
      </c>
      <c r="G45" s="159"/>
      <c r="H45" s="158"/>
      <c r="I45" s="159"/>
      <c r="J45" s="158"/>
      <c r="K45" s="159"/>
      <c r="L45" s="159"/>
      <c r="M45" s="158"/>
      <c r="N45" s="159"/>
      <c r="O45" s="159"/>
      <c r="P45" s="159"/>
      <c r="Q45" s="158"/>
      <c r="R45" s="159"/>
      <c r="S45" s="465"/>
      <c r="T45" s="465"/>
      <c r="U45" s="159"/>
      <c r="V45" s="159"/>
      <c r="W45" s="159"/>
      <c r="X45" s="669"/>
      <c r="Y45" s="159"/>
      <c r="Z45" s="159"/>
      <c r="AA45" s="159"/>
      <c r="AB45" s="605">
        <v>0</v>
      </c>
      <c r="AC45" s="159"/>
      <c r="AD45" s="159"/>
      <c r="AE45" s="159"/>
      <c r="AF45" s="159"/>
      <c r="AG45" s="159"/>
      <c r="AH45" s="159"/>
      <c r="AI45" s="159"/>
      <c r="AJ45" s="173"/>
      <c r="AK45" s="159"/>
      <c r="AL45" s="159"/>
      <c r="AM45" s="159"/>
      <c r="AN45" s="159"/>
      <c r="AO45" s="694"/>
      <c r="AP45" s="694"/>
      <c r="AQ45" s="159"/>
      <c r="AR45" s="159"/>
      <c r="AS45" s="6"/>
      <c r="AT45" s="717"/>
      <c r="AU45" s="601"/>
      <c r="AV45" s="686">
        <v>0</v>
      </c>
      <c r="AW45" s="161"/>
      <c r="AX45" s="602"/>
      <c r="AY45" s="667"/>
      <c r="AZ45" s="159"/>
      <c r="BA45" s="630">
        <v>0</v>
      </c>
      <c r="BB45" s="158"/>
      <c r="BC45" s="159"/>
      <c r="BD45" s="159"/>
      <c r="BE45" s="669"/>
      <c r="BF45" s="669"/>
      <c r="BG45" s="159"/>
      <c r="BH45" s="159"/>
      <c r="BI45" s="159"/>
      <c r="BJ45" s="159"/>
      <c r="BK45" s="159"/>
      <c r="BL45" s="11">
        <f t="shared" si="59"/>
        <v>0</v>
      </c>
      <c r="BM45" s="11">
        <f>Summary!C47</f>
        <v>0</v>
      </c>
      <c r="BN45" s="109">
        <f t="shared" si="60"/>
        <v>0</v>
      </c>
      <c r="BO45" s="485" t="s">
        <v>274</v>
      </c>
      <c r="BP45" s="485" t="s">
        <v>364</v>
      </c>
      <c r="BQ45" s="497">
        <v>1.1599999999999999</v>
      </c>
    </row>
    <row r="46" spans="1:69" ht="16.8" thickBot="1" x14ac:dyDescent="0.5">
      <c r="A46" s="80" t="s">
        <v>74</v>
      </c>
      <c r="B46" s="105">
        <f t="shared" si="55"/>
        <v>5120671</v>
      </c>
      <c r="C46" s="555">
        <f t="shared" si="56"/>
        <v>8000000</v>
      </c>
      <c r="D46" s="515">
        <f t="shared" si="57"/>
        <v>8000000</v>
      </c>
      <c r="E46" s="138">
        <f t="shared" si="58"/>
        <v>2879329</v>
      </c>
      <c r="F46" s="93" t="s">
        <v>74</v>
      </c>
      <c r="G46" s="162"/>
      <c r="H46" s="345"/>
      <c r="J46" s="345">
        <v>350000</v>
      </c>
      <c r="K46" s="341"/>
      <c r="L46" s="64"/>
      <c r="M46" s="162">
        <v>300000</v>
      </c>
      <c r="N46" s="159"/>
      <c r="O46" s="159"/>
      <c r="P46" s="159"/>
      <c r="Q46" s="158">
        <v>400000</v>
      </c>
      <c r="R46" s="159"/>
      <c r="S46" s="567"/>
      <c r="T46" s="614">
        <v>400000</v>
      </c>
      <c r="U46" s="159"/>
      <c r="V46" s="159"/>
      <c r="W46" s="159"/>
      <c r="X46" s="560"/>
      <c r="Y46" s="560"/>
      <c r="Z46" s="159"/>
      <c r="AA46" s="159"/>
      <c r="AB46" s="605">
        <v>55713</v>
      </c>
      <c r="AC46" s="159"/>
      <c r="AD46" s="159"/>
      <c r="AE46" s="159"/>
      <c r="AF46" s="159"/>
      <c r="AG46" s="159"/>
      <c r="AH46" s="159"/>
      <c r="AI46" s="159">
        <v>400000</v>
      </c>
      <c r="AJ46" s="173"/>
      <c r="AK46" s="159"/>
      <c r="AL46" s="159"/>
      <c r="AM46" s="159"/>
      <c r="AN46" s="159"/>
      <c r="AO46" s="702"/>
      <c r="AP46" s="702"/>
      <c r="AQ46" s="159"/>
      <c r="AR46" s="159"/>
      <c r="AS46" s="158"/>
      <c r="AT46" s="726">
        <v>300000</v>
      </c>
      <c r="AU46" s="604">
        <v>1000000</v>
      </c>
      <c r="AV46" s="686">
        <v>0</v>
      </c>
      <c r="AW46" s="601"/>
      <c r="AX46" s="162">
        <v>700000</v>
      </c>
      <c r="AY46" s="653">
        <v>500000</v>
      </c>
      <c r="AZ46" s="159">
        <v>500000</v>
      </c>
      <c r="BA46" s="630">
        <v>214958</v>
      </c>
      <c r="BB46" s="158"/>
      <c r="BC46" s="158"/>
      <c r="BD46" s="158"/>
      <c r="BE46" s="669"/>
      <c r="BF46" s="669"/>
      <c r="BG46" s="159"/>
      <c r="BH46" s="159"/>
      <c r="BI46" s="159"/>
      <c r="BJ46" s="159"/>
      <c r="BK46" s="159"/>
      <c r="BL46" s="11">
        <f t="shared" si="59"/>
        <v>5120671</v>
      </c>
      <c r="BM46" s="11">
        <f>Summary!C48</f>
        <v>8000000</v>
      </c>
      <c r="BN46" s="109">
        <f t="shared" si="60"/>
        <v>2879329</v>
      </c>
      <c r="BO46" s="485" t="s">
        <v>289</v>
      </c>
      <c r="BP46" s="485" t="s">
        <v>386</v>
      </c>
      <c r="BQ46" s="497">
        <v>1.1299999999999999</v>
      </c>
    </row>
    <row r="47" spans="1:69" ht="15.6" thickBot="1" x14ac:dyDescent="0.35">
      <c r="A47" s="80" t="s">
        <v>75</v>
      </c>
      <c r="B47" s="105">
        <f t="shared" si="55"/>
        <v>600000</v>
      </c>
      <c r="C47" s="555">
        <f t="shared" si="56"/>
        <v>1500000</v>
      </c>
      <c r="D47" s="515">
        <f t="shared" si="57"/>
        <v>1500000</v>
      </c>
      <c r="E47" s="138">
        <f t="shared" si="58"/>
        <v>900000</v>
      </c>
      <c r="F47" s="93" t="s">
        <v>75</v>
      </c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8"/>
      <c r="R47" s="159"/>
      <c r="S47" s="567"/>
      <c r="T47" s="566"/>
      <c r="U47" s="159"/>
      <c r="V47" s="159"/>
      <c r="W47" s="159"/>
      <c r="X47" s="561"/>
      <c r="Y47" s="559"/>
      <c r="Z47" s="159"/>
      <c r="AA47" s="159"/>
      <c r="AB47" s="605">
        <v>0</v>
      </c>
      <c r="AC47" s="159"/>
      <c r="AD47" s="159"/>
      <c r="AE47" s="159"/>
      <c r="AF47" s="159"/>
      <c r="AG47" s="159"/>
      <c r="AH47" s="159"/>
      <c r="AI47" s="159"/>
      <c r="AJ47" s="173"/>
      <c r="AK47" s="159"/>
      <c r="AL47" s="159"/>
      <c r="AM47" s="159"/>
      <c r="AN47" s="159"/>
      <c r="AO47" s="694"/>
      <c r="AP47" s="694"/>
      <c r="AQ47" s="159"/>
      <c r="AR47" s="159"/>
      <c r="AS47" s="6"/>
      <c r="AT47" s="717"/>
      <c r="AU47" s="25"/>
      <c r="AV47" s="686">
        <v>0</v>
      </c>
      <c r="AW47" s="25"/>
      <c r="AX47" s="602">
        <v>300000</v>
      </c>
      <c r="AY47" s="662">
        <v>300000</v>
      </c>
      <c r="AZ47" s="159"/>
      <c r="BA47" s="630">
        <v>0</v>
      </c>
      <c r="BB47" s="158"/>
      <c r="BC47" s="159"/>
      <c r="BD47" s="159"/>
      <c r="BE47" s="669"/>
      <c r="BF47" s="206"/>
      <c r="BG47" s="159"/>
      <c r="BH47" s="159"/>
      <c r="BI47" s="159"/>
      <c r="BJ47" s="159"/>
      <c r="BK47" s="159"/>
      <c r="BL47" s="11">
        <f t="shared" si="59"/>
        <v>600000</v>
      </c>
      <c r="BM47" s="11">
        <f>Summary!C49</f>
        <v>1500000</v>
      </c>
      <c r="BN47" s="109">
        <f t="shared" si="60"/>
        <v>900000</v>
      </c>
      <c r="BO47" s="485" t="s">
        <v>260</v>
      </c>
      <c r="BP47" s="485" t="s">
        <v>387</v>
      </c>
      <c r="BQ47" s="497">
        <v>1.1599999999999999</v>
      </c>
    </row>
    <row r="48" spans="1:69" ht="15" x14ac:dyDescent="0.3">
      <c r="A48" s="80" t="s">
        <v>429</v>
      </c>
      <c r="B48" s="105">
        <f t="shared" si="55"/>
        <v>550000</v>
      </c>
      <c r="C48" s="555">
        <f t="shared" si="56"/>
        <v>500000</v>
      </c>
      <c r="D48" s="515">
        <f t="shared" si="57"/>
        <v>500000</v>
      </c>
      <c r="E48" s="138">
        <f t="shared" si="58"/>
        <v>-50000</v>
      </c>
      <c r="F48" s="93" t="s">
        <v>429</v>
      </c>
      <c r="G48" s="159"/>
      <c r="H48" s="206"/>
      <c r="I48" s="159"/>
      <c r="J48" s="206"/>
      <c r="K48" s="159"/>
      <c r="L48" s="159"/>
      <c r="M48" s="206"/>
      <c r="N48" s="159"/>
      <c r="O48" s="159"/>
      <c r="P48" s="159"/>
      <c r="Q48" s="207"/>
      <c r="R48" s="159"/>
      <c r="S48" s="158"/>
      <c r="T48" s="207"/>
      <c r="U48" s="159"/>
      <c r="V48" s="159"/>
      <c r="W48" s="159"/>
      <c r="X48" s="669"/>
      <c r="Y48" s="159"/>
      <c r="Z48" s="159"/>
      <c r="AA48" s="159"/>
      <c r="AB48" s="605">
        <v>0</v>
      </c>
      <c r="AC48" s="159"/>
      <c r="AD48" s="159"/>
      <c r="AE48" s="159"/>
      <c r="AF48" s="159"/>
      <c r="AG48" s="159"/>
      <c r="AH48" s="159"/>
      <c r="AI48" s="159"/>
      <c r="AJ48" s="173"/>
      <c r="AK48" s="159"/>
      <c r="AL48" s="159"/>
      <c r="AM48" s="159"/>
      <c r="AN48" s="159"/>
      <c r="AO48" s="694"/>
      <c r="AP48" s="694"/>
      <c r="AQ48" s="159"/>
      <c r="AR48" s="159"/>
      <c r="AS48" s="6"/>
      <c r="AT48" s="717"/>
      <c r="AU48" s="26">
        <v>200000</v>
      </c>
      <c r="AV48" s="686">
        <v>0</v>
      </c>
      <c r="AW48" s="25"/>
      <c r="AX48" s="602"/>
      <c r="AY48" s="662">
        <v>350000</v>
      </c>
      <c r="AZ48" s="159"/>
      <c r="BA48" s="630">
        <v>0</v>
      </c>
      <c r="BB48" s="158"/>
      <c r="BC48" s="159"/>
      <c r="BD48" s="159"/>
      <c r="BE48" s="669"/>
      <c r="BF48" s="206"/>
      <c r="BG48" s="159"/>
      <c r="BH48" s="159"/>
      <c r="BI48" s="159"/>
      <c r="BJ48" s="159"/>
      <c r="BK48" s="159"/>
      <c r="BL48" s="11">
        <f t="shared" si="59"/>
        <v>550000</v>
      </c>
      <c r="BM48" s="11">
        <f>Summary!C50</f>
        <v>500000</v>
      </c>
      <c r="BN48" s="109">
        <f t="shared" si="60"/>
        <v>-50000</v>
      </c>
      <c r="BO48" s="80" t="s">
        <v>495</v>
      </c>
    </row>
    <row r="49" spans="1:69" s="153" customFormat="1" ht="15" x14ac:dyDescent="0.3">
      <c r="A49" s="80" t="s">
        <v>428</v>
      </c>
      <c r="B49" s="105">
        <f t="shared" si="55"/>
        <v>1150334</v>
      </c>
      <c r="C49" s="555">
        <f t="shared" si="56"/>
        <v>500000</v>
      </c>
      <c r="D49" s="515">
        <f t="shared" si="57"/>
        <v>500000</v>
      </c>
      <c r="E49" s="138">
        <f t="shared" si="58"/>
        <v>-650334</v>
      </c>
      <c r="F49" s="93" t="s">
        <v>428</v>
      </c>
      <c r="G49" s="159"/>
      <c r="H49" s="159"/>
      <c r="I49" s="159"/>
      <c r="J49" s="159">
        <v>200000</v>
      </c>
      <c r="K49" s="159"/>
      <c r="L49" s="159"/>
      <c r="M49" s="206">
        <v>300000</v>
      </c>
      <c r="N49" s="159"/>
      <c r="O49" s="159"/>
      <c r="P49" s="159"/>
      <c r="Q49" s="614">
        <v>200000</v>
      </c>
      <c r="R49" s="612"/>
      <c r="S49" s="614"/>
      <c r="T49" s="614">
        <v>200000</v>
      </c>
      <c r="U49" s="159"/>
      <c r="V49" s="159"/>
      <c r="W49" s="159"/>
      <c r="X49" s="669"/>
      <c r="Y49" s="159"/>
      <c r="Z49" s="159"/>
      <c r="AA49" s="159"/>
      <c r="AB49" s="605">
        <v>50334</v>
      </c>
      <c r="AC49" s="159"/>
      <c r="AD49" s="159"/>
      <c r="AE49" s="159"/>
      <c r="AF49" s="159"/>
      <c r="AG49" s="159"/>
      <c r="AH49" s="159"/>
      <c r="AI49" s="159"/>
      <c r="AJ49" s="173"/>
      <c r="AK49" s="159"/>
      <c r="AL49" s="159"/>
      <c r="AM49" s="159"/>
      <c r="AN49" s="159"/>
      <c r="AO49" s="694"/>
      <c r="AP49" s="694"/>
      <c r="AQ49" s="159"/>
      <c r="AR49" s="159"/>
      <c r="AS49" s="6"/>
      <c r="AT49" s="717"/>
      <c r="AU49" s="604"/>
      <c r="AV49" s="686">
        <v>0</v>
      </c>
      <c r="AW49" s="25"/>
      <c r="AX49" s="602">
        <v>200000</v>
      </c>
      <c r="AY49" s="649"/>
      <c r="AZ49" s="159"/>
      <c r="BA49" s="630">
        <v>0</v>
      </c>
      <c r="BB49" s="158"/>
      <c r="BC49" s="159"/>
      <c r="BD49" s="159"/>
      <c r="BE49" s="669"/>
      <c r="BF49" s="669"/>
      <c r="BG49" s="159"/>
      <c r="BH49" s="159"/>
      <c r="BI49" s="159"/>
      <c r="BJ49" s="159"/>
      <c r="BK49" s="159"/>
      <c r="BL49" s="11">
        <f t="shared" si="59"/>
        <v>1150334</v>
      </c>
      <c r="BM49" s="11">
        <f>Summary!C51</f>
        <v>500000</v>
      </c>
      <c r="BN49" s="109">
        <f t="shared" si="60"/>
        <v>-650334</v>
      </c>
      <c r="BO49" s="80" t="s">
        <v>496</v>
      </c>
      <c r="BQ49" s="499"/>
    </row>
    <row r="50" spans="1:69" ht="15.6" thickBot="1" x14ac:dyDescent="0.35">
      <c r="A50" s="80" t="s">
        <v>77</v>
      </c>
      <c r="B50" s="105">
        <f t="shared" si="55"/>
        <v>0</v>
      </c>
      <c r="C50" s="555">
        <f t="shared" si="56"/>
        <v>0</v>
      </c>
      <c r="D50" s="515">
        <f t="shared" si="57"/>
        <v>0</v>
      </c>
      <c r="E50" s="138">
        <f t="shared" si="58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8"/>
      <c r="R50" s="159"/>
      <c r="S50" s="158"/>
      <c r="T50" s="158"/>
      <c r="U50" s="159"/>
      <c r="V50" s="159"/>
      <c r="W50" s="159"/>
      <c r="X50" s="669"/>
      <c r="Y50" s="159"/>
      <c r="Z50" s="159"/>
      <c r="AA50" s="159"/>
      <c r="AB50" s="605">
        <v>0</v>
      </c>
      <c r="AC50" s="159"/>
      <c r="AD50" s="159"/>
      <c r="AE50" s="159"/>
      <c r="AF50" s="159"/>
      <c r="AG50" s="159"/>
      <c r="AH50" s="159"/>
      <c r="AI50" s="159"/>
      <c r="AJ50" s="173"/>
      <c r="AK50" s="159"/>
      <c r="AL50" s="159"/>
      <c r="AM50" s="159"/>
      <c r="AN50" s="159"/>
      <c r="AO50" s="694"/>
      <c r="AP50" s="694"/>
      <c r="AQ50" s="159"/>
      <c r="AR50" s="159"/>
      <c r="AS50" s="6"/>
      <c r="AT50" s="717"/>
      <c r="AU50" s="601"/>
      <c r="AV50" s="686">
        <v>0</v>
      </c>
      <c r="AW50" s="25"/>
      <c r="AX50" s="162"/>
      <c r="AY50" s="648"/>
      <c r="AZ50" s="159"/>
      <c r="BA50" s="630">
        <v>0</v>
      </c>
      <c r="BB50" s="158"/>
      <c r="BC50" s="159"/>
      <c r="BD50" s="159"/>
      <c r="BE50" s="669"/>
      <c r="BF50" s="669"/>
      <c r="BG50" s="159"/>
      <c r="BH50" s="159"/>
      <c r="BI50" s="159"/>
      <c r="BJ50" s="159"/>
      <c r="BK50" s="159"/>
      <c r="BL50" s="11">
        <f t="shared" si="59"/>
        <v>0</v>
      </c>
      <c r="BM50" s="611">
        <f>Summary!C52</f>
        <v>0</v>
      </c>
      <c r="BN50" s="109">
        <f t="shared" si="60"/>
        <v>0</v>
      </c>
      <c r="BO50" s="80" t="s">
        <v>280</v>
      </c>
    </row>
    <row r="51" spans="1:69" ht="15.6" thickBot="1" x14ac:dyDescent="0.35">
      <c r="A51" s="80" t="s">
        <v>216</v>
      </c>
      <c r="B51" s="105">
        <f t="shared" si="55"/>
        <v>100000</v>
      </c>
      <c r="C51" s="555">
        <f t="shared" si="56"/>
        <v>100000</v>
      </c>
      <c r="D51" s="515">
        <f t="shared" si="57"/>
        <v>100000</v>
      </c>
      <c r="E51" s="138">
        <f t="shared" si="58"/>
        <v>0</v>
      </c>
      <c r="F51" s="80" t="s">
        <v>216</v>
      </c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8"/>
      <c r="R51" s="159"/>
      <c r="S51" s="158"/>
      <c r="T51" s="158"/>
      <c r="U51" s="159"/>
      <c r="V51" s="159"/>
      <c r="W51" s="159"/>
      <c r="X51" s="669"/>
      <c r="Y51" s="159"/>
      <c r="Z51" s="159"/>
      <c r="AA51" s="159"/>
      <c r="AB51" s="605">
        <v>0</v>
      </c>
      <c r="AC51" s="159"/>
      <c r="AD51" s="159"/>
      <c r="AE51" s="159"/>
      <c r="AF51" s="159"/>
      <c r="AG51" s="159"/>
      <c r="AH51" s="159"/>
      <c r="AI51" s="159"/>
      <c r="AJ51" s="173"/>
      <c r="AK51" s="159"/>
      <c r="AL51" s="159"/>
      <c r="AM51" s="159"/>
      <c r="AN51" s="159"/>
      <c r="AO51" s="694"/>
      <c r="AP51" s="694"/>
      <c r="AQ51" s="159"/>
      <c r="AR51" s="159"/>
      <c r="AS51" s="6"/>
      <c r="AT51" s="717"/>
      <c r="AU51" s="26">
        <v>100000</v>
      </c>
      <c r="AV51" s="686">
        <v>0</v>
      </c>
      <c r="AW51" s="25"/>
      <c r="AX51" s="162"/>
      <c r="AY51" s="648"/>
      <c r="AZ51" s="159"/>
      <c r="BA51" s="630">
        <v>0</v>
      </c>
      <c r="BB51" s="158"/>
      <c r="BC51" s="159"/>
      <c r="BD51" s="159"/>
      <c r="BE51" s="669"/>
      <c r="BF51" s="669"/>
      <c r="BG51" s="159"/>
      <c r="BH51" s="159"/>
      <c r="BI51" s="159"/>
      <c r="BJ51" s="159"/>
      <c r="BK51" s="159"/>
      <c r="BL51" s="11">
        <f t="shared" si="59"/>
        <v>100000</v>
      </c>
      <c r="BM51" s="11">
        <f>Summary!C53</f>
        <v>100000</v>
      </c>
      <c r="BN51" s="109">
        <f t="shared" si="60"/>
        <v>0</v>
      </c>
      <c r="BO51" s="485" t="s">
        <v>450</v>
      </c>
      <c r="BP51" s="485" t="s">
        <v>388</v>
      </c>
      <c r="BQ51" s="497">
        <v>1.1599999999999999</v>
      </c>
    </row>
    <row r="52" spans="1:69" ht="15.6" thickBot="1" x14ac:dyDescent="0.35">
      <c r="A52" s="80" t="s">
        <v>78</v>
      </c>
      <c r="B52" s="105">
        <f t="shared" si="55"/>
        <v>200000</v>
      </c>
      <c r="C52" s="555">
        <f t="shared" si="56"/>
        <v>0</v>
      </c>
      <c r="D52" s="515">
        <f t="shared" si="57"/>
        <v>0</v>
      </c>
      <c r="E52" s="138">
        <f t="shared" si="58"/>
        <v>-200000</v>
      </c>
      <c r="F52" s="93" t="s">
        <v>78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8"/>
      <c r="R52" s="159"/>
      <c r="S52" s="158"/>
      <c r="T52" s="158"/>
      <c r="U52" s="159"/>
      <c r="V52" s="159"/>
      <c r="W52" s="159"/>
      <c r="X52" s="173"/>
      <c r="Y52" s="173"/>
      <c r="Z52" s="159"/>
      <c r="AA52" s="159"/>
      <c r="AB52" s="605">
        <v>0</v>
      </c>
      <c r="AC52" s="159"/>
      <c r="AD52" s="159"/>
      <c r="AE52" s="159"/>
      <c r="AF52" s="159"/>
      <c r="AG52" s="159"/>
      <c r="AH52" s="159"/>
      <c r="AI52" s="159"/>
      <c r="AJ52" s="173"/>
      <c r="AK52" s="159"/>
      <c r="AL52" s="159"/>
      <c r="AM52" s="159"/>
      <c r="AN52" s="159"/>
      <c r="AO52" s="694"/>
      <c r="AP52" s="694"/>
      <c r="AQ52" s="159"/>
      <c r="AR52" s="159"/>
      <c r="AS52" s="6"/>
      <c r="AT52" s="703"/>
      <c r="AU52" s="604"/>
      <c r="AV52" s="686">
        <v>0</v>
      </c>
      <c r="AW52" s="25"/>
      <c r="AX52" s="162"/>
      <c r="AY52" s="648"/>
      <c r="AZ52" s="159"/>
      <c r="BA52" s="630">
        <v>0</v>
      </c>
      <c r="BB52" s="158"/>
      <c r="BC52" s="159"/>
      <c r="BD52" s="159"/>
      <c r="BE52" s="669"/>
      <c r="BF52" s="206">
        <v>200000</v>
      </c>
      <c r="BG52" s="159"/>
      <c r="BH52" s="159"/>
      <c r="BI52" s="159"/>
      <c r="BJ52" s="159"/>
      <c r="BK52" s="159"/>
      <c r="BL52" s="11">
        <f t="shared" si="59"/>
        <v>200000</v>
      </c>
      <c r="BM52" s="11">
        <f>Summary!C54</f>
        <v>0</v>
      </c>
      <c r="BN52" s="109">
        <f t="shared" si="60"/>
        <v>-200000</v>
      </c>
      <c r="BO52" s="485" t="s">
        <v>535</v>
      </c>
      <c r="BP52" s="485" t="s">
        <v>389</v>
      </c>
      <c r="BQ52" s="497">
        <v>1.1599999999999999</v>
      </c>
    </row>
    <row r="53" spans="1:69" ht="15.6" thickBot="1" x14ac:dyDescent="0.35">
      <c r="A53" s="80" t="s">
        <v>79</v>
      </c>
      <c r="B53" s="425">
        <f t="shared" si="55"/>
        <v>0</v>
      </c>
      <c r="C53" s="555">
        <f t="shared" si="56"/>
        <v>100000</v>
      </c>
      <c r="D53" s="515">
        <f t="shared" si="57"/>
        <v>100000</v>
      </c>
      <c r="E53" s="138">
        <f t="shared" si="58"/>
        <v>100000</v>
      </c>
      <c r="F53" s="93" t="s">
        <v>79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8"/>
      <c r="R53" s="159"/>
      <c r="S53" s="158"/>
      <c r="T53" s="158"/>
      <c r="U53" s="159"/>
      <c r="V53" s="159"/>
      <c r="W53" s="159"/>
      <c r="X53" s="669"/>
      <c r="Y53" s="159"/>
      <c r="Z53" s="159"/>
      <c r="AA53" s="159"/>
      <c r="AB53" s="605">
        <v>0</v>
      </c>
      <c r="AC53" s="159"/>
      <c r="AD53" s="159"/>
      <c r="AE53" s="159"/>
      <c r="AF53" s="159"/>
      <c r="AG53" s="159"/>
      <c r="AH53" s="159"/>
      <c r="AI53" s="159"/>
      <c r="AJ53" s="173"/>
      <c r="AK53" s="159"/>
      <c r="AL53" s="159"/>
      <c r="AM53" s="159"/>
      <c r="AN53" s="159"/>
      <c r="AO53" s="694"/>
      <c r="AP53" s="694"/>
      <c r="AQ53" s="159"/>
      <c r="AR53" s="159"/>
      <c r="AS53" s="6"/>
      <c r="AT53" s="717"/>
      <c r="AU53" s="601"/>
      <c r="AV53" s="686">
        <v>0</v>
      </c>
      <c r="AW53" s="25"/>
      <c r="AX53" s="602"/>
      <c r="AY53" s="648"/>
      <c r="AZ53" s="159"/>
      <c r="BA53" s="630">
        <v>0</v>
      </c>
      <c r="BB53" s="158"/>
      <c r="BC53" s="159"/>
      <c r="BD53" s="159"/>
      <c r="BE53" s="669"/>
      <c r="BF53" s="669"/>
      <c r="BG53" s="159"/>
      <c r="BH53" s="159"/>
      <c r="BI53" s="159"/>
      <c r="BJ53" s="159"/>
      <c r="BK53" s="159"/>
      <c r="BL53" s="11">
        <f t="shared" si="59"/>
        <v>0</v>
      </c>
      <c r="BM53" s="11">
        <f>Summary!C55</f>
        <v>100000</v>
      </c>
      <c r="BN53" s="114">
        <f t="shared" si="60"/>
        <v>100000</v>
      </c>
      <c r="BO53" s="485" t="s">
        <v>439</v>
      </c>
      <c r="BP53" s="485" t="s">
        <v>391</v>
      </c>
      <c r="BQ53" s="497">
        <v>1.1299999999999999</v>
      </c>
    </row>
    <row r="54" spans="1:69" s="153" customFormat="1" ht="16.2" thickBot="1" x14ac:dyDescent="0.45">
      <c r="A54" s="80" t="s">
        <v>309</v>
      </c>
      <c r="B54" s="425">
        <f t="shared" si="55"/>
        <v>0</v>
      </c>
      <c r="C54" s="555">
        <f t="shared" si="56"/>
        <v>0</v>
      </c>
      <c r="D54" s="515">
        <f t="shared" si="57"/>
        <v>0</v>
      </c>
      <c r="E54" s="138">
        <f t="shared" si="58"/>
        <v>0</v>
      </c>
      <c r="F54" s="93" t="str">
        <f>A54</f>
        <v>7 News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8"/>
      <c r="R54" s="159"/>
      <c r="S54" s="158"/>
      <c r="T54" s="207"/>
      <c r="U54" s="159"/>
      <c r="V54" s="159"/>
      <c r="W54" s="159"/>
      <c r="X54" s="669"/>
      <c r="Y54" s="159"/>
      <c r="Z54" s="159"/>
      <c r="AA54" s="159"/>
      <c r="AB54" s="605">
        <v>0</v>
      </c>
      <c r="AC54" s="159"/>
      <c r="AD54" s="159"/>
      <c r="AE54" s="159"/>
      <c r="AF54" s="159"/>
      <c r="AG54" s="159"/>
      <c r="AH54" s="159"/>
      <c r="AI54" s="159"/>
      <c r="AJ54" s="173"/>
      <c r="AK54" s="159"/>
      <c r="AL54" s="159"/>
      <c r="AM54" s="159"/>
      <c r="AN54" s="159"/>
      <c r="AO54" s="694"/>
      <c r="AP54" s="694"/>
      <c r="AQ54" s="159"/>
      <c r="AR54" s="159"/>
      <c r="AS54" s="6"/>
      <c r="AT54" s="717"/>
      <c r="AU54" s="471"/>
      <c r="AV54" s="686">
        <v>0</v>
      </c>
      <c r="AW54" s="161"/>
      <c r="AX54" s="640"/>
      <c r="AY54" s="648"/>
      <c r="AZ54" s="159"/>
      <c r="BA54" s="630">
        <v>0</v>
      </c>
      <c r="BB54" s="158"/>
      <c r="BC54" s="159"/>
      <c r="BD54" s="159"/>
      <c r="BE54" s="669"/>
      <c r="BF54" s="206"/>
      <c r="BG54" s="159"/>
      <c r="BH54" s="159"/>
      <c r="BI54" s="159"/>
      <c r="BJ54" s="159"/>
      <c r="BK54" s="159"/>
      <c r="BL54" s="11">
        <f t="shared" si="59"/>
        <v>0</v>
      </c>
      <c r="BM54" s="11">
        <f>Summary!C56</f>
        <v>0</v>
      </c>
      <c r="BN54" s="114">
        <f t="shared" si="60"/>
        <v>0</v>
      </c>
      <c r="BO54" s="80" t="s">
        <v>536</v>
      </c>
      <c r="BP54" s="153" t="s">
        <v>408</v>
      </c>
      <c r="BQ54" s="497">
        <v>1.1599999999999999</v>
      </c>
    </row>
    <row r="55" spans="1:69" s="153" customFormat="1" ht="15.6" thickBot="1" x14ac:dyDescent="0.35">
      <c r="A55" s="80" t="s">
        <v>486</v>
      </c>
      <c r="B55" s="425">
        <f t="shared" ref="B55" si="61">BL55</f>
        <v>400000</v>
      </c>
      <c r="C55" s="555">
        <f t="shared" ref="C55" si="62">D55</f>
        <v>500000</v>
      </c>
      <c r="D55" s="515">
        <f t="shared" ref="D55" si="63">BM55</f>
        <v>500000</v>
      </c>
      <c r="E55" s="138">
        <f t="shared" ref="E55" si="64">C55-B55</f>
        <v>100000</v>
      </c>
      <c r="F55" s="93" t="str">
        <f>A55</f>
        <v>BOL News</v>
      </c>
      <c r="G55" s="159"/>
      <c r="H55" s="206"/>
      <c r="I55" s="159"/>
      <c r="J55" s="206"/>
      <c r="K55" s="159"/>
      <c r="L55" s="159"/>
      <c r="M55" s="206"/>
      <c r="N55" s="159"/>
      <c r="O55" s="159"/>
      <c r="P55" s="159"/>
      <c r="Q55" s="158"/>
      <c r="R55" s="159"/>
      <c r="S55" s="158"/>
      <c r="T55" s="207"/>
      <c r="U55" s="159"/>
      <c r="V55" s="159"/>
      <c r="W55" s="159"/>
      <c r="X55" s="669"/>
      <c r="Y55" s="159"/>
      <c r="Z55" s="159"/>
      <c r="AA55" s="159"/>
      <c r="AB55" s="605">
        <v>0</v>
      </c>
      <c r="AC55" s="159"/>
      <c r="AD55" s="159"/>
      <c r="AE55" s="159"/>
      <c r="AF55" s="159"/>
      <c r="AG55" s="159"/>
      <c r="AH55" s="159"/>
      <c r="AI55" s="159"/>
      <c r="AJ55" s="173"/>
      <c r="AK55" s="159"/>
      <c r="AL55" s="118"/>
      <c r="AM55" s="206"/>
      <c r="AN55" s="159"/>
      <c r="AO55" s="694"/>
      <c r="AP55" s="694"/>
      <c r="AQ55" s="159"/>
      <c r="AR55" s="159"/>
      <c r="AS55" s="6"/>
      <c r="AT55" s="717"/>
      <c r="AU55" s="26">
        <v>150000</v>
      </c>
      <c r="AV55" s="686">
        <v>0</v>
      </c>
      <c r="AW55" s="25"/>
      <c r="AX55" s="49"/>
      <c r="AY55" s="662">
        <v>250000</v>
      </c>
      <c r="AZ55" s="159"/>
      <c r="BA55" s="630">
        <v>0</v>
      </c>
      <c r="BB55" s="158"/>
      <c r="BC55" s="159"/>
      <c r="BD55" s="159"/>
      <c r="BE55" s="669"/>
      <c r="BF55" s="206"/>
      <c r="BG55" s="159"/>
      <c r="BH55" s="159"/>
      <c r="BI55" s="159"/>
      <c r="BJ55" s="159"/>
      <c r="BK55" s="159"/>
      <c r="BL55" s="11">
        <f t="shared" si="59"/>
        <v>400000</v>
      </c>
      <c r="BM55" s="11">
        <f>Summary!C57</f>
        <v>500000</v>
      </c>
      <c r="BN55" s="114">
        <f t="shared" ref="BN55" si="65">BM55-BL55</f>
        <v>100000</v>
      </c>
      <c r="BO55" s="577" t="s">
        <v>487</v>
      </c>
      <c r="BP55" s="496" t="s">
        <v>488</v>
      </c>
      <c r="BQ55" s="497">
        <v>1.1299999999999999</v>
      </c>
    </row>
    <row r="56" spans="1:69" ht="15.6" thickBot="1" x14ac:dyDescent="0.35">
      <c r="A56" s="80" t="s">
        <v>80</v>
      </c>
      <c r="B56" s="425">
        <f t="shared" si="55"/>
        <v>100000</v>
      </c>
      <c r="C56" s="555">
        <f t="shared" si="56"/>
        <v>100000</v>
      </c>
      <c r="D56" s="515">
        <f t="shared" si="57"/>
        <v>100000</v>
      </c>
      <c r="E56" s="138">
        <f t="shared" si="58"/>
        <v>0</v>
      </c>
      <c r="F56" s="93" t="s">
        <v>80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8"/>
      <c r="R56" s="159"/>
      <c r="S56" s="158"/>
      <c r="T56" s="158"/>
      <c r="U56" s="159"/>
      <c r="V56" s="159"/>
      <c r="W56" s="159"/>
      <c r="X56" s="669"/>
      <c r="Y56" s="159"/>
      <c r="Z56" s="159"/>
      <c r="AA56" s="159"/>
      <c r="AB56" s="605">
        <v>0</v>
      </c>
      <c r="AC56" s="159"/>
      <c r="AD56" s="159"/>
      <c r="AE56" s="159"/>
      <c r="AF56" s="159"/>
      <c r="AG56" s="159"/>
      <c r="AH56" s="159"/>
      <c r="AI56" s="159"/>
      <c r="AJ56" s="173"/>
      <c r="AK56" s="159"/>
      <c r="AL56" s="565"/>
      <c r="AM56" s="159"/>
      <c r="AN56" s="159"/>
      <c r="AO56" s="694"/>
      <c r="AP56" s="694"/>
      <c r="AQ56" s="159"/>
      <c r="AR56" s="159"/>
      <c r="AS56" s="6"/>
      <c r="AT56" s="717"/>
      <c r="AU56" s="601"/>
      <c r="AV56" s="686">
        <v>0</v>
      </c>
      <c r="AW56" s="161"/>
      <c r="AX56" s="1"/>
      <c r="AY56" s="648"/>
      <c r="AZ56" s="159"/>
      <c r="BA56" s="630">
        <v>0</v>
      </c>
      <c r="BB56" s="158"/>
      <c r="BC56" s="159"/>
      <c r="BD56" s="159"/>
      <c r="BE56" s="669"/>
      <c r="BF56" s="206">
        <v>100000</v>
      </c>
      <c r="BG56" s="159"/>
      <c r="BH56" s="159"/>
      <c r="BI56" s="159"/>
      <c r="BJ56" s="159"/>
      <c r="BK56" s="159"/>
      <c r="BL56" s="11">
        <f t="shared" si="59"/>
        <v>100000</v>
      </c>
      <c r="BM56" s="11">
        <f>Summary!C58</f>
        <v>100000</v>
      </c>
      <c r="BN56" s="114">
        <f t="shared" si="60"/>
        <v>0</v>
      </c>
      <c r="BO56" s="485" t="s">
        <v>435</v>
      </c>
      <c r="BP56" s="485" t="s">
        <v>392</v>
      </c>
      <c r="BQ56" s="497">
        <v>1.1599999999999999</v>
      </c>
    </row>
    <row r="57" spans="1:69" ht="17.399999999999999" x14ac:dyDescent="0.3">
      <c r="A57" s="77" t="s">
        <v>12</v>
      </c>
      <c r="B57" s="313">
        <f>SUM(B35:B56)</f>
        <v>67961650</v>
      </c>
      <c r="C57" s="165">
        <f>SUM(C35:C56)</f>
        <v>79300000</v>
      </c>
      <c r="D57" s="145">
        <f>SUM(D35:D56)</f>
        <v>79300000</v>
      </c>
      <c r="E57" s="108">
        <f>SUM(E35:E56)</f>
        <v>11338350</v>
      </c>
      <c r="F57" s="90" t="s">
        <v>12</v>
      </c>
      <c r="G57" s="165">
        <f t="shared" ref="G57:O57" si="66">SUM(G35:G56)</f>
        <v>0</v>
      </c>
      <c r="H57" s="165">
        <f t="shared" ref="H57" si="67">SUM(H35:H56)</f>
        <v>0</v>
      </c>
      <c r="I57" s="165">
        <f t="shared" si="66"/>
        <v>0</v>
      </c>
      <c r="J57" s="165">
        <f t="shared" si="66"/>
        <v>2450000</v>
      </c>
      <c r="K57" s="165">
        <f t="shared" si="66"/>
        <v>0</v>
      </c>
      <c r="L57" s="165">
        <f t="shared" si="66"/>
        <v>0</v>
      </c>
      <c r="M57" s="165">
        <f t="shared" ref="M57" si="68">SUM(M35:M56)</f>
        <v>2686000</v>
      </c>
      <c r="N57" s="165">
        <f t="shared" si="66"/>
        <v>0</v>
      </c>
      <c r="O57" s="165">
        <f t="shared" si="66"/>
        <v>0</v>
      </c>
      <c r="P57" s="165"/>
      <c r="Q57" s="165">
        <f t="shared" ref="Q57:AV57" si="69">SUM(Q35:Q56)</f>
        <v>7055492</v>
      </c>
      <c r="R57" s="165">
        <f t="shared" si="69"/>
        <v>0</v>
      </c>
      <c r="S57" s="165">
        <f t="shared" si="69"/>
        <v>0</v>
      </c>
      <c r="T57" s="165">
        <f t="shared" si="69"/>
        <v>6065000</v>
      </c>
      <c r="U57" s="165">
        <f t="shared" si="69"/>
        <v>0</v>
      </c>
      <c r="V57" s="165">
        <f t="shared" si="69"/>
        <v>0</v>
      </c>
      <c r="W57" s="165">
        <f t="shared" si="69"/>
        <v>0</v>
      </c>
      <c r="X57" s="671">
        <f t="shared" ref="X57" si="70">SUM(X35:X56)</f>
        <v>1979709</v>
      </c>
      <c r="Y57" s="165">
        <f t="shared" si="69"/>
        <v>0</v>
      </c>
      <c r="Z57" s="165">
        <f t="shared" si="69"/>
        <v>1100000</v>
      </c>
      <c r="AA57" s="165">
        <f t="shared" si="69"/>
        <v>0</v>
      </c>
      <c r="AB57" s="165">
        <f t="shared" si="69"/>
        <v>558166</v>
      </c>
      <c r="AC57" s="165">
        <f t="shared" si="69"/>
        <v>0</v>
      </c>
      <c r="AD57" s="165">
        <f t="shared" si="69"/>
        <v>1700000</v>
      </c>
      <c r="AE57" s="165">
        <f t="shared" si="69"/>
        <v>0</v>
      </c>
      <c r="AF57" s="165">
        <f t="shared" si="69"/>
        <v>1800000</v>
      </c>
      <c r="AG57" s="165">
        <f t="shared" si="69"/>
        <v>0</v>
      </c>
      <c r="AH57" s="165">
        <f t="shared" si="69"/>
        <v>0</v>
      </c>
      <c r="AI57" s="165">
        <f t="shared" si="69"/>
        <v>1100000</v>
      </c>
      <c r="AJ57" s="165">
        <f t="shared" si="69"/>
        <v>1500000</v>
      </c>
      <c r="AK57" s="165">
        <f t="shared" si="69"/>
        <v>0</v>
      </c>
      <c r="AL57" s="165">
        <f t="shared" si="69"/>
        <v>0</v>
      </c>
      <c r="AM57" s="165">
        <f t="shared" si="69"/>
        <v>0</v>
      </c>
      <c r="AN57" s="165">
        <f t="shared" si="69"/>
        <v>0</v>
      </c>
      <c r="AO57" s="685">
        <f t="shared" ref="AO57:AP57" si="71">SUM(AO35:AO56)</f>
        <v>4100000</v>
      </c>
      <c r="AP57" s="685">
        <f t="shared" si="71"/>
        <v>4400000</v>
      </c>
      <c r="AQ57" s="165">
        <f t="shared" si="69"/>
        <v>0</v>
      </c>
      <c r="AR57" s="294">
        <f t="shared" si="69"/>
        <v>0</v>
      </c>
      <c r="AS57" s="165">
        <f t="shared" si="69"/>
        <v>0</v>
      </c>
      <c r="AT57" s="706">
        <v>2800000</v>
      </c>
      <c r="AU57" s="165">
        <f t="shared" si="69"/>
        <v>10200000</v>
      </c>
      <c r="AV57" s="165">
        <f t="shared" si="69"/>
        <v>884866</v>
      </c>
      <c r="AW57" s="165">
        <f t="shared" ref="AW57:BN57" si="72">SUM(AW35:AW56)</f>
        <v>0</v>
      </c>
      <c r="AX57" s="165">
        <f t="shared" si="72"/>
        <v>5500000</v>
      </c>
      <c r="AY57" s="652">
        <v>6850000</v>
      </c>
      <c r="AZ57" s="165">
        <f t="shared" si="72"/>
        <v>1700000</v>
      </c>
      <c r="BA57" s="165">
        <f t="shared" si="72"/>
        <v>1632417</v>
      </c>
      <c r="BB57" s="165">
        <f t="shared" si="72"/>
        <v>0</v>
      </c>
      <c r="BC57" s="165">
        <f t="shared" si="72"/>
        <v>0</v>
      </c>
      <c r="BD57" s="165">
        <f t="shared" si="72"/>
        <v>0</v>
      </c>
      <c r="BE57" s="671">
        <v>0</v>
      </c>
      <c r="BF57" s="671">
        <f t="shared" ref="BF57" si="73">SUM(BF35:BF56)</f>
        <v>1900000</v>
      </c>
      <c r="BG57" s="165">
        <f t="shared" si="72"/>
        <v>0</v>
      </c>
      <c r="BH57" s="165">
        <f t="shared" si="72"/>
        <v>0</v>
      </c>
      <c r="BI57" s="165">
        <f t="shared" si="72"/>
        <v>0</v>
      </c>
      <c r="BJ57" s="165">
        <f t="shared" si="72"/>
        <v>0</v>
      </c>
      <c r="BK57" s="165">
        <f t="shared" si="72"/>
        <v>0</v>
      </c>
      <c r="BL57" s="165">
        <f t="shared" si="72"/>
        <v>67961650</v>
      </c>
      <c r="BM57" s="165">
        <f t="shared" si="72"/>
        <v>79300000</v>
      </c>
      <c r="BN57" s="108">
        <f t="shared" si="72"/>
        <v>11338350</v>
      </c>
      <c r="BO57" s="487" t="s">
        <v>12</v>
      </c>
      <c r="BP57" s="488"/>
      <c r="BQ57" s="502"/>
    </row>
    <row r="58" spans="1:69" ht="15.6" thickBot="1" x14ac:dyDescent="0.35">
      <c r="A58" s="81" t="s">
        <v>81</v>
      </c>
      <c r="B58" s="431">
        <f>B77/B100</f>
        <v>1.0234314520951786E-2</v>
      </c>
      <c r="C58" s="459"/>
      <c r="D58" s="147">
        <v>6.721302844708071E-3</v>
      </c>
      <c r="E58" s="104"/>
      <c r="F58" s="94" t="s">
        <v>81</v>
      </c>
      <c r="G58" s="176" t="e">
        <f>G77/#REF!</f>
        <v>#REF!</v>
      </c>
      <c r="H58" s="176" t="e">
        <f>H77/#REF!</f>
        <v>#REF!</v>
      </c>
      <c r="I58" s="176" t="e">
        <f>I77/#REF!</f>
        <v>#REF!</v>
      </c>
      <c r="J58" s="176" t="e">
        <f>J77/#REF!</f>
        <v>#REF!</v>
      </c>
      <c r="K58" s="176" t="e">
        <f>K77/#REF!</f>
        <v>#REF!</v>
      </c>
      <c r="L58" s="176" t="e">
        <f>L77/#REF!</f>
        <v>#REF!</v>
      </c>
      <c r="M58" s="176" t="e">
        <f>M77/#REF!</f>
        <v>#REF!</v>
      </c>
      <c r="N58" s="176" t="e">
        <f>N77/#REF!</f>
        <v>#REF!</v>
      </c>
      <c r="O58" s="176" t="e">
        <f>O77/#REF!</f>
        <v>#REF!</v>
      </c>
      <c r="P58" s="176"/>
      <c r="Q58" s="176" t="e">
        <f>Q77/#REF!</f>
        <v>#REF!</v>
      </c>
      <c r="R58" s="176" t="e">
        <f>R77/#REF!</f>
        <v>#REF!</v>
      </c>
      <c r="S58" s="176" t="e">
        <f>S77/#REF!</f>
        <v>#REF!</v>
      </c>
      <c r="T58" s="176" t="e">
        <f>T77/#REF!</f>
        <v>#REF!</v>
      </c>
      <c r="U58" s="176" t="e">
        <f>U77/#REF!</f>
        <v>#REF!</v>
      </c>
      <c r="V58" s="176" t="e">
        <f>V77/#REF!</f>
        <v>#REF!</v>
      </c>
      <c r="W58" s="176"/>
      <c r="X58" s="679" t="e">
        <f t="shared" ref="X58" si="74">X77/#REF!</f>
        <v>#REF!</v>
      </c>
      <c r="Y58" s="176" t="e">
        <f>Y77/#REF!</f>
        <v>#REF!</v>
      </c>
      <c r="Z58" s="176" t="e">
        <f>Z77/#REF!</f>
        <v>#REF!</v>
      </c>
      <c r="AA58" s="176" t="e">
        <f>AA77/#REF!</f>
        <v>#REF!</v>
      </c>
      <c r="AB58" s="176" t="e">
        <f>AB77/#REF!</f>
        <v>#REF!</v>
      </c>
      <c r="AC58" s="176" t="e">
        <f>AC77/#REF!</f>
        <v>#REF!</v>
      </c>
      <c r="AD58" s="176" t="e">
        <f>AD77/#REF!</f>
        <v>#REF!</v>
      </c>
      <c r="AE58" s="176" t="e">
        <f>AE77/#REF!</f>
        <v>#REF!</v>
      </c>
      <c r="AF58" s="176" t="e">
        <f>AF77/#REF!</f>
        <v>#REF!</v>
      </c>
      <c r="AG58" s="176" t="e">
        <f>AG77/#REF!</f>
        <v>#REF!</v>
      </c>
      <c r="AH58" s="176" t="e">
        <f>AH77/#REF!</f>
        <v>#REF!</v>
      </c>
      <c r="AI58" s="176" t="e">
        <f>AI77/#REF!</f>
        <v>#REF!</v>
      </c>
      <c r="AJ58" s="176" t="e">
        <f>AJ77/#REF!</f>
        <v>#REF!</v>
      </c>
      <c r="AK58" s="176" t="e">
        <f>AK77/#REF!</f>
        <v>#REF!</v>
      </c>
      <c r="AL58" s="176" t="e">
        <f>AL77/#REF!</f>
        <v>#REF!</v>
      </c>
      <c r="AM58" s="176" t="e">
        <f>AM77/#REF!</f>
        <v>#REF!</v>
      </c>
      <c r="AN58" s="176" t="e">
        <f>AN77/#REF!</f>
        <v>#REF!</v>
      </c>
      <c r="AO58" s="695" t="e">
        <f t="shared" ref="AO58" si="75">AO77/#REF!</f>
        <v>#REF!</v>
      </c>
      <c r="AP58" s="695" t="e">
        <f t="shared" ref="AP58" si="76">AP77/#REF!</f>
        <v>#REF!</v>
      </c>
      <c r="AQ58" s="176" t="e">
        <f>AQ77/#REF!</f>
        <v>#REF!</v>
      </c>
      <c r="AR58" s="176" t="e">
        <f>AR77/#REF!</f>
        <v>#REF!</v>
      </c>
      <c r="AS58" s="176" t="e">
        <f>AS77/#REF!</f>
        <v>#REF!</v>
      </c>
      <c r="AT58" s="718">
        <v>0</v>
      </c>
      <c r="AU58" s="176" t="e">
        <f>AU77/#REF!</f>
        <v>#REF!</v>
      </c>
      <c r="AV58" s="176" t="e">
        <f>AV77/#REF!</f>
        <v>#REF!</v>
      </c>
      <c r="AW58" s="176" t="e">
        <f>AW77/#REF!</f>
        <v>#REF!</v>
      </c>
      <c r="AX58" s="176" t="e">
        <f>AX77/#REF!</f>
        <v>#REF!</v>
      </c>
      <c r="AY58" s="661">
        <v>0</v>
      </c>
      <c r="AZ58" s="176" t="e">
        <f>AZ77/#REF!</f>
        <v>#REF!</v>
      </c>
      <c r="BA58" s="176" t="e">
        <f>BA77/#REF!</f>
        <v>#REF!</v>
      </c>
      <c r="BB58" s="176" t="e">
        <f>BB77/#REF!</f>
        <v>#REF!</v>
      </c>
      <c r="BC58" s="176" t="e">
        <f>BC77/#REF!</f>
        <v>#REF!</v>
      </c>
      <c r="BD58" s="176" t="e">
        <f>BD77/#REF!</f>
        <v>#REF!</v>
      </c>
      <c r="BE58" s="679">
        <v>0</v>
      </c>
      <c r="BF58" s="176" t="e">
        <f>BF77/#REF!</f>
        <v>#REF!</v>
      </c>
      <c r="BG58" s="10"/>
      <c r="BH58" s="10"/>
      <c r="BI58" s="10"/>
      <c r="BJ58" s="10"/>
      <c r="BK58" s="10"/>
      <c r="BL58" s="46">
        <f>BL77/BL100</f>
        <v>1.0234314520951786E-2</v>
      </c>
      <c r="BM58" s="46">
        <f>BM77/BM100</f>
        <v>9.3833780160857902E-3</v>
      </c>
      <c r="BN58" s="104"/>
      <c r="BO58" s="489" t="s">
        <v>81</v>
      </c>
      <c r="BP58" s="490"/>
      <c r="BQ58" s="503"/>
    </row>
    <row r="59" spans="1:69" ht="16.8" thickBot="1" x14ac:dyDescent="0.5">
      <c r="A59" s="82" t="s">
        <v>82</v>
      </c>
      <c r="B59" s="425">
        <f t="shared" ref="B59:B76" si="77">BL59</f>
        <v>200000</v>
      </c>
      <c r="C59" s="469">
        <f t="shared" ref="C59:C76" si="78">D59</f>
        <v>100000</v>
      </c>
      <c r="D59" s="515">
        <f t="shared" ref="D59:D76" si="79">BM59</f>
        <v>100000</v>
      </c>
      <c r="E59" s="138">
        <f t="shared" ref="E59:E76" si="80">C59-B59</f>
        <v>-100000</v>
      </c>
      <c r="F59" s="93" t="s">
        <v>82</v>
      </c>
      <c r="G59" s="6"/>
      <c r="H59" s="6"/>
      <c r="I59" s="6"/>
      <c r="J59" s="6">
        <v>100000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62"/>
      <c r="W59" s="162"/>
      <c r="X59" s="649"/>
      <c r="Y59" s="6"/>
      <c r="Z59" s="6"/>
      <c r="AA59" s="6"/>
      <c r="AB59" s="25"/>
      <c r="AC59" s="25"/>
      <c r="AD59" s="25"/>
      <c r="AE59" s="25"/>
      <c r="AF59" s="352"/>
      <c r="AG59" s="6"/>
      <c r="AH59" s="6"/>
      <c r="AI59" s="6"/>
      <c r="AJ59" s="6"/>
      <c r="AK59" s="6"/>
      <c r="AL59" s="6"/>
      <c r="AM59" s="162"/>
      <c r="AN59" s="162"/>
      <c r="AO59" s="694"/>
      <c r="AP59" s="700"/>
      <c r="AQ59" s="162"/>
      <c r="AR59" s="353"/>
      <c r="AS59" s="162"/>
      <c r="AT59" s="722"/>
      <c r="AU59" s="6"/>
      <c r="AV59" s="162"/>
      <c r="AW59" s="162"/>
      <c r="AX59" s="162"/>
      <c r="AY59" s="660"/>
      <c r="AZ59" s="162"/>
      <c r="BA59" s="521">
        <v>100000</v>
      </c>
      <c r="BB59" s="521"/>
      <c r="BC59" s="158"/>
      <c r="BD59" s="158"/>
      <c r="BE59" s="669"/>
      <c r="BF59" s="162"/>
      <c r="BG59" s="12"/>
      <c r="BH59" s="12"/>
      <c r="BI59" s="12"/>
      <c r="BJ59" s="12"/>
      <c r="BK59" s="12"/>
      <c r="BL59" s="11">
        <f t="shared" ref="BL59:BL76" si="81">SUM(G59:BK59)</f>
        <v>200000</v>
      </c>
      <c r="BM59" s="11">
        <f>Summary!C61</f>
        <v>100000</v>
      </c>
      <c r="BN59" s="114">
        <f>BM59-BL59</f>
        <v>-100000</v>
      </c>
      <c r="BO59" s="485" t="s">
        <v>82</v>
      </c>
      <c r="BP59" s="485" t="s">
        <v>393</v>
      </c>
      <c r="BQ59" s="497">
        <v>1.1299999999999999</v>
      </c>
    </row>
    <row r="60" spans="1:69" ht="15.6" thickBot="1" x14ac:dyDescent="0.35">
      <c r="A60" s="80" t="s">
        <v>93</v>
      </c>
      <c r="B60" s="425">
        <f t="shared" si="77"/>
        <v>0</v>
      </c>
      <c r="C60" s="469">
        <f t="shared" si="78"/>
        <v>0</v>
      </c>
      <c r="D60" s="515">
        <f t="shared" si="79"/>
        <v>0</v>
      </c>
      <c r="E60" s="138">
        <f t="shared" si="80"/>
        <v>0</v>
      </c>
      <c r="F60" s="93" t="s">
        <v>93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62"/>
      <c r="W60" s="162"/>
      <c r="X60" s="649"/>
      <c r="Y60" s="6"/>
      <c r="Z60" s="6"/>
      <c r="AA60" s="6"/>
      <c r="AB60" s="25"/>
      <c r="AC60" s="25"/>
      <c r="AD60" s="25"/>
      <c r="AE60" s="25"/>
      <c r="AF60" s="352"/>
      <c r="AG60" s="6"/>
      <c r="AH60" s="6"/>
      <c r="AI60" s="6"/>
      <c r="AJ60" s="6"/>
      <c r="AK60" s="6"/>
      <c r="AL60" s="6"/>
      <c r="AM60" s="162"/>
      <c r="AN60" s="162"/>
      <c r="AO60" s="694"/>
      <c r="AP60" s="694"/>
      <c r="AQ60" s="162"/>
      <c r="AR60" s="353"/>
      <c r="AS60" s="162"/>
      <c r="AT60" s="717"/>
      <c r="AU60" s="6"/>
      <c r="AV60" s="162"/>
      <c r="AW60" s="162"/>
      <c r="AX60" s="162"/>
      <c r="AY60" s="660"/>
      <c r="AZ60" s="162"/>
      <c r="BA60" s="521"/>
      <c r="BB60" s="12"/>
      <c r="BC60" s="159"/>
      <c r="BD60" s="159"/>
      <c r="BE60" s="669"/>
      <c r="BF60" s="162"/>
      <c r="BG60" s="12"/>
      <c r="BH60" s="12"/>
      <c r="BI60" s="12"/>
      <c r="BJ60" s="12"/>
      <c r="BK60" s="12"/>
      <c r="BL60" s="11">
        <f t="shared" si="81"/>
        <v>0</v>
      </c>
      <c r="BM60" s="11">
        <f>Summary!C62</f>
        <v>0</v>
      </c>
      <c r="BN60" s="114"/>
      <c r="BO60" t="s">
        <v>441</v>
      </c>
    </row>
    <row r="61" spans="1:69" ht="15.6" thickBot="1" x14ac:dyDescent="0.35">
      <c r="A61" s="79" t="s">
        <v>83</v>
      </c>
      <c r="B61" s="425">
        <f t="shared" si="77"/>
        <v>50000</v>
      </c>
      <c r="C61" s="469">
        <f t="shared" si="78"/>
        <v>100000</v>
      </c>
      <c r="D61" s="515">
        <f t="shared" si="79"/>
        <v>100000</v>
      </c>
      <c r="E61" s="138">
        <f t="shared" si="80"/>
        <v>50000</v>
      </c>
      <c r="F61" s="92" t="s">
        <v>83</v>
      </c>
      <c r="G61" s="6"/>
      <c r="H61" s="6"/>
      <c r="I61" s="6"/>
      <c r="J61" s="6">
        <v>50000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62"/>
      <c r="W61" s="162"/>
      <c r="X61" s="649"/>
      <c r="Y61" s="6"/>
      <c r="Z61" s="6"/>
      <c r="AA61" s="6"/>
      <c r="AB61" s="339"/>
      <c r="AC61" s="339"/>
      <c r="AD61" s="339"/>
      <c r="AE61" s="339"/>
      <c r="AF61" s="6"/>
      <c r="AG61" s="6"/>
      <c r="AH61" s="6"/>
      <c r="AI61" s="6"/>
      <c r="AJ61" s="6"/>
      <c r="AK61" s="6"/>
      <c r="AL61" s="6"/>
      <c r="AM61" s="162"/>
      <c r="AN61" s="162"/>
      <c r="AO61" s="694"/>
      <c r="AP61" s="694"/>
      <c r="AQ61" s="162"/>
      <c r="AR61" s="353"/>
      <c r="AS61" s="162"/>
      <c r="AT61" s="717"/>
      <c r="AU61" s="6"/>
      <c r="AV61" s="162"/>
      <c r="AW61" s="162"/>
      <c r="AX61" s="162"/>
      <c r="AY61" s="660"/>
      <c r="AZ61" s="162"/>
      <c r="BA61" s="521">
        <v>0</v>
      </c>
      <c r="BB61" s="12"/>
      <c r="BC61" s="159"/>
      <c r="BD61" s="159"/>
      <c r="BE61" s="670"/>
      <c r="BF61" s="162"/>
      <c r="BG61" s="12"/>
      <c r="BH61" s="12"/>
      <c r="BI61" s="12"/>
      <c r="BJ61" s="12"/>
      <c r="BK61" s="12"/>
      <c r="BL61" s="11">
        <f t="shared" si="81"/>
        <v>50000</v>
      </c>
      <c r="BM61" s="11">
        <f>Summary!C63</f>
        <v>100000</v>
      </c>
      <c r="BN61" s="115">
        <f t="shared" ref="BN61:BN76" si="82">BM61-BL61</f>
        <v>50000</v>
      </c>
      <c r="BO61" s="485" t="s">
        <v>434</v>
      </c>
      <c r="BP61" s="485" t="s">
        <v>394</v>
      </c>
      <c r="BQ61" s="497">
        <v>1.1299999999999999</v>
      </c>
    </row>
    <row r="62" spans="1:69" ht="15.6" thickBot="1" x14ac:dyDescent="0.35">
      <c r="A62" s="79" t="s">
        <v>84</v>
      </c>
      <c r="B62" s="425">
        <f t="shared" si="77"/>
        <v>0</v>
      </c>
      <c r="C62" s="469">
        <f t="shared" si="78"/>
        <v>0</v>
      </c>
      <c r="D62" s="515">
        <f t="shared" si="79"/>
        <v>0</v>
      </c>
      <c r="E62" s="138">
        <f t="shared" si="80"/>
        <v>0</v>
      </c>
      <c r="F62" s="92" t="s">
        <v>84</v>
      </c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6"/>
      <c r="R62" s="162"/>
      <c r="S62" s="6"/>
      <c r="T62" s="6"/>
      <c r="U62" s="162"/>
      <c r="V62" s="162"/>
      <c r="W62" s="162"/>
      <c r="X62" s="649"/>
      <c r="Y62" s="6"/>
      <c r="Z62" s="162"/>
      <c r="AA62" s="162"/>
      <c r="AB62" s="162"/>
      <c r="AC62" s="162"/>
      <c r="AD62" s="162"/>
      <c r="AE62" s="162"/>
      <c r="AF62" s="6"/>
      <c r="AG62" s="6"/>
      <c r="AH62" s="6"/>
      <c r="AI62" s="6"/>
      <c r="AJ62" s="6"/>
      <c r="AK62" s="6"/>
      <c r="AL62" s="6"/>
      <c r="AM62" s="162"/>
      <c r="AN62" s="162"/>
      <c r="AO62" s="694"/>
      <c r="AP62" s="694"/>
      <c r="AQ62" s="162"/>
      <c r="AR62" s="355"/>
      <c r="AS62" s="162"/>
      <c r="AT62" s="717"/>
      <c r="AU62" s="6"/>
      <c r="AV62" s="162"/>
      <c r="AW62" s="162"/>
      <c r="AX62" s="162"/>
      <c r="AY62" s="660"/>
      <c r="AZ62" s="162"/>
      <c r="BA62" s="630">
        <v>0</v>
      </c>
      <c r="BB62" s="12"/>
      <c r="BC62" s="159"/>
      <c r="BD62" s="521"/>
      <c r="BE62" s="669"/>
      <c r="BF62" s="162"/>
      <c r="BG62" s="12"/>
      <c r="BH62" s="12"/>
      <c r="BI62" s="12"/>
      <c r="BJ62" s="12"/>
      <c r="BK62" s="12"/>
      <c r="BL62" s="11">
        <f t="shared" si="81"/>
        <v>0</v>
      </c>
      <c r="BM62" s="11">
        <f>Summary!C64</f>
        <v>0</v>
      </c>
      <c r="BN62" s="115">
        <f t="shared" si="82"/>
        <v>0</v>
      </c>
      <c r="BO62" s="485" t="s">
        <v>436</v>
      </c>
      <c r="BP62" s="485" t="s">
        <v>395</v>
      </c>
      <c r="BQ62" s="497">
        <v>1.1299999999999999</v>
      </c>
    </row>
    <row r="63" spans="1:69" ht="15.6" thickBot="1" x14ac:dyDescent="0.35">
      <c r="A63" s="80" t="s">
        <v>85</v>
      </c>
      <c r="B63" s="105">
        <f t="shared" si="77"/>
        <v>850000</v>
      </c>
      <c r="C63" s="469">
        <f t="shared" si="78"/>
        <v>700000</v>
      </c>
      <c r="D63" s="515">
        <f t="shared" si="79"/>
        <v>700000</v>
      </c>
      <c r="E63" s="138">
        <f t="shared" si="80"/>
        <v>-150000</v>
      </c>
      <c r="F63" s="93" t="s">
        <v>85</v>
      </c>
      <c r="G63" s="6"/>
      <c r="H63" s="6"/>
      <c r="I63" s="6"/>
      <c r="J63" s="6"/>
      <c r="K63" s="6"/>
      <c r="L63" s="6"/>
      <c r="M63" s="6">
        <v>100000</v>
      </c>
      <c r="N63" s="6"/>
      <c r="O63" s="6"/>
      <c r="P63" s="6"/>
      <c r="Q63" s="6">
        <v>50000</v>
      </c>
      <c r="R63" s="6"/>
      <c r="S63" s="6"/>
      <c r="T63" s="6">
        <v>50000</v>
      </c>
      <c r="U63" s="6"/>
      <c r="V63" s="162"/>
      <c r="W63" s="162"/>
      <c r="X63" s="649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>
        <v>200000</v>
      </c>
      <c r="AJ63" s="6"/>
      <c r="AK63" s="6"/>
      <c r="AL63" s="6"/>
      <c r="AM63" s="162"/>
      <c r="AN63" s="162"/>
      <c r="AO63" s="694"/>
      <c r="AP63" s="701"/>
      <c r="AQ63" s="162"/>
      <c r="AR63" s="353"/>
      <c r="AS63" s="162"/>
      <c r="AT63" s="723"/>
      <c r="AU63" s="6"/>
      <c r="AV63" s="6"/>
      <c r="AW63" s="162"/>
      <c r="AX63" s="167">
        <v>150000</v>
      </c>
      <c r="AY63" s="660"/>
      <c r="AZ63" s="162">
        <v>200000</v>
      </c>
      <c r="BA63" s="630">
        <v>100000</v>
      </c>
      <c r="BB63" s="12"/>
      <c r="BC63" s="521"/>
      <c r="BD63" s="159"/>
      <c r="BE63" s="669"/>
      <c r="BF63" s="162"/>
      <c r="BG63" s="12"/>
      <c r="BH63" s="159"/>
      <c r="BI63" s="12"/>
      <c r="BJ63" s="12"/>
      <c r="BK63" s="12"/>
      <c r="BL63" s="11">
        <f t="shared" si="81"/>
        <v>850000</v>
      </c>
      <c r="BM63" s="11">
        <f>Summary!C65</f>
        <v>700000</v>
      </c>
      <c r="BN63" s="114">
        <f t="shared" si="82"/>
        <v>-150000</v>
      </c>
      <c r="BO63" s="485" t="s">
        <v>448</v>
      </c>
      <c r="BP63" s="485" t="s">
        <v>396</v>
      </c>
      <c r="BQ63" s="497">
        <v>1.1299999999999999</v>
      </c>
    </row>
    <row r="64" spans="1:69" ht="16.2" x14ac:dyDescent="0.45">
      <c r="A64" s="80" t="s">
        <v>86</v>
      </c>
      <c r="B64" s="105">
        <f t="shared" si="77"/>
        <v>0</v>
      </c>
      <c r="C64" s="469">
        <f t="shared" si="78"/>
        <v>0</v>
      </c>
      <c r="D64" s="515">
        <f t="shared" si="79"/>
        <v>0</v>
      </c>
      <c r="E64" s="138">
        <f t="shared" si="80"/>
        <v>0</v>
      </c>
      <c r="F64" s="93" t="s">
        <v>86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67"/>
      <c r="W64" s="167"/>
      <c r="X64" s="649"/>
      <c r="Y64" s="6"/>
      <c r="Z64" s="6"/>
      <c r="AA64" s="6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167"/>
      <c r="AN64" s="167"/>
      <c r="AO64" s="677"/>
      <c r="AP64" s="686"/>
      <c r="AQ64" s="167"/>
      <c r="AR64" s="69"/>
      <c r="AS64" s="167"/>
      <c r="AT64" s="707"/>
      <c r="AU64" s="25"/>
      <c r="AV64" s="152"/>
      <c r="AW64" s="167"/>
      <c r="AX64" s="167"/>
      <c r="AY64" s="658"/>
      <c r="AZ64" s="167"/>
      <c r="BA64" s="630">
        <v>0</v>
      </c>
      <c r="BB64" s="167"/>
      <c r="BC64" s="167"/>
      <c r="BD64" s="167"/>
      <c r="BE64" s="677"/>
      <c r="BF64" s="167"/>
      <c r="BG64" s="167"/>
      <c r="BH64" s="167"/>
      <c r="BI64" s="167"/>
      <c r="BJ64" s="167"/>
      <c r="BK64" s="167"/>
      <c r="BL64" s="11">
        <f t="shared" si="81"/>
        <v>0</v>
      </c>
      <c r="BM64" s="11">
        <f>Summary!C66</f>
        <v>0</v>
      </c>
      <c r="BN64" s="114">
        <f t="shared" si="82"/>
        <v>0</v>
      </c>
      <c r="BO64" t="s">
        <v>449</v>
      </c>
    </row>
    <row r="65" spans="1:69" ht="15.6" thickBot="1" x14ac:dyDescent="0.35">
      <c r="A65" s="79" t="s">
        <v>87</v>
      </c>
      <c r="B65" s="105">
        <f t="shared" si="77"/>
        <v>0</v>
      </c>
      <c r="C65" s="469">
        <f t="shared" si="78"/>
        <v>0</v>
      </c>
      <c r="D65" s="515">
        <f t="shared" si="79"/>
        <v>0</v>
      </c>
      <c r="E65" s="138">
        <f t="shared" si="80"/>
        <v>0</v>
      </c>
      <c r="F65" s="92" t="s">
        <v>87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62"/>
      <c r="W65" s="162"/>
      <c r="X65" s="649"/>
      <c r="Y65" s="6"/>
      <c r="Z65" s="6"/>
      <c r="AA65" s="6"/>
      <c r="AB65" s="25"/>
      <c r="AC65" s="25"/>
      <c r="AD65" s="25"/>
      <c r="AE65" s="25"/>
      <c r="AF65" s="352"/>
      <c r="AG65" s="6"/>
      <c r="AH65" s="6"/>
      <c r="AI65" s="6"/>
      <c r="AJ65" s="6"/>
      <c r="AK65" s="6"/>
      <c r="AL65" s="6"/>
      <c r="AM65" s="162"/>
      <c r="AN65" s="162"/>
      <c r="AO65" s="694"/>
      <c r="AP65" s="694"/>
      <c r="AQ65" s="162"/>
      <c r="AR65" s="353"/>
      <c r="AS65" s="162"/>
      <c r="AT65" s="717"/>
      <c r="AU65" s="6"/>
      <c r="AV65" s="6"/>
      <c r="AW65" s="162"/>
      <c r="AX65" s="162"/>
      <c r="AY65" s="660"/>
      <c r="AZ65" s="162"/>
      <c r="BA65" s="630">
        <v>0</v>
      </c>
      <c r="BB65" s="12"/>
      <c r="BC65" s="159"/>
      <c r="BD65" s="159"/>
      <c r="BE65" s="669"/>
      <c r="BF65" s="162"/>
      <c r="BG65" s="12"/>
      <c r="BH65" s="12"/>
      <c r="BI65" s="12"/>
      <c r="BJ65" s="12"/>
      <c r="BK65" s="12"/>
      <c r="BL65" s="11">
        <f t="shared" si="81"/>
        <v>0</v>
      </c>
      <c r="BM65" s="11">
        <f>Summary!C67</f>
        <v>0</v>
      </c>
      <c r="BN65" s="114">
        <f t="shared" si="82"/>
        <v>0</v>
      </c>
      <c r="BO65" s="79" t="s">
        <v>440</v>
      </c>
    </row>
    <row r="66" spans="1:69" ht="16.8" thickBot="1" x14ac:dyDescent="0.5">
      <c r="A66" s="446" t="s">
        <v>88</v>
      </c>
      <c r="B66" s="105">
        <f t="shared" si="77"/>
        <v>800000</v>
      </c>
      <c r="C66" s="469">
        <f t="shared" si="78"/>
        <v>700000</v>
      </c>
      <c r="D66" s="515">
        <f t="shared" si="79"/>
        <v>700000</v>
      </c>
      <c r="E66" s="138">
        <f t="shared" si="80"/>
        <v>-100000</v>
      </c>
      <c r="F66" s="92" t="s">
        <v>88</v>
      </c>
      <c r="G66" s="6"/>
      <c r="H66" s="6"/>
      <c r="I66" s="6"/>
      <c r="J66" s="6">
        <v>100000</v>
      </c>
      <c r="K66" s="6"/>
      <c r="L66" s="6"/>
      <c r="M66" s="6">
        <v>100000</v>
      </c>
      <c r="N66" s="6"/>
      <c r="O66" s="6"/>
      <c r="P66" s="6"/>
      <c r="Q66" s="6">
        <v>100000</v>
      </c>
      <c r="R66" s="6"/>
      <c r="S66" s="6"/>
      <c r="T66" s="6">
        <v>100000</v>
      </c>
      <c r="U66" s="6"/>
      <c r="V66" s="162"/>
      <c r="W66" s="162"/>
      <c r="X66" s="649"/>
      <c r="Y66" s="6"/>
      <c r="Z66" s="6"/>
      <c r="AA66" s="6"/>
      <c r="AB66" s="339"/>
      <c r="AC66" s="339"/>
      <c r="AD66" s="339"/>
      <c r="AE66" s="339"/>
      <c r="AF66" s="6"/>
      <c r="AG66" s="6"/>
      <c r="AH66" s="6"/>
      <c r="AI66" s="608">
        <v>200000</v>
      </c>
      <c r="AJ66" s="6"/>
      <c r="AK66" s="6"/>
      <c r="AL66" s="6"/>
      <c r="AM66" s="162"/>
      <c r="AN66" s="162"/>
      <c r="AO66" s="694"/>
      <c r="AP66" s="696"/>
      <c r="AQ66" s="162"/>
      <c r="AR66" s="353"/>
      <c r="AS66" s="162"/>
      <c r="AT66" s="719"/>
      <c r="AU66" s="6"/>
      <c r="AV66" s="342"/>
      <c r="AW66" s="162"/>
      <c r="AX66" s="162">
        <v>100000</v>
      </c>
      <c r="AY66" s="660"/>
      <c r="AZ66" s="162"/>
      <c r="BA66" s="630">
        <v>100000</v>
      </c>
      <c r="BB66" s="158"/>
      <c r="BC66" s="158"/>
      <c r="BD66" s="158"/>
      <c r="BE66" s="670"/>
      <c r="BF66" s="162"/>
      <c r="BG66" s="12"/>
      <c r="BH66" s="12"/>
      <c r="BI66" s="12"/>
      <c r="BJ66" s="12"/>
      <c r="BK66" s="12"/>
      <c r="BL66" s="11">
        <f t="shared" si="81"/>
        <v>800000</v>
      </c>
      <c r="BM66" s="11">
        <f>Summary!C68</f>
        <v>700000</v>
      </c>
      <c r="BN66" s="114">
        <f t="shared" si="82"/>
        <v>-100000</v>
      </c>
      <c r="BO66" s="485" t="s">
        <v>430</v>
      </c>
      <c r="BP66" s="485" t="s">
        <v>397</v>
      </c>
      <c r="BQ66" s="497">
        <v>1.1299999999999999</v>
      </c>
    </row>
    <row r="67" spans="1:69" ht="15.6" thickBot="1" x14ac:dyDescent="0.35">
      <c r="A67" s="80" t="s">
        <v>89</v>
      </c>
      <c r="B67" s="105">
        <f t="shared" si="77"/>
        <v>0</v>
      </c>
      <c r="C67" s="469">
        <f t="shared" si="78"/>
        <v>100000</v>
      </c>
      <c r="D67" s="515">
        <f t="shared" si="79"/>
        <v>100000</v>
      </c>
      <c r="E67" s="138">
        <f t="shared" si="80"/>
        <v>100000</v>
      </c>
      <c r="F67" s="93" t="s">
        <v>89</v>
      </c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6"/>
      <c r="R67" s="162"/>
      <c r="S67" s="6"/>
      <c r="T67" s="6"/>
      <c r="U67" s="162"/>
      <c r="V67" s="162"/>
      <c r="W67" s="162"/>
      <c r="X67" s="649"/>
      <c r="Y67" s="6"/>
      <c r="Z67" s="162"/>
      <c r="AA67" s="162"/>
      <c r="AB67" s="162"/>
      <c r="AC67" s="162"/>
      <c r="AD67" s="162"/>
      <c r="AE67" s="162"/>
      <c r="AF67" s="6"/>
      <c r="AG67" s="6"/>
      <c r="AH67" s="6"/>
      <c r="AI67" s="6"/>
      <c r="AJ67" s="6"/>
      <c r="AK67" s="6"/>
      <c r="AL67" s="6"/>
      <c r="AM67" s="162"/>
      <c r="AN67" s="162"/>
      <c r="AO67" s="694"/>
      <c r="AP67" s="694"/>
      <c r="AQ67" s="162"/>
      <c r="AR67" s="355"/>
      <c r="AS67" s="162"/>
      <c r="AT67" s="717"/>
      <c r="AU67" s="6"/>
      <c r="AV67" s="162"/>
      <c r="AW67" s="162"/>
      <c r="AX67" s="162"/>
      <c r="AY67" s="660"/>
      <c r="AZ67" s="162"/>
      <c r="BA67" s="630">
        <v>0</v>
      </c>
      <c r="BB67" s="12"/>
      <c r="BC67" s="159"/>
      <c r="BD67" s="159"/>
      <c r="BE67" s="669"/>
      <c r="BF67" s="12"/>
      <c r="BG67" s="12"/>
      <c r="BH67" s="12"/>
      <c r="BI67" s="12"/>
      <c r="BJ67" s="12"/>
      <c r="BK67" s="12"/>
      <c r="BL67" s="11">
        <f t="shared" si="81"/>
        <v>0</v>
      </c>
      <c r="BM67" s="11">
        <f>Summary!C69</f>
        <v>100000</v>
      </c>
      <c r="BN67" s="114">
        <f t="shared" si="82"/>
        <v>100000</v>
      </c>
      <c r="BO67" s="485" t="s">
        <v>445</v>
      </c>
      <c r="BP67" s="485" t="s">
        <v>398</v>
      </c>
      <c r="BQ67" s="497">
        <v>1.1599999999999999</v>
      </c>
    </row>
    <row r="68" spans="1:69" ht="15.6" thickBot="1" x14ac:dyDescent="0.35">
      <c r="A68" s="82" t="s">
        <v>90</v>
      </c>
      <c r="B68" s="105">
        <f t="shared" si="77"/>
        <v>375000</v>
      </c>
      <c r="C68" s="469">
        <f t="shared" si="78"/>
        <v>500000</v>
      </c>
      <c r="D68" s="515">
        <f t="shared" si="79"/>
        <v>500000</v>
      </c>
      <c r="E68" s="138">
        <f t="shared" si="80"/>
        <v>125000</v>
      </c>
      <c r="F68" s="93" t="s">
        <v>90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>
        <v>75000</v>
      </c>
      <c r="R68" s="6"/>
      <c r="S68" s="6"/>
      <c r="T68" s="6">
        <v>50000</v>
      </c>
      <c r="U68" s="6"/>
      <c r="V68" s="162"/>
      <c r="W68" s="162"/>
      <c r="X68" s="649"/>
      <c r="Y68" s="6"/>
      <c r="Z68" s="6"/>
      <c r="AA68" s="6"/>
      <c r="AB68" s="244">
        <v>0</v>
      </c>
      <c r="AC68" s="6"/>
      <c r="AD68" s="6"/>
      <c r="AE68" s="6"/>
      <c r="AF68" s="6"/>
      <c r="AG68" s="6"/>
      <c r="AH68" s="6"/>
      <c r="AI68" s="6">
        <v>150000</v>
      </c>
      <c r="AJ68" s="6"/>
      <c r="AK68" s="6"/>
      <c r="AL68" s="6"/>
      <c r="AM68" s="162"/>
      <c r="AN68" s="162"/>
      <c r="AO68" s="694"/>
      <c r="AP68" s="681"/>
      <c r="AQ68" s="162"/>
      <c r="AR68" s="353"/>
      <c r="AS68" s="162"/>
      <c r="AT68" s="703"/>
      <c r="AU68" s="6"/>
      <c r="AV68" s="6"/>
      <c r="AW68" s="162"/>
      <c r="AX68" s="162">
        <v>100000</v>
      </c>
      <c r="AY68" s="660"/>
      <c r="AZ68" s="162"/>
      <c r="BA68" s="630">
        <v>0</v>
      </c>
      <c r="BB68" s="12"/>
      <c r="BC68" s="159"/>
      <c r="BD68" s="159"/>
      <c r="BE68" s="669"/>
      <c r="BF68" s="12"/>
      <c r="BG68" s="12"/>
      <c r="BH68" s="12"/>
      <c r="BI68" s="12"/>
      <c r="BJ68" s="12"/>
      <c r="BK68" s="12"/>
      <c r="BL68" s="11">
        <f t="shared" si="81"/>
        <v>375000</v>
      </c>
      <c r="BM68" s="11">
        <f>Summary!C70</f>
        <v>500000</v>
      </c>
      <c r="BN68" s="115">
        <f t="shared" si="82"/>
        <v>125000</v>
      </c>
      <c r="BO68" s="485" t="s">
        <v>452</v>
      </c>
      <c r="BP68" s="485" t="s">
        <v>369</v>
      </c>
      <c r="BQ68" s="497">
        <v>1.1299999999999999</v>
      </c>
    </row>
    <row r="69" spans="1:69" ht="15.6" thickBot="1" x14ac:dyDescent="0.35">
      <c r="A69" s="80" t="s">
        <v>217</v>
      </c>
      <c r="B69" s="105">
        <f t="shared" si="77"/>
        <v>0</v>
      </c>
      <c r="C69" s="469">
        <f t="shared" si="78"/>
        <v>0</v>
      </c>
      <c r="D69" s="515">
        <f t="shared" si="79"/>
        <v>0</v>
      </c>
      <c r="E69" s="138">
        <f t="shared" si="80"/>
        <v>0</v>
      </c>
      <c r="F69" s="93" t="s">
        <v>217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349"/>
      <c r="T69" s="349"/>
      <c r="U69" s="6"/>
      <c r="V69" s="162"/>
      <c r="W69" s="162"/>
      <c r="X69" s="649"/>
      <c r="Y69" s="6"/>
      <c r="Z69" s="6"/>
      <c r="AA69" s="6"/>
      <c r="AB69" s="25"/>
      <c r="AC69" s="25"/>
      <c r="AD69" s="25"/>
      <c r="AE69" s="25"/>
      <c r="AF69" s="352"/>
      <c r="AG69" s="6"/>
      <c r="AH69" s="6"/>
      <c r="AI69" s="6"/>
      <c r="AJ69" s="6"/>
      <c r="AK69" s="6"/>
      <c r="AL69" s="6"/>
      <c r="AM69" s="162"/>
      <c r="AN69" s="162"/>
      <c r="AO69" s="694"/>
      <c r="AP69" s="694"/>
      <c r="AQ69" s="162"/>
      <c r="AR69" s="353"/>
      <c r="AS69" s="162"/>
      <c r="AT69" s="717"/>
      <c r="AU69" s="6"/>
      <c r="AV69" s="162"/>
      <c r="AW69" s="162"/>
      <c r="AX69" s="162"/>
      <c r="AY69" s="660"/>
      <c r="AZ69" s="162"/>
      <c r="BA69" s="630">
        <v>0</v>
      </c>
      <c r="BB69" s="12"/>
      <c r="BC69" s="159"/>
      <c r="BD69" s="159"/>
      <c r="BE69" s="669"/>
      <c r="BF69" s="12"/>
      <c r="BG69" s="12"/>
      <c r="BH69" s="12"/>
      <c r="BI69" s="12"/>
      <c r="BJ69" s="12"/>
      <c r="BK69" s="12"/>
      <c r="BL69" s="11">
        <f t="shared" si="81"/>
        <v>0</v>
      </c>
      <c r="BM69" s="11">
        <f>Summary!C71</f>
        <v>0</v>
      </c>
      <c r="BN69" s="114">
        <f t="shared" si="82"/>
        <v>0</v>
      </c>
      <c r="BO69" s="485" t="s">
        <v>442</v>
      </c>
      <c r="BP69" s="485" t="s">
        <v>399</v>
      </c>
      <c r="BQ69" s="497">
        <v>1.1299999999999999</v>
      </c>
    </row>
    <row r="70" spans="1:69" ht="15.6" thickBot="1" x14ac:dyDescent="0.35">
      <c r="A70" s="82" t="s">
        <v>91</v>
      </c>
      <c r="B70" s="105">
        <f t="shared" si="77"/>
        <v>150000</v>
      </c>
      <c r="C70" s="469">
        <f t="shared" si="78"/>
        <v>200000</v>
      </c>
      <c r="D70" s="515">
        <f t="shared" si="79"/>
        <v>200000</v>
      </c>
      <c r="E70" s="138">
        <f t="shared" si="80"/>
        <v>50000</v>
      </c>
      <c r="F70" s="93" t="s">
        <v>91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349"/>
      <c r="U70" s="6"/>
      <c r="V70" s="162"/>
      <c r="W70" s="162"/>
      <c r="X70" s="649"/>
      <c r="Y70" s="6"/>
      <c r="Z70" s="6"/>
      <c r="AA70" s="6"/>
      <c r="AB70" s="339"/>
      <c r="AC70" s="339"/>
      <c r="AD70" s="339"/>
      <c r="AE70" s="339"/>
      <c r="AF70" s="6"/>
      <c r="AG70" s="6"/>
      <c r="AH70" s="6"/>
      <c r="AI70" s="6"/>
      <c r="AJ70" s="6"/>
      <c r="AK70" s="6"/>
      <c r="AL70" s="6"/>
      <c r="AM70" s="162"/>
      <c r="AN70" s="162"/>
      <c r="AO70" s="694"/>
      <c r="AP70" s="694"/>
      <c r="AQ70" s="162"/>
      <c r="AR70" s="353"/>
      <c r="AS70" s="162"/>
      <c r="AT70" s="717"/>
      <c r="AU70" s="6"/>
      <c r="AV70" s="162"/>
      <c r="AW70" s="162"/>
      <c r="AX70" s="162">
        <v>150000</v>
      </c>
      <c r="AY70" s="660"/>
      <c r="AZ70" s="162"/>
      <c r="BA70" s="630">
        <v>0</v>
      </c>
      <c r="BB70" s="12"/>
      <c r="BC70" s="159"/>
      <c r="BD70" s="159"/>
      <c r="BE70" s="670"/>
      <c r="BF70" s="13"/>
      <c r="BG70" s="12"/>
      <c r="BH70" s="12"/>
      <c r="BI70" s="12"/>
      <c r="BJ70" s="12"/>
      <c r="BK70" s="12"/>
      <c r="BL70" s="11">
        <f t="shared" si="81"/>
        <v>150000</v>
      </c>
      <c r="BM70" s="11">
        <f>Summary!C72</f>
        <v>200000</v>
      </c>
      <c r="BN70" s="114">
        <f t="shared" si="82"/>
        <v>50000</v>
      </c>
      <c r="BO70" s="485" t="s">
        <v>451</v>
      </c>
      <c r="BP70" s="485" t="s">
        <v>400</v>
      </c>
      <c r="BQ70" s="497">
        <v>1.1299999999999999</v>
      </c>
    </row>
    <row r="71" spans="1:69" ht="15.6" thickBot="1" x14ac:dyDescent="0.35">
      <c r="A71" s="82" t="s">
        <v>92</v>
      </c>
      <c r="B71" s="105">
        <f t="shared" si="77"/>
        <v>250000</v>
      </c>
      <c r="C71" s="469">
        <f t="shared" si="78"/>
        <v>200000</v>
      </c>
      <c r="D71" s="515">
        <f t="shared" si="79"/>
        <v>200000</v>
      </c>
      <c r="E71" s="138">
        <f t="shared" si="80"/>
        <v>-50000</v>
      </c>
      <c r="F71" s="93" t="s">
        <v>92</v>
      </c>
      <c r="G71" s="6"/>
      <c r="H71" s="6"/>
      <c r="I71" s="6"/>
      <c r="J71" s="6">
        <v>100000</v>
      </c>
      <c r="K71" s="6"/>
      <c r="L71" s="6"/>
      <c r="M71" s="6">
        <v>50000</v>
      </c>
      <c r="N71" s="6"/>
      <c r="O71" s="6"/>
      <c r="P71" s="6"/>
      <c r="Q71" s="6">
        <v>50000</v>
      </c>
      <c r="R71" s="6"/>
      <c r="S71" s="349"/>
      <c r="T71" s="6">
        <v>50000</v>
      </c>
      <c r="U71" s="6"/>
      <c r="V71" s="162"/>
      <c r="W71" s="162"/>
      <c r="X71" s="680"/>
      <c r="Y71" s="519"/>
      <c r="Z71" s="6"/>
      <c r="AA71" s="6"/>
      <c r="AB71" s="25"/>
      <c r="AC71" s="25"/>
      <c r="AD71" s="25"/>
      <c r="AE71" s="25"/>
      <c r="AF71" s="352"/>
      <c r="AG71" s="6"/>
      <c r="AH71" s="6"/>
      <c r="AI71" s="6"/>
      <c r="AJ71" s="6"/>
      <c r="AK71" s="6"/>
      <c r="AL71" s="6"/>
      <c r="AM71" s="162"/>
      <c r="AN71" s="162"/>
      <c r="AO71" s="694"/>
      <c r="AP71" s="694"/>
      <c r="AQ71" s="162"/>
      <c r="AR71" s="353"/>
      <c r="AS71" s="162"/>
      <c r="AT71" s="717"/>
      <c r="AU71" s="6"/>
      <c r="AV71" s="162"/>
      <c r="AW71" s="162"/>
      <c r="AX71" s="162"/>
      <c r="AY71" s="660"/>
      <c r="AZ71" s="162"/>
      <c r="BA71" s="630">
        <v>0</v>
      </c>
      <c r="BB71" s="12"/>
      <c r="BC71" s="159"/>
      <c r="BD71" s="159"/>
      <c r="BE71" s="669"/>
      <c r="BF71" s="12"/>
      <c r="BG71" s="12"/>
      <c r="BH71" s="12"/>
      <c r="BI71" s="12"/>
      <c r="BJ71" s="12"/>
      <c r="BK71" s="12"/>
      <c r="BL71" s="11">
        <f t="shared" si="81"/>
        <v>250000</v>
      </c>
      <c r="BM71" s="11">
        <f>Summary!C73</f>
        <v>200000</v>
      </c>
      <c r="BN71" s="114">
        <f t="shared" si="82"/>
        <v>-50000</v>
      </c>
      <c r="BO71" s="485" t="s">
        <v>433</v>
      </c>
      <c r="BP71" s="485" t="s">
        <v>401</v>
      </c>
      <c r="BQ71" s="497">
        <v>1.1299999999999999</v>
      </c>
    </row>
    <row r="72" spans="1:69" ht="15.6" thickBot="1" x14ac:dyDescent="0.35">
      <c r="A72" s="79" t="s">
        <v>93</v>
      </c>
      <c r="B72" s="105">
        <f t="shared" si="77"/>
        <v>0</v>
      </c>
      <c r="C72" s="469">
        <f t="shared" si="78"/>
        <v>0</v>
      </c>
      <c r="D72" s="515">
        <f t="shared" si="79"/>
        <v>0</v>
      </c>
      <c r="E72" s="138">
        <f t="shared" si="80"/>
        <v>0</v>
      </c>
      <c r="F72" s="92" t="s">
        <v>93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62"/>
      <c r="W72" s="162"/>
      <c r="X72" s="649"/>
      <c r="Y72" s="6"/>
      <c r="Z72" s="6"/>
      <c r="AA72" s="6"/>
      <c r="AB72" s="25"/>
      <c r="AC72" s="25"/>
      <c r="AD72" s="25"/>
      <c r="AE72" s="25"/>
      <c r="AF72" s="352"/>
      <c r="AG72" s="6"/>
      <c r="AH72" s="6"/>
      <c r="AI72" s="6"/>
      <c r="AJ72" s="6"/>
      <c r="AK72" s="6"/>
      <c r="AL72" s="6"/>
      <c r="AM72" s="162"/>
      <c r="AN72" s="162"/>
      <c r="AO72" s="694"/>
      <c r="AP72" s="694"/>
      <c r="AQ72" s="162"/>
      <c r="AR72" s="353"/>
      <c r="AS72" s="162"/>
      <c r="AT72" s="717"/>
      <c r="AU72" s="6"/>
      <c r="AV72" s="162"/>
      <c r="AW72" s="162"/>
      <c r="AX72" s="162"/>
      <c r="AY72" s="660"/>
      <c r="AZ72" s="162"/>
      <c r="BA72" s="630">
        <v>0</v>
      </c>
      <c r="BB72" s="12"/>
      <c r="BC72" s="159"/>
      <c r="BD72" s="159"/>
      <c r="BE72" s="669"/>
      <c r="BF72" s="12"/>
      <c r="BG72" s="12"/>
      <c r="BH72" s="12"/>
      <c r="BI72" s="12"/>
      <c r="BJ72" s="12"/>
      <c r="BK72" s="12"/>
      <c r="BL72" s="11">
        <f t="shared" si="81"/>
        <v>0</v>
      </c>
      <c r="BM72" s="11">
        <f>Summary!C74</f>
        <v>0</v>
      </c>
      <c r="BN72" s="115">
        <f t="shared" si="82"/>
        <v>0</v>
      </c>
    </row>
    <row r="73" spans="1:69" ht="15.6" thickBot="1" x14ac:dyDescent="0.35">
      <c r="A73" s="80" t="s">
        <v>94</v>
      </c>
      <c r="B73" s="425">
        <f t="shared" si="77"/>
        <v>100000</v>
      </c>
      <c r="C73" s="469">
        <f t="shared" si="78"/>
        <v>100000</v>
      </c>
      <c r="D73" s="515">
        <f t="shared" si="79"/>
        <v>100000</v>
      </c>
      <c r="E73" s="138">
        <f t="shared" si="80"/>
        <v>0</v>
      </c>
      <c r="F73" s="93" t="s">
        <v>94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62"/>
      <c r="W73" s="162"/>
      <c r="X73" s="680"/>
      <c r="Y73" s="519"/>
      <c r="Z73" s="6"/>
      <c r="AA73" s="6"/>
      <c r="AB73" s="339"/>
      <c r="AC73" s="339"/>
      <c r="AD73" s="339"/>
      <c r="AE73" s="339"/>
      <c r="AF73" s="6"/>
      <c r="AG73" s="6"/>
      <c r="AH73" s="6"/>
      <c r="AI73" s="6">
        <v>100000</v>
      </c>
      <c r="AJ73" s="6"/>
      <c r="AK73" s="6"/>
      <c r="AL73" s="6"/>
      <c r="AM73" s="162"/>
      <c r="AN73" s="162"/>
      <c r="AO73" s="694"/>
      <c r="AP73" s="694"/>
      <c r="AQ73" s="162"/>
      <c r="AR73" s="353"/>
      <c r="AS73" s="162"/>
      <c r="AT73" s="717"/>
      <c r="AU73" s="6"/>
      <c r="AV73" s="162"/>
      <c r="AW73" s="162"/>
      <c r="AX73" s="162"/>
      <c r="AY73" s="660"/>
      <c r="AZ73" s="162"/>
      <c r="BA73" s="630">
        <v>0</v>
      </c>
      <c r="BB73" s="159"/>
      <c r="BC73" s="159"/>
      <c r="BD73" s="159"/>
      <c r="BE73" s="670"/>
      <c r="BF73" s="13"/>
      <c r="BG73" s="159"/>
      <c r="BH73" s="159"/>
      <c r="BI73" s="159"/>
      <c r="BJ73" s="159"/>
      <c r="BK73" s="159"/>
      <c r="BL73" s="11">
        <f t="shared" si="81"/>
        <v>100000</v>
      </c>
      <c r="BM73" s="11">
        <f>Summary!C75</f>
        <v>100000</v>
      </c>
      <c r="BN73" s="114">
        <f t="shared" si="82"/>
        <v>0</v>
      </c>
      <c r="BO73" s="485" t="s">
        <v>431</v>
      </c>
      <c r="BP73" s="485" t="s">
        <v>374</v>
      </c>
      <c r="BQ73" s="497">
        <v>1.1599999999999999</v>
      </c>
    </row>
    <row r="74" spans="1:69" ht="15.6" thickBot="1" x14ac:dyDescent="0.35">
      <c r="A74" s="79" t="s">
        <v>95</v>
      </c>
      <c r="B74" s="425">
        <f t="shared" si="77"/>
        <v>0</v>
      </c>
      <c r="C74" s="469">
        <f t="shared" si="78"/>
        <v>0</v>
      </c>
      <c r="D74" s="515">
        <f t="shared" si="79"/>
        <v>0</v>
      </c>
      <c r="E74" s="138">
        <f t="shared" si="80"/>
        <v>0</v>
      </c>
      <c r="F74" s="92" t="s">
        <v>95</v>
      </c>
      <c r="G74" s="162"/>
      <c r="H74" s="162"/>
      <c r="I74" s="162"/>
      <c r="J74" s="162"/>
      <c r="K74" s="162"/>
      <c r="L74" s="162"/>
      <c r="M74" s="162"/>
      <c r="N74" s="162"/>
      <c r="O74" s="162"/>
      <c r="P74" s="6"/>
      <c r="Q74" s="6"/>
      <c r="R74" s="162"/>
      <c r="S74" s="6"/>
      <c r="T74" s="6"/>
      <c r="U74" s="6"/>
      <c r="V74" s="162"/>
      <c r="W74" s="162"/>
      <c r="X74" s="649"/>
      <c r="Y74" s="6"/>
      <c r="Z74" s="162"/>
      <c r="AA74" s="162"/>
      <c r="AB74" s="162"/>
      <c r="AC74" s="162"/>
      <c r="AD74" s="162"/>
      <c r="AE74" s="162"/>
      <c r="AF74" s="6"/>
      <c r="AG74" s="6"/>
      <c r="AH74" s="6"/>
      <c r="AI74" s="6"/>
      <c r="AJ74" s="6"/>
      <c r="AK74" s="6"/>
      <c r="AL74" s="6"/>
      <c r="AM74" s="162"/>
      <c r="AN74" s="162"/>
      <c r="AO74" s="694"/>
      <c r="AP74" s="694"/>
      <c r="AQ74" s="162"/>
      <c r="AR74" s="355"/>
      <c r="AS74" s="162"/>
      <c r="AT74" s="717"/>
      <c r="AU74" s="6"/>
      <c r="AV74" s="162"/>
      <c r="AW74" s="162"/>
      <c r="AX74" s="162"/>
      <c r="AY74" s="660"/>
      <c r="AZ74" s="162"/>
      <c r="BA74" s="630">
        <v>0</v>
      </c>
      <c r="BB74" s="159"/>
      <c r="BC74" s="159"/>
      <c r="BD74" s="159"/>
      <c r="BE74" s="669"/>
      <c r="BF74" s="159"/>
      <c r="BG74" s="159"/>
      <c r="BH74" s="159"/>
      <c r="BI74" s="159"/>
      <c r="BJ74" s="159"/>
      <c r="BK74" s="159"/>
      <c r="BL74" s="11">
        <f t="shared" si="81"/>
        <v>0</v>
      </c>
      <c r="BM74" s="11">
        <f>Summary!C76</f>
        <v>0</v>
      </c>
      <c r="BN74" s="114">
        <f t="shared" si="82"/>
        <v>0</v>
      </c>
      <c r="BO74" s="485" t="s">
        <v>540</v>
      </c>
      <c r="BP74" s="485" t="s">
        <v>401</v>
      </c>
      <c r="BQ74" s="497">
        <v>1.1299999999999999</v>
      </c>
    </row>
    <row r="75" spans="1:69" s="609" customFormat="1" ht="15.6" thickBot="1" x14ac:dyDescent="0.35">
      <c r="A75" s="79" t="s">
        <v>514</v>
      </c>
      <c r="B75" s="627">
        <f t="shared" si="77"/>
        <v>0</v>
      </c>
      <c r="C75" s="628">
        <f t="shared" si="78"/>
        <v>100000</v>
      </c>
      <c r="D75" s="629">
        <f t="shared" si="79"/>
        <v>100000</v>
      </c>
      <c r="E75" s="618">
        <f t="shared" si="80"/>
        <v>100000</v>
      </c>
      <c r="F75" s="79" t="s">
        <v>514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08"/>
      <c r="Q75" s="608"/>
      <c r="R75" s="162"/>
      <c r="S75" s="608"/>
      <c r="T75" s="608"/>
      <c r="U75" s="608"/>
      <c r="V75" s="162"/>
      <c r="W75" s="162"/>
      <c r="X75" s="641"/>
      <c r="Y75" s="641"/>
      <c r="Z75" s="162"/>
      <c r="AA75" s="162"/>
      <c r="AB75" s="162"/>
      <c r="AC75" s="162"/>
      <c r="AD75" s="162"/>
      <c r="AE75" s="162"/>
      <c r="AF75" s="608"/>
      <c r="AG75" s="608"/>
      <c r="AH75" s="608"/>
      <c r="AI75" s="608"/>
      <c r="AJ75" s="608"/>
      <c r="AK75" s="608"/>
      <c r="AL75" s="608"/>
      <c r="AM75" s="162"/>
      <c r="AN75" s="162"/>
      <c r="AO75" s="694"/>
      <c r="AP75" s="694"/>
      <c r="AQ75" s="162"/>
      <c r="AR75" s="355"/>
      <c r="AS75" s="162"/>
      <c r="AT75" s="717"/>
      <c r="AU75" s="608"/>
      <c r="AV75" s="162"/>
      <c r="AW75" s="162"/>
      <c r="AX75" s="162"/>
      <c r="AY75" s="660"/>
      <c r="AZ75" s="162"/>
      <c r="BA75" s="630">
        <v>0</v>
      </c>
      <c r="BB75" s="612"/>
      <c r="BC75" s="612"/>
      <c r="BD75" s="612"/>
      <c r="BE75" s="669"/>
      <c r="BF75" s="612"/>
      <c r="BG75" s="612"/>
      <c r="BH75" s="612"/>
      <c r="BI75" s="612"/>
      <c r="BJ75" s="612"/>
      <c r="BK75" s="612"/>
      <c r="BL75" s="611">
        <f t="shared" si="81"/>
        <v>0</v>
      </c>
      <c r="BM75" s="611">
        <f>Summary!C77</f>
        <v>100000</v>
      </c>
      <c r="BN75" s="617">
        <f t="shared" si="82"/>
        <v>100000</v>
      </c>
      <c r="BO75" s="485" t="s">
        <v>515</v>
      </c>
      <c r="BP75" s="485"/>
      <c r="BQ75" s="497">
        <v>1.1599999999999999</v>
      </c>
    </row>
    <row r="76" spans="1:69" ht="15.6" thickBot="1" x14ac:dyDescent="0.35">
      <c r="A76" s="80" t="s">
        <v>96</v>
      </c>
      <c r="B76" s="425">
        <f t="shared" si="77"/>
        <v>0</v>
      </c>
      <c r="C76" s="469">
        <f t="shared" si="78"/>
        <v>0</v>
      </c>
      <c r="D76" s="515">
        <f t="shared" si="79"/>
        <v>0</v>
      </c>
      <c r="E76" s="138">
        <f t="shared" si="80"/>
        <v>0</v>
      </c>
      <c r="F76" s="93" t="s">
        <v>96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62"/>
      <c r="W76" s="162"/>
      <c r="X76" s="680"/>
      <c r="Y76" s="519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162"/>
      <c r="AN76" s="162"/>
      <c r="AO76" s="694"/>
      <c r="AP76" s="681"/>
      <c r="AQ76" s="162"/>
      <c r="AR76" s="353"/>
      <c r="AS76" s="162"/>
      <c r="AT76" s="703"/>
      <c r="AU76" s="6"/>
      <c r="AV76" s="6"/>
      <c r="AW76" s="162"/>
      <c r="AX76" s="162"/>
      <c r="AY76" s="660"/>
      <c r="AZ76" s="162"/>
      <c r="BA76" s="630">
        <v>0</v>
      </c>
      <c r="BB76" s="159"/>
      <c r="BC76" s="159"/>
      <c r="BD76" s="159"/>
      <c r="BE76" s="669"/>
      <c r="BF76" s="159"/>
      <c r="BG76" s="159"/>
      <c r="BH76" s="159"/>
      <c r="BI76" s="159"/>
      <c r="BJ76" s="159"/>
      <c r="BK76" s="159"/>
      <c r="BL76" s="11">
        <f t="shared" si="81"/>
        <v>0</v>
      </c>
      <c r="BM76" s="11">
        <f>Summary!C78</f>
        <v>0</v>
      </c>
      <c r="BN76" s="115">
        <f t="shared" si="82"/>
        <v>0</v>
      </c>
      <c r="BO76" s="485" t="s">
        <v>444</v>
      </c>
      <c r="BP76" s="485" t="s">
        <v>402</v>
      </c>
      <c r="BQ76" s="497">
        <v>1.1599999999999999</v>
      </c>
    </row>
    <row r="77" spans="1:69" ht="17.399999999999999" x14ac:dyDescent="0.3">
      <c r="A77" s="77" t="s">
        <v>12</v>
      </c>
      <c r="B77" s="313">
        <f>SUM(B59:B76)</f>
        <v>2775000</v>
      </c>
      <c r="C77" s="165">
        <f>SUM(C59:C76)</f>
        <v>2800000</v>
      </c>
      <c r="D77" s="145">
        <f>SUM(D59:D76)</f>
        <v>2800000</v>
      </c>
      <c r="E77" s="108">
        <f>SUM(E59:E76)</f>
        <v>25000</v>
      </c>
      <c r="F77" s="90" t="s">
        <v>12</v>
      </c>
      <c r="G77" s="165">
        <f t="shared" ref="G77:O77" si="83">SUM(G59:G76)</f>
        <v>0</v>
      </c>
      <c r="H77" s="165">
        <f t="shared" ref="H77" si="84">SUM(H59:H76)</f>
        <v>0</v>
      </c>
      <c r="I77" s="165">
        <f t="shared" si="83"/>
        <v>0</v>
      </c>
      <c r="J77" s="165">
        <f t="shared" si="83"/>
        <v>350000</v>
      </c>
      <c r="K77" s="165">
        <f t="shared" si="83"/>
        <v>0</v>
      </c>
      <c r="L77" s="165">
        <f t="shared" si="83"/>
        <v>0</v>
      </c>
      <c r="M77" s="165">
        <f t="shared" ref="M77" si="85">SUM(M59:M76)</f>
        <v>250000</v>
      </c>
      <c r="N77" s="165">
        <f t="shared" si="83"/>
        <v>0</v>
      </c>
      <c r="O77" s="165">
        <f t="shared" si="83"/>
        <v>0</v>
      </c>
      <c r="P77" s="165"/>
      <c r="Q77" s="165">
        <f t="shared" ref="Q77:V77" si="86">SUM(Q59:Q76)</f>
        <v>275000</v>
      </c>
      <c r="R77" s="165">
        <f t="shared" si="86"/>
        <v>0</v>
      </c>
      <c r="S77" s="165">
        <f t="shared" si="86"/>
        <v>0</v>
      </c>
      <c r="T77" s="165">
        <f t="shared" si="86"/>
        <v>250000</v>
      </c>
      <c r="U77" s="165">
        <f t="shared" si="86"/>
        <v>0</v>
      </c>
      <c r="V77" s="165">
        <f t="shared" si="86"/>
        <v>0</v>
      </c>
      <c r="W77" s="165"/>
      <c r="X77" s="671">
        <f t="shared" ref="X77" si="87">SUM(X59:X76)</f>
        <v>0</v>
      </c>
      <c r="Y77" s="165">
        <f t="shared" ref="Y77:BN77" si="88">SUM(Y59:Y76)</f>
        <v>0</v>
      </c>
      <c r="Z77" s="165">
        <f t="shared" si="88"/>
        <v>0</v>
      </c>
      <c r="AA77" s="165">
        <f t="shared" si="88"/>
        <v>0</v>
      </c>
      <c r="AB77" s="165">
        <f t="shared" si="88"/>
        <v>0</v>
      </c>
      <c r="AC77" s="165">
        <f t="shared" si="88"/>
        <v>0</v>
      </c>
      <c r="AD77" s="165">
        <f t="shared" si="88"/>
        <v>0</v>
      </c>
      <c r="AE77" s="165">
        <f t="shared" si="88"/>
        <v>0</v>
      </c>
      <c r="AF77" s="165">
        <f t="shared" si="88"/>
        <v>0</v>
      </c>
      <c r="AG77" s="165">
        <f t="shared" si="88"/>
        <v>0</v>
      </c>
      <c r="AH77" s="165">
        <f t="shared" si="88"/>
        <v>0</v>
      </c>
      <c r="AI77" s="165">
        <f t="shared" si="88"/>
        <v>650000</v>
      </c>
      <c r="AJ77" s="165">
        <f t="shared" si="88"/>
        <v>0</v>
      </c>
      <c r="AK77" s="165">
        <f t="shared" si="88"/>
        <v>0</v>
      </c>
      <c r="AL77" s="165">
        <f t="shared" si="88"/>
        <v>0</v>
      </c>
      <c r="AM77" s="165">
        <f t="shared" si="88"/>
        <v>0</v>
      </c>
      <c r="AN77" s="165">
        <f t="shared" si="88"/>
        <v>0</v>
      </c>
      <c r="AO77" s="685">
        <f t="shared" ref="AO77:AP77" si="89">SUM(AO59:AO76)</f>
        <v>0</v>
      </c>
      <c r="AP77" s="685">
        <f t="shared" si="89"/>
        <v>0</v>
      </c>
      <c r="AQ77" s="165">
        <f t="shared" si="88"/>
        <v>0</v>
      </c>
      <c r="AR77" s="294">
        <f t="shared" si="88"/>
        <v>0</v>
      </c>
      <c r="AS77" s="165">
        <f t="shared" si="88"/>
        <v>0</v>
      </c>
      <c r="AT77" s="706">
        <v>0</v>
      </c>
      <c r="AU77" s="165">
        <f t="shared" si="88"/>
        <v>0</v>
      </c>
      <c r="AV77" s="165">
        <f t="shared" si="88"/>
        <v>0</v>
      </c>
      <c r="AW77" s="165">
        <f t="shared" si="88"/>
        <v>0</v>
      </c>
      <c r="AX77" s="165">
        <f t="shared" si="88"/>
        <v>500000</v>
      </c>
      <c r="AY77" s="652">
        <v>0</v>
      </c>
      <c r="AZ77" s="165">
        <f t="shared" si="88"/>
        <v>200000</v>
      </c>
      <c r="BA77" s="165">
        <f t="shared" si="88"/>
        <v>300000</v>
      </c>
      <c r="BB77" s="165">
        <f t="shared" si="88"/>
        <v>0</v>
      </c>
      <c r="BC77" s="165">
        <f t="shared" si="88"/>
        <v>0</v>
      </c>
      <c r="BD77" s="165">
        <f t="shared" si="88"/>
        <v>0</v>
      </c>
      <c r="BE77" s="671">
        <v>0</v>
      </c>
      <c r="BF77" s="165">
        <f t="shared" si="88"/>
        <v>0</v>
      </c>
      <c r="BG77" s="165">
        <f t="shared" si="88"/>
        <v>0</v>
      </c>
      <c r="BH77" s="165">
        <f t="shared" si="88"/>
        <v>0</v>
      </c>
      <c r="BI77" s="165">
        <f t="shared" si="88"/>
        <v>0</v>
      </c>
      <c r="BJ77" s="165">
        <f t="shared" si="88"/>
        <v>0</v>
      </c>
      <c r="BK77" s="165">
        <f t="shared" si="88"/>
        <v>0</v>
      </c>
      <c r="BL77" s="165">
        <f t="shared" si="88"/>
        <v>2775000</v>
      </c>
      <c r="BM77" s="165">
        <f t="shared" si="88"/>
        <v>2800000</v>
      </c>
      <c r="BN77" s="108">
        <f t="shared" si="88"/>
        <v>25000</v>
      </c>
      <c r="BO77" s="487" t="s">
        <v>12</v>
      </c>
      <c r="BP77" s="488"/>
      <c r="BQ77" s="502"/>
    </row>
    <row r="78" spans="1:69" ht="15.6" thickBot="1" x14ac:dyDescent="0.35">
      <c r="A78" s="81" t="s">
        <v>97</v>
      </c>
      <c r="B78" s="431">
        <f>B82/B100</f>
        <v>6.8433412883018253E-3</v>
      </c>
      <c r="C78" s="459"/>
      <c r="D78" s="147">
        <v>2.2813821666110946E-2</v>
      </c>
      <c r="E78" s="104"/>
      <c r="F78" s="94" t="s">
        <v>97</v>
      </c>
      <c r="G78" s="175" t="e">
        <f>G82/#REF!</f>
        <v>#REF!</v>
      </c>
      <c r="H78" s="175" t="e">
        <f>H82/#REF!</f>
        <v>#REF!</v>
      </c>
      <c r="I78" s="175" t="e">
        <f>I82/#REF!</f>
        <v>#REF!</v>
      </c>
      <c r="J78" s="175" t="e">
        <f>J82/#REF!</f>
        <v>#REF!</v>
      </c>
      <c r="K78" s="175" t="e">
        <f>K82/#REF!</f>
        <v>#REF!</v>
      </c>
      <c r="L78" s="175" t="e">
        <f>L82/#REF!</f>
        <v>#REF!</v>
      </c>
      <c r="M78" s="175" t="e">
        <f>M82/#REF!</f>
        <v>#REF!</v>
      </c>
      <c r="N78" s="175" t="e">
        <f>N82/#REF!</f>
        <v>#REF!</v>
      </c>
      <c r="O78" s="175" t="e">
        <f>O82/#REF!</f>
        <v>#REF!</v>
      </c>
      <c r="P78" s="175" t="e">
        <f>P82/#REF!</f>
        <v>#REF!</v>
      </c>
      <c r="Q78" s="175" t="e">
        <f>Q82/#REF!</f>
        <v>#REF!</v>
      </c>
      <c r="R78" s="175" t="e">
        <f>R82/#REF!</f>
        <v>#REF!</v>
      </c>
      <c r="S78" s="175" t="e">
        <f>S82/#REF!</f>
        <v>#REF!</v>
      </c>
      <c r="T78" s="175" t="e">
        <f>T82/#REF!</f>
        <v>#REF!</v>
      </c>
      <c r="U78" s="175" t="e">
        <f>U82/#REF!</f>
        <v>#REF!</v>
      </c>
      <c r="V78" s="175" t="e">
        <f>V82/#REF!</f>
        <v>#REF!</v>
      </c>
      <c r="W78" s="175" t="e">
        <f>W82/#REF!</f>
        <v>#REF!</v>
      </c>
      <c r="X78" s="675" t="e">
        <f t="shared" ref="X78" si="90">X82/#REF!</f>
        <v>#REF!</v>
      </c>
      <c r="Y78" s="175" t="e">
        <f>Y82/#REF!</f>
        <v>#REF!</v>
      </c>
      <c r="Z78" s="175" t="e">
        <f>Z82/#REF!</f>
        <v>#REF!</v>
      </c>
      <c r="AA78" s="175" t="e">
        <f>AA82/#REF!</f>
        <v>#REF!</v>
      </c>
      <c r="AB78" s="175" t="e">
        <f>AB82/#REF!</f>
        <v>#REF!</v>
      </c>
      <c r="AC78" s="175" t="e">
        <f>AC82/#REF!</f>
        <v>#REF!</v>
      </c>
      <c r="AD78" s="175" t="e">
        <f>AD82/#REF!</f>
        <v>#REF!</v>
      </c>
      <c r="AE78" s="175" t="e">
        <f>AE82/#REF!</f>
        <v>#REF!</v>
      </c>
      <c r="AF78" s="175" t="e">
        <f>AF82/#REF!</f>
        <v>#REF!</v>
      </c>
      <c r="AG78" s="175" t="e">
        <f>AG82/#REF!</f>
        <v>#REF!</v>
      </c>
      <c r="AH78" s="175" t="e">
        <f>AH82/#REF!</f>
        <v>#REF!</v>
      </c>
      <c r="AI78" s="175" t="e">
        <f>AI82/#REF!</f>
        <v>#REF!</v>
      </c>
      <c r="AJ78" s="175" t="e">
        <f>AJ82/#REF!</f>
        <v>#REF!</v>
      </c>
      <c r="AK78" s="175" t="e">
        <f>AK82/#REF!</f>
        <v>#REF!</v>
      </c>
      <c r="AL78" s="175" t="e">
        <f>AL82/#REF!</f>
        <v>#REF!</v>
      </c>
      <c r="AM78" s="175" t="e">
        <f>AM82/#REF!</f>
        <v>#REF!</v>
      </c>
      <c r="AN78" s="175" t="e">
        <f>AN82/#REF!</f>
        <v>#REF!</v>
      </c>
      <c r="AO78" s="690" t="e">
        <f t="shared" ref="AO78" si="91">AO82/#REF!</f>
        <v>#REF!</v>
      </c>
      <c r="AP78" s="690" t="e">
        <f t="shared" ref="AP78" si="92">AP82/#REF!</f>
        <v>#REF!</v>
      </c>
      <c r="AQ78" s="175" t="e">
        <f>AQ82/#REF!</f>
        <v>#REF!</v>
      </c>
      <c r="AR78" s="175" t="e">
        <f>AR82/#REF!</f>
        <v>#REF!</v>
      </c>
      <c r="AS78" s="175" t="e">
        <f>AS82/#REF!</f>
        <v>#REF!</v>
      </c>
      <c r="AT78" s="712">
        <v>5.8823529411764705E-3</v>
      </c>
      <c r="AU78" s="175" t="e">
        <f>AU82/#REF!</f>
        <v>#REF!</v>
      </c>
      <c r="AV78" s="175" t="e">
        <f>AV82/#REF!</f>
        <v>#REF!</v>
      </c>
      <c r="AW78" s="175" t="e">
        <f>AW82/#REF!</f>
        <v>#REF!</v>
      </c>
      <c r="AX78" s="175" t="e">
        <f>AX82/#REF!</f>
        <v>#REF!</v>
      </c>
      <c r="AY78" s="656">
        <v>9.0909090909090905E-3</v>
      </c>
      <c r="AZ78" s="175" t="e">
        <f>AZ82/#REF!</f>
        <v>#REF!</v>
      </c>
      <c r="BA78" s="175" t="e">
        <f>BA82/#REF!</f>
        <v>#REF!</v>
      </c>
      <c r="BB78" s="175" t="e">
        <f>BB82/#REF!</f>
        <v>#REF!</v>
      </c>
      <c r="BC78" s="175" t="e">
        <f>BC82/#REF!</f>
        <v>#REF!</v>
      </c>
      <c r="BD78" s="175" t="e">
        <f>BD82/#REF!</f>
        <v>#REF!</v>
      </c>
      <c r="BE78" s="675">
        <v>0</v>
      </c>
      <c r="BF78" s="175" t="e">
        <f>BF82/#REF!</f>
        <v>#REF!</v>
      </c>
      <c r="BG78" s="175" t="e">
        <f>BG82/#REF!</f>
        <v>#REF!</v>
      </c>
      <c r="BH78" s="175" t="e">
        <f>BH82/#REF!</f>
        <v>#REF!</v>
      </c>
      <c r="BI78" s="175" t="e">
        <f>BI82/#REF!</f>
        <v>#REF!</v>
      </c>
      <c r="BJ78" s="175" t="e">
        <f>BJ82/#REF!</f>
        <v>#REF!</v>
      </c>
      <c r="BK78" s="175" t="e">
        <f>BK82/#REF!</f>
        <v>#REF!</v>
      </c>
      <c r="BL78" s="46">
        <f>BL82/BL100</f>
        <v>6.8433412883018253E-3</v>
      </c>
      <c r="BM78" s="46">
        <f>BM82/BM100</f>
        <v>7.3726541554959783E-3</v>
      </c>
      <c r="BN78" s="104"/>
      <c r="BO78" s="489" t="s">
        <v>97</v>
      </c>
      <c r="BP78" s="490"/>
      <c r="BQ78" s="503"/>
    </row>
    <row r="79" spans="1:69" ht="15.6" thickBot="1" x14ac:dyDescent="0.35">
      <c r="A79" s="80" t="s">
        <v>99</v>
      </c>
      <c r="B79" s="517">
        <f>BL79</f>
        <v>0</v>
      </c>
      <c r="C79" s="469">
        <f t="shared" ref="C79:C81" si="93">D79</f>
        <v>0</v>
      </c>
      <c r="D79" s="515">
        <f>BM79</f>
        <v>0</v>
      </c>
      <c r="E79" s="138">
        <f>C79-B79</f>
        <v>0</v>
      </c>
      <c r="F79" s="93" t="s">
        <v>99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62"/>
      <c r="W79" s="162"/>
      <c r="X79" s="649"/>
      <c r="Y79" s="6"/>
      <c r="Z79" s="6"/>
      <c r="AA79" s="6"/>
      <c r="AB79" s="25"/>
      <c r="AC79" s="25"/>
      <c r="AD79" s="25"/>
      <c r="AE79" s="25"/>
      <c r="AF79" s="352"/>
      <c r="AG79" s="6"/>
      <c r="AH79" s="6"/>
      <c r="AI79" s="6"/>
      <c r="AJ79" s="6"/>
      <c r="AK79" s="6"/>
      <c r="AL79" s="6"/>
      <c r="AM79" s="162"/>
      <c r="AN79" s="162"/>
      <c r="AO79" s="694"/>
      <c r="AP79" s="694"/>
      <c r="AQ79" s="162"/>
      <c r="AR79" s="353"/>
      <c r="AS79" s="162"/>
      <c r="AT79" s="717"/>
      <c r="AU79" s="25"/>
      <c r="AV79" s="162"/>
      <c r="AW79" s="162"/>
      <c r="AX79" s="162"/>
      <c r="AY79" s="660"/>
      <c r="AZ79" s="162"/>
      <c r="BA79" s="521"/>
      <c r="BB79" s="159"/>
      <c r="BC79" s="159"/>
      <c r="BD79" s="159"/>
      <c r="BE79" s="669"/>
      <c r="BF79" s="159"/>
      <c r="BG79" s="159"/>
      <c r="BH79" s="159"/>
      <c r="BI79" s="159"/>
      <c r="BJ79" s="159"/>
      <c r="BK79" s="159"/>
      <c r="BL79" s="11">
        <f>SUM(G79:BK79)</f>
        <v>0</v>
      </c>
      <c r="BM79" s="11">
        <f>Summary!C81</f>
        <v>0</v>
      </c>
      <c r="BN79" s="114">
        <f>BM79-BL79</f>
        <v>0</v>
      </c>
      <c r="BO79" t="s">
        <v>432</v>
      </c>
    </row>
    <row r="80" spans="1:69" ht="16.2" thickBot="1" x14ac:dyDescent="0.45">
      <c r="A80" s="80" t="s">
        <v>100</v>
      </c>
      <c r="B80" s="517">
        <f>BL80</f>
        <v>505487</v>
      </c>
      <c r="C80" s="469">
        <f t="shared" si="93"/>
        <v>1000000</v>
      </c>
      <c r="D80" s="515">
        <f>BM80</f>
        <v>1000000</v>
      </c>
      <c r="E80" s="138">
        <f>C80-B80</f>
        <v>494513</v>
      </c>
      <c r="F80" s="93" t="s">
        <v>100</v>
      </c>
      <c r="G80" s="6"/>
      <c r="H80" s="6"/>
      <c r="I80" s="6"/>
      <c r="J80" s="6"/>
      <c r="K80" s="6"/>
      <c r="L80" s="6"/>
      <c r="M80" s="6">
        <v>100000</v>
      </c>
      <c r="N80" s="6"/>
      <c r="O80" s="6"/>
      <c r="P80" s="6"/>
      <c r="Q80" s="6">
        <v>105487</v>
      </c>
      <c r="R80" s="6"/>
      <c r="S80" s="349"/>
      <c r="T80" s="349"/>
      <c r="U80" s="6"/>
      <c r="V80" s="162"/>
      <c r="W80" s="162"/>
      <c r="X80" s="649"/>
      <c r="Y80" s="6"/>
      <c r="Z80" s="6"/>
      <c r="AA80" s="6"/>
      <c r="AB80" s="339"/>
      <c r="AC80" s="339"/>
      <c r="AD80" s="339"/>
      <c r="AE80" s="339"/>
      <c r="AF80" s="6"/>
      <c r="AG80" s="6"/>
      <c r="AH80" s="6"/>
      <c r="AI80" s="6"/>
      <c r="AJ80" s="6"/>
      <c r="AK80" s="6"/>
      <c r="AL80" s="6"/>
      <c r="AM80" s="162"/>
      <c r="AN80" s="162"/>
      <c r="AO80" s="694"/>
      <c r="AP80" s="697">
        <v>100000</v>
      </c>
      <c r="AQ80" s="162"/>
      <c r="AR80" s="353"/>
      <c r="AS80" s="162"/>
      <c r="AT80" s="717">
        <v>100000</v>
      </c>
      <c r="AU80" s="344">
        <v>100000</v>
      </c>
      <c r="AV80" s="162">
        <v>0</v>
      </c>
      <c r="AW80" s="162"/>
      <c r="AX80" s="162"/>
      <c r="AY80" s="660"/>
      <c r="AZ80" s="162"/>
      <c r="BA80" s="630">
        <v>0</v>
      </c>
      <c r="BB80" s="158"/>
      <c r="BC80" s="158"/>
      <c r="BD80" s="158"/>
      <c r="BE80" s="673"/>
      <c r="BF80" s="158"/>
      <c r="BG80" s="159"/>
      <c r="BH80" s="55"/>
      <c r="BI80" s="159"/>
      <c r="BJ80" s="159"/>
      <c r="BK80" s="159"/>
      <c r="BL80" s="11">
        <f>SUM(G80:BK80)</f>
        <v>505487</v>
      </c>
      <c r="BM80" s="11">
        <f>Summary!C82</f>
        <v>1000000</v>
      </c>
      <c r="BN80" s="114">
        <f>BM80-BL80</f>
        <v>494513</v>
      </c>
      <c r="BO80" s="485" t="s">
        <v>438</v>
      </c>
      <c r="BP80" s="485" t="s">
        <v>403</v>
      </c>
      <c r="BQ80" s="497">
        <v>1.1299999999999999</v>
      </c>
    </row>
    <row r="81" spans="1:69" ht="16.8" thickBot="1" x14ac:dyDescent="0.5">
      <c r="A81" s="80" t="s">
        <v>102</v>
      </c>
      <c r="B81" s="517">
        <f>BL81</f>
        <v>1350062</v>
      </c>
      <c r="C81" s="469">
        <f t="shared" si="93"/>
        <v>1200000</v>
      </c>
      <c r="D81" s="515">
        <f>BM81</f>
        <v>1200000</v>
      </c>
      <c r="E81" s="138">
        <f>C81-B81</f>
        <v>-150062</v>
      </c>
      <c r="F81" s="93" t="s">
        <v>102</v>
      </c>
      <c r="G81" s="6"/>
      <c r="H81" s="6"/>
      <c r="I81" s="6"/>
      <c r="J81" s="6">
        <v>200000</v>
      </c>
      <c r="K81" s="6"/>
      <c r="L81" s="6"/>
      <c r="M81" s="6">
        <v>200000</v>
      </c>
      <c r="N81" s="6"/>
      <c r="O81" s="6"/>
      <c r="P81" s="6"/>
      <c r="Q81" s="6">
        <v>100000</v>
      </c>
      <c r="R81" s="6"/>
      <c r="S81" s="349"/>
      <c r="T81" s="349">
        <v>100000</v>
      </c>
      <c r="U81" s="6"/>
      <c r="V81" s="162"/>
      <c r="W81" s="162"/>
      <c r="X81" s="351">
        <v>200000</v>
      </c>
      <c r="Y81" s="351"/>
      <c r="Z81" s="6"/>
      <c r="AA81" s="6"/>
      <c r="AB81" s="605">
        <v>18187</v>
      </c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162"/>
      <c r="AN81" s="162"/>
      <c r="AO81" s="697">
        <v>100000</v>
      </c>
      <c r="AP81" s="694"/>
      <c r="AQ81" s="162"/>
      <c r="AR81" s="354"/>
      <c r="AS81" s="162"/>
      <c r="AT81" s="717"/>
      <c r="AU81" s="344">
        <v>200000</v>
      </c>
      <c r="AV81" s="342">
        <v>31875</v>
      </c>
      <c r="AW81" s="162"/>
      <c r="AX81" s="162"/>
      <c r="AY81" s="660">
        <v>200000</v>
      </c>
      <c r="AZ81" s="162"/>
      <c r="BA81" s="521">
        <v>0</v>
      </c>
      <c r="BB81" s="159"/>
      <c r="BC81" s="159"/>
      <c r="BD81" s="159"/>
      <c r="BE81" s="669"/>
      <c r="BF81" s="159"/>
      <c r="BG81" s="159"/>
      <c r="BH81" s="159"/>
      <c r="BI81" s="159"/>
      <c r="BJ81" s="159"/>
      <c r="BK81" s="159"/>
      <c r="BL81" s="11">
        <f>SUM(G81:BK81)</f>
        <v>1350062</v>
      </c>
      <c r="BM81" s="11">
        <f>Summary!C83</f>
        <v>1200000</v>
      </c>
      <c r="BN81" s="106">
        <f>BM81-BL81</f>
        <v>-150062</v>
      </c>
      <c r="BO81" s="485" t="s">
        <v>537</v>
      </c>
      <c r="BP81" s="485" t="s">
        <v>404</v>
      </c>
      <c r="BQ81" s="497">
        <v>1.1299999999999999</v>
      </c>
    </row>
    <row r="82" spans="1:69" ht="17.399999999999999" x14ac:dyDescent="0.3">
      <c r="A82" s="77" t="s">
        <v>12</v>
      </c>
      <c r="B82" s="313">
        <f>SUM(B79:B81)</f>
        <v>1855549</v>
      </c>
      <c r="C82" s="165">
        <f>SUM(C79:C81)</f>
        <v>2200000</v>
      </c>
      <c r="D82" s="145">
        <f>SUM(D79:D81)</f>
        <v>2200000</v>
      </c>
      <c r="E82" s="108">
        <f>SUM(E79:E81)</f>
        <v>344451</v>
      </c>
      <c r="F82" s="90" t="s">
        <v>12</v>
      </c>
      <c r="G82" s="165">
        <f t="shared" ref="G82:O82" si="94">SUM(G79:G81)</f>
        <v>0</v>
      </c>
      <c r="H82" s="165">
        <f t="shared" ref="H82" si="95">SUM(H79:H81)</f>
        <v>0</v>
      </c>
      <c r="I82" s="165">
        <f t="shared" si="94"/>
        <v>0</v>
      </c>
      <c r="J82" s="165">
        <f t="shared" si="94"/>
        <v>200000</v>
      </c>
      <c r="K82" s="165">
        <f t="shared" si="94"/>
        <v>0</v>
      </c>
      <c r="L82" s="165">
        <f t="shared" si="94"/>
        <v>0</v>
      </c>
      <c r="M82" s="165">
        <f t="shared" ref="M82" si="96">SUM(M79:M81)</f>
        <v>300000</v>
      </c>
      <c r="N82" s="165">
        <f t="shared" si="94"/>
        <v>0</v>
      </c>
      <c r="O82" s="165">
        <f t="shared" si="94"/>
        <v>0</v>
      </c>
      <c r="P82" s="165"/>
      <c r="Q82" s="165">
        <f t="shared" ref="Q82:V82" si="97">SUM(Q79:Q81)</f>
        <v>205487</v>
      </c>
      <c r="R82" s="165">
        <f t="shared" si="97"/>
        <v>0</v>
      </c>
      <c r="S82" s="165">
        <f t="shared" si="97"/>
        <v>0</v>
      </c>
      <c r="T82" s="165">
        <f t="shared" si="97"/>
        <v>100000</v>
      </c>
      <c r="U82" s="165">
        <f t="shared" si="97"/>
        <v>0</v>
      </c>
      <c r="V82" s="165">
        <f t="shared" si="97"/>
        <v>0</v>
      </c>
      <c r="W82" s="165"/>
      <c r="X82" s="671">
        <f t="shared" ref="X82" si="98">SUM(X79:X81)</f>
        <v>200000</v>
      </c>
      <c r="Y82" s="165">
        <f t="shared" ref="Y82:BN82" si="99">SUM(Y79:Y81)</f>
        <v>0</v>
      </c>
      <c r="Z82" s="165">
        <f t="shared" si="99"/>
        <v>0</v>
      </c>
      <c r="AA82" s="165">
        <f t="shared" si="99"/>
        <v>0</v>
      </c>
      <c r="AB82" s="165">
        <f t="shared" si="99"/>
        <v>18187</v>
      </c>
      <c r="AC82" s="165">
        <f t="shared" si="99"/>
        <v>0</v>
      </c>
      <c r="AD82" s="165">
        <f t="shared" si="99"/>
        <v>0</v>
      </c>
      <c r="AE82" s="165">
        <f t="shared" si="99"/>
        <v>0</v>
      </c>
      <c r="AF82" s="165">
        <f t="shared" si="99"/>
        <v>0</v>
      </c>
      <c r="AG82" s="165">
        <f t="shared" si="99"/>
        <v>0</v>
      </c>
      <c r="AH82" s="165">
        <f t="shared" si="99"/>
        <v>0</v>
      </c>
      <c r="AI82" s="165">
        <f t="shared" si="99"/>
        <v>0</v>
      </c>
      <c r="AJ82" s="165">
        <f t="shared" si="99"/>
        <v>0</v>
      </c>
      <c r="AK82" s="165">
        <f t="shared" si="99"/>
        <v>0</v>
      </c>
      <c r="AL82" s="165">
        <f t="shared" si="99"/>
        <v>0</v>
      </c>
      <c r="AM82" s="165">
        <f t="shared" si="99"/>
        <v>0</v>
      </c>
      <c r="AN82" s="165">
        <f t="shared" si="99"/>
        <v>0</v>
      </c>
      <c r="AO82" s="685">
        <f t="shared" ref="AO82:AP82" si="100">SUM(AO79:AO81)</f>
        <v>100000</v>
      </c>
      <c r="AP82" s="685">
        <f t="shared" si="100"/>
        <v>100000</v>
      </c>
      <c r="AQ82" s="165">
        <f t="shared" si="99"/>
        <v>0</v>
      </c>
      <c r="AR82" s="294">
        <f t="shared" si="99"/>
        <v>0</v>
      </c>
      <c r="AS82" s="165">
        <f t="shared" si="99"/>
        <v>0</v>
      </c>
      <c r="AT82" s="706">
        <v>100000</v>
      </c>
      <c r="AU82" s="165">
        <f t="shared" si="99"/>
        <v>300000</v>
      </c>
      <c r="AV82" s="165">
        <f t="shared" si="99"/>
        <v>31875</v>
      </c>
      <c r="AW82" s="165">
        <f t="shared" si="99"/>
        <v>0</v>
      </c>
      <c r="AX82" s="165">
        <f t="shared" si="99"/>
        <v>0</v>
      </c>
      <c r="AY82" s="652">
        <v>200000</v>
      </c>
      <c r="AZ82" s="165">
        <f t="shared" si="99"/>
        <v>0</v>
      </c>
      <c r="BA82" s="165">
        <f t="shared" si="99"/>
        <v>0</v>
      </c>
      <c r="BB82" s="165">
        <f t="shared" si="99"/>
        <v>0</v>
      </c>
      <c r="BC82" s="165">
        <f t="shared" si="99"/>
        <v>0</v>
      </c>
      <c r="BD82" s="165">
        <f t="shared" si="99"/>
        <v>0</v>
      </c>
      <c r="BE82" s="671">
        <v>0</v>
      </c>
      <c r="BF82" s="165">
        <f t="shared" si="99"/>
        <v>0</v>
      </c>
      <c r="BG82" s="165">
        <f t="shared" si="99"/>
        <v>0</v>
      </c>
      <c r="BH82" s="165">
        <f t="shared" si="99"/>
        <v>0</v>
      </c>
      <c r="BI82" s="165">
        <f t="shared" si="99"/>
        <v>0</v>
      </c>
      <c r="BJ82" s="165">
        <f t="shared" si="99"/>
        <v>0</v>
      </c>
      <c r="BK82" s="165">
        <f t="shared" si="99"/>
        <v>0</v>
      </c>
      <c r="BL82" s="165">
        <f t="shared" si="99"/>
        <v>1855549</v>
      </c>
      <c r="BM82" s="165">
        <f t="shared" si="99"/>
        <v>2200000</v>
      </c>
      <c r="BN82" s="108">
        <f t="shared" si="99"/>
        <v>344451</v>
      </c>
      <c r="BO82" s="487" t="s">
        <v>12</v>
      </c>
      <c r="BP82" s="488"/>
      <c r="BQ82" s="502"/>
    </row>
    <row r="83" spans="1:69" ht="15.6" thickBot="1" x14ac:dyDescent="0.35">
      <c r="A83" s="81" t="s">
        <v>103</v>
      </c>
      <c r="B83" s="432">
        <f>B89/B100</f>
        <v>7.3760825376229088E-3</v>
      </c>
      <c r="C83" s="459"/>
      <c r="D83" s="147">
        <v>5.2647280767948335E-2</v>
      </c>
      <c r="E83" s="104"/>
      <c r="F83" s="94" t="s">
        <v>103</v>
      </c>
      <c r="G83" s="176" t="e">
        <f>G89/#REF!</f>
        <v>#REF!</v>
      </c>
      <c r="H83" s="176" t="e">
        <f>H89/#REF!</f>
        <v>#REF!</v>
      </c>
      <c r="I83" s="176" t="e">
        <f>I89/#REF!</f>
        <v>#REF!</v>
      </c>
      <c r="J83" s="176" t="e">
        <f>J89/#REF!</f>
        <v>#REF!</v>
      </c>
      <c r="K83" s="176" t="e">
        <f>K89/#REF!</f>
        <v>#REF!</v>
      </c>
      <c r="L83" s="176" t="e">
        <f>L89/#REF!</f>
        <v>#REF!</v>
      </c>
      <c r="M83" s="176" t="e">
        <f>M89/#REF!</f>
        <v>#REF!</v>
      </c>
      <c r="N83" s="176" t="e">
        <f>N89/#REF!</f>
        <v>#REF!</v>
      </c>
      <c r="O83" s="176" t="e">
        <f>O89/#REF!</f>
        <v>#REF!</v>
      </c>
      <c r="P83" s="176"/>
      <c r="Q83" s="176" t="e">
        <f>Q89/#REF!</f>
        <v>#REF!</v>
      </c>
      <c r="R83" s="176" t="e">
        <f>R89/#REF!</f>
        <v>#REF!</v>
      </c>
      <c r="S83" s="176" t="e">
        <f>S89/#REF!</f>
        <v>#REF!</v>
      </c>
      <c r="T83" s="176" t="e">
        <f>T89/#REF!</f>
        <v>#REF!</v>
      </c>
      <c r="U83" s="176" t="e">
        <f>U89/#REF!</f>
        <v>#REF!</v>
      </c>
      <c r="V83" s="10"/>
      <c r="W83" s="10"/>
      <c r="X83" s="679" t="e">
        <f t="shared" ref="X83" si="101">X89/#REF!</f>
        <v>#REF!</v>
      </c>
      <c r="Y83" s="176" t="e">
        <f>Y89/#REF!</f>
        <v>#REF!</v>
      </c>
      <c r="Z83" s="176" t="e">
        <f>Z89/#REF!</f>
        <v>#REF!</v>
      </c>
      <c r="AA83" s="176" t="e">
        <f>AA89/#REF!</f>
        <v>#REF!</v>
      </c>
      <c r="AB83" s="176" t="e">
        <f>AB89/#REF!</f>
        <v>#REF!</v>
      </c>
      <c r="AC83" s="176" t="e">
        <f>AC89/#REF!</f>
        <v>#REF!</v>
      </c>
      <c r="AD83" s="176" t="e">
        <f>AD89/#REF!</f>
        <v>#REF!</v>
      </c>
      <c r="AE83" s="176" t="e">
        <f>AE89/#REF!</f>
        <v>#REF!</v>
      </c>
      <c r="AF83" s="176" t="e">
        <f>AF89/#REF!</f>
        <v>#REF!</v>
      </c>
      <c r="AG83" s="176" t="e">
        <f>AG89/#REF!</f>
        <v>#REF!</v>
      </c>
      <c r="AH83" s="176" t="e">
        <f>AH89/#REF!</f>
        <v>#REF!</v>
      </c>
      <c r="AI83" s="176" t="e">
        <f>AI89/#REF!</f>
        <v>#REF!</v>
      </c>
      <c r="AJ83" s="176" t="e">
        <f>AJ89/#REF!</f>
        <v>#REF!</v>
      </c>
      <c r="AK83" s="176" t="e">
        <f>AK89/#REF!</f>
        <v>#REF!</v>
      </c>
      <c r="AL83" s="176" t="e">
        <f>AL89/#REF!</f>
        <v>#REF!</v>
      </c>
      <c r="AM83" s="176" t="e">
        <f>AM89/#REF!</f>
        <v>#REF!</v>
      </c>
      <c r="AN83" s="176" t="e">
        <f>AN89/#REF!</f>
        <v>#REF!</v>
      </c>
      <c r="AO83" s="695" t="e">
        <f t="shared" ref="AO83" si="102">AO89/#REF!</f>
        <v>#REF!</v>
      </c>
      <c r="AP83" s="695" t="e">
        <f t="shared" ref="AP83" si="103">AP89/#REF!</f>
        <v>#REF!</v>
      </c>
      <c r="AQ83" s="176" t="e">
        <f>AQ89/#REF!</f>
        <v>#REF!</v>
      </c>
      <c r="AR83" s="176" t="e">
        <f>AR89/#REF!</f>
        <v>#REF!</v>
      </c>
      <c r="AS83" s="176" t="e">
        <f>AS89/#REF!</f>
        <v>#REF!</v>
      </c>
      <c r="AT83" s="718">
        <v>0</v>
      </c>
      <c r="AU83" s="176" t="e">
        <f>AU89/#REF!</f>
        <v>#REF!</v>
      </c>
      <c r="AV83" s="176" t="e">
        <f>AV89/#REF!</f>
        <v>#REF!</v>
      </c>
      <c r="AW83" s="176" t="e">
        <f>AW89/#REF!</f>
        <v>#REF!</v>
      </c>
      <c r="AX83" s="176" t="e">
        <f>AX89/#REF!</f>
        <v>#REF!</v>
      </c>
      <c r="AY83" s="661">
        <v>0</v>
      </c>
      <c r="AZ83" s="176" t="e">
        <f>AZ89/#REF!</f>
        <v>#REF!</v>
      </c>
      <c r="BA83" s="176" t="e">
        <f>BA89/#REF!</f>
        <v>#REF!</v>
      </c>
      <c r="BB83" s="176" t="e">
        <f>BB89/#REF!</f>
        <v>#REF!</v>
      </c>
      <c r="BC83" s="176" t="e">
        <f>BC89/#REF!</f>
        <v>#REF!</v>
      </c>
      <c r="BD83" s="176" t="e">
        <f>BD89/#REF!</f>
        <v>#REF!</v>
      </c>
      <c r="BE83" s="668"/>
      <c r="BF83" s="10"/>
      <c r="BG83" s="10"/>
      <c r="BH83" s="10"/>
      <c r="BI83" s="10"/>
      <c r="BJ83" s="10"/>
      <c r="BK83" s="10"/>
      <c r="BL83" s="46">
        <f>BL89/BL100</f>
        <v>7.3760825376229088E-3</v>
      </c>
      <c r="BM83" s="46">
        <f>BM89/BM100</f>
        <v>1.0388739946380697E-2</v>
      </c>
      <c r="BN83" s="104"/>
      <c r="BO83" s="489" t="s">
        <v>103</v>
      </c>
      <c r="BP83" s="490"/>
      <c r="BQ83" s="503"/>
    </row>
    <row r="84" spans="1:69" ht="16.8" thickBot="1" x14ac:dyDescent="0.5">
      <c r="A84" s="80" t="s">
        <v>104</v>
      </c>
      <c r="B84" s="425">
        <f>BL84</f>
        <v>500000</v>
      </c>
      <c r="C84" s="469">
        <f t="shared" ref="C84:C88" si="104">D84</f>
        <v>1000000</v>
      </c>
      <c r="D84" s="515">
        <f>BM84</f>
        <v>1000000</v>
      </c>
      <c r="E84" s="138">
        <f>C84-B84</f>
        <v>500000</v>
      </c>
      <c r="F84" s="93" t="s">
        <v>104</v>
      </c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9"/>
      <c r="W84" s="159"/>
      <c r="X84" s="673"/>
      <c r="Y84" s="158"/>
      <c r="Z84" s="158"/>
      <c r="AA84" s="158"/>
      <c r="AB84" s="158"/>
      <c r="AC84" s="158"/>
      <c r="AD84" s="158"/>
      <c r="AE84" s="158"/>
      <c r="AF84" s="19"/>
      <c r="AG84" s="158"/>
      <c r="AH84" s="158"/>
      <c r="AI84" s="158"/>
      <c r="AJ84" s="614">
        <v>500000</v>
      </c>
      <c r="AK84" s="158"/>
      <c r="AL84" s="571"/>
      <c r="AM84" s="159"/>
      <c r="AN84" s="159"/>
      <c r="AO84" s="684"/>
      <c r="AP84" s="688"/>
      <c r="AQ84" s="159"/>
      <c r="AR84" s="158"/>
      <c r="AS84" s="159"/>
      <c r="AT84" s="711"/>
      <c r="AU84" s="158"/>
      <c r="AV84" s="64"/>
      <c r="AW84" s="159"/>
      <c r="AX84" s="159"/>
      <c r="AY84" s="651"/>
      <c r="AZ84" s="159"/>
      <c r="BA84" s="630">
        <v>0</v>
      </c>
      <c r="BB84" s="159"/>
      <c r="BC84" s="159"/>
      <c r="BD84" s="159"/>
      <c r="BE84" s="669"/>
      <c r="BF84" s="159"/>
      <c r="BG84" s="159"/>
      <c r="BH84" s="159"/>
      <c r="BI84" s="159"/>
      <c r="BJ84" s="159"/>
      <c r="BK84" s="159"/>
      <c r="BL84" s="11">
        <f>SUM(G84:BK84)</f>
        <v>500000</v>
      </c>
      <c r="BM84" s="11">
        <f>Summary!C86</f>
        <v>1000000</v>
      </c>
      <c r="BN84" s="114">
        <f>BM84-BL84</f>
        <v>500000</v>
      </c>
      <c r="BO84" s="485" t="s">
        <v>283</v>
      </c>
      <c r="BP84" s="485" t="s">
        <v>405</v>
      </c>
      <c r="BQ84" s="497">
        <v>1.1299999999999999</v>
      </c>
    </row>
    <row r="85" spans="1:69" s="153" customFormat="1" ht="16.2" x14ac:dyDescent="0.45">
      <c r="A85" s="80" t="s">
        <v>499</v>
      </c>
      <c r="B85" s="425">
        <f>BL85</f>
        <v>1050000</v>
      </c>
      <c r="C85" s="469">
        <f>D85</f>
        <v>1500000</v>
      </c>
      <c r="D85" s="515">
        <f>BM85</f>
        <v>1500000</v>
      </c>
      <c r="E85" s="138">
        <f>C85-B85</f>
        <v>450000</v>
      </c>
      <c r="F85" s="80" t="s">
        <v>498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293"/>
      <c r="T85" s="596"/>
      <c r="U85" s="158"/>
      <c r="V85" s="159"/>
      <c r="W85" s="159"/>
      <c r="X85" s="673"/>
      <c r="Y85" s="158"/>
      <c r="Z85" s="158"/>
      <c r="AA85" s="158"/>
      <c r="AB85" s="158"/>
      <c r="AC85" s="158"/>
      <c r="AD85" s="158"/>
      <c r="AE85" s="158"/>
      <c r="AF85" s="154"/>
      <c r="AG85" s="158"/>
      <c r="AH85" s="158"/>
      <c r="AI85" s="158"/>
      <c r="AJ85" s="158">
        <v>400000</v>
      </c>
      <c r="AK85" s="158"/>
      <c r="AL85" s="597"/>
      <c r="AM85" s="159"/>
      <c r="AN85" s="159"/>
      <c r="AO85" s="684"/>
      <c r="AP85" s="688"/>
      <c r="AQ85" s="159"/>
      <c r="AR85" s="158"/>
      <c r="AS85" s="159"/>
      <c r="AT85" s="709"/>
      <c r="AU85" s="158"/>
      <c r="AV85" s="64"/>
      <c r="AW85" s="159"/>
      <c r="AX85" s="159">
        <v>650000</v>
      </c>
      <c r="AY85" s="651"/>
      <c r="AZ85" s="159"/>
      <c r="BA85" s="630">
        <v>0</v>
      </c>
      <c r="BB85" s="159"/>
      <c r="BC85" s="159"/>
      <c r="BD85" s="159"/>
      <c r="BE85" s="669"/>
      <c r="BF85" s="159"/>
      <c r="BG85" s="159"/>
      <c r="BH85" s="159"/>
      <c r="BI85" s="159"/>
      <c r="BJ85" s="159"/>
      <c r="BK85" s="159"/>
      <c r="BL85" s="11">
        <f>SUM(G85:BK85)</f>
        <v>1050000</v>
      </c>
      <c r="BM85" s="611">
        <f>Summary!C87</f>
        <v>1500000</v>
      </c>
      <c r="BN85" s="114">
        <f>BM85-BL85</f>
        <v>450000</v>
      </c>
      <c r="BO85" s="598" t="s">
        <v>538</v>
      </c>
      <c r="BP85" s="598"/>
      <c r="BQ85" s="599"/>
    </row>
    <row r="86" spans="1:69" s="609" customFormat="1" ht="16.2" x14ac:dyDescent="0.45">
      <c r="A86" s="616" t="s">
        <v>500</v>
      </c>
      <c r="B86" s="627"/>
      <c r="C86" s="628"/>
      <c r="D86" s="629"/>
      <c r="E86" s="618"/>
      <c r="F86" s="616"/>
      <c r="G86" s="614"/>
      <c r="H86" s="614"/>
      <c r="I86" s="614"/>
      <c r="J86" s="614"/>
      <c r="K86" s="614"/>
      <c r="L86" s="614"/>
      <c r="M86" s="614"/>
      <c r="N86" s="614"/>
      <c r="O86" s="614"/>
      <c r="P86" s="614"/>
      <c r="Q86" s="614"/>
      <c r="R86" s="614"/>
      <c r="S86" s="624"/>
      <c r="T86" s="632"/>
      <c r="U86" s="614"/>
      <c r="V86" s="612"/>
      <c r="W86" s="612"/>
      <c r="X86" s="673"/>
      <c r="Y86" s="614"/>
      <c r="Z86" s="614"/>
      <c r="AA86" s="614"/>
      <c r="AB86" s="614"/>
      <c r="AC86" s="614"/>
      <c r="AD86" s="614"/>
      <c r="AE86" s="614"/>
      <c r="AF86" s="621"/>
      <c r="AG86" s="614"/>
      <c r="AH86" s="614"/>
      <c r="AI86" s="614"/>
      <c r="AJ86" s="614"/>
      <c r="AK86" s="614"/>
      <c r="AL86" s="633"/>
      <c r="AM86" s="612"/>
      <c r="AN86" s="612"/>
      <c r="AO86" s="684"/>
      <c r="AP86" s="688"/>
      <c r="AQ86" s="612"/>
      <c r="AR86" s="614"/>
      <c r="AS86" s="612"/>
      <c r="AT86" s="709"/>
      <c r="AU86" s="614"/>
      <c r="AV86" s="615"/>
      <c r="AW86" s="612"/>
      <c r="AX86" s="612"/>
      <c r="AY86" s="651"/>
      <c r="AZ86" s="612"/>
      <c r="BA86" s="630">
        <v>0</v>
      </c>
      <c r="BB86" s="612"/>
      <c r="BC86" s="612"/>
      <c r="BD86" s="612"/>
      <c r="BE86" s="669"/>
      <c r="BF86" s="612"/>
      <c r="BG86" s="612"/>
      <c r="BH86" s="612"/>
      <c r="BI86" s="612"/>
      <c r="BJ86" s="612"/>
      <c r="BK86" s="612"/>
      <c r="BL86" s="611"/>
      <c r="BM86" s="611"/>
      <c r="BN86" s="617"/>
      <c r="BO86" s="634" t="s">
        <v>539</v>
      </c>
      <c r="BP86" s="634"/>
      <c r="BQ86" s="635"/>
    </row>
    <row r="87" spans="1:69" s="153" customFormat="1" ht="16.8" thickBot="1" x14ac:dyDescent="0.5">
      <c r="A87" s="80" t="s">
        <v>300</v>
      </c>
      <c r="B87" s="425">
        <f>BL87</f>
        <v>100000</v>
      </c>
      <c r="C87" s="469">
        <f t="shared" si="104"/>
        <v>100000</v>
      </c>
      <c r="D87" s="515">
        <f>BM87</f>
        <v>100000</v>
      </c>
      <c r="E87" s="138">
        <f>C87-B87</f>
        <v>0</v>
      </c>
      <c r="F87" s="80" t="s">
        <v>300</v>
      </c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514"/>
      <c r="T87" s="20"/>
      <c r="U87" s="158"/>
      <c r="V87" s="159"/>
      <c r="W87" s="159"/>
      <c r="X87" s="673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>
        <v>100000</v>
      </c>
      <c r="AK87" s="158"/>
      <c r="AL87" s="158"/>
      <c r="AM87" s="159"/>
      <c r="AN87" s="159"/>
      <c r="AO87" s="684"/>
      <c r="AP87" s="688"/>
      <c r="AQ87" s="159"/>
      <c r="AR87" s="158"/>
      <c r="AS87" s="159"/>
      <c r="AT87" s="709"/>
      <c r="AU87" s="158"/>
      <c r="AV87" s="64"/>
      <c r="AW87" s="159"/>
      <c r="AX87" s="159"/>
      <c r="AY87" s="651"/>
      <c r="AZ87" s="159"/>
      <c r="BA87" s="630">
        <v>0</v>
      </c>
      <c r="BB87" s="159"/>
      <c r="BC87" s="159"/>
      <c r="BD87" s="159"/>
      <c r="BE87" s="669"/>
      <c r="BF87" s="159"/>
      <c r="BG87" s="159"/>
      <c r="BH87" s="159"/>
      <c r="BI87" s="159"/>
      <c r="BJ87" s="159"/>
      <c r="BK87" s="159"/>
      <c r="BL87" s="11">
        <f>SUM(G87:BK87)</f>
        <v>100000</v>
      </c>
      <c r="BM87" s="11">
        <f>Summary!C89</f>
        <v>100000</v>
      </c>
      <c r="BN87" s="114">
        <f>BM87-BL87</f>
        <v>0</v>
      </c>
      <c r="BO87" s="153" t="s">
        <v>541</v>
      </c>
      <c r="BQ87" s="499"/>
    </row>
    <row r="88" spans="1:69" ht="15.6" thickBot="1" x14ac:dyDescent="0.35">
      <c r="A88" s="80" t="s">
        <v>105</v>
      </c>
      <c r="B88" s="425">
        <f>BL88</f>
        <v>350000</v>
      </c>
      <c r="C88" s="469">
        <f t="shared" si="104"/>
        <v>500000</v>
      </c>
      <c r="D88" s="515">
        <f>BM88</f>
        <v>500000</v>
      </c>
      <c r="E88" s="138">
        <f>C88-B88</f>
        <v>150000</v>
      </c>
      <c r="F88" s="93" t="s">
        <v>105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>
        <v>250000</v>
      </c>
      <c r="R88" s="158"/>
      <c r="S88" s="158"/>
      <c r="T88" s="158"/>
      <c r="U88" s="158"/>
      <c r="V88" s="159"/>
      <c r="W88" s="159"/>
      <c r="X88" s="673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9"/>
      <c r="AN88" s="159"/>
      <c r="AO88" s="684"/>
      <c r="AP88" s="687"/>
      <c r="AQ88" s="159"/>
      <c r="AR88" s="158"/>
      <c r="AS88" s="159"/>
      <c r="AT88" s="708"/>
      <c r="AU88" s="158"/>
      <c r="AV88" s="159"/>
      <c r="AW88" s="159"/>
      <c r="AX88" s="159">
        <v>100000</v>
      </c>
      <c r="AY88" s="651"/>
      <c r="AZ88" s="159"/>
      <c r="BA88" s="630">
        <v>0</v>
      </c>
      <c r="BB88" s="158"/>
      <c r="BC88" s="159"/>
      <c r="BD88" s="159"/>
      <c r="BE88" s="669"/>
      <c r="BF88" s="159"/>
      <c r="BG88" s="159"/>
      <c r="BH88" s="159"/>
      <c r="BI88" s="159"/>
      <c r="BJ88" s="159"/>
      <c r="BK88" s="159"/>
      <c r="BL88" s="11">
        <f>SUM(G88:BK88)</f>
        <v>350000</v>
      </c>
      <c r="BM88" s="11">
        <f>Summary!C90</f>
        <v>500000</v>
      </c>
      <c r="BN88" s="114">
        <f>BM88-BL88</f>
        <v>150000</v>
      </c>
      <c r="BO88" s="485" t="s">
        <v>443</v>
      </c>
      <c r="BP88" s="485" t="s">
        <v>368</v>
      </c>
      <c r="BQ88" s="497">
        <v>1.1299999999999999</v>
      </c>
    </row>
    <row r="89" spans="1:69" ht="17.399999999999999" x14ac:dyDescent="0.3">
      <c r="A89" s="77" t="s">
        <v>12</v>
      </c>
      <c r="B89" s="313">
        <f>SUM(B84:B88)</f>
        <v>2000000</v>
      </c>
      <c r="C89" s="165">
        <f>SUM(C84:C88)</f>
        <v>3100000</v>
      </c>
      <c r="D89" s="145">
        <f>SUM(D84:D88)</f>
        <v>3100000</v>
      </c>
      <c r="E89" s="108">
        <f>SUM(E84:E88)</f>
        <v>1100000</v>
      </c>
      <c r="F89" s="90" t="s">
        <v>12</v>
      </c>
      <c r="G89" s="165">
        <f t="shared" ref="G89:O89" si="105">SUM(G84:G88)</f>
        <v>0</v>
      </c>
      <c r="H89" s="165">
        <f t="shared" ref="H89" si="106">SUM(H84:H88)</f>
        <v>0</v>
      </c>
      <c r="I89" s="165">
        <f t="shared" si="105"/>
        <v>0</v>
      </c>
      <c r="J89" s="165">
        <f t="shared" si="105"/>
        <v>0</v>
      </c>
      <c r="K89" s="165">
        <f t="shared" si="105"/>
        <v>0</v>
      </c>
      <c r="L89" s="165">
        <f t="shared" si="105"/>
        <v>0</v>
      </c>
      <c r="M89" s="165">
        <f t="shared" ref="M89" si="107">SUM(M84:M88)</f>
        <v>0</v>
      </c>
      <c r="N89" s="165">
        <f t="shared" si="105"/>
        <v>0</v>
      </c>
      <c r="O89" s="165">
        <f t="shared" si="105"/>
        <v>0</v>
      </c>
      <c r="P89" s="165"/>
      <c r="Q89" s="165">
        <f>SUM(Q84:Q88)</f>
        <v>250000</v>
      </c>
      <c r="R89" s="165">
        <f>SUM(R84:R88)</f>
        <v>0</v>
      </c>
      <c r="S89" s="165">
        <f>SUM(S84:S88)</f>
        <v>0</v>
      </c>
      <c r="T89" s="165">
        <f t="shared" ref="T89" si="108">SUM(T84:T88)</f>
        <v>0</v>
      </c>
      <c r="U89" s="165">
        <f>SUM(U84:U88)</f>
        <v>0</v>
      </c>
      <c r="V89" s="165">
        <f t="shared" ref="V89" si="109">SUM(V84:V88)</f>
        <v>0</v>
      </c>
      <c r="W89" s="165"/>
      <c r="X89" s="671">
        <f t="shared" ref="X89" si="110">SUM(X84:X88)</f>
        <v>0</v>
      </c>
      <c r="Y89" s="165">
        <f t="shared" ref="Y89" si="111">SUM(Y84:Y88)</f>
        <v>0</v>
      </c>
      <c r="Z89" s="165">
        <f t="shared" ref="Z89:BH89" si="112">SUM(Z84:Z88)</f>
        <v>0</v>
      </c>
      <c r="AA89" s="165">
        <f t="shared" si="112"/>
        <v>0</v>
      </c>
      <c r="AB89" s="165">
        <f t="shared" ref="AB89" si="113">SUM(AB84:AB88)</f>
        <v>0</v>
      </c>
      <c r="AC89" s="165">
        <f t="shared" si="112"/>
        <v>0</v>
      </c>
      <c r="AD89" s="165">
        <f t="shared" si="112"/>
        <v>0</v>
      </c>
      <c r="AE89" s="165">
        <f t="shared" si="112"/>
        <v>0</v>
      </c>
      <c r="AF89" s="165">
        <f t="shared" si="112"/>
        <v>0</v>
      </c>
      <c r="AG89" s="165">
        <f t="shared" ref="AG89:AI89" si="114">SUM(AG84:AG88)</f>
        <v>0</v>
      </c>
      <c r="AH89" s="165">
        <f t="shared" ref="AH89" si="115">SUM(AH84:AH88)</f>
        <v>0</v>
      </c>
      <c r="AI89" s="165">
        <f t="shared" si="114"/>
        <v>0</v>
      </c>
      <c r="AJ89" s="165">
        <f t="shared" si="112"/>
        <v>1000000</v>
      </c>
      <c r="AK89" s="165">
        <f t="shared" ref="AK89" si="116">SUM(AK84:AK88)</f>
        <v>0</v>
      </c>
      <c r="AL89" s="165">
        <f t="shared" si="112"/>
        <v>0</v>
      </c>
      <c r="AM89" s="165">
        <f t="shared" si="112"/>
        <v>0</v>
      </c>
      <c r="AN89" s="165">
        <f t="shared" si="112"/>
        <v>0</v>
      </c>
      <c r="AO89" s="685">
        <f t="shared" ref="AO89" si="117">SUM(AO84:AO88)</f>
        <v>0</v>
      </c>
      <c r="AP89" s="685">
        <f>SUM(AP84:AP88)</f>
        <v>0</v>
      </c>
      <c r="AQ89" s="165">
        <f t="shared" ref="AQ89:AU89" si="118">SUM(AQ84:AQ88)</f>
        <v>0</v>
      </c>
      <c r="AR89" s="294">
        <f t="shared" si="118"/>
        <v>0</v>
      </c>
      <c r="AS89" s="165">
        <f>SUM(AS84:AS88)</f>
        <v>0</v>
      </c>
      <c r="AT89" s="706">
        <v>0</v>
      </c>
      <c r="AU89" s="165">
        <f t="shared" si="118"/>
        <v>0</v>
      </c>
      <c r="AV89" s="165">
        <v>0</v>
      </c>
      <c r="AW89" s="165">
        <f>SUM(AW84:AW88)</f>
        <v>0</v>
      </c>
      <c r="AX89" s="165">
        <f>SUM(AX84:AX88)</f>
        <v>750000</v>
      </c>
      <c r="AY89" s="652">
        <v>0</v>
      </c>
      <c r="AZ89" s="165">
        <f t="shared" si="112"/>
        <v>0</v>
      </c>
      <c r="BA89" s="165">
        <f t="shared" si="112"/>
        <v>0</v>
      </c>
      <c r="BB89" s="165">
        <f t="shared" si="112"/>
        <v>0</v>
      </c>
      <c r="BC89" s="165"/>
      <c r="BD89" s="165"/>
      <c r="BE89" s="671">
        <v>0</v>
      </c>
      <c r="BF89" s="165">
        <f t="shared" si="112"/>
        <v>0</v>
      </c>
      <c r="BG89" s="165">
        <f t="shared" si="112"/>
        <v>0</v>
      </c>
      <c r="BH89" s="165">
        <f t="shared" si="112"/>
        <v>0</v>
      </c>
      <c r="BI89" s="165">
        <f t="shared" ref="BI89:BN89" si="119">SUM(BI84:BI88)</f>
        <v>0</v>
      </c>
      <c r="BJ89" s="165">
        <f t="shared" si="119"/>
        <v>0</v>
      </c>
      <c r="BK89" s="165">
        <f t="shared" si="119"/>
        <v>0</v>
      </c>
      <c r="BL89" s="165">
        <f t="shared" si="119"/>
        <v>2000000</v>
      </c>
      <c r="BM89" s="165">
        <f t="shared" si="119"/>
        <v>3100000</v>
      </c>
      <c r="BN89" s="108">
        <f t="shared" si="119"/>
        <v>1100000</v>
      </c>
      <c r="BO89" s="487" t="s">
        <v>12</v>
      </c>
      <c r="BP89" s="488"/>
      <c r="BQ89" s="502"/>
    </row>
    <row r="90" spans="1:69" ht="15.6" thickBot="1" x14ac:dyDescent="0.35">
      <c r="A90" s="81" t="s">
        <v>106</v>
      </c>
      <c r="B90" s="433"/>
      <c r="C90" s="459"/>
      <c r="D90" s="147"/>
      <c r="E90" s="104"/>
      <c r="F90" s="94" t="s">
        <v>106</v>
      </c>
      <c r="G90" s="176" t="e">
        <f>G92/#REF!</f>
        <v>#REF!</v>
      </c>
      <c r="H90" s="176" t="e">
        <f>H92/#REF!</f>
        <v>#REF!</v>
      </c>
      <c r="I90" s="176" t="e">
        <f>I92/#REF!</f>
        <v>#REF!</v>
      </c>
      <c r="J90" s="176" t="e">
        <f>J92/#REF!</f>
        <v>#REF!</v>
      </c>
      <c r="K90" s="176" t="e">
        <f>K92/#REF!</f>
        <v>#REF!</v>
      </c>
      <c r="L90" s="176" t="e">
        <f>L92/#REF!</f>
        <v>#REF!</v>
      </c>
      <c r="M90" s="176" t="e">
        <f>M92/#REF!</f>
        <v>#REF!</v>
      </c>
      <c r="N90" s="176" t="e">
        <f>N92/#REF!</f>
        <v>#REF!</v>
      </c>
      <c r="O90" s="176" t="e">
        <f>O92/#REF!</f>
        <v>#REF!</v>
      </c>
      <c r="P90" s="176"/>
      <c r="Q90" s="176" t="e">
        <f>Q92/#REF!</f>
        <v>#REF!</v>
      </c>
      <c r="R90" s="176" t="e">
        <f>R92/#REF!</f>
        <v>#REF!</v>
      </c>
      <c r="S90" s="176" t="e">
        <f>S92/#REF!</f>
        <v>#REF!</v>
      </c>
      <c r="T90" s="176" t="e">
        <f>T92/#REF!</f>
        <v>#REF!</v>
      </c>
      <c r="U90" s="176" t="e">
        <f>U92/#REF!</f>
        <v>#REF!</v>
      </c>
      <c r="V90" s="10"/>
      <c r="W90" s="10"/>
      <c r="X90" s="679" t="e">
        <f t="shared" ref="X90" si="120">X92/#REF!</f>
        <v>#REF!</v>
      </c>
      <c r="Y90" s="176" t="e">
        <f>Y92/#REF!</f>
        <v>#REF!</v>
      </c>
      <c r="Z90" s="176" t="e">
        <f>Z92/#REF!</f>
        <v>#REF!</v>
      </c>
      <c r="AA90" s="176" t="e">
        <f>AA92/#REF!</f>
        <v>#REF!</v>
      </c>
      <c r="AB90" s="176" t="e">
        <f>AB92/#REF!</f>
        <v>#REF!</v>
      </c>
      <c r="AC90" s="176" t="e">
        <f>AC92/#REF!</f>
        <v>#REF!</v>
      </c>
      <c r="AD90" s="176" t="e">
        <f>AD92/#REF!</f>
        <v>#REF!</v>
      </c>
      <c r="AE90" s="176" t="e">
        <f>AE92/#REF!</f>
        <v>#REF!</v>
      </c>
      <c r="AF90" s="176" t="e">
        <f>AF92/#REF!</f>
        <v>#REF!</v>
      </c>
      <c r="AG90" s="176" t="e">
        <f>AG92/#REF!</f>
        <v>#REF!</v>
      </c>
      <c r="AH90" s="176" t="e">
        <f>AH92/#REF!</f>
        <v>#REF!</v>
      </c>
      <c r="AI90" s="176" t="e">
        <f>AI92/#REF!</f>
        <v>#REF!</v>
      </c>
      <c r="AJ90" s="176" t="e">
        <f>AJ92/#REF!</f>
        <v>#REF!</v>
      </c>
      <c r="AK90" s="176" t="e">
        <f>AK92/#REF!</f>
        <v>#REF!</v>
      </c>
      <c r="AL90" s="176" t="e">
        <f>AL92/#REF!</f>
        <v>#REF!</v>
      </c>
      <c r="AM90" s="176" t="e">
        <f>AM92/#REF!</f>
        <v>#REF!</v>
      </c>
      <c r="AN90" s="10"/>
      <c r="AO90" s="683"/>
      <c r="AP90" s="682"/>
      <c r="AQ90" s="10"/>
      <c r="AR90" s="67"/>
      <c r="AS90" s="10"/>
      <c r="AT90" s="704"/>
      <c r="AU90" s="8">
        <v>0</v>
      </c>
      <c r="AV90" s="10">
        <v>0</v>
      </c>
      <c r="AW90" s="10">
        <v>0</v>
      </c>
      <c r="AX90" s="10">
        <v>0</v>
      </c>
      <c r="AY90" s="650">
        <v>0</v>
      </c>
      <c r="AZ90" s="10"/>
      <c r="BA90" s="10"/>
      <c r="BB90" s="10"/>
      <c r="BC90" s="10"/>
      <c r="BD90" s="10"/>
      <c r="BE90" s="668"/>
      <c r="BF90" s="10"/>
      <c r="BG90" s="10"/>
      <c r="BH90" s="10"/>
      <c r="BI90" s="10"/>
      <c r="BJ90" s="10"/>
      <c r="BK90" s="10"/>
      <c r="BL90" s="7"/>
      <c r="BM90" s="7"/>
      <c r="BN90" s="104"/>
      <c r="BO90" s="489" t="s">
        <v>106</v>
      </c>
      <c r="BP90" s="490"/>
      <c r="BQ90" s="503"/>
    </row>
    <row r="91" spans="1:69" ht="15.6" thickBot="1" x14ac:dyDescent="0.35">
      <c r="A91" s="79" t="s">
        <v>108</v>
      </c>
      <c r="B91" s="425">
        <f>BL91</f>
        <v>700000</v>
      </c>
      <c r="C91" s="469">
        <f t="shared" ref="C91" si="121">D91</f>
        <v>500000</v>
      </c>
      <c r="D91" s="515">
        <f>BM91</f>
        <v>500000</v>
      </c>
      <c r="E91" s="138">
        <f>C91-B91</f>
        <v>-200000</v>
      </c>
      <c r="F91" s="92" t="s">
        <v>108</v>
      </c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9"/>
      <c r="W91" s="159"/>
      <c r="X91" s="673"/>
      <c r="Y91" s="158"/>
      <c r="Z91" s="158"/>
      <c r="AA91" s="158"/>
      <c r="AB91" s="244">
        <v>100000</v>
      </c>
      <c r="AC91" s="158"/>
      <c r="AD91" s="288">
        <v>300000</v>
      </c>
      <c r="AE91" s="158"/>
      <c r="AF91" s="288">
        <v>300000</v>
      </c>
      <c r="AG91" s="158"/>
      <c r="AH91" s="158"/>
      <c r="AI91" s="158"/>
      <c r="AJ91" s="158"/>
      <c r="AK91" s="288"/>
      <c r="AL91" s="467"/>
      <c r="AM91" s="159"/>
      <c r="AN91" s="136"/>
      <c r="AO91" s="684"/>
      <c r="AP91" s="687"/>
      <c r="AQ91" s="159"/>
      <c r="AR91" s="58"/>
      <c r="AS91" s="159"/>
      <c r="AT91" s="708"/>
      <c r="AU91" s="158"/>
      <c r="AV91" s="159"/>
      <c r="AW91" s="159"/>
      <c r="AX91" s="159"/>
      <c r="AY91" s="651"/>
      <c r="AZ91" s="159"/>
      <c r="BA91" s="630">
        <v>0</v>
      </c>
      <c r="BB91" s="158"/>
      <c r="BC91" s="159"/>
      <c r="BD91" s="159"/>
      <c r="BE91" s="669"/>
      <c r="BF91" s="159"/>
      <c r="BG91" s="159"/>
      <c r="BH91" s="159"/>
      <c r="BI91" s="159"/>
      <c r="BJ91" s="159"/>
      <c r="BK91" s="159"/>
      <c r="BL91" s="11">
        <f>SUM(G91:BK91)</f>
        <v>700000</v>
      </c>
      <c r="BM91" s="11">
        <f>Summary!C93</f>
        <v>500000</v>
      </c>
      <c r="BN91" s="114">
        <f>BM91-BL91</f>
        <v>-200000</v>
      </c>
      <c r="BO91" s="485" t="s">
        <v>291</v>
      </c>
      <c r="BP91" s="485" t="s">
        <v>367</v>
      </c>
      <c r="BQ91" s="497">
        <v>1.1299999999999999</v>
      </c>
    </row>
    <row r="92" spans="1:69" ht="17.399999999999999" x14ac:dyDescent="0.3">
      <c r="A92" s="77" t="s">
        <v>12</v>
      </c>
      <c r="B92" s="313">
        <f>SUM(B91:B91)</f>
        <v>700000</v>
      </c>
      <c r="C92" s="165">
        <f>SUM(C91:C91)</f>
        <v>500000</v>
      </c>
      <c r="D92" s="145">
        <f>SUM(D91:D91)</f>
        <v>500000</v>
      </c>
      <c r="E92" s="108">
        <f>SUM(E91:E91)</f>
        <v>-200000</v>
      </c>
      <c r="F92" s="90" t="s">
        <v>12</v>
      </c>
      <c r="G92" s="165">
        <f t="shared" ref="G92:O92" si="122">SUM(G91:G91)</f>
        <v>0</v>
      </c>
      <c r="H92" s="165">
        <f t="shared" ref="H92" si="123">SUM(H91:H91)</f>
        <v>0</v>
      </c>
      <c r="I92" s="165">
        <f t="shared" si="122"/>
        <v>0</v>
      </c>
      <c r="J92" s="165">
        <f t="shared" si="122"/>
        <v>0</v>
      </c>
      <c r="K92" s="165">
        <f t="shared" si="122"/>
        <v>0</v>
      </c>
      <c r="L92" s="165">
        <f t="shared" si="122"/>
        <v>0</v>
      </c>
      <c r="M92" s="165">
        <f t="shared" ref="M92" si="124">SUM(M91:M91)</f>
        <v>0</v>
      </c>
      <c r="N92" s="165">
        <f t="shared" si="122"/>
        <v>0</v>
      </c>
      <c r="O92" s="165">
        <f t="shared" si="122"/>
        <v>0</v>
      </c>
      <c r="P92" s="165"/>
      <c r="Q92" s="165">
        <f t="shared" ref="Q92:V92" si="125">SUM(Q91:Q91)</f>
        <v>0</v>
      </c>
      <c r="R92" s="165">
        <f t="shared" si="125"/>
        <v>0</v>
      </c>
      <c r="S92" s="165">
        <f t="shared" si="125"/>
        <v>0</v>
      </c>
      <c r="T92" s="165">
        <f t="shared" si="125"/>
        <v>0</v>
      </c>
      <c r="U92" s="165">
        <f t="shared" si="125"/>
        <v>0</v>
      </c>
      <c r="V92" s="165">
        <f t="shared" si="125"/>
        <v>0</v>
      </c>
      <c r="W92" s="165"/>
      <c r="X92" s="671">
        <f t="shared" ref="X92" si="126">SUM(X91:X91)</f>
        <v>0</v>
      </c>
      <c r="Y92" s="165">
        <f t="shared" ref="Y92:AU92" si="127">SUM(Y91:Y91)</f>
        <v>0</v>
      </c>
      <c r="Z92" s="165">
        <f t="shared" si="127"/>
        <v>0</v>
      </c>
      <c r="AA92" s="165">
        <f t="shared" si="127"/>
        <v>0</v>
      </c>
      <c r="AB92" s="165">
        <f t="shared" si="127"/>
        <v>100000</v>
      </c>
      <c r="AC92" s="165">
        <f t="shared" si="127"/>
        <v>0</v>
      </c>
      <c r="AD92" s="165">
        <f t="shared" si="127"/>
        <v>300000</v>
      </c>
      <c r="AE92" s="165">
        <f t="shared" si="127"/>
        <v>0</v>
      </c>
      <c r="AF92" s="165">
        <f t="shared" si="127"/>
        <v>300000</v>
      </c>
      <c r="AG92" s="165">
        <f t="shared" si="127"/>
        <v>0</v>
      </c>
      <c r="AH92" s="165">
        <f t="shared" si="127"/>
        <v>0</v>
      </c>
      <c r="AI92" s="165">
        <f t="shared" si="127"/>
        <v>0</v>
      </c>
      <c r="AJ92" s="165">
        <f t="shared" si="127"/>
        <v>0</v>
      </c>
      <c r="AK92" s="165">
        <f t="shared" si="127"/>
        <v>0</v>
      </c>
      <c r="AL92" s="165">
        <f t="shared" si="127"/>
        <v>0</v>
      </c>
      <c r="AM92" s="165">
        <f t="shared" si="127"/>
        <v>0</v>
      </c>
      <c r="AN92" s="165">
        <f t="shared" si="127"/>
        <v>0</v>
      </c>
      <c r="AO92" s="685">
        <f t="shared" ref="AO92:AP92" si="128">SUM(AO91:AO91)</f>
        <v>0</v>
      </c>
      <c r="AP92" s="685">
        <f t="shared" si="128"/>
        <v>0</v>
      </c>
      <c r="AQ92" s="165">
        <f t="shared" si="127"/>
        <v>0</v>
      </c>
      <c r="AR92" s="294">
        <f t="shared" si="127"/>
        <v>0</v>
      </c>
      <c r="AS92" s="165">
        <f t="shared" si="127"/>
        <v>0</v>
      </c>
      <c r="AT92" s="706">
        <v>0</v>
      </c>
      <c r="AU92" s="165">
        <f t="shared" si="127"/>
        <v>0</v>
      </c>
      <c r="AV92" s="165">
        <v>0</v>
      </c>
      <c r="AW92" s="165">
        <v>0</v>
      </c>
      <c r="AX92" s="165">
        <v>0</v>
      </c>
      <c r="AY92" s="652">
        <v>0</v>
      </c>
      <c r="AZ92" s="165">
        <f>SUM(AZ91:AZ91)</f>
        <v>0</v>
      </c>
      <c r="BA92" s="165">
        <f>SUM(BA91:BA91)</f>
        <v>0</v>
      </c>
      <c r="BB92" s="165">
        <f>SUM(BB91:BB91)</f>
        <v>0</v>
      </c>
      <c r="BC92" s="165"/>
      <c r="BD92" s="165"/>
      <c r="BE92" s="671">
        <v>0</v>
      </c>
      <c r="BF92" s="165">
        <f t="shared" ref="BF92:BN92" si="129">SUM(BF91:BF91)</f>
        <v>0</v>
      </c>
      <c r="BG92" s="165">
        <f t="shared" si="129"/>
        <v>0</v>
      </c>
      <c r="BH92" s="165">
        <f t="shared" si="129"/>
        <v>0</v>
      </c>
      <c r="BI92" s="165">
        <f t="shared" si="129"/>
        <v>0</v>
      </c>
      <c r="BJ92" s="165">
        <f t="shared" si="129"/>
        <v>0</v>
      </c>
      <c r="BK92" s="165">
        <f t="shared" si="129"/>
        <v>0</v>
      </c>
      <c r="BL92" s="165">
        <f t="shared" si="129"/>
        <v>700000</v>
      </c>
      <c r="BM92" s="165">
        <f t="shared" si="129"/>
        <v>500000</v>
      </c>
      <c r="BN92" s="108">
        <f t="shared" si="129"/>
        <v>-200000</v>
      </c>
      <c r="BO92" s="487" t="s">
        <v>12</v>
      </c>
      <c r="BP92" s="488"/>
      <c r="BQ92" s="502"/>
    </row>
    <row r="93" spans="1:69" ht="15.6" thickBot="1" x14ac:dyDescent="0.35">
      <c r="A93" s="81" t="s">
        <v>110</v>
      </c>
      <c r="B93" s="432">
        <f>B96/B100</f>
        <v>3.6880412688114544E-3</v>
      </c>
      <c r="C93" s="459"/>
      <c r="D93" s="147">
        <v>1.2284365512521279E-2</v>
      </c>
      <c r="E93" s="104"/>
      <c r="F93" s="94" t="s">
        <v>110</v>
      </c>
      <c r="G93" s="176" t="e">
        <f>G96/#REF!</f>
        <v>#REF!</v>
      </c>
      <c r="H93" s="176" t="e">
        <f>H96/#REF!</f>
        <v>#REF!</v>
      </c>
      <c r="I93" s="176" t="e">
        <f>I96/#REF!</f>
        <v>#REF!</v>
      </c>
      <c r="J93" s="176" t="e">
        <f>J96/#REF!</f>
        <v>#REF!</v>
      </c>
      <c r="K93" s="176" t="e">
        <f>K96/#REF!</f>
        <v>#REF!</v>
      </c>
      <c r="L93" s="176" t="e">
        <f>L96/#REF!</f>
        <v>#REF!</v>
      </c>
      <c r="M93" s="176" t="e">
        <f>M96/#REF!</f>
        <v>#REF!</v>
      </c>
      <c r="N93" s="176" t="e">
        <f>N96/#REF!</f>
        <v>#REF!</v>
      </c>
      <c r="O93" s="176" t="e">
        <f>O96/#REF!</f>
        <v>#REF!</v>
      </c>
      <c r="P93" s="176"/>
      <c r="Q93" s="176" t="e">
        <f>Q96/#REF!</f>
        <v>#REF!</v>
      </c>
      <c r="R93" s="176" t="e">
        <f>R96/#REF!</f>
        <v>#REF!</v>
      </c>
      <c r="S93" s="176" t="e">
        <f>S96/#REF!</f>
        <v>#REF!</v>
      </c>
      <c r="T93" s="176" t="e">
        <f>T96/#REF!</f>
        <v>#REF!</v>
      </c>
      <c r="U93" s="176" t="e">
        <f>U96/#REF!</f>
        <v>#REF!</v>
      </c>
      <c r="V93" s="10"/>
      <c r="W93" s="10"/>
      <c r="X93" s="679" t="e">
        <f t="shared" ref="X93" si="130">X96/#REF!</f>
        <v>#REF!</v>
      </c>
      <c r="Y93" s="176" t="e">
        <f>Y96/#REF!</f>
        <v>#REF!</v>
      </c>
      <c r="Z93" s="176" t="e">
        <f>Z96/#REF!</f>
        <v>#REF!</v>
      </c>
      <c r="AA93" s="176" t="e">
        <f>AA96/#REF!</f>
        <v>#REF!</v>
      </c>
      <c r="AB93" s="176" t="e">
        <f>AB96/#REF!</f>
        <v>#REF!</v>
      </c>
      <c r="AC93" s="176" t="e">
        <f>AC96/#REF!</f>
        <v>#REF!</v>
      </c>
      <c r="AD93" s="176" t="e">
        <f>AD96/#REF!</f>
        <v>#REF!</v>
      </c>
      <c r="AE93" s="176" t="e">
        <f>AE96/#REF!</f>
        <v>#REF!</v>
      </c>
      <c r="AF93" s="176" t="e">
        <f>AF96/#REF!</f>
        <v>#REF!</v>
      </c>
      <c r="AG93" s="176" t="e">
        <f>AG96/#REF!</f>
        <v>#REF!</v>
      </c>
      <c r="AH93" s="176" t="e">
        <f>AH96/#REF!</f>
        <v>#REF!</v>
      </c>
      <c r="AI93" s="176" t="e">
        <f>AI96/#REF!</f>
        <v>#REF!</v>
      </c>
      <c r="AJ93" s="176" t="e">
        <f>AJ96/#REF!</f>
        <v>#REF!</v>
      </c>
      <c r="AK93" s="176" t="e">
        <f>AK96/#REF!</f>
        <v>#REF!</v>
      </c>
      <c r="AL93" s="176" t="e">
        <f>AL96/#REF!</f>
        <v>#REF!</v>
      </c>
      <c r="AM93" s="176" t="e">
        <f>AM96/#REF!</f>
        <v>#REF!</v>
      </c>
      <c r="AN93" s="176" t="e">
        <f>AN96/#REF!</f>
        <v>#REF!</v>
      </c>
      <c r="AO93" s="695" t="e">
        <f t="shared" ref="AO93" si="131">AO96/#REF!</f>
        <v>#REF!</v>
      </c>
      <c r="AP93" s="695" t="e">
        <f t="shared" ref="AP93" si="132">AP96/#REF!</f>
        <v>#REF!</v>
      </c>
      <c r="AQ93" s="176" t="e">
        <f>AQ96/#REF!</f>
        <v>#REF!</v>
      </c>
      <c r="AR93" s="176" t="e">
        <f>AR96/#REF!</f>
        <v>#REF!</v>
      </c>
      <c r="AS93" s="176" t="e">
        <f>AS96/#REF!</f>
        <v>#REF!</v>
      </c>
      <c r="AT93" s="718">
        <v>2.9411764705882353E-2</v>
      </c>
      <c r="AU93" s="176" t="e">
        <f>AU96/#REF!</f>
        <v>#REF!</v>
      </c>
      <c r="AV93" s="176" t="e">
        <f>AV96/#REF!</f>
        <v>#REF!</v>
      </c>
      <c r="AW93" s="176" t="e">
        <f>AW96/#REF!</f>
        <v>#REF!</v>
      </c>
      <c r="AX93" s="176" t="e">
        <f>AX96/#REF!</f>
        <v>#REF!</v>
      </c>
      <c r="AY93" s="661">
        <v>0</v>
      </c>
      <c r="AZ93" s="176" t="e">
        <f>AZ96/#REF!</f>
        <v>#REF!</v>
      </c>
      <c r="BA93" s="176" t="e">
        <f>BA96/#REF!</f>
        <v>#REF!</v>
      </c>
      <c r="BB93" s="10"/>
      <c r="BC93" s="10"/>
      <c r="BD93" s="10"/>
      <c r="BE93" s="668"/>
      <c r="BF93" s="10"/>
      <c r="BG93" s="10"/>
      <c r="BH93" s="10"/>
      <c r="BI93" s="10"/>
      <c r="BJ93" s="10"/>
      <c r="BK93" s="10"/>
      <c r="BL93" s="46">
        <f>BL96/BL100</f>
        <v>3.6880412688114544E-3</v>
      </c>
      <c r="BM93" s="46">
        <f>BM96/BM100</f>
        <v>5.0268096514745307E-2</v>
      </c>
      <c r="BN93" s="104"/>
      <c r="BO93" s="489" t="s">
        <v>110</v>
      </c>
      <c r="BP93" s="490"/>
      <c r="BQ93" s="503"/>
    </row>
    <row r="94" spans="1:69" ht="16.8" thickBot="1" x14ac:dyDescent="0.5">
      <c r="A94" s="80" t="s">
        <v>111</v>
      </c>
      <c r="B94" s="425">
        <f>BL94</f>
        <v>0</v>
      </c>
      <c r="C94" s="469">
        <f t="shared" ref="C94:C95" si="133">D94</f>
        <v>0</v>
      </c>
      <c r="D94" s="515">
        <f>BM94</f>
        <v>0</v>
      </c>
      <c r="E94" s="138">
        <f>C94-B94</f>
        <v>0</v>
      </c>
      <c r="F94" s="93" t="s">
        <v>111</v>
      </c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9"/>
      <c r="W94" s="159"/>
      <c r="X94" s="673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9"/>
      <c r="AN94" s="159"/>
      <c r="AO94" s="684"/>
      <c r="AP94" s="687"/>
      <c r="AQ94" s="159"/>
      <c r="AR94" s="59"/>
      <c r="AS94" s="159"/>
      <c r="AT94" s="708"/>
      <c r="AU94" s="161"/>
      <c r="AV94" s="159"/>
      <c r="AW94" s="159"/>
      <c r="AX94" s="159"/>
      <c r="AY94" s="651"/>
      <c r="AZ94" s="159"/>
      <c r="BA94" s="521"/>
      <c r="BB94" s="159"/>
      <c r="BC94" s="159"/>
      <c r="BD94" s="159"/>
      <c r="BE94" s="669"/>
      <c r="BF94" s="159"/>
      <c r="BG94" s="159"/>
      <c r="BH94" s="159"/>
      <c r="BI94" s="159"/>
      <c r="BJ94" s="159"/>
      <c r="BK94" s="159"/>
      <c r="BL94" s="11">
        <f>SUM(G94:BK94)</f>
        <v>0</v>
      </c>
      <c r="BM94" s="11">
        <f>Summary!C96</f>
        <v>0</v>
      </c>
      <c r="BN94" s="114">
        <f>BM94-BL94</f>
        <v>0</v>
      </c>
      <c r="BO94" s="485" t="s">
        <v>290</v>
      </c>
      <c r="BP94" s="485" t="s">
        <v>406</v>
      </c>
      <c r="BQ94" s="497">
        <v>1.1299999999999999</v>
      </c>
    </row>
    <row r="95" spans="1:69" ht="16.8" thickBot="1" x14ac:dyDescent="0.5">
      <c r="A95" s="80" t="s">
        <v>112</v>
      </c>
      <c r="B95" s="425">
        <f>BL95</f>
        <v>1000000</v>
      </c>
      <c r="C95" s="469">
        <f t="shared" si="133"/>
        <v>15000000</v>
      </c>
      <c r="D95" s="515">
        <f>BM95</f>
        <v>15000000</v>
      </c>
      <c r="E95" s="138">
        <f>C95-B95</f>
        <v>14000000</v>
      </c>
      <c r="F95" s="93" t="s">
        <v>112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337"/>
      <c r="T95" s="337"/>
      <c r="U95" s="158"/>
      <c r="V95" s="159"/>
      <c r="W95" s="159"/>
      <c r="X95" s="520"/>
      <c r="Y95" s="520"/>
      <c r="Z95" s="288"/>
      <c r="AA95" s="158"/>
      <c r="AB95" s="158"/>
      <c r="AC95" s="158"/>
      <c r="AD95" s="158"/>
      <c r="AE95" s="158"/>
      <c r="AF95" s="288"/>
      <c r="AG95" s="158"/>
      <c r="AH95" s="158"/>
      <c r="AI95" s="158"/>
      <c r="AJ95" s="158"/>
      <c r="AK95" s="164"/>
      <c r="AL95" s="467"/>
      <c r="AM95" s="159"/>
      <c r="AN95" s="159"/>
      <c r="AO95" s="684"/>
      <c r="AP95" s="696">
        <v>500000</v>
      </c>
      <c r="AQ95" s="159"/>
      <c r="AR95" s="64"/>
      <c r="AS95" s="162"/>
      <c r="AT95" s="717">
        <v>500000</v>
      </c>
      <c r="AU95" s="161"/>
      <c r="AV95" s="159">
        <v>0</v>
      </c>
      <c r="AW95" s="159"/>
      <c r="AX95" s="159"/>
      <c r="AY95" s="651"/>
      <c r="AZ95" s="159"/>
      <c r="BA95" s="630">
        <v>0</v>
      </c>
      <c r="BB95" s="158"/>
      <c r="BC95" s="159"/>
      <c r="BD95" s="159"/>
      <c r="BE95" s="669"/>
      <c r="BF95" s="159"/>
      <c r="BG95" s="159"/>
      <c r="BH95" s="159"/>
      <c r="BI95" s="159"/>
      <c r="BJ95" s="159"/>
      <c r="BK95" s="159"/>
      <c r="BL95" s="11">
        <f>SUM(G95:BK95)</f>
        <v>1000000</v>
      </c>
      <c r="BM95" s="11">
        <f>Summary!C97</f>
        <v>15000000</v>
      </c>
      <c r="BN95" s="114">
        <f>BM95-BL95</f>
        <v>14000000</v>
      </c>
      <c r="BO95" s="485" t="s">
        <v>287</v>
      </c>
      <c r="BP95" s="485" t="s">
        <v>370</v>
      </c>
      <c r="BQ95" s="497">
        <v>1.1299999999999999</v>
      </c>
    </row>
    <row r="96" spans="1:69" ht="15.6" thickBot="1" x14ac:dyDescent="0.35">
      <c r="A96" s="77" t="s">
        <v>12</v>
      </c>
      <c r="B96" s="313">
        <f>SUM(B94:B95)</f>
        <v>1000000</v>
      </c>
      <c r="C96" s="165">
        <f>SUM(C94:C95)</f>
        <v>15000000</v>
      </c>
      <c r="D96" s="145">
        <f>SUM(D94:D95)</f>
        <v>15000000</v>
      </c>
      <c r="E96" s="108">
        <f>SUM(E94:E95)</f>
        <v>14000000</v>
      </c>
      <c r="F96" s="90" t="s">
        <v>12</v>
      </c>
      <c r="G96" s="165">
        <f t="shared" ref="G96:O96" si="134">SUM(G94:G95)</f>
        <v>0</v>
      </c>
      <c r="H96" s="165">
        <f t="shared" ref="H96" si="135">SUM(H94:H95)</f>
        <v>0</v>
      </c>
      <c r="I96" s="165">
        <f t="shared" si="134"/>
        <v>0</v>
      </c>
      <c r="J96" s="165">
        <f t="shared" si="134"/>
        <v>0</v>
      </c>
      <c r="K96" s="165">
        <f t="shared" si="134"/>
        <v>0</v>
      </c>
      <c r="L96" s="165">
        <f t="shared" si="134"/>
        <v>0</v>
      </c>
      <c r="M96" s="165">
        <f t="shared" ref="M96" si="136">SUM(M94:M95)</f>
        <v>0</v>
      </c>
      <c r="N96" s="165">
        <f t="shared" si="134"/>
        <v>0</v>
      </c>
      <c r="O96" s="165">
        <f t="shared" si="134"/>
        <v>0</v>
      </c>
      <c r="P96" s="165">
        <f>SUM(P94:P95)</f>
        <v>0</v>
      </c>
      <c r="Q96" s="165">
        <f>SUM(Q94:Q95)</f>
        <v>0</v>
      </c>
      <c r="R96" s="165">
        <f>SUM(R94:R95)</f>
        <v>0</v>
      </c>
      <c r="S96" s="165">
        <f>SUM(S94:S95)</f>
        <v>0</v>
      </c>
      <c r="T96" s="165">
        <f t="shared" ref="T96" si="137">SUM(T94:T95)</f>
        <v>0</v>
      </c>
      <c r="U96" s="165">
        <f>SUM(U94:U95)</f>
        <v>0</v>
      </c>
      <c r="V96" s="165">
        <f t="shared" ref="V96:BH96" si="138">SUM(V94:V95)</f>
        <v>0</v>
      </c>
      <c r="W96" s="165"/>
      <c r="X96" s="671">
        <f t="shared" ref="X96" si="139">SUM(X94:X95)</f>
        <v>0</v>
      </c>
      <c r="Y96" s="165">
        <f t="shared" si="138"/>
        <v>0</v>
      </c>
      <c r="Z96" s="165">
        <f t="shared" si="138"/>
        <v>0</v>
      </c>
      <c r="AA96" s="165">
        <f t="shared" si="138"/>
        <v>0</v>
      </c>
      <c r="AB96" s="165">
        <f t="shared" ref="AB96" si="140">SUM(AB94:AB95)</f>
        <v>0</v>
      </c>
      <c r="AC96" s="165">
        <f t="shared" si="138"/>
        <v>0</v>
      </c>
      <c r="AD96" s="165">
        <f t="shared" si="138"/>
        <v>0</v>
      </c>
      <c r="AE96" s="165">
        <f t="shared" si="138"/>
        <v>0</v>
      </c>
      <c r="AF96" s="165">
        <f t="shared" si="138"/>
        <v>0</v>
      </c>
      <c r="AG96" s="165">
        <f t="shared" ref="AG96:AI96" si="141">SUM(AG94:AG95)</f>
        <v>0</v>
      </c>
      <c r="AH96" s="165">
        <f t="shared" si="141"/>
        <v>0</v>
      </c>
      <c r="AI96" s="165">
        <f t="shared" si="141"/>
        <v>0</v>
      </c>
      <c r="AJ96" s="165">
        <f t="shared" si="138"/>
        <v>0</v>
      </c>
      <c r="AK96" s="165">
        <f t="shared" ref="AK96" si="142">SUM(AK94:AK95)</f>
        <v>0</v>
      </c>
      <c r="AL96" s="165">
        <f t="shared" si="138"/>
        <v>0</v>
      </c>
      <c r="AM96" s="165">
        <f t="shared" si="138"/>
        <v>0</v>
      </c>
      <c r="AN96" s="165">
        <f t="shared" si="138"/>
        <v>0</v>
      </c>
      <c r="AO96" s="685">
        <f t="shared" ref="AO96:AP96" si="143">SUM(AO94:AO95)</f>
        <v>0</v>
      </c>
      <c r="AP96" s="685">
        <f t="shared" si="143"/>
        <v>500000</v>
      </c>
      <c r="AQ96" s="165">
        <f t="shared" ref="AQ96:AU96" si="144">SUM(AQ94:AQ95)</f>
        <v>0</v>
      </c>
      <c r="AR96" s="165">
        <f t="shared" si="144"/>
        <v>0</v>
      </c>
      <c r="AS96" s="165">
        <f t="shared" si="144"/>
        <v>0</v>
      </c>
      <c r="AT96" s="706">
        <v>500000</v>
      </c>
      <c r="AU96" s="165">
        <f t="shared" si="144"/>
        <v>0</v>
      </c>
      <c r="AV96" s="165">
        <f t="shared" ref="AV96" si="145">SUM(AV94:AV95)</f>
        <v>0</v>
      </c>
      <c r="AW96" s="165">
        <f t="shared" ref="AW96:AX96" si="146">SUM(AW94:AW95)</f>
        <v>0</v>
      </c>
      <c r="AX96" s="165">
        <f t="shared" si="146"/>
        <v>0</v>
      </c>
      <c r="AY96" s="652">
        <v>0</v>
      </c>
      <c r="AZ96" s="165">
        <f t="shared" si="138"/>
        <v>0</v>
      </c>
      <c r="BA96" s="165">
        <f t="shared" si="138"/>
        <v>0</v>
      </c>
      <c r="BB96" s="165">
        <f t="shared" si="138"/>
        <v>0</v>
      </c>
      <c r="BC96" s="165"/>
      <c r="BD96" s="165"/>
      <c r="BE96" s="671">
        <v>0</v>
      </c>
      <c r="BF96" s="165">
        <f t="shared" si="138"/>
        <v>0</v>
      </c>
      <c r="BG96" s="165">
        <f t="shared" si="138"/>
        <v>0</v>
      </c>
      <c r="BH96" s="165">
        <f t="shared" si="138"/>
        <v>0</v>
      </c>
      <c r="BI96" s="165">
        <f t="shared" ref="BI96:BN96" si="147">SUM(BI94:BI95)</f>
        <v>0</v>
      </c>
      <c r="BJ96" s="165">
        <f t="shared" si="147"/>
        <v>0</v>
      </c>
      <c r="BK96" s="165">
        <f t="shared" si="147"/>
        <v>0</v>
      </c>
      <c r="BL96" s="165">
        <f t="shared" si="147"/>
        <v>1000000</v>
      </c>
      <c r="BM96" s="165">
        <f t="shared" si="147"/>
        <v>15000000</v>
      </c>
      <c r="BN96" s="108">
        <f t="shared" si="147"/>
        <v>14000000</v>
      </c>
    </row>
    <row r="97" spans="1:69" ht="15" hidden="1" x14ac:dyDescent="0.3">
      <c r="A97" s="81" t="s">
        <v>113</v>
      </c>
      <c r="B97" s="433"/>
      <c r="C97" s="459"/>
      <c r="D97" s="147"/>
      <c r="E97" s="104"/>
      <c r="F97" s="94" t="s">
        <v>113</v>
      </c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176"/>
      <c r="T97" s="203"/>
      <c r="U97" s="203"/>
      <c r="V97" s="10"/>
      <c r="W97" s="10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10"/>
      <c r="AN97" s="10"/>
      <c r="AO97" s="683"/>
      <c r="AP97" s="683"/>
      <c r="AQ97" s="10"/>
      <c r="AR97" s="8"/>
      <c r="AS97" s="8"/>
      <c r="AT97" s="704"/>
      <c r="AU97" s="8"/>
      <c r="AV97" s="10"/>
      <c r="AW97" s="10"/>
      <c r="AX97" s="10"/>
      <c r="AY97" s="650"/>
      <c r="AZ97" s="10"/>
      <c r="BA97" s="10"/>
      <c r="BB97" s="10"/>
      <c r="BC97" s="10"/>
      <c r="BD97" s="10"/>
      <c r="BE97" s="668"/>
      <c r="BF97" s="10"/>
      <c r="BG97" s="10"/>
      <c r="BH97" s="10"/>
      <c r="BI97" s="10"/>
      <c r="BJ97" s="10"/>
      <c r="BK97" s="10"/>
      <c r="BL97" s="7"/>
      <c r="BM97" s="7"/>
      <c r="BN97" s="104"/>
    </row>
    <row r="98" spans="1:69" ht="15.6" hidden="1" thickBot="1" x14ac:dyDescent="0.35">
      <c r="A98" s="80" t="s">
        <v>303</v>
      </c>
      <c r="B98" s="425">
        <f>BL98</f>
        <v>0</v>
      </c>
      <c r="C98" s="469">
        <f t="shared" ref="C98" si="148">D98</f>
        <v>0</v>
      </c>
      <c r="D98" s="48">
        <f>BM98</f>
        <v>0</v>
      </c>
      <c r="E98" s="138">
        <f>C98-B98</f>
        <v>0</v>
      </c>
      <c r="F98" s="93" t="s">
        <v>303</v>
      </c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6">
        <v>0</v>
      </c>
      <c r="R98" s="157"/>
      <c r="S98" s="337"/>
      <c r="T98" s="337"/>
      <c r="U98" s="157"/>
      <c r="V98" s="160"/>
      <c r="W98" s="160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60"/>
      <c r="AN98" s="160"/>
      <c r="AO98" s="693"/>
      <c r="AP98" s="693"/>
      <c r="AQ98" s="160"/>
      <c r="AR98" s="157"/>
      <c r="AS98" s="157"/>
      <c r="AT98" s="715"/>
      <c r="AU98" s="157"/>
      <c r="AV98" s="160"/>
      <c r="AW98" s="160"/>
      <c r="AX98" s="160"/>
      <c r="AY98" s="659"/>
      <c r="AZ98" s="160"/>
      <c r="BA98" s="521"/>
      <c r="BB98" s="160"/>
      <c r="BC98" s="160"/>
      <c r="BD98" s="160"/>
      <c r="BE98" s="678"/>
      <c r="BF98" s="160"/>
      <c r="BG98" s="160"/>
      <c r="BH98" s="160"/>
      <c r="BI98" s="160"/>
      <c r="BJ98" s="160"/>
      <c r="BK98" s="160"/>
      <c r="BL98" s="11">
        <f>SUM(G98:BK98)</f>
        <v>0</v>
      </c>
      <c r="BM98" s="11">
        <f>Summary!C100</f>
        <v>0</v>
      </c>
      <c r="BN98" s="106">
        <f>BM98-BL98</f>
        <v>0</v>
      </c>
    </row>
    <row r="99" spans="1:69" ht="18" hidden="1" thickBot="1" x14ac:dyDescent="0.35">
      <c r="A99" s="77" t="s">
        <v>12</v>
      </c>
      <c r="B99" s="313">
        <f>SUM(B98:B98)</f>
        <v>0</v>
      </c>
      <c r="C99" s="165">
        <f>SUM(C97:C98)</f>
        <v>0</v>
      </c>
      <c r="D99" s="145">
        <v>0</v>
      </c>
      <c r="E99" s="108">
        <f>SUM(E98)</f>
        <v>0</v>
      </c>
      <c r="F99" s="90" t="s">
        <v>12</v>
      </c>
      <c r="G99" s="165">
        <f t="shared" ref="G99:V99" si="149">SUM(G98:G98)</f>
        <v>0</v>
      </c>
      <c r="H99" s="165">
        <f t="shared" ref="H99" si="150">SUM(H98:H98)</f>
        <v>0</v>
      </c>
      <c r="I99" s="165">
        <f t="shared" si="149"/>
        <v>0</v>
      </c>
      <c r="J99" s="165">
        <f t="shared" si="149"/>
        <v>0</v>
      </c>
      <c r="K99" s="165">
        <f t="shared" si="149"/>
        <v>0</v>
      </c>
      <c r="L99" s="165">
        <f t="shared" si="149"/>
        <v>0</v>
      </c>
      <c r="M99" s="165">
        <f t="shared" ref="M99" si="151">SUM(M98:M98)</f>
        <v>0</v>
      </c>
      <c r="N99" s="165">
        <f t="shared" si="149"/>
        <v>0</v>
      </c>
      <c r="O99" s="165">
        <f t="shared" si="149"/>
        <v>0</v>
      </c>
      <c r="P99" s="165">
        <f t="shared" si="149"/>
        <v>0</v>
      </c>
      <c r="Q99" s="165">
        <f t="shared" si="149"/>
        <v>0</v>
      </c>
      <c r="R99" s="165">
        <f t="shared" si="149"/>
        <v>0</v>
      </c>
      <c r="S99" s="165">
        <f t="shared" si="149"/>
        <v>0</v>
      </c>
      <c r="T99" s="165">
        <f t="shared" si="149"/>
        <v>0</v>
      </c>
      <c r="U99" s="165">
        <f t="shared" si="149"/>
        <v>0</v>
      </c>
      <c r="V99" s="165">
        <f t="shared" si="149"/>
        <v>0</v>
      </c>
      <c r="W99" s="165"/>
      <c r="X99" s="671">
        <f t="shared" ref="X99" si="152">SUM(X98:X98)</f>
        <v>0</v>
      </c>
      <c r="Y99" s="165">
        <f t="shared" ref="Y99:BM99" si="153">SUM(Y98:Y98)</f>
        <v>0</v>
      </c>
      <c r="Z99" s="165">
        <f t="shared" si="153"/>
        <v>0</v>
      </c>
      <c r="AA99" s="165">
        <f t="shared" si="153"/>
        <v>0</v>
      </c>
      <c r="AB99" s="165">
        <f t="shared" si="153"/>
        <v>0</v>
      </c>
      <c r="AC99" s="165">
        <f t="shared" si="153"/>
        <v>0</v>
      </c>
      <c r="AD99" s="165">
        <f t="shared" si="153"/>
        <v>0</v>
      </c>
      <c r="AE99" s="165">
        <f t="shared" si="153"/>
        <v>0</v>
      </c>
      <c r="AF99" s="165">
        <f t="shared" si="153"/>
        <v>0</v>
      </c>
      <c r="AG99" s="165">
        <f t="shared" si="153"/>
        <v>0</v>
      </c>
      <c r="AH99" s="165">
        <f t="shared" si="153"/>
        <v>0</v>
      </c>
      <c r="AI99" s="165">
        <f t="shared" si="153"/>
        <v>0</v>
      </c>
      <c r="AJ99" s="165">
        <f t="shared" si="153"/>
        <v>0</v>
      </c>
      <c r="AK99" s="165">
        <f t="shared" si="153"/>
        <v>0</v>
      </c>
      <c r="AL99" s="165">
        <f t="shared" si="153"/>
        <v>0</v>
      </c>
      <c r="AM99" s="165">
        <f t="shared" si="153"/>
        <v>0</v>
      </c>
      <c r="AN99" s="165">
        <f t="shared" si="153"/>
        <v>0</v>
      </c>
      <c r="AO99" s="685">
        <f t="shared" ref="AO99:AP99" si="154">SUM(AO98:AO98)</f>
        <v>0</v>
      </c>
      <c r="AP99" s="685">
        <f t="shared" si="154"/>
        <v>0</v>
      </c>
      <c r="AQ99" s="165">
        <f t="shared" si="153"/>
        <v>0</v>
      </c>
      <c r="AR99" s="165">
        <f t="shared" si="153"/>
        <v>0</v>
      </c>
      <c r="AS99" s="165">
        <f t="shared" si="153"/>
        <v>0</v>
      </c>
      <c r="AT99" s="706">
        <v>0</v>
      </c>
      <c r="AU99" s="165">
        <f t="shared" si="153"/>
        <v>0</v>
      </c>
      <c r="AV99" s="165">
        <f t="shared" si="153"/>
        <v>0</v>
      </c>
      <c r="AW99" s="165">
        <f t="shared" si="153"/>
        <v>0</v>
      </c>
      <c r="AX99" s="165">
        <f t="shared" si="153"/>
        <v>0</v>
      </c>
      <c r="AY99" s="652">
        <v>0</v>
      </c>
      <c r="AZ99" s="165">
        <f t="shared" si="153"/>
        <v>0</v>
      </c>
      <c r="BA99" s="165">
        <f t="shared" si="153"/>
        <v>0</v>
      </c>
      <c r="BB99" s="165">
        <f t="shared" si="153"/>
        <v>0</v>
      </c>
      <c r="BC99" s="165">
        <f t="shared" si="153"/>
        <v>0</v>
      </c>
      <c r="BD99" s="165">
        <f t="shared" si="153"/>
        <v>0</v>
      </c>
      <c r="BE99" s="671">
        <v>0</v>
      </c>
      <c r="BF99" s="165">
        <f t="shared" si="153"/>
        <v>0</v>
      </c>
      <c r="BG99" s="165">
        <f t="shared" si="153"/>
        <v>0</v>
      </c>
      <c r="BH99" s="165">
        <f t="shared" si="153"/>
        <v>0</v>
      </c>
      <c r="BI99" s="165">
        <f t="shared" si="153"/>
        <v>0</v>
      </c>
      <c r="BJ99" s="165">
        <f t="shared" si="153"/>
        <v>0</v>
      </c>
      <c r="BK99" s="165">
        <f t="shared" si="153"/>
        <v>0</v>
      </c>
      <c r="BL99" s="165">
        <f t="shared" si="153"/>
        <v>0</v>
      </c>
      <c r="BM99" s="165">
        <f t="shared" si="153"/>
        <v>0</v>
      </c>
      <c r="BN99" s="108">
        <f>SUM(BN98)</f>
        <v>0</v>
      </c>
      <c r="BO99" s="492" t="s">
        <v>12</v>
      </c>
      <c r="BP99" s="493"/>
      <c r="BQ99" s="504"/>
    </row>
    <row r="100" spans="1:69" ht="15.6" thickBot="1" x14ac:dyDescent="0.35">
      <c r="A100" s="77" t="s">
        <v>115</v>
      </c>
      <c r="B100" s="313">
        <f>B99+B96+B92+B89+B82+B77+B57+B33+B23+B6</f>
        <v>271146640.48275959</v>
      </c>
      <c r="C100" s="448">
        <f>C99+C96+C92+C89+C82+C77+C57+C33+C23+C6</f>
        <v>298400000</v>
      </c>
      <c r="D100" s="145">
        <f>D99+D96+D92+D89+D82+D77+D57+D33+D23+D6</f>
        <v>298400000</v>
      </c>
      <c r="E100" s="138">
        <f>E99+E96+E92+E89+E82+E77+E57+E33+E23+E6</f>
        <v>27253359.517240379</v>
      </c>
      <c r="F100" s="90" t="s">
        <v>115</v>
      </c>
      <c r="G100" s="165">
        <f t="shared" ref="G100:AL100" si="155">G99+G96+G92+G89+G82+G77+G57+G33+G23+G6</f>
        <v>0</v>
      </c>
      <c r="H100" s="165">
        <f t="shared" si="155"/>
        <v>0</v>
      </c>
      <c r="I100" s="165">
        <f t="shared" si="155"/>
        <v>0</v>
      </c>
      <c r="J100" s="165">
        <f t="shared" si="155"/>
        <v>9300000</v>
      </c>
      <c r="K100" s="165">
        <f t="shared" si="155"/>
        <v>0</v>
      </c>
      <c r="L100" s="165">
        <f t="shared" si="155"/>
        <v>0</v>
      </c>
      <c r="M100" s="165">
        <f t="shared" ref="M100" si="156">M99+M96+M92+M89+M82+M77+M57+M33+M23+M6</f>
        <v>9886000</v>
      </c>
      <c r="N100" s="165">
        <f t="shared" si="155"/>
        <v>0</v>
      </c>
      <c r="O100" s="165">
        <f t="shared" si="155"/>
        <v>0</v>
      </c>
      <c r="P100" s="165">
        <f t="shared" si="155"/>
        <v>0</v>
      </c>
      <c r="Q100" s="165">
        <f t="shared" si="155"/>
        <v>22700000.482759621</v>
      </c>
      <c r="R100" s="165">
        <f t="shared" si="155"/>
        <v>0</v>
      </c>
      <c r="S100" s="165">
        <f t="shared" si="155"/>
        <v>0</v>
      </c>
      <c r="T100" s="165">
        <f t="shared" si="155"/>
        <v>19765000</v>
      </c>
      <c r="U100" s="165">
        <f t="shared" si="155"/>
        <v>0</v>
      </c>
      <c r="V100" s="165">
        <f t="shared" si="155"/>
        <v>0</v>
      </c>
      <c r="W100" s="165">
        <f t="shared" si="155"/>
        <v>0</v>
      </c>
      <c r="X100" s="671">
        <f t="shared" si="155"/>
        <v>6379709</v>
      </c>
      <c r="Y100" s="165">
        <f t="shared" si="155"/>
        <v>0</v>
      </c>
      <c r="Z100" s="165">
        <f t="shared" si="155"/>
        <v>4250000</v>
      </c>
      <c r="AA100" s="165">
        <f t="shared" si="155"/>
        <v>0</v>
      </c>
      <c r="AB100" s="165">
        <f t="shared" si="155"/>
        <v>770186</v>
      </c>
      <c r="AC100" s="165">
        <f t="shared" si="155"/>
        <v>0</v>
      </c>
      <c r="AD100" s="165">
        <f t="shared" si="155"/>
        <v>7500000</v>
      </c>
      <c r="AE100" s="165">
        <f t="shared" si="155"/>
        <v>0</v>
      </c>
      <c r="AF100" s="165">
        <f t="shared" si="155"/>
        <v>7500000</v>
      </c>
      <c r="AG100" s="165">
        <f t="shared" si="155"/>
        <v>0</v>
      </c>
      <c r="AH100" s="165">
        <f t="shared" si="155"/>
        <v>0</v>
      </c>
      <c r="AI100" s="165">
        <f t="shared" si="155"/>
        <v>4450000</v>
      </c>
      <c r="AJ100" s="165">
        <f t="shared" si="155"/>
        <v>8900000</v>
      </c>
      <c r="AK100" s="165">
        <f t="shared" si="155"/>
        <v>0</v>
      </c>
      <c r="AL100" s="165">
        <f t="shared" si="155"/>
        <v>0</v>
      </c>
      <c r="AM100" s="165">
        <f t="shared" ref="AM100:BN100" si="157">AM99+AM96+AM92+AM89+AM82+AM77+AM57+AM33+AM23+AM6</f>
        <v>0</v>
      </c>
      <c r="AN100" s="165">
        <f t="shared" si="157"/>
        <v>0</v>
      </c>
      <c r="AO100" s="685">
        <f t="shared" si="157"/>
        <v>20000000</v>
      </c>
      <c r="AP100" s="685">
        <f t="shared" si="157"/>
        <v>20000000</v>
      </c>
      <c r="AQ100" s="165">
        <f t="shared" si="157"/>
        <v>0</v>
      </c>
      <c r="AR100" s="165">
        <f t="shared" si="157"/>
        <v>0</v>
      </c>
      <c r="AS100" s="165">
        <f t="shared" si="157"/>
        <v>0</v>
      </c>
      <c r="AT100" s="706">
        <v>17000000</v>
      </c>
      <c r="AU100" s="165">
        <f t="shared" si="157"/>
        <v>33015000</v>
      </c>
      <c r="AV100" s="165">
        <f t="shared" si="157"/>
        <v>3217621</v>
      </c>
      <c r="AW100" s="165">
        <f t="shared" si="157"/>
        <v>4000000</v>
      </c>
      <c r="AX100" s="165">
        <f t="shared" si="157"/>
        <v>19850000</v>
      </c>
      <c r="AY100" s="652">
        <v>22000000</v>
      </c>
      <c r="AZ100" s="165">
        <f t="shared" si="157"/>
        <v>12000000</v>
      </c>
      <c r="BA100" s="165">
        <f t="shared" si="157"/>
        <v>5663124</v>
      </c>
      <c r="BB100" s="165">
        <f t="shared" si="157"/>
        <v>0</v>
      </c>
      <c r="BC100" s="165">
        <f t="shared" si="157"/>
        <v>0</v>
      </c>
      <c r="BD100" s="165">
        <f t="shared" si="157"/>
        <v>0</v>
      </c>
      <c r="BE100" s="671">
        <v>3000000</v>
      </c>
      <c r="BF100" s="165">
        <f t="shared" si="157"/>
        <v>10000000</v>
      </c>
      <c r="BG100" s="165">
        <f t="shared" si="157"/>
        <v>0</v>
      </c>
      <c r="BH100" s="165">
        <f t="shared" si="157"/>
        <v>0</v>
      </c>
      <c r="BI100" s="165">
        <f t="shared" si="157"/>
        <v>0</v>
      </c>
      <c r="BJ100" s="165">
        <f t="shared" si="157"/>
        <v>0</v>
      </c>
      <c r="BK100" s="165">
        <f t="shared" si="157"/>
        <v>0</v>
      </c>
      <c r="BL100" s="165">
        <f t="shared" si="157"/>
        <v>271146640.48275959</v>
      </c>
      <c r="BM100" s="165">
        <f t="shared" si="157"/>
        <v>298400000</v>
      </c>
      <c r="BN100" s="108">
        <f t="shared" si="157"/>
        <v>27253359.517240379</v>
      </c>
      <c r="BO100" s="494" t="s">
        <v>115</v>
      </c>
      <c r="BP100" s="495"/>
      <c r="BQ100" s="505"/>
    </row>
    <row r="101" spans="1:69" ht="15" x14ac:dyDescent="0.3">
      <c r="A101" s="81" t="s">
        <v>116</v>
      </c>
      <c r="B101" s="103"/>
      <c r="C101" s="186"/>
      <c r="D101" s="147"/>
      <c r="E101" s="104"/>
      <c r="F101" s="94" t="s">
        <v>116</v>
      </c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10"/>
      <c r="W101" s="10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10"/>
      <c r="AN101" s="10"/>
      <c r="AO101" s="10"/>
      <c r="AP101" s="10"/>
      <c r="AQ101" s="10"/>
      <c r="AR101" s="8"/>
      <c r="AS101" s="8"/>
      <c r="AT101" s="8"/>
      <c r="AU101" s="8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7"/>
      <c r="BM101" s="8"/>
      <c r="BN101" s="104"/>
    </row>
    <row r="102" spans="1:69" ht="15" x14ac:dyDescent="0.3">
      <c r="A102" s="83" t="s">
        <v>117</v>
      </c>
      <c r="B102" s="105">
        <f t="shared" ref="B102:B118" si="158">BL102</f>
        <v>0</v>
      </c>
      <c r="C102" s="187"/>
      <c r="D102" s="48">
        <f t="shared" ref="D102:D118" si="159">BM102</f>
        <v>0</v>
      </c>
      <c r="E102" s="114"/>
      <c r="F102" s="96" t="s">
        <v>117</v>
      </c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60"/>
      <c r="W102" s="160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60"/>
      <c r="AN102" s="160"/>
      <c r="AO102" s="160"/>
      <c r="AP102" s="160"/>
      <c r="AQ102" s="160"/>
      <c r="AR102" s="157"/>
      <c r="AS102" s="157"/>
      <c r="AT102" s="157"/>
      <c r="AU102" s="157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1">
        <f t="shared" ref="BL102:BL118" si="160">SUM(G102:BK102)</f>
        <v>0</v>
      </c>
      <c r="BM102" s="25"/>
      <c r="BN102" s="114"/>
    </row>
    <row r="103" spans="1:69" ht="15" x14ac:dyDescent="0.3">
      <c r="A103" s="83" t="s">
        <v>118</v>
      </c>
      <c r="B103" s="105">
        <f t="shared" si="158"/>
        <v>0</v>
      </c>
      <c r="C103" s="187"/>
      <c r="D103" s="48">
        <f t="shared" si="159"/>
        <v>0</v>
      </c>
      <c r="E103" s="114"/>
      <c r="F103" s="96" t="s">
        <v>118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60"/>
      <c r="W103" s="160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60"/>
      <c r="AN103" s="160"/>
      <c r="AO103" s="160"/>
      <c r="AP103" s="160"/>
      <c r="AQ103" s="160"/>
      <c r="AR103" s="157"/>
      <c r="AS103" s="157"/>
      <c r="AT103" s="157"/>
      <c r="AU103" s="157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1">
        <f t="shared" si="160"/>
        <v>0</v>
      </c>
      <c r="BM103" s="25"/>
      <c r="BN103" s="114"/>
    </row>
    <row r="104" spans="1:69" ht="15" x14ac:dyDescent="0.3">
      <c r="A104" s="83" t="s">
        <v>119</v>
      </c>
      <c r="B104" s="105">
        <f t="shared" si="158"/>
        <v>0</v>
      </c>
      <c r="C104" s="187"/>
      <c r="D104" s="48">
        <f t="shared" si="159"/>
        <v>0</v>
      </c>
      <c r="E104" s="114"/>
      <c r="F104" s="96" t="s">
        <v>119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60"/>
      <c r="W104" s="160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60"/>
      <c r="AN104" s="160"/>
      <c r="AO104" s="160"/>
      <c r="AP104" s="160"/>
      <c r="AQ104" s="160"/>
      <c r="AR104" s="157"/>
      <c r="AS104" s="157"/>
      <c r="AT104" s="157"/>
      <c r="AU104" s="157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1">
        <f t="shared" si="160"/>
        <v>0</v>
      </c>
      <c r="BM104" s="25"/>
      <c r="BN104" s="114"/>
    </row>
    <row r="105" spans="1:69" ht="15" x14ac:dyDescent="0.3">
      <c r="A105" s="83" t="s">
        <v>120</v>
      </c>
      <c r="B105" s="105">
        <f t="shared" si="158"/>
        <v>0</v>
      </c>
      <c r="C105" s="187"/>
      <c r="D105" s="48">
        <f t="shared" si="159"/>
        <v>0</v>
      </c>
      <c r="E105" s="114"/>
      <c r="F105" s="96" t="s">
        <v>120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60"/>
      <c r="W105" s="160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60"/>
      <c r="AN105" s="160"/>
      <c r="AO105" s="160"/>
      <c r="AP105" s="160"/>
      <c r="AQ105" s="160"/>
      <c r="AR105" s="157"/>
      <c r="AS105" s="157"/>
      <c r="AT105" s="157"/>
      <c r="AU105" s="157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1">
        <f t="shared" si="160"/>
        <v>0</v>
      </c>
      <c r="BM105" s="25"/>
      <c r="BN105" s="114"/>
    </row>
    <row r="106" spans="1:69" ht="15" x14ac:dyDescent="0.3">
      <c r="A106" s="83" t="s">
        <v>121</v>
      </c>
      <c r="B106" s="105">
        <f t="shared" si="158"/>
        <v>0</v>
      </c>
      <c r="C106" s="187"/>
      <c r="D106" s="48">
        <f t="shared" si="159"/>
        <v>0</v>
      </c>
      <c r="E106" s="114"/>
      <c r="F106" s="96" t="s">
        <v>121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60"/>
      <c r="W106" s="160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60"/>
      <c r="AN106" s="160"/>
      <c r="AO106" s="160"/>
      <c r="AP106" s="160"/>
      <c r="AQ106" s="160"/>
      <c r="AR106" s="157"/>
      <c r="AS106" s="157"/>
      <c r="AT106" s="157"/>
      <c r="AU106" s="157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1">
        <f t="shared" si="160"/>
        <v>0</v>
      </c>
      <c r="BM106" s="25"/>
      <c r="BN106" s="114"/>
    </row>
    <row r="107" spans="1:69" ht="15" x14ac:dyDescent="0.3">
      <c r="A107" s="83" t="s">
        <v>122</v>
      </c>
      <c r="B107" s="105">
        <f t="shared" si="158"/>
        <v>0</v>
      </c>
      <c r="C107" s="187"/>
      <c r="D107" s="48">
        <f t="shared" si="159"/>
        <v>0</v>
      </c>
      <c r="E107" s="114"/>
      <c r="F107" s="96" t="s">
        <v>122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60"/>
      <c r="W107" s="160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60"/>
      <c r="AN107" s="160"/>
      <c r="AO107" s="160"/>
      <c r="AP107" s="160"/>
      <c r="AQ107" s="160"/>
      <c r="AR107" s="157"/>
      <c r="AS107" s="157"/>
      <c r="AT107" s="157"/>
      <c r="AU107" s="157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1">
        <f t="shared" si="160"/>
        <v>0</v>
      </c>
      <c r="BM107" s="25"/>
      <c r="BN107" s="114"/>
    </row>
    <row r="108" spans="1:69" ht="15" x14ac:dyDescent="0.3">
      <c r="A108" s="83" t="s">
        <v>123</v>
      </c>
      <c r="B108" s="105">
        <f t="shared" si="158"/>
        <v>0</v>
      </c>
      <c r="C108" s="187"/>
      <c r="D108" s="48">
        <f t="shared" si="159"/>
        <v>0</v>
      </c>
      <c r="E108" s="114"/>
      <c r="F108" s="96" t="s">
        <v>123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60"/>
      <c r="AN108" s="160"/>
      <c r="AO108" s="160"/>
      <c r="AP108" s="160"/>
      <c r="AQ108" s="160"/>
      <c r="AR108" s="157"/>
      <c r="AS108" s="157"/>
      <c r="AT108" s="157"/>
      <c r="AU108" s="157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1">
        <f t="shared" si="160"/>
        <v>0</v>
      </c>
      <c r="BM108" s="25"/>
      <c r="BN108" s="114"/>
    </row>
    <row r="109" spans="1:69" ht="15" x14ac:dyDescent="0.3">
      <c r="A109" s="84" t="s">
        <v>124</v>
      </c>
      <c r="B109" s="105">
        <f t="shared" si="158"/>
        <v>0</v>
      </c>
      <c r="C109" s="187"/>
      <c r="D109" s="48">
        <f t="shared" si="159"/>
        <v>0</v>
      </c>
      <c r="E109" s="114"/>
      <c r="F109" s="97" t="s">
        <v>124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60"/>
      <c r="W109" s="160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60"/>
      <c r="AN109" s="160"/>
      <c r="AO109" s="160"/>
      <c r="AP109" s="160"/>
      <c r="AQ109" s="160"/>
      <c r="AR109" s="157"/>
      <c r="AS109" s="157"/>
      <c r="AT109" s="157"/>
      <c r="AU109" s="157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1">
        <f t="shared" si="160"/>
        <v>0</v>
      </c>
      <c r="BM109" s="25"/>
      <c r="BN109" s="114"/>
    </row>
    <row r="110" spans="1:69" ht="15" x14ac:dyDescent="0.3">
      <c r="A110" s="84" t="s">
        <v>125</v>
      </c>
      <c r="B110" s="105">
        <f t="shared" si="158"/>
        <v>0</v>
      </c>
      <c r="C110" s="187"/>
      <c r="D110" s="48">
        <f t="shared" si="159"/>
        <v>0</v>
      </c>
      <c r="E110" s="114"/>
      <c r="F110" s="97" t="s">
        <v>125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60"/>
      <c r="AN110" s="160"/>
      <c r="AO110" s="160"/>
      <c r="AP110" s="160"/>
      <c r="AQ110" s="160"/>
      <c r="AR110" s="157"/>
      <c r="AS110" s="157"/>
      <c r="AT110" s="157"/>
      <c r="AU110" s="157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1">
        <f t="shared" si="160"/>
        <v>0</v>
      </c>
      <c r="BM110" s="25"/>
      <c r="BN110" s="114"/>
    </row>
    <row r="111" spans="1:69" ht="15" x14ac:dyDescent="0.3">
      <c r="A111" s="84" t="s">
        <v>126</v>
      </c>
      <c r="B111" s="105">
        <f t="shared" si="158"/>
        <v>0</v>
      </c>
      <c r="C111" s="187"/>
      <c r="D111" s="48">
        <f t="shared" si="159"/>
        <v>0</v>
      </c>
      <c r="E111" s="114"/>
      <c r="F111" s="97" t="s">
        <v>126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60"/>
      <c r="AN111" s="160"/>
      <c r="AO111" s="160"/>
      <c r="AP111" s="160"/>
      <c r="AQ111" s="160"/>
      <c r="AR111" s="157"/>
      <c r="AS111" s="157"/>
      <c r="AT111" s="157"/>
      <c r="AU111" s="157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1">
        <f t="shared" si="160"/>
        <v>0</v>
      </c>
      <c r="BM111" s="25"/>
      <c r="BN111" s="114"/>
    </row>
    <row r="112" spans="1:69" ht="15" x14ac:dyDescent="0.3">
      <c r="A112" s="84" t="s">
        <v>127</v>
      </c>
      <c r="B112" s="105">
        <f t="shared" si="158"/>
        <v>0</v>
      </c>
      <c r="C112" s="187"/>
      <c r="D112" s="48">
        <f t="shared" si="159"/>
        <v>0</v>
      </c>
      <c r="E112" s="114"/>
      <c r="F112" s="97" t="s">
        <v>127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60"/>
      <c r="AN112" s="160"/>
      <c r="AO112" s="160"/>
      <c r="AP112" s="160"/>
      <c r="AQ112" s="160"/>
      <c r="AR112" s="157"/>
      <c r="AS112" s="157"/>
      <c r="AT112" s="157"/>
      <c r="AU112" s="157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1">
        <f t="shared" si="160"/>
        <v>0</v>
      </c>
      <c r="BM112" s="25"/>
      <c r="BN112" s="114"/>
    </row>
    <row r="113" spans="1:66" ht="15" x14ac:dyDescent="0.3">
      <c r="A113" s="83" t="s">
        <v>128</v>
      </c>
      <c r="B113" s="105">
        <f t="shared" si="158"/>
        <v>0</v>
      </c>
      <c r="C113" s="187"/>
      <c r="D113" s="48">
        <f t="shared" si="159"/>
        <v>0</v>
      </c>
      <c r="E113" s="114"/>
      <c r="F113" s="96" t="s">
        <v>128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60"/>
      <c r="AN113" s="160"/>
      <c r="AO113" s="160"/>
      <c r="AP113" s="160"/>
      <c r="AQ113" s="160"/>
      <c r="AR113" s="157"/>
      <c r="AS113" s="157"/>
      <c r="AT113" s="157"/>
      <c r="AU113" s="157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1">
        <f t="shared" si="160"/>
        <v>0</v>
      </c>
      <c r="BM113" s="25"/>
      <c r="BN113" s="114"/>
    </row>
    <row r="114" spans="1:66" ht="15" x14ac:dyDescent="0.3">
      <c r="A114" s="83" t="s">
        <v>129</v>
      </c>
      <c r="B114" s="105">
        <f t="shared" si="158"/>
        <v>0</v>
      </c>
      <c r="C114" s="187"/>
      <c r="D114" s="48">
        <f t="shared" si="159"/>
        <v>0</v>
      </c>
      <c r="E114" s="114"/>
      <c r="F114" s="96" t="s">
        <v>129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60"/>
      <c r="AN114" s="160"/>
      <c r="AO114" s="160"/>
      <c r="AP114" s="160"/>
      <c r="AQ114" s="160"/>
      <c r="AR114" s="157"/>
      <c r="AS114" s="157"/>
      <c r="AT114" s="157"/>
      <c r="AU114" s="157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1">
        <f t="shared" si="160"/>
        <v>0</v>
      </c>
      <c r="BM114" s="25"/>
      <c r="BN114" s="114"/>
    </row>
    <row r="115" spans="1:66" ht="15" x14ac:dyDescent="0.3">
      <c r="A115" s="83" t="s">
        <v>130</v>
      </c>
      <c r="B115" s="105">
        <f t="shared" si="158"/>
        <v>0</v>
      </c>
      <c r="C115" s="187"/>
      <c r="D115" s="48">
        <f t="shared" si="159"/>
        <v>0</v>
      </c>
      <c r="E115" s="114"/>
      <c r="F115" s="96" t="s">
        <v>130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60"/>
      <c r="AN115" s="160"/>
      <c r="AO115" s="160"/>
      <c r="AP115" s="160"/>
      <c r="AQ115" s="160"/>
      <c r="AR115" s="157"/>
      <c r="AS115" s="157"/>
      <c r="AT115" s="157"/>
      <c r="AU115" s="157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1">
        <f t="shared" si="160"/>
        <v>0</v>
      </c>
      <c r="BM115" s="25"/>
      <c r="BN115" s="114"/>
    </row>
    <row r="116" spans="1:66" ht="15" x14ac:dyDescent="0.3">
      <c r="A116" s="83" t="s">
        <v>131</v>
      </c>
      <c r="B116" s="105">
        <f t="shared" si="158"/>
        <v>0</v>
      </c>
      <c r="C116" s="187"/>
      <c r="D116" s="48">
        <f t="shared" si="159"/>
        <v>0</v>
      </c>
      <c r="E116" s="114"/>
      <c r="F116" s="96" t="s">
        <v>131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60"/>
      <c r="V116" s="160"/>
      <c r="W116" s="160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60"/>
      <c r="AN116" s="160"/>
      <c r="AO116" s="160"/>
      <c r="AP116" s="160"/>
      <c r="AQ116" s="160"/>
      <c r="AR116" s="157"/>
      <c r="AS116" s="157"/>
      <c r="AT116" s="157"/>
      <c r="AU116" s="157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1">
        <f t="shared" si="160"/>
        <v>0</v>
      </c>
      <c r="BM116" s="25"/>
      <c r="BN116" s="114"/>
    </row>
    <row r="117" spans="1:66" ht="15" x14ac:dyDescent="0.3">
      <c r="A117" s="84" t="s">
        <v>132</v>
      </c>
      <c r="B117" s="105">
        <f t="shared" si="158"/>
        <v>0</v>
      </c>
      <c r="C117" s="187"/>
      <c r="D117" s="48">
        <f t="shared" si="159"/>
        <v>0</v>
      </c>
      <c r="E117" s="114"/>
      <c r="F117" s="97" t="s">
        <v>132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62"/>
      <c r="V117" s="162"/>
      <c r="W117" s="162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162"/>
      <c r="AN117" s="162"/>
      <c r="AO117" s="162"/>
      <c r="AP117" s="162"/>
      <c r="AQ117" s="162"/>
      <c r="AR117" s="6"/>
      <c r="AS117" s="6"/>
      <c r="AT117" s="6"/>
      <c r="AU117" s="6"/>
      <c r="AV117" s="162"/>
      <c r="AW117" s="162"/>
      <c r="AX117" s="162"/>
      <c r="AY117" s="162"/>
      <c r="AZ117" s="162"/>
      <c r="BA117" s="162"/>
      <c r="BB117" s="162"/>
      <c r="BC117" s="162"/>
      <c r="BD117" s="162"/>
      <c r="BE117" s="162"/>
      <c r="BF117" s="162"/>
      <c r="BG117" s="162"/>
      <c r="BH117" s="162"/>
      <c r="BI117" s="162"/>
      <c r="BJ117" s="162"/>
      <c r="BK117" s="162"/>
      <c r="BL117" s="11">
        <f t="shared" si="160"/>
        <v>0</v>
      </c>
      <c r="BM117" s="25"/>
      <c r="BN117" s="114"/>
    </row>
    <row r="118" spans="1:66" ht="15" x14ac:dyDescent="0.3">
      <c r="A118" s="84" t="s">
        <v>133</v>
      </c>
      <c r="B118" s="105">
        <f t="shared" si="158"/>
        <v>0</v>
      </c>
      <c r="C118" s="187"/>
      <c r="D118" s="48">
        <f t="shared" si="159"/>
        <v>0</v>
      </c>
      <c r="E118" s="114"/>
      <c r="F118" s="97" t="s">
        <v>133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62"/>
      <c r="V118" s="162"/>
      <c r="W118" s="162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162"/>
      <c r="AN118" s="162"/>
      <c r="AO118" s="162"/>
      <c r="AP118" s="162"/>
      <c r="AQ118" s="162"/>
      <c r="AR118" s="6"/>
      <c r="AS118" s="6"/>
      <c r="AT118" s="6"/>
      <c r="AU118" s="6"/>
      <c r="AV118" s="162"/>
      <c r="AW118" s="162"/>
      <c r="AX118" s="162"/>
      <c r="AY118" s="162"/>
      <c r="AZ118" s="162"/>
      <c r="BA118" s="162"/>
      <c r="BB118" s="162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1">
        <f t="shared" si="160"/>
        <v>0</v>
      </c>
      <c r="BM118" s="25"/>
      <c r="BN118" s="114"/>
    </row>
    <row r="119" spans="1:66" ht="15" x14ac:dyDescent="0.3">
      <c r="A119" s="77" t="s">
        <v>134</v>
      </c>
      <c r="B119" s="107">
        <f>SUM(B101:B118)</f>
        <v>0</v>
      </c>
      <c r="C119" s="188"/>
      <c r="D119" s="145">
        <f>SUM(D101:D118)</f>
        <v>0</v>
      </c>
      <c r="E119" s="108">
        <f>SUM(E101:E118)</f>
        <v>0</v>
      </c>
      <c r="F119" s="90" t="s">
        <v>134</v>
      </c>
      <c r="G119" s="165">
        <f t="shared" ref="G119:R119" si="161">SUM(G101:G118)</f>
        <v>0</v>
      </c>
      <c r="H119" s="165">
        <f t="shared" si="161"/>
        <v>0</v>
      </c>
      <c r="I119" s="165">
        <f t="shared" si="161"/>
        <v>0</v>
      </c>
      <c r="J119" s="165">
        <f t="shared" si="161"/>
        <v>0</v>
      </c>
      <c r="K119" s="165">
        <f t="shared" si="161"/>
        <v>0</v>
      </c>
      <c r="L119" s="165">
        <f t="shared" si="161"/>
        <v>0</v>
      </c>
      <c r="M119" s="165">
        <f t="shared" si="161"/>
        <v>0</v>
      </c>
      <c r="N119" s="165">
        <f t="shared" si="161"/>
        <v>0</v>
      </c>
      <c r="O119" s="165">
        <f t="shared" si="161"/>
        <v>0</v>
      </c>
      <c r="P119" s="165">
        <f t="shared" si="161"/>
        <v>0</v>
      </c>
      <c r="Q119" s="165"/>
      <c r="R119" s="165">
        <f t="shared" si="161"/>
        <v>0</v>
      </c>
      <c r="S119" s="165">
        <f>SUM(S101:S118)</f>
        <v>0</v>
      </c>
      <c r="T119" s="165"/>
      <c r="U119" s="165">
        <f t="shared" ref="U119:AO119" si="162">SUM(U101:U118)</f>
        <v>0</v>
      </c>
      <c r="V119" s="165">
        <f t="shared" si="162"/>
        <v>0</v>
      </c>
      <c r="W119" s="165"/>
      <c r="X119" s="165">
        <f t="shared" si="162"/>
        <v>0</v>
      </c>
      <c r="Y119" s="165"/>
      <c r="Z119" s="165">
        <f t="shared" si="162"/>
        <v>0</v>
      </c>
      <c r="AA119" s="165">
        <f t="shared" si="162"/>
        <v>0</v>
      </c>
      <c r="AB119" s="165">
        <f t="shared" ref="AB119" si="163">SUM(AB101:AB118)</f>
        <v>0</v>
      </c>
      <c r="AC119" s="165">
        <f t="shared" ref="AC119:AM119" si="164">SUM(AC101:AC118)</f>
        <v>0</v>
      </c>
      <c r="AD119" s="165">
        <f t="shared" si="164"/>
        <v>0</v>
      </c>
      <c r="AE119" s="165">
        <f t="shared" si="164"/>
        <v>0</v>
      </c>
      <c r="AF119" s="165">
        <f t="shared" si="164"/>
        <v>0</v>
      </c>
      <c r="AG119" s="165">
        <f t="shared" ref="AG119:AI119" si="165">SUM(AG101:AG118)</f>
        <v>0</v>
      </c>
      <c r="AH119" s="165"/>
      <c r="AI119" s="165">
        <f t="shared" si="165"/>
        <v>0</v>
      </c>
      <c r="AJ119" s="165">
        <f t="shared" si="164"/>
        <v>0</v>
      </c>
      <c r="AK119" s="165">
        <f t="shared" ref="AK119" si="166">SUM(AK101:AK118)</f>
        <v>0</v>
      </c>
      <c r="AL119" s="165">
        <f t="shared" si="164"/>
        <v>0</v>
      </c>
      <c r="AM119" s="165">
        <f t="shared" si="164"/>
        <v>0</v>
      </c>
      <c r="AN119" s="165">
        <f t="shared" si="162"/>
        <v>0</v>
      </c>
      <c r="AO119" s="165">
        <f t="shared" si="162"/>
        <v>0</v>
      </c>
      <c r="AP119" s="165">
        <f t="shared" ref="AP119:AS119" si="167">SUM(AP101:AP118)</f>
        <v>0</v>
      </c>
      <c r="AQ119" s="165">
        <f t="shared" si="167"/>
        <v>0</v>
      </c>
      <c r="AR119" s="165">
        <f t="shared" si="167"/>
        <v>0</v>
      </c>
      <c r="AS119" s="165">
        <f t="shared" si="167"/>
        <v>0</v>
      </c>
      <c r="AT119" s="165"/>
      <c r="AU119" s="165">
        <f t="shared" ref="AU119:AV119" si="168">SUM(AU101:AU118)</f>
        <v>0</v>
      </c>
      <c r="AV119" s="165">
        <f t="shared" si="168"/>
        <v>0</v>
      </c>
      <c r="AW119" s="165">
        <f>SUM(AW101:AW118)</f>
        <v>0</v>
      </c>
      <c r="AX119" s="165">
        <f>SUM(AX101:AX118)</f>
        <v>0</v>
      </c>
      <c r="AY119" s="165">
        <f t="shared" ref="AY119" si="169">SUM(AY101:AY118)</f>
        <v>0</v>
      </c>
      <c r="AZ119" s="165">
        <f t="shared" ref="AZ119:BH119" si="170">SUM(AZ101:AZ118)</f>
        <v>0</v>
      </c>
      <c r="BA119" s="165">
        <f t="shared" si="170"/>
        <v>0</v>
      </c>
      <c r="BB119" s="165">
        <f t="shared" si="170"/>
        <v>0</v>
      </c>
      <c r="BC119" s="165"/>
      <c r="BD119" s="165"/>
      <c r="BE119" s="165">
        <f t="shared" si="170"/>
        <v>0</v>
      </c>
      <c r="BF119" s="165">
        <f t="shared" si="170"/>
        <v>0</v>
      </c>
      <c r="BG119" s="165">
        <f t="shared" si="170"/>
        <v>0</v>
      </c>
      <c r="BH119" s="165">
        <f t="shared" si="170"/>
        <v>0</v>
      </c>
      <c r="BI119" s="165">
        <f t="shared" ref="BI119:BN119" si="171">SUM(BI101:BI118)</f>
        <v>0</v>
      </c>
      <c r="BJ119" s="165">
        <f t="shared" si="171"/>
        <v>0</v>
      </c>
      <c r="BK119" s="165">
        <f t="shared" si="171"/>
        <v>0</v>
      </c>
      <c r="BL119" s="165">
        <f t="shared" si="171"/>
        <v>0</v>
      </c>
      <c r="BM119" s="165">
        <f t="shared" si="171"/>
        <v>0</v>
      </c>
      <c r="BN119" s="108">
        <f t="shared" si="171"/>
        <v>0</v>
      </c>
    </row>
    <row r="120" spans="1:66" ht="15" x14ac:dyDescent="0.3">
      <c r="A120" s="77" t="s">
        <v>135</v>
      </c>
      <c r="B120" s="107">
        <f>B119+B100</f>
        <v>271146640.48275959</v>
      </c>
      <c r="C120" s="188"/>
      <c r="D120" s="145">
        <f>D119+D100</f>
        <v>298400000</v>
      </c>
      <c r="E120" s="108"/>
      <c r="F120" s="90" t="s">
        <v>135</v>
      </c>
      <c r="G120" s="165">
        <f t="shared" ref="G120:R120" si="172">G119+G100</f>
        <v>0</v>
      </c>
      <c r="H120" s="165">
        <f t="shared" si="172"/>
        <v>0</v>
      </c>
      <c r="I120" s="165">
        <f t="shared" si="172"/>
        <v>0</v>
      </c>
      <c r="J120" s="165">
        <f t="shared" si="172"/>
        <v>9300000</v>
      </c>
      <c r="K120" s="165">
        <f t="shared" si="172"/>
        <v>0</v>
      </c>
      <c r="L120" s="165">
        <f t="shared" si="172"/>
        <v>0</v>
      </c>
      <c r="M120" s="165">
        <f t="shared" si="172"/>
        <v>9886000</v>
      </c>
      <c r="N120" s="165">
        <f t="shared" si="172"/>
        <v>0</v>
      </c>
      <c r="O120" s="165">
        <f t="shared" si="172"/>
        <v>0</v>
      </c>
      <c r="P120" s="165">
        <f t="shared" si="172"/>
        <v>0</v>
      </c>
      <c r="Q120" s="165"/>
      <c r="R120" s="165">
        <f t="shared" si="172"/>
        <v>0</v>
      </c>
      <c r="S120" s="165">
        <f>S119+S100</f>
        <v>0</v>
      </c>
      <c r="T120" s="165"/>
      <c r="U120" s="165">
        <f t="shared" ref="U120:AY120" si="173">U119+U100</f>
        <v>0</v>
      </c>
      <c r="V120" s="165">
        <f t="shared" si="173"/>
        <v>0</v>
      </c>
      <c r="W120" s="165"/>
      <c r="X120" s="165">
        <f t="shared" si="173"/>
        <v>6379709</v>
      </c>
      <c r="Y120" s="165"/>
      <c r="Z120" s="165">
        <f t="shared" si="173"/>
        <v>4250000</v>
      </c>
      <c r="AA120" s="165">
        <f t="shared" si="173"/>
        <v>0</v>
      </c>
      <c r="AB120" s="165">
        <f t="shared" si="173"/>
        <v>770186</v>
      </c>
      <c r="AC120" s="165">
        <f t="shared" si="173"/>
        <v>0</v>
      </c>
      <c r="AD120" s="165">
        <f t="shared" si="173"/>
        <v>7500000</v>
      </c>
      <c r="AE120" s="165">
        <f t="shared" si="173"/>
        <v>0</v>
      </c>
      <c r="AF120" s="165">
        <f t="shared" si="173"/>
        <v>7500000</v>
      </c>
      <c r="AG120" s="165">
        <f t="shared" ref="AG120:AI120" si="174">AG119+AG100</f>
        <v>0</v>
      </c>
      <c r="AH120" s="165"/>
      <c r="AI120" s="165">
        <f t="shared" si="174"/>
        <v>4450000</v>
      </c>
      <c r="AJ120" s="165">
        <f t="shared" si="173"/>
        <v>8900000</v>
      </c>
      <c r="AK120" s="165">
        <f t="shared" ref="AK120" si="175">AK119+AK100</f>
        <v>0</v>
      </c>
      <c r="AL120" s="165">
        <f t="shared" si="173"/>
        <v>0</v>
      </c>
      <c r="AM120" s="165">
        <f t="shared" si="173"/>
        <v>0</v>
      </c>
      <c r="AN120" s="165">
        <f t="shared" si="173"/>
        <v>0</v>
      </c>
      <c r="AO120" s="165">
        <f t="shared" si="173"/>
        <v>20000000</v>
      </c>
      <c r="AP120" s="165">
        <f>AP119+AP100</f>
        <v>20000000</v>
      </c>
      <c r="AQ120" s="165">
        <f>AQ119+AQ100</f>
        <v>0</v>
      </c>
      <c r="AR120" s="165">
        <f>AR119+AR100</f>
        <v>0</v>
      </c>
      <c r="AS120" s="165">
        <f>AS119+AS100</f>
        <v>0</v>
      </c>
      <c r="AT120" s="165"/>
      <c r="AU120" s="165">
        <f>AU119+AU100</f>
        <v>33015000</v>
      </c>
      <c r="AV120" s="165">
        <f t="shared" ref="AV120:AW120" si="176">AV119+AV100</f>
        <v>3217621</v>
      </c>
      <c r="AW120" s="165">
        <f t="shared" si="176"/>
        <v>4000000</v>
      </c>
      <c r="AX120" s="165">
        <f t="shared" si="173"/>
        <v>19850000</v>
      </c>
      <c r="AY120" s="165">
        <f t="shared" si="173"/>
        <v>22000000</v>
      </c>
      <c r="AZ120" s="165">
        <f t="shared" ref="AZ120:BH120" si="177">AZ119+AZ100</f>
        <v>12000000</v>
      </c>
      <c r="BA120" s="165">
        <f t="shared" si="177"/>
        <v>5663124</v>
      </c>
      <c r="BB120" s="165">
        <f t="shared" si="177"/>
        <v>0</v>
      </c>
      <c r="BC120" s="165"/>
      <c r="BD120" s="165"/>
      <c r="BE120" s="165">
        <f t="shared" si="177"/>
        <v>3000000</v>
      </c>
      <c r="BF120" s="165">
        <f t="shared" si="177"/>
        <v>10000000</v>
      </c>
      <c r="BG120" s="165">
        <f t="shared" si="177"/>
        <v>0</v>
      </c>
      <c r="BH120" s="165">
        <f t="shared" si="177"/>
        <v>0</v>
      </c>
      <c r="BI120" s="165">
        <f t="shared" ref="BI120:BM120" si="178">BI119+BI100</f>
        <v>0</v>
      </c>
      <c r="BJ120" s="165">
        <f t="shared" si="178"/>
        <v>0</v>
      </c>
      <c r="BK120" s="165">
        <f t="shared" si="178"/>
        <v>0</v>
      </c>
      <c r="BL120" s="165">
        <f t="shared" si="178"/>
        <v>271146640.48275959</v>
      </c>
      <c r="BM120" s="165">
        <f t="shared" si="178"/>
        <v>298400000</v>
      </c>
      <c r="BN120" s="108"/>
    </row>
    <row r="121" spans="1:66" ht="15" x14ac:dyDescent="0.3">
      <c r="A121" s="81" t="s">
        <v>136</v>
      </c>
      <c r="B121" s="103"/>
      <c r="C121" s="186"/>
      <c r="D121" s="147"/>
      <c r="E121" s="104"/>
      <c r="F121" s="94" t="s">
        <v>136</v>
      </c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10"/>
      <c r="V121" s="10"/>
      <c r="W121" s="10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10"/>
      <c r="AN121" s="10"/>
      <c r="AO121" s="10"/>
      <c r="AP121" s="10"/>
      <c r="AQ121" s="10"/>
      <c r="AR121" s="8"/>
      <c r="AS121" s="8"/>
      <c r="AT121" s="8"/>
      <c r="AU121" s="8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7"/>
      <c r="BM121" s="8"/>
      <c r="BN121" s="104"/>
    </row>
    <row r="122" spans="1:66" ht="15" x14ac:dyDescent="0.3">
      <c r="A122" s="83" t="s">
        <v>137</v>
      </c>
      <c r="B122" s="105">
        <f t="shared" ref="B122:B144" si="179">BL122</f>
        <v>0</v>
      </c>
      <c r="C122" s="187"/>
      <c r="D122" s="48">
        <f t="shared" ref="D122:D144" si="180">BM122</f>
        <v>0</v>
      </c>
      <c r="E122" s="109">
        <f t="shared" ref="E122:E142" si="181">D122-B122</f>
        <v>0</v>
      </c>
      <c r="F122" s="96" t="s">
        <v>137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204"/>
      <c r="T122" s="204"/>
      <c r="U122" s="167"/>
      <c r="V122" s="167"/>
      <c r="W122" s="167"/>
      <c r="X122" s="25"/>
      <c r="Y122" s="25"/>
      <c r="Z122" s="25"/>
      <c r="AA122" s="25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23"/>
      <c r="AN122" s="23"/>
      <c r="AO122" s="23"/>
      <c r="AP122" s="23"/>
      <c r="AQ122" s="23"/>
      <c r="AR122" s="161"/>
      <c r="AS122" s="161"/>
      <c r="AT122" s="161"/>
      <c r="AU122" s="161"/>
      <c r="AV122" s="23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1">
        <f t="shared" ref="BL122:BL142" si="182">SUM(G122:BK122)</f>
        <v>0</v>
      </c>
      <c r="BM122" s="26"/>
      <c r="BN122" s="109">
        <f t="shared" ref="BN122:BN142" si="183">BM122-BL122</f>
        <v>0</v>
      </c>
    </row>
    <row r="123" spans="1:66" ht="15" x14ac:dyDescent="0.3">
      <c r="A123" s="83" t="s">
        <v>138</v>
      </c>
      <c r="B123" s="105">
        <f t="shared" si="179"/>
        <v>0</v>
      </c>
      <c r="C123" s="187"/>
      <c r="D123" s="48">
        <f t="shared" si="180"/>
        <v>0</v>
      </c>
      <c r="E123" s="109">
        <f t="shared" si="181"/>
        <v>0</v>
      </c>
      <c r="F123" s="96" t="s">
        <v>138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67"/>
      <c r="V123" s="167"/>
      <c r="W123" s="167"/>
      <c r="X123" s="25"/>
      <c r="Y123" s="25"/>
      <c r="Z123" s="25"/>
      <c r="AA123" s="25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23"/>
      <c r="AN123" s="23"/>
      <c r="AO123" s="159"/>
      <c r="AP123" s="23"/>
      <c r="AQ123" s="23"/>
      <c r="AR123" s="161"/>
      <c r="AS123" s="158"/>
      <c r="AT123" s="158"/>
      <c r="AU123" s="161"/>
      <c r="AV123" s="23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1">
        <f t="shared" si="182"/>
        <v>0</v>
      </c>
      <c r="BM123" s="26"/>
      <c r="BN123" s="109">
        <f t="shared" si="183"/>
        <v>0</v>
      </c>
    </row>
    <row r="124" spans="1:66" ht="15" x14ac:dyDescent="0.3">
      <c r="A124" s="83" t="s">
        <v>139</v>
      </c>
      <c r="B124" s="105">
        <f t="shared" si="179"/>
        <v>0</v>
      </c>
      <c r="C124" s="187"/>
      <c r="D124" s="48">
        <f t="shared" si="180"/>
        <v>0</v>
      </c>
      <c r="E124" s="109">
        <f t="shared" si="181"/>
        <v>0</v>
      </c>
      <c r="F124" s="96" t="s">
        <v>139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67"/>
      <c r="V124" s="167"/>
      <c r="W124" s="167"/>
      <c r="X124" s="25"/>
      <c r="Y124" s="25"/>
      <c r="Z124" s="25"/>
      <c r="AA124" s="25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23"/>
      <c r="AN124" s="23"/>
      <c r="AO124" s="23"/>
      <c r="AP124" s="23"/>
      <c r="AQ124" s="23"/>
      <c r="AR124" s="161"/>
      <c r="AS124" s="161"/>
      <c r="AT124" s="161"/>
      <c r="AU124" s="161"/>
      <c r="AV124" s="23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1">
        <f t="shared" si="182"/>
        <v>0</v>
      </c>
      <c r="BM124" s="26"/>
      <c r="BN124" s="109">
        <f t="shared" si="183"/>
        <v>0</v>
      </c>
    </row>
    <row r="125" spans="1:66" ht="15" x14ac:dyDescent="0.3">
      <c r="A125" s="83" t="s">
        <v>140</v>
      </c>
      <c r="B125" s="105">
        <f t="shared" si="179"/>
        <v>0</v>
      </c>
      <c r="C125" s="187"/>
      <c r="D125" s="48">
        <f t="shared" si="180"/>
        <v>0</v>
      </c>
      <c r="E125" s="109">
        <f t="shared" si="181"/>
        <v>0</v>
      </c>
      <c r="F125" s="96" t="s">
        <v>140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67"/>
      <c r="V125" s="167"/>
      <c r="W125" s="167"/>
      <c r="X125" s="25"/>
      <c r="Y125" s="25"/>
      <c r="Z125" s="25"/>
      <c r="AA125" s="25"/>
      <c r="AB125" s="27"/>
      <c r="AC125" s="27"/>
      <c r="AD125" s="27"/>
      <c r="AE125" s="27"/>
      <c r="AF125" s="161"/>
      <c r="AG125" s="161"/>
      <c r="AH125" s="161"/>
      <c r="AI125" s="161"/>
      <c r="AJ125" s="161"/>
      <c r="AK125" s="161"/>
      <c r="AL125" s="161"/>
      <c r="AM125" s="23"/>
      <c r="AN125" s="23"/>
      <c r="AO125" s="23"/>
      <c r="AP125" s="23"/>
      <c r="AQ125" s="23"/>
      <c r="AR125" s="161"/>
      <c r="AS125" s="161"/>
      <c r="AT125" s="161"/>
      <c r="AU125" s="161"/>
      <c r="AV125" s="23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1">
        <f t="shared" si="182"/>
        <v>0</v>
      </c>
      <c r="BM125" s="26"/>
      <c r="BN125" s="109">
        <f t="shared" si="183"/>
        <v>0</v>
      </c>
    </row>
    <row r="126" spans="1:66" ht="15" x14ac:dyDescent="0.3">
      <c r="A126" s="83" t="s">
        <v>141</v>
      </c>
      <c r="B126" s="105">
        <f t="shared" si="179"/>
        <v>0</v>
      </c>
      <c r="C126" s="187"/>
      <c r="D126" s="48">
        <f t="shared" si="180"/>
        <v>0</v>
      </c>
      <c r="E126" s="109">
        <f t="shared" si="181"/>
        <v>0</v>
      </c>
      <c r="F126" s="96" t="s">
        <v>141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67"/>
      <c r="V126" s="167"/>
      <c r="W126" s="167"/>
      <c r="X126" s="25"/>
      <c r="Y126" s="25"/>
      <c r="Z126" s="25"/>
      <c r="AA126" s="25"/>
      <c r="AB126" s="158"/>
      <c r="AC126" s="158"/>
      <c r="AD126" s="158"/>
      <c r="AE126" s="158"/>
      <c r="AF126" s="161"/>
      <c r="AG126" s="161"/>
      <c r="AH126" s="161"/>
      <c r="AI126" s="161"/>
      <c r="AJ126" s="161"/>
      <c r="AK126" s="161"/>
      <c r="AL126" s="161"/>
      <c r="AM126" s="23"/>
      <c r="AN126" s="23"/>
      <c r="AO126" s="23"/>
      <c r="AP126" s="23"/>
      <c r="AQ126" s="23"/>
      <c r="AR126" s="161"/>
      <c r="AS126" s="161"/>
      <c r="AT126" s="161"/>
      <c r="AU126" s="161"/>
      <c r="AV126" s="23"/>
      <c r="AW126" s="167"/>
      <c r="AX126" s="167"/>
      <c r="AY126" s="160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3"/>
      <c r="BJ126" s="163"/>
      <c r="BK126" s="167"/>
      <c r="BL126" s="11">
        <f t="shared" si="182"/>
        <v>0</v>
      </c>
      <c r="BM126" s="26"/>
      <c r="BN126" s="109">
        <f t="shared" si="183"/>
        <v>0</v>
      </c>
    </row>
    <row r="127" spans="1:66" ht="15" x14ac:dyDescent="0.3">
      <c r="A127" s="83" t="s">
        <v>142</v>
      </c>
      <c r="B127" s="105">
        <f t="shared" si="179"/>
        <v>0</v>
      </c>
      <c r="C127" s="187"/>
      <c r="D127" s="48">
        <f t="shared" si="180"/>
        <v>0</v>
      </c>
      <c r="E127" s="109">
        <f t="shared" si="181"/>
        <v>0</v>
      </c>
      <c r="F127" s="96" t="s">
        <v>142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67"/>
      <c r="V127" s="167"/>
      <c r="W127" s="167"/>
      <c r="X127" s="25"/>
      <c r="Y127" s="25"/>
      <c r="Z127" s="25"/>
      <c r="AA127" s="25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23"/>
      <c r="AN127" s="23"/>
      <c r="AO127" s="23"/>
      <c r="AP127" s="23"/>
      <c r="AQ127" s="23"/>
      <c r="AR127" s="161"/>
      <c r="AS127" s="161"/>
      <c r="AT127" s="161"/>
      <c r="AU127" s="161"/>
      <c r="AV127" s="23"/>
      <c r="AW127" s="167"/>
      <c r="AX127" s="167"/>
      <c r="AY127" s="167"/>
      <c r="AZ127" s="163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1">
        <f t="shared" si="182"/>
        <v>0</v>
      </c>
      <c r="BM127" s="26"/>
      <c r="BN127" s="109">
        <f t="shared" si="183"/>
        <v>0</v>
      </c>
    </row>
    <row r="128" spans="1:66" ht="15" x14ac:dyDescent="0.3">
      <c r="A128" s="83" t="s">
        <v>143</v>
      </c>
      <c r="B128" s="105">
        <f t="shared" si="179"/>
        <v>0</v>
      </c>
      <c r="C128" s="187"/>
      <c r="D128" s="48">
        <f t="shared" si="180"/>
        <v>0</v>
      </c>
      <c r="E128" s="109">
        <f t="shared" si="181"/>
        <v>0</v>
      </c>
      <c r="F128" s="96" t="s">
        <v>143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63"/>
      <c r="V128" s="167"/>
      <c r="W128" s="167"/>
      <c r="X128" s="25"/>
      <c r="Y128" s="25"/>
      <c r="Z128" s="25"/>
      <c r="AA128" s="25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23"/>
      <c r="AN128" s="23"/>
      <c r="AO128" s="23"/>
      <c r="AP128" s="23"/>
      <c r="AQ128" s="23"/>
      <c r="AR128" s="161"/>
      <c r="AS128" s="161"/>
      <c r="AT128" s="161"/>
      <c r="AU128" s="161"/>
      <c r="AV128" s="23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1">
        <f t="shared" si="182"/>
        <v>0</v>
      </c>
      <c r="BM128" s="26"/>
      <c r="BN128" s="109">
        <f t="shared" si="183"/>
        <v>0</v>
      </c>
    </row>
    <row r="129" spans="1:66" ht="15" x14ac:dyDescent="0.3">
      <c r="A129" s="83" t="s">
        <v>144</v>
      </c>
      <c r="B129" s="105">
        <f t="shared" si="179"/>
        <v>0</v>
      </c>
      <c r="C129" s="187"/>
      <c r="D129" s="48">
        <f t="shared" si="180"/>
        <v>0</v>
      </c>
      <c r="E129" s="109">
        <f t="shared" si="181"/>
        <v>0</v>
      </c>
      <c r="F129" s="96" t="s">
        <v>144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67"/>
      <c r="V129" s="167"/>
      <c r="W129" s="167"/>
      <c r="X129" s="25"/>
      <c r="Y129" s="25"/>
      <c r="Z129" s="25"/>
      <c r="AA129" s="25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23"/>
      <c r="AN129" s="23"/>
      <c r="AO129" s="23"/>
      <c r="AP129" s="23"/>
      <c r="AQ129" s="23"/>
      <c r="AR129" s="161"/>
      <c r="AS129" s="161"/>
      <c r="AT129" s="161"/>
      <c r="AU129" s="161"/>
      <c r="AV129" s="23"/>
      <c r="AW129" s="167"/>
      <c r="AX129" s="167"/>
      <c r="AY129" s="160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1">
        <f t="shared" si="182"/>
        <v>0</v>
      </c>
      <c r="BM129" s="26"/>
      <c r="BN129" s="109">
        <f t="shared" si="183"/>
        <v>0</v>
      </c>
    </row>
    <row r="130" spans="1:66" ht="15" x14ac:dyDescent="0.3">
      <c r="A130" s="83" t="s">
        <v>145</v>
      </c>
      <c r="B130" s="105">
        <f t="shared" si="179"/>
        <v>0</v>
      </c>
      <c r="C130" s="187"/>
      <c r="D130" s="48">
        <f t="shared" si="180"/>
        <v>0</v>
      </c>
      <c r="E130" s="109">
        <f t="shared" si="181"/>
        <v>0</v>
      </c>
      <c r="F130" s="96" t="s">
        <v>145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67"/>
      <c r="V130" s="167"/>
      <c r="W130" s="167"/>
      <c r="X130" s="25"/>
      <c r="Y130" s="25"/>
      <c r="Z130" s="25"/>
      <c r="AA130" s="25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23"/>
      <c r="AN130" s="23"/>
      <c r="AO130" s="23"/>
      <c r="AP130" s="23"/>
      <c r="AQ130" s="23"/>
      <c r="AR130" s="161"/>
      <c r="AS130" s="161"/>
      <c r="AT130" s="161"/>
      <c r="AU130" s="161"/>
      <c r="AV130" s="23"/>
      <c r="AW130" s="167"/>
      <c r="AX130" s="167"/>
      <c r="AY130" s="160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1">
        <f t="shared" si="182"/>
        <v>0</v>
      </c>
      <c r="BM130" s="26"/>
      <c r="BN130" s="109">
        <f t="shared" si="183"/>
        <v>0</v>
      </c>
    </row>
    <row r="131" spans="1:66" ht="15" x14ac:dyDescent="0.3">
      <c r="A131" s="83" t="s">
        <v>146</v>
      </c>
      <c r="B131" s="105">
        <f t="shared" si="179"/>
        <v>0</v>
      </c>
      <c r="C131" s="187"/>
      <c r="D131" s="48">
        <f t="shared" si="180"/>
        <v>0</v>
      </c>
      <c r="E131" s="109">
        <f t="shared" si="181"/>
        <v>0</v>
      </c>
      <c r="F131" s="96" t="s">
        <v>146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67"/>
      <c r="V131" s="167"/>
      <c r="W131" s="167"/>
      <c r="X131" s="25"/>
      <c r="Y131" s="25"/>
      <c r="Z131" s="25"/>
      <c r="AA131" s="25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23"/>
      <c r="AN131" s="23"/>
      <c r="AO131" s="23"/>
      <c r="AP131" s="23"/>
      <c r="AQ131" s="23"/>
      <c r="AR131" s="161"/>
      <c r="AS131" s="161"/>
      <c r="AT131" s="161"/>
      <c r="AU131" s="161"/>
      <c r="AV131" s="23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1">
        <f t="shared" si="182"/>
        <v>0</v>
      </c>
      <c r="BM131" s="25"/>
      <c r="BN131" s="109">
        <f t="shared" si="183"/>
        <v>0</v>
      </c>
    </row>
    <row r="132" spans="1:66" ht="15" x14ac:dyDescent="0.3">
      <c r="A132" s="83" t="s">
        <v>147</v>
      </c>
      <c r="B132" s="105">
        <f t="shared" si="179"/>
        <v>0</v>
      </c>
      <c r="C132" s="187"/>
      <c r="D132" s="48">
        <f t="shared" si="180"/>
        <v>0</v>
      </c>
      <c r="E132" s="109">
        <f t="shared" si="181"/>
        <v>0</v>
      </c>
      <c r="F132" s="96" t="s">
        <v>147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67"/>
      <c r="V132" s="167"/>
      <c r="W132" s="167"/>
      <c r="X132" s="25"/>
      <c r="Y132" s="25"/>
      <c r="Z132" s="25"/>
      <c r="AA132" s="25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23"/>
      <c r="AN132" s="23"/>
      <c r="AO132" s="23"/>
      <c r="AP132" s="23"/>
      <c r="AQ132" s="23"/>
      <c r="AR132" s="161"/>
      <c r="AS132" s="161"/>
      <c r="AT132" s="161"/>
      <c r="AU132" s="161"/>
      <c r="AV132" s="23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1">
        <f t="shared" si="182"/>
        <v>0</v>
      </c>
      <c r="BM132" s="25"/>
      <c r="BN132" s="109">
        <f t="shared" si="183"/>
        <v>0</v>
      </c>
    </row>
    <row r="133" spans="1:66" ht="15" x14ac:dyDescent="0.3">
      <c r="A133" s="83" t="s">
        <v>148</v>
      </c>
      <c r="B133" s="105">
        <f t="shared" si="179"/>
        <v>0</v>
      </c>
      <c r="C133" s="187"/>
      <c r="D133" s="48">
        <f t="shared" si="180"/>
        <v>0</v>
      </c>
      <c r="E133" s="109">
        <f t="shared" si="181"/>
        <v>0</v>
      </c>
      <c r="F133" s="96" t="s">
        <v>148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67"/>
      <c r="V133" s="167"/>
      <c r="W133" s="167"/>
      <c r="X133" s="25"/>
      <c r="Y133" s="25"/>
      <c r="Z133" s="25"/>
      <c r="AA133" s="25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23"/>
      <c r="AN133" s="23"/>
      <c r="AO133" s="23"/>
      <c r="AP133" s="23"/>
      <c r="AQ133" s="23"/>
      <c r="AR133" s="161"/>
      <c r="AS133" s="161"/>
      <c r="AT133" s="161"/>
      <c r="AU133" s="161"/>
      <c r="AV133" s="23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1">
        <f t="shared" si="182"/>
        <v>0</v>
      </c>
      <c r="BM133" s="25"/>
      <c r="BN133" s="109">
        <f t="shared" si="183"/>
        <v>0</v>
      </c>
    </row>
    <row r="134" spans="1:66" ht="15" x14ac:dyDescent="0.3">
      <c r="A134" s="83" t="s">
        <v>149</v>
      </c>
      <c r="B134" s="105">
        <f t="shared" si="179"/>
        <v>0</v>
      </c>
      <c r="C134" s="187"/>
      <c r="D134" s="48">
        <f t="shared" si="180"/>
        <v>0</v>
      </c>
      <c r="E134" s="109">
        <f t="shared" si="181"/>
        <v>0</v>
      </c>
      <c r="F134" s="96" t="s">
        <v>149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67"/>
      <c r="V134" s="167"/>
      <c r="W134" s="167"/>
      <c r="X134" s="25"/>
      <c r="Y134" s="25"/>
      <c r="Z134" s="25"/>
      <c r="AA134" s="2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23"/>
      <c r="AN134" s="23"/>
      <c r="AO134" s="23"/>
      <c r="AP134" s="23"/>
      <c r="AQ134" s="23"/>
      <c r="AR134" s="158"/>
      <c r="AS134" s="161"/>
      <c r="AT134" s="161"/>
      <c r="AU134" s="161"/>
      <c r="AV134" s="23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1">
        <f t="shared" si="182"/>
        <v>0</v>
      </c>
      <c r="BM134" s="25"/>
      <c r="BN134" s="109">
        <f t="shared" si="183"/>
        <v>0</v>
      </c>
    </row>
    <row r="135" spans="1:66" ht="15" x14ac:dyDescent="0.3">
      <c r="A135" s="83" t="s">
        <v>150</v>
      </c>
      <c r="B135" s="105">
        <f t="shared" si="179"/>
        <v>0</v>
      </c>
      <c r="C135" s="187"/>
      <c r="D135" s="48">
        <f t="shared" si="180"/>
        <v>0</v>
      </c>
      <c r="E135" s="109">
        <f t="shared" si="181"/>
        <v>0</v>
      </c>
      <c r="F135" s="96" t="s">
        <v>150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67"/>
      <c r="V135" s="167"/>
      <c r="W135" s="167"/>
      <c r="X135" s="25"/>
      <c r="Y135" s="25"/>
      <c r="Z135" s="25"/>
      <c r="AA135" s="25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23"/>
      <c r="AN135" s="23"/>
      <c r="AO135" s="23"/>
      <c r="AP135" s="23"/>
      <c r="AQ135" s="23"/>
      <c r="AR135" s="161"/>
      <c r="AS135" s="161"/>
      <c r="AT135" s="161"/>
      <c r="AU135" s="161"/>
      <c r="AV135" s="23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1">
        <f t="shared" si="182"/>
        <v>0</v>
      </c>
      <c r="BM135" s="25"/>
      <c r="BN135" s="109">
        <f t="shared" si="183"/>
        <v>0</v>
      </c>
    </row>
    <row r="136" spans="1:66" ht="15" x14ac:dyDescent="0.3">
      <c r="A136" s="83" t="s">
        <v>151</v>
      </c>
      <c r="B136" s="105">
        <f t="shared" si="179"/>
        <v>0</v>
      </c>
      <c r="C136" s="187"/>
      <c r="D136" s="48">
        <f t="shared" si="180"/>
        <v>0</v>
      </c>
      <c r="E136" s="109">
        <f t="shared" si="181"/>
        <v>0</v>
      </c>
      <c r="F136" s="96" t="s">
        <v>151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67"/>
      <c r="V136" s="167"/>
      <c r="W136" s="167"/>
      <c r="X136" s="25"/>
      <c r="Y136" s="25"/>
      <c r="Z136" s="25"/>
      <c r="AA136" s="2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23"/>
      <c r="AN136" s="23"/>
      <c r="AO136" s="23"/>
      <c r="AP136" s="23"/>
      <c r="AQ136" s="23"/>
      <c r="AR136" s="161"/>
      <c r="AS136" s="161"/>
      <c r="AT136" s="161"/>
      <c r="AU136" s="161"/>
      <c r="AV136" s="23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1">
        <f t="shared" si="182"/>
        <v>0</v>
      </c>
      <c r="BM136" s="25"/>
      <c r="BN136" s="109">
        <f t="shared" si="183"/>
        <v>0</v>
      </c>
    </row>
    <row r="137" spans="1:66" ht="15" x14ac:dyDescent="0.3">
      <c r="A137" s="83" t="s">
        <v>152</v>
      </c>
      <c r="B137" s="105">
        <f t="shared" si="179"/>
        <v>0</v>
      </c>
      <c r="C137" s="187"/>
      <c r="D137" s="48">
        <f t="shared" si="180"/>
        <v>0</v>
      </c>
      <c r="E137" s="109">
        <f t="shared" si="181"/>
        <v>0</v>
      </c>
      <c r="F137" s="96" t="s">
        <v>152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67"/>
      <c r="V137" s="167"/>
      <c r="W137" s="167"/>
      <c r="X137" s="25"/>
      <c r="Y137" s="25"/>
      <c r="Z137" s="25"/>
      <c r="AA137" s="25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23"/>
      <c r="AN137" s="23"/>
      <c r="AO137" s="23"/>
      <c r="AP137" s="23"/>
      <c r="AQ137" s="23"/>
      <c r="AR137" s="161"/>
      <c r="AS137" s="161"/>
      <c r="AT137" s="161"/>
      <c r="AU137" s="161"/>
      <c r="AV137" s="23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1">
        <f t="shared" si="182"/>
        <v>0</v>
      </c>
      <c r="BM137" s="25"/>
      <c r="BN137" s="109">
        <f t="shared" si="183"/>
        <v>0</v>
      </c>
    </row>
    <row r="138" spans="1:66" ht="15" x14ac:dyDescent="0.3">
      <c r="A138" s="84" t="s">
        <v>153</v>
      </c>
      <c r="B138" s="105">
        <f t="shared" si="179"/>
        <v>0</v>
      </c>
      <c r="C138" s="187"/>
      <c r="D138" s="48">
        <f t="shared" si="180"/>
        <v>0</v>
      </c>
      <c r="E138" s="109">
        <f t="shared" si="181"/>
        <v>0</v>
      </c>
      <c r="F138" s="97" t="s">
        <v>153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67"/>
      <c r="V138" s="167"/>
      <c r="W138" s="167"/>
      <c r="X138" s="25"/>
      <c r="Y138" s="25"/>
      <c r="Z138" s="25"/>
      <c r="AA138" s="25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23"/>
      <c r="AN138" s="23"/>
      <c r="AO138" s="23"/>
      <c r="AP138" s="23"/>
      <c r="AQ138" s="23"/>
      <c r="AR138" s="161"/>
      <c r="AS138" s="161"/>
      <c r="AT138" s="161"/>
      <c r="AU138" s="161"/>
      <c r="AV138" s="23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1">
        <f t="shared" si="182"/>
        <v>0</v>
      </c>
      <c r="BM138" s="25"/>
      <c r="BN138" s="109">
        <f t="shared" si="183"/>
        <v>0</v>
      </c>
    </row>
    <row r="139" spans="1:66" ht="15" x14ac:dyDescent="0.3">
      <c r="A139" s="84" t="s">
        <v>154</v>
      </c>
      <c r="B139" s="105">
        <f t="shared" si="179"/>
        <v>0</v>
      </c>
      <c r="C139" s="187"/>
      <c r="D139" s="48">
        <f t="shared" si="180"/>
        <v>0</v>
      </c>
      <c r="E139" s="109">
        <f t="shared" si="181"/>
        <v>0</v>
      </c>
      <c r="F139" s="97" t="s">
        <v>154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67"/>
      <c r="V139" s="167"/>
      <c r="W139" s="167"/>
      <c r="X139" s="25"/>
      <c r="Y139" s="25"/>
      <c r="Z139" s="25"/>
      <c r="AA139" s="25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23"/>
      <c r="AN139" s="23"/>
      <c r="AO139" s="23"/>
      <c r="AP139" s="23"/>
      <c r="AQ139" s="23"/>
      <c r="AR139" s="161"/>
      <c r="AS139" s="161"/>
      <c r="AT139" s="161"/>
      <c r="AU139" s="161"/>
      <c r="AV139" s="23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1">
        <f t="shared" si="182"/>
        <v>0</v>
      </c>
      <c r="BM139" s="25"/>
      <c r="BN139" s="109">
        <f t="shared" si="183"/>
        <v>0</v>
      </c>
    </row>
    <row r="140" spans="1:66" ht="15" x14ac:dyDescent="0.3">
      <c r="A140" s="84" t="s">
        <v>155</v>
      </c>
      <c r="B140" s="105">
        <f t="shared" si="179"/>
        <v>0</v>
      </c>
      <c r="C140" s="187"/>
      <c r="D140" s="48">
        <f t="shared" si="180"/>
        <v>0</v>
      </c>
      <c r="E140" s="109">
        <f t="shared" si="181"/>
        <v>0</v>
      </c>
      <c r="F140" s="97" t="s">
        <v>155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67"/>
      <c r="V140" s="167"/>
      <c r="W140" s="167"/>
      <c r="X140" s="25"/>
      <c r="Y140" s="25"/>
      <c r="Z140" s="25"/>
      <c r="AA140" s="25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23"/>
      <c r="AN140" s="23"/>
      <c r="AO140" s="23"/>
      <c r="AP140" s="23"/>
      <c r="AQ140" s="23"/>
      <c r="AR140" s="161"/>
      <c r="AS140" s="161"/>
      <c r="AT140" s="161"/>
      <c r="AU140" s="161"/>
      <c r="AV140" s="23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1">
        <f t="shared" si="182"/>
        <v>0</v>
      </c>
      <c r="BM140" s="25"/>
      <c r="BN140" s="109">
        <f t="shared" si="183"/>
        <v>0</v>
      </c>
    </row>
    <row r="141" spans="1:66" ht="15" x14ac:dyDescent="0.3">
      <c r="A141" s="84" t="s">
        <v>156</v>
      </c>
      <c r="B141" s="105">
        <f t="shared" si="179"/>
        <v>0</v>
      </c>
      <c r="C141" s="187"/>
      <c r="D141" s="48">
        <f t="shared" si="180"/>
        <v>0</v>
      </c>
      <c r="E141" s="109">
        <f t="shared" si="181"/>
        <v>0</v>
      </c>
      <c r="F141" s="97" t="s">
        <v>156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67"/>
      <c r="V141" s="167"/>
      <c r="W141" s="167"/>
      <c r="X141" s="25"/>
      <c r="Y141" s="25"/>
      <c r="Z141" s="25"/>
      <c r="AA141" s="25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23"/>
      <c r="AN141" s="23"/>
      <c r="AO141" s="23"/>
      <c r="AP141" s="23"/>
      <c r="AQ141" s="23"/>
      <c r="AR141" s="161"/>
      <c r="AS141" s="161"/>
      <c r="AT141" s="161"/>
      <c r="AU141" s="161"/>
      <c r="AV141" s="23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1">
        <f t="shared" si="182"/>
        <v>0</v>
      </c>
      <c r="BM141" s="25"/>
      <c r="BN141" s="109">
        <f t="shared" si="183"/>
        <v>0</v>
      </c>
    </row>
    <row r="142" spans="1:66" ht="15" x14ac:dyDescent="0.3">
      <c r="A142" s="83" t="s">
        <v>157</v>
      </c>
      <c r="B142" s="105">
        <f t="shared" si="179"/>
        <v>0</v>
      </c>
      <c r="C142" s="187"/>
      <c r="D142" s="11">
        <f t="shared" si="180"/>
        <v>0</v>
      </c>
      <c r="E142" s="109">
        <f t="shared" si="181"/>
        <v>0</v>
      </c>
      <c r="F142" s="96" t="s">
        <v>157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67"/>
      <c r="V142" s="167"/>
      <c r="W142" s="167"/>
      <c r="X142" s="25"/>
      <c r="Y142" s="25"/>
      <c r="Z142" s="25"/>
      <c r="AA142" s="25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23"/>
      <c r="AN142" s="23"/>
      <c r="AO142" s="23"/>
      <c r="AP142" s="23"/>
      <c r="AQ142" s="23"/>
      <c r="AR142" s="161"/>
      <c r="AS142" s="161"/>
      <c r="AT142" s="161"/>
      <c r="AU142" s="161"/>
      <c r="AV142" s="23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1">
        <f t="shared" si="182"/>
        <v>0</v>
      </c>
      <c r="BM142" s="25"/>
      <c r="BN142" s="109">
        <f t="shared" si="183"/>
        <v>0</v>
      </c>
    </row>
    <row r="143" spans="1:66" ht="15" x14ac:dyDescent="0.3">
      <c r="A143" s="83" t="s">
        <v>185</v>
      </c>
      <c r="B143" s="105">
        <f t="shared" si="179"/>
        <v>0</v>
      </c>
      <c r="C143" s="187"/>
      <c r="D143" s="11">
        <f t="shared" si="180"/>
        <v>0</v>
      </c>
      <c r="E143" s="109"/>
      <c r="F143" s="96" t="s">
        <v>185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67"/>
      <c r="V143" s="167"/>
      <c r="W143" s="167"/>
      <c r="X143" s="25"/>
      <c r="Y143" s="25"/>
      <c r="Z143" s="25"/>
      <c r="AA143" s="25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23"/>
      <c r="AN143" s="23"/>
      <c r="AO143" s="23"/>
      <c r="AP143" s="23"/>
      <c r="AQ143" s="23"/>
      <c r="AR143" s="161"/>
      <c r="AS143" s="161"/>
      <c r="AT143" s="161"/>
      <c r="AU143" s="161"/>
      <c r="AV143" s="23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1"/>
      <c r="BM143" s="25"/>
      <c r="BN143" s="109"/>
    </row>
    <row r="144" spans="1:66" ht="15" x14ac:dyDescent="0.3">
      <c r="A144" s="83" t="s">
        <v>158</v>
      </c>
      <c r="B144" s="105">
        <f t="shared" si="179"/>
        <v>0</v>
      </c>
      <c r="C144" s="187"/>
      <c r="D144" s="11">
        <f t="shared" si="180"/>
        <v>0</v>
      </c>
      <c r="E144" s="109">
        <f>D144-B144</f>
        <v>0</v>
      </c>
      <c r="F144" s="96" t="s">
        <v>158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67"/>
      <c r="V144" s="167"/>
      <c r="W144" s="167"/>
      <c r="X144" s="25"/>
      <c r="Y144" s="25"/>
      <c r="Z144" s="25"/>
      <c r="AA144" s="25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23"/>
      <c r="AN144" s="23"/>
      <c r="AO144" s="23"/>
      <c r="AP144" s="23"/>
      <c r="AQ144" s="23"/>
      <c r="AR144" s="161"/>
      <c r="AS144" s="161"/>
      <c r="AT144" s="161"/>
      <c r="AU144" s="161"/>
      <c r="AV144" s="23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1">
        <f>SUM(G144:BK144)</f>
        <v>0</v>
      </c>
      <c r="BM144" s="25"/>
      <c r="BN144" s="109">
        <f>BM144-BL144</f>
        <v>0</v>
      </c>
    </row>
    <row r="145" spans="1:66" ht="15" x14ac:dyDescent="0.3">
      <c r="A145" s="77" t="s">
        <v>12</v>
      </c>
      <c r="B145" s="107">
        <f>SUM(B122:B144)</f>
        <v>0</v>
      </c>
      <c r="C145" s="188"/>
      <c r="D145" s="165">
        <f>SUM(D122:D144)</f>
        <v>0</v>
      </c>
      <c r="E145" s="108">
        <f>SUM(E122:E144)</f>
        <v>0</v>
      </c>
      <c r="F145" s="90" t="s">
        <v>12</v>
      </c>
      <c r="G145" s="165">
        <f t="shared" ref="G145:S145" si="184">SUM(G122:G144)</f>
        <v>0</v>
      </c>
      <c r="H145" s="165">
        <f t="shared" si="184"/>
        <v>0</v>
      </c>
      <c r="I145" s="165">
        <f t="shared" si="184"/>
        <v>0</v>
      </c>
      <c r="J145" s="165">
        <f t="shared" si="184"/>
        <v>0</v>
      </c>
      <c r="K145" s="165">
        <f t="shared" si="184"/>
        <v>0</v>
      </c>
      <c r="L145" s="165">
        <f t="shared" si="184"/>
        <v>0</v>
      </c>
      <c r="M145" s="165">
        <f t="shared" si="184"/>
        <v>0</v>
      </c>
      <c r="N145" s="165">
        <f t="shared" si="184"/>
        <v>0</v>
      </c>
      <c r="O145" s="165">
        <f t="shared" si="184"/>
        <v>0</v>
      </c>
      <c r="P145" s="165">
        <f t="shared" si="184"/>
        <v>0</v>
      </c>
      <c r="Q145" s="165">
        <f t="shared" si="184"/>
        <v>0</v>
      </c>
      <c r="R145" s="165">
        <f t="shared" si="184"/>
        <v>0</v>
      </c>
      <c r="S145" s="165">
        <f t="shared" si="184"/>
        <v>0</v>
      </c>
      <c r="T145" s="165"/>
      <c r="U145" s="165">
        <f t="shared" ref="U145:AO145" si="185">SUM(U122:U144)</f>
        <v>0</v>
      </c>
      <c r="V145" s="165">
        <f t="shared" si="185"/>
        <v>0</v>
      </c>
      <c r="W145" s="165"/>
      <c r="X145" s="165">
        <f t="shared" si="185"/>
        <v>0</v>
      </c>
      <c r="Y145" s="165"/>
      <c r="Z145" s="165">
        <f t="shared" si="185"/>
        <v>0</v>
      </c>
      <c r="AA145" s="165">
        <f t="shared" si="185"/>
        <v>0</v>
      </c>
      <c r="AB145" s="165">
        <f t="shared" ref="AB145" si="186">SUM(AB122:AB144)</f>
        <v>0</v>
      </c>
      <c r="AC145" s="165">
        <f t="shared" ref="AC145:AM145" si="187">SUM(AC122:AC144)</f>
        <v>0</v>
      </c>
      <c r="AD145" s="165">
        <f t="shared" si="187"/>
        <v>0</v>
      </c>
      <c r="AE145" s="165">
        <f t="shared" si="187"/>
        <v>0</v>
      </c>
      <c r="AF145" s="165">
        <f t="shared" si="187"/>
        <v>0</v>
      </c>
      <c r="AG145" s="165">
        <f t="shared" ref="AG145:AI145" si="188">SUM(AG122:AG144)</f>
        <v>0</v>
      </c>
      <c r="AH145" s="165"/>
      <c r="AI145" s="165">
        <f t="shared" si="188"/>
        <v>0</v>
      </c>
      <c r="AJ145" s="165">
        <f t="shared" si="187"/>
        <v>0</v>
      </c>
      <c r="AK145" s="165">
        <f t="shared" ref="AK145" si="189">SUM(AK122:AK144)</f>
        <v>0</v>
      </c>
      <c r="AL145" s="165">
        <f t="shared" si="187"/>
        <v>0</v>
      </c>
      <c r="AM145" s="165">
        <f t="shared" si="187"/>
        <v>0</v>
      </c>
      <c r="AN145" s="165">
        <f t="shared" si="185"/>
        <v>0</v>
      </c>
      <c r="AO145" s="165">
        <f t="shared" si="185"/>
        <v>0</v>
      </c>
      <c r="AP145" s="165">
        <f t="shared" ref="AP145:AS145" si="190">SUM(AP122:AP144)</f>
        <v>0</v>
      </c>
      <c r="AQ145" s="165">
        <f t="shared" si="190"/>
        <v>0</v>
      </c>
      <c r="AR145" s="165">
        <f t="shared" si="190"/>
        <v>0</v>
      </c>
      <c r="AS145" s="165">
        <f t="shared" si="190"/>
        <v>0</v>
      </c>
      <c r="AT145" s="165"/>
      <c r="AU145" s="165">
        <f t="shared" ref="AU145" si="191">SUM(AU122:AU144)</f>
        <v>0</v>
      </c>
      <c r="AV145" s="165">
        <f t="shared" ref="AV145" si="192">SUM(AV122:AV144)</f>
        <v>0</v>
      </c>
      <c r="AW145" s="165">
        <f>SUM(AW122:AW144)</f>
        <v>0</v>
      </c>
      <c r="AX145" s="165">
        <f>SUM(AX122:AX144)</f>
        <v>0</v>
      </c>
      <c r="AY145" s="165">
        <f t="shared" ref="AY145" si="193">SUM(AY122:AY144)</f>
        <v>0</v>
      </c>
      <c r="AZ145" s="165">
        <f t="shared" ref="AZ145:BH145" si="194">SUM(AZ122:AZ144)</f>
        <v>0</v>
      </c>
      <c r="BA145" s="165">
        <f t="shared" si="194"/>
        <v>0</v>
      </c>
      <c r="BB145" s="165">
        <f t="shared" si="194"/>
        <v>0</v>
      </c>
      <c r="BC145" s="165"/>
      <c r="BD145" s="165"/>
      <c r="BE145" s="165">
        <f t="shared" si="194"/>
        <v>0</v>
      </c>
      <c r="BF145" s="165">
        <f t="shared" si="194"/>
        <v>0</v>
      </c>
      <c r="BG145" s="165">
        <f t="shared" si="194"/>
        <v>0</v>
      </c>
      <c r="BH145" s="165">
        <f t="shared" si="194"/>
        <v>0</v>
      </c>
      <c r="BI145" s="165">
        <f t="shared" ref="BI145:BN145" si="195">SUM(BI122:BI144)</f>
        <v>0</v>
      </c>
      <c r="BJ145" s="165">
        <f t="shared" si="195"/>
        <v>0</v>
      </c>
      <c r="BK145" s="165">
        <f t="shared" si="195"/>
        <v>0</v>
      </c>
      <c r="BL145" s="165">
        <f t="shared" si="195"/>
        <v>0</v>
      </c>
      <c r="BM145" s="165">
        <f t="shared" si="195"/>
        <v>0</v>
      </c>
      <c r="BN145" s="108">
        <f t="shared" si="195"/>
        <v>0</v>
      </c>
    </row>
    <row r="146" spans="1:66" ht="15" x14ac:dyDescent="0.3">
      <c r="A146" s="81" t="s">
        <v>159</v>
      </c>
      <c r="B146" s="103"/>
      <c r="C146" s="186"/>
      <c r="D146" s="8"/>
      <c r="E146" s="104"/>
      <c r="F146" s="94" t="s">
        <v>159</v>
      </c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10"/>
      <c r="V146" s="10"/>
      <c r="W146" s="10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10"/>
      <c r="AN146" s="10"/>
      <c r="AO146" s="10"/>
      <c r="AP146" s="10"/>
      <c r="AQ146" s="10"/>
      <c r="AR146" s="8"/>
      <c r="AS146" s="8"/>
      <c r="AT146" s="8"/>
      <c r="AU146" s="8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7"/>
      <c r="BM146" s="8"/>
      <c r="BN146" s="104"/>
    </row>
    <row r="147" spans="1:66" ht="15" x14ac:dyDescent="0.3">
      <c r="A147" s="84" t="s">
        <v>160</v>
      </c>
      <c r="B147" s="105">
        <f>BL147</f>
        <v>0</v>
      </c>
      <c r="C147" s="187"/>
      <c r="D147" s="11">
        <f>BM147</f>
        <v>0</v>
      </c>
      <c r="E147" s="114"/>
      <c r="F147" s="97" t="s">
        <v>160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62"/>
      <c r="V147" s="162"/>
      <c r="W147" s="162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162"/>
      <c r="AN147" s="162"/>
      <c r="AO147" s="162"/>
      <c r="AP147" s="162"/>
      <c r="AQ147" s="162"/>
      <c r="AR147" s="6"/>
      <c r="AS147" s="6"/>
      <c r="AT147" s="6"/>
      <c r="AU147" s="6"/>
      <c r="AV147" s="162"/>
      <c r="AW147" s="162"/>
      <c r="AX147" s="162"/>
      <c r="AY147" s="162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  <c r="BJ147" s="162"/>
      <c r="BK147" s="162"/>
      <c r="BL147" s="11">
        <f>SUM(G147:BK147)</f>
        <v>0</v>
      </c>
      <c r="BM147" s="6"/>
      <c r="BN147" s="114"/>
    </row>
    <row r="148" spans="1:66" ht="15" x14ac:dyDescent="0.3">
      <c r="A148" s="84" t="s">
        <v>161</v>
      </c>
      <c r="B148" s="105">
        <f>BL148</f>
        <v>0</v>
      </c>
      <c r="C148" s="187"/>
      <c r="D148" s="11">
        <f>BM148</f>
        <v>0</v>
      </c>
      <c r="E148" s="114"/>
      <c r="F148" s="97" t="s">
        <v>161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62"/>
      <c r="V148" s="162"/>
      <c r="W148" s="162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162"/>
      <c r="AN148" s="162"/>
      <c r="AO148" s="162"/>
      <c r="AP148" s="162"/>
      <c r="AQ148" s="162"/>
      <c r="AR148" s="6"/>
      <c r="AS148" s="6"/>
      <c r="AT148" s="6"/>
      <c r="AU148" s="6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1">
        <f>SUM(G148:BK148)</f>
        <v>0</v>
      </c>
      <c r="BM148" s="6"/>
      <c r="BN148" s="114"/>
    </row>
    <row r="149" spans="1:66" ht="15" x14ac:dyDescent="0.3">
      <c r="A149" s="83" t="s">
        <v>162</v>
      </c>
      <c r="B149" s="105">
        <f>BL149</f>
        <v>0</v>
      </c>
      <c r="C149" s="187"/>
      <c r="D149" s="11">
        <f>BM149</f>
        <v>0</v>
      </c>
      <c r="E149" s="114"/>
      <c r="F149" s="96" t="s">
        <v>162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62"/>
      <c r="V149" s="162"/>
      <c r="W149" s="162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162"/>
      <c r="AN149" s="162"/>
      <c r="AO149" s="162"/>
      <c r="AP149" s="162"/>
      <c r="AQ149" s="162"/>
      <c r="AR149" s="6"/>
      <c r="AS149" s="6"/>
      <c r="AT149" s="6"/>
      <c r="AU149" s="6"/>
      <c r="AV149" s="162"/>
      <c r="AW149" s="162"/>
      <c r="AX149" s="162"/>
      <c r="AY149" s="162"/>
      <c r="AZ149" s="162"/>
      <c r="BA149" s="162"/>
      <c r="BB149" s="162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1">
        <f>SUM(G149:BK149)</f>
        <v>0</v>
      </c>
      <c r="BM149" s="6"/>
      <c r="BN149" s="114"/>
    </row>
    <row r="150" spans="1:66" ht="15" x14ac:dyDescent="0.3">
      <c r="A150" s="77" t="s">
        <v>12</v>
      </c>
      <c r="B150" s="105">
        <f>SUM(B147:B149)</f>
        <v>0</v>
      </c>
      <c r="C150" s="187"/>
      <c r="D150" s="11">
        <f>SUM(D147:D149)</f>
        <v>0</v>
      </c>
      <c r="E150" s="114"/>
      <c r="F150" s="90" t="s">
        <v>12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62"/>
      <c r="V150" s="162"/>
      <c r="W150" s="162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162"/>
      <c r="AN150" s="162"/>
      <c r="AO150" s="162"/>
      <c r="AP150" s="162"/>
      <c r="AQ150" s="162"/>
      <c r="AR150" s="6"/>
      <c r="AS150" s="6"/>
      <c r="AT150" s="6"/>
      <c r="AU150" s="6"/>
      <c r="AV150" s="162"/>
      <c r="AW150" s="162"/>
      <c r="AX150" s="162"/>
      <c r="AY150" s="162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1">
        <f>SUM(X150:BK150)</f>
        <v>0</v>
      </c>
      <c r="BM150" s="6"/>
      <c r="BN150" s="114"/>
    </row>
    <row r="151" spans="1:66" ht="15" x14ac:dyDescent="0.3">
      <c r="A151" s="77" t="s">
        <v>163</v>
      </c>
      <c r="B151" s="105">
        <f>BL151</f>
        <v>0</v>
      </c>
      <c r="C151" s="187"/>
      <c r="D151" s="11">
        <f>BM151</f>
        <v>0</v>
      </c>
      <c r="E151" s="114"/>
      <c r="F151" s="90" t="s">
        <v>163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62"/>
      <c r="V151" s="162"/>
      <c r="W151" s="162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162"/>
      <c r="AN151" s="162"/>
      <c r="AO151" s="162"/>
      <c r="AP151" s="162"/>
      <c r="AQ151" s="162"/>
      <c r="AR151" s="6"/>
      <c r="AS151" s="6"/>
      <c r="AT151" s="6"/>
      <c r="AU151" s="6"/>
      <c r="AV151" s="162"/>
      <c r="AW151" s="162"/>
      <c r="AX151" s="162"/>
      <c r="AY151" s="162"/>
      <c r="AZ151" s="162"/>
      <c r="BA151" s="162"/>
      <c r="BB151" s="162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1">
        <f>SUM(X151:BK151)</f>
        <v>0</v>
      </c>
      <c r="BM151" s="6"/>
      <c r="BN151" s="114"/>
    </row>
    <row r="152" spans="1:66" ht="15" x14ac:dyDescent="0.3">
      <c r="A152" s="84" t="s">
        <v>186</v>
      </c>
      <c r="B152" s="105">
        <f>BL152</f>
        <v>0</v>
      </c>
      <c r="C152" s="187"/>
      <c r="D152" s="11">
        <f>BM152</f>
        <v>0</v>
      </c>
      <c r="E152" s="114"/>
      <c r="F152" s="97" t="s">
        <v>186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62"/>
      <c r="V152" s="162"/>
      <c r="W152" s="162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162"/>
      <c r="AN152" s="162"/>
      <c r="AO152" s="162"/>
      <c r="AP152" s="162"/>
      <c r="AQ152" s="162"/>
      <c r="AR152" s="6"/>
      <c r="AS152" s="6"/>
      <c r="AT152" s="6"/>
      <c r="AU152" s="6"/>
      <c r="AV152" s="162"/>
      <c r="AW152" s="162"/>
      <c r="AX152" s="162"/>
      <c r="AY152" s="162"/>
      <c r="AZ152" s="162"/>
      <c r="BA152" s="162"/>
      <c r="BB152" s="162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1">
        <f>SUM(X152:BK152)</f>
        <v>0</v>
      </c>
      <c r="BM152" s="6"/>
      <c r="BN152" s="114"/>
    </row>
    <row r="153" spans="1:66" ht="15" x14ac:dyDescent="0.3">
      <c r="A153" s="83" t="s">
        <v>187</v>
      </c>
      <c r="B153" s="105">
        <f>BL153</f>
        <v>0</v>
      </c>
      <c r="C153" s="187"/>
      <c r="D153" s="11">
        <f>BM153</f>
        <v>0</v>
      </c>
      <c r="E153" s="114"/>
      <c r="F153" s="96" t="s">
        <v>187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62"/>
      <c r="V153" s="162"/>
      <c r="W153" s="162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162"/>
      <c r="AN153" s="162"/>
      <c r="AO153" s="162"/>
      <c r="AP153" s="162"/>
      <c r="AQ153" s="162"/>
      <c r="AR153" s="6"/>
      <c r="AS153" s="6"/>
      <c r="AT153" s="6"/>
      <c r="AU153" s="6"/>
      <c r="AV153" s="162"/>
      <c r="AW153" s="162"/>
      <c r="AX153" s="162"/>
      <c r="AY153" s="162"/>
      <c r="AZ153" s="162"/>
      <c r="BA153" s="162"/>
      <c r="BB153" s="162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1">
        <f>SUM(X153:BK153)</f>
        <v>0</v>
      </c>
      <c r="BM153" s="6"/>
      <c r="BN153" s="114"/>
    </row>
    <row r="154" spans="1:66" ht="15" x14ac:dyDescent="0.3">
      <c r="A154" s="83" t="s">
        <v>188</v>
      </c>
      <c r="B154" s="105">
        <f>BL154</f>
        <v>0</v>
      </c>
      <c r="C154" s="187"/>
      <c r="D154" s="11">
        <f>BM154</f>
        <v>0</v>
      </c>
      <c r="E154" s="114"/>
      <c r="F154" s="96" t="s">
        <v>188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62"/>
      <c r="V154" s="162"/>
      <c r="W154" s="162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162"/>
      <c r="AN154" s="162"/>
      <c r="AO154" s="162"/>
      <c r="AP154" s="162"/>
      <c r="AQ154" s="162"/>
      <c r="AR154" s="6"/>
      <c r="AS154" s="6"/>
      <c r="AT154" s="6"/>
      <c r="AU154" s="6"/>
      <c r="AV154" s="162"/>
      <c r="AW154" s="162"/>
      <c r="AX154" s="162"/>
      <c r="AY154" s="162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1">
        <f>SUM(X154:BK154)</f>
        <v>0</v>
      </c>
      <c r="BM154" s="6"/>
      <c r="BN154" s="114"/>
    </row>
    <row r="155" spans="1:66" ht="15" x14ac:dyDescent="0.3">
      <c r="A155" s="77" t="s">
        <v>12</v>
      </c>
      <c r="B155" s="105">
        <f>SUM(B152:B154)</f>
        <v>0</v>
      </c>
      <c r="C155" s="187"/>
      <c r="D155" s="11">
        <f>SUM(D152:D154)</f>
        <v>0</v>
      </c>
      <c r="E155" s="114"/>
      <c r="F155" s="90" t="s">
        <v>12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62"/>
      <c r="V155" s="162"/>
      <c r="W155" s="162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162"/>
      <c r="AN155" s="162"/>
      <c r="AO155" s="162"/>
      <c r="AP155" s="162"/>
      <c r="AQ155" s="162"/>
      <c r="AR155" s="6"/>
      <c r="AS155" s="6"/>
      <c r="AT155" s="6"/>
      <c r="AU155" s="6"/>
      <c r="AV155" s="162"/>
      <c r="AW155" s="162"/>
      <c r="AX155" s="162"/>
      <c r="AY155" s="162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1"/>
      <c r="BM155" s="6"/>
      <c r="BN155" s="114"/>
    </row>
    <row r="156" spans="1:66" ht="15" x14ac:dyDescent="0.3">
      <c r="A156" s="77" t="s">
        <v>164</v>
      </c>
      <c r="B156" s="105">
        <f>BL156</f>
        <v>0</v>
      </c>
      <c r="C156" s="187"/>
      <c r="D156" s="11">
        <f>BM156</f>
        <v>0</v>
      </c>
      <c r="E156" s="114"/>
      <c r="F156" s="90" t="s">
        <v>164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62"/>
      <c r="V156" s="162"/>
      <c r="W156" s="162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162"/>
      <c r="AN156" s="162"/>
      <c r="AO156" s="162"/>
      <c r="AP156" s="162"/>
      <c r="AQ156" s="162"/>
      <c r="AR156" s="6"/>
      <c r="AS156" s="6"/>
      <c r="AT156" s="6"/>
      <c r="AU156" s="6"/>
      <c r="AV156" s="162"/>
      <c r="AW156" s="162"/>
      <c r="AX156" s="162"/>
      <c r="AY156" s="162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1">
        <f>SUM(X156:BK156)</f>
        <v>0</v>
      </c>
      <c r="BM156" s="6"/>
      <c r="BN156" s="114"/>
    </row>
    <row r="157" spans="1:66" ht="15" x14ac:dyDescent="0.3">
      <c r="A157" s="77" t="s">
        <v>165</v>
      </c>
      <c r="B157" s="105">
        <f>BL157</f>
        <v>0</v>
      </c>
      <c r="C157" s="187"/>
      <c r="D157" s="11">
        <f>BM157</f>
        <v>0</v>
      </c>
      <c r="E157" s="114"/>
      <c r="F157" s="90" t="s">
        <v>165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62"/>
      <c r="V157" s="162"/>
      <c r="W157" s="162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162"/>
      <c r="AN157" s="162"/>
      <c r="AO157" s="162"/>
      <c r="AP157" s="162"/>
      <c r="AQ157" s="162"/>
      <c r="AR157" s="6"/>
      <c r="AS157" s="6"/>
      <c r="AT157" s="6"/>
      <c r="AU157" s="6"/>
      <c r="AV157" s="160"/>
      <c r="AW157" s="162"/>
      <c r="AX157" s="162"/>
      <c r="AY157" s="162"/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1">
        <f>SUM(X157:BK157)</f>
        <v>0</v>
      </c>
      <c r="BM157" s="6"/>
      <c r="BN157" s="114"/>
    </row>
    <row r="158" spans="1:66" ht="15.6" thickBot="1" x14ac:dyDescent="0.35">
      <c r="A158" s="85" t="s">
        <v>166</v>
      </c>
      <c r="B158" s="116">
        <f>B157+B156+B155+B150+B145+B119+B100</f>
        <v>271146640.48275959</v>
      </c>
      <c r="C158" s="190"/>
      <c r="D158" s="181">
        <f>D157+D156+D151+D150+D145+D119+D100</f>
        <v>298400000</v>
      </c>
      <c r="E158" s="117">
        <f>D158-B158</f>
        <v>27253359.517240405</v>
      </c>
      <c r="F158" s="98" t="s">
        <v>166</v>
      </c>
      <c r="G158" s="29">
        <f t="shared" ref="G158:AX158" si="196">G157+G156+G151+G150+G145+G119+G100</f>
        <v>0</v>
      </c>
      <c r="H158" s="29">
        <f t="shared" si="196"/>
        <v>0</v>
      </c>
      <c r="I158" s="29">
        <f t="shared" si="196"/>
        <v>0</v>
      </c>
      <c r="J158" s="29">
        <f t="shared" si="196"/>
        <v>9300000</v>
      </c>
      <c r="K158" s="29">
        <f t="shared" si="196"/>
        <v>0</v>
      </c>
      <c r="L158" s="29">
        <f t="shared" si="196"/>
        <v>0</v>
      </c>
      <c r="M158" s="29">
        <f t="shared" si="196"/>
        <v>9886000</v>
      </c>
      <c r="N158" s="29">
        <f t="shared" si="196"/>
        <v>0</v>
      </c>
      <c r="O158" s="29">
        <f t="shared" si="196"/>
        <v>0</v>
      </c>
      <c r="P158" s="29">
        <f t="shared" si="196"/>
        <v>0</v>
      </c>
      <c r="Q158" s="29">
        <f t="shared" si="196"/>
        <v>22700000.482759621</v>
      </c>
      <c r="R158" s="29">
        <f t="shared" si="196"/>
        <v>0</v>
      </c>
      <c r="S158" s="29">
        <f t="shared" si="196"/>
        <v>0</v>
      </c>
      <c r="T158" s="29">
        <f t="shared" si="196"/>
        <v>19765000</v>
      </c>
      <c r="U158" s="181">
        <f t="shared" si="196"/>
        <v>0</v>
      </c>
      <c r="V158" s="181">
        <f t="shared" si="196"/>
        <v>0</v>
      </c>
      <c r="W158" s="181"/>
      <c r="X158" s="181">
        <f t="shared" si="196"/>
        <v>6379709</v>
      </c>
      <c r="Y158" s="181"/>
      <c r="Z158" s="181">
        <f t="shared" si="196"/>
        <v>4250000</v>
      </c>
      <c r="AA158" s="181">
        <f t="shared" si="196"/>
        <v>0</v>
      </c>
      <c r="AB158" s="181">
        <f t="shared" si="196"/>
        <v>770186</v>
      </c>
      <c r="AC158" s="181">
        <f t="shared" si="196"/>
        <v>0</v>
      </c>
      <c r="AD158" s="181">
        <f t="shared" si="196"/>
        <v>7500000</v>
      </c>
      <c r="AE158" s="181">
        <f t="shared" si="196"/>
        <v>0</v>
      </c>
      <c r="AF158" s="181">
        <f t="shared" si="196"/>
        <v>7500000</v>
      </c>
      <c r="AG158" s="181">
        <f t="shared" ref="AG158:AI158" si="197">AG157+AG156+AG151+AG150+AG145+AG119+AG100</f>
        <v>0</v>
      </c>
      <c r="AH158" s="181"/>
      <c r="AI158" s="181">
        <f t="shared" si="197"/>
        <v>4450000</v>
      </c>
      <c r="AJ158" s="181">
        <f t="shared" si="196"/>
        <v>8900000</v>
      </c>
      <c r="AK158" s="181">
        <f t="shared" ref="AK158" si="198">AK157+AK156+AK151+AK150+AK145+AK119+AK100</f>
        <v>0</v>
      </c>
      <c r="AL158" s="181">
        <f t="shared" si="196"/>
        <v>0</v>
      </c>
      <c r="AM158" s="181">
        <f t="shared" si="196"/>
        <v>0</v>
      </c>
      <c r="AN158" s="181">
        <f t="shared" si="196"/>
        <v>0</v>
      </c>
      <c r="AO158" s="181">
        <f t="shared" si="196"/>
        <v>20000000</v>
      </c>
      <c r="AP158" s="181">
        <f>AP157+AP156+AP151+AP150+AP145+AP119+AP100</f>
        <v>20000000</v>
      </c>
      <c r="AQ158" s="181">
        <f>AQ157+AQ156+AQ151+AQ150+AQ145+AQ119+AQ100</f>
        <v>0</v>
      </c>
      <c r="AR158" s="181">
        <f>AR157+AR156+AR151+AR150+AR145+AR119+AR100</f>
        <v>0</v>
      </c>
      <c r="AS158" s="181">
        <f>AS157+AS156+AS151+AS150+AS145+AS119+AS100</f>
        <v>0</v>
      </c>
      <c r="AT158" s="181"/>
      <c r="AU158" s="181">
        <f t="shared" ref="AU158:AW158" si="199">AU157+AU156+AU151+AU150+AU145+AU119+AU100</f>
        <v>33015000</v>
      </c>
      <c r="AV158" s="181">
        <f t="shared" si="199"/>
        <v>3217621</v>
      </c>
      <c r="AW158" s="181">
        <f t="shared" si="199"/>
        <v>4000000</v>
      </c>
      <c r="AX158" s="181">
        <f t="shared" si="196"/>
        <v>19850000</v>
      </c>
      <c r="AY158" s="181">
        <f t="shared" ref="AY158" si="200">AY157+AY156+AY151+AY150+AY145+AY119+AY100</f>
        <v>22000000</v>
      </c>
      <c r="AZ158" s="181">
        <f t="shared" ref="AZ158:BH158" si="201">AZ157+AZ156+AZ151+AZ150+AZ145+AZ119+AZ100</f>
        <v>12000000</v>
      </c>
      <c r="BA158" s="181">
        <f t="shared" si="201"/>
        <v>5663124</v>
      </c>
      <c r="BB158" s="181">
        <f t="shared" si="201"/>
        <v>0</v>
      </c>
      <c r="BC158" s="181"/>
      <c r="BD158" s="181"/>
      <c r="BE158" s="181">
        <f t="shared" si="201"/>
        <v>3000000</v>
      </c>
      <c r="BF158" s="181">
        <f t="shared" si="201"/>
        <v>10000000</v>
      </c>
      <c r="BG158" s="181">
        <f t="shared" si="201"/>
        <v>0</v>
      </c>
      <c r="BH158" s="181">
        <f t="shared" si="201"/>
        <v>0</v>
      </c>
      <c r="BI158" s="181">
        <f t="shared" ref="BI158:BM158" si="202">BI157+BI156+BI151+BI150+BI145+BI119+BI100</f>
        <v>0</v>
      </c>
      <c r="BJ158" s="181">
        <f t="shared" si="202"/>
        <v>0</v>
      </c>
      <c r="BK158" s="181">
        <f t="shared" si="202"/>
        <v>0</v>
      </c>
      <c r="BL158" s="181">
        <f t="shared" si="202"/>
        <v>271146640.48275959</v>
      </c>
      <c r="BM158" s="181">
        <f t="shared" si="202"/>
        <v>298400000</v>
      </c>
      <c r="BN158" s="117"/>
    </row>
    <row r="159" spans="1:66" ht="15" x14ac:dyDescent="0.3">
      <c r="A159" s="17" t="s">
        <v>167</v>
      </c>
      <c r="B159" s="99"/>
      <c r="C159" s="99"/>
      <c r="D159" s="180"/>
      <c r="E159" s="180"/>
      <c r="F159" s="17" t="s">
        <v>167</v>
      </c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180"/>
      <c r="V159" s="99"/>
      <c r="W159" s="99"/>
      <c r="X159" s="180"/>
      <c r="Y159" s="180"/>
      <c r="Z159" s="130"/>
      <c r="AA159" s="99"/>
      <c r="AB159" s="99"/>
      <c r="AC159" s="99"/>
      <c r="AD159" s="99"/>
      <c r="AE159" s="99"/>
      <c r="AF159" s="99"/>
      <c r="AG159" s="180"/>
      <c r="AH159" s="180"/>
      <c r="AI159" s="180"/>
      <c r="AJ159" s="180"/>
      <c r="AK159" s="180"/>
      <c r="AL159" s="180"/>
      <c r="AM159" s="99"/>
      <c r="AN159" s="99"/>
      <c r="AO159" s="99"/>
      <c r="AP159" s="99"/>
      <c r="AQ159" s="99"/>
      <c r="AR159" s="180"/>
      <c r="AS159" s="180"/>
      <c r="AT159" s="180"/>
      <c r="AU159" s="180"/>
      <c r="AV159" s="99"/>
      <c r="AW159" s="180"/>
      <c r="AX159" s="180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180"/>
      <c r="BN159" s="180"/>
    </row>
    <row r="160" spans="1:66" ht="15" x14ac:dyDescent="0.3">
      <c r="A160" s="17" t="s">
        <v>168</v>
      </c>
      <c r="B160" s="163"/>
      <c r="C160" s="163"/>
      <c r="D160" s="157"/>
      <c r="E160" s="157"/>
      <c r="F160" s="17" t="s">
        <v>168</v>
      </c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57"/>
      <c r="V160" s="163"/>
      <c r="W160" s="163"/>
      <c r="X160" s="157"/>
      <c r="Y160" s="157"/>
      <c r="Z160" s="56"/>
      <c r="AA160" s="163"/>
      <c r="AB160" s="163"/>
      <c r="AC160" s="163"/>
      <c r="AD160" s="163"/>
      <c r="AE160" s="163"/>
      <c r="AF160" s="163"/>
      <c r="AG160" s="157"/>
      <c r="AH160" s="157"/>
      <c r="AI160" s="157"/>
      <c r="AJ160" s="157"/>
      <c r="AK160" s="157"/>
      <c r="AL160" s="157"/>
      <c r="AM160" s="163"/>
      <c r="AN160" s="163"/>
      <c r="AO160" s="163"/>
      <c r="AP160" s="163"/>
      <c r="AQ160" s="163"/>
      <c r="AR160" s="163"/>
      <c r="AS160" s="163"/>
      <c r="AT160" s="163"/>
      <c r="AU160" s="157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57"/>
      <c r="BN160" s="157"/>
    </row>
    <row r="161" spans="1:66" ht="15" x14ac:dyDescent="0.3">
      <c r="A161" s="273"/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2"/>
      <c r="V161" s="273"/>
      <c r="W161" s="273"/>
      <c r="X161" s="272"/>
      <c r="Y161" s="272"/>
      <c r="Z161" s="281"/>
      <c r="AA161" s="273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3"/>
      <c r="AO161" s="272"/>
      <c r="AP161" s="273"/>
      <c r="AQ161" s="273"/>
      <c r="AR161" s="272"/>
      <c r="AS161" s="272"/>
      <c r="AT161" s="272"/>
      <c r="AU161" s="272"/>
      <c r="AV161" s="272"/>
      <c r="AW161" s="272"/>
      <c r="AX161" s="272"/>
      <c r="AY161" s="273"/>
      <c r="AZ161" s="273"/>
      <c r="BA161" s="273"/>
      <c r="BB161" s="273"/>
      <c r="BC161" s="273"/>
      <c r="BD161" s="273"/>
      <c r="BE161" s="273"/>
      <c r="BF161" s="273"/>
      <c r="BG161" s="273"/>
      <c r="BH161" s="273"/>
      <c r="BI161" s="273"/>
      <c r="BJ161" s="273"/>
      <c r="BK161" s="273"/>
      <c r="BL161" s="273"/>
      <c r="BM161" s="272"/>
      <c r="BN161" s="272"/>
    </row>
    <row r="162" spans="1:66" ht="15" x14ac:dyDescent="0.3">
      <c r="A162" s="273" t="s">
        <v>169</v>
      </c>
      <c r="B162" s="273"/>
      <c r="C162" s="273"/>
      <c r="D162" s="273"/>
      <c r="E162" s="273"/>
      <c r="F162" s="273" t="s">
        <v>169</v>
      </c>
      <c r="G162" s="272" t="e">
        <f>G3+G4+G8+G9+G10+G13+G17+G35+G36+G37+#REF!+G38</f>
        <v>#REF!</v>
      </c>
      <c r="H162" s="272"/>
      <c r="I162" s="272"/>
      <c r="J162" s="272"/>
      <c r="K162" s="272"/>
      <c r="L162" s="272"/>
      <c r="M162" s="272"/>
      <c r="N162" s="272"/>
      <c r="O162" s="272"/>
      <c r="P162" s="272" t="e">
        <f>P3+P4+P8+P9+P10+P13+P17+P35+P36+P37+#REF!+P38</f>
        <v>#REF!</v>
      </c>
      <c r="Q162" s="272"/>
      <c r="R162" s="272" t="e">
        <f>R3+R4+R8+R9+R10+R11+R17+R35+R36+#REF!+#REF!+R37</f>
        <v>#REF!</v>
      </c>
      <c r="S162" s="272" t="e">
        <f>S3+S4+S8+S9+S10+S13+S17+S35+S36+S37+#REF!+S38</f>
        <v>#REF!</v>
      </c>
      <c r="T162" s="272"/>
      <c r="U162" s="272" t="e">
        <f>U3+U4+U8+U9+U10+U13+U17+#REF!+U36+U37+U38+U43</f>
        <v>#REF!</v>
      </c>
      <c r="V162" s="272">
        <f>V3+V4+V8+V9+V10+V13+V17+V35+V36+V37+V38+V43</f>
        <v>0</v>
      </c>
      <c r="W162" s="272"/>
      <c r="X162" s="272" t="e">
        <f>X3+X4+X8+#REF!+X9+X13+X17+X35+X36+X37+X38+X43</f>
        <v>#REF!</v>
      </c>
      <c r="Y162" s="272"/>
      <c r="Z162" s="272" t="e">
        <f>Z3+Z4+Z13+Z10+#REF!+#REF!+Z17+Z44+Z36+Z37+Z38+Z43</f>
        <v>#REF!</v>
      </c>
      <c r="AA162" s="272" t="e">
        <f>AA3+AA4+AA13+AA9+AA10+#REF!+AA17+AA44+AA36+AA37+AA38+AA43</f>
        <v>#REF!</v>
      </c>
      <c r="AB162" s="272" t="e">
        <f>AB3+#REF!+#REF!+#REF!+#REF!+#REF!+#REF!+#REF!+#REF!+AB37+AB38+AB35</f>
        <v>#REF!</v>
      </c>
      <c r="AC162" s="272" t="e">
        <f>AC3+#REF!+#REF!+#REF!+#REF!+#REF!+#REF!+#REF!+#REF!+AC37+AC38+AC43</f>
        <v>#REF!</v>
      </c>
      <c r="AD162" s="272" t="e">
        <f>AD3+#REF!+#REF!+#REF!+#REF!+#REF!+#REF!+#REF!+#REF!+AD37+AD38+AD43</f>
        <v>#REF!</v>
      </c>
      <c r="AE162" s="272" t="e">
        <f>AE3+#REF!+#REF!+#REF!+#REF!+#REF!+#REF!+#REF!+#REF!+AE37+AE38+AE43</f>
        <v>#REF!</v>
      </c>
      <c r="AF162" s="272" t="e">
        <f>#REF!+#REF!+#REF!+#REF!+#REF!+#REF!+#REF!+#REF!+#REF!+AF37+AF38+#REF!</f>
        <v>#REF!</v>
      </c>
      <c r="AG162" s="272" t="e">
        <f>AG3+AG4+AG8+AG9+AG10+AG13+AG17+#REF!+AG35+AG37+AG38+AG43</f>
        <v>#REF!</v>
      </c>
      <c r="AH162" s="272"/>
      <c r="AI162" s="272">
        <f>AI3+AI4+AI8+AI9+AI10+AI13+AI17+AI35+AI36+AI37+AI38+AI43</f>
        <v>2500000</v>
      </c>
      <c r="AJ162" s="272">
        <f>AJ3+AJ4+AJ8+AJ9+AJ10+AJ13+AJ17+AJ35+AJ36+AJ37+AJ38+AJ43</f>
        <v>5800000</v>
      </c>
      <c r="AK162" s="272">
        <f>AK3+AK4+AK8+AK9+AK10+AK13+AK17+AK35+AK36+AK37+AK38+AK43</f>
        <v>0</v>
      </c>
      <c r="AL162" s="272">
        <f>AL3+AL4+AL8+AL9+AL10+AL13+AL17+AL35+AL36+AL37+AL38+AL43</f>
        <v>0</v>
      </c>
      <c r="AM162" s="272" t="e">
        <f>AM3+AM4+AM8+AM9+AM10+AM13+AM17+AM35+AM36+#REF!+AM38+AM37</f>
        <v>#REF!</v>
      </c>
      <c r="AN162" s="272" t="e">
        <f>AN4+#REF!+AN8+AN9+AN10+AN13+AN17+AN37+AN36+#REF!+AN38+AN43</f>
        <v>#REF!</v>
      </c>
      <c r="AO162" s="272" t="e">
        <f>AO3+AO4+#REF!+#REF!+#REF!+#REF!+#REF!+#REF!+#REF!+AP37+#REF!+#REF!</f>
        <v>#REF!</v>
      </c>
      <c r="AP162" s="272" t="e">
        <v>#VALUE!</v>
      </c>
      <c r="AQ162" s="272" t="e">
        <f>AQ3+AQ4+AQ8+AQ9+AQ10+AQ17+#REF!+#REF!+AQ36+AQ37+AQ38+AQ35</f>
        <v>#REF!</v>
      </c>
      <c r="AR162" s="272" t="e">
        <f>AR3+AR4+AR8+AR9+AR10+#REF!+AR17+AR35+AR36+AR37+AR38+AR43</f>
        <v>#REF!</v>
      </c>
      <c r="AS162" s="272" t="e">
        <v>#REF!</v>
      </c>
      <c r="AT162" s="272"/>
      <c r="AU162" s="272">
        <f>AU3+AU4+AU8+AU9+AU10+AU13+AU17+AU35+AU36+AU37+AU38+AU43</f>
        <v>19350000</v>
      </c>
      <c r="AV162" s="272" t="e">
        <f>AV3+AV4+AV8+#REF!+AV9+AV13+AV17+AV35+AV36+AV37+AV38+AV43</f>
        <v>#REF!</v>
      </c>
      <c r="AW162" s="272">
        <f>AW3+AW4+AW8+AW9+AW10+AW13+AW17+AW35+AW36+AW37+AW38+AW43</f>
        <v>4000000</v>
      </c>
      <c r="AX162" s="272">
        <f>AX3+AX4+AX8+AX9+AX10+AX13+AX17+AX35+AX36+AX37+AX38+AX43</f>
        <v>9800000</v>
      </c>
      <c r="AY162" s="272" t="e">
        <f>AY3+AY4+#REF!+AY9+AY17+AY10+#REF!+AY35+AY36+AY37+AY38+AY43</f>
        <v>#REF!</v>
      </c>
      <c r="AZ162" s="272">
        <f>AZ3+AZ4+AZ8+AZ9+AZ10+AZ13+AZ17+AZ35+AZ36+AZ37+AZ38+AZ43</f>
        <v>8750000</v>
      </c>
      <c r="BA162" s="272" t="e">
        <f>BA3+BA4+BA8+BA9+BA10+BA13+BA17+BA35+BA36+BA38+#REF!+BA43</f>
        <v>#REF!</v>
      </c>
      <c r="BB162" s="272" t="e">
        <f>BB3+BB4+BB8+BB9+#REF!+BB13+BB17+BB38+#REF!+BB37+#REF!+BB35</f>
        <v>#REF!</v>
      </c>
      <c r="BC162" s="272"/>
      <c r="BD162" s="272"/>
      <c r="BE162" s="272" t="e">
        <f>BE3+BE4+BE8+BE9+BE10+#REF!+BE17+BE35+BE36+#REF!+BE38+BE37</f>
        <v>#REF!</v>
      </c>
      <c r="BF162" s="272" t="e">
        <f>BF3+BF4+BF8+#REF!+BF9+BF13+BF17+#REF!+BF36+BF37+BF38+BF35</f>
        <v>#REF!</v>
      </c>
      <c r="BG162" s="272">
        <f>BG3+BG4+BG8+BG9+BG10+BG13+BG17+BG35+BG36+BG37+BG38+BG43</f>
        <v>0</v>
      </c>
      <c r="BH162" s="272" t="e">
        <f>BH3+BH4+#REF!+BH9+BH8+BH13+BH17+BH35+BH36+BH37+BH38+BH43</f>
        <v>#REF!</v>
      </c>
      <c r="BI162" s="272">
        <f>BI3+BI4+BI8+BI9+BI10+BI13+BI17+BI35+BI36+BI37+BI38+BI43</f>
        <v>0</v>
      </c>
      <c r="BJ162" s="272">
        <f>BJ3+BJ4+BJ8+BJ9+BJ10+BJ13+BJ17+BJ35+BJ36+BJ37+BJ38+BJ43</f>
        <v>0</v>
      </c>
      <c r="BK162" s="272" t="e">
        <f>BK3+BK4+BK8+BK9+BK10+#REF!+BK17+#REF!+BK37+#REF!+BK42+BK43</f>
        <v>#REF!</v>
      </c>
      <c r="BL162" s="273"/>
      <c r="BM162" s="272"/>
      <c r="BN162" s="272"/>
    </row>
    <row r="163" spans="1:66" ht="15" x14ac:dyDescent="0.3">
      <c r="A163" s="273" t="s">
        <v>170</v>
      </c>
      <c r="B163" s="273"/>
      <c r="C163" s="273"/>
      <c r="D163" s="273"/>
      <c r="E163" s="273"/>
      <c r="F163" s="273" t="s">
        <v>170</v>
      </c>
      <c r="G163" s="272">
        <f>G15+G16+G42+G44+G66+G81+G95+G84</f>
        <v>0</v>
      </c>
      <c r="H163" s="272"/>
      <c r="I163" s="272"/>
      <c r="J163" s="272"/>
      <c r="K163" s="272"/>
      <c r="L163" s="272"/>
      <c r="M163" s="272"/>
      <c r="N163" s="272"/>
      <c r="O163" s="272"/>
      <c r="P163" s="272">
        <f>P15+P16+P42+P44+P66+P81+P95+P84</f>
        <v>0</v>
      </c>
      <c r="Q163" s="272"/>
      <c r="R163" s="272">
        <f>R15+R16+R42+R44+R66+R81+R95+R84</f>
        <v>0</v>
      </c>
      <c r="S163" s="272">
        <f>S15+S16+S42+S44+S66+S81+S95+S84</f>
        <v>0</v>
      </c>
      <c r="T163" s="272"/>
      <c r="U163" s="272" t="e">
        <f>#REF!+U15+U42+U35+U66+U81+U95+U84</f>
        <v>#REF!</v>
      </c>
      <c r="V163" s="272">
        <f>V15+V16+V42+V44+V66+V81+V95+V84</f>
        <v>0</v>
      </c>
      <c r="W163" s="272"/>
      <c r="X163" s="272">
        <f>X15+X16+X42+X44+X66+X81+X95+X84</f>
        <v>1200000</v>
      </c>
      <c r="Y163" s="272"/>
      <c r="Z163" s="272" t="e">
        <f>Z15+Z16+Z42+#REF!+Z66+Z81+Z95+Z84</f>
        <v>#REF!</v>
      </c>
      <c r="AA163" s="272" t="e">
        <f>AA15+AA16+AA42+#REF!+AA66+AA81+AA95+AA84</f>
        <v>#REF!</v>
      </c>
      <c r="AB163" s="272" t="e">
        <f>#REF!+#REF!+AB42+AB44+AB66+AB81+AB95+#REF!</f>
        <v>#REF!</v>
      </c>
      <c r="AC163" s="272" t="e">
        <f>#REF!+#REF!+AC42+AC44+AC66+AC81+AC95+#REF!</f>
        <v>#REF!</v>
      </c>
      <c r="AD163" s="272" t="e">
        <f>#REF!+#REF!+AD42+#REF!+AD66+AD81+AD95+#REF!</f>
        <v>#REF!</v>
      </c>
      <c r="AE163" s="272" t="e">
        <f>#REF!+#REF!+AE42+#REF!+AE66+AE81+AE95+#REF!</f>
        <v>#REF!</v>
      </c>
      <c r="AF163" s="272" t="e">
        <f>#REF!+#REF!+AF42+AF44+AF66+#REF!+AF95+#REF!</f>
        <v>#REF!</v>
      </c>
      <c r="AG163" s="272">
        <f>AG15+AG16+AG42+AG44+AG66+AG81+AG95+AG84</f>
        <v>0</v>
      </c>
      <c r="AH163" s="272"/>
      <c r="AI163" s="272">
        <f t="shared" ref="AI163:AN163" si="203">AI15+AI16+AI42+AI44+AI66+AI81+AI95+AI84</f>
        <v>800000</v>
      </c>
      <c r="AJ163" s="272">
        <f t="shared" si="203"/>
        <v>1500000</v>
      </c>
      <c r="AK163" s="272">
        <f t="shared" si="203"/>
        <v>0</v>
      </c>
      <c r="AL163" s="272">
        <f t="shared" si="203"/>
        <v>0</v>
      </c>
      <c r="AM163" s="272">
        <f t="shared" si="203"/>
        <v>0</v>
      </c>
      <c r="AN163" s="272">
        <f t="shared" si="203"/>
        <v>0</v>
      </c>
      <c r="AO163" s="272" t="e">
        <f>#REF!+#REF!+#REF!+AO44+AO66+AO81+#REF!+AO84</f>
        <v>#REF!</v>
      </c>
      <c r="AP163" s="272" t="e">
        <v>#VALUE!</v>
      </c>
      <c r="AQ163" s="272" t="e">
        <f>AQ15+AQ16+AQ42+AQ44+AQ66+AQ81+#REF!+AQ84</f>
        <v>#REF!</v>
      </c>
      <c r="AR163" s="272">
        <f>AR13+AR16+AR42+AR44+AR66+AR81+AR95+AR84</f>
        <v>0</v>
      </c>
      <c r="AS163" s="272" t="e">
        <v>#REF!</v>
      </c>
      <c r="AT163" s="272"/>
      <c r="AU163" s="272">
        <f>AU15+AU16+AU42+AU44+AU66+AU81+AU95+AU84</f>
        <v>6200000</v>
      </c>
      <c r="AV163" s="272">
        <f>AV15+AV16+AV42+AV44+AV66+AV81+AV95+AV84</f>
        <v>1374480</v>
      </c>
      <c r="AW163" s="272">
        <f>AW15+AW16+AW42+AW44+AW66+AW81+AW95+AW84</f>
        <v>0</v>
      </c>
      <c r="AX163" s="272">
        <f>AX15+AX16+AX42+AX44+AX66+AX81+AX95+AX84</f>
        <v>3500000</v>
      </c>
      <c r="AY163" s="272" t="e">
        <f>AY15+AY16+AY42+AY44+AY66+#REF!+AY95+AY84</f>
        <v>#REF!</v>
      </c>
      <c r="AZ163" s="272">
        <f>AZ15+AZ16+AZ42+AZ44+AZ66+AZ81+AZ95+AZ84</f>
        <v>1500000</v>
      </c>
      <c r="BA163" s="272" t="e">
        <f>BA15+BA16+BA42+BA44+BA66+#REF!+BA95+BA84</f>
        <v>#REF!</v>
      </c>
      <c r="BB163" s="272">
        <f>BB15+BB16+BB42+BB44+BB66+BB81+BB95+BB84</f>
        <v>0</v>
      </c>
      <c r="BC163" s="272"/>
      <c r="BD163" s="272"/>
      <c r="BE163" s="272" t="e">
        <f>BE15+BE16+#REF!+BE44+BE66+BE81+BE95+BE84</f>
        <v>#REF!</v>
      </c>
      <c r="BF163" s="272" t="e">
        <f>BF15+BF16+BF42+#REF!+BF66+BF81+BF95+BF84</f>
        <v>#REF!</v>
      </c>
      <c r="BG163" s="272">
        <f>BG15+BG16+BG42+BG44+BG66+BG81+BG95+BG84</f>
        <v>0</v>
      </c>
      <c r="BH163" s="272">
        <f>BH15+BH16+BH42+BH44+BH66+BH81+BH95+BH84</f>
        <v>0</v>
      </c>
      <c r="BI163" s="272">
        <f>BI15+BI16+BI42+BI44+BI66+BI81+BI95+BI84</f>
        <v>0</v>
      </c>
      <c r="BJ163" s="272">
        <f>BJ15+BJ16+BJ42+BJ44+BJ66+BJ81+BJ95+BJ84</f>
        <v>0</v>
      </c>
      <c r="BK163" s="272" t="e">
        <f>BK15+BK16+#REF!+BK44+BK66+BK81+BK95+BK84</f>
        <v>#REF!</v>
      </c>
      <c r="BL163" s="273"/>
      <c r="BM163" s="272"/>
      <c r="BN163" s="272">
        <v>327</v>
      </c>
    </row>
    <row r="164" spans="1:66" ht="15" x14ac:dyDescent="0.3">
      <c r="A164" s="273" t="s">
        <v>171</v>
      </c>
      <c r="B164" s="273"/>
      <c r="C164" s="273"/>
      <c r="D164" s="273"/>
      <c r="E164" s="273"/>
      <c r="F164" s="273" t="s">
        <v>171</v>
      </c>
      <c r="G164" s="272" t="e">
        <f>SUM(G11:G12,G14:G14,G22,G25:G32,G39:G41,#REF!,G45:G56,G59:G65,G67:G76,G79:G80,G88,G91:G91,G94,G98+G5)</f>
        <v>#REF!</v>
      </c>
      <c r="H164" s="272"/>
      <c r="I164" s="272"/>
      <c r="J164" s="272"/>
      <c r="K164" s="272"/>
      <c r="L164" s="272"/>
      <c r="M164" s="272"/>
      <c r="N164" s="272"/>
      <c r="O164" s="272"/>
      <c r="P164" s="272" t="e">
        <f>SUM(P11:P12,P14:P14,P22,P25:P32,P39:P41,#REF!,P45:P56,P59:P65,P67:P76,P79:P80,P88,P91:P91,P94,P98+P5)</f>
        <v>#REF!</v>
      </c>
      <c r="Q164" s="272"/>
      <c r="R164" s="272" t="e">
        <f>SUM(R11:R12,R14:R14,R22,R25:R32,R39:R41,#REF!,R45:R56,R59:R65,R67:R76,R79:R80,R88,R91:R91,R94,R98+R5)</f>
        <v>#REF!</v>
      </c>
      <c r="S164" s="272" t="e">
        <f>SUM(S12:S12,S14:S14,S22,S25:S32,S40:S41,#REF!,S45:S56,S59:S65,S67:S76,S79:S80,#REF!,S91:S91,S94,S98+#REF!)</f>
        <v>#REF!</v>
      </c>
      <c r="T164" s="272"/>
      <c r="U164" s="272" t="e">
        <f>SUM(U11:U12,U14:U14,U22,U25:U32,U39:U41,#REF!,U45:U56,U61:U65,U67:U76,U79:U80,U88,U91:U91,U94,U98+U5)</f>
        <v>#REF!</v>
      </c>
      <c r="V164" s="272" t="e">
        <f>SUM(V11:V12,V14:V14,V22,V25:V32,V39:V41,#REF!,V45:V56,V59:V65,V67:V76,V79:V80,V88,V91:V91,V94,V98+V5)</f>
        <v>#REF!</v>
      </c>
      <c r="W164" s="272"/>
      <c r="X164" s="272" t="e">
        <f>SUM(X11:X12,X14:X14,X22,X25:X32,X39:X41,#REF!,X45:X56,X59:X65,X67:X76,X79:X80,X88,X91:X91,X94,X98+X5)</f>
        <v>#REF!</v>
      </c>
      <c r="Y164" s="272"/>
      <c r="Z164" s="272" t="e">
        <f>SUM(Z11:Z12,Z14:Z14,Z22,Z25:Z32,Z39:Z41,#REF!,Z45:Z56,Z59:Z65,Z67:Z76,Z79:Z80,Z88,Z91:Z91,Z94,Z98+Z5)</f>
        <v>#REF!</v>
      </c>
      <c r="AA164" s="272" t="e">
        <f>SUM(AA11:AA12,AA14:AA14,AA22,AA25:AA32,AA39:AA41,#REF!,AA45:AA56,AA59:AA65,AA67:AA76,AA79:AA80,AA88,AA91:AA91,AA94,AA98+AA5)</f>
        <v>#REF!</v>
      </c>
      <c r="AB164" s="272" t="e">
        <f>SUM(AB11:AB12,AB14:AB14,AB22,AB25:AB32,AB39:AB41,#REF!,AB45:AB56,AB59:AB65,AB67:AB76,AB79:AB80,#REF!,AB91:AB91,AB94,AB98+AB5)</f>
        <v>#REF!</v>
      </c>
      <c r="AC164" s="272" t="e">
        <f>SUM(AC11:AC12,AC14:AC14,AC22,AC25:AC32,AC39:AC41,#REF!,AC45:AC56,AC59:AC65,AC67:AC76,AC79:AC80,#REF!,AC91:AC91,AC94,AC98+AC5)</f>
        <v>#REF!</v>
      </c>
      <c r="AD164" s="272" t="e">
        <f>SUM(AD11:AD12,AD14:AD14,AD22,AD25:AD32,AD39:AD41,#REF!,AD45:AD56,AD59:AD65,AD67:AD76,AD79:AD80,#REF!,AD91:AD91,AD94,AD98+AD5)</f>
        <v>#REF!</v>
      </c>
      <c r="AE164" s="272" t="e">
        <f>SUM(AE11:AE12,AE14:AE14,AE22,AE25:AE32,AE39:AE41,#REF!,AE45:AE56,AE59:AE65,AE67:AE76,AE79:AE80,#REF!,AE91:AE91,AE94,AE98+AE5)</f>
        <v>#REF!</v>
      </c>
      <c r="AF164" s="272" t="e">
        <f>SUM(AF11:AF12,AF14:AF14,AF22,AF25:AF32,AF39:AF41,#REF!,AF45:AF56,AF59:AF65,AF67:AF76,AF79:AF80,#REF!,AF91:AF91,AF94,AF98+AF5)</f>
        <v>#REF!</v>
      </c>
      <c r="AG164" s="272" t="e">
        <f>SUM(AG11:AG12,AG14:AG14,AG22,AG25:AG32,AG39:AG41,#REF!,AG45:AG56,AG59:AG65,AG67:AG76,AG79:AG80,AG88,AG91:AG91,AG94,AG98+AG5)</f>
        <v>#REF!</v>
      </c>
      <c r="AH164" s="272"/>
      <c r="AI164" s="272" t="e">
        <f>SUM(AI11:AI12,AI14:AI14,AI22,AI25:AI32,AI39:AI41,#REF!,AI45:AI56,AI59:AI65,AI67:AI76,AI79:AI80,AI88,AI91:AI91,AI94,AI98+AI5)</f>
        <v>#REF!</v>
      </c>
      <c r="AJ164" s="272" t="e">
        <f>SUM(AJ11:AJ12,AJ14:AJ14,AJ22,AJ25:AJ32,AJ39:AJ41,#REF!,AJ45:AJ56,AJ59:AJ65,AJ67:AJ76,AJ79:AJ80,AJ88,AJ91:AJ91,AJ94,AJ98+AJ5)</f>
        <v>#REF!</v>
      </c>
      <c r="AK164" s="272" t="e">
        <f>SUM(AK11:AK12,AK14:AK14,AK22,AK25:AK32,AK39:AK41,#REF!,AK45:AK56,AK59:AK65,AK67:AK76,AK79:AK80,AK88,AK91:AK91,AK94,AK98+AK5)</f>
        <v>#REF!</v>
      </c>
      <c r="AL164" s="272" t="e">
        <f>SUM(AL11:AL12,AL14:AL14,AL22,AL25:AL32,AL39:AL41,#REF!,AL45:AL56,AL59:AL65,AL67:AL76,AL79:AL80,AL88,AL91:AL91,AL94,AL98+AL5)</f>
        <v>#REF!</v>
      </c>
      <c r="AM164" s="272" t="e">
        <f>SUM(AM11:AM12,AM14:AM14,AM22,AM25:AM32,AM39:AM41,#REF!,AM45:AM56,AM59:AM65,AM67:AM76,AM79:AM80,AM88,AM91:AM91,AM94,AM98+AM5)</f>
        <v>#REF!</v>
      </c>
      <c r="AN164" s="272" t="e">
        <f>SUM(AN11:AN12,AN14:AN14,AN22,AN25:AN32,AN39:AN41,#REF!,AN45:AN56,AN59:AN65,AN67:AN76,AN79:AN80,AN88,AN91:AN91,AN94,AN98+AN5)</f>
        <v>#REF!</v>
      </c>
      <c r="AO164" s="272" t="e">
        <f>SUM(AO11:AO12,AO14:AO14,#REF!,AO25:AO32,AO39:AO41,#REF!,AO45:AO56,AO59:AO65,AO67:AO76,AO79:AO80,AO88,AO91:AO91,AO94,AO98+AO5)</f>
        <v>#REF!</v>
      </c>
      <c r="AP164" s="272" t="e">
        <v>#VALUE!</v>
      </c>
      <c r="AQ164" s="272" t="e">
        <f>SUM(AQ11:AQ12,AQ14:AQ14,AQ22,AQ25:AQ32,AQ39:AQ41,#REF!,AQ45:AQ56,AQ59:AQ65,AQ67:AQ76,AQ79:AQ80,AQ95,AQ91:AQ91,AQ94,AQ98+AQ5)</f>
        <v>#REF!</v>
      </c>
      <c r="AR164" s="272" t="e">
        <f>SUM(AR11:AR12,AR14:AR14,AR22,AR25:AR32,AR39:AR41,#REF!,AR45:AR56,AR59:AR65,AR67:AR76,AR79:AR80,AR88,AR91:AR91,AR94,AR98+AR5)</f>
        <v>#REF!</v>
      </c>
      <c r="AS164" s="272">
        <v>6060000</v>
      </c>
      <c r="AT164" s="272"/>
      <c r="AU164" s="272" t="e">
        <f>SUM(AU11:AU12,AU14:AU14,AU22,AU25:AU32,AU39:AU41,#REF!,AU45:AU56,AU59:AU65,AU67:AU76,AU79:AU80,AU88,AU91:AU91,AU94,AU98+AU5)</f>
        <v>#REF!</v>
      </c>
      <c r="AV164" s="272" t="e">
        <f>SUM(AV11:AV12,AV14:AV14,AV22,AV25:AV32,AV39:AV41,#REF!,AV45:AV56,AV59:AV65,AV67:AV76,AV79:AV80,AV88,AV91:AV91,AV94,AV98+AV5)</f>
        <v>#REF!</v>
      </c>
      <c r="AW164" s="272" t="e">
        <f>SUM(AW11:AW12,AW14:AW14,AW22,AW25:AW32,AW39:AW41,#REF!,AW45:AW56,AW59:AW65,AW67:AW76,AW79:AW80,AW88,AW91:AW91,AW94,AW98+AW5)</f>
        <v>#REF!</v>
      </c>
      <c r="AX164" s="272" t="e">
        <f>SUM(AX11:AX12,AX14:AX14,AX22,AX25:AX32,AX39:AX41,#REF!,AX45:AX56,AX59:AX65,AX67:AX76,AX79:AX80,AX88,AX91:AX91,AX94,AX98+AX5)</f>
        <v>#REF!</v>
      </c>
      <c r="AY164" s="272" t="e">
        <f>SUM(AY11:AY12,AY14:AY14,AY22,AY25:AY32,AY39:AY41,#REF!,AY45:AY56,AY59:AY65,AY67:AY76,AY79:AY80,AY88,AY91:AY91,AY94,AY98+AY5)</f>
        <v>#REF!</v>
      </c>
      <c r="AZ164" s="272" t="e">
        <f>SUM(AZ11:AZ12,AZ14:AZ14,AZ22,AZ25:AZ32,AZ39:AZ41,#REF!,AZ45:AZ56,AZ59:AZ65,AZ67:AZ76,AZ79:AZ80,AZ88,AZ91:AZ91,AZ94,AZ98+AZ5)</f>
        <v>#REF!</v>
      </c>
      <c r="BA164" s="272" t="e">
        <f>SUM(BA11:BA12,BA14:BA14,BA22,BA25:BA32,BA39:BA41,#REF!,BA45:BA56,BA59:BA65,BA67:BA76,BA79:BA81,BA88,BA91:BA91,BA94,BA98+BA5)</f>
        <v>#REF!</v>
      </c>
      <c r="BB164" s="272" t="e">
        <f>SUM(BB10:BB12,BB14:BB14,BB22,BB25:BB32,BB39:BB41,#REF!,BB45:BB56,BB59:BB65,BB67:BB76,BB79:BB80,BB88,BB91:BB91,BB94,BB98+BB5)</f>
        <v>#REF!</v>
      </c>
      <c r="BC164" s="272"/>
      <c r="BD164" s="272"/>
      <c r="BE164" s="272" t="e">
        <f>SUM(BE11:BE12,BE14:BE14,BE22,BE25:BE32,BE39:BE41,#REF!,BE45:BE56,BE59:BE65,BE67:BE76,BE79:BE80,BE88,BE91:BE91,BE94,BE98+BE5)</f>
        <v>#REF!</v>
      </c>
      <c r="BF164" s="272" t="e">
        <f>SUM(BF11:BF12,BF14:BF14,BF22,BF25:BF32,BF39:BF41,#REF!,BF44:BF56,BF59:BF65,BF67:BF76,BF79:BF80,BF88,BF91:BF91,BF94,BF98+BF5)</f>
        <v>#REF!</v>
      </c>
      <c r="BG164" s="272" t="e">
        <f>SUM(BG11:BG12,BG14:BG14,BG22,BG25:BG32,BG39:BG41,#REF!,BG45:BG56,BG59:BG65,BG67:BG76,BG79:BG80,BG88,BG91:BG91,BG94,BG98+BG5)</f>
        <v>#REF!</v>
      </c>
      <c r="BH164" s="272" t="e">
        <f>SUM(BH11:BH12,BH14:BH14,BH22,BH25:BH32,BH39:BH41,#REF!,BH45:BH56,BH59:BH65,BH67:BH76,BH79:BH80,BH88,BH91:BH91,BH94,BH98+BH5)</f>
        <v>#REF!</v>
      </c>
      <c r="BI164" s="272" t="e">
        <f>SUM(BI11:BI12,BI14:BI14,BI22,BI25:BI32,BI39:BI41,#REF!,BI45:BI56,BI59:BI65,BI67:BI76,BI79:BI80,BI88,BI91:BI91,BI94,BI98+BI5)</f>
        <v>#REF!</v>
      </c>
      <c r="BJ164" s="272" t="e">
        <f>SUM(BJ11:BJ12,BJ14:BJ14,BJ22,BJ25:BJ32,BJ39:BJ41,#REF!,BJ45:BJ56,BJ59:BJ65,BJ67:BJ76,BJ79:BJ80,BJ88,BJ91:BJ91,BJ94,BJ98+BJ5)</f>
        <v>#REF!</v>
      </c>
      <c r="BK164" s="272" t="e">
        <f>SUM(BK12:BK13,BK14:BK14,BK22,BK25:BK32,BK39:BK41,#REF!,BK45:BK56,BK59:BK65,BK67:BK74,BK79:BK80,BK88,BK91:BK91,BK94,BK98+BK5)</f>
        <v>#REF!</v>
      </c>
      <c r="BL164" s="273"/>
      <c r="BM164" s="272"/>
      <c r="BN164" s="272">
        <v>440</v>
      </c>
    </row>
    <row r="165" spans="1:66" ht="15" x14ac:dyDescent="0.3">
      <c r="A165" s="273"/>
      <c r="B165" s="273"/>
      <c r="C165" s="273"/>
      <c r="D165" s="273"/>
      <c r="E165" s="273"/>
      <c r="F165" s="273"/>
      <c r="G165" s="280" t="e">
        <f t="shared" ref="G165:AR165" si="204">SUM(G162:G164)</f>
        <v>#REF!</v>
      </c>
      <c r="H165" s="280"/>
      <c r="I165" s="280"/>
      <c r="J165" s="280"/>
      <c r="K165" s="280"/>
      <c r="L165" s="280"/>
      <c r="M165" s="280"/>
      <c r="N165" s="280"/>
      <c r="O165" s="280"/>
      <c r="P165" s="280" t="e">
        <f t="shared" ref="P165:S165" si="205">SUM(P162:P164)</f>
        <v>#REF!</v>
      </c>
      <c r="Q165" s="280"/>
      <c r="R165" s="280" t="e">
        <f t="shared" si="205"/>
        <v>#REF!</v>
      </c>
      <c r="S165" s="280" t="e">
        <f t="shared" si="205"/>
        <v>#REF!</v>
      </c>
      <c r="T165" s="280"/>
      <c r="U165" s="280" t="e">
        <f t="shared" si="204"/>
        <v>#REF!</v>
      </c>
      <c r="V165" s="280" t="e">
        <f t="shared" si="204"/>
        <v>#REF!</v>
      </c>
      <c r="W165" s="280"/>
      <c r="X165" s="280" t="e">
        <f t="shared" si="204"/>
        <v>#REF!</v>
      </c>
      <c r="Y165" s="280"/>
      <c r="Z165" s="280" t="e">
        <f t="shared" si="204"/>
        <v>#REF!</v>
      </c>
      <c r="AA165" s="280" t="e">
        <f t="shared" si="204"/>
        <v>#REF!</v>
      </c>
      <c r="AB165" s="280" t="e">
        <f t="shared" si="204"/>
        <v>#REF!</v>
      </c>
      <c r="AC165" s="280" t="e">
        <f t="shared" si="204"/>
        <v>#REF!</v>
      </c>
      <c r="AD165" s="280" t="e">
        <f t="shared" si="204"/>
        <v>#REF!</v>
      </c>
      <c r="AE165" s="280" t="e">
        <f t="shared" si="204"/>
        <v>#REF!</v>
      </c>
      <c r="AF165" s="280" t="e">
        <f t="shared" si="204"/>
        <v>#REF!</v>
      </c>
      <c r="AG165" s="280" t="e">
        <f t="shared" ref="AG165:AI165" si="206">SUM(AG162:AG164)</f>
        <v>#REF!</v>
      </c>
      <c r="AH165" s="280"/>
      <c r="AI165" s="280" t="e">
        <f t="shared" si="206"/>
        <v>#REF!</v>
      </c>
      <c r="AJ165" s="280" t="e">
        <f t="shared" si="204"/>
        <v>#REF!</v>
      </c>
      <c r="AK165" s="280" t="e">
        <f t="shared" ref="AK165" si="207">SUM(AK162:AK164)</f>
        <v>#REF!</v>
      </c>
      <c r="AL165" s="280" t="e">
        <f t="shared" si="204"/>
        <v>#REF!</v>
      </c>
      <c r="AM165" s="280" t="e">
        <f t="shared" si="204"/>
        <v>#REF!</v>
      </c>
      <c r="AN165" s="280" t="e">
        <f t="shared" si="204"/>
        <v>#REF!</v>
      </c>
      <c r="AO165" s="280" t="e">
        <f t="shared" si="204"/>
        <v>#REF!</v>
      </c>
      <c r="AP165" s="169" t="e">
        <v>#VALUE!</v>
      </c>
      <c r="AQ165" s="280" t="e">
        <f t="shared" si="204"/>
        <v>#REF!</v>
      </c>
      <c r="AR165" s="280" t="e">
        <f t="shared" si="204"/>
        <v>#REF!</v>
      </c>
      <c r="AS165" s="280" t="e">
        <v>#REF!</v>
      </c>
      <c r="AT165" s="280"/>
      <c r="AU165" s="280" t="e">
        <f>SUM(AU162:AU164)</f>
        <v>#REF!</v>
      </c>
      <c r="AV165" s="280" t="e">
        <f>SUM(AV162:AV164)</f>
        <v>#REF!</v>
      </c>
      <c r="AW165" s="280" t="e">
        <f>SUM(AW162:AW164)</f>
        <v>#REF!</v>
      </c>
      <c r="AX165" s="280" t="e">
        <f>SUM(AX162:AX164)</f>
        <v>#REF!</v>
      </c>
      <c r="AY165" s="280" t="e">
        <f t="shared" ref="AY165" si="208">SUM(AY162:AY164)</f>
        <v>#REF!</v>
      </c>
      <c r="AZ165" s="280" t="e">
        <f t="shared" ref="AZ165:BH165" si="209">SUM(AZ162:AZ164)</f>
        <v>#REF!</v>
      </c>
      <c r="BA165" s="280" t="e">
        <f t="shared" si="209"/>
        <v>#REF!</v>
      </c>
      <c r="BB165" s="280" t="e">
        <f t="shared" si="209"/>
        <v>#REF!</v>
      </c>
      <c r="BC165" s="280"/>
      <c r="BD165" s="280"/>
      <c r="BE165" s="280" t="e">
        <f t="shared" si="209"/>
        <v>#REF!</v>
      </c>
      <c r="BF165" s="280" t="e">
        <f t="shared" si="209"/>
        <v>#REF!</v>
      </c>
      <c r="BG165" s="280" t="e">
        <f t="shared" si="209"/>
        <v>#REF!</v>
      </c>
      <c r="BH165" s="280" t="e">
        <f t="shared" si="209"/>
        <v>#REF!</v>
      </c>
      <c r="BI165" s="280" t="e">
        <f>SUM(BI162:BI164)</f>
        <v>#REF!</v>
      </c>
      <c r="BJ165" s="280" t="e">
        <f>SUM(BJ162:BJ164)</f>
        <v>#REF!</v>
      </c>
      <c r="BK165" s="280" t="e">
        <f>SUM(BK162:BK164)</f>
        <v>#REF!</v>
      </c>
      <c r="BL165" s="273"/>
      <c r="BM165" s="272"/>
      <c r="BN165" s="272">
        <f>BN164-BN163</f>
        <v>113</v>
      </c>
    </row>
    <row r="166" spans="1:66" ht="15" x14ac:dyDescent="0.3">
      <c r="A166" s="273"/>
      <c r="B166" s="273"/>
      <c r="C166" s="273"/>
      <c r="D166" s="273"/>
      <c r="E166" s="273"/>
      <c r="F166" s="273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2"/>
      <c r="AJ166" s="272"/>
      <c r="AK166" s="272"/>
      <c r="AL166" s="272"/>
      <c r="AM166" s="272"/>
      <c r="AN166" s="272"/>
      <c r="AO166" s="272"/>
      <c r="AP166" s="272"/>
      <c r="AQ166" s="272"/>
      <c r="AR166" s="272"/>
      <c r="AS166" s="272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  <c r="BF166" s="272"/>
      <c r="BG166" s="272"/>
      <c r="BH166" s="272"/>
      <c r="BI166" s="272"/>
      <c r="BJ166" s="272"/>
      <c r="BK166" s="272"/>
      <c r="BL166" s="272">
        <f>BL165-BL100</f>
        <v>-271146640.48275959</v>
      </c>
      <c r="BM166" s="272"/>
      <c r="BN166" s="272"/>
    </row>
    <row r="167" spans="1:66" ht="15" x14ac:dyDescent="0.3">
      <c r="A167" s="273" t="s">
        <v>169</v>
      </c>
      <c r="B167" s="273"/>
      <c r="C167" s="273"/>
      <c r="D167" s="273"/>
      <c r="E167" s="273"/>
      <c r="F167" s="273" t="s">
        <v>169</v>
      </c>
      <c r="G167" s="277" t="e">
        <f t="shared" ref="G167:AR169" si="210">G162/G$165</f>
        <v>#REF!</v>
      </c>
      <c r="H167" s="277"/>
      <c r="I167" s="277"/>
      <c r="J167" s="277"/>
      <c r="K167" s="277"/>
      <c r="L167" s="277"/>
      <c r="M167" s="277"/>
      <c r="N167" s="277"/>
      <c r="O167" s="277"/>
      <c r="P167" s="277" t="e">
        <f t="shared" ref="P167:S169" si="211">P162/P$165</f>
        <v>#REF!</v>
      </c>
      <c r="Q167" s="277"/>
      <c r="R167" s="277" t="e">
        <f t="shared" si="211"/>
        <v>#REF!</v>
      </c>
      <c r="S167" s="277" t="e">
        <f t="shared" si="211"/>
        <v>#REF!</v>
      </c>
      <c r="T167" s="277"/>
      <c r="U167" s="277" t="e">
        <f t="shared" si="210"/>
        <v>#REF!</v>
      </c>
      <c r="V167" s="277" t="e">
        <f t="shared" si="210"/>
        <v>#REF!</v>
      </c>
      <c r="W167" s="277"/>
      <c r="X167" s="277" t="e">
        <f t="shared" si="210"/>
        <v>#REF!</v>
      </c>
      <c r="Y167" s="277"/>
      <c r="Z167" s="277" t="e">
        <f t="shared" si="210"/>
        <v>#REF!</v>
      </c>
      <c r="AA167" s="277" t="e">
        <f t="shared" si="210"/>
        <v>#REF!</v>
      </c>
      <c r="AB167" s="277" t="e">
        <f t="shared" si="210"/>
        <v>#REF!</v>
      </c>
      <c r="AC167" s="277" t="e">
        <f t="shared" si="210"/>
        <v>#REF!</v>
      </c>
      <c r="AD167" s="277" t="e">
        <f t="shared" si="210"/>
        <v>#REF!</v>
      </c>
      <c r="AE167" s="277" t="e">
        <f t="shared" si="210"/>
        <v>#REF!</v>
      </c>
      <c r="AF167" s="277" t="e">
        <f t="shared" si="210"/>
        <v>#REF!</v>
      </c>
      <c r="AG167" s="282" t="e">
        <f t="shared" ref="AG167:AI167" si="212">AG162/AG$165</f>
        <v>#REF!</v>
      </c>
      <c r="AH167" s="282"/>
      <c r="AI167" s="282" t="e">
        <f t="shared" si="212"/>
        <v>#REF!</v>
      </c>
      <c r="AJ167" s="282" t="e">
        <f t="shared" si="210"/>
        <v>#REF!</v>
      </c>
      <c r="AK167" s="282" t="e">
        <f t="shared" ref="AK167" si="213">AK162/AK$165</f>
        <v>#REF!</v>
      </c>
      <c r="AL167" s="282" t="e">
        <f t="shared" si="210"/>
        <v>#REF!</v>
      </c>
      <c r="AM167" s="277" t="e">
        <f t="shared" si="210"/>
        <v>#REF!</v>
      </c>
      <c r="AN167" s="277" t="e">
        <f t="shared" si="210"/>
        <v>#REF!</v>
      </c>
      <c r="AO167" s="277" t="e">
        <f t="shared" si="210"/>
        <v>#REF!</v>
      </c>
      <c r="AP167" s="277" t="e">
        <v>#VALUE!</v>
      </c>
      <c r="AQ167" s="277" t="e">
        <f t="shared" si="210"/>
        <v>#REF!</v>
      </c>
      <c r="AR167" s="277" t="e">
        <f t="shared" si="210"/>
        <v>#REF!</v>
      </c>
      <c r="AS167" s="277" t="e">
        <v>#REF!</v>
      </c>
      <c r="AT167" s="277"/>
      <c r="AU167" s="277" t="e">
        <f t="shared" ref="AU167:AV169" si="214">AU162/AU$165</f>
        <v>#REF!</v>
      </c>
      <c r="AV167" s="277" t="e">
        <f t="shared" si="214"/>
        <v>#REF!</v>
      </c>
      <c r="AW167" s="277" t="e">
        <f t="shared" ref="AW167:AX169" si="215">AW162/AW$165</f>
        <v>#REF!</v>
      </c>
      <c r="AX167" s="277" t="e">
        <f t="shared" si="215"/>
        <v>#REF!</v>
      </c>
      <c r="AY167" s="277" t="e">
        <f t="shared" ref="AY167:AY169" si="216">AY162/AY$165</f>
        <v>#REF!</v>
      </c>
      <c r="AZ167" s="277" t="e">
        <f t="shared" ref="AZ167:BH167" si="217">AZ162/AZ$165</f>
        <v>#REF!</v>
      </c>
      <c r="BA167" s="277" t="e">
        <f t="shared" si="217"/>
        <v>#REF!</v>
      </c>
      <c r="BB167" s="277" t="e">
        <f t="shared" si="217"/>
        <v>#REF!</v>
      </c>
      <c r="BC167" s="277"/>
      <c r="BD167" s="277"/>
      <c r="BE167" s="277" t="e">
        <f t="shared" si="217"/>
        <v>#REF!</v>
      </c>
      <c r="BF167" s="277" t="e">
        <f t="shared" si="217"/>
        <v>#REF!</v>
      </c>
      <c r="BG167" s="277" t="e">
        <f t="shared" si="217"/>
        <v>#REF!</v>
      </c>
      <c r="BH167" s="277" t="e">
        <f t="shared" si="217"/>
        <v>#REF!</v>
      </c>
      <c r="BI167" s="277" t="e">
        <f t="shared" ref="BI167:BK169" si="218">BI162/BI$165</f>
        <v>#REF!</v>
      </c>
      <c r="BJ167" s="277" t="e">
        <f t="shared" si="218"/>
        <v>#REF!</v>
      </c>
      <c r="BK167" s="277" t="e">
        <f t="shared" si="218"/>
        <v>#REF!</v>
      </c>
      <c r="BL167" s="273"/>
      <c r="BM167" s="272"/>
      <c r="BN167" s="272"/>
    </row>
    <row r="168" spans="1:66" ht="15" x14ac:dyDescent="0.3">
      <c r="A168" s="273" t="s">
        <v>170</v>
      </c>
      <c r="B168" s="273"/>
      <c r="C168" s="273"/>
      <c r="D168" s="273"/>
      <c r="E168" s="273"/>
      <c r="F168" s="273" t="s">
        <v>170</v>
      </c>
      <c r="G168" s="277" t="e">
        <f t="shared" ref="G168:AR168" si="219">G163/G$165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si="211"/>
        <v>#REF!</v>
      </c>
      <c r="Q168" s="277"/>
      <c r="R168" s="277" t="e">
        <f t="shared" si="211"/>
        <v>#REF!</v>
      </c>
      <c r="S168" s="277" t="e">
        <f t="shared" si="211"/>
        <v>#REF!</v>
      </c>
      <c r="T168" s="277"/>
      <c r="U168" s="277" t="e">
        <f t="shared" si="219"/>
        <v>#REF!</v>
      </c>
      <c r="V168" s="277" t="e">
        <f t="shared" si="219"/>
        <v>#REF!</v>
      </c>
      <c r="W168" s="277"/>
      <c r="X168" s="277" t="e">
        <f t="shared" si="219"/>
        <v>#REF!</v>
      </c>
      <c r="Y168" s="277"/>
      <c r="Z168" s="277" t="e">
        <f t="shared" si="219"/>
        <v>#REF!</v>
      </c>
      <c r="AA168" s="277" t="e">
        <f t="shared" si="219"/>
        <v>#REF!</v>
      </c>
      <c r="AB168" s="277" t="e">
        <f t="shared" si="210"/>
        <v>#REF!</v>
      </c>
      <c r="AC168" s="277" t="e">
        <f t="shared" si="210"/>
        <v>#REF!</v>
      </c>
      <c r="AD168" s="277" t="e">
        <f t="shared" si="210"/>
        <v>#REF!</v>
      </c>
      <c r="AE168" s="277" t="e">
        <f t="shared" si="210"/>
        <v>#REF!</v>
      </c>
      <c r="AF168" s="277" t="e">
        <f t="shared" si="210"/>
        <v>#REF!</v>
      </c>
      <c r="AG168" s="282" t="e">
        <f t="shared" ref="AG168:AI168" si="220">AG163/AG$165</f>
        <v>#REF!</v>
      </c>
      <c r="AH168" s="282"/>
      <c r="AI168" s="282" t="e">
        <f t="shared" si="220"/>
        <v>#REF!</v>
      </c>
      <c r="AJ168" s="282" t="e">
        <f t="shared" si="210"/>
        <v>#REF!</v>
      </c>
      <c r="AK168" s="282" t="e">
        <f t="shared" ref="AK168" si="221">AK163/AK$165</f>
        <v>#REF!</v>
      </c>
      <c r="AL168" s="282" t="e">
        <f t="shared" si="210"/>
        <v>#REF!</v>
      </c>
      <c r="AM168" s="277" t="e">
        <f t="shared" si="210"/>
        <v>#REF!</v>
      </c>
      <c r="AN168" s="277" t="e">
        <f t="shared" si="219"/>
        <v>#REF!</v>
      </c>
      <c r="AO168" s="277" t="e">
        <f t="shared" si="219"/>
        <v>#REF!</v>
      </c>
      <c r="AP168" s="277" t="e">
        <v>#VALUE!</v>
      </c>
      <c r="AQ168" s="277" t="e">
        <f t="shared" si="219"/>
        <v>#REF!</v>
      </c>
      <c r="AR168" s="277" t="e">
        <f t="shared" si="219"/>
        <v>#REF!</v>
      </c>
      <c r="AS168" s="277" t="e">
        <v>#REF!</v>
      </c>
      <c r="AT168" s="277"/>
      <c r="AU168" s="277" t="e">
        <f t="shared" si="214"/>
        <v>#REF!</v>
      </c>
      <c r="AV168" s="277" t="e">
        <f t="shared" si="214"/>
        <v>#REF!</v>
      </c>
      <c r="AW168" s="277" t="e">
        <f t="shared" si="215"/>
        <v>#REF!</v>
      </c>
      <c r="AX168" s="277" t="e">
        <f t="shared" si="215"/>
        <v>#REF!</v>
      </c>
      <c r="AY168" s="277" t="e">
        <f t="shared" si="216"/>
        <v>#REF!</v>
      </c>
      <c r="AZ168" s="277" t="e">
        <f t="shared" ref="AZ168:BH168" si="222">AZ163/AZ$165</f>
        <v>#REF!</v>
      </c>
      <c r="BA168" s="277" t="e">
        <f t="shared" si="222"/>
        <v>#REF!</v>
      </c>
      <c r="BB168" s="277" t="e">
        <f t="shared" si="222"/>
        <v>#REF!</v>
      </c>
      <c r="BC168" s="277"/>
      <c r="BD168" s="277"/>
      <c r="BE168" s="277" t="e">
        <f t="shared" si="222"/>
        <v>#REF!</v>
      </c>
      <c r="BF168" s="277" t="e">
        <f t="shared" si="222"/>
        <v>#REF!</v>
      </c>
      <c r="BG168" s="277" t="e">
        <f t="shared" si="222"/>
        <v>#REF!</v>
      </c>
      <c r="BH168" s="277" t="e">
        <f t="shared" si="222"/>
        <v>#REF!</v>
      </c>
      <c r="BI168" s="277" t="e">
        <f t="shared" si="218"/>
        <v>#REF!</v>
      </c>
      <c r="BJ168" s="277" t="e">
        <f t="shared" si="218"/>
        <v>#REF!</v>
      </c>
      <c r="BK168" s="277" t="e">
        <f t="shared" si="218"/>
        <v>#REF!</v>
      </c>
      <c r="BL168" s="273"/>
      <c r="BM168" s="272"/>
      <c r="BN168" s="272"/>
    </row>
    <row r="169" spans="1:66" ht="15" x14ac:dyDescent="0.3">
      <c r="A169" s="273" t="s">
        <v>171</v>
      </c>
      <c r="B169" s="273"/>
      <c r="C169" s="273"/>
      <c r="D169" s="273"/>
      <c r="E169" s="273"/>
      <c r="F169" s="273" t="s">
        <v>171</v>
      </c>
      <c r="G169" s="277" t="e">
        <f t="shared" ref="G169:AR169" si="223">G164/G$165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11"/>
        <v>#REF!</v>
      </c>
      <c r="Q169" s="277"/>
      <c r="R169" s="277" t="e">
        <f t="shared" si="211"/>
        <v>#REF!</v>
      </c>
      <c r="S169" s="277" t="e">
        <f t="shared" si="211"/>
        <v>#REF!</v>
      </c>
      <c r="T169" s="277"/>
      <c r="U169" s="277" t="e">
        <f t="shared" si="223"/>
        <v>#REF!</v>
      </c>
      <c r="V169" s="277" t="e">
        <f t="shared" si="223"/>
        <v>#REF!</v>
      </c>
      <c r="W169" s="277"/>
      <c r="X169" s="277" t="e">
        <f t="shared" si="223"/>
        <v>#REF!</v>
      </c>
      <c r="Y169" s="277"/>
      <c r="Z169" s="277" t="e">
        <f t="shared" si="223"/>
        <v>#REF!</v>
      </c>
      <c r="AA169" s="277" t="e">
        <f t="shared" si="223"/>
        <v>#REF!</v>
      </c>
      <c r="AB169" s="277" t="e">
        <f t="shared" si="210"/>
        <v>#REF!</v>
      </c>
      <c r="AC169" s="277" t="e">
        <f t="shared" si="210"/>
        <v>#REF!</v>
      </c>
      <c r="AD169" s="277" t="e">
        <f t="shared" si="210"/>
        <v>#REF!</v>
      </c>
      <c r="AE169" s="277" t="e">
        <f t="shared" si="210"/>
        <v>#REF!</v>
      </c>
      <c r="AF169" s="277" t="e">
        <f t="shared" si="210"/>
        <v>#REF!</v>
      </c>
      <c r="AG169" s="282" t="e">
        <f t="shared" ref="AG169:AI169" si="224">AG164/AG$165</f>
        <v>#REF!</v>
      </c>
      <c r="AH169" s="282"/>
      <c r="AI169" s="282" t="e">
        <f t="shared" si="224"/>
        <v>#REF!</v>
      </c>
      <c r="AJ169" s="282" t="e">
        <f t="shared" si="210"/>
        <v>#REF!</v>
      </c>
      <c r="AK169" s="282" t="e">
        <f t="shared" ref="AK169" si="225">AK164/AK$165</f>
        <v>#REF!</v>
      </c>
      <c r="AL169" s="282" t="e">
        <f t="shared" si="210"/>
        <v>#REF!</v>
      </c>
      <c r="AM169" s="277" t="e">
        <f t="shared" si="210"/>
        <v>#REF!</v>
      </c>
      <c r="AN169" s="277" t="e">
        <f t="shared" si="223"/>
        <v>#REF!</v>
      </c>
      <c r="AO169" s="277" t="e">
        <f t="shared" si="223"/>
        <v>#REF!</v>
      </c>
      <c r="AP169" s="277" t="e">
        <v>#VALUE!</v>
      </c>
      <c r="AQ169" s="277" t="e">
        <f t="shared" si="223"/>
        <v>#REF!</v>
      </c>
      <c r="AR169" s="277" t="e">
        <f t="shared" si="223"/>
        <v>#REF!</v>
      </c>
      <c r="AS169" s="284" t="e">
        <v>#REF!</v>
      </c>
      <c r="AT169" s="284"/>
      <c r="AU169" s="277" t="e">
        <f t="shared" si="214"/>
        <v>#REF!</v>
      </c>
      <c r="AV169" s="277" t="e">
        <f t="shared" si="214"/>
        <v>#REF!</v>
      </c>
      <c r="AW169" s="277" t="e">
        <f t="shared" si="215"/>
        <v>#REF!</v>
      </c>
      <c r="AX169" s="277" t="e">
        <f t="shared" si="215"/>
        <v>#REF!</v>
      </c>
      <c r="AY169" s="277" t="e">
        <f t="shared" si="216"/>
        <v>#REF!</v>
      </c>
      <c r="AZ169" s="277" t="e">
        <f t="shared" ref="AZ169:BH169" si="226">AZ164/AZ$165</f>
        <v>#REF!</v>
      </c>
      <c r="BA169" s="277" t="e">
        <f t="shared" si="226"/>
        <v>#REF!</v>
      </c>
      <c r="BB169" s="277" t="e">
        <f t="shared" si="226"/>
        <v>#REF!</v>
      </c>
      <c r="BC169" s="277"/>
      <c r="BD169" s="277"/>
      <c r="BE169" s="277" t="e">
        <f t="shared" si="226"/>
        <v>#REF!</v>
      </c>
      <c r="BF169" s="277" t="e">
        <f t="shared" si="226"/>
        <v>#REF!</v>
      </c>
      <c r="BG169" s="277" t="e">
        <f t="shared" si="226"/>
        <v>#REF!</v>
      </c>
      <c r="BH169" s="277" t="e">
        <f t="shared" si="226"/>
        <v>#REF!</v>
      </c>
      <c r="BI169" s="277" t="e">
        <f t="shared" si="218"/>
        <v>#REF!</v>
      </c>
      <c r="BJ169" s="277" t="e">
        <f t="shared" si="218"/>
        <v>#REF!</v>
      </c>
      <c r="BK169" s="277" t="e">
        <f t="shared" si="218"/>
        <v>#REF!</v>
      </c>
      <c r="BL169" s="273"/>
      <c r="BM169" s="272"/>
      <c r="BN169" s="272"/>
    </row>
    <row r="170" spans="1:66" ht="15" x14ac:dyDescent="0.3">
      <c r="A170" s="273"/>
      <c r="B170" s="273"/>
      <c r="C170" s="273"/>
      <c r="D170" s="273"/>
      <c r="E170" s="273"/>
      <c r="F170" s="273"/>
      <c r="G170" s="279" t="e">
        <f t="shared" ref="G170:AR170" si="227">SUM(G167:G169)</f>
        <v>#REF!</v>
      </c>
      <c r="H170" s="279"/>
      <c r="I170" s="279"/>
      <c r="J170" s="279"/>
      <c r="K170" s="279"/>
      <c r="L170" s="279"/>
      <c r="M170" s="279"/>
      <c r="N170" s="279"/>
      <c r="O170" s="279"/>
      <c r="P170" s="279" t="e">
        <f t="shared" ref="P170:S170" si="228">SUM(P167:P169)</f>
        <v>#REF!</v>
      </c>
      <c r="Q170" s="279"/>
      <c r="R170" s="279" t="e">
        <f t="shared" si="228"/>
        <v>#REF!</v>
      </c>
      <c r="S170" s="279" t="e">
        <f t="shared" si="228"/>
        <v>#REF!</v>
      </c>
      <c r="T170" s="279"/>
      <c r="U170" s="279" t="e">
        <f t="shared" si="227"/>
        <v>#REF!</v>
      </c>
      <c r="V170" s="279" t="e">
        <f t="shared" si="227"/>
        <v>#REF!</v>
      </c>
      <c r="W170" s="279"/>
      <c r="X170" s="279" t="e">
        <f t="shared" si="227"/>
        <v>#REF!</v>
      </c>
      <c r="Y170" s="279"/>
      <c r="Z170" s="279" t="e">
        <f t="shared" si="227"/>
        <v>#REF!</v>
      </c>
      <c r="AA170" s="279" t="e">
        <f t="shared" si="227"/>
        <v>#REF!</v>
      </c>
      <c r="AB170" s="279" t="e">
        <f t="shared" ref="AB170" si="229">SUM(AB167:AB169)</f>
        <v>#REF!</v>
      </c>
      <c r="AC170" s="279" t="e">
        <f t="shared" si="227"/>
        <v>#REF!</v>
      </c>
      <c r="AD170" s="279" t="e">
        <f t="shared" si="227"/>
        <v>#REF!</v>
      </c>
      <c r="AE170" s="279" t="e">
        <f t="shared" si="227"/>
        <v>#REF!</v>
      </c>
      <c r="AF170" s="279" t="e">
        <f t="shared" si="227"/>
        <v>#REF!</v>
      </c>
      <c r="AG170" s="280" t="e">
        <f t="shared" ref="AG170:AI170" si="230">SUM(AG167:AG169)</f>
        <v>#REF!</v>
      </c>
      <c r="AH170" s="280"/>
      <c r="AI170" s="280" t="e">
        <f t="shared" si="230"/>
        <v>#REF!</v>
      </c>
      <c r="AJ170" s="280" t="e">
        <f t="shared" si="227"/>
        <v>#REF!</v>
      </c>
      <c r="AK170" s="280" t="e">
        <f t="shared" ref="AK170" si="231">SUM(AK167:AK169)</f>
        <v>#REF!</v>
      </c>
      <c r="AL170" s="280" t="e">
        <f t="shared" si="227"/>
        <v>#REF!</v>
      </c>
      <c r="AM170" s="279" t="e">
        <f t="shared" si="227"/>
        <v>#REF!</v>
      </c>
      <c r="AN170" s="279" t="e">
        <f t="shared" si="227"/>
        <v>#REF!</v>
      </c>
      <c r="AO170" s="279" t="e">
        <f t="shared" si="227"/>
        <v>#REF!</v>
      </c>
      <c r="AP170" s="279" t="e">
        <v>#VALUE!</v>
      </c>
      <c r="AQ170" s="279" t="e">
        <f t="shared" si="227"/>
        <v>#REF!</v>
      </c>
      <c r="AR170" s="279" t="e">
        <f t="shared" si="227"/>
        <v>#REF!</v>
      </c>
      <c r="AS170" s="279" t="e">
        <v>#REF!</v>
      </c>
      <c r="AT170" s="279"/>
      <c r="AU170" s="279" t="e">
        <f>SUM(AU167:AU169)</f>
        <v>#REF!</v>
      </c>
      <c r="AV170" s="279" t="e">
        <f>SUM(AV167:AV169)</f>
        <v>#REF!</v>
      </c>
      <c r="AW170" s="279" t="e">
        <f>SUM(AW167:AW169)</f>
        <v>#REF!</v>
      </c>
      <c r="AX170" s="279" t="e">
        <f>SUM(AX167:AX169)</f>
        <v>#REF!</v>
      </c>
      <c r="AY170" s="279" t="e">
        <f t="shared" ref="AY170" si="232">SUM(AY167:AY169)</f>
        <v>#REF!</v>
      </c>
      <c r="AZ170" s="279" t="e">
        <f t="shared" ref="AZ170:BH170" si="233">SUM(AZ167:AZ169)</f>
        <v>#REF!</v>
      </c>
      <c r="BA170" s="279" t="e">
        <f t="shared" si="233"/>
        <v>#REF!</v>
      </c>
      <c r="BB170" s="279" t="e">
        <f t="shared" si="233"/>
        <v>#REF!</v>
      </c>
      <c r="BC170" s="279"/>
      <c r="BD170" s="279"/>
      <c r="BE170" s="279" t="e">
        <f t="shared" si="233"/>
        <v>#REF!</v>
      </c>
      <c r="BF170" s="279" t="e">
        <f t="shared" si="233"/>
        <v>#REF!</v>
      </c>
      <c r="BG170" s="279" t="e">
        <f t="shared" si="233"/>
        <v>#REF!</v>
      </c>
      <c r="BH170" s="279" t="e">
        <f t="shared" si="233"/>
        <v>#REF!</v>
      </c>
      <c r="BI170" s="279" t="e">
        <f>SUM(BI167:BI169)</f>
        <v>#REF!</v>
      </c>
      <c r="BJ170" s="279" t="e">
        <f>SUM(BJ167:BJ169)</f>
        <v>#REF!</v>
      </c>
      <c r="BK170" s="279" t="e">
        <f>SUM(BK167:BK169)</f>
        <v>#REF!</v>
      </c>
      <c r="BL170" s="273"/>
      <c r="BM170" s="272"/>
      <c r="BN170" s="272"/>
    </row>
    <row r="181" spans="1:69" s="153" customFormat="1" x14ac:dyDescent="0.3">
      <c r="A181" s="246"/>
      <c r="B181" s="246"/>
      <c r="C181" s="246"/>
      <c r="D181" s="246"/>
      <c r="E181" s="27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6"/>
      <c r="BD181" s="246"/>
      <c r="BE181" s="246"/>
      <c r="BF181" s="246"/>
      <c r="BG181" s="246"/>
      <c r="BH181" s="246"/>
      <c r="BI181" s="246"/>
      <c r="BJ181" s="246"/>
      <c r="BK181" s="246"/>
      <c r="BL181" s="246"/>
      <c r="BM181" s="246"/>
      <c r="BN181" s="246"/>
      <c r="BQ181" s="499"/>
    </row>
    <row r="182" spans="1:69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Q182" s="499"/>
    </row>
    <row r="183" spans="1:69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  <c r="AX183" s="246"/>
      <c r="AY183" s="246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Q183" s="499"/>
    </row>
  </sheetData>
  <customSheetViews>
    <customSheetView guid="{6CD4B2A0-A5AD-41EC-A1DE-046A1B74E5A7}" scale="70" hiddenRows="1">
      <pane xSplit="5" ySplit="2" topLeftCell="Z3" activePane="bottomRight" state="frozen"/>
      <selection pane="bottomRight" activeCell="AB11" sqref="AB11"/>
      <pageMargins left="0.7" right="0.7" top="0.75" bottom="0.75" header="0.3" footer="0.3"/>
      <pageSetup orientation="portrait" r:id="rId1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2"/>
    </customSheetView>
    <customSheetView guid="{86680E72-FC77-45EF-9FFF-2A77157FA8B6}" scale="60">
      <pane xSplit="8" ySplit="10" topLeftCell="W65" activePane="bottomRight" state="frozen"/>
      <selection pane="bottomRight" activeCell="AB5" sqref="AB5"/>
      <pageMargins left="0.7" right="0.7" top="0.75" bottom="0.75" header="0.3" footer="0.3"/>
      <pageSetup orientation="portrait" r:id="rId3"/>
    </customSheetView>
    <customSheetView guid="{10CC6A42-76CA-4CE7-9AB7-75E8EE03DD52}" scale="70" hiddenColumns="1">
      <pane xSplit="4" ySplit="9" topLeftCell="E11" activePane="bottomRight" state="frozen"/>
      <selection pane="bottomRight" activeCell="T70" sqref="T70"/>
      <pageMargins left="0.7" right="0.7" top="0.75" bottom="0.75" header="0.3" footer="0.3"/>
      <pageSetup orientation="portrait" r:id="rId4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5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6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7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9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10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12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1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14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15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16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17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20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21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22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2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24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2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26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27"/>
      <autoFilter ref="A2:BI195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28"/>
    </customSheetView>
    <customSheetView guid="{5F8EC55F-6BE6-42EB-BDA6-7DA9ACE0C263}" scale="70">
      <pane xSplit="7" ySplit="10" topLeftCell="AC45" activePane="bottomRight" state="frozen"/>
      <selection pane="bottomRight" activeCell="AK85" sqref="AK85"/>
      <pageMargins left="0.7" right="0.7" top="0.75" bottom="0.75" header="0.3" footer="0.3"/>
      <pageSetup orientation="portrait" r:id="rId29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30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31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32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33"/>
    </customSheetView>
    <customSheetView guid="{8D6B43F0-C7E3-4081-96D2-8B609D37DAAB}" scale="70">
      <pane xSplit="7" ySplit="10" topLeftCell="AY95" activePane="bottomRight" state="frozen"/>
      <selection pane="bottomRight" activeCell="BA102" sqref="BA102"/>
      <pageMargins left="0.7" right="0.7" top="0.75" bottom="0.75" header="0.3" footer="0.3"/>
      <pageSetup orientation="portrait" r:id="rId34"/>
    </customSheetView>
    <customSheetView guid="{55F024CD-A7F9-4381-9942-5ED21204AFB7}" scale="70" hiddenRows="1">
      <pane xSplit="5" ySplit="11" topLeftCell="BC12" activePane="bottomRight" state="frozen"/>
      <selection pane="bottomRight" activeCell="G4" sqref="G4:BK4"/>
      <pageMargins left="0.7" right="0.7" top="0.75" bottom="0.75" header="0.3" footer="0.3"/>
      <pageSetup orientation="portrait" r:id="rId35"/>
    </customSheetView>
  </customSheetViews>
  <pageMargins left="0.7" right="0.7" top="0.75" bottom="0.75" header="0.3" footer="0.3"/>
  <pageSetup orientation="portrait"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6896551.7241379311</v>
      </c>
      <c r="E12" s="48">
        <f>BK12</f>
        <v>8000000</v>
      </c>
      <c r="F12" s="138" t="e">
        <f>E12-B12</f>
        <v>#REF!</v>
      </c>
      <c r="G12" s="88" t="s">
        <v>35</v>
      </c>
      <c r="H12" s="158">
        <f>'Jan 2019'!G3/'Jan 2019'!$BQ$3</f>
        <v>0</v>
      </c>
      <c r="I12" s="158">
        <f>'Jan 2019'!H3/'Jan 2019'!$BQ$3</f>
        <v>0</v>
      </c>
      <c r="J12" s="158">
        <f>'Jan 2019'!I3/'Jan 2019'!$BQ$3</f>
        <v>0</v>
      </c>
      <c r="K12" s="158">
        <f>'Jan 2019'!J3/'Jan 2019'!$BQ$3</f>
        <v>0</v>
      </c>
      <c r="L12" s="158">
        <f>'Jan 2019'!K3/'Jan 2019'!$BQ$3</f>
        <v>0</v>
      </c>
      <c r="M12" s="158">
        <f>'Jan 2019'!L3/'Jan 2019'!$BQ$3</f>
        <v>0</v>
      </c>
      <c r="N12" s="158">
        <f>'Jan 2019'!M3/'Jan 2019'!$BQ$3</f>
        <v>431034.4827586207</v>
      </c>
      <c r="O12" s="158">
        <f>'Jan 2019'!N3/'Jan 2019'!$BQ$3</f>
        <v>0</v>
      </c>
      <c r="P12" s="158">
        <f>'Jan 2019'!O3/'Jan 2019'!$BQ$3</f>
        <v>0</v>
      </c>
      <c r="Q12" s="158">
        <f>'Jan 2019'!P3/'Jan 2019'!$BQ$3</f>
        <v>0</v>
      </c>
      <c r="R12" s="158">
        <f>'Jan 2019'!Q3/'Jan 2019'!$BQ$3</f>
        <v>431034.4827586207</v>
      </c>
      <c r="S12" s="158">
        <f>'Jan 2019'!R3/'Jan 2019'!$BQ$3</f>
        <v>0</v>
      </c>
      <c r="T12" s="337">
        <f>'Jan 2019'!S3/'Jan 2019'!$BQ$3</f>
        <v>0</v>
      </c>
      <c r="U12" s="337">
        <f>'Jan 2019'!T3/'Jan 2019'!$BQ$3</f>
        <v>689655.17241379316</v>
      </c>
      <c r="V12" s="158">
        <f>'Jan 2019'!U3/'Jan 2019'!$BQ$3</f>
        <v>0</v>
      </c>
      <c r="W12" s="159">
        <f>'Jan 2019'!V3/'Jan 2019'!$BQ$3</f>
        <v>0</v>
      </c>
      <c r="X12" s="159">
        <f>'Jan 2019'!W3/'Jan 2019'!$BQ$3</f>
        <v>0</v>
      </c>
      <c r="Y12" s="288">
        <f>'Jan 2019'!X3/'Jan 2019'!$BQ$3</f>
        <v>0</v>
      </c>
      <c r="Z12" s="158">
        <f>'Jan 2019'!Z3/'Jan 2019'!$BQ$3</f>
        <v>0</v>
      </c>
      <c r="AA12" s="158">
        <f>'Jan 2019'!AA3/'Jan 2019'!$BQ$3</f>
        <v>0</v>
      </c>
      <c r="AB12" s="161">
        <f>'Jan 2019'!AB3/'Jan 2019'!$BQ$3</f>
        <v>0</v>
      </c>
      <c r="AC12" s="161">
        <f>'Jan 2019'!AC3/'Jan 2019'!$BQ$3</f>
        <v>0</v>
      </c>
      <c r="AD12" s="161">
        <f>'Jan 2019'!AD3/'Jan 2019'!$BQ$3</f>
        <v>0</v>
      </c>
      <c r="AE12" s="161">
        <f>'Jan 2019'!AE3/'Jan 2019'!$BQ$3</f>
        <v>0</v>
      </c>
      <c r="AF12" s="158">
        <f>'Jan 2019'!AF3/'Jan 2019'!$BQ$3</f>
        <v>0</v>
      </c>
      <c r="AG12" s="158">
        <f>'Jan 2019'!AG3/'Jan 2019'!$BQ$3</f>
        <v>0</v>
      </c>
      <c r="AH12" s="158">
        <f>'Jan 2019'!AI3/'Jan 2019'!$BQ$3</f>
        <v>689655.17241379316</v>
      </c>
      <c r="AI12" s="158">
        <f>'Jan 2019'!AJ3/'Jan 2019'!$BQ$3</f>
        <v>0</v>
      </c>
      <c r="AJ12" s="158">
        <f>'Jan 2019'!AK3/'Jan 2019'!$BQ$3</f>
        <v>0</v>
      </c>
      <c r="AK12" s="467">
        <f>'Jan 2019'!AL3/'Jan 2019'!$BQ$3</f>
        <v>0</v>
      </c>
      <c r="AL12" s="159">
        <f>'Jan 2019'!AM3/'Jan 2019'!$BQ$3</f>
        <v>0</v>
      </c>
      <c r="AM12" s="468">
        <f>'Jan 2019'!AN3/'Jan 2019'!$BQ$3</f>
        <v>0</v>
      </c>
      <c r="AN12" s="159">
        <f>'Jan 2019'!AO3/'Jan 2019'!$BQ$3</f>
        <v>775862.06896551733</v>
      </c>
      <c r="AO12" s="159">
        <f>'Jan 2019'!AP3/'Jan 2019'!$BQ$3</f>
        <v>603448.27586206899</v>
      </c>
      <c r="AP12" s="159">
        <f>'Jan 2019'!AQ3/'Jan 2019'!$BQ$3</f>
        <v>0</v>
      </c>
      <c r="AQ12" s="58">
        <f>'Jan 2019'!AR3/'Jan 2019'!$BQ$3</f>
        <v>0</v>
      </c>
      <c r="AR12" s="64">
        <f>'Jan 2019'!AS3/'Jan 2019'!$BQ$3</f>
        <v>0</v>
      </c>
      <c r="AS12" s="64">
        <f>'Jan 2019'!AT3/'Jan 2019'!$BQ$3</f>
        <v>603448.27586206899</v>
      </c>
      <c r="AT12" s="161">
        <f>'Jan 2019'!AU3/'Jan 2019'!$BQ$3</f>
        <v>1034482.7586206897</v>
      </c>
      <c r="AU12" s="158">
        <f>'Jan 2019'!AV3/'Jan 2019'!$BQ$3</f>
        <v>0</v>
      </c>
      <c r="AV12" s="161" t="e">
        <f>'Jan 2019'!#REF!/'Jan 2019'!$BQ$3</f>
        <v>#REF!</v>
      </c>
      <c r="AW12" s="159">
        <f>'Jan 2019'!AX3/'Jan 2019'!$BQ$3</f>
        <v>0</v>
      </c>
      <c r="AX12" s="158" t="e">
        <f>'Jan 2019'!#REF!/'Jan 2019'!$BQ$3</f>
        <v>#REF!</v>
      </c>
      <c r="AY12" s="159">
        <f>'Jan 2019'!AY3/'Jan 2019'!$BQ$3</f>
        <v>0</v>
      </c>
      <c r="AZ12" s="158">
        <f>'Jan 2019'!AZ3/'Jan 2019'!$BQ$3</f>
        <v>862068.96551724139</v>
      </c>
      <c r="BA12" s="158">
        <f>'Jan 2019'!BA3/'Jan 2019'!$BQ$3</f>
        <v>342887.93103448278</v>
      </c>
      <c r="BB12" s="158">
        <f>'Jan 2019'!BB3/'Jan 2019'!$BQ$3</f>
        <v>0</v>
      </c>
      <c r="BC12" s="159">
        <f>'Jan 2019'!BE3/'Jan 2019'!$BQ$3</f>
        <v>0</v>
      </c>
      <c r="BD12" s="158">
        <f>'Jan 2019'!BF3/'Jan 2019'!$BQ$3</f>
        <v>517241.37931034487</v>
      </c>
      <c r="BE12" s="159">
        <f>'Jan 2019'!BG3/'Jan 2019'!$BQ$3</f>
        <v>0</v>
      </c>
      <c r="BF12" s="159">
        <f>'Jan 2019'!BH3/'Jan 2019'!$BQ$3</f>
        <v>0</v>
      </c>
      <c r="BG12" s="159">
        <f>'Jan 2019'!BI3/'Jan 2019'!$BQ$3</f>
        <v>0</v>
      </c>
      <c r="BH12" s="159">
        <f>'Jan 2019'!BJ3/'Jan 2019'!$BQ$3</f>
        <v>0</v>
      </c>
      <c r="BI12" s="159">
        <f>'Jan 2019'!BK3/'Jan 2019'!$BQ$3</f>
        <v>0</v>
      </c>
      <c r="BJ12" s="11" t="e">
        <f>SUM(H12:BI12)</f>
        <v>#REF!</v>
      </c>
      <c r="BK12" s="11">
        <f>Summary!C5</f>
        <v>8000000</v>
      </c>
      <c r="BL12" s="106" t="e">
        <f>BK12-BJ12</f>
        <v>#REF!</v>
      </c>
      <c r="BM12" t="e">
        <f>BJ12='Jan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6034482.7586206896</v>
      </c>
      <c r="E13" s="48">
        <f>BK13</f>
        <v>7000000</v>
      </c>
      <c r="F13" s="138" t="e">
        <f>E13-B13</f>
        <v>#REF!</v>
      </c>
      <c r="G13" s="89" t="s">
        <v>36</v>
      </c>
      <c r="H13" s="158">
        <f>'Jan 2019'!G4/'Jan 2019'!$BQ$4</f>
        <v>0</v>
      </c>
      <c r="I13" s="158">
        <f>'Jan 2019'!H4/'Jan 2019'!$BQ$4</f>
        <v>0</v>
      </c>
      <c r="J13" s="158">
        <f>'Jan 2019'!I4/'Jan 2019'!$BQ$4</f>
        <v>0</v>
      </c>
      <c r="K13" s="158">
        <f>'Jan 2019'!J4/'Jan 2019'!$BQ$4</f>
        <v>431034.4827586207</v>
      </c>
      <c r="L13" s="158">
        <f>'Jan 2019'!K4/'Jan 2019'!$BQ$4</f>
        <v>0</v>
      </c>
      <c r="M13" s="158">
        <f>'Jan 2019'!L4/'Jan 2019'!$BQ$4</f>
        <v>0</v>
      </c>
      <c r="N13" s="158">
        <f>'Jan 2019'!M4/'Jan 2019'!$BQ$4</f>
        <v>431034.4827586207</v>
      </c>
      <c r="O13" s="158">
        <f>'Jan 2019'!N4/'Jan 2019'!$BQ$4</f>
        <v>0</v>
      </c>
      <c r="P13" s="158">
        <f>'Jan 2019'!O4/'Jan 2019'!$BQ$4</f>
        <v>0</v>
      </c>
      <c r="Q13" s="158">
        <f>'Jan 2019'!P4/'Jan 2019'!$BQ$4</f>
        <v>0</v>
      </c>
      <c r="R13" s="158">
        <f>'Jan 2019'!Q4/'Jan 2019'!$BQ$4</f>
        <v>737156.89655172417</v>
      </c>
      <c r="S13" s="158">
        <f>'Jan 2019'!R4/'Jan 2019'!$BQ$4</f>
        <v>0</v>
      </c>
      <c r="T13" s="337">
        <f>'Jan 2019'!S4/'Jan 2019'!$BQ$4</f>
        <v>0</v>
      </c>
      <c r="U13" s="337">
        <f>'Jan 2019'!T4/'Jan 2019'!$BQ$4</f>
        <v>431034.4827586207</v>
      </c>
      <c r="V13" s="158">
        <f>'Jan 2019'!U4/'Jan 2019'!$BQ$4</f>
        <v>0</v>
      </c>
      <c r="W13" s="159">
        <f>'Jan 2019'!V4/'Jan 2019'!$BQ$4</f>
        <v>0</v>
      </c>
      <c r="X13" s="159">
        <f>'Jan 2019'!W4/'Jan 2019'!$BQ$4</f>
        <v>0</v>
      </c>
      <c r="Y13" s="288">
        <f>'Jan 2019'!X4/'Jan 2019'!$BQ$4</f>
        <v>0</v>
      </c>
      <c r="Z13" s="158">
        <f>'Jan 2019'!Z4/'Jan 2019'!$BQ$4</f>
        <v>0</v>
      </c>
      <c r="AA13" s="158">
        <f>'Jan 2019'!AA4/'Jan 2019'!$BQ$4</f>
        <v>0</v>
      </c>
      <c r="AB13" s="161">
        <f>'Jan 2019'!AB4/'Jan 2019'!$BQ$4</f>
        <v>0</v>
      </c>
      <c r="AC13" s="161">
        <f>'Jan 2019'!AC4/'Jan 2019'!$BQ$4</f>
        <v>0</v>
      </c>
      <c r="AD13" s="288">
        <f>'Jan 2019'!AD4/'Jan 2019'!$BQ$4</f>
        <v>0</v>
      </c>
      <c r="AE13" s="158">
        <f>'Jan 2019'!AE4/'Jan 2019'!$BQ$4</f>
        <v>0</v>
      </c>
      <c r="AF13" s="50">
        <f>'Jan 2019'!AF4/'Jan 2019'!$BQ$4</f>
        <v>0</v>
      </c>
      <c r="AG13" s="161">
        <f>'Jan 2019'!AG4/'Jan 2019'!$BQ$4</f>
        <v>0</v>
      </c>
      <c r="AH13" s="161">
        <f>'Jan 2019'!AI4/'Jan 2019'!$BQ$4</f>
        <v>0</v>
      </c>
      <c r="AI13" s="158">
        <f>'Jan 2019'!AJ4/'Jan 2019'!$BQ$4</f>
        <v>0</v>
      </c>
      <c r="AJ13" s="161">
        <f>'Jan 2019'!AK4/'Jan 2019'!$BQ$4</f>
        <v>0</v>
      </c>
      <c r="AK13" s="467">
        <f>'Jan 2019'!AL4/'Jan 2019'!$BQ$4</f>
        <v>0</v>
      </c>
      <c r="AL13" s="159">
        <f>'Jan 2019'!AM4/'Jan 2019'!$BQ$4</f>
        <v>0</v>
      </c>
      <c r="AM13" s="158">
        <f>'Jan 2019'!AN4/'Jan 2019'!$BQ$4</f>
        <v>0</v>
      </c>
      <c r="AN13" s="159">
        <f>'Jan 2019'!AO4/'Jan 2019'!$BQ$4</f>
        <v>0</v>
      </c>
      <c r="AO13" s="159">
        <f>'Jan 2019'!AP4/'Jan 2019'!$BQ$4</f>
        <v>0</v>
      </c>
      <c r="AP13" s="159">
        <f>'Jan 2019'!AQ4/'Jan 2019'!$BQ$4</f>
        <v>0</v>
      </c>
      <c r="AQ13" s="58">
        <f>'Jan 2019'!AR4/'Jan 2019'!$BQ$4</f>
        <v>0</v>
      </c>
      <c r="AR13" s="6">
        <f>'Jan 2019'!AS4/'Jan 2019'!$BQ$4</f>
        <v>0</v>
      </c>
      <c r="AS13" s="6">
        <f>'Jan 2019'!AT4/'Jan 2019'!$BQ$4</f>
        <v>0</v>
      </c>
      <c r="AT13" s="161">
        <f>'Jan 2019'!AU4/'Jan 2019'!$BQ$4</f>
        <v>862068.96551724139</v>
      </c>
      <c r="AU13" s="158">
        <f>'Jan 2019'!AV4/'Jan 2019'!$BQ$4</f>
        <v>0</v>
      </c>
      <c r="AV13" s="161" t="e">
        <f>'Jan 2019'!#REF!/'Jan 2019'!$BQ$4</f>
        <v>#REF!</v>
      </c>
      <c r="AW13" s="159">
        <f>'Jan 2019'!AX4/'Jan 2019'!$BQ$4</f>
        <v>0</v>
      </c>
      <c r="AX13" s="158" t="e">
        <f>'Jan 2019'!#REF!/'Jan 2019'!$BQ$4</f>
        <v>#REF!</v>
      </c>
      <c r="AY13" s="159">
        <f>'Jan 2019'!AY4/'Jan 2019'!$BQ$4</f>
        <v>0</v>
      </c>
      <c r="AZ13" s="158">
        <f>'Jan 2019'!AZ4/'Jan 2019'!$BQ$4</f>
        <v>431034.4827586207</v>
      </c>
      <c r="BA13" s="158">
        <f>'Jan 2019'!BA4/'Jan 2019'!$BQ$4</f>
        <v>0</v>
      </c>
      <c r="BB13" s="158">
        <f>'Jan 2019'!BB4/'Jan 2019'!$BQ$4</f>
        <v>0</v>
      </c>
      <c r="BC13" s="13">
        <f>'Jan 2019'!BE4/'Jan 2019'!$BQ$4</f>
        <v>0</v>
      </c>
      <c r="BD13" s="158">
        <f>'Jan 2019'!BF4/'Jan 2019'!$BQ$4</f>
        <v>0</v>
      </c>
      <c r="BE13" s="159">
        <f>'Jan 2019'!BG4/'Jan 2019'!$BQ$4</f>
        <v>0</v>
      </c>
      <c r="BF13" s="159">
        <f>'Jan 2019'!BH4/'Jan 2019'!$BQ$4</f>
        <v>0</v>
      </c>
      <c r="BG13" s="159">
        <f>'Jan 2019'!BI4/'Jan 2019'!$BQ$4</f>
        <v>0</v>
      </c>
      <c r="BH13" s="159">
        <f>'Jan 2019'!BJ4/'Jan 2019'!$BQ$4</f>
        <v>0</v>
      </c>
      <c r="BI13" s="159">
        <f>'Jan 2019'!BK4/'Jan 2019'!$BQ$4</f>
        <v>0</v>
      </c>
      <c r="BJ13" s="11" t="e">
        <f>SUM(H13:BI13)</f>
        <v>#REF!</v>
      </c>
      <c r="BK13" s="11">
        <f>Summary!C6</f>
        <v>7000000</v>
      </c>
      <c r="BL13" s="106" t="e">
        <f>BK13-BJ13</f>
        <v>#REF!</v>
      </c>
      <c r="BM13" s="153" t="e">
        <f>BJ13='Jan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700000</v>
      </c>
      <c r="F15" s="138">
        <f>E15-B15</f>
        <v>700000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700000</v>
      </c>
      <c r="BL15" s="106">
        <f>BK15-BJ15</f>
        <v>700000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12931034.482758621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431034.4827586207</v>
      </c>
      <c r="L16" s="165">
        <f t="shared" si="7"/>
        <v>0</v>
      </c>
      <c r="M16" s="165">
        <f t="shared" si="7"/>
        <v>0</v>
      </c>
      <c r="N16" s="165">
        <f t="shared" si="7"/>
        <v>862068.96551724139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1168191.3793103448</v>
      </c>
      <c r="S16" s="165">
        <f t="shared" si="7"/>
        <v>0</v>
      </c>
      <c r="T16" s="165">
        <f>SUM(T12:T15)</f>
        <v>0</v>
      </c>
      <c r="U16" s="165">
        <f t="shared" si="7"/>
        <v>1120689.6551724139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0</v>
      </c>
      <c r="Z16" s="165">
        <f t="shared" si="7"/>
        <v>0</v>
      </c>
      <c r="AA16" s="165">
        <f t="shared" si="7"/>
        <v>0</v>
      </c>
      <c r="AB16" s="165">
        <f t="shared" si="7"/>
        <v>0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689655.17241379316</v>
      </c>
      <c r="AI16" s="165">
        <f t="shared" si="7"/>
        <v>0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775862.06896551733</v>
      </c>
      <c r="AO16" s="165">
        <f t="shared" si="7"/>
        <v>603448.27586206899</v>
      </c>
      <c r="AP16" s="165">
        <f t="shared" si="7"/>
        <v>0</v>
      </c>
      <c r="AQ16" s="165">
        <f t="shared" si="7"/>
        <v>0</v>
      </c>
      <c r="AR16" s="165">
        <f t="shared" si="7"/>
        <v>0</v>
      </c>
      <c r="AS16" s="165">
        <f t="shared" si="7"/>
        <v>603448.27586206899</v>
      </c>
      <c r="AT16" s="165">
        <f t="shared" si="7"/>
        <v>1896551.7241379311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1293103.448275862</v>
      </c>
      <c r="BA16" s="165">
        <f t="shared" si="7"/>
        <v>342887.93103448278</v>
      </c>
      <c r="BB16" s="165">
        <f t="shared" si="7"/>
        <v>0</v>
      </c>
      <c r="BC16" s="165">
        <f t="shared" si="7"/>
        <v>0</v>
      </c>
      <c r="BD16" s="165">
        <f>SUM(BD12:BD15)</f>
        <v>517241.37931034487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35398230.088495575</v>
      </c>
      <c r="E18" s="48">
        <f t="shared" ref="E18:E31" si="11">BK18</f>
        <v>40000000</v>
      </c>
      <c r="F18" s="138" t="e">
        <f t="shared" ref="F18:F31" si="12">E18-B18</f>
        <v>#REF!</v>
      </c>
      <c r="G18" s="92" t="s">
        <v>40</v>
      </c>
      <c r="H18" s="158">
        <f>'Jan 2019'!G8/'Jan 2019'!$BQ$8</f>
        <v>0</v>
      </c>
      <c r="I18" s="158">
        <f>'Jan 2019'!H8/'Jan 2019'!$BQ$8</f>
        <v>0</v>
      </c>
      <c r="J18" s="158">
        <f>'Jan 2019'!I8/'Jan 2019'!$BQ$8</f>
        <v>0</v>
      </c>
      <c r="K18" s="158">
        <f>'Jan 2019'!J8/'Jan 2019'!$BQ$8</f>
        <v>973451.32743362838</v>
      </c>
      <c r="L18" s="6">
        <f>'Jan 2019'!K8/'Jan 2019'!$BQ$8</f>
        <v>0</v>
      </c>
      <c r="M18" s="6">
        <f>'Jan 2019'!L8/'Jan 2019'!$BQ$8</f>
        <v>0</v>
      </c>
      <c r="N18" s="6">
        <f>'Jan 2019'!M8/'Jan 2019'!$BQ$8</f>
        <v>1061946.9026548674</v>
      </c>
      <c r="O18" s="6">
        <f>'Jan 2019'!N8/'Jan 2019'!$BQ$8</f>
        <v>0</v>
      </c>
      <c r="P18" s="6">
        <f>'Jan 2019'!O8/'Jan 2019'!$BQ$8</f>
        <v>0</v>
      </c>
      <c r="Q18" s="6">
        <f>'Jan 2019'!P8/'Jan 2019'!$BQ$8</f>
        <v>0</v>
      </c>
      <c r="R18" s="6">
        <f>'Jan 2019'!Q8/'Jan 2019'!$BQ$8</f>
        <v>3121457.5221238942</v>
      </c>
      <c r="S18" s="6">
        <f>'Jan 2019'!R8/'Jan 2019'!$BQ$8</f>
        <v>0</v>
      </c>
      <c r="T18" s="6">
        <f>'Jan 2019'!S8/'Jan 2019'!$BQ$8</f>
        <v>0</v>
      </c>
      <c r="U18" s="6">
        <f>'Jan 2019'!T8/'Jan 2019'!$BQ$8</f>
        <v>2827002.654867257</v>
      </c>
      <c r="V18" s="6">
        <f>'Jan 2019'!U8/'Jan 2019'!$BQ$8</f>
        <v>0</v>
      </c>
      <c r="W18" s="162">
        <f>'Jan 2019'!V8/'Jan 2019'!$BQ$8</f>
        <v>0</v>
      </c>
      <c r="X18" s="162">
        <f>'Jan 2019'!W8/'Jan 2019'!$BQ$8</f>
        <v>0</v>
      </c>
      <c r="Y18" s="339">
        <f>'Jan 2019'!X8/'Jan 2019'!$BQ$8</f>
        <v>1061946.9026548674</v>
      </c>
      <c r="Z18" s="339">
        <f>'Jan 2019'!Z8/'Jan 2019'!$BQ$8</f>
        <v>884955.75221238949</v>
      </c>
      <c r="AA18" s="6">
        <f>'Jan 2019'!AA8/'Jan 2019'!$BQ$8</f>
        <v>0</v>
      </c>
      <c r="AB18" s="6">
        <f>'Jan 2019'!AB8/'Jan 2019'!$BQ$8</f>
        <v>0</v>
      </c>
      <c r="AC18" s="6">
        <f>'Jan 2019'!AC8/'Jan 2019'!$BQ$8</f>
        <v>0</v>
      </c>
      <c r="AD18" s="288">
        <f>'Jan 2019'!AD8/'Jan 2019'!$BQ$8</f>
        <v>1592920.353982301</v>
      </c>
      <c r="AE18" s="6">
        <f>'Jan 2019'!AE8/'Jan 2019'!$BQ$8</f>
        <v>0</v>
      </c>
      <c r="AF18" s="6">
        <f>'Jan 2019'!AF8/'Jan 2019'!$BQ$8</f>
        <v>0</v>
      </c>
      <c r="AG18" s="6">
        <f>'Jan 2019'!AG8/'Jan 2019'!$BQ$8</f>
        <v>0</v>
      </c>
      <c r="AH18" s="6">
        <f>'Jan 2019'!AI8/'Jan 2019'!$BQ$8</f>
        <v>0</v>
      </c>
      <c r="AI18" s="288">
        <f>'Jan 2019'!AJ8/'Jan 2019'!$BQ$8</f>
        <v>1681415.9292035401</v>
      </c>
      <c r="AJ18" s="288">
        <f>'Jan 2019'!AK8/'Jan 2019'!$BQ$8</f>
        <v>0</v>
      </c>
      <c r="AK18" s="467">
        <f>'Jan 2019'!AL8/'Jan 2019'!$BQ$8</f>
        <v>0</v>
      </c>
      <c r="AL18" s="339">
        <f>'Jan 2019'!AM8/'Jan 2019'!$BQ$8</f>
        <v>0</v>
      </c>
      <c r="AM18" s="162">
        <f>'Jan 2019'!AN8/'Jan 2019'!$BQ$8</f>
        <v>0</v>
      </c>
      <c r="AN18" s="162">
        <f>'Jan 2019'!AO8/'Jan 2019'!$BQ$8</f>
        <v>2212389.3805309734</v>
      </c>
      <c r="AO18" s="162">
        <f>'Jan 2019'!AP8/'Jan 2019'!$BQ$8</f>
        <v>2389380.5309734517</v>
      </c>
      <c r="AP18" s="162">
        <f>'Jan 2019'!AQ8/'Jan 2019'!$BQ$8</f>
        <v>0</v>
      </c>
      <c r="AQ18" s="162">
        <f>'Jan 2019'!AR8/'Jan 2019'!$BQ$8</f>
        <v>0</v>
      </c>
      <c r="AR18" s="6">
        <f>'Jan 2019'!AS8/'Jan 2019'!$BQ$8</f>
        <v>0</v>
      </c>
      <c r="AS18" s="6">
        <f>'Jan 2019'!AT8/'Jan 2019'!$BQ$8</f>
        <v>2389380.5309734517</v>
      </c>
      <c r="AT18" s="25">
        <f>'Jan 2019'!AU8/'Jan 2019'!$BQ$8</f>
        <v>3097345.1327433633</v>
      </c>
      <c r="AU18" s="6">
        <f>'Jan 2019'!AV8/'Jan 2019'!$BQ$8</f>
        <v>0</v>
      </c>
      <c r="AV18" s="25" t="e">
        <f>'Jan 2019'!#REF!/'Jan 2019'!$BQ$8</f>
        <v>#REF!</v>
      </c>
      <c r="AW18" s="6">
        <f>'Jan 2019'!AX8/'Jan 2019'!$BQ$8</f>
        <v>2389380.5309734517</v>
      </c>
      <c r="AX18" s="341" t="e">
        <f>'Jan 2019'!#REF!/'Jan 2019'!$BQ$8</f>
        <v>#REF!</v>
      </c>
      <c r="AY18" s="6">
        <f>'Jan 2019'!AY8/'Jan 2019'!$BQ$8</f>
        <v>2212389.3805309734</v>
      </c>
      <c r="AZ18" s="6">
        <f>'Jan 2019'!AZ8/'Jan 2019'!$BQ$8</f>
        <v>2212389.3805309734</v>
      </c>
      <c r="BA18" s="6">
        <f>'Jan 2019'!BA8/'Jan 2019'!$BQ$8</f>
        <v>597796.46017699118</v>
      </c>
      <c r="BB18" s="158">
        <f>'Jan 2019'!BB8/'Jan 2019'!$BQ$8</f>
        <v>0</v>
      </c>
      <c r="BC18" s="159">
        <f>'Jan 2019'!BE8/'Jan 2019'!$BQ$8</f>
        <v>0</v>
      </c>
      <c r="BD18" s="6">
        <f>'Jan 2019'!BF8/'Jan 2019'!$BQ$8</f>
        <v>1504424.7787610621</v>
      </c>
      <c r="BE18" s="159">
        <f>'Jan 2019'!BG8/'Jan 2019'!$BQ$8</f>
        <v>0</v>
      </c>
      <c r="BF18" s="159">
        <f>'Jan 2019'!BH8/'Jan 2019'!$BQ$8</f>
        <v>0</v>
      </c>
      <c r="BG18" s="159">
        <f>'Jan 2019'!BI8/'Jan 2019'!$BQ$8</f>
        <v>0</v>
      </c>
      <c r="BH18" s="159">
        <f>'Jan 2019'!BJ8/'Jan 2019'!$BQ$8</f>
        <v>0</v>
      </c>
      <c r="BI18" s="159">
        <f>'Jan 2019'!BK8/'Jan 2019'!$BQ$8</f>
        <v>0</v>
      </c>
      <c r="BJ18" s="11" t="e">
        <f t="shared" ref="BJ18:BJ31" si="13">SUM(H18:BI18)</f>
        <v>#REF!</v>
      </c>
      <c r="BK18" s="11">
        <f>Summary!C10</f>
        <v>40000000</v>
      </c>
      <c r="BL18" s="106" t="e">
        <f t="shared" ref="BL18:BL31" si="14">BK18-BJ18</f>
        <v>#REF!</v>
      </c>
      <c r="BM18" s="153" t="e">
        <f>BJ18='Jan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13274336.283185842</v>
      </c>
      <c r="E19" s="48">
        <f t="shared" si="11"/>
        <v>15000000</v>
      </c>
      <c r="F19" s="138" t="e">
        <f t="shared" si="12"/>
        <v>#REF!</v>
      </c>
      <c r="G19" s="92" t="s">
        <v>41</v>
      </c>
      <c r="H19" s="158">
        <f>'Jan 2019'!G9/'Jan 2019'!$BQ$9</f>
        <v>0</v>
      </c>
      <c r="I19" s="158">
        <f>'Jan 2019'!H9/'Jan 2019'!$BQ$9</f>
        <v>0</v>
      </c>
      <c r="J19" s="158">
        <f>'Jan 2019'!I9/'Jan 2019'!$BQ$9</f>
        <v>0</v>
      </c>
      <c r="K19" s="158">
        <f>'Jan 2019'!J9/'Jan 2019'!$BQ$9</f>
        <v>0</v>
      </c>
      <c r="L19" s="158">
        <f>'Jan 2019'!K9/'Jan 2019'!$BQ$9</f>
        <v>0</v>
      </c>
      <c r="M19" s="158">
        <f>'Jan 2019'!L9/'Jan 2019'!$BQ$9</f>
        <v>0</v>
      </c>
      <c r="N19" s="6">
        <f>'Jan 2019'!M9/'Jan 2019'!$BQ$9</f>
        <v>530973.45132743369</v>
      </c>
      <c r="O19" s="6">
        <f>'Jan 2019'!N9/'Jan 2019'!$BQ$9</f>
        <v>0</v>
      </c>
      <c r="P19" s="6">
        <f>'Jan 2019'!O9/'Jan 2019'!$BQ$9</f>
        <v>0</v>
      </c>
      <c r="Q19" s="6">
        <f>'Jan 2019'!P9/'Jan 2019'!$BQ$9</f>
        <v>0</v>
      </c>
      <c r="R19" s="6">
        <f>'Jan 2019'!Q9/'Jan 2019'!$BQ$9</f>
        <v>1174720.353982301</v>
      </c>
      <c r="S19" s="6">
        <f>'Jan 2019'!R9/'Jan 2019'!$BQ$9</f>
        <v>0</v>
      </c>
      <c r="T19" s="6">
        <f>'Jan 2019'!S9/'Jan 2019'!$BQ$9</f>
        <v>0</v>
      </c>
      <c r="U19" s="6">
        <f>'Jan 2019'!T9/'Jan 2019'!$BQ$9</f>
        <v>884955.75221238949</v>
      </c>
      <c r="V19" s="6">
        <f>'Jan 2019'!U9/'Jan 2019'!$BQ$9</f>
        <v>0</v>
      </c>
      <c r="W19" s="162">
        <f>'Jan 2019'!V9/'Jan 2019'!$BQ$9</f>
        <v>0</v>
      </c>
      <c r="X19" s="162">
        <f>'Jan 2019'!W9/'Jan 2019'!$BQ$9</f>
        <v>0</v>
      </c>
      <c r="Y19" s="6">
        <f>'Jan 2019'!X9/'Jan 2019'!$BQ$9</f>
        <v>0</v>
      </c>
      <c r="Z19" s="1">
        <f>'Jan 2019'!Z9/'Jan 2019'!$BQ$9</f>
        <v>796460.17699115048</v>
      </c>
      <c r="AA19" s="6">
        <f>'Jan 2019'!AA9/'Jan 2019'!$BQ$9</f>
        <v>0</v>
      </c>
      <c r="AB19" s="6">
        <f>'Jan 2019'!AB9/'Jan 2019'!$BQ$9</f>
        <v>0</v>
      </c>
      <c r="AC19" s="6">
        <f>'Jan 2019'!AC9/'Jan 2019'!$BQ$9</f>
        <v>0</v>
      </c>
      <c r="AD19" s="288">
        <f>'Jan 2019'!AD9/'Jan 2019'!$BQ$9</f>
        <v>0</v>
      </c>
      <c r="AE19" s="6">
        <f>'Jan 2019'!AE9/'Jan 2019'!$BQ$9</f>
        <v>0</v>
      </c>
      <c r="AF19" s="6">
        <f>'Jan 2019'!AF9/'Jan 2019'!$BQ$9</f>
        <v>796460.17699115048</v>
      </c>
      <c r="AG19" s="6">
        <f>'Jan 2019'!AG9/'Jan 2019'!$BQ$9</f>
        <v>0</v>
      </c>
      <c r="AH19" s="6">
        <f>'Jan 2019'!AI9/'Jan 2019'!$BQ$9</f>
        <v>0</v>
      </c>
      <c r="AI19" s="288">
        <f>'Jan 2019'!AJ9/'Jan 2019'!$BQ$9</f>
        <v>707964.60176991159</v>
      </c>
      <c r="AJ19" s="288">
        <f>'Jan 2019'!AK9/'Jan 2019'!$BQ$9</f>
        <v>0</v>
      </c>
      <c r="AK19" s="467">
        <f>'Jan 2019'!AL9/'Jan 2019'!$BQ$9</f>
        <v>0</v>
      </c>
      <c r="AL19" s="6">
        <f>'Jan 2019'!AM9/'Jan 2019'!$BQ$9</f>
        <v>0</v>
      </c>
      <c r="AM19" s="162">
        <f>'Jan 2019'!AN9/'Jan 2019'!$BQ$9</f>
        <v>0</v>
      </c>
      <c r="AN19" s="162">
        <f>'Jan 2019'!AO9/'Jan 2019'!$BQ$9</f>
        <v>1769911.504424779</v>
      </c>
      <c r="AO19" s="162">
        <f>'Jan 2019'!AP9/'Jan 2019'!$BQ$9</f>
        <v>1327433.6283185843</v>
      </c>
      <c r="AP19" s="162">
        <f>'Jan 2019'!AQ9/'Jan 2019'!$BQ$9</f>
        <v>0</v>
      </c>
      <c r="AQ19" s="162">
        <f>'Jan 2019'!AR9/'Jan 2019'!$BQ$9</f>
        <v>0</v>
      </c>
      <c r="AR19" s="6">
        <f>'Jan 2019'!AS9/'Jan 2019'!$BQ$9</f>
        <v>0</v>
      </c>
      <c r="AS19" s="6">
        <f>'Jan 2019'!AT9/'Jan 2019'!$BQ$9</f>
        <v>1327433.6283185843</v>
      </c>
      <c r="AT19" s="25">
        <f>'Jan 2019'!AU9/'Jan 2019'!$BQ$9</f>
        <v>1769911.504424779</v>
      </c>
      <c r="AU19" s="6">
        <f>'Jan 2019'!AV9/'Jan 2019'!$BQ$9</f>
        <v>0</v>
      </c>
      <c r="AV19" s="25" t="e">
        <f>'Jan 2019'!#REF!/'Jan 2019'!$BQ$9</f>
        <v>#REF!</v>
      </c>
      <c r="AW19" s="6">
        <f>'Jan 2019'!AX9/'Jan 2019'!$BQ$9</f>
        <v>884955.75221238949</v>
      </c>
      <c r="AX19" s="341" t="e">
        <f>'Jan 2019'!#REF!/'Jan 2019'!$BQ$9</f>
        <v>#REF!</v>
      </c>
      <c r="AY19" s="6">
        <f>'Jan 2019'!AY9/'Jan 2019'!$BQ$9</f>
        <v>1150442.4778761063</v>
      </c>
      <c r="AZ19" s="162">
        <f>'Jan 2019'!AZ9/'Jan 2019'!$BQ$9</f>
        <v>973451.32743362838</v>
      </c>
      <c r="BA19" s="6">
        <f>'Jan 2019'!BA9/'Jan 2019'!$BQ$9</f>
        <v>429082.3008849558</v>
      </c>
      <c r="BB19" s="159">
        <f>'Jan 2019'!BB9/'Jan 2019'!$BQ$9</f>
        <v>0</v>
      </c>
      <c r="BC19" s="158">
        <f>'Jan 2019'!BE9/'Jan 2019'!$BQ$9</f>
        <v>0</v>
      </c>
      <c r="BD19" s="6">
        <f>'Jan 2019'!BF9/'Jan 2019'!$BQ$9</f>
        <v>619469.02654867258</v>
      </c>
      <c r="BE19" s="159">
        <f>'Jan 2019'!BG9/'Jan 2019'!$BQ$9</f>
        <v>0</v>
      </c>
      <c r="BF19" s="159">
        <f>'Jan 2019'!BH9/'Jan 2019'!$BQ$9</f>
        <v>0</v>
      </c>
      <c r="BG19" s="159">
        <f>'Jan 2019'!BI9/'Jan 2019'!$BQ$9</f>
        <v>0</v>
      </c>
      <c r="BH19" s="159">
        <f>'Jan 2019'!BJ9/'Jan 2019'!$BQ$9</f>
        <v>0</v>
      </c>
      <c r="BI19" s="159">
        <f>'Jan 2019'!BK9/'Jan 2019'!$BQ$9</f>
        <v>0</v>
      </c>
      <c r="BJ19" s="11" t="e">
        <f t="shared" si="13"/>
        <v>#REF!</v>
      </c>
      <c r="BK19" s="11">
        <f>Summary!C11</f>
        <v>15000000</v>
      </c>
      <c r="BL19" s="106" t="e">
        <f t="shared" si="14"/>
        <v>#REF!</v>
      </c>
      <c r="BM19" s="153" t="e">
        <f>BJ19='Jan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28318584.070796464</v>
      </c>
      <c r="E20" s="48">
        <f t="shared" si="11"/>
        <v>32000000</v>
      </c>
      <c r="F20" s="138" t="e">
        <f t="shared" si="12"/>
        <v>#REF!</v>
      </c>
      <c r="G20" s="92" t="s">
        <v>42</v>
      </c>
      <c r="H20" s="158">
        <f>'Jan 2019'!G10/'Jan 2019'!$BQ$10</f>
        <v>0</v>
      </c>
      <c r="I20" s="158">
        <f>'Jan 2019'!H10/'Jan 2019'!$BQ$10</f>
        <v>0</v>
      </c>
      <c r="J20" s="158">
        <f>'Jan 2019'!I10/'Jan 2019'!$BQ$10</f>
        <v>0</v>
      </c>
      <c r="K20" s="158">
        <f>'Jan 2019'!J10/'Jan 2019'!$BQ$10</f>
        <v>1061946.9026548674</v>
      </c>
      <c r="L20" s="153">
        <f>'Jan 2019'!K10/'Jan 2019'!$BQ$10</f>
        <v>0</v>
      </c>
      <c r="M20" s="153">
        <f>'Jan 2019'!L10/'Jan 2019'!$BQ$10</f>
        <v>0</v>
      </c>
      <c r="N20" s="6">
        <f>'Jan 2019'!M10/'Jan 2019'!$BQ$10</f>
        <v>884955.75221238949</v>
      </c>
      <c r="O20" s="6">
        <f>'Jan 2019'!N10/'Jan 2019'!$BQ$10</f>
        <v>0</v>
      </c>
      <c r="P20" s="6">
        <f>'Jan 2019'!O10/'Jan 2019'!$BQ$10</f>
        <v>0</v>
      </c>
      <c r="Q20" s="6">
        <f>'Jan 2019'!P10/'Jan 2019'!$BQ$10</f>
        <v>0</v>
      </c>
      <c r="R20" s="6">
        <f>'Jan 2019'!Q10/'Jan 2019'!$BQ$10</f>
        <v>1981361.0619469029</v>
      </c>
      <c r="S20" s="6">
        <f>'Jan 2019'!R10/'Jan 2019'!$BQ$10</f>
        <v>0</v>
      </c>
      <c r="T20" s="6">
        <f>'Jan 2019'!S10/'Jan 2019'!$BQ$10</f>
        <v>0</v>
      </c>
      <c r="U20" s="6">
        <f>'Jan 2019'!T10/'Jan 2019'!$BQ$10</f>
        <v>1150442.4778761063</v>
      </c>
      <c r="V20" s="6">
        <f>'Jan 2019'!U10/'Jan 2019'!$BQ$10</f>
        <v>0</v>
      </c>
      <c r="W20" s="162">
        <f>'Jan 2019'!V10/'Jan 2019'!$BQ$10</f>
        <v>0</v>
      </c>
      <c r="X20" s="162">
        <f>'Jan 2019'!W10/'Jan 2019'!$BQ$10</f>
        <v>0</v>
      </c>
      <c r="Y20" s="153">
        <f>'Jan 2019'!X10/'Jan 2019'!$BQ$10</f>
        <v>929203.53982300893</v>
      </c>
      <c r="Z20" s="6">
        <f>'Jan 2019'!Z10/'Jan 2019'!$BQ$10</f>
        <v>0</v>
      </c>
      <c r="AA20" s="6">
        <f>'Jan 2019'!AA10/'Jan 2019'!$BQ$10</f>
        <v>0</v>
      </c>
      <c r="AB20" s="6">
        <f>'Jan 2019'!AB10/'Jan 2019'!$BQ$10</f>
        <v>83038.053097345139</v>
      </c>
      <c r="AC20" s="6">
        <f>'Jan 2019'!AC10/'Jan 2019'!$BQ$10</f>
        <v>0</v>
      </c>
      <c r="AD20" s="6">
        <f>'Jan 2019'!AD10/'Jan 2019'!$BQ$10</f>
        <v>1415929.2035398232</v>
      </c>
      <c r="AE20" s="6">
        <f>'Jan 2019'!AE10/'Jan 2019'!$BQ$10</f>
        <v>0</v>
      </c>
      <c r="AF20" s="6">
        <f>'Jan 2019'!AF10/'Jan 2019'!$BQ$10</f>
        <v>1504424.7787610621</v>
      </c>
      <c r="AG20" s="6">
        <f>'Jan 2019'!AG10/'Jan 2019'!$BQ$10</f>
        <v>0</v>
      </c>
      <c r="AH20" s="6">
        <f>'Jan 2019'!AI10/'Jan 2019'!$BQ$10</f>
        <v>884955.75221238949</v>
      </c>
      <c r="AI20" s="288">
        <f>'Jan 2019'!AJ10/'Jan 2019'!$BQ$10</f>
        <v>1327433.6283185843</v>
      </c>
      <c r="AJ20" s="6">
        <f>'Jan 2019'!AK10/'Jan 2019'!$BQ$10</f>
        <v>0</v>
      </c>
      <c r="AK20" s="6">
        <f>'Jan 2019'!AL10/'Jan 2019'!$BQ$10</f>
        <v>0</v>
      </c>
      <c r="AL20" s="339">
        <f>'Jan 2019'!AM10/'Jan 2019'!$BQ$10</f>
        <v>0</v>
      </c>
      <c r="AM20" s="162">
        <f>'Jan 2019'!AN10/'Jan 2019'!$BQ$10</f>
        <v>0</v>
      </c>
      <c r="AN20" s="162">
        <f>'Jan 2019'!AO10/'Jan 2019'!$BQ$10</f>
        <v>1946902.6548672568</v>
      </c>
      <c r="AO20" s="162">
        <f>'Jan 2019'!AP10/'Jan 2019'!$BQ$10</f>
        <v>1946902.6548672568</v>
      </c>
      <c r="AP20" s="162">
        <f>'Jan 2019'!AQ10/'Jan 2019'!$BQ$10</f>
        <v>0</v>
      </c>
      <c r="AQ20" s="162">
        <f>'Jan 2019'!AR10/'Jan 2019'!$BQ$10</f>
        <v>0</v>
      </c>
      <c r="AR20" s="6">
        <f>'Jan 2019'!AS10/'Jan 2019'!$BQ$10</f>
        <v>0</v>
      </c>
      <c r="AS20" s="6">
        <f>'Jan 2019'!AT10/'Jan 2019'!$BQ$10</f>
        <v>1946902.6548672568</v>
      </c>
      <c r="AT20" s="25">
        <f>'Jan 2019'!AU10/'Jan 2019'!$BQ$10</f>
        <v>3008849.5575221241</v>
      </c>
      <c r="AU20" s="450">
        <f>'Jan 2019'!AV11/'Jan 2019'!$BQ$10</f>
        <v>142775.22123893807</v>
      </c>
      <c r="AV20" s="25" t="e">
        <f>'Jan 2019'!#REF!/'Jan 2019'!$BQ$10</f>
        <v>#REF!</v>
      </c>
      <c r="AW20" s="6">
        <f>'Jan 2019'!AX10/'Jan 2019'!$BQ$10</f>
        <v>1150442.4778761063</v>
      </c>
      <c r="AX20" s="6" t="e">
        <f>'Jan 2019'!#REF!/'Jan 2019'!$BQ$10</f>
        <v>#REF!</v>
      </c>
      <c r="AY20" s="6">
        <f>'Jan 2019'!AY10/'Jan 2019'!$BQ$10</f>
        <v>1637168.1415929205</v>
      </c>
      <c r="AZ20" s="6">
        <f>'Jan 2019'!AZ10/'Jan 2019'!$BQ$10</f>
        <v>1946902.6548672568</v>
      </c>
      <c r="BA20" s="6">
        <f>'Jan 2019'!BA10/'Jan 2019'!$BQ$10</f>
        <v>580530.97345132753</v>
      </c>
      <c r="BB20" s="158">
        <f>'Jan 2019'!BB10/'Jan 2019'!$BQ$10</f>
        <v>0</v>
      </c>
      <c r="BC20" s="159">
        <f>'Jan 2019'!BE10/'Jan 2019'!$BQ$10</f>
        <v>884955.75221238949</v>
      </c>
      <c r="BD20" s="6">
        <f>'Jan 2019'!BF10/'Jan 2019'!$BQ$10</f>
        <v>1504424.7787610621</v>
      </c>
      <c r="BE20" s="159">
        <f>'Jan 2019'!BG10/'Jan 2019'!$BQ$10</f>
        <v>0</v>
      </c>
      <c r="BF20" s="159">
        <f>'Jan 2019'!BH10/'Jan 2019'!$BQ$10</f>
        <v>0</v>
      </c>
      <c r="BG20" s="159">
        <f>'Jan 2019'!BI10/'Jan 2019'!$BQ$10</f>
        <v>0</v>
      </c>
      <c r="BH20" s="159">
        <f>'Jan 2019'!BJ10/'Jan 2019'!$BQ$10</f>
        <v>0</v>
      </c>
      <c r="BI20" s="159">
        <f>'Jan 2019'!BK10/'Jan 2019'!$BQ$10</f>
        <v>0</v>
      </c>
      <c r="BJ20" s="11" t="e">
        <f t="shared" si="13"/>
        <v>#REF!</v>
      </c>
      <c r="BK20" s="11">
        <f>Summary!C12</f>
        <v>32000000</v>
      </c>
      <c r="BL20" s="106" t="e">
        <f t="shared" si="14"/>
        <v>#REF!</v>
      </c>
      <c r="BM20" s="153" t="e">
        <f>BJ20='Jan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2654867.2566371686</v>
      </c>
      <c r="E21" s="48">
        <f t="shared" si="11"/>
        <v>3000000</v>
      </c>
      <c r="F21" s="138" t="e">
        <f t="shared" si="12"/>
        <v>#REF!</v>
      </c>
      <c r="G21" s="93" t="s">
        <v>43</v>
      </c>
      <c r="H21" s="158">
        <f>'Jan 2019'!G11/'Jan 2019'!$BQ$11</f>
        <v>0</v>
      </c>
      <c r="I21" s="158">
        <f>'Jan 2019'!H11/'Jan 2019'!$BQ$11</f>
        <v>0</v>
      </c>
      <c r="J21" s="158">
        <f>'Jan 2019'!I11/'Jan 2019'!$BQ$11</f>
        <v>0</v>
      </c>
      <c r="K21" s="158">
        <f>'Jan 2019'!J11/'Jan 2019'!$BQ$11</f>
        <v>265486.72566371685</v>
      </c>
      <c r="L21" s="6">
        <f>'Jan 2019'!K11/'Jan 2019'!$BQ$11</f>
        <v>0</v>
      </c>
      <c r="M21" s="6">
        <f>'Jan 2019'!L11/'Jan 2019'!$BQ$11</f>
        <v>0</v>
      </c>
      <c r="N21" s="6">
        <f>'Jan 2019'!M11/'Jan 2019'!$BQ$11</f>
        <v>0</v>
      </c>
      <c r="O21" s="6">
        <f>'Jan 2019'!N11/'Jan 2019'!$BQ$11</f>
        <v>0</v>
      </c>
      <c r="P21" s="6">
        <f>'Jan 2019'!O11/'Jan 2019'!$BQ$11</f>
        <v>0</v>
      </c>
      <c r="Q21" s="6">
        <f>'Jan 2019'!P11/'Jan 2019'!$BQ$11</f>
        <v>0</v>
      </c>
      <c r="R21" s="6">
        <f>'Jan 2019'!Q11/'Jan 2019'!$BQ$11</f>
        <v>199115.04424778762</v>
      </c>
      <c r="S21" s="6">
        <f>'Jan 2019'!R11/'Jan 2019'!$BQ$11</f>
        <v>0</v>
      </c>
      <c r="T21" s="6">
        <f>'Jan 2019'!S12/'Jan 2019'!$BQ$11</f>
        <v>0</v>
      </c>
      <c r="U21" s="6">
        <f>'Jan 2019'!T11/'Jan 2019'!$BQ$11</f>
        <v>353982.3008849558</v>
      </c>
      <c r="V21" s="6">
        <f>'Jan 2019'!U11/'Jan 2019'!$BQ$11</f>
        <v>0</v>
      </c>
      <c r="W21" s="162">
        <f>'Jan 2019'!V11/'Jan 2019'!$BQ$11</f>
        <v>0</v>
      </c>
      <c r="X21" s="162">
        <f>'Jan 2019'!W11/'Jan 2019'!$BQ$11</f>
        <v>0</v>
      </c>
      <c r="Y21" s="339">
        <f>'Jan 2019'!X11/'Jan 2019'!$BQ$11</f>
        <v>0</v>
      </c>
      <c r="Z21" s="6">
        <f>'Jan 2019'!Z11/'Jan 2019'!$BQ$11</f>
        <v>0</v>
      </c>
      <c r="AA21" s="6">
        <f>'Jan 2019'!AA11/'Jan 2019'!$BQ$11</f>
        <v>0</v>
      </c>
      <c r="AB21" s="6">
        <f>'Jan 2019'!AB11/'Jan 2019'!$BQ$11</f>
        <v>0</v>
      </c>
      <c r="AC21" s="6">
        <f>'Jan 2019'!AC11/'Jan 2019'!$BQ$11</f>
        <v>0</v>
      </c>
      <c r="AD21" s="6">
        <f>'Jan 2019'!AD11/'Jan 2019'!$BQ$11</f>
        <v>0</v>
      </c>
      <c r="AE21" s="6">
        <f>'Jan 2019'!AE11/'Jan 2019'!$BQ$11</f>
        <v>0</v>
      </c>
      <c r="AF21" s="6">
        <f>'Jan 2019'!AF11/'Jan 2019'!$BQ$11</f>
        <v>0</v>
      </c>
      <c r="AG21" s="6">
        <f>'Jan 2019'!AG11/'Jan 2019'!$BQ$11</f>
        <v>0</v>
      </c>
      <c r="AH21" s="6">
        <f>'Jan 2019'!AI11/'Jan 2019'!$BQ$11</f>
        <v>0</v>
      </c>
      <c r="AI21" s="288">
        <f>'Jan 2019'!AJ11/'Jan 2019'!$BQ$11</f>
        <v>353982.3008849558</v>
      </c>
      <c r="AJ21" s="6">
        <f>'Jan 2019'!AK11/'Jan 2019'!$BQ$11</f>
        <v>0</v>
      </c>
      <c r="AK21" s="6">
        <f>'Jan 2019'!AL11/'Jan 2019'!$BQ$11</f>
        <v>0</v>
      </c>
      <c r="AL21" s="162">
        <f>'Jan 2019'!AM11/'Jan 2019'!$BQ$11</f>
        <v>0</v>
      </c>
      <c r="AM21" s="162">
        <f>'Jan 2019'!AN11/'Jan 2019'!$BQ$11</f>
        <v>0</v>
      </c>
      <c r="AN21" s="162">
        <f>'Jan 2019'!AO11/'Jan 2019'!$BQ$11</f>
        <v>0</v>
      </c>
      <c r="AO21" s="162">
        <f>'Jan 2019'!AP11/'Jan 2019'!$BQ$11</f>
        <v>442477.87610619474</v>
      </c>
      <c r="AP21" s="162">
        <f>'Jan 2019'!AQ11/'Jan 2019'!$BQ$11</f>
        <v>0</v>
      </c>
      <c r="AQ21" s="162">
        <f>'Jan 2019'!AR11/'Jan 2019'!$BQ$11</f>
        <v>0</v>
      </c>
      <c r="AR21" s="342">
        <f>'Jan 2019'!AS11/'Jan 2019'!$BQ$11</f>
        <v>0</v>
      </c>
      <c r="AS21" s="342">
        <f>'Jan 2019'!AT11/'Jan 2019'!$BQ$11</f>
        <v>0</v>
      </c>
      <c r="AT21" s="25">
        <f>'Jan 2019'!AU11/'Jan 2019'!$BQ$11</f>
        <v>442477.87610619474</v>
      </c>
      <c r="AU21" s="6" t="e">
        <f>'Jan 2019'!#REF!/'Jan 2019'!$BQ$11</f>
        <v>#REF!</v>
      </c>
      <c r="AV21" s="25" t="e">
        <f>'Jan 2019'!#REF!/'Jan 2019'!$BQ$11</f>
        <v>#REF!</v>
      </c>
      <c r="AW21" s="6">
        <f>'Jan 2019'!AX11/'Jan 2019'!$BQ$11</f>
        <v>0</v>
      </c>
      <c r="AX21" s="6" t="e">
        <f>'Jan 2019'!#REF!/'Jan 2019'!$BQ$11</f>
        <v>#REF!</v>
      </c>
      <c r="AY21" s="162">
        <f>'Jan 2019'!AY11/'Jan 2019'!$BQ$11</f>
        <v>353982.3008849558</v>
      </c>
      <c r="AZ21" s="162">
        <f>'Jan 2019'!AZ11/'Jan 2019'!$BQ$11</f>
        <v>0</v>
      </c>
      <c r="BA21" s="6">
        <f>'Jan 2019'!BA11/'Jan 2019'!$BQ$11</f>
        <v>0</v>
      </c>
      <c r="BB21" s="159">
        <f>'Jan 2019'!BB11/'Jan 2019'!$BQ$11</f>
        <v>0</v>
      </c>
      <c r="BC21" s="159">
        <f>'Jan 2019'!BE11/'Jan 2019'!$BQ$11</f>
        <v>0</v>
      </c>
      <c r="BD21" s="6">
        <f>'Jan 2019'!BF11/'Jan 2019'!$BQ$11</f>
        <v>0</v>
      </c>
      <c r="BE21" s="159">
        <f>'Jan 2019'!BG11/'Jan 2019'!$BQ$11</f>
        <v>0</v>
      </c>
      <c r="BF21" s="159">
        <f>'Jan 2019'!BH11/'Jan 2019'!$BQ$11</f>
        <v>0</v>
      </c>
      <c r="BG21" s="196">
        <f>'Jan 2019'!BI11/'Jan 2019'!$BQ$11</f>
        <v>0</v>
      </c>
      <c r="BH21" s="159">
        <f>'Jan 2019'!BJ11/'Jan 2019'!$BQ$11</f>
        <v>0</v>
      </c>
      <c r="BI21" s="196">
        <f>'Jan 2019'!BK11/'Jan 2019'!$BQ$11</f>
        <v>0</v>
      </c>
      <c r="BJ21" s="11" t="e">
        <f t="shared" si="13"/>
        <v>#REF!</v>
      </c>
      <c r="BK21" s="11">
        <f>Summary!C13</f>
        <v>3000000</v>
      </c>
      <c r="BL21" s="106" t="e">
        <f t="shared" si="14"/>
        <v>#REF!</v>
      </c>
      <c r="BM21" s="153" t="e">
        <f>BJ21='Jan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12389380.530973453</v>
      </c>
      <c r="E22" s="48">
        <f t="shared" si="11"/>
        <v>14000000</v>
      </c>
      <c r="F22" s="138" t="e">
        <f t="shared" si="12"/>
        <v>#REF!</v>
      </c>
      <c r="G22" s="93" t="s">
        <v>44</v>
      </c>
      <c r="H22" s="158">
        <f>'Jan 2019'!G12/'Jan 2019'!$BQ$12</f>
        <v>0</v>
      </c>
      <c r="I22" s="158">
        <f>'Jan 2019'!H12/'Jan 2019'!$BQ$12</f>
        <v>0</v>
      </c>
      <c r="J22" s="158">
        <f>'Jan 2019'!I12/'Jan 2019'!$BQ$12</f>
        <v>0</v>
      </c>
      <c r="K22" s="158">
        <f>'Jan 2019'!J12/'Jan 2019'!$BQ$12</f>
        <v>0</v>
      </c>
      <c r="L22" s="6">
        <f>'Jan 2019'!K12/'Jan 2019'!$BQ$12</f>
        <v>0</v>
      </c>
      <c r="M22" s="6">
        <f>'Jan 2019'!L12/'Jan 2019'!$BQ$12</f>
        <v>0</v>
      </c>
      <c r="N22" s="6">
        <f>'Jan 2019'!M12/'Jan 2019'!$BQ$12</f>
        <v>0</v>
      </c>
      <c r="O22" s="6">
        <f>'Jan 2019'!N12/'Jan 2019'!$BQ$12</f>
        <v>0</v>
      </c>
      <c r="P22" s="6">
        <f>'Jan 2019'!O12/'Jan 2019'!$BQ$12</f>
        <v>0</v>
      </c>
      <c r="Q22" s="6">
        <f>'Jan 2019'!P12/'Jan 2019'!$BQ$12</f>
        <v>0</v>
      </c>
      <c r="R22" s="6">
        <f>'Jan 2019'!Q12/'Jan 2019'!$BQ$12</f>
        <v>1444215.0442477877</v>
      </c>
      <c r="S22" s="6">
        <f>'Jan 2019'!R12/'Jan 2019'!$BQ$12</f>
        <v>0</v>
      </c>
      <c r="T22" s="6" t="e">
        <f>'Jan 2019'!#REF!/'Jan 2019'!$BQ$12</f>
        <v>#REF!</v>
      </c>
      <c r="U22" s="6">
        <f>'Jan 2019'!T12/'Jan 2019'!$BQ$12</f>
        <v>1327433.6283185843</v>
      </c>
      <c r="V22" s="6">
        <f>'Jan 2019'!U12/'Jan 2019'!$BQ$12</f>
        <v>0</v>
      </c>
      <c r="W22" s="162">
        <f>'Jan 2019'!V12/'Jan 2019'!$BQ$12</f>
        <v>0</v>
      </c>
      <c r="X22" s="162">
        <f>'Jan 2019'!W12/'Jan 2019'!$BQ$12</f>
        <v>0</v>
      </c>
      <c r="Y22" s="339">
        <f>'Jan 2019'!X12/'Jan 2019'!$BQ$12</f>
        <v>353982.3008849558</v>
      </c>
      <c r="Z22" s="339">
        <f>'Jan 2019'!Z12/'Jan 2019'!$BQ$12</f>
        <v>398230.08849557524</v>
      </c>
      <c r="AA22" s="6">
        <f>'Jan 2019'!AA12/'Jan 2019'!$BQ$12</f>
        <v>0</v>
      </c>
      <c r="AB22" s="6">
        <f>'Jan 2019'!AB12/'Jan 2019'!$BQ$12</f>
        <v>0</v>
      </c>
      <c r="AC22" s="6">
        <f>'Jan 2019'!AC12/'Jan 2019'!$BQ$12</f>
        <v>0</v>
      </c>
      <c r="AD22" s="288">
        <f>'Jan 2019'!AD12/'Jan 2019'!$BQ$12</f>
        <v>0</v>
      </c>
      <c r="AE22" s="6">
        <f>'Jan 2019'!AE12/'Jan 2019'!$BQ$12</f>
        <v>0</v>
      </c>
      <c r="AF22" s="6">
        <f>'Jan 2019'!AF12/'Jan 2019'!$BQ$12</f>
        <v>0</v>
      </c>
      <c r="AG22" s="6">
        <f>'Jan 2019'!AG12/'Jan 2019'!$BQ$12</f>
        <v>0</v>
      </c>
      <c r="AH22" s="6">
        <f>'Jan 2019'!AI12/'Jan 2019'!$BQ$12</f>
        <v>0</v>
      </c>
      <c r="AI22" s="288">
        <f>'Jan 2019'!AJ12/'Jan 2019'!$BQ$12</f>
        <v>0</v>
      </c>
      <c r="AJ22" s="288">
        <f>'Jan 2019'!AK12/'Jan 2019'!$BQ$12</f>
        <v>0</v>
      </c>
      <c r="AK22" s="6">
        <f>'Jan 2019'!AL12/'Jan 2019'!$BQ$12</f>
        <v>0</v>
      </c>
      <c r="AL22" s="162">
        <f>'Jan 2019'!AM12/'Jan 2019'!$BQ$12</f>
        <v>0</v>
      </c>
      <c r="AM22" s="162">
        <f>'Jan 2019'!AN12/'Jan 2019'!$BQ$12</f>
        <v>0</v>
      </c>
      <c r="AN22" s="162">
        <f>'Jan 2019'!AO12/'Jan 2019'!$BQ$12</f>
        <v>1504424.7787610621</v>
      </c>
      <c r="AO22" s="162">
        <f>'Jan 2019'!AP12/'Jan 2019'!$BQ$12</f>
        <v>1327433.6283185843</v>
      </c>
      <c r="AP22" s="162">
        <f>'Jan 2019'!AQ12/'Jan 2019'!$BQ$12</f>
        <v>0</v>
      </c>
      <c r="AQ22" s="162">
        <f>'Jan 2019'!AR12/'Jan 2019'!$BQ$12</f>
        <v>0</v>
      </c>
      <c r="AR22" s="342">
        <f>'Jan 2019'!AS12/'Jan 2019'!$BQ$12</f>
        <v>0</v>
      </c>
      <c r="AS22" s="342">
        <f>'Jan 2019'!AT12/'Jan 2019'!$BQ$12</f>
        <v>1327433.6283185843</v>
      </c>
      <c r="AT22" s="25">
        <f>'Jan 2019'!AU12/'Jan 2019'!$BQ$12</f>
        <v>1858407.0796460179</v>
      </c>
      <c r="AU22" s="6">
        <f>'Jan 2019'!AV12/'Jan 2019'!$BQ$12</f>
        <v>0</v>
      </c>
      <c r="AV22" s="25" t="e">
        <f>'Jan 2019'!#REF!/'Jan 2019'!$BQ$12</f>
        <v>#REF!</v>
      </c>
      <c r="AW22" s="6">
        <f>'Jan 2019'!AX12/'Jan 2019'!$BQ$12</f>
        <v>1415929.2035398232</v>
      </c>
      <c r="AX22" s="341" t="e">
        <f>'Jan 2019'!#REF!/'Jan 2019'!$BQ$12</f>
        <v>#REF!</v>
      </c>
      <c r="AY22" s="162">
        <f>'Jan 2019'!AY12/'Jan 2019'!$BQ$12</f>
        <v>1504424.7787610621</v>
      </c>
      <c r="AZ22" s="162">
        <f>'Jan 2019'!AZ12/'Jan 2019'!$BQ$12</f>
        <v>442477.87610619474</v>
      </c>
      <c r="BA22" s="6">
        <f>'Jan 2019'!BA12/'Jan 2019'!$BQ$12</f>
        <v>356880.53097345139</v>
      </c>
      <c r="BB22" s="159">
        <f>'Jan 2019'!BB12/'Jan 2019'!$BQ$12</f>
        <v>0</v>
      </c>
      <c r="BC22" s="159">
        <f>'Jan 2019'!BE12/'Jan 2019'!$BQ$12</f>
        <v>0</v>
      </c>
      <c r="BD22" s="6">
        <f>'Jan 2019'!BF12/'Jan 2019'!$BQ$12</f>
        <v>442477.87610619474</v>
      </c>
      <c r="BE22" s="159">
        <f>'Jan 2019'!BG12/'Jan 2019'!$BQ$12</f>
        <v>0</v>
      </c>
      <c r="BF22" s="159">
        <f>'Jan 2019'!BH12/'Jan 2019'!$BQ$12</f>
        <v>0</v>
      </c>
      <c r="BG22" s="159">
        <f>'Jan 2019'!BI12/'Jan 2019'!$BQ$12</f>
        <v>0</v>
      </c>
      <c r="BH22" s="159">
        <f>'Jan 2019'!BJ12/'Jan 2019'!$BQ$12</f>
        <v>0</v>
      </c>
      <c r="BI22" s="159">
        <f>'Jan 2019'!BK12/'Jan 2019'!$BQ$12</f>
        <v>0</v>
      </c>
      <c r="BJ22" s="11" t="e">
        <f t="shared" si="13"/>
        <v>#REF!</v>
      </c>
      <c r="BK22" s="11">
        <f>Summary!C14</f>
        <v>14000000</v>
      </c>
      <c r="BL22" s="106" t="e">
        <f t="shared" si="14"/>
        <v>#REF!</v>
      </c>
      <c r="BM22" s="153" t="e">
        <f>BJ22='Jan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9734513.274336284</v>
      </c>
      <c r="E23" s="48">
        <f t="shared" si="11"/>
        <v>11000000</v>
      </c>
      <c r="F23" s="138" t="e">
        <f t="shared" si="12"/>
        <v>#REF!</v>
      </c>
      <c r="G23" s="93" t="s">
        <v>45</v>
      </c>
      <c r="H23" s="158">
        <f>'Jan 2019'!G13/'Jan 2019'!$BQ$13</f>
        <v>0</v>
      </c>
      <c r="I23" s="158">
        <f>'Jan 2019'!H13/'Jan 2019'!$BQ$13</f>
        <v>0</v>
      </c>
      <c r="J23" s="158">
        <f>'Jan 2019'!I13/'Jan 2019'!$BQ$13</f>
        <v>0</v>
      </c>
      <c r="K23" s="158">
        <f>'Jan 2019'!J13/'Jan 2019'!$BQ$13</f>
        <v>442477.87610619474</v>
      </c>
      <c r="L23" s="6">
        <f>'Jan 2019'!K13/'Jan 2019'!$BQ$13</f>
        <v>0</v>
      </c>
      <c r="M23" s="6">
        <f>'Jan 2019'!L13/'Jan 2019'!$BQ$13</f>
        <v>0</v>
      </c>
      <c r="N23" s="6">
        <f>'Jan 2019'!M13/'Jan 2019'!$BQ$13</f>
        <v>0</v>
      </c>
      <c r="O23" s="6">
        <f>'Jan 2019'!N13/'Jan 2019'!$BQ$13</f>
        <v>0</v>
      </c>
      <c r="P23" s="6">
        <f>'Jan 2019'!O13/'Jan 2019'!$BQ$13</f>
        <v>0</v>
      </c>
      <c r="Q23" s="6">
        <f>'Jan 2019'!P13/'Jan 2019'!$BQ$13</f>
        <v>0</v>
      </c>
      <c r="R23" s="6">
        <f>'Jan 2019'!Q13/'Jan 2019'!$BQ$13</f>
        <v>1116562.8318584072</v>
      </c>
      <c r="S23" s="361">
        <f>'Jan 2019'!R13/'Jan 2019'!$BQ$13</f>
        <v>0</v>
      </c>
      <c r="T23" s="6">
        <f>'Jan 2019'!S13/'Jan 2019'!$BQ$13</f>
        <v>0</v>
      </c>
      <c r="U23" s="6">
        <f>'Jan 2019'!T13/'Jan 2019'!$BQ$13</f>
        <v>884955.75221238949</v>
      </c>
      <c r="V23" s="6">
        <f>'Jan 2019'!U13/'Jan 2019'!$BQ$13</f>
        <v>0</v>
      </c>
      <c r="W23" s="162">
        <f>'Jan 2019'!V13/'Jan 2019'!$BQ$13</f>
        <v>0</v>
      </c>
      <c r="X23" s="162">
        <f>'Jan 2019'!W13/'Jan 2019'!$BQ$13</f>
        <v>0</v>
      </c>
      <c r="Y23" s="339">
        <f>'Jan 2019'!X13/'Jan 2019'!$BQ$13</f>
        <v>0</v>
      </c>
      <c r="Z23" s="339">
        <f>'Jan 2019'!Z13/'Jan 2019'!$BQ$13</f>
        <v>0</v>
      </c>
      <c r="AA23" s="6">
        <f>'Jan 2019'!AA13/'Jan 2019'!$BQ$13</f>
        <v>0</v>
      </c>
      <c r="AB23" s="6">
        <f>'Jan 2019'!AB13/'Jan 2019'!$BQ$13</f>
        <v>0</v>
      </c>
      <c r="AC23" s="6">
        <f>'Jan 2019'!AC13/'Jan 2019'!$BQ$13</f>
        <v>0</v>
      </c>
      <c r="AD23" s="6">
        <f>'Jan 2019'!AD13/'Jan 2019'!$BQ$13</f>
        <v>0</v>
      </c>
      <c r="AE23" s="6">
        <f>'Jan 2019'!AE13/'Jan 2019'!$BQ$13</f>
        <v>0</v>
      </c>
      <c r="AF23" s="6">
        <f>'Jan 2019'!AF13/'Jan 2019'!$BQ$13</f>
        <v>0</v>
      </c>
      <c r="AG23" s="6">
        <f>'Jan 2019'!AG13/'Jan 2019'!$BQ$13</f>
        <v>0</v>
      </c>
      <c r="AH23" s="6">
        <f>'Jan 2019'!AI13/'Jan 2019'!$BQ$13</f>
        <v>0</v>
      </c>
      <c r="AI23" s="288">
        <f>'Jan 2019'!AJ13/'Jan 2019'!$BQ$13</f>
        <v>0</v>
      </c>
      <c r="AJ23" s="6">
        <f>'Jan 2019'!AK13/'Jan 2019'!$BQ$13</f>
        <v>0</v>
      </c>
      <c r="AK23" s="6">
        <f>'Jan 2019'!AL13/'Jan 2019'!$BQ$13</f>
        <v>0</v>
      </c>
      <c r="AL23" s="162">
        <f>'Jan 2019'!AM13/'Jan 2019'!$BQ$13</f>
        <v>0</v>
      </c>
      <c r="AM23" s="162">
        <f>'Jan 2019'!AN13/'Jan 2019'!$BQ$13</f>
        <v>0</v>
      </c>
      <c r="AN23" s="162">
        <f>'Jan 2019'!AO13/'Jan 2019'!$BQ$13</f>
        <v>1327433.6283185843</v>
      </c>
      <c r="AO23" s="162">
        <f>'Jan 2019'!AP13/'Jan 2019'!$BQ$13</f>
        <v>1327433.6283185843</v>
      </c>
      <c r="AP23" s="162">
        <f>'Jan 2019'!AQ13/'Jan 2019'!$BQ$13</f>
        <v>0</v>
      </c>
      <c r="AQ23" s="340">
        <f>'Jan 2019'!AR13/'Jan 2019'!$BQ$13</f>
        <v>0</v>
      </c>
      <c r="AR23" s="342">
        <f>'Jan 2019'!AS13/'Jan 2019'!$BQ$13</f>
        <v>0</v>
      </c>
      <c r="AS23" s="342">
        <f>'Jan 2019'!AT13/'Jan 2019'!$BQ$13</f>
        <v>1327433.6283185843</v>
      </c>
      <c r="AT23" s="464">
        <f>'Jan 2019'!AU13/'Jan 2019'!$BQ$13</f>
        <v>884955.75221238949</v>
      </c>
      <c r="AU23" s="6">
        <f>'Jan 2019'!AV13/'Jan 2019'!$BQ$13</f>
        <v>0</v>
      </c>
      <c r="AV23" s="25" t="e">
        <f>'Jan 2019'!#REF!/'Jan 2019'!$BQ$13</f>
        <v>#REF!</v>
      </c>
      <c r="AW23" s="6">
        <f>'Jan 2019'!AX13/'Jan 2019'!$BQ$13</f>
        <v>1327433.6283185843</v>
      </c>
      <c r="AX23" s="341" t="e">
        <f>'Jan 2019'!#REF!/'Jan 2019'!$BQ$13</f>
        <v>#REF!</v>
      </c>
      <c r="AY23" s="162">
        <f>'Jan 2019'!AY13/'Jan 2019'!$BQ$13</f>
        <v>1327433.6283185843</v>
      </c>
      <c r="AZ23" s="162">
        <f>'Jan 2019'!AZ13/'Jan 2019'!$BQ$13</f>
        <v>663716.81415929215</v>
      </c>
      <c r="BA23" s="6">
        <f>'Jan 2019'!BA13/'Jan 2019'!$BQ$13</f>
        <v>380738.05309734517</v>
      </c>
      <c r="BB23" s="159">
        <f>'Jan 2019'!BB13/'Jan 2019'!$BQ$13</f>
        <v>0</v>
      </c>
      <c r="BC23" s="159">
        <f>'Jan 2019'!BE13/'Jan 2019'!$BQ$13</f>
        <v>442477.87610619474</v>
      </c>
      <c r="BD23" s="6">
        <f>'Jan 2019'!BF13/'Jan 2019'!$BQ$13</f>
        <v>442477.87610619474</v>
      </c>
      <c r="BE23" s="159">
        <f>'Jan 2019'!BG13/'Jan 2019'!$BQ$13</f>
        <v>0</v>
      </c>
      <c r="BF23" s="159">
        <f>'Jan 2019'!BH13/'Jan 2019'!$BQ$13</f>
        <v>0</v>
      </c>
      <c r="BG23" s="159">
        <f>'Jan 2019'!BI13/'Jan 2019'!$BQ$13</f>
        <v>0</v>
      </c>
      <c r="BH23" s="159">
        <f>'Jan 2019'!BJ13/'Jan 2019'!$BQ$13</f>
        <v>0</v>
      </c>
      <c r="BI23" s="159">
        <f>'Jan 2019'!BK13/'Jan 2019'!$BQ$13</f>
        <v>0</v>
      </c>
      <c r="BJ23" s="11" t="e">
        <f t="shared" si="13"/>
        <v>#REF!</v>
      </c>
      <c r="BK23" s="11">
        <f>Summary!C15</f>
        <v>11000000</v>
      </c>
      <c r="BL23" s="106" t="e">
        <f t="shared" si="14"/>
        <v>#REF!</v>
      </c>
      <c r="BM23" s="153" t="e">
        <f>BJ23='Jan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4424778.7610619469</v>
      </c>
      <c r="E24" s="48">
        <f t="shared" si="11"/>
        <v>5000000</v>
      </c>
      <c r="F24" s="138" t="e">
        <f t="shared" si="12"/>
        <v>#REF!</v>
      </c>
      <c r="G24" s="93" t="s">
        <v>182</v>
      </c>
      <c r="H24" s="158">
        <f>'Jan 2019'!G14/'Jan 2019'!$BQ$14</f>
        <v>0</v>
      </c>
      <c r="I24" s="158">
        <f>'Jan 2019'!H14/'Jan 2019'!$BQ$14</f>
        <v>0</v>
      </c>
      <c r="J24" s="158">
        <f>'Jan 2019'!I14/'Jan 2019'!$BQ$14</f>
        <v>0</v>
      </c>
      <c r="K24" s="158">
        <f>'Jan 2019'!J14/'Jan 2019'!$BQ$14</f>
        <v>442477.87610619474</v>
      </c>
      <c r="L24" s="6">
        <f>'Jan 2019'!K14/'Jan 2019'!$BQ$14</f>
        <v>0</v>
      </c>
      <c r="M24" s="6">
        <f>'Jan 2019'!L14/'Jan 2019'!$BQ$14</f>
        <v>0</v>
      </c>
      <c r="N24" s="6">
        <f>'Jan 2019'!M14/'Jan 2019'!$BQ$14</f>
        <v>353982.3008849558</v>
      </c>
      <c r="O24" s="6">
        <f>'Jan 2019'!N14/'Jan 2019'!$BQ$14</f>
        <v>0</v>
      </c>
      <c r="P24" s="6">
        <f>'Jan 2019'!O14/'Jan 2019'!$BQ$14</f>
        <v>0</v>
      </c>
      <c r="Q24" s="6">
        <f>'Jan 2019'!P14/'Jan 2019'!$BQ$14</f>
        <v>0</v>
      </c>
      <c r="R24" s="6">
        <f>'Jan 2019'!Q14/'Jan 2019'!$BQ$14</f>
        <v>181846.90265486727</v>
      </c>
      <c r="S24" s="6">
        <f>'Jan 2019'!R14/'Jan 2019'!$BQ$14</f>
        <v>0</v>
      </c>
      <c r="T24" s="162">
        <f>'Jan 2019'!S14/'Jan 2019'!$BQ$14</f>
        <v>0</v>
      </c>
      <c r="U24" s="162">
        <f>'Jan 2019'!T14/'Jan 2019'!$BQ$14</f>
        <v>0</v>
      </c>
      <c r="V24" s="6">
        <f>'Jan 2019'!U14/'Jan 2019'!$BQ$14</f>
        <v>0</v>
      </c>
      <c r="W24" s="162">
        <f>'Jan 2019'!V14/'Jan 2019'!$BQ$14</f>
        <v>0</v>
      </c>
      <c r="X24" s="162">
        <f>'Jan 2019'!W14/'Jan 2019'!$BQ$14</f>
        <v>0</v>
      </c>
      <c r="Y24" s="339">
        <f>'Jan 2019'!X14/'Jan 2019'!$BQ$14</f>
        <v>309734.51327433629</v>
      </c>
      <c r="Z24" s="162">
        <f>'Jan 2019'!Z14/'Jan 2019'!$BQ$14</f>
        <v>0</v>
      </c>
      <c r="AA24" s="162">
        <f>'Jan 2019'!AA14/'Jan 2019'!$BQ$14</f>
        <v>0</v>
      </c>
      <c r="AB24" s="6">
        <f>'Jan 2019'!AB14/'Jan 2019'!$BQ$14</f>
        <v>0</v>
      </c>
      <c r="AC24" s="6">
        <f>'Jan 2019'!AC14/'Jan 2019'!$BQ$14</f>
        <v>0</v>
      </c>
      <c r="AD24" s="288">
        <f>'Jan 2019'!AD14/'Jan 2019'!$BQ$14</f>
        <v>0</v>
      </c>
      <c r="AE24" s="162">
        <f>'Jan 2019'!AE14/'Jan 2019'!$BQ$14</f>
        <v>0</v>
      </c>
      <c r="AF24" s="288">
        <f>'Jan 2019'!AF14/'Jan 2019'!$BQ$14</f>
        <v>0</v>
      </c>
      <c r="AG24" s="162">
        <f>'Jan 2019'!AG14/'Jan 2019'!$BQ$14</f>
        <v>0</v>
      </c>
      <c r="AH24" s="162">
        <f>'Jan 2019'!AI14/'Jan 2019'!$BQ$14</f>
        <v>0</v>
      </c>
      <c r="AI24" s="288">
        <f>'Jan 2019'!AJ14/'Jan 2019'!$BQ$14</f>
        <v>265486.72566371685</v>
      </c>
      <c r="AJ24" s="6">
        <f>'Jan 2019'!AK14/'Jan 2019'!$BQ$14</f>
        <v>0</v>
      </c>
      <c r="AK24" s="467">
        <f>'Jan 2019'!AL14/'Jan 2019'!$BQ$14</f>
        <v>0</v>
      </c>
      <c r="AL24" s="162">
        <f>'Jan 2019'!AM14/'Jan 2019'!$BQ$14</f>
        <v>0</v>
      </c>
      <c r="AM24" s="162">
        <f>'Jan 2019'!AN14/'Jan 2019'!$BQ$14</f>
        <v>0</v>
      </c>
      <c r="AN24" s="162">
        <f>'Jan 2019'!AO14/'Jan 2019'!$BQ$14</f>
        <v>530973.45132743369</v>
      </c>
      <c r="AO24" s="162">
        <f>'Jan 2019'!AP14/'Jan 2019'!$BQ$14</f>
        <v>530973.45132743369</v>
      </c>
      <c r="AP24" s="162">
        <f>'Jan 2019'!AQ14/'Jan 2019'!$BQ$14</f>
        <v>0</v>
      </c>
      <c r="AQ24" s="162">
        <f>'Jan 2019'!AR14/'Jan 2019'!$BQ$14</f>
        <v>0</v>
      </c>
      <c r="AR24" s="343">
        <f>'Jan 2019'!AS14/'Jan 2019'!$BQ$14</f>
        <v>0</v>
      </c>
      <c r="AS24" s="343">
        <f>'Jan 2019'!AT14/'Jan 2019'!$BQ$14</f>
        <v>530973.45132743369</v>
      </c>
      <c r="AT24" s="464">
        <f>'Jan 2019'!AU14/'Jan 2019'!$BQ$14</f>
        <v>398230.08849557524</v>
      </c>
      <c r="AU24" s="6">
        <f>'Jan 2019'!AV14/'Jan 2019'!$BQ$14</f>
        <v>0</v>
      </c>
      <c r="AV24" s="464" t="e">
        <f>'Jan 2019'!#REF!/'Jan 2019'!$BQ$14</f>
        <v>#REF!</v>
      </c>
      <c r="AW24" s="6">
        <f>'Jan 2019'!AX14/'Jan 2019'!$BQ$14</f>
        <v>442477.87610619474</v>
      </c>
      <c r="AX24" s="6" t="e">
        <f>'Jan 2019'!#REF!/'Jan 2019'!$BQ$14</f>
        <v>#REF!</v>
      </c>
      <c r="AY24" s="28">
        <f>'Jan 2019'!AY14/'Jan 2019'!$BQ$14</f>
        <v>442477.87610619474</v>
      </c>
      <c r="AZ24" s="162">
        <f>'Jan 2019'!AZ14/'Jan 2019'!$BQ$14</f>
        <v>0</v>
      </c>
      <c r="BA24" s="6">
        <f>'Jan 2019'!BA14/'Jan 2019'!$BQ$14</f>
        <v>0</v>
      </c>
      <c r="BB24" s="159">
        <f>'Jan 2019'!BB14/'Jan 2019'!$BQ$14</f>
        <v>0</v>
      </c>
      <c r="BC24" s="159">
        <f>'Jan 2019'!BE14/'Jan 2019'!$BQ$14</f>
        <v>0</v>
      </c>
      <c r="BD24" s="162">
        <f>'Jan 2019'!BF14/'Jan 2019'!$BQ$14</f>
        <v>353982.3008849558</v>
      </c>
      <c r="BE24" s="159">
        <f>'Jan 2019'!BG14/'Jan 2019'!$BQ$14</f>
        <v>0</v>
      </c>
      <c r="BF24" s="159">
        <f>'Jan 2019'!BH14/'Jan 2019'!$BQ$14</f>
        <v>0</v>
      </c>
      <c r="BG24" s="159">
        <f>'Jan 2019'!BI14/'Jan 2019'!$BQ$14</f>
        <v>0</v>
      </c>
      <c r="BH24" s="159">
        <f>'Jan 2019'!BJ14/'Jan 2019'!$BQ$14</f>
        <v>0</v>
      </c>
      <c r="BI24" s="159">
        <f>'Jan 2019'!BK14/'Jan 2019'!$BQ$14</f>
        <v>0</v>
      </c>
      <c r="BJ24" s="11" t="e">
        <f t="shared" si="13"/>
        <v>#REF!</v>
      </c>
      <c r="BK24" s="11">
        <f>Summary!C16</f>
        <v>5000000</v>
      </c>
      <c r="BL24" s="109" t="e">
        <f t="shared" si="14"/>
        <v>#REF!</v>
      </c>
      <c r="BM24" s="153" t="e">
        <f>BJ24='Jan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'Jan 2019'!#REF!/'Jan 2019'!#REF!</f>
        <v>#REF!</v>
      </c>
      <c r="I25" s="158" t="e">
        <f>'Jan 2019'!#REF!/'Jan 2019'!#REF!</f>
        <v>#REF!</v>
      </c>
      <c r="J25" s="158" t="e">
        <f>'Jan 2019'!#REF!/'Jan 2019'!#REF!</f>
        <v>#REF!</v>
      </c>
      <c r="K25" s="158" t="e">
        <f>'Jan 2019'!#REF!/'Jan 2019'!#REF!</f>
        <v>#REF!</v>
      </c>
      <c r="L25" s="6" t="e">
        <f>'Jan 2019'!#REF!/'Jan 2019'!#REF!</f>
        <v>#REF!</v>
      </c>
      <c r="M25" s="6" t="e">
        <f>'Jan 2019'!#REF!/'Jan 2019'!#REF!</f>
        <v>#REF!</v>
      </c>
      <c r="N25" s="6" t="e">
        <f>'Jan 2019'!#REF!/'Jan 2019'!#REF!</f>
        <v>#REF!</v>
      </c>
      <c r="O25" s="6" t="e">
        <f>'Jan 2019'!#REF!/'Jan 2019'!#REF!</f>
        <v>#REF!</v>
      </c>
      <c r="P25" s="6" t="e">
        <f>'Jan 2019'!#REF!/'Jan 2019'!#REF!</f>
        <v>#REF!</v>
      </c>
      <c r="Q25" s="6" t="e">
        <f>'Jan 2019'!#REF!/'Jan 2019'!#REF!</f>
        <v>#REF!</v>
      </c>
      <c r="R25" s="6" t="e">
        <f>'Jan 2019'!#REF!/'Jan 2019'!#REF!</f>
        <v>#REF!</v>
      </c>
      <c r="S25" s="6" t="e">
        <f>'Jan 2019'!#REF!/'Jan 2019'!#REF!</f>
        <v>#REF!</v>
      </c>
      <c r="T25" s="344" t="e">
        <f>'Jan 2019'!#REF!/'Jan 2019'!#REF!</f>
        <v>#REF!</v>
      </c>
      <c r="U25" s="344" t="e">
        <f>'Jan 2019'!#REF!/'Jan 2019'!#REF!</f>
        <v>#REF!</v>
      </c>
      <c r="V25" s="6" t="e">
        <f>'Jan 2019'!#REF!/'Jan 2019'!#REF!</f>
        <v>#REF!</v>
      </c>
      <c r="W25" s="162" t="e">
        <f>'Jan 2019'!#REF!/'Jan 2019'!#REF!</f>
        <v>#REF!</v>
      </c>
      <c r="X25" s="162" t="e">
        <f>'Jan 2019'!#REF!/'Jan 2019'!#REF!</f>
        <v>#REF!</v>
      </c>
      <c r="Y25" s="339" t="e">
        <f>'Jan 2019'!#REF!/'Jan 2019'!#REF!</f>
        <v>#REF!</v>
      </c>
      <c r="Z25" s="339" t="e">
        <f>'Jan 2019'!#REF!/'Jan 2019'!#REF!</f>
        <v>#REF!</v>
      </c>
      <c r="AA25" s="6" t="e">
        <f>'Jan 2019'!#REF!/'Jan 2019'!#REF!</f>
        <v>#REF!</v>
      </c>
      <c r="AB25" s="6" t="e">
        <f>'Jan 2019'!#REF!/'Jan 2019'!#REF!</f>
        <v>#REF!</v>
      </c>
      <c r="AC25" s="6" t="e">
        <f>'Jan 2019'!#REF!/'Jan 2019'!#REF!</f>
        <v>#REF!</v>
      </c>
      <c r="AD25" s="6" t="e">
        <f>'Jan 2019'!#REF!/'Jan 2019'!#REF!</f>
        <v>#REF!</v>
      </c>
      <c r="AE25" s="6" t="e">
        <f>'Jan 2019'!#REF!/'Jan 2019'!#REF!</f>
        <v>#REF!</v>
      </c>
      <c r="AF25" s="162" t="e">
        <f>'Jan 2019'!#REF!/'Jan 2019'!#REF!</f>
        <v>#REF!</v>
      </c>
      <c r="AG25" s="6" t="e">
        <f>'Jan 2019'!#REF!/'Jan 2019'!#REF!</f>
        <v>#REF!</v>
      </c>
      <c r="AH25" s="6" t="e">
        <f>'Jan 2019'!#REF!/'Jan 2019'!#REF!</f>
        <v>#REF!</v>
      </c>
      <c r="AI25" s="288" t="e">
        <f>'Jan 2019'!#REF!/'Jan 2019'!#REF!</f>
        <v>#REF!</v>
      </c>
      <c r="AJ25" s="6" t="e">
        <f>'Jan 2019'!#REF!/'Jan 2019'!#REF!</f>
        <v>#REF!</v>
      </c>
      <c r="AK25" s="6" t="e">
        <f>'Jan 2019'!#REF!/'Jan 2019'!#REF!</f>
        <v>#REF!</v>
      </c>
      <c r="AL25" s="162" t="e">
        <f>'Jan 2019'!#REF!/'Jan 2019'!#REF!</f>
        <v>#REF!</v>
      </c>
      <c r="AM25" s="162" t="e">
        <f>'Jan 2019'!#REF!/'Jan 2019'!#REF!</f>
        <v>#REF!</v>
      </c>
      <c r="AN25" s="162" t="e">
        <f>'Jan 2019'!#REF!/'Jan 2019'!#REF!</f>
        <v>#REF!</v>
      </c>
      <c r="AO25" s="162" t="e">
        <f>'Jan 2019'!#REF!/'Jan 2019'!#REF!</f>
        <v>#REF!</v>
      </c>
      <c r="AP25" s="162" t="e">
        <f>'Jan 2019'!#REF!/'Jan 2019'!#REF!</f>
        <v>#REF!</v>
      </c>
      <c r="AQ25" s="162" t="e">
        <f>'Jan 2019'!#REF!/'Jan 2019'!#REF!</f>
        <v>#REF!</v>
      </c>
      <c r="AR25" s="342" t="e">
        <f>'Jan 2019'!#REF!/'Jan 2019'!#REF!</f>
        <v>#REF!</v>
      </c>
      <c r="AS25" s="342" t="e">
        <f>'Jan 2019'!#REF!/'Jan 2019'!#REF!</f>
        <v>#REF!</v>
      </c>
      <c r="AT25" s="25" t="e">
        <f>'Jan 2019'!#REF!/'Jan 2019'!#REF!</f>
        <v>#REF!</v>
      </c>
      <c r="AU25" s="245" t="e">
        <f>'Jan 2019'!#REF!/'Jan 2019'!#REF!</f>
        <v>#REF!</v>
      </c>
      <c r="AV25" s="25" t="e">
        <f>'Jan 2019'!#REF!/'Jan 2019'!#REF!</f>
        <v>#REF!</v>
      </c>
      <c r="AW25" s="6" t="e">
        <f>'Jan 2019'!#REF!/'Jan 2019'!#REF!</f>
        <v>#REF!</v>
      </c>
      <c r="AX25" s="341" t="e">
        <f>'Jan 2019'!#REF!/'Jan 2019'!#REF!</f>
        <v>#REF!</v>
      </c>
      <c r="AY25" s="162" t="e">
        <f>'Jan 2019'!#REF!/'Jan 2019'!#REF!</f>
        <v>#REF!</v>
      </c>
      <c r="AZ25" s="162" t="e">
        <f>'Jan 2019'!#REF!/'Jan 2019'!#REF!</f>
        <v>#REF!</v>
      </c>
      <c r="BA25" s="6" t="e">
        <f>'Jan 2019'!#REF!/'Jan 2019'!#REF!</f>
        <v>#REF!</v>
      </c>
      <c r="BB25" s="159" t="e">
        <f>'Jan 2019'!#REF!/'Jan 2019'!#REF!</f>
        <v>#REF!</v>
      </c>
      <c r="BC25" s="159" t="e">
        <f>'Jan 2019'!#REF!/'Jan 2019'!#REF!</f>
        <v>#REF!</v>
      </c>
      <c r="BD25" s="162" t="e">
        <f>'Jan 2019'!#REF!/'Jan 2019'!#REF!</f>
        <v>#REF!</v>
      </c>
      <c r="BE25" s="159" t="e">
        <f>'Jan 2019'!#REF!/'Jan 2019'!#REF!</f>
        <v>#REF!</v>
      </c>
      <c r="BF25" s="159" t="e">
        <f>'Jan 2019'!#REF!/'Jan 2019'!#REF!</f>
        <v>#REF!</v>
      </c>
      <c r="BG25" s="159" t="e">
        <f>'Jan 2019'!#REF!/'Jan 2019'!#REF!</f>
        <v>#REF!</v>
      </c>
      <c r="BH25" s="159" t="e">
        <f>'Jan 2019'!#REF!/'Jan 2019'!#REF!</f>
        <v>#REF!</v>
      </c>
      <c r="BI25" s="159" t="e">
        <f>'Jan 2019'!#REF!/'Jan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BJ25='Jan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9568965.5172413792</v>
      </c>
      <c r="E26" s="48">
        <f t="shared" si="11"/>
        <v>11100000</v>
      </c>
      <c r="F26" s="138" t="e">
        <f t="shared" si="12"/>
        <v>#REF!</v>
      </c>
      <c r="G26" s="93" t="s">
        <v>46</v>
      </c>
      <c r="H26" s="158">
        <f>'Jan 2019'!G15/'Jan 2019'!$BQ$15</f>
        <v>0</v>
      </c>
      <c r="I26" s="158">
        <f>'Jan 2019'!H15/'Jan 2019'!$BQ$15</f>
        <v>0</v>
      </c>
      <c r="J26" s="158">
        <f>'Jan 2019'!I15/'Jan 2019'!$BQ$15</f>
        <v>0</v>
      </c>
      <c r="K26" s="158">
        <f>'Jan 2019'!J15/'Jan 2019'!$BQ$15</f>
        <v>431034.4827586207</v>
      </c>
      <c r="L26" s="6">
        <f>'Jan 2019'!K15/'Jan 2019'!$BQ$15</f>
        <v>0</v>
      </c>
      <c r="M26" s="6">
        <f>'Jan 2019'!L15/'Jan 2019'!$BQ$15</f>
        <v>0</v>
      </c>
      <c r="N26" s="6">
        <f>'Jan 2019'!M15/'Jan 2019'!$BQ$15</f>
        <v>258620.68965517243</v>
      </c>
      <c r="O26" s="6">
        <f>'Jan 2019'!N15/'Jan 2019'!$BQ$15</f>
        <v>0</v>
      </c>
      <c r="P26" s="6">
        <f>'Jan 2019'!O15/'Jan 2019'!$BQ$15</f>
        <v>0</v>
      </c>
      <c r="Q26" s="6">
        <f>'Jan 2019'!P15/'Jan 2019'!$BQ$15</f>
        <v>0</v>
      </c>
      <c r="R26" s="6">
        <f>'Jan 2019'!Q15/'Jan 2019'!$BQ$15</f>
        <v>0</v>
      </c>
      <c r="S26" s="6">
        <f>'Jan 2019'!R15/'Jan 2019'!$BQ$15</f>
        <v>0</v>
      </c>
      <c r="T26" s="6">
        <f>'Jan 2019'!S15/'Jan 2019'!$BQ$15</f>
        <v>0</v>
      </c>
      <c r="U26" s="344">
        <f>'Jan 2019'!T15/'Jan 2019'!$BQ$15</f>
        <v>651281.89655172417</v>
      </c>
      <c r="V26" s="6">
        <f>'Jan 2019'!U15/'Jan 2019'!$BQ$15</f>
        <v>0</v>
      </c>
      <c r="W26" s="162">
        <f>'Jan 2019'!V15/'Jan 2019'!$BQ$15</f>
        <v>0</v>
      </c>
      <c r="X26" s="162">
        <f>'Jan 2019'!W15/'Jan 2019'!$BQ$15</f>
        <v>0</v>
      </c>
      <c r="Y26" s="339">
        <f>'Jan 2019'!X15/'Jan 2019'!$BQ$15</f>
        <v>0</v>
      </c>
      <c r="Z26" s="6">
        <f>'Jan 2019'!Z15/'Jan 2019'!$BQ$15</f>
        <v>0</v>
      </c>
      <c r="AA26" s="6">
        <f>'Jan 2019'!AA15/'Jan 2019'!$BQ$15</f>
        <v>0</v>
      </c>
      <c r="AB26" s="6">
        <f>'Jan 2019'!AB15/'Jan 2019'!$BQ$15</f>
        <v>0</v>
      </c>
      <c r="AC26" s="6">
        <f>'Jan 2019'!AC15/'Jan 2019'!$BQ$15</f>
        <v>0</v>
      </c>
      <c r="AD26" s="288">
        <f>'Jan 2019'!AD15/'Jan 2019'!$BQ$15</f>
        <v>431034.4827586207</v>
      </c>
      <c r="AE26" s="6">
        <f>'Jan 2019'!AE15/'Jan 2019'!$BQ$15</f>
        <v>0</v>
      </c>
      <c r="AF26" s="6">
        <f>'Jan 2019'!AF15/'Jan 2019'!$BQ$15</f>
        <v>517241.37931034487</v>
      </c>
      <c r="AG26" s="6">
        <f>'Jan 2019'!AG15/'Jan 2019'!$BQ$15</f>
        <v>0</v>
      </c>
      <c r="AH26" s="6">
        <f>'Jan 2019'!AI15/'Jan 2019'!$BQ$15</f>
        <v>0</v>
      </c>
      <c r="AI26" s="288">
        <f>'Jan 2019'!AJ15/'Jan 2019'!$BQ$15</f>
        <v>431034.4827586207</v>
      </c>
      <c r="AJ26" s="6">
        <f>'Jan 2019'!AK15/'Jan 2019'!$BQ$15</f>
        <v>0</v>
      </c>
      <c r="AK26" s="467">
        <f>'Jan 2019'!AL15/'Jan 2019'!$BQ$15</f>
        <v>0</v>
      </c>
      <c r="AL26" s="162">
        <f>'Jan 2019'!AM15/'Jan 2019'!$BQ$15</f>
        <v>0</v>
      </c>
      <c r="AM26" s="162">
        <f>'Jan 2019'!AN15/'Jan 2019'!$BQ$15</f>
        <v>0</v>
      </c>
      <c r="AN26" s="162">
        <f>'Jan 2019'!AO15/'Jan 2019'!$BQ$15</f>
        <v>517241.37931034487</v>
      </c>
      <c r="AO26" s="162">
        <f>'Jan 2019'!AP15/'Jan 2019'!$BQ$15</f>
        <v>517241.37931034487</v>
      </c>
      <c r="AP26" s="162">
        <f>'Jan 2019'!AQ15/'Jan 2019'!$BQ$15</f>
        <v>0</v>
      </c>
      <c r="AQ26" s="162">
        <f>'Jan 2019'!AR15/'Jan 2019'!$BQ$15</f>
        <v>0</v>
      </c>
      <c r="AR26" s="341">
        <f>'Jan 2019'!AS15/'Jan 2019'!$BQ$15</f>
        <v>0</v>
      </c>
      <c r="AS26" s="341">
        <f>'Jan 2019'!AT15/'Jan 2019'!$BQ$15</f>
        <v>517241.37931034487</v>
      </c>
      <c r="AT26" s="464">
        <f>'Jan 2019'!AU15/'Jan 2019'!$BQ$15</f>
        <v>1465517.2413793104</v>
      </c>
      <c r="AU26" s="6">
        <f>'Jan 2019'!AV15/'Jan 2019'!$BQ$15</f>
        <v>0</v>
      </c>
      <c r="AV26" s="464" t="e">
        <f>'Jan 2019'!#REF!/'Jan 2019'!$BQ$15</f>
        <v>#REF!</v>
      </c>
      <c r="AW26" s="6">
        <f>'Jan 2019'!AX15/'Jan 2019'!$BQ$15</f>
        <v>689655.17241379316</v>
      </c>
      <c r="AX26" s="341" t="e">
        <f>'Jan 2019'!#REF!/'Jan 2019'!$BQ$15</f>
        <v>#REF!</v>
      </c>
      <c r="AY26" s="6">
        <f>'Jan 2019'!AY15/'Jan 2019'!$BQ$15</f>
        <v>431034.4827586207</v>
      </c>
      <c r="AZ26" s="6">
        <f>'Jan 2019'!AZ15/'Jan 2019'!$BQ$15</f>
        <v>0</v>
      </c>
      <c r="BA26" s="6">
        <f>'Jan 2019'!BA15/'Jan 2019'!$BQ$15</f>
        <v>379159.4827586207</v>
      </c>
      <c r="BB26" s="158">
        <f>'Jan 2019'!BB15/'Jan 2019'!$BQ$15</f>
        <v>0</v>
      </c>
      <c r="BC26" s="159">
        <f>'Jan 2019'!BE15/'Jan 2019'!$BQ$15</f>
        <v>0</v>
      </c>
      <c r="BD26" s="6">
        <f>'Jan 2019'!BF15/'Jan 2019'!$BQ$15</f>
        <v>431034.4827586207</v>
      </c>
      <c r="BE26" s="159">
        <f>'Jan 2019'!BG15/'Jan 2019'!$BQ$15</f>
        <v>0</v>
      </c>
      <c r="BF26" s="363">
        <f>'Jan 2019'!BH15/'Jan 2019'!$BQ$15</f>
        <v>0</v>
      </c>
      <c r="BG26" s="159">
        <f>'Jan 2019'!BI15/'Jan 2019'!$BQ$15</f>
        <v>0</v>
      </c>
      <c r="BH26" s="159">
        <f>'Jan 2019'!BJ15/'Jan 2019'!$BQ$15</f>
        <v>0</v>
      </c>
      <c r="BI26" s="159">
        <f>'Jan 2019'!BK15/'Jan 2019'!$BQ$15</f>
        <v>0</v>
      </c>
      <c r="BJ26" s="11" t="e">
        <f t="shared" si="13"/>
        <v>#REF!</v>
      </c>
      <c r="BK26" s="11">
        <f>Summary!C17</f>
        <v>11100000</v>
      </c>
      <c r="BL26" s="109" t="e">
        <f t="shared" si="14"/>
        <v>#REF!</v>
      </c>
      <c r="BM26" s="153" t="e">
        <f>BJ26='Jan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18103448.275862072</v>
      </c>
      <c r="E27" s="48">
        <f t="shared" si="11"/>
        <v>21000000</v>
      </c>
      <c r="F27" s="138" t="e">
        <f t="shared" si="12"/>
        <v>#REF!</v>
      </c>
      <c r="G27" s="93" t="s">
        <v>47</v>
      </c>
      <c r="H27" s="158">
        <f>'Jan 2019'!G16/'Jan 2019'!$BQ$16</f>
        <v>0</v>
      </c>
      <c r="I27" s="158">
        <f>'Jan 2019'!H16/'Jan 2019'!$BQ$16</f>
        <v>0</v>
      </c>
      <c r="J27" s="158">
        <f>'Jan 2019'!I16/'Jan 2019'!$BQ$16</f>
        <v>0</v>
      </c>
      <c r="K27" s="158">
        <f>'Jan 2019'!J16/'Jan 2019'!$BQ$16</f>
        <v>603448.27586206899</v>
      </c>
      <c r="L27" s="6">
        <f>'Jan 2019'!K16/'Jan 2019'!$BQ$16</f>
        <v>0</v>
      </c>
      <c r="M27" s="6">
        <f>'Jan 2019'!L16/'Jan 2019'!$BQ$16</f>
        <v>0</v>
      </c>
      <c r="N27" s="6">
        <f>'Jan 2019'!M16/'Jan 2019'!$BQ$16</f>
        <v>775862.06896551733</v>
      </c>
      <c r="O27" s="6">
        <f>'Jan 2019'!N16/'Jan 2019'!$BQ$16</f>
        <v>0</v>
      </c>
      <c r="P27" s="6">
        <f>'Jan 2019'!O16/'Jan 2019'!$BQ$16</f>
        <v>0</v>
      </c>
      <c r="Q27" s="6">
        <f>'Jan 2019'!P16/'Jan 2019'!$BQ$16</f>
        <v>0</v>
      </c>
      <c r="R27" s="6">
        <f>'Jan 2019'!Q16/'Jan 2019'!$BQ$16</f>
        <v>1414771.1058272587</v>
      </c>
      <c r="S27" s="6">
        <f>'Jan 2019'!R16/'Jan 2019'!$BQ$16</f>
        <v>0</v>
      </c>
      <c r="T27" s="6">
        <f>'Jan 2019'!S16/'Jan 2019'!$BQ$16</f>
        <v>0</v>
      </c>
      <c r="U27" s="6">
        <f>'Jan 2019'!T16/'Jan 2019'!$BQ$16</f>
        <v>1206896.551724138</v>
      </c>
      <c r="V27" s="6">
        <f>'Jan 2019'!U16/'Jan 2019'!$BQ$16</f>
        <v>0</v>
      </c>
      <c r="W27" s="162">
        <f>'Jan 2019'!V16/'Jan 2019'!$BQ$16</f>
        <v>0</v>
      </c>
      <c r="X27" s="162">
        <f>'Jan 2019'!W16/'Jan 2019'!$BQ$16</f>
        <v>0</v>
      </c>
      <c r="Y27" s="339">
        <f>'Jan 2019'!X16/'Jan 2019'!$BQ$16</f>
        <v>603448.27586206899</v>
      </c>
      <c r="Z27" s="339">
        <f>'Jan 2019'!Z16/'Jan 2019'!$BQ$16</f>
        <v>301724.13793103449</v>
      </c>
      <c r="AA27" s="6">
        <f>'Jan 2019'!AA16/'Jan 2019'!$BQ$16</f>
        <v>0</v>
      </c>
      <c r="AB27" s="6">
        <f>'Jan 2019'!AB16/'Jan 2019'!$BQ$16</f>
        <v>0</v>
      </c>
      <c r="AC27" s="6">
        <f>'Jan 2019'!AC16/'Jan 2019'!$BQ$16</f>
        <v>0</v>
      </c>
      <c r="AD27" s="288">
        <f>'Jan 2019'!AD16/'Jan 2019'!$BQ$16</f>
        <v>862068.96551724139</v>
      </c>
      <c r="AE27" s="6">
        <f>'Jan 2019'!AE16/'Jan 2019'!$BQ$16</f>
        <v>0</v>
      </c>
      <c r="AF27" s="6">
        <f>'Jan 2019'!AF16/'Jan 2019'!$BQ$16</f>
        <v>862068.96551724139</v>
      </c>
      <c r="AG27" s="6">
        <f>'Jan 2019'!AG16/'Jan 2019'!$BQ$16</f>
        <v>0</v>
      </c>
      <c r="AH27" s="6">
        <f>'Jan 2019'!AI16/'Jan 2019'!$BQ$16</f>
        <v>517241.37931034487</v>
      </c>
      <c r="AI27" s="288">
        <f>'Jan 2019'!AJ16/'Jan 2019'!$BQ$16</f>
        <v>0</v>
      </c>
      <c r="AJ27" s="288">
        <f>'Jan 2019'!AK16/'Jan 2019'!$BQ$16</f>
        <v>0</v>
      </c>
      <c r="AK27" s="467">
        <f>'Jan 2019'!AL16/'Jan 2019'!$BQ$16</f>
        <v>0</v>
      </c>
      <c r="AL27" s="162">
        <f>'Jan 2019'!AM16/'Jan 2019'!$BQ$16</f>
        <v>0</v>
      </c>
      <c r="AM27" s="162">
        <f>'Jan 2019'!AN16/'Jan 2019'!$BQ$16</f>
        <v>0</v>
      </c>
      <c r="AN27" s="162">
        <f>'Jan 2019'!AO16/'Jan 2019'!$BQ$16</f>
        <v>862068.96551724139</v>
      </c>
      <c r="AO27" s="162">
        <f>'Jan 2019'!AP16/'Jan 2019'!$BQ$16</f>
        <v>862068.96551724139</v>
      </c>
      <c r="AP27" s="162">
        <f>'Jan 2019'!AQ16/'Jan 2019'!$BQ$16</f>
        <v>0</v>
      </c>
      <c r="AQ27" s="162">
        <f>'Jan 2019'!AR16/'Jan 2019'!$BQ$16</f>
        <v>0</v>
      </c>
      <c r="AR27" s="343">
        <f>'Jan 2019'!AS16/'Jan 2019'!$BQ$16</f>
        <v>0</v>
      </c>
      <c r="AS27" s="343">
        <f>'Jan 2019'!AT16/'Jan 2019'!$BQ$16</f>
        <v>431034.4827586207</v>
      </c>
      <c r="AT27" s="464">
        <f>'Jan 2019'!AU16/'Jan 2019'!$BQ$16</f>
        <v>2155172.4137931038</v>
      </c>
      <c r="AU27" s="6">
        <f>'Jan 2019'!AV16/'Jan 2019'!$BQ$16</f>
        <v>854225.86206896557</v>
      </c>
      <c r="AV27" s="464" t="e">
        <f>'Jan 2019'!#REF!/'Jan 2019'!$BQ$16</f>
        <v>#REF!</v>
      </c>
      <c r="AW27" s="6">
        <f>'Jan 2019'!AX16/'Jan 2019'!$BQ$16</f>
        <v>1379310.3448275863</v>
      </c>
      <c r="AX27" s="341" t="e">
        <f>'Jan 2019'!#REF!/'Jan 2019'!$BQ$16</f>
        <v>#REF!</v>
      </c>
      <c r="AY27" s="162">
        <f>'Jan 2019'!AY16/'Jan 2019'!$BQ$16</f>
        <v>1724137.9310344828</v>
      </c>
      <c r="AZ27" s="6">
        <f>'Jan 2019'!AZ16/'Jan 2019'!$BQ$16</f>
        <v>862068.96551724139</v>
      </c>
      <c r="BA27" s="6">
        <f>'Jan 2019'!BA16/'Jan 2019'!$BQ$16</f>
        <v>0</v>
      </c>
      <c r="BB27" s="159">
        <f>'Jan 2019'!BB16/'Jan 2019'!$BQ$16</f>
        <v>0</v>
      </c>
      <c r="BC27" s="159">
        <f>'Jan 2019'!BE16/'Jan 2019'!$BQ$16</f>
        <v>431034.4827586207</v>
      </c>
      <c r="BD27" s="6">
        <f>'Jan 2019'!BF16/'Jan 2019'!$BQ$16</f>
        <v>862068.96551724139</v>
      </c>
      <c r="BE27" s="159">
        <f>'Jan 2019'!BG16/'Jan 2019'!$BQ$16</f>
        <v>0</v>
      </c>
      <c r="BF27" s="159">
        <f>'Jan 2019'!BH16/'Jan 2019'!$BQ$16</f>
        <v>0</v>
      </c>
      <c r="BG27" s="159">
        <f>'Jan 2019'!BI16/'Jan 2019'!$BQ$16</f>
        <v>0</v>
      </c>
      <c r="BH27" s="159">
        <f>'Jan 2019'!BJ16/'Jan 2019'!$BQ$16</f>
        <v>0</v>
      </c>
      <c r="BI27" s="159">
        <f>'Jan 2019'!BK16/'Jan 2019'!$BQ$16</f>
        <v>0</v>
      </c>
      <c r="BJ27" s="11" t="e">
        <f t="shared" si="13"/>
        <v>#REF!</v>
      </c>
      <c r="BK27" s="11">
        <f>Summary!C18</f>
        <v>21000000</v>
      </c>
      <c r="BL27" s="109" t="e">
        <f t="shared" si="14"/>
        <v>#REF!</v>
      </c>
      <c r="BM27" s="153" t="e">
        <f>BJ27='Jan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12389380.530973453</v>
      </c>
      <c r="E28" s="48">
        <f t="shared" si="11"/>
        <v>14000000</v>
      </c>
      <c r="F28" s="138" t="e">
        <f t="shared" si="12"/>
        <v>#REF!</v>
      </c>
      <c r="G28" s="93" t="s">
        <v>48</v>
      </c>
      <c r="H28" s="158">
        <f>'Jan 2019'!G17/'Jan 2019'!$BQ$17</f>
        <v>0</v>
      </c>
      <c r="I28" s="158">
        <f>'Jan 2019'!H17/'Jan 2019'!$BQ$17</f>
        <v>0</v>
      </c>
      <c r="J28" s="158">
        <f>'Jan 2019'!I17/'Jan 2019'!$BQ$17</f>
        <v>0</v>
      </c>
      <c r="K28" s="158">
        <f>'Jan 2019'!J17/'Jan 2019'!$BQ$17</f>
        <v>442477.87610619474</v>
      </c>
      <c r="L28" s="6">
        <f>'Jan 2019'!K17/'Jan 2019'!$BQ$17</f>
        <v>0</v>
      </c>
      <c r="M28" s="6">
        <f>'Jan 2019'!L17/'Jan 2019'!$BQ$17</f>
        <v>0</v>
      </c>
      <c r="N28" s="6">
        <f>'Jan 2019'!M17/'Jan 2019'!$BQ$17</f>
        <v>442477.87610619474</v>
      </c>
      <c r="O28" s="6">
        <f>'Jan 2019'!N17/'Jan 2019'!$BQ$17</f>
        <v>0</v>
      </c>
      <c r="P28" s="6">
        <f>'Jan 2019'!O17/'Jan 2019'!$BQ$17</f>
        <v>0</v>
      </c>
      <c r="Q28" s="6">
        <f>'Jan 2019'!P17/'Jan 2019'!$BQ$17</f>
        <v>0</v>
      </c>
      <c r="R28" s="6">
        <f>'Jan 2019'!Q17/'Jan 2019'!$BQ$17</f>
        <v>707964.60176991159</v>
      </c>
      <c r="S28" s="6">
        <f>'Jan 2019'!R17/'Jan 2019'!$BQ$17</f>
        <v>0</v>
      </c>
      <c r="T28" s="344">
        <f>'Jan 2019'!S17/'Jan 2019'!$BQ$17</f>
        <v>0</v>
      </c>
      <c r="U28" s="344">
        <f>'Jan 2019'!T17/'Jan 2019'!$BQ$17</f>
        <v>707964.60176991159</v>
      </c>
      <c r="V28" s="6">
        <f>'Jan 2019'!U17/'Jan 2019'!$BQ$17</f>
        <v>0</v>
      </c>
      <c r="W28" s="162">
        <f>'Jan 2019'!V17/'Jan 2019'!$BQ$17</f>
        <v>0</v>
      </c>
      <c r="X28" s="162">
        <f>'Jan 2019'!W17/'Jan 2019'!$BQ$17</f>
        <v>0</v>
      </c>
      <c r="Y28" s="339">
        <f>'Jan 2019'!X17/'Jan 2019'!$BQ$17</f>
        <v>442477.87610619474</v>
      </c>
      <c r="Z28" s="339">
        <f>'Jan 2019'!Z17/'Jan 2019'!$BQ$17</f>
        <v>398230.08849557524</v>
      </c>
      <c r="AA28" s="6">
        <f>'Jan 2019'!AA17/'Jan 2019'!$BQ$17</f>
        <v>0</v>
      </c>
      <c r="AB28" s="6">
        <f>'Jan 2019'!AB17/'Jan 2019'!$BQ$17</f>
        <v>0</v>
      </c>
      <c r="AC28" s="6">
        <f>'Jan 2019'!AC17/'Jan 2019'!$BQ$17</f>
        <v>0</v>
      </c>
      <c r="AD28" s="288">
        <f>'Jan 2019'!AD17/'Jan 2019'!$BQ$17</f>
        <v>530973.45132743369</v>
      </c>
      <c r="AE28" s="6">
        <f>'Jan 2019'!AE17/'Jan 2019'!$BQ$17</f>
        <v>0</v>
      </c>
      <c r="AF28" s="6">
        <f>'Jan 2019'!AF17/'Jan 2019'!$BQ$17</f>
        <v>707964.60176991159</v>
      </c>
      <c r="AG28" s="6">
        <f>'Jan 2019'!AG17/'Jan 2019'!$BQ$17</f>
        <v>0</v>
      </c>
      <c r="AH28" s="6">
        <f>'Jan 2019'!AI17/'Jan 2019'!$BQ$17</f>
        <v>0</v>
      </c>
      <c r="AI28" s="288">
        <f>'Jan 2019'!AJ17/'Jan 2019'!$BQ$17</f>
        <v>530973.45132743369</v>
      </c>
      <c r="AJ28" s="288">
        <f>'Jan 2019'!AK17/'Jan 2019'!$BQ$17</f>
        <v>0</v>
      </c>
      <c r="AK28" s="467">
        <f>'Jan 2019'!AL17/'Jan 2019'!$BQ$17</f>
        <v>0</v>
      </c>
      <c r="AL28" s="162">
        <f>'Jan 2019'!AM17/'Jan 2019'!$BQ$17</f>
        <v>0</v>
      </c>
      <c r="AM28" s="162">
        <f>'Jan 2019'!AN17/'Jan 2019'!$BQ$17</f>
        <v>0</v>
      </c>
      <c r="AN28" s="162">
        <f>'Jan 2019'!AO17/'Jan 2019'!$BQ$17</f>
        <v>884955.75221238949</v>
      </c>
      <c r="AO28" s="162">
        <f>'Jan 2019'!AP17/'Jan 2019'!$BQ$17</f>
        <v>884955.75221238949</v>
      </c>
      <c r="AP28" s="162">
        <f>'Jan 2019'!AQ17/'Jan 2019'!$BQ$17</f>
        <v>0</v>
      </c>
      <c r="AQ28" s="162">
        <f>'Jan 2019'!AR17/'Jan 2019'!$BQ$17</f>
        <v>0</v>
      </c>
      <c r="AR28" s="343">
        <f>'Jan 2019'!AS17/'Jan 2019'!$BQ$17</f>
        <v>0</v>
      </c>
      <c r="AS28" s="343">
        <f>'Jan 2019'!AT17/'Jan 2019'!$BQ$17</f>
        <v>619469.02654867258</v>
      </c>
      <c r="AT28" s="464">
        <f>'Jan 2019'!AU17/'Jan 2019'!$BQ$17</f>
        <v>1769911.504424779</v>
      </c>
      <c r="AU28" s="6">
        <f>'Jan 2019'!AV17/'Jan 2019'!$BQ$17</f>
        <v>552293.80530973454</v>
      </c>
      <c r="AV28" s="464" t="e">
        <f>'Jan 2019'!#REF!/'Jan 2019'!$BQ$17</f>
        <v>#REF!</v>
      </c>
      <c r="AW28" s="6">
        <f>'Jan 2019'!AX17/'Jan 2019'!$BQ$17</f>
        <v>1150442.4778761063</v>
      </c>
      <c r="AX28" s="341" t="e">
        <f>'Jan 2019'!#REF!/'Jan 2019'!$BQ$17</f>
        <v>#REF!</v>
      </c>
      <c r="AY28" s="162">
        <f>'Jan 2019'!AY17/'Jan 2019'!$BQ$17</f>
        <v>1327433.6283185843</v>
      </c>
      <c r="AZ28" s="6">
        <f>'Jan 2019'!AZ17/'Jan 2019'!$BQ$17</f>
        <v>0</v>
      </c>
      <c r="BA28" s="6">
        <f>'Jan 2019'!BA17/'Jan 2019'!$BQ$17</f>
        <v>0</v>
      </c>
      <c r="BB28" s="159">
        <f>'Jan 2019'!BB17/'Jan 2019'!$BQ$17</f>
        <v>0</v>
      </c>
      <c r="BC28" s="158">
        <f>'Jan 2019'!BE17/'Jan 2019'!$BQ$17</f>
        <v>884955.75221238949</v>
      </c>
      <c r="BD28" s="6">
        <f>'Jan 2019'!BF17/'Jan 2019'!$BQ$17</f>
        <v>442477.87610619474</v>
      </c>
      <c r="BE28" s="159">
        <f>'Jan 2019'!BG17/'Jan 2019'!$BQ$17</f>
        <v>0</v>
      </c>
      <c r="BF28" s="159">
        <f>'Jan 2019'!BH17/'Jan 2019'!$BQ$17</f>
        <v>0</v>
      </c>
      <c r="BG28" s="159">
        <f>'Jan 2019'!BI17/'Jan 2019'!$BQ$17</f>
        <v>0</v>
      </c>
      <c r="BH28" s="159">
        <f>'Jan 2019'!BJ17/'Jan 2019'!$BQ$17</f>
        <v>0</v>
      </c>
      <c r="BI28" s="159">
        <f>'Jan 2019'!BK17/'Jan 2019'!$BQ$17</f>
        <v>0</v>
      </c>
      <c r="BJ28" s="11" t="e">
        <f t="shared" si="13"/>
        <v>#REF!</v>
      </c>
      <c r="BK28" s="11">
        <f>Summary!C19</f>
        <v>14000000</v>
      </c>
      <c r="BL28" s="109" t="e">
        <f t="shared" si="14"/>
        <v>#REF!</v>
      </c>
      <c r="BM28" s="153" t="e">
        <f>BJ28='Jan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442477.87610619474</v>
      </c>
      <c r="E29" s="48">
        <f t="shared" si="11"/>
        <v>500000</v>
      </c>
      <c r="F29" s="138" t="e">
        <f t="shared" si="12"/>
        <v>#REF!</v>
      </c>
      <c r="G29" s="93" t="s">
        <v>53</v>
      </c>
      <c r="H29" s="158">
        <f>'Jan 2019'!G18/'Jan 2019'!$BQ$18</f>
        <v>0</v>
      </c>
      <c r="I29" s="158">
        <f>'Jan 2019'!H18/'Jan 2019'!$BQ$18</f>
        <v>0</v>
      </c>
      <c r="J29" s="158">
        <f>'Jan 2019'!I18/'Jan 2019'!$BQ$18</f>
        <v>0</v>
      </c>
      <c r="K29" s="158">
        <f>'Jan 2019'!J18/'Jan 2019'!$BQ$18</f>
        <v>0</v>
      </c>
      <c r="L29" s="6">
        <f>'Jan 2019'!K18/'Jan 2019'!$BQ$18</f>
        <v>0</v>
      </c>
      <c r="M29" s="6">
        <f>'Jan 2019'!L18/'Jan 2019'!$BQ$18</f>
        <v>0</v>
      </c>
      <c r="N29" s="6">
        <f>'Jan 2019'!M18/'Jan 2019'!$BQ$18</f>
        <v>0</v>
      </c>
      <c r="O29" s="6">
        <f>'Jan 2019'!N18/'Jan 2019'!$BQ$18</f>
        <v>0</v>
      </c>
      <c r="P29" s="6">
        <f>'Jan 2019'!O18/'Jan 2019'!$BQ$18</f>
        <v>0</v>
      </c>
      <c r="Q29" s="6">
        <f>'Jan 2019'!P18/'Jan 2019'!$BQ$18</f>
        <v>0</v>
      </c>
      <c r="R29" s="6">
        <f>'Jan 2019'!Q18/'Jan 2019'!$BQ$18</f>
        <v>0</v>
      </c>
      <c r="S29" s="6">
        <f>'Jan 2019'!R18/'Jan 2019'!$BQ$18</f>
        <v>0</v>
      </c>
      <c r="T29" s="344">
        <f>'Jan 2019'!S18/'Jan 2019'!$BQ$18</f>
        <v>0</v>
      </c>
      <c r="U29" s="6">
        <f>'Jan 2019'!T18/'Jan 2019'!$BQ$18</f>
        <v>0</v>
      </c>
      <c r="V29" s="6">
        <f>'Jan 2019'!U18/'Jan 2019'!$BQ$18</f>
        <v>0</v>
      </c>
      <c r="W29" s="162">
        <f>'Jan 2019'!V18/'Jan 2019'!$BQ$18</f>
        <v>0</v>
      </c>
      <c r="X29" s="162">
        <f>'Jan 2019'!W18/'Jan 2019'!$BQ$18</f>
        <v>0</v>
      </c>
      <c r="Y29" s="339">
        <f>'Jan 2019'!X18/'Jan 2019'!$BQ$18</f>
        <v>0</v>
      </c>
      <c r="Z29" s="339">
        <f>'Jan 2019'!Z18/'Jan 2019'!$BQ$18</f>
        <v>0</v>
      </c>
      <c r="AA29" s="6">
        <f>'Jan 2019'!AA18/'Jan 2019'!$BQ$18</f>
        <v>0</v>
      </c>
      <c r="AB29" s="6">
        <f>'Jan 2019'!AB18/'Jan 2019'!$BQ$18</f>
        <v>0</v>
      </c>
      <c r="AC29" s="162">
        <f>'Jan 2019'!AC18/'Jan 2019'!$BQ$18</f>
        <v>0</v>
      </c>
      <c r="AD29" s="162">
        <f>'Jan 2019'!AD18/'Jan 2019'!$BQ$18</f>
        <v>0</v>
      </c>
      <c r="AE29" s="162">
        <f>'Jan 2019'!AE18/'Jan 2019'!$BQ$18</f>
        <v>0</v>
      </c>
      <c r="AF29" s="6">
        <f>'Jan 2019'!AF18/'Jan 2019'!$BQ$18</f>
        <v>0</v>
      </c>
      <c r="AG29" s="6">
        <f>'Jan 2019'!AG18/'Jan 2019'!$BQ$18</f>
        <v>0</v>
      </c>
      <c r="AH29" s="6">
        <f>'Jan 2019'!AI18/'Jan 2019'!$BQ$18</f>
        <v>0</v>
      </c>
      <c r="AI29" s="288">
        <f>'Jan 2019'!AJ18/'Jan 2019'!$BQ$18</f>
        <v>0</v>
      </c>
      <c r="AJ29" s="6">
        <f>'Jan 2019'!AK18/'Jan 2019'!$BQ$18</f>
        <v>0</v>
      </c>
      <c r="AK29" s="6">
        <f>'Jan 2019'!AL18/'Jan 2019'!$BQ$18</f>
        <v>0</v>
      </c>
      <c r="AL29" s="162">
        <f>'Jan 2019'!AM18/'Jan 2019'!$BQ$18</f>
        <v>0</v>
      </c>
      <c r="AM29" s="162">
        <f>'Jan 2019'!AN18/'Jan 2019'!$BQ$18</f>
        <v>0</v>
      </c>
      <c r="AN29" s="162">
        <f>'Jan 2019'!AO18/'Jan 2019'!$BQ$18</f>
        <v>431034.4827586207</v>
      </c>
      <c r="AO29" s="162">
        <f>'Jan 2019'!AP18/'Jan 2019'!$BQ$18</f>
        <v>517241.37931034487</v>
      </c>
      <c r="AP29" s="162">
        <f>'Jan 2019'!AQ18/'Jan 2019'!$BQ$18</f>
        <v>0</v>
      </c>
      <c r="AQ29" s="162">
        <f>'Jan 2019'!AR18/'Jan 2019'!$BQ$18</f>
        <v>0</v>
      </c>
      <c r="AR29" s="342">
        <f>'Jan 2019'!AS18/'Jan 2019'!$BQ$18</f>
        <v>0</v>
      </c>
      <c r="AS29" s="342">
        <f>'Jan 2019'!AT18/'Jan 2019'!$BQ$18</f>
        <v>517241.37931034487</v>
      </c>
      <c r="AT29" s="464">
        <f>'Jan 2019'!AU18/'Jan 2019'!$BQ$18</f>
        <v>0</v>
      </c>
      <c r="AU29" s="452">
        <f>'Jan 2019'!AV18/'Jan 2019'!$BQ$18</f>
        <v>0</v>
      </c>
      <c r="AV29" s="464" t="e">
        <f>'Jan 2019'!#REF!/'Jan 2019'!$BQ$18</f>
        <v>#REF!</v>
      </c>
      <c r="AW29" s="6">
        <f>'Jan 2019'!AX18/'Jan 2019'!$BQ$18</f>
        <v>0</v>
      </c>
      <c r="AX29" s="341" t="e">
        <f>'Jan 2019'!#REF!/'Jan 2019'!$BQ$18</f>
        <v>#REF!</v>
      </c>
      <c r="AY29" s="162">
        <f>'Jan 2019'!AY18/'Jan 2019'!$BQ$18</f>
        <v>0</v>
      </c>
      <c r="AZ29" s="162">
        <f>'Jan 2019'!AZ18/'Jan 2019'!$BQ$18</f>
        <v>0</v>
      </c>
      <c r="BA29" s="6">
        <f>'Jan 2019'!BA18/'Jan 2019'!$BQ$18</f>
        <v>0</v>
      </c>
      <c r="BB29" s="159">
        <f>'Jan 2019'!BB18/'Jan 2019'!$BQ$18</f>
        <v>0</v>
      </c>
      <c r="BC29" s="153">
        <f>'Jan 2019'!BE18/'Jan 2019'!$BQ$18</f>
        <v>0</v>
      </c>
      <c r="BD29" s="162">
        <f>'Jan 2019'!BF18/'Jan 2019'!$BQ$18</f>
        <v>0</v>
      </c>
      <c r="BE29" s="159">
        <f>'Jan 2019'!BG18/'Jan 2019'!$BQ$18</f>
        <v>0</v>
      </c>
      <c r="BF29" s="159">
        <f>'Jan 2019'!BH18/'Jan 2019'!$BQ$18</f>
        <v>0</v>
      </c>
      <c r="BG29" s="159">
        <f>'Jan 2019'!BI18/'Jan 2019'!$BQ$18</f>
        <v>0</v>
      </c>
      <c r="BH29" s="159">
        <f>'Jan 2019'!BJ18/'Jan 2019'!$BQ$18</f>
        <v>0</v>
      </c>
      <c r="BI29" s="159">
        <f>'Jan 2019'!BK18/'Jan 2019'!$BQ$18</f>
        <v>0</v>
      </c>
      <c r="BJ29" s="11" t="e">
        <f t="shared" si="13"/>
        <v>#REF!</v>
      </c>
      <c r="BK29" s="11">
        <f>Summary!C20</f>
        <v>500000</v>
      </c>
      <c r="BL29" s="109" t="e">
        <f t="shared" si="14"/>
        <v>#REF!</v>
      </c>
      <c r="BM29" s="153" t="e">
        <f>BJ29='Jan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7079646.0176991159</v>
      </c>
      <c r="E30" s="48">
        <f>BK30</f>
        <v>8000000</v>
      </c>
      <c r="F30" s="138" t="e">
        <f t="shared" si="12"/>
        <v>#REF!</v>
      </c>
      <c r="G30" s="93" t="s">
        <v>183</v>
      </c>
      <c r="H30" s="158">
        <f>'Jan 2019'!G19/'Jan 2019'!$BQ$19</f>
        <v>0</v>
      </c>
      <c r="I30" s="162">
        <f>'Jan 2019'!H19/'Jan 2019'!$BQ$19</f>
        <v>0</v>
      </c>
      <c r="J30" s="159">
        <f>'Jan 2019'!I19/'Jan 2019'!$BQ$19</f>
        <v>0</v>
      </c>
      <c r="K30" s="159">
        <f>'Jan 2019'!J19/'Jan 2019'!$BQ$19</f>
        <v>442477.87610619474</v>
      </c>
      <c r="L30" s="6">
        <f>'Jan 2019'!K19/'Jan 2019'!$BQ$19</f>
        <v>0</v>
      </c>
      <c r="M30" s="162">
        <f>'Jan 2019'!L19/'Jan 2019'!$BQ$19</f>
        <v>0</v>
      </c>
      <c r="N30" s="162">
        <f>'Jan 2019'!M19/'Jan 2019'!$BQ$19</f>
        <v>398230.08849557524</v>
      </c>
      <c r="O30" s="162">
        <f>'Jan 2019'!N19/'Jan 2019'!$BQ$19</f>
        <v>0</v>
      </c>
      <c r="P30" s="162">
        <f>'Jan 2019'!O19/'Jan 2019'!$BQ$19</f>
        <v>0</v>
      </c>
      <c r="Q30" s="162">
        <f>'Jan 2019'!P19/'Jan 2019'!$BQ$19</f>
        <v>0</v>
      </c>
      <c r="R30" s="162">
        <f>'Jan 2019'!Q19/'Jan 2019'!$BQ$19</f>
        <v>442477.87610619474</v>
      </c>
      <c r="S30" s="6">
        <f>'Jan 2019'!R19/'Jan 2019'!$BQ$19</f>
        <v>0</v>
      </c>
      <c r="T30" s="344">
        <f>'Jan 2019'!S19/'Jan 2019'!$BQ$19</f>
        <v>0</v>
      </c>
      <c r="U30" s="344">
        <f>'Jan 2019'!T19/'Jan 2019'!$BQ$19</f>
        <v>353982.3008849558</v>
      </c>
      <c r="V30" s="162">
        <f>'Jan 2019'!U19/'Jan 2019'!$BQ$19</f>
        <v>0</v>
      </c>
      <c r="W30" s="162">
        <f>'Jan 2019'!V19/'Jan 2019'!$BQ$19</f>
        <v>0</v>
      </c>
      <c r="X30" s="162">
        <f>'Jan 2019'!W19/'Jan 2019'!$BQ$19</f>
        <v>0</v>
      </c>
      <c r="Y30" s="339">
        <f>'Jan 2019'!X19/'Jan 2019'!$BQ$19</f>
        <v>0</v>
      </c>
      <c r="Z30" s="339">
        <f>'Jan 2019'!Z19/'Jan 2019'!$BQ$19</f>
        <v>0</v>
      </c>
      <c r="AA30" s="6">
        <f>'Jan 2019'!AA19/'Jan 2019'!$BQ$19</f>
        <v>0</v>
      </c>
      <c r="AB30" s="6">
        <f>'Jan 2019'!AB19/'Jan 2019'!$BQ$19</f>
        <v>0</v>
      </c>
      <c r="AC30" s="162">
        <f>'Jan 2019'!AC19/'Jan 2019'!$BQ$19</f>
        <v>0</v>
      </c>
      <c r="AD30" s="288">
        <f>'Jan 2019'!AD19/'Jan 2019'!$BQ$19</f>
        <v>0</v>
      </c>
      <c r="AE30" s="162">
        <f>'Jan 2019'!AE19/'Jan 2019'!$BQ$19</f>
        <v>0</v>
      </c>
      <c r="AF30" s="6">
        <f>'Jan 2019'!AF19/'Jan 2019'!$BQ$19</f>
        <v>0</v>
      </c>
      <c r="AG30" s="6">
        <f>'Jan 2019'!AG19/'Jan 2019'!$BQ$19</f>
        <v>0</v>
      </c>
      <c r="AH30" s="6">
        <f>'Jan 2019'!AI19/'Jan 2019'!$BQ$19</f>
        <v>265486.72566371685</v>
      </c>
      <c r="AI30" s="288">
        <f>'Jan 2019'!AJ19/'Jan 2019'!$BQ$19</f>
        <v>0</v>
      </c>
      <c r="AJ30" s="6">
        <f>'Jan 2019'!AK19/'Jan 2019'!$BQ$19</f>
        <v>0</v>
      </c>
      <c r="AK30" s="467">
        <f>'Jan 2019'!AL19/'Jan 2019'!$BQ$19</f>
        <v>0</v>
      </c>
      <c r="AL30" s="162">
        <f>'Jan 2019'!AM19/'Jan 2019'!$BQ$19</f>
        <v>0</v>
      </c>
      <c r="AM30" s="162">
        <f>'Jan 2019'!AN19/'Jan 2019'!$BQ$19</f>
        <v>0</v>
      </c>
      <c r="AN30" s="162">
        <f>'Jan 2019'!AO19/'Jan 2019'!$BQ$19</f>
        <v>442477.87610619474</v>
      </c>
      <c r="AO30" s="162">
        <f>'Jan 2019'!AP19/'Jan 2019'!$BQ$19</f>
        <v>0</v>
      </c>
      <c r="AP30" s="162">
        <f>'Jan 2019'!AQ19/'Jan 2019'!$BQ$19</f>
        <v>0</v>
      </c>
      <c r="AQ30" s="162">
        <f>'Jan 2019'!AR19/'Jan 2019'!$BQ$19</f>
        <v>0</v>
      </c>
      <c r="AR30" s="346">
        <f>'Jan 2019'!AS19/'Jan 2019'!$BQ$19</f>
        <v>0</v>
      </c>
      <c r="AS30" s="346">
        <f>'Jan 2019'!AT19/'Jan 2019'!$BQ$19</f>
        <v>0</v>
      </c>
      <c r="AT30" s="464">
        <f>'Jan 2019'!AU19/'Jan 2019'!$BQ$19</f>
        <v>190265.48672566374</v>
      </c>
      <c r="AU30" s="6">
        <f>'Jan 2019'!AV19/'Jan 2019'!$BQ$19</f>
        <v>295865.48672566377</v>
      </c>
      <c r="AV30" s="464" t="e">
        <f>'Jan 2019'!#REF!/'Jan 2019'!$BQ$19</f>
        <v>#REF!</v>
      </c>
      <c r="AW30" s="6">
        <f>'Jan 2019'!AX19/'Jan 2019'!$BQ$19</f>
        <v>353982.3008849558</v>
      </c>
      <c r="AX30" s="6" t="e">
        <f>'Jan 2019'!#REF!/'Jan 2019'!$BQ$19</f>
        <v>#REF!</v>
      </c>
      <c r="AY30" s="162">
        <f>'Jan 2019'!AY19/'Jan 2019'!$BQ$19</f>
        <v>884955.75221238949</v>
      </c>
      <c r="AZ30" s="162">
        <f>'Jan 2019'!AZ19/'Jan 2019'!$BQ$19</f>
        <v>486725.66371681419</v>
      </c>
      <c r="BA30" s="6">
        <f>'Jan 2019'!BA19/'Jan 2019'!$BQ$19</f>
        <v>215265.48672566374</v>
      </c>
      <c r="BB30" s="159">
        <f>'Jan 2019'!BB19/'Jan 2019'!$BQ$19</f>
        <v>0</v>
      </c>
      <c r="BC30" s="159">
        <f>'Jan 2019'!BE19/'Jan 2019'!$BQ$19</f>
        <v>0</v>
      </c>
      <c r="BD30" s="162">
        <f>'Jan 2019'!BF19/'Jan 2019'!$BQ$19</f>
        <v>0</v>
      </c>
      <c r="BE30" s="159">
        <f>'Jan 2019'!BG19/'Jan 2019'!$BQ$19</f>
        <v>0</v>
      </c>
      <c r="BF30" s="159">
        <f>'Jan 2019'!BH19/'Jan 2019'!$BQ$19</f>
        <v>0</v>
      </c>
      <c r="BG30" s="159">
        <f>'Jan 2019'!BI19/'Jan 2019'!$BQ$19</f>
        <v>0</v>
      </c>
      <c r="BH30" s="159">
        <f>'Jan 2019'!BJ19/'Jan 2019'!$BQ$19</f>
        <v>0</v>
      </c>
      <c r="BI30" s="159">
        <f>'Jan 2019'!BK19/'Jan 2019'!$BQ$19</f>
        <v>0</v>
      </c>
      <c r="BJ30" s="11" t="e">
        <f t="shared" si="13"/>
        <v>#REF!</v>
      </c>
      <c r="BK30" s="11">
        <f>Summary!C21</f>
        <v>8000000</v>
      </c>
      <c r="BL30" s="109" t="e">
        <f t="shared" si="14"/>
        <v>#REF!</v>
      </c>
      <c r="BM30" s="153" t="e">
        <f>BJ30='Jan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3716814.1592920357</v>
      </c>
      <c r="E31" s="48">
        <f t="shared" si="11"/>
        <v>4200000</v>
      </c>
      <c r="F31" s="138" t="e">
        <f t="shared" si="12"/>
        <v>#REF!</v>
      </c>
      <c r="G31" s="93" t="str">
        <f>A31</f>
        <v>H NOW</v>
      </c>
      <c r="H31" s="158">
        <f>'Jan 2019'!G22/'Jan 2019'!$BQ$22</f>
        <v>0</v>
      </c>
      <c r="I31" s="158">
        <f>'Jan 2019'!H22/'Jan 2019'!$BQ$22</f>
        <v>0</v>
      </c>
      <c r="J31" s="158">
        <f>'Jan 2019'!I22/'Jan 2019'!$BQ$22</f>
        <v>0</v>
      </c>
      <c r="K31" s="158">
        <f>'Jan 2019'!J22/'Jan 2019'!$BQ$22</f>
        <v>0</v>
      </c>
      <c r="L31" s="6">
        <f>'Jan 2019'!K22/'Jan 2019'!$BQ$22</f>
        <v>0</v>
      </c>
      <c r="M31" s="6">
        <f>'Jan 2019'!L22/'Jan 2019'!$BQ$22</f>
        <v>0</v>
      </c>
      <c r="N31" s="6">
        <f>'Jan 2019'!M22/'Jan 2019'!$BQ$22</f>
        <v>265486.72566371685</v>
      </c>
      <c r="O31" s="6">
        <f>'Jan 2019'!N22/'Jan 2019'!$BQ$22</f>
        <v>0</v>
      </c>
      <c r="P31" s="6">
        <f>'Jan 2019'!O22/'Jan 2019'!$BQ$22</f>
        <v>0</v>
      </c>
      <c r="Q31" s="6">
        <f>'Jan 2019'!P22/'Jan 2019'!$BQ$22</f>
        <v>0</v>
      </c>
      <c r="R31" s="6">
        <f>'Jan 2019'!Q22/'Jan 2019'!$BQ$22</f>
        <v>176991.1504424779</v>
      </c>
      <c r="S31" s="6">
        <f>'Jan 2019'!R22/'Jan 2019'!$BQ$22</f>
        <v>0</v>
      </c>
      <c r="T31" s="6">
        <f>'Jan 2019'!S22/'Jan 2019'!$BQ$22</f>
        <v>0</v>
      </c>
      <c r="U31" s="6">
        <f>'Jan 2019'!T22/'Jan 2019'!$BQ$22</f>
        <v>265486.72566371685</v>
      </c>
      <c r="V31" s="6">
        <f>'Jan 2019'!U22/'Jan 2019'!$BQ$22</f>
        <v>0</v>
      </c>
      <c r="W31" s="162">
        <f>'Jan 2019'!V22/'Jan 2019'!$BQ$22</f>
        <v>0</v>
      </c>
      <c r="X31" s="162">
        <f>'Jan 2019'!W22/'Jan 2019'!$BQ$22</f>
        <v>0</v>
      </c>
      <c r="Y31" s="6">
        <f>'Jan 2019'!X22/'Jan 2019'!$BQ$22</f>
        <v>0</v>
      </c>
      <c r="Z31" s="6">
        <f>'Jan 2019'!Z22/'Jan 2019'!$BQ$22</f>
        <v>0</v>
      </c>
      <c r="AA31" s="6">
        <f>'Jan 2019'!AA22/'Jan 2019'!$BQ$22</f>
        <v>0</v>
      </c>
      <c r="AB31" s="6">
        <f>'Jan 2019'!AB22/'Jan 2019'!$BQ$22</f>
        <v>0</v>
      </c>
      <c r="AC31" s="6">
        <f>'Jan 2019'!AC22/'Jan 2019'!$BQ$22</f>
        <v>0</v>
      </c>
      <c r="AD31" s="6">
        <f>'Jan 2019'!AD22/'Jan 2019'!$BQ$22</f>
        <v>0</v>
      </c>
      <c r="AE31" s="6">
        <f>'Jan 2019'!AE22/'Jan 2019'!$BQ$22</f>
        <v>0</v>
      </c>
      <c r="AF31" s="6">
        <f>'Jan 2019'!AF22/'Jan 2019'!$BQ$22</f>
        <v>353982.3008849558</v>
      </c>
      <c r="AG31" s="6">
        <f>'Jan 2019'!AG22/'Jan 2019'!$BQ$22</f>
        <v>0</v>
      </c>
      <c r="AH31" s="6">
        <f>'Jan 2019'!AI22/'Jan 2019'!$BQ$22</f>
        <v>0</v>
      </c>
      <c r="AI31" s="288">
        <f>'Jan 2019'!AJ22/'Jan 2019'!$BQ$22</f>
        <v>353982.3008849558</v>
      </c>
      <c r="AJ31" s="6">
        <f>'Jan 2019'!AK22/'Jan 2019'!$BQ$22</f>
        <v>0</v>
      </c>
      <c r="AK31" s="6">
        <f>'Jan 2019'!AL22/'Jan 2019'!$BQ$22</f>
        <v>0</v>
      </c>
      <c r="AL31" s="162">
        <f>'Jan 2019'!AM22/'Jan 2019'!$BQ$22</f>
        <v>0</v>
      </c>
      <c r="AM31" s="162">
        <f>'Jan 2019'!AN22/'Jan 2019'!$BQ$22</f>
        <v>0</v>
      </c>
      <c r="AN31" s="162">
        <f>'Jan 2019'!AO22/'Jan 2019'!$BQ$22</f>
        <v>442477.87610619474</v>
      </c>
      <c r="AO31" s="162">
        <f>'Jan 2019'!AP22/'Jan 2019'!$BQ$22</f>
        <v>265486.72566371685</v>
      </c>
      <c r="AP31" s="162">
        <f>'Jan 2019'!AQ22/'Jan 2019'!$BQ$22</f>
        <v>0</v>
      </c>
      <c r="AQ31" s="6">
        <f>'Jan 2019'!AR22/'Jan 2019'!$BQ$22</f>
        <v>0</v>
      </c>
      <c r="AR31" s="342">
        <f>'Jan 2019'!AS22/'Jan 2019'!$BQ$22</f>
        <v>0</v>
      </c>
      <c r="AS31" s="342">
        <f>'Jan 2019'!AT22/'Jan 2019'!$BQ$22</f>
        <v>265486.72566371685</v>
      </c>
      <c r="AT31" s="25">
        <f>'Jan 2019'!AU22/'Jan 2019'!$BQ$22</f>
        <v>442477.87610619474</v>
      </c>
      <c r="AU31" s="450">
        <f>'Jan 2019'!AV22/'Jan 2019'!$BQ$22</f>
        <v>168338.05309734514</v>
      </c>
      <c r="AV31" s="25" t="e">
        <f>'Jan 2019'!#REF!/'Jan 2019'!$BQ$22</f>
        <v>#REF!</v>
      </c>
      <c r="AW31" s="162">
        <f>'Jan 2019'!AX22/'Jan 2019'!$BQ$22</f>
        <v>353982.3008849558</v>
      </c>
      <c r="AX31" s="162" t="e">
        <f>'Jan 2019'!#REF!/'Jan 2019'!$BQ$22</f>
        <v>#REF!</v>
      </c>
      <c r="AY31" s="162">
        <f>'Jan 2019'!AY22/'Jan 2019'!$BQ$22</f>
        <v>176991.1504424779</v>
      </c>
      <c r="AZ31" s="162">
        <f>'Jan 2019'!AZ22/'Jan 2019'!$BQ$22</f>
        <v>0</v>
      </c>
      <c r="BA31" s="6">
        <f>'Jan 2019'!BA22/'Jan 2019'!$BQ$22</f>
        <v>0</v>
      </c>
      <c r="BB31" s="159">
        <f>'Jan 2019'!BB22/'Jan 2019'!$BQ$22</f>
        <v>0</v>
      </c>
      <c r="BC31" s="159">
        <f>'Jan 2019'!BE22/'Jan 2019'!$BQ$22</f>
        <v>0</v>
      </c>
      <c r="BD31" s="159">
        <f>'Jan 2019'!BF22/'Jan 2019'!$BQ$22</f>
        <v>0</v>
      </c>
      <c r="BE31" s="159">
        <f>'Jan 2019'!BG22/'Jan 2019'!$BQ$22</f>
        <v>0</v>
      </c>
      <c r="BF31" s="159">
        <f>'Jan 2019'!BH22/'Jan 2019'!$BQ$22</f>
        <v>0</v>
      </c>
      <c r="BG31" s="159">
        <f>'Jan 2019'!BI22/'Jan 2019'!$BQ$22</f>
        <v>0</v>
      </c>
      <c r="BH31" s="159">
        <f>'Jan 2019'!BJ22/'Jan 2019'!$BQ$22</f>
        <v>0</v>
      </c>
      <c r="BI31" s="159">
        <f>'Jan 2019'!BK22/'Jan 2019'!$BQ$22</f>
        <v>0</v>
      </c>
      <c r="BJ31" s="11" t="e">
        <f t="shared" si="13"/>
        <v>#REF!</v>
      </c>
      <c r="BK31" s="11">
        <f>Summary!C24</f>
        <v>4200000</v>
      </c>
      <c r="BL31" s="109" t="e">
        <f t="shared" si="14"/>
        <v>#REF!</v>
      </c>
      <c r="BM31" s="153" t="e">
        <f>BJ31='Jan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'Jan 2019'!G25/'Jan 2019'!$BQ$25</f>
        <v>0</v>
      </c>
      <c r="I34" s="158">
        <f>'Jan 2019'!H25/'Jan 2019'!$BQ$25</f>
        <v>0</v>
      </c>
      <c r="J34" s="158">
        <f>'Jan 2019'!I25/'Jan 2019'!$BQ$25</f>
        <v>0</v>
      </c>
      <c r="K34" s="158">
        <f>'Jan 2019'!J25/'Jan 2019'!$BQ$25</f>
        <v>0</v>
      </c>
      <c r="L34" s="158">
        <f>'Jan 2019'!K25/'Jan 2019'!$BQ$25</f>
        <v>0</v>
      </c>
      <c r="M34" s="158">
        <f>'Jan 2019'!L25/'Jan 2019'!$BQ$25</f>
        <v>0</v>
      </c>
      <c r="N34" s="158">
        <f>'Jan 2019'!M25/'Jan 2019'!$BQ$25</f>
        <v>0</v>
      </c>
      <c r="O34" s="158">
        <f>'Jan 2019'!N25/'Jan 2019'!$BQ$25</f>
        <v>0</v>
      </c>
      <c r="P34" s="158">
        <f>'Jan 2019'!O25/'Jan 2019'!$BQ$25</f>
        <v>0</v>
      </c>
      <c r="Q34" s="158">
        <f>'Jan 2019'!P25/'Jan 2019'!$BQ$25</f>
        <v>0</v>
      </c>
      <c r="R34" s="158">
        <f>'Jan 2019'!Q25/'Jan 2019'!$BQ$25</f>
        <v>0</v>
      </c>
      <c r="S34" s="158">
        <f>'Jan 2019'!R25/'Jan 2019'!$BQ$25</f>
        <v>0</v>
      </c>
      <c r="T34" s="158">
        <f>'Jan 2019'!S25/'Jan 2019'!$BQ$25</f>
        <v>0</v>
      </c>
      <c r="U34" s="158">
        <f>'Jan 2019'!T25/'Jan 2019'!$BQ$25</f>
        <v>0</v>
      </c>
      <c r="V34" s="158">
        <f>'Jan 2019'!U25/'Jan 2019'!$BQ$25</f>
        <v>0</v>
      </c>
      <c r="W34" s="159">
        <f>'Jan 2019'!V25/'Jan 2019'!$BQ$25</f>
        <v>0</v>
      </c>
      <c r="X34" s="159">
        <f>'Jan 2019'!W25/'Jan 2019'!$BQ$25</f>
        <v>0</v>
      </c>
      <c r="Y34" s="244">
        <f>'Jan 2019'!X25/'Jan 2019'!$BQ$25</f>
        <v>0</v>
      </c>
      <c r="Z34" s="158">
        <f>'Jan 2019'!Z25/'Jan 2019'!$BQ$25</f>
        <v>0</v>
      </c>
      <c r="AA34" s="158">
        <f>'Jan 2019'!AA25/'Jan 2019'!$BQ$25</f>
        <v>0</v>
      </c>
      <c r="AB34" s="161">
        <f>'Jan 2019'!AB25/'Jan 2019'!$BQ$25</f>
        <v>0</v>
      </c>
      <c r="AC34" s="161">
        <f>'Jan 2019'!AC25/'Jan 2019'!$BQ$25</f>
        <v>0</v>
      </c>
      <c r="AD34" s="161">
        <f>'Jan 2019'!AD25/'Jan 2019'!$BQ$25</f>
        <v>0</v>
      </c>
      <c r="AE34" s="161">
        <f>'Jan 2019'!AE25/'Jan 2019'!$BQ$25</f>
        <v>0</v>
      </c>
      <c r="AF34" s="288">
        <f>'Jan 2019'!AF25/'Jan 2019'!$BQ$25</f>
        <v>0</v>
      </c>
      <c r="AG34" s="158">
        <f>'Jan 2019'!AG25/'Jan 2019'!$BQ$25</f>
        <v>0</v>
      </c>
      <c r="AH34" s="158">
        <f>'Jan 2019'!AI25/'Jan 2019'!$BQ$25</f>
        <v>0</v>
      </c>
      <c r="AI34" s="288">
        <f>'Jan 2019'!AJ25/'Jan 2019'!$BQ$25</f>
        <v>0</v>
      </c>
      <c r="AJ34" s="288">
        <f>'Jan 2019'!AK25/'Jan 2019'!$BQ$25</f>
        <v>0</v>
      </c>
      <c r="AK34" s="158">
        <f>'Jan 2019'!AL25/'Jan 2019'!$BQ$25</f>
        <v>0</v>
      </c>
      <c r="AL34" s="159">
        <f>'Jan 2019'!AM25/'Jan 2019'!$BQ$25</f>
        <v>0</v>
      </c>
      <c r="AM34" s="159">
        <f>'Jan 2019'!AN25/'Jan 2019'!$BQ$25</f>
        <v>0</v>
      </c>
      <c r="AN34" s="159">
        <f>'Jan 2019'!AO25/'Jan 2019'!$BQ$25</f>
        <v>0</v>
      </c>
      <c r="AO34" s="159">
        <f>'Jan 2019'!AP25/'Jan 2019'!$BQ$25</f>
        <v>88495.575221238949</v>
      </c>
      <c r="AP34" s="159">
        <f>'Jan 2019'!AQ25/'Jan 2019'!$BQ$25</f>
        <v>0</v>
      </c>
      <c r="AQ34" s="58">
        <f>'Jan 2019'!AR25/'Jan 2019'!$BQ$25</f>
        <v>0</v>
      </c>
      <c r="AR34" s="194">
        <f>'Jan 2019'!AS25/'Jan 2019'!$BQ$25</f>
        <v>0</v>
      </c>
      <c r="AS34" s="71">
        <f>'Jan 2019'!AT25/'Jan 2019'!$BQ$25</f>
        <v>0</v>
      </c>
      <c r="AT34" s="161">
        <f>'Jan 2019'!AU25/'Jan 2019'!$BQ$25</f>
        <v>0</v>
      </c>
      <c r="AU34" s="450">
        <f>'Jan 2019'!AV25/'Jan 2019'!$BQ$25</f>
        <v>0</v>
      </c>
      <c r="AV34" s="161" t="e">
        <f>'Jan 2019'!#REF!/'Jan 2019'!$BQ$25</f>
        <v>#REF!</v>
      </c>
      <c r="AW34" s="159">
        <f>'Jan 2019'!AX25/'Jan 2019'!$BQ$25</f>
        <v>0</v>
      </c>
      <c r="AX34" s="194" t="e">
        <f>'Jan 2019'!#REF!/'Jan 2019'!$BQ$25</f>
        <v>#REF!</v>
      </c>
      <c r="AY34" s="159">
        <f>'Jan 2019'!AY25/'Jan 2019'!$BQ$25</f>
        <v>0</v>
      </c>
      <c r="AZ34" s="159">
        <f>'Jan 2019'!AZ25/'Jan 2019'!$BQ$25</f>
        <v>0</v>
      </c>
      <c r="BA34" s="158">
        <f>'Jan 2019'!BA25/'Jan 2019'!$BQ$25</f>
        <v>0</v>
      </c>
      <c r="BB34" s="159">
        <f>'Jan 2019'!BB25/'Jan 2019'!$BQ$25</f>
        <v>0</v>
      </c>
      <c r="BC34" s="159">
        <f>'Jan 2019'!BE25/'Jan 2019'!$BQ$25</f>
        <v>0</v>
      </c>
      <c r="BD34" s="159">
        <f>'Jan 2019'!BF25/'Jan 2019'!$BQ$25</f>
        <v>0</v>
      </c>
      <c r="BE34" s="159">
        <f>'Jan 2019'!BG25/'Jan 2019'!$BQ$25</f>
        <v>0</v>
      </c>
      <c r="BF34" s="159">
        <f>'Jan 2019'!BH25/'Jan 2019'!$BQ$25</f>
        <v>0</v>
      </c>
      <c r="BG34" s="159">
        <f>'Jan 2019'!BI25/'Jan 2019'!$BQ$25</f>
        <v>0</v>
      </c>
      <c r="BH34" s="159">
        <f>'Jan 2019'!BJ25/'Jan 2019'!$BQ$25</f>
        <v>0</v>
      </c>
      <c r="BI34" s="159">
        <f>'Jan 2019'!BK25/'Jan 2019'!$BQ$25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BJ34='Jan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'Jan 2019'!G26/'Jan 2019'!$BQ$26</f>
        <v>0</v>
      </c>
      <c r="I35" s="158">
        <f>'Jan 2019'!H26/'Jan 2019'!$BQ$26</f>
        <v>0</v>
      </c>
      <c r="J35" s="158">
        <f>'Jan 2019'!I26/'Jan 2019'!$BQ$26</f>
        <v>0</v>
      </c>
      <c r="K35" s="158">
        <f>'Jan 2019'!J26/'Jan 2019'!$BQ$26</f>
        <v>0</v>
      </c>
      <c r="L35" s="158">
        <f>'Jan 2019'!K26/'Jan 2019'!$BQ$26</f>
        <v>0</v>
      </c>
      <c r="M35" s="158">
        <f>'Jan 2019'!L26/'Jan 2019'!$BQ$26</f>
        <v>0</v>
      </c>
      <c r="N35" s="158">
        <f>'Jan 2019'!M26/'Jan 2019'!$BQ$26</f>
        <v>0</v>
      </c>
      <c r="O35" s="158">
        <f>'Jan 2019'!N26/'Jan 2019'!$BQ$26</f>
        <v>0</v>
      </c>
      <c r="P35" s="158">
        <f>'Jan 2019'!O26/'Jan 2019'!$BQ$26</f>
        <v>0</v>
      </c>
      <c r="Q35" s="158">
        <f>'Jan 2019'!P26/'Jan 2019'!$BQ$26</f>
        <v>0</v>
      </c>
      <c r="R35" s="158">
        <f>'Jan 2019'!Q26/'Jan 2019'!$BQ$26</f>
        <v>0</v>
      </c>
      <c r="S35" s="158">
        <f>'Jan 2019'!R26/'Jan 2019'!$BQ$26</f>
        <v>0</v>
      </c>
      <c r="T35" s="158">
        <f>'Jan 2019'!S26/'Jan 2019'!$BQ$26</f>
        <v>0</v>
      </c>
      <c r="U35" s="158">
        <f>'Jan 2019'!T26/'Jan 2019'!$BQ$26</f>
        <v>0</v>
      </c>
      <c r="V35" s="158">
        <f>'Jan 2019'!U26/'Jan 2019'!$BQ$26</f>
        <v>0</v>
      </c>
      <c r="W35" s="159">
        <f>'Jan 2019'!V26/'Jan 2019'!$BQ$26</f>
        <v>0</v>
      </c>
      <c r="X35" s="159">
        <f>'Jan 2019'!W26/'Jan 2019'!$BQ$26</f>
        <v>0</v>
      </c>
      <c r="Y35" s="158">
        <f>'Jan 2019'!X26/'Jan 2019'!$BQ$26</f>
        <v>0</v>
      </c>
      <c r="Z35" s="158">
        <f>'Jan 2019'!Z26/'Jan 2019'!$BQ$26</f>
        <v>0</v>
      </c>
      <c r="AA35" s="158">
        <f>'Jan 2019'!AA26/'Jan 2019'!$BQ$26</f>
        <v>0</v>
      </c>
      <c r="AB35" s="173">
        <f>'Jan 2019'!AB26/'Jan 2019'!$BQ$26</f>
        <v>0</v>
      </c>
      <c r="AC35" s="173">
        <f>'Jan 2019'!AC26/'Jan 2019'!$BQ$26</f>
        <v>0</v>
      </c>
      <c r="AD35" s="173">
        <f>'Jan 2019'!AD26/'Jan 2019'!$BQ$26</f>
        <v>0</v>
      </c>
      <c r="AE35" s="173">
        <f>'Jan 2019'!AE26/'Jan 2019'!$BQ$26</f>
        <v>0</v>
      </c>
      <c r="AF35" s="158">
        <f>'Jan 2019'!AF26/'Jan 2019'!$BQ$26</f>
        <v>0</v>
      </c>
      <c r="AG35" s="158">
        <f>'Jan 2019'!AG26/'Jan 2019'!$BQ$26</f>
        <v>0</v>
      </c>
      <c r="AH35" s="158">
        <f>'Jan 2019'!AI26/'Jan 2019'!$BQ$26</f>
        <v>0</v>
      </c>
      <c r="AI35" s="288">
        <f>'Jan 2019'!AJ26/'Jan 2019'!$BQ$26</f>
        <v>0</v>
      </c>
      <c r="AJ35" s="158">
        <f>'Jan 2019'!AK26/'Jan 2019'!$BQ$26</f>
        <v>0</v>
      </c>
      <c r="AK35" s="158">
        <f>'Jan 2019'!AL26/'Jan 2019'!$BQ$26</f>
        <v>0</v>
      </c>
      <c r="AL35" s="159">
        <f>'Jan 2019'!AM26/'Jan 2019'!$BQ$26</f>
        <v>0</v>
      </c>
      <c r="AM35" s="159">
        <f>'Jan 2019'!AN26/'Jan 2019'!$BQ$26</f>
        <v>0</v>
      </c>
      <c r="AN35" s="159">
        <f>'Jan 2019'!AO26/'Jan 2019'!$BQ$26</f>
        <v>0</v>
      </c>
      <c r="AO35" s="159">
        <f>'Jan 2019'!AP26/'Jan 2019'!$BQ$26</f>
        <v>0</v>
      </c>
      <c r="AP35" s="159">
        <f>'Jan 2019'!AQ26/'Jan 2019'!$BQ$26</f>
        <v>0</v>
      </c>
      <c r="AQ35" s="58">
        <f>'Jan 2019'!AR26/'Jan 2019'!$BQ$26</f>
        <v>0</v>
      </c>
      <c r="AR35" s="159">
        <f>'Jan 2019'!AS26/'Jan 2019'!$BQ$26</f>
        <v>0</v>
      </c>
      <c r="AS35" s="60">
        <f>'Jan 2019'!AT26/'Jan 2019'!$BQ$26</f>
        <v>0</v>
      </c>
      <c r="AT35" s="161">
        <f>'Jan 2019'!AU26/'Jan 2019'!$BQ$26</f>
        <v>0</v>
      </c>
      <c r="AU35" s="450">
        <f>'Jan 2019'!AV26/'Jan 2019'!$BQ$26</f>
        <v>0</v>
      </c>
      <c r="AV35" s="161" t="e">
        <f>'Jan 2019'!#REF!/'Jan 2019'!$BQ$26</f>
        <v>#REF!</v>
      </c>
      <c r="AW35" s="159">
        <f>'Jan 2019'!AX26/'Jan 2019'!$BQ$26</f>
        <v>0</v>
      </c>
      <c r="AX35" s="159" t="e">
        <f>'Jan 2019'!#REF!/'Jan 2019'!$BQ$26</f>
        <v>#REF!</v>
      </c>
      <c r="AY35" s="159">
        <f>'Jan 2019'!AY26/'Jan 2019'!$BQ$26</f>
        <v>0</v>
      </c>
      <c r="AZ35" s="159">
        <f>'Jan 2019'!AZ26/'Jan 2019'!$BQ$26</f>
        <v>0</v>
      </c>
      <c r="BA35" s="158">
        <f>'Jan 2019'!BA26/'Jan 2019'!$BQ$26</f>
        <v>0</v>
      </c>
      <c r="BB35" s="159">
        <f>'Jan 2019'!BB26/'Jan 2019'!$BQ$26</f>
        <v>0</v>
      </c>
      <c r="BC35" s="13">
        <f>'Jan 2019'!BE26/'Jan 2019'!$BQ$26</f>
        <v>0</v>
      </c>
      <c r="BD35" s="13">
        <f>'Jan 2019'!BF26/'Jan 2019'!$BQ$26</f>
        <v>0</v>
      </c>
      <c r="BE35" s="159">
        <f>'Jan 2019'!BG26/'Jan 2019'!$BQ$26</f>
        <v>0</v>
      </c>
      <c r="BF35" s="159">
        <f>'Jan 2019'!BH26/'Jan 2019'!$BQ$26</f>
        <v>0</v>
      </c>
      <c r="BG35" s="159">
        <f>'Jan 2019'!BI26/'Jan 2019'!$BQ$26</f>
        <v>0</v>
      </c>
      <c r="BH35" s="159">
        <f>'Jan 2019'!BJ26/'Jan 2019'!$BQ$26</f>
        <v>0</v>
      </c>
      <c r="BI35" s="159">
        <f>'Jan 2019'!BK26/'Jan 2019'!$BQ$26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BJ35='Jan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0</v>
      </c>
      <c r="E36" s="48">
        <f t="shared" si="24"/>
        <v>0</v>
      </c>
      <c r="F36" s="138" t="e">
        <f t="shared" si="25"/>
        <v>#REF!</v>
      </c>
      <c r="G36" s="93" t="s">
        <v>54</v>
      </c>
      <c r="H36" s="158">
        <f>'Jan 2019'!G27/'Jan 2019'!$BQ$27</f>
        <v>0</v>
      </c>
      <c r="I36" s="158">
        <f>'Jan 2019'!H27/'Jan 2019'!$BQ$27</f>
        <v>0</v>
      </c>
      <c r="J36" s="158">
        <f>'Jan 2019'!I27/'Jan 2019'!$BQ$27</f>
        <v>0</v>
      </c>
      <c r="K36" s="158">
        <f>'Jan 2019'!J27/'Jan 2019'!$BQ$27</f>
        <v>0</v>
      </c>
      <c r="L36" s="158">
        <f>'Jan 2019'!K27/'Jan 2019'!$BQ$27</f>
        <v>0</v>
      </c>
      <c r="M36" s="158">
        <f>'Jan 2019'!L27/'Jan 2019'!$BQ$27</f>
        <v>0</v>
      </c>
      <c r="N36" s="158">
        <f>'Jan 2019'!M27/'Jan 2019'!$BQ$27</f>
        <v>0</v>
      </c>
      <c r="O36" s="158">
        <f>'Jan 2019'!N27/'Jan 2019'!$BQ$27</f>
        <v>0</v>
      </c>
      <c r="P36" s="158">
        <f>'Jan 2019'!O27/'Jan 2019'!$BQ$27</f>
        <v>0</v>
      </c>
      <c r="Q36" s="158">
        <f>'Jan 2019'!P27/'Jan 2019'!$BQ$27</f>
        <v>0</v>
      </c>
      <c r="R36" s="158">
        <f>'Jan 2019'!Q27/'Jan 2019'!$BQ$27</f>
        <v>0</v>
      </c>
      <c r="S36" s="158">
        <f>'Jan 2019'!R27/'Jan 2019'!$BQ$27</f>
        <v>0</v>
      </c>
      <c r="T36" s="158">
        <f>'Jan 2019'!S27/'Jan 2019'!$BQ$27</f>
        <v>0</v>
      </c>
      <c r="U36" s="338">
        <f>'Jan 2019'!T27/'Jan 2019'!$BQ$27</f>
        <v>0</v>
      </c>
      <c r="V36" s="158">
        <f>'Jan 2019'!U27/'Jan 2019'!$BQ$27</f>
        <v>0</v>
      </c>
      <c r="W36" s="159">
        <f>'Jan 2019'!V27/'Jan 2019'!$BQ$27</f>
        <v>0</v>
      </c>
      <c r="X36" s="159">
        <f>'Jan 2019'!W27/'Jan 2019'!$BQ$27</f>
        <v>0</v>
      </c>
      <c r="Y36" s="158">
        <f>'Jan 2019'!X27/'Jan 2019'!$BQ$27</f>
        <v>0</v>
      </c>
      <c r="Z36" s="158">
        <f>'Jan 2019'!Z27/'Jan 2019'!$BQ$27</f>
        <v>0</v>
      </c>
      <c r="AA36" s="158">
        <f>'Jan 2019'!AA27/'Jan 2019'!$BQ$27</f>
        <v>0</v>
      </c>
      <c r="AB36" s="161">
        <f>'Jan 2019'!AB27/'Jan 2019'!$BQ$27</f>
        <v>0</v>
      </c>
      <c r="AC36" s="161">
        <f>'Jan 2019'!AC27/'Jan 2019'!$BQ$27</f>
        <v>0</v>
      </c>
      <c r="AD36" s="23">
        <f>'Jan 2019'!AD27/'Jan 2019'!$BQ$27</f>
        <v>0</v>
      </c>
      <c r="AE36" s="23">
        <f>'Jan 2019'!AE27/'Jan 2019'!$BQ$27</f>
        <v>0</v>
      </c>
      <c r="AF36" s="22">
        <f>'Jan 2019'!AF27/'Jan 2019'!$BQ$27</f>
        <v>0</v>
      </c>
      <c r="AG36" s="158">
        <f>'Jan 2019'!AG27/'Jan 2019'!$BQ$27</f>
        <v>0</v>
      </c>
      <c r="AH36" s="158">
        <f>'Jan 2019'!AI27/'Jan 2019'!$BQ$27</f>
        <v>0</v>
      </c>
      <c r="AI36" s="288">
        <f>'Jan 2019'!AJ27/'Jan 2019'!$BQ$27</f>
        <v>0</v>
      </c>
      <c r="AJ36" s="158">
        <f>'Jan 2019'!AK27/'Jan 2019'!$BQ$27</f>
        <v>0</v>
      </c>
      <c r="AK36" s="467">
        <f>'Jan 2019'!AL27/'Jan 2019'!$BQ$27</f>
        <v>0</v>
      </c>
      <c r="AL36" s="159">
        <f>'Jan 2019'!AM27/'Jan 2019'!$BQ$27</f>
        <v>0</v>
      </c>
      <c r="AM36" s="159">
        <f>'Jan 2019'!AN27/'Jan 2019'!$BQ$27</f>
        <v>0</v>
      </c>
      <c r="AN36" s="159">
        <f>'Jan 2019'!AO27/'Jan 2019'!$BQ$27</f>
        <v>0</v>
      </c>
      <c r="AO36" s="159">
        <f>'Jan 2019'!AP27/'Jan 2019'!$BQ$27</f>
        <v>0</v>
      </c>
      <c r="AP36" s="159">
        <f>'Jan 2019'!AQ27/'Jan 2019'!$BQ$27</f>
        <v>0</v>
      </c>
      <c r="AQ36" s="64">
        <f>'Jan 2019'!AR27/'Jan 2019'!$BQ$27</f>
        <v>0</v>
      </c>
      <c r="AR36" s="194">
        <f>'Jan 2019'!AS27/'Jan 2019'!$BQ$27</f>
        <v>0</v>
      </c>
      <c r="AS36" s="71">
        <f>'Jan 2019'!AT27/'Jan 2019'!$BQ$27</f>
        <v>0</v>
      </c>
      <c r="AT36" s="465">
        <f>'Jan 2019'!AU27/'Jan 2019'!$BQ$27</f>
        <v>0</v>
      </c>
      <c r="AU36" s="453">
        <f>'Jan 2019'!AV27/'Jan 2019'!$BQ$27</f>
        <v>0</v>
      </c>
      <c r="AV36" s="465" t="e">
        <f>'Jan 2019'!#REF!/'Jan 2019'!$BQ$27</f>
        <v>#REF!</v>
      </c>
      <c r="AW36" s="159">
        <f>'Jan 2019'!AX27/'Jan 2019'!$BQ$27</f>
        <v>0</v>
      </c>
      <c r="AX36" s="194" t="e">
        <f>'Jan 2019'!#REF!/'Jan 2019'!$BQ$27</f>
        <v>#REF!</v>
      </c>
      <c r="AY36" s="159">
        <f>'Jan 2019'!AY27/'Jan 2019'!$BQ$27</f>
        <v>0</v>
      </c>
      <c r="AZ36" s="159">
        <f>'Jan 2019'!AZ27/'Jan 2019'!$BQ$27</f>
        <v>0</v>
      </c>
      <c r="BA36" s="158">
        <f>'Jan 2019'!BA27/'Jan 2019'!$BQ$27</f>
        <v>0</v>
      </c>
      <c r="BB36" s="159">
        <f>'Jan 2019'!BB27/'Jan 2019'!$BQ$27</f>
        <v>0</v>
      </c>
      <c r="BC36" s="159">
        <f>'Jan 2019'!BE27/'Jan 2019'!$BQ$27</f>
        <v>0</v>
      </c>
      <c r="BD36" s="159">
        <f>'Jan 2019'!BF27/'Jan 2019'!$BQ$27</f>
        <v>0</v>
      </c>
      <c r="BE36" s="159">
        <f>'Jan 2019'!BG27/'Jan 2019'!$BQ$27</f>
        <v>0</v>
      </c>
      <c r="BF36" s="159">
        <f>'Jan 2019'!BH27/'Jan 2019'!$BQ$27</f>
        <v>0</v>
      </c>
      <c r="BG36" s="159">
        <f>'Jan 2019'!BI27/'Jan 2019'!$BQ$27</f>
        <v>0</v>
      </c>
      <c r="BH36" s="159">
        <f>'Jan 2019'!BJ27/'Jan 2019'!$BQ$27</f>
        <v>0</v>
      </c>
      <c r="BI36" s="159">
        <f>'Jan 2019'!BK27/'Jan 2019'!$BQ$27</f>
        <v>0</v>
      </c>
      <c r="BJ36" s="11" t="e">
        <f t="shared" si="26"/>
        <v>#REF!</v>
      </c>
      <c r="BK36" s="11">
        <f>Summary!C29</f>
        <v>0</v>
      </c>
      <c r="BL36" s="109" t="e">
        <f>BK36-BJ36</f>
        <v>#REF!</v>
      </c>
      <c r="BM36" s="153" t="e">
        <f>BJ36='Jan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'Jan 2019'!G28/'Jan 2019'!$BQ$28</f>
        <v>0</v>
      </c>
      <c r="I37" s="158">
        <f>'Jan 2019'!H28/'Jan 2019'!$BQ$28</f>
        <v>0</v>
      </c>
      <c r="J37" s="158">
        <f>'Jan 2019'!I28/'Jan 2019'!$BQ$28</f>
        <v>0</v>
      </c>
      <c r="K37" s="158">
        <f>'Jan 2019'!J28/'Jan 2019'!$BQ$28</f>
        <v>0</v>
      </c>
      <c r="L37" s="158">
        <f>'Jan 2019'!K28/'Jan 2019'!$BQ$28</f>
        <v>0</v>
      </c>
      <c r="M37" s="158">
        <f>'Jan 2019'!L28/'Jan 2019'!$BQ$28</f>
        <v>0</v>
      </c>
      <c r="N37" s="158">
        <f>'Jan 2019'!M28/'Jan 2019'!$BQ$28</f>
        <v>0</v>
      </c>
      <c r="O37" s="158">
        <f>'Jan 2019'!N28/'Jan 2019'!$BQ$28</f>
        <v>0</v>
      </c>
      <c r="P37" s="158">
        <f>'Jan 2019'!O28/'Jan 2019'!$BQ$28</f>
        <v>0</v>
      </c>
      <c r="Q37" s="158">
        <f>'Jan 2019'!P28/'Jan 2019'!$BQ$28</f>
        <v>0</v>
      </c>
      <c r="R37" s="158">
        <f>'Jan 2019'!Q28/'Jan 2019'!$BQ$28</f>
        <v>0</v>
      </c>
      <c r="S37" s="158">
        <f>'Jan 2019'!R28/'Jan 2019'!$BQ$28</f>
        <v>0</v>
      </c>
      <c r="T37" s="158">
        <f>'Jan 2019'!S28/'Jan 2019'!$BQ$28</f>
        <v>0</v>
      </c>
      <c r="U37" s="158">
        <f>'Jan 2019'!T28/'Jan 2019'!$BQ$28</f>
        <v>0</v>
      </c>
      <c r="V37" s="158">
        <f>'Jan 2019'!U28/'Jan 2019'!$BQ$28</f>
        <v>0</v>
      </c>
      <c r="W37" s="159">
        <f>'Jan 2019'!V28/'Jan 2019'!$BQ$28</f>
        <v>0</v>
      </c>
      <c r="X37" s="159">
        <f>'Jan 2019'!W28/'Jan 2019'!$BQ$28</f>
        <v>0</v>
      </c>
      <c r="Y37" s="244">
        <f>'Jan 2019'!X28/'Jan 2019'!$BQ$28</f>
        <v>0</v>
      </c>
      <c r="Z37" s="159">
        <f>'Jan 2019'!Z28/'Jan 2019'!$BQ$28</f>
        <v>0</v>
      </c>
      <c r="AA37" s="159">
        <f>'Jan 2019'!AA28/'Jan 2019'!$BQ$28</f>
        <v>0</v>
      </c>
      <c r="AB37" s="161">
        <f>'Jan 2019'!AB28/'Jan 2019'!$BQ$28</f>
        <v>0</v>
      </c>
      <c r="AC37" s="158">
        <f>'Jan 2019'!AC28/'Jan 2019'!$BQ$28</f>
        <v>0</v>
      </c>
      <c r="AD37" s="161">
        <f>'Jan 2019'!AD28/'Jan 2019'!$BQ$28</f>
        <v>0</v>
      </c>
      <c r="AE37" s="161">
        <f>'Jan 2019'!AE28/'Jan 2019'!$BQ$28</f>
        <v>0</v>
      </c>
      <c r="AF37" s="22">
        <f>'Jan 2019'!AF28/'Jan 2019'!$BQ$28</f>
        <v>0</v>
      </c>
      <c r="AG37" s="158">
        <f>'Jan 2019'!AG28/'Jan 2019'!$BQ$28</f>
        <v>0</v>
      </c>
      <c r="AH37" s="158">
        <f>'Jan 2019'!AI28/'Jan 2019'!$BQ$28</f>
        <v>0</v>
      </c>
      <c r="AI37" s="288">
        <f>'Jan 2019'!AJ28/'Jan 2019'!$BQ$28</f>
        <v>0</v>
      </c>
      <c r="AJ37" s="158">
        <f>'Jan 2019'!AK28/'Jan 2019'!$BQ$28</f>
        <v>0</v>
      </c>
      <c r="AK37" s="158">
        <f>'Jan 2019'!AL28/'Jan 2019'!$BQ$28</f>
        <v>0</v>
      </c>
      <c r="AL37" s="159">
        <f>'Jan 2019'!AM28/'Jan 2019'!$BQ$28</f>
        <v>0</v>
      </c>
      <c r="AM37" s="159">
        <f>'Jan 2019'!AN28/'Jan 2019'!$BQ$28</f>
        <v>0</v>
      </c>
      <c r="AN37" s="159">
        <f>'Jan 2019'!AO28/'Jan 2019'!$BQ$28</f>
        <v>258620.68965517243</v>
      </c>
      <c r="AO37" s="159">
        <f>'Jan 2019'!AP28/'Jan 2019'!$BQ$28</f>
        <v>172413.79310344829</v>
      </c>
      <c r="AP37" s="159">
        <f>'Jan 2019'!AQ28/'Jan 2019'!$BQ$28</f>
        <v>0</v>
      </c>
      <c r="AQ37" s="58">
        <f>'Jan 2019'!AR28/'Jan 2019'!$BQ$28</f>
        <v>0</v>
      </c>
      <c r="AR37" s="194">
        <f>'Jan 2019'!AS28/'Jan 2019'!$BQ$28</f>
        <v>0</v>
      </c>
      <c r="AS37" s="71">
        <f>'Jan 2019'!AT28/'Jan 2019'!$BQ$28</f>
        <v>172413.79310344829</v>
      </c>
      <c r="AT37" s="465">
        <f>'Jan 2019'!AU28/'Jan 2019'!$BQ$28</f>
        <v>0</v>
      </c>
      <c r="AU37" s="453">
        <f>'Jan 2019'!AV28/'Jan 2019'!$BQ$28</f>
        <v>0</v>
      </c>
      <c r="AV37" s="465" t="e">
        <f>'Jan 2019'!#REF!/'Jan 2019'!$BQ$28</f>
        <v>#REF!</v>
      </c>
      <c r="AW37" s="159">
        <f>'Jan 2019'!AX28/'Jan 2019'!$BQ$28</f>
        <v>0</v>
      </c>
      <c r="AX37" s="64" t="e">
        <f>'Jan 2019'!#REF!/'Jan 2019'!$BQ$28</f>
        <v>#REF!</v>
      </c>
      <c r="AY37" s="159">
        <f>'Jan 2019'!AY28/'Jan 2019'!$BQ$28</f>
        <v>0</v>
      </c>
      <c r="AZ37" s="159">
        <f>'Jan 2019'!AZ28/'Jan 2019'!$BQ$28</f>
        <v>0</v>
      </c>
      <c r="BA37" s="158">
        <f>'Jan 2019'!BA28/'Jan 2019'!$BQ$28</f>
        <v>0</v>
      </c>
      <c r="BB37" s="159">
        <f>'Jan 2019'!BB28/'Jan 2019'!$BQ$28</f>
        <v>0</v>
      </c>
      <c r="BC37" s="159">
        <f>'Jan 2019'!BE28/'Jan 2019'!$BQ$28</f>
        <v>0</v>
      </c>
      <c r="BD37" s="159">
        <f>'Jan 2019'!BF28/'Jan 2019'!$BQ$28</f>
        <v>0</v>
      </c>
      <c r="BE37" s="159">
        <f>'Jan 2019'!BG28/'Jan 2019'!$BQ$28</f>
        <v>0</v>
      </c>
      <c r="BF37" s="159">
        <f>'Jan 2019'!BH28/'Jan 2019'!$BQ$28</f>
        <v>0</v>
      </c>
      <c r="BG37" s="159">
        <f>'Jan 2019'!BI28/'Jan 2019'!$BQ$28</f>
        <v>0</v>
      </c>
      <c r="BH37" s="159">
        <f>'Jan 2019'!BJ28/'Jan 2019'!$BQ$28</f>
        <v>0</v>
      </c>
      <c r="BI37" s="159">
        <f>'Jan 2019'!BK28/'Jan 2019'!$BQ$28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BJ37='Jan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'Jan 2019'!G29/'Jan 2019'!$BQ$29</f>
        <v>0</v>
      </c>
      <c r="I38" s="158">
        <f>'Jan 2019'!H29/'Jan 2019'!$BQ$29</f>
        <v>0</v>
      </c>
      <c r="J38" s="158">
        <f>'Jan 2019'!I29/'Jan 2019'!$BQ$29</f>
        <v>0</v>
      </c>
      <c r="K38" s="158">
        <f>'Jan 2019'!J29/'Jan 2019'!$BQ$29</f>
        <v>0</v>
      </c>
      <c r="L38" s="158">
        <f>'Jan 2019'!K29/'Jan 2019'!$BQ$29</f>
        <v>0</v>
      </c>
      <c r="M38" s="158">
        <f>'Jan 2019'!L29/'Jan 2019'!$BQ$29</f>
        <v>0</v>
      </c>
      <c r="N38" s="158">
        <f>'Jan 2019'!M29/'Jan 2019'!$BQ$29</f>
        <v>0</v>
      </c>
      <c r="O38" s="158">
        <f>'Jan 2019'!N29/'Jan 2019'!$BQ$29</f>
        <v>0</v>
      </c>
      <c r="P38" s="158">
        <f>'Jan 2019'!O29/'Jan 2019'!$BQ$29</f>
        <v>0</v>
      </c>
      <c r="Q38" s="158">
        <f>'Jan 2019'!P29/'Jan 2019'!$BQ$29</f>
        <v>0</v>
      </c>
      <c r="R38" s="158">
        <f>'Jan 2019'!Q29/'Jan 2019'!$BQ$29</f>
        <v>0</v>
      </c>
      <c r="S38" s="158">
        <f>'Jan 2019'!R29/'Jan 2019'!$BQ$29</f>
        <v>0</v>
      </c>
      <c r="T38" s="158">
        <f>'Jan 2019'!S29/'Jan 2019'!$BQ$29</f>
        <v>0</v>
      </c>
      <c r="U38" s="158">
        <f>'Jan 2019'!T29/'Jan 2019'!$BQ$29</f>
        <v>0</v>
      </c>
      <c r="V38" s="158">
        <f>'Jan 2019'!U29/'Jan 2019'!$BQ$29</f>
        <v>0</v>
      </c>
      <c r="W38" s="159">
        <f>'Jan 2019'!V29/'Jan 2019'!$BQ$29</f>
        <v>0</v>
      </c>
      <c r="X38" s="159">
        <f>'Jan 2019'!W29/'Jan 2019'!$BQ$29</f>
        <v>0</v>
      </c>
      <c r="Y38" s="330">
        <f>'Jan 2019'!X29/'Jan 2019'!$BQ$29</f>
        <v>0</v>
      </c>
      <c r="Z38" s="158">
        <f>'Jan 2019'!Z29/'Jan 2019'!$BQ$29</f>
        <v>0</v>
      </c>
      <c r="AA38" s="158">
        <f>'Jan 2019'!AA29/'Jan 2019'!$BQ$29</f>
        <v>0</v>
      </c>
      <c r="AB38" s="161">
        <f>'Jan 2019'!AB29/'Jan 2019'!$BQ$29</f>
        <v>0</v>
      </c>
      <c r="AC38" s="161">
        <f>'Jan 2019'!AC29/'Jan 2019'!$BQ$29</f>
        <v>0</v>
      </c>
      <c r="AD38" s="161">
        <f>'Jan 2019'!AD29/'Jan 2019'!$BQ$29</f>
        <v>0</v>
      </c>
      <c r="AE38" s="161">
        <f>'Jan 2019'!AE29/'Jan 2019'!$BQ$29</f>
        <v>0</v>
      </c>
      <c r="AF38" s="22">
        <f>'Jan 2019'!AF29/'Jan 2019'!$BQ$29</f>
        <v>0</v>
      </c>
      <c r="AG38" s="158">
        <f>'Jan 2019'!AG29/'Jan 2019'!$BQ$29</f>
        <v>0</v>
      </c>
      <c r="AH38" s="158">
        <f>'Jan 2019'!AI29/'Jan 2019'!$BQ$29</f>
        <v>0</v>
      </c>
      <c r="AI38" s="288">
        <f>'Jan 2019'!AJ29/'Jan 2019'!$BQ$29</f>
        <v>0</v>
      </c>
      <c r="AJ38" s="158">
        <f>'Jan 2019'!AK29/'Jan 2019'!$BQ$29</f>
        <v>0</v>
      </c>
      <c r="AK38" s="158">
        <f>'Jan 2019'!AL29/'Jan 2019'!$BQ$29</f>
        <v>0</v>
      </c>
      <c r="AL38" s="159">
        <f>'Jan 2019'!AM29/'Jan 2019'!$BQ$29</f>
        <v>0</v>
      </c>
      <c r="AM38" s="159">
        <f>'Jan 2019'!AN29/'Jan 2019'!$BQ$29</f>
        <v>0</v>
      </c>
      <c r="AN38" s="159">
        <f>'Jan 2019'!AO29/'Jan 2019'!$BQ$29</f>
        <v>0</v>
      </c>
      <c r="AO38" s="159">
        <f>'Jan 2019'!AP29/'Jan 2019'!$BQ$29</f>
        <v>0</v>
      </c>
      <c r="AP38" s="159">
        <f>'Jan 2019'!AQ29/'Jan 2019'!$BQ$29</f>
        <v>0</v>
      </c>
      <c r="AQ38" s="58">
        <f>'Jan 2019'!AR29/'Jan 2019'!$BQ$29</f>
        <v>0</v>
      </c>
      <c r="AR38" s="159">
        <f>'Jan 2019'!AS29/'Jan 2019'!$BQ$29</f>
        <v>0</v>
      </c>
      <c r="AS38" s="60">
        <f>'Jan 2019'!AT29/'Jan 2019'!$BQ$29</f>
        <v>0</v>
      </c>
      <c r="AT38" s="161">
        <f>'Jan 2019'!AU29/'Jan 2019'!$BQ$29</f>
        <v>0</v>
      </c>
      <c r="AU38" s="450">
        <f>'Jan 2019'!AV29/'Jan 2019'!$BQ$29</f>
        <v>0</v>
      </c>
      <c r="AV38" s="161" t="e">
        <f>'Jan 2019'!#REF!/'Jan 2019'!$BQ$29</f>
        <v>#REF!</v>
      </c>
      <c r="AW38" s="159">
        <f>'Jan 2019'!AX29/'Jan 2019'!$BQ$29</f>
        <v>0</v>
      </c>
      <c r="AX38" s="159" t="e">
        <f>'Jan 2019'!#REF!/'Jan 2019'!$BQ$29</f>
        <v>#REF!</v>
      </c>
      <c r="AY38" s="159">
        <f>'Jan 2019'!AY29/'Jan 2019'!$BQ$29</f>
        <v>0</v>
      </c>
      <c r="AZ38" s="159">
        <f>'Jan 2019'!AZ29/'Jan 2019'!$BQ$29</f>
        <v>0</v>
      </c>
      <c r="BA38" s="158">
        <f>'Jan 2019'!BA29/'Jan 2019'!$BQ$29</f>
        <v>0</v>
      </c>
      <c r="BB38" s="159">
        <f>'Jan 2019'!BB29/'Jan 2019'!$BQ$29</f>
        <v>0</v>
      </c>
      <c r="BC38" s="159">
        <f>'Jan 2019'!BE29/'Jan 2019'!$BQ$29</f>
        <v>0</v>
      </c>
      <c r="BD38" s="159">
        <f>'Jan 2019'!BF29/'Jan 2019'!$BQ$29</f>
        <v>0</v>
      </c>
      <c r="BE38" s="159">
        <f>'Jan 2019'!BG29/'Jan 2019'!$BQ$29</f>
        <v>0</v>
      </c>
      <c r="BF38" s="159">
        <f>'Jan 2019'!BH29/'Jan 2019'!$BQ$29</f>
        <v>0</v>
      </c>
      <c r="BG38" s="159">
        <f>'Jan 2019'!BI29/'Jan 2019'!$BQ$29</f>
        <v>0</v>
      </c>
      <c r="BH38" s="159">
        <f>'Jan 2019'!BJ29/'Jan 2019'!$BQ$29</f>
        <v>0</v>
      </c>
      <c r="BI38" s="159">
        <f>'Jan 2019'!BK29/'Jan 2019'!$BQ$29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BJ38='Jan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'Jan 2019'!G30/'Jan 2019'!$BQ$30</f>
        <v>0</v>
      </c>
      <c r="I39" s="158">
        <f>'Jan 2019'!H30/'Jan 2019'!$BQ$30</f>
        <v>0</v>
      </c>
      <c r="J39" s="158">
        <f>'Jan 2019'!I30/'Jan 2019'!$BQ$30</f>
        <v>0</v>
      </c>
      <c r="K39" s="158">
        <f>'Jan 2019'!J30/'Jan 2019'!$BQ$30</f>
        <v>0</v>
      </c>
      <c r="L39" s="158">
        <f>'Jan 2019'!K30/'Jan 2019'!$BQ$30</f>
        <v>0</v>
      </c>
      <c r="M39" s="158">
        <f>'Jan 2019'!L30/'Jan 2019'!$BQ$30</f>
        <v>0</v>
      </c>
      <c r="N39" s="158">
        <f>'Jan 2019'!M30/'Jan 2019'!$BQ$30</f>
        <v>0</v>
      </c>
      <c r="O39" s="158">
        <f>'Jan 2019'!N30/'Jan 2019'!$BQ$30</f>
        <v>0</v>
      </c>
      <c r="P39" s="158">
        <f>'Jan 2019'!O30/'Jan 2019'!$BQ$30</f>
        <v>0</v>
      </c>
      <c r="Q39" s="158">
        <f>'Jan 2019'!P30/'Jan 2019'!$BQ$30</f>
        <v>0</v>
      </c>
      <c r="R39" s="158">
        <f>'Jan 2019'!Q30/'Jan 2019'!$BQ$30</f>
        <v>0</v>
      </c>
      <c r="S39" s="158">
        <f>'Jan 2019'!R30/'Jan 2019'!$BQ$30</f>
        <v>0</v>
      </c>
      <c r="T39" s="158">
        <f>'Jan 2019'!S30/'Jan 2019'!$BQ$30</f>
        <v>0</v>
      </c>
      <c r="U39" s="158">
        <f>'Jan 2019'!T30/'Jan 2019'!$BQ$30</f>
        <v>0</v>
      </c>
      <c r="V39" s="158">
        <f>'Jan 2019'!U30/'Jan 2019'!$BQ$30</f>
        <v>0</v>
      </c>
      <c r="W39" s="159">
        <f>'Jan 2019'!V30/'Jan 2019'!$BQ$30</f>
        <v>0</v>
      </c>
      <c r="X39" s="159">
        <f>'Jan 2019'!W30/'Jan 2019'!$BQ$30</f>
        <v>0</v>
      </c>
      <c r="Y39" s="158">
        <f>'Jan 2019'!X30/'Jan 2019'!$BQ$30</f>
        <v>0</v>
      </c>
      <c r="Z39" s="158">
        <f>'Jan 2019'!Z30/'Jan 2019'!$BQ$30</f>
        <v>0</v>
      </c>
      <c r="AA39" s="158">
        <f>'Jan 2019'!AA30/'Jan 2019'!$BQ$30</f>
        <v>0</v>
      </c>
      <c r="AB39" s="173">
        <f>'Jan 2019'!AB30/'Jan 2019'!$BQ$30</f>
        <v>0</v>
      </c>
      <c r="AC39" s="173">
        <f>'Jan 2019'!AC30/'Jan 2019'!$BQ$30</f>
        <v>0</v>
      </c>
      <c r="AD39" s="173">
        <f>'Jan 2019'!AD30/'Jan 2019'!$BQ$30</f>
        <v>0</v>
      </c>
      <c r="AE39" s="173">
        <f>'Jan 2019'!AE30/'Jan 2019'!$BQ$30</f>
        <v>0</v>
      </c>
      <c r="AF39" s="158">
        <f>'Jan 2019'!AF30/'Jan 2019'!$BQ$30</f>
        <v>0</v>
      </c>
      <c r="AG39" s="158">
        <f>'Jan 2019'!AG30/'Jan 2019'!$BQ$30</f>
        <v>0</v>
      </c>
      <c r="AH39" s="158">
        <f>'Jan 2019'!AI30/'Jan 2019'!$BQ$30</f>
        <v>0</v>
      </c>
      <c r="AI39" s="288">
        <f>'Jan 2019'!AJ30/'Jan 2019'!$BQ$30</f>
        <v>0</v>
      </c>
      <c r="AJ39" s="158">
        <f>'Jan 2019'!AK30/'Jan 2019'!$BQ$30</f>
        <v>0</v>
      </c>
      <c r="AK39" s="158">
        <f>'Jan 2019'!AL30/'Jan 2019'!$BQ$30</f>
        <v>0</v>
      </c>
      <c r="AL39" s="159">
        <f>'Jan 2019'!AM30/'Jan 2019'!$BQ$30</f>
        <v>0</v>
      </c>
      <c r="AM39" s="159">
        <f>'Jan 2019'!AN30/'Jan 2019'!$BQ$30</f>
        <v>0</v>
      </c>
      <c r="AN39" s="159">
        <f>'Jan 2019'!AO30/'Jan 2019'!$BQ$30</f>
        <v>0</v>
      </c>
      <c r="AO39" s="159">
        <f>'Jan 2019'!AP30/'Jan 2019'!$BQ$30</f>
        <v>0</v>
      </c>
      <c r="AP39" s="159">
        <f>'Jan 2019'!AQ30/'Jan 2019'!$BQ$30</f>
        <v>0</v>
      </c>
      <c r="AQ39" s="64">
        <f>'Jan 2019'!AR30/'Jan 2019'!$BQ$30</f>
        <v>0</v>
      </c>
      <c r="AR39" s="159">
        <f>'Jan 2019'!AS30/'Jan 2019'!$BQ$30</f>
        <v>0</v>
      </c>
      <c r="AS39" s="60">
        <f>'Jan 2019'!AT30/'Jan 2019'!$BQ$30</f>
        <v>0</v>
      </c>
      <c r="AT39" s="161">
        <f>'Jan 2019'!AU30/'Jan 2019'!$BQ$30</f>
        <v>0</v>
      </c>
      <c r="AU39" s="450">
        <f>'Jan 2019'!AV30/'Jan 2019'!$BQ$30</f>
        <v>0</v>
      </c>
      <c r="AV39" s="161" t="e">
        <f>'Jan 2019'!#REF!/'Jan 2019'!$BQ$30</f>
        <v>#REF!</v>
      </c>
      <c r="AW39" s="159">
        <f>'Jan 2019'!AX30/'Jan 2019'!$BQ$30</f>
        <v>0</v>
      </c>
      <c r="AX39" s="159" t="e">
        <f>'Jan 2019'!#REF!/'Jan 2019'!$BQ$30</f>
        <v>#REF!</v>
      </c>
      <c r="AY39" s="159">
        <f>'Jan 2019'!AY30/'Jan 2019'!$BQ$30</f>
        <v>0</v>
      </c>
      <c r="AZ39" s="159">
        <f>'Jan 2019'!AZ30/'Jan 2019'!$BQ$30</f>
        <v>0</v>
      </c>
      <c r="BA39" s="158">
        <f>'Jan 2019'!BA30/'Jan 2019'!$BQ$30</f>
        <v>0</v>
      </c>
      <c r="BB39" s="159">
        <f>'Jan 2019'!BB30/'Jan 2019'!$BQ$30</f>
        <v>0</v>
      </c>
      <c r="BC39" s="13">
        <f>'Jan 2019'!BE30/'Jan 2019'!$BQ$30</f>
        <v>0</v>
      </c>
      <c r="BD39" s="13">
        <f>'Jan 2019'!BF30/'Jan 2019'!$BQ$30</f>
        <v>0</v>
      </c>
      <c r="BE39" s="159">
        <f>'Jan 2019'!BG30/'Jan 2019'!$BQ$30</f>
        <v>0</v>
      </c>
      <c r="BF39" s="159">
        <f>'Jan 2019'!BH30/'Jan 2019'!$BQ$30</f>
        <v>0</v>
      </c>
      <c r="BG39" s="159">
        <f>'Jan 2019'!BI30/'Jan 2019'!$BQ$30</f>
        <v>0</v>
      </c>
      <c r="BH39" s="159">
        <f>'Jan 2019'!BJ30/'Jan 2019'!$BQ$30</f>
        <v>0</v>
      </c>
      <c r="BI39" s="159">
        <f>'Jan 2019'!BK30/'Jan 2019'!$BQ$30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BJ39='Jan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BJ40='Jan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'Jan 2019'!G32/'Jan 2019'!$BQ$32</f>
        <v>0</v>
      </c>
      <c r="I41" s="158">
        <f>'Jan 2019'!H32/'Jan 2019'!$BQ$32</f>
        <v>0</v>
      </c>
      <c r="J41" s="158">
        <f>'Jan 2019'!I32/'Jan 2019'!$BQ$32</f>
        <v>0</v>
      </c>
      <c r="K41" s="158">
        <f>'Jan 2019'!J32/'Jan 2019'!$BQ$32</f>
        <v>0</v>
      </c>
      <c r="L41" s="158">
        <f>'Jan 2019'!K32/'Jan 2019'!$BQ$32</f>
        <v>0</v>
      </c>
      <c r="M41" s="158">
        <f>'Jan 2019'!L32/'Jan 2019'!$BQ$32</f>
        <v>0</v>
      </c>
      <c r="N41" s="158">
        <f>'Jan 2019'!M32/'Jan 2019'!$BQ$32</f>
        <v>0</v>
      </c>
      <c r="O41" s="158">
        <f>'Jan 2019'!N32/'Jan 2019'!$BQ$32</f>
        <v>0</v>
      </c>
      <c r="P41" s="158">
        <f>'Jan 2019'!O32/'Jan 2019'!$BQ$32</f>
        <v>0</v>
      </c>
      <c r="Q41" s="158">
        <f>'Jan 2019'!P32/'Jan 2019'!$BQ$32</f>
        <v>0</v>
      </c>
      <c r="R41" s="158">
        <f>'Jan 2019'!Q32/'Jan 2019'!$BQ$32</f>
        <v>0</v>
      </c>
      <c r="S41" s="158">
        <f>'Jan 2019'!R32/'Jan 2019'!$BQ$32</f>
        <v>0</v>
      </c>
      <c r="T41" s="158">
        <f>'Jan 2019'!S32/'Jan 2019'!$BQ$32</f>
        <v>0</v>
      </c>
      <c r="U41" s="158">
        <f>'Jan 2019'!T32/'Jan 2019'!$BQ$32</f>
        <v>0</v>
      </c>
      <c r="V41" s="158">
        <f>'Jan 2019'!U32/'Jan 2019'!$BQ$32</f>
        <v>0</v>
      </c>
      <c r="W41" s="159">
        <f>'Jan 2019'!V32/'Jan 2019'!$BQ$32</f>
        <v>0</v>
      </c>
      <c r="X41" s="159">
        <f>'Jan 2019'!W32/'Jan 2019'!$BQ$32</f>
        <v>0</v>
      </c>
      <c r="Y41" s="158">
        <f>'Jan 2019'!X32/'Jan 2019'!$BQ$32</f>
        <v>0</v>
      </c>
      <c r="Z41" s="158">
        <f>'Jan 2019'!Z32/'Jan 2019'!$BQ$32</f>
        <v>0</v>
      </c>
      <c r="AA41" s="158">
        <f>'Jan 2019'!AA32/'Jan 2019'!$BQ$32</f>
        <v>0</v>
      </c>
      <c r="AB41" s="158">
        <f>'Jan 2019'!AB32/'Jan 2019'!$BQ$32</f>
        <v>0</v>
      </c>
      <c r="AC41" s="158">
        <f>'Jan 2019'!AC32/'Jan 2019'!$BQ$32</f>
        <v>0</v>
      </c>
      <c r="AD41" s="158">
        <f>'Jan 2019'!AD32/'Jan 2019'!$BQ$32</f>
        <v>0</v>
      </c>
      <c r="AE41" s="158">
        <f>'Jan 2019'!AE32/'Jan 2019'!$BQ$32</f>
        <v>0</v>
      </c>
      <c r="AF41" s="158">
        <f>'Jan 2019'!AF32/'Jan 2019'!$BQ$32</f>
        <v>0</v>
      </c>
      <c r="AG41" s="158">
        <f>'Jan 2019'!AG32/'Jan 2019'!$BQ$32</f>
        <v>0</v>
      </c>
      <c r="AH41" s="158">
        <f>'Jan 2019'!AI32/'Jan 2019'!$BQ$32</f>
        <v>0</v>
      </c>
      <c r="AI41" s="288">
        <f>'Jan 2019'!AJ32/'Jan 2019'!$BQ$32</f>
        <v>0</v>
      </c>
      <c r="AJ41" s="158">
        <f>'Jan 2019'!AK32/'Jan 2019'!$BQ$32</f>
        <v>0</v>
      </c>
      <c r="AK41" s="158">
        <f>'Jan 2019'!AL32/'Jan 2019'!$BQ$32</f>
        <v>0</v>
      </c>
      <c r="AL41" s="159">
        <f>'Jan 2019'!AM32/'Jan 2019'!$BQ$32</f>
        <v>0</v>
      </c>
      <c r="AM41" s="159">
        <f>'Jan 2019'!AN32/'Jan 2019'!$BQ$32</f>
        <v>0</v>
      </c>
      <c r="AN41" s="159">
        <f>'Jan 2019'!AO32/'Jan 2019'!$BQ$32</f>
        <v>0</v>
      </c>
      <c r="AO41" s="159">
        <f>'Jan 2019'!AP32/'Jan 2019'!$BQ$32</f>
        <v>0</v>
      </c>
      <c r="AP41" s="159">
        <f>'Jan 2019'!AQ32/'Jan 2019'!$BQ$32</f>
        <v>0</v>
      </c>
      <c r="AQ41" s="58">
        <f>'Jan 2019'!AR32/'Jan 2019'!$BQ$32</f>
        <v>0</v>
      </c>
      <c r="AR41" s="158">
        <f>'Jan 2019'!AS32/'Jan 2019'!$BQ$32</f>
        <v>0</v>
      </c>
      <c r="AS41" s="58">
        <f>'Jan 2019'!AT32/'Jan 2019'!$BQ$32</f>
        <v>0</v>
      </c>
      <c r="AT41" s="161">
        <f>'Jan 2019'!AU32/'Jan 2019'!$BQ$32</f>
        <v>0</v>
      </c>
      <c r="AU41" s="245">
        <f>'Jan 2019'!AV32/'Jan 2019'!$BQ$32</f>
        <v>0</v>
      </c>
      <c r="AV41" s="161" t="e">
        <f>'Jan 2019'!#REF!/'Jan 2019'!$BQ$32</f>
        <v>#REF!</v>
      </c>
      <c r="AW41" s="159">
        <f>'Jan 2019'!AX32/'Jan 2019'!$BQ$32</f>
        <v>0</v>
      </c>
      <c r="AX41" s="159" t="e">
        <f>'Jan 2019'!#REF!/'Jan 2019'!$BQ$32</f>
        <v>#REF!</v>
      </c>
      <c r="AY41" s="159">
        <f>'Jan 2019'!AY32/'Jan 2019'!$BQ$32</f>
        <v>0</v>
      </c>
      <c r="AZ41" s="159">
        <f>'Jan 2019'!AZ32/'Jan 2019'!$BQ$32</f>
        <v>0</v>
      </c>
      <c r="BA41" s="158">
        <f>'Jan 2019'!BA32/'Jan 2019'!$BQ$32</f>
        <v>0</v>
      </c>
      <c r="BB41" s="159">
        <f>'Jan 2019'!BB32/'Jan 2019'!$BQ$32</f>
        <v>0</v>
      </c>
      <c r="BC41" s="159">
        <f>'Jan 2019'!BE32/'Jan 2019'!$BQ$32</f>
        <v>0</v>
      </c>
      <c r="BD41" s="159">
        <f>'Jan 2019'!BF32/'Jan 2019'!$BQ$32</f>
        <v>0</v>
      </c>
      <c r="BE41" s="159">
        <f>'Jan 2019'!BG32/'Jan 2019'!$BQ$32</f>
        <v>0</v>
      </c>
      <c r="BF41" s="159">
        <f>'Jan 2019'!BH32/'Jan 2019'!$BQ$32</f>
        <v>0</v>
      </c>
      <c r="BG41" s="159">
        <f>'Jan 2019'!BI32/'Jan 2019'!$BQ$32</f>
        <v>0</v>
      </c>
      <c r="BH41" s="159">
        <f>'Jan 2019'!BJ32/'Jan 2019'!$BQ$32</f>
        <v>0</v>
      </c>
      <c r="BI41" s="159">
        <f>'Jan 2019'!BK32/'Jan 2019'!$BQ$32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BJ41='Jan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0</v>
      </c>
      <c r="E42" s="148">
        <f>SUM(E34:E41)</f>
        <v>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0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0</v>
      </c>
      <c r="S42" s="168">
        <f t="shared" si="29"/>
        <v>0</v>
      </c>
      <c r="T42" s="168">
        <f t="shared" si="29"/>
        <v>0</v>
      </c>
      <c r="U42" s="168">
        <f t="shared" si="29"/>
        <v>0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0</v>
      </c>
      <c r="Z42" s="168">
        <f t="shared" si="29"/>
        <v>0</v>
      </c>
      <c r="AA42" s="168">
        <f t="shared" si="29"/>
        <v>0</v>
      </c>
      <c r="AB42" s="168">
        <f t="shared" si="29"/>
        <v>0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258620.68965517243</v>
      </c>
      <c r="AO42" s="168">
        <f t="shared" si="29"/>
        <v>260909.36832468724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172413.79310344829</v>
      </c>
      <c r="AT42" s="168">
        <f t="shared" si="29"/>
        <v>0</v>
      </c>
      <c r="AU42" s="168">
        <f t="shared" si="29"/>
        <v>0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0</v>
      </c>
      <c r="AZ42" s="168">
        <f t="shared" si="29"/>
        <v>0</v>
      </c>
      <c r="BA42" s="168">
        <f t="shared" si="29"/>
        <v>0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7964601.7699115053</v>
      </c>
      <c r="E44" s="48">
        <f t="shared" ref="E44:E66" si="34">BK44</f>
        <v>9000000</v>
      </c>
      <c r="F44" s="138" t="e">
        <f t="shared" ref="F44:F66" si="35">E44-B44</f>
        <v>#REF!</v>
      </c>
      <c r="G44" s="93" t="s">
        <v>61</v>
      </c>
      <c r="H44" s="158">
        <f>'Jan 2019'!G35/'Jan 2019'!$BQ$35</f>
        <v>0</v>
      </c>
      <c r="I44" s="162">
        <f>'Jan 2019'!H35/'Jan 2019'!$BQ$35</f>
        <v>0</v>
      </c>
      <c r="J44" s="162">
        <f>'Jan 2019'!I35/'Jan 2019'!$BQ$35</f>
        <v>0</v>
      </c>
      <c r="K44" s="6">
        <f>'Jan 2019'!J35/'Jan 2019'!$BQ$35</f>
        <v>0</v>
      </c>
      <c r="L44" s="162">
        <f>'Jan 2019'!K35/'Jan 2019'!$BQ$35</f>
        <v>0</v>
      </c>
      <c r="M44" s="162">
        <f>'Jan 2019'!L35/'Jan 2019'!$BQ$35</f>
        <v>0</v>
      </c>
      <c r="N44" s="162">
        <f>'Jan 2019'!M35/'Jan 2019'!$BQ$35</f>
        <v>0</v>
      </c>
      <c r="O44" s="162">
        <f>'Jan 2019'!N35/'Jan 2019'!$BQ$35</f>
        <v>0</v>
      </c>
      <c r="P44" s="162">
        <f>'Jan 2019'!O35/'Jan 2019'!$BQ$35</f>
        <v>0</v>
      </c>
      <c r="Q44" s="162">
        <f>'Jan 2019'!P35/'Jan 2019'!$BQ$35</f>
        <v>0</v>
      </c>
      <c r="R44" s="162">
        <f>'Jan 2019'!Q35/'Jan 2019'!$BQ$35</f>
        <v>796460.17699115048</v>
      </c>
      <c r="S44" s="162">
        <f>'Jan 2019'!R35/'Jan 2019'!$BQ$35</f>
        <v>0</v>
      </c>
      <c r="T44" s="344">
        <f>'Jan 2019'!S35/'Jan 2019'!$BQ$35</f>
        <v>0</v>
      </c>
      <c r="U44" s="344">
        <f>'Jan 2019'!T35/'Jan 2019'!$BQ$35</f>
        <v>619469.02654867258</v>
      </c>
      <c r="V44" s="162">
        <f>'Jan 2019'!U35/'Jan 2019'!$BQ$35</f>
        <v>0</v>
      </c>
      <c r="W44" s="162">
        <f>'Jan 2019'!V35/'Jan 2019'!$BQ$35</f>
        <v>0</v>
      </c>
      <c r="X44" s="162">
        <f>'Jan 2019'!W35/'Jan 2019'!$BQ$35</f>
        <v>0</v>
      </c>
      <c r="Y44" s="339">
        <f>'Jan 2019'!X35/'Jan 2019'!$BQ$35</f>
        <v>619469.02654867258</v>
      </c>
      <c r="Z44" s="162">
        <f>'Jan 2019'!Z35/'Jan 2019'!$BQ$35</f>
        <v>0</v>
      </c>
      <c r="AA44" s="162">
        <f>'Jan 2019'!AA35/'Jan 2019'!$BQ$35</f>
        <v>0</v>
      </c>
      <c r="AB44" s="162">
        <f>'Jan 2019'!AB35/'Jan 2019'!$BQ$35</f>
        <v>104530.08849557523</v>
      </c>
      <c r="AC44" s="162">
        <f>'Jan 2019'!AC35/'Jan 2019'!$BQ$35</f>
        <v>0</v>
      </c>
      <c r="AD44" s="162">
        <f>'Jan 2019'!AD35/'Jan 2019'!$BQ$35</f>
        <v>0</v>
      </c>
      <c r="AE44" s="162">
        <f>'Jan 2019'!AE35/'Jan 2019'!$BQ$35</f>
        <v>0</v>
      </c>
      <c r="AF44" s="288">
        <f>'Jan 2019'!AF35/'Jan 2019'!$BQ$35</f>
        <v>619469.02654867258</v>
      </c>
      <c r="AG44" s="162">
        <f>'Jan 2019'!AG35/'Jan 2019'!$BQ$35</f>
        <v>0</v>
      </c>
      <c r="AH44" s="162">
        <f>'Jan 2019'!AI35/'Jan 2019'!$BQ$35</f>
        <v>0</v>
      </c>
      <c r="AI44" s="288">
        <f>'Jan 2019'!AJ35/'Jan 2019'!$BQ$35</f>
        <v>0</v>
      </c>
      <c r="AJ44" s="288">
        <f>'Jan 2019'!AK35/'Jan 2019'!$BQ$35</f>
        <v>0</v>
      </c>
      <c r="AK44" s="162">
        <f>'Jan 2019'!AL35/'Jan 2019'!$BQ$35</f>
        <v>0</v>
      </c>
      <c r="AL44" s="162">
        <f>'Jan 2019'!AM35/'Jan 2019'!$BQ$35</f>
        <v>0</v>
      </c>
      <c r="AM44" s="162">
        <f>'Jan 2019'!AN35/'Jan 2019'!$BQ$35</f>
        <v>0</v>
      </c>
      <c r="AN44" s="6">
        <f>'Jan 2019'!AO35/'Jan 2019'!$BQ$35</f>
        <v>1061946.9026548674</v>
      </c>
      <c r="AO44" s="162">
        <f>'Jan 2019'!AP35/'Jan 2019'!$BQ$35</f>
        <v>973451.32743362838</v>
      </c>
      <c r="AP44" s="162">
        <f>'Jan 2019'!AQ35/'Jan 2019'!$BQ$35</f>
        <v>0</v>
      </c>
      <c r="AQ44" s="162">
        <f>'Jan 2019'!AR35/'Jan 2019'!$BQ$35</f>
        <v>0</v>
      </c>
      <c r="AR44" s="162">
        <f>'Jan 2019'!AS35/'Jan 2019'!$BQ$35</f>
        <v>0</v>
      </c>
      <c r="AS44" s="162">
        <f>'Jan 2019'!AT35/'Jan 2019'!$BQ$35</f>
        <v>973451.32743362838</v>
      </c>
      <c r="AT44" s="25">
        <f>'Jan 2019'!AU35/'Jan 2019'!$BQ$35</f>
        <v>1061946.9026548674</v>
      </c>
      <c r="AU44" s="6">
        <f>'Jan 2019'!AV35/'Jan 2019'!$BQ$35</f>
        <v>0</v>
      </c>
      <c r="AV44" s="25" t="e">
        <f>'Jan 2019'!#REF!/'Jan 2019'!$BQ$35</f>
        <v>#REF!</v>
      </c>
      <c r="AW44" s="162">
        <f>'Jan 2019'!AX35/'Jan 2019'!$BQ$35</f>
        <v>884955.75221238949</v>
      </c>
      <c r="AX44" s="162" t="e">
        <f>'Jan 2019'!#REF!/'Jan 2019'!$BQ$35</f>
        <v>#REF!</v>
      </c>
      <c r="AY44" s="162">
        <f>'Jan 2019'!AY35/'Jan 2019'!$BQ$35</f>
        <v>707964.60176991159</v>
      </c>
      <c r="AZ44" s="162">
        <f>'Jan 2019'!AZ35/'Jan 2019'!$BQ$35</f>
        <v>0</v>
      </c>
      <c r="BA44" s="6">
        <f>'Jan 2019'!BA35/'Jan 2019'!$BQ$35</f>
        <v>0</v>
      </c>
      <c r="BB44" s="158">
        <f>'Jan 2019'!BB35/'Jan 2019'!$BQ$35</f>
        <v>0</v>
      </c>
      <c r="BC44" s="159">
        <f>'Jan 2019'!BE35/'Jan 2019'!$BQ$35</f>
        <v>0</v>
      </c>
      <c r="BD44" s="159">
        <f>'Jan 2019'!BF35/'Jan 2019'!$BQ$35</f>
        <v>0</v>
      </c>
      <c r="BE44" s="159">
        <f>'Jan 2019'!BG35/'Jan 2019'!$BQ$35</f>
        <v>0</v>
      </c>
      <c r="BF44" s="159">
        <f>'Jan 2019'!BH35/'Jan 2019'!$BQ$35</f>
        <v>0</v>
      </c>
      <c r="BG44" s="159">
        <f>'Jan 2019'!BI35/'Jan 2019'!$BQ$35</f>
        <v>0</v>
      </c>
      <c r="BH44" s="159">
        <f>'Jan 2019'!BJ35/'Jan 2019'!$BQ$35</f>
        <v>0</v>
      </c>
      <c r="BI44" s="159">
        <f>'Jan 2019'!BK35/'Jan 2019'!$BQ$35</f>
        <v>0</v>
      </c>
      <c r="BJ44" s="11" t="e">
        <f t="shared" ref="BJ44:BJ66" si="36">SUM(H44:BI44)</f>
        <v>#REF!</v>
      </c>
      <c r="BK44" s="11">
        <f>Summary!C37</f>
        <v>9000000</v>
      </c>
      <c r="BL44" s="114" t="e">
        <f t="shared" ref="BL44:BL66" si="37">BK44-BJ44</f>
        <v>#REF!</v>
      </c>
      <c r="BM44" s="153" t="e">
        <f>BJ44='Jan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13274336.283185842</v>
      </c>
      <c r="E45" s="48">
        <f t="shared" si="34"/>
        <v>15000000</v>
      </c>
      <c r="F45" s="138" t="e">
        <f t="shared" si="35"/>
        <v>#REF!</v>
      </c>
      <c r="G45" s="93" t="s">
        <v>62</v>
      </c>
      <c r="H45" s="158">
        <f>'Jan 2019'!G36/'Jan 2019'!$BQ$36</f>
        <v>0</v>
      </c>
      <c r="I45" s="345">
        <f>'Jan 2019'!H36/'Jan 2019'!$BQ$36</f>
        <v>0</v>
      </c>
      <c r="J45" s="162">
        <f>'Jan 2019'!I36/'Jan 2019'!$BQ$36</f>
        <v>0</v>
      </c>
      <c r="K45" s="6">
        <f>'Jan 2019'!J36/'Jan 2019'!$BQ$36</f>
        <v>862068.96551724139</v>
      </c>
      <c r="L45" s="162">
        <f>'Jan 2019'!K36/'Jan 2019'!$BQ$36</f>
        <v>0</v>
      </c>
      <c r="M45" s="162">
        <f>'Jan 2019'!L36/'Jan 2019'!$BQ$36</f>
        <v>0</v>
      </c>
      <c r="N45" s="162">
        <f>'Jan 2019'!M36/'Jan 2019'!$BQ$36</f>
        <v>591379.31034482759</v>
      </c>
      <c r="O45" s="162">
        <f>'Jan 2019'!N36/'Jan 2019'!$BQ$36</f>
        <v>0</v>
      </c>
      <c r="P45" s="162">
        <f>'Jan 2019'!O36/'Jan 2019'!$BQ$36</f>
        <v>0</v>
      </c>
      <c r="Q45" s="162">
        <f>'Jan 2019'!P36/'Jan 2019'!$BQ$36</f>
        <v>0</v>
      </c>
      <c r="R45" s="162">
        <f>'Jan 2019'!Q36/'Jan 2019'!$BQ$36</f>
        <v>344827.58620689658</v>
      </c>
      <c r="S45" s="162">
        <f>'Jan 2019'!R36/'Jan 2019'!$BQ$36</f>
        <v>0</v>
      </c>
      <c r="T45" s="6">
        <f>'Jan 2019'!S36/'Jan 2019'!$BQ$36</f>
        <v>0</v>
      </c>
      <c r="U45" s="6">
        <f>'Jan 2019'!T36/'Jan 2019'!$BQ$36</f>
        <v>831896.55172413797</v>
      </c>
      <c r="V45" s="162">
        <f>'Jan 2019'!U36/'Jan 2019'!$BQ$36</f>
        <v>0</v>
      </c>
      <c r="W45" s="162">
        <f>'Jan 2019'!V36/'Jan 2019'!$BQ$36</f>
        <v>0</v>
      </c>
      <c r="X45" s="162">
        <f>'Jan 2019'!W36/'Jan 2019'!$BQ$36</f>
        <v>0</v>
      </c>
      <c r="Y45" s="339">
        <f>'Jan 2019'!X36/'Jan 2019'!$BQ$36</f>
        <v>431034.4827586207</v>
      </c>
      <c r="Z45" s="162">
        <f>'Jan 2019'!Z36/'Jan 2019'!$BQ$36</f>
        <v>689655.17241379316</v>
      </c>
      <c r="AA45" s="162">
        <f>'Jan 2019'!AA36/'Jan 2019'!$BQ$36</f>
        <v>0</v>
      </c>
      <c r="AB45" s="162">
        <f>'Jan 2019'!AB36/'Jan 2019'!$BQ$36</f>
        <v>0</v>
      </c>
      <c r="AC45" s="162">
        <f>'Jan 2019'!AC36/'Jan 2019'!$BQ$36</f>
        <v>0</v>
      </c>
      <c r="AD45" s="288">
        <f>'Jan 2019'!AD36/'Jan 2019'!$BQ$36</f>
        <v>862068.96551724139</v>
      </c>
      <c r="AE45" s="162">
        <f>'Jan 2019'!AE36/'Jan 2019'!$BQ$36</f>
        <v>0</v>
      </c>
      <c r="AF45" s="288">
        <f>'Jan 2019'!AF36/'Jan 2019'!$BQ$36</f>
        <v>517241.37931034487</v>
      </c>
      <c r="AG45" s="364">
        <f>'Jan 2019'!AG36/'Jan 2019'!$BQ$36</f>
        <v>0</v>
      </c>
      <c r="AH45" s="162">
        <f>'Jan 2019'!AI36/'Jan 2019'!$BQ$36</f>
        <v>603448.27586206899</v>
      </c>
      <c r="AI45" s="288">
        <f>'Jan 2019'!AJ36/'Jan 2019'!$BQ$36</f>
        <v>862068.96551724139</v>
      </c>
      <c r="AJ45" s="288">
        <f>'Jan 2019'!AK36/'Jan 2019'!$BQ$36</f>
        <v>0</v>
      </c>
      <c r="AK45" s="467">
        <f>'Jan 2019'!AL36/'Jan 2019'!$BQ$36</f>
        <v>0</v>
      </c>
      <c r="AL45" s="162">
        <f>'Jan 2019'!AM36/'Jan 2019'!$BQ$36</f>
        <v>0</v>
      </c>
      <c r="AM45" s="162">
        <f>'Jan 2019'!AN36/'Jan 2019'!$BQ$36</f>
        <v>0</v>
      </c>
      <c r="AN45" s="6">
        <f>'Jan 2019'!AO36/'Jan 2019'!$BQ$36</f>
        <v>517241.37931034487</v>
      </c>
      <c r="AO45" s="162">
        <f>'Jan 2019'!AP36/'Jan 2019'!$BQ$36</f>
        <v>689655.17241379316</v>
      </c>
      <c r="AP45" s="162">
        <f>'Jan 2019'!AQ36/'Jan 2019'!$BQ$36</f>
        <v>0</v>
      </c>
      <c r="AQ45" s="162">
        <f>'Jan 2019'!AR36/'Jan 2019'!$BQ$36</f>
        <v>0</v>
      </c>
      <c r="AR45" s="162">
        <f>'Jan 2019'!AS36/'Jan 2019'!$BQ$36</f>
        <v>0</v>
      </c>
      <c r="AS45" s="345">
        <f>'Jan 2019'!AT36/'Jan 2019'!$BQ$36</f>
        <v>689655.17241379316</v>
      </c>
      <c r="AT45" s="25">
        <f>'Jan 2019'!AU36/'Jan 2019'!$BQ$36</f>
        <v>948275.86206896557</v>
      </c>
      <c r="AU45" s="6">
        <f>'Jan 2019'!AV36/'Jan 2019'!$BQ$36</f>
        <v>459623.27586206899</v>
      </c>
      <c r="AV45" s="25" t="e">
        <f>'Jan 2019'!#REF!/'Jan 2019'!$BQ$36</f>
        <v>#REF!</v>
      </c>
      <c r="AW45" s="162">
        <f>'Jan 2019'!AX36/'Jan 2019'!$BQ$36</f>
        <v>862068.96551724139</v>
      </c>
      <c r="AX45" s="162" t="e">
        <f>'Jan 2019'!#REF!/'Jan 2019'!$BQ$36</f>
        <v>#REF!</v>
      </c>
      <c r="AY45" s="162">
        <f>'Jan 2019'!AY36/'Jan 2019'!$BQ$36</f>
        <v>1206896.551724138</v>
      </c>
      <c r="AZ45" s="162">
        <f>'Jan 2019'!AZ36/'Jan 2019'!$BQ$36</f>
        <v>603448.27586206899</v>
      </c>
      <c r="BA45" s="6">
        <f>'Jan 2019'!BA36/'Jan 2019'!$BQ$36</f>
        <v>0</v>
      </c>
      <c r="BB45" s="159">
        <f>'Jan 2019'!BB36/'Jan 2019'!$BQ$36</f>
        <v>0</v>
      </c>
      <c r="BC45" s="159">
        <f>'Jan 2019'!BE36/'Jan 2019'!$BQ$36</f>
        <v>0</v>
      </c>
      <c r="BD45" s="345">
        <f>'Jan 2019'!BF36/'Jan 2019'!$BQ$36</f>
        <v>689655.17241379316</v>
      </c>
      <c r="BE45" s="159">
        <f>'Jan 2019'!BG36/'Jan 2019'!$BQ$36</f>
        <v>0</v>
      </c>
      <c r="BF45" s="159">
        <f>'Jan 2019'!BH36/'Jan 2019'!$BQ$36</f>
        <v>0</v>
      </c>
      <c r="BG45" s="159">
        <f>'Jan 2019'!BI36/'Jan 2019'!$BQ$36</f>
        <v>0</v>
      </c>
      <c r="BH45" s="159">
        <f>'Jan 2019'!BJ36/'Jan 2019'!$BQ$36</f>
        <v>0</v>
      </c>
      <c r="BI45" s="159">
        <f>'Jan 2019'!BK36/'Jan 2019'!$BQ$36</f>
        <v>0</v>
      </c>
      <c r="BJ45" s="11" t="e">
        <f t="shared" si="36"/>
        <v>#REF!</v>
      </c>
      <c r="BK45" s="11">
        <f>Summary!C38</f>
        <v>15000000</v>
      </c>
      <c r="BL45" s="114" t="e">
        <f t="shared" si="37"/>
        <v>#REF!</v>
      </c>
      <c r="BM45" s="153" t="e">
        <f>BJ45='Jan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3879310.3448275863</v>
      </c>
      <c r="E46" s="48">
        <f t="shared" si="34"/>
        <v>4500000</v>
      </c>
      <c r="F46" s="138" t="e">
        <f t="shared" si="35"/>
        <v>#REF!</v>
      </c>
      <c r="G46" s="93" t="s">
        <v>63</v>
      </c>
      <c r="H46" s="158">
        <f>'Jan 2019'!G37/'Jan 2019'!$BQ$37</f>
        <v>0</v>
      </c>
      <c r="I46" s="162">
        <f>'Jan 2019'!H37/'Jan 2019'!$BQ$37</f>
        <v>0</v>
      </c>
      <c r="J46" s="162">
        <f>'Jan 2019'!I37/'Jan 2019'!$BQ$37</f>
        <v>0</v>
      </c>
      <c r="K46" s="347">
        <f>'Jan 2019'!J37/'Jan 2019'!$BQ$37</f>
        <v>0</v>
      </c>
      <c r="L46" s="162">
        <f>'Jan 2019'!K37/'Jan 2019'!$BQ$37</f>
        <v>0</v>
      </c>
      <c r="M46" s="162">
        <f>'Jan 2019'!L37/'Jan 2019'!$BQ$37</f>
        <v>0</v>
      </c>
      <c r="N46" s="162">
        <f>'Jan 2019'!M37/'Jan 2019'!$BQ$37</f>
        <v>0</v>
      </c>
      <c r="O46" s="162">
        <f>'Jan 2019'!N37/'Jan 2019'!$BQ$37</f>
        <v>0</v>
      </c>
      <c r="P46" s="162">
        <f>'Jan 2019'!O37/'Jan 2019'!$BQ$37</f>
        <v>0</v>
      </c>
      <c r="Q46" s="162">
        <f>'Jan 2019'!P37/'Jan 2019'!$BQ$37</f>
        <v>0</v>
      </c>
      <c r="R46" s="162">
        <f>'Jan 2019'!Q37/'Jan 2019'!$BQ$37</f>
        <v>1071640.5172413795</v>
      </c>
      <c r="S46" s="162">
        <f>'Jan 2019'!R37/'Jan 2019'!$BQ$37</f>
        <v>0</v>
      </c>
      <c r="T46" s="347">
        <f>'Jan 2019'!S37/'Jan 2019'!$BQ$37</f>
        <v>0</v>
      </c>
      <c r="U46" s="6">
        <f>'Jan 2019'!T37/'Jan 2019'!$BQ$37</f>
        <v>0</v>
      </c>
      <c r="V46" s="162">
        <f>'Jan 2019'!U37/'Jan 2019'!$BQ$37</f>
        <v>0</v>
      </c>
      <c r="W46" s="162">
        <f>'Jan 2019'!V37/'Jan 2019'!$BQ$37</f>
        <v>0</v>
      </c>
      <c r="X46" s="162">
        <f>'Jan 2019'!W37/'Jan 2019'!$BQ$37</f>
        <v>0</v>
      </c>
      <c r="Y46" s="339">
        <f>'Jan 2019'!X37/'Jan 2019'!$BQ$37</f>
        <v>0</v>
      </c>
      <c r="Z46" s="162">
        <f>'Jan 2019'!Z37/'Jan 2019'!$BQ$37</f>
        <v>0</v>
      </c>
      <c r="AA46" s="162">
        <f>'Jan 2019'!AA37/'Jan 2019'!$BQ$37</f>
        <v>0</v>
      </c>
      <c r="AB46" s="162">
        <f>'Jan 2019'!AB37/'Jan 2019'!$BQ$37</f>
        <v>0</v>
      </c>
      <c r="AC46" s="162">
        <f>'Jan 2019'!AC37/'Jan 2019'!$BQ$37</f>
        <v>0</v>
      </c>
      <c r="AD46" s="345">
        <f>'Jan 2019'!AD37/'Jan 2019'!$BQ$37</f>
        <v>0</v>
      </c>
      <c r="AE46" s="345">
        <f>'Jan 2019'!AE37/'Jan 2019'!$BQ$37</f>
        <v>0</v>
      </c>
      <c r="AF46" s="345">
        <f>'Jan 2019'!AF37/'Jan 2019'!$BQ$37</f>
        <v>0</v>
      </c>
      <c r="AG46" s="162">
        <f>'Jan 2019'!AG37/'Jan 2019'!$BQ$37</f>
        <v>0</v>
      </c>
      <c r="AH46" s="162">
        <f>'Jan 2019'!AI37/'Jan 2019'!$BQ$37</f>
        <v>0</v>
      </c>
      <c r="AI46" s="474">
        <f>'Jan 2019'!AJ37/'Jan 2019'!$BQ$37</f>
        <v>0</v>
      </c>
      <c r="AJ46" s="162">
        <f>'Jan 2019'!AK37/'Jan 2019'!$BQ$37</f>
        <v>0</v>
      </c>
      <c r="AK46" s="162">
        <f>'Jan 2019'!AL37/'Jan 2019'!$BQ$37</f>
        <v>0</v>
      </c>
      <c r="AL46" s="345">
        <f>'Jan 2019'!AM37/'Jan 2019'!$BQ$37</f>
        <v>0</v>
      </c>
      <c r="AM46" s="162">
        <f>'Jan 2019'!AN37/'Jan 2019'!$BQ$37</f>
        <v>0</v>
      </c>
      <c r="AN46" s="347">
        <f>'Jan 2019'!AO37/'Jan 2019'!$BQ$37</f>
        <v>0</v>
      </c>
      <c r="AO46" s="162">
        <f>'Jan 2019'!AP37/'Jan 2019'!$BQ$37</f>
        <v>0</v>
      </c>
      <c r="AP46" s="345">
        <f>'Jan 2019'!AQ37/'Jan 2019'!$BQ$37</f>
        <v>0</v>
      </c>
      <c r="AQ46" s="162">
        <f>'Jan 2019'!AR37/'Jan 2019'!$BQ$37</f>
        <v>0</v>
      </c>
      <c r="AR46" s="345">
        <f>'Jan 2019'!AS37/'Jan 2019'!$BQ$37</f>
        <v>0</v>
      </c>
      <c r="AS46" s="162">
        <f>'Jan 2019'!AT37/'Jan 2019'!$BQ$37</f>
        <v>0</v>
      </c>
      <c r="AT46" s="25">
        <f>'Jan 2019'!AU37/'Jan 2019'!$BQ$37</f>
        <v>646551.72413793113</v>
      </c>
      <c r="AU46" s="454">
        <f>'Jan 2019'!AV37/'Jan 2019'!$BQ$37</f>
        <v>0</v>
      </c>
      <c r="AV46" s="26" t="e">
        <f>'Jan 2019'!#REF!/'Jan 2019'!$BQ$37</f>
        <v>#REF!</v>
      </c>
      <c r="AW46" s="162">
        <f>'Jan 2019'!AX37/'Jan 2019'!$BQ$37</f>
        <v>0</v>
      </c>
      <c r="AX46" s="162" t="e">
        <f>'Jan 2019'!#REF!/'Jan 2019'!$BQ$37</f>
        <v>#REF!</v>
      </c>
      <c r="AY46" s="345">
        <f>'Jan 2019'!AY37/'Jan 2019'!$BQ$37</f>
        <v>0</v>
      </c>
      <c r="AZ46" s="162">
        <f>'Jan 2019'!AZ37/'Jan 2019'!$BQ$37</f>
        <v>0</v>
      </c>
      <c r="BA46" s="6">
        <f>'Jan 2019'!BA37/'Jan 2019'!$BQ$37</f>
        <v>0</v>
      </c>
      <c r="BB46" s="159">
        <f>'Jan 2019'!BB37/'Jan 2019'!$BQ$37</f>
        <v>0</v>
      </c>
      <c r="BC46" s="159">
        <f>'Jan 2019'!BE37/'Jan 2019'!$BQ$37</f>
        <v>0</v>
      </c>
      <c r="BD46" s="162">
        <f>'Jan 2019'!BF37/'Jan 2019'!$BQ$37</f>
        <v>0</v>
      </c>
      <c r="BE46" s="159">
        <f>'Jan 2019'!BG37/'Jan 2019'!$BQ$37</f>
        <v>0</v>
      </c>
      <c r="BF46" s="159">
        <f>'Jan 2019'!BH37/'Jan 2019'!$BQ$37</f>
        <v>0</v>
      </c>
      <c r="BG46" s="159">
        <f>'Jan 2019'!BI37/'Jan 2019'!$BQ$37</f>
        <v>0</v>
      </c>
      <c r="BH46" s="159">
        <f>'Jan 2019'!BJ37/'Jan 2019'!$BQ$37</f>
        <v>0</v>
      </c>
      <c r="BI46" s="159">
        <f>'Jan 2019'!BK37/'Jan 2019'!$BQ$37</f>
        <v>0</v>
      </c>
      <c r="BJ46" s="11" t="e">
        <f t="shared" si="36"/>
        <v>#REF!</v>
      </c>
      <c r="BK46" s="11">
        <f>Summary!C39</f>
        <v>4500000</v>
      </c>
      <c r="BL46" s="109" t="e">
        <f t="shared" si="37"/>
        <v>#REF!</v>
      </c>
      <c r="BM46" s="153" t="e">
        <f>BJ46='Jan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'Jan 2019'!G38/'Jan 2019'!$BQ$38</f>
        <v>0</v>
      </c>
      <c r="I47" s="162">
        <f>'Jan 2019'!H38/'Jan 2019'!$BQ$38</f>
        <v>0</v>
      </c>
      <c r="J47" s="162">
        <f>'Jan 2019'!I38/'Jan 2019'!$BQ$38</f>
        <v>0</v>
      </c>
      <c r="K47" s="6">
        <f>'Jan 2019'!J38/'Jan 2019'!$BQ$38</f>
        <v>0</v>
      </c>
      <c r="L47" s="162">
        <f>'Jan 2019'!K38/'Jan 2019'!$BQ$38</f>
        <v>0</v>
      </c>
      <c r="M47" s="162">
        <f>'Jan 2019'!L38/'Jan 2019'!$BQ$38</f>
        <v>0</v>
      </c>
      <c r="N47" s="162">
        <f>'Jan 2019'!M38/'Jan 2019'!$BQ$38</f>
        <v>0</v>
      </c>
      <c r="O47" s="162">
        <f>'Jan 2019'!N38/'Jan 2019'!$BQ$38</f>
        <v>0</v>
      </c>
      <c r="P47" s="162">
        <f>'Jan 2019'!O38/'Jan 2019'!$BQ$38</f>
        <v>0</v>
      </c>
      <c r="Q47" s="162">
        <f>'Jan 2019'!P38/'Jan 2019'!$BQ$38</f>
        <v>0</v>
      </c>
      <c r="R47" s="162">
        <f>'Jan 2019'!Q38/'Jan 2019'!$BQ$38</f>
        <v>0</v>
      </c>
      <c r="S47" s="364">
        <f>'Jan 2019'!R38/'Jan 2019'!$BQ$38</f>
        <v>0</v>
      </c>
      <c r="T47" s="365">
        <f>'Jan 2019'!S38/'Jan 2019'!$BQ$38</f>
        <v>0</v>
      </c>
      <c r="U47" s="349">
        <f>'Jan 2019'!T38/'Jan 2019'!$BQ$38</f>
        <v>1415929.2035398232</v>
      </c>
      <c r="V47" s="162">
        <f>'Jan 2019'!U38/'Jan 2019'!$BQ$38</f>
        <v>0</v>
      </c>
      <c r="W47" s="162">
        <f>'Jan 2019'!V38/'Jan 2019'!$BQ$38</f>
        <v>0</v>
      </c>
      <c r="X47" s="162">
        <f>'Jan 2019'!W38/'Jan 2019'!$BQ$38</f>
        <v>0</v>
      </c>
      <c r="Y47" s="339">
        <f>'Jan 2019'!X38/'Jan 2019'!$BQ$38</f>
        <v>0</v>
      </c>
      <c r="Z47" s="162">
        <f>'Jan 2019'!Z38/'Jan 2019'!$BQ$38</f>
        <v>0</v>
      </c>
      <c r="AA47" s="162">
        <f>'Jan 2019'!AA38/'Jan 2019'!$BQ$38</f>
        <v>0</v>
      </c>
      <c r="AB47" s="162">
        <f>'Jan 2019'!AB38/'Jan 2019'!$BQ$38</f>
        <v>0</v>
      </c>
      <c r="AC47" s="162">
        <f>'Jan 2019'!AC38/'Jan 2019'!$BQ$38</f>
        <v>0</v>
      </c>
      <c r="AD47" s="288">
        <f>'Jan 2019'!AD38/'Jan 2019'!$BQ$38</f>
        <v>0</v>
      </c>
      <c r="AE47" s="162">
        <f>'Jan 2019'!AE38/'Jan 2019'!$BQ$38</f>
        <v>0</v>
      </c>
      <c r="AF47" s="288">
        <f>'Jan 2019'!AF38/'Jan 2019'!$BQ$38</f>
        <v>0</v>
      </c>
      <c r="AG47" s="162">
        <f>'Jan 2019'!AG38/'Jan 2019'!$BQ$38</f>
        <v>0</v>
      </c>
      <c r="AH47" s="162">
        <f>'Jan 2019'!AI38/'Jan 2019'!$BQ$38</f>
        <v>0</v>
      </c>
      <c r="AI47" s="288">
        <f>'Jan 2019'!AJ38/'Jan 2019'!$BQ$38</f>
        <v>0</v>
      </c>
      <c r="AJ47" s="288">
        <f>'Jan 2019'!AK38/'Jan 2019'!$BQ$38</f>
        <v>0</v>
      </c>
      <c r="AK47" s="467">
        <f>'Jan 2019'!AL38/'Jan 2019'!$BQ$38</f>
        <v>0</v>
      </c>
      <c r="AL47" s="162">
        <f>'Jan 2019'!AM38/'Jan 2019'!$BQ$38</f>
        <v>0</v>
      </c>
      <c r="AM47" s="162">
        <f>'Jan 2019'!AN38/'Jan 2019'!$BQ$38</f>
        <v>0</v>
      </c>
      <c r="AN47" s="6">
        <f>'Jan 2019'!AO38/'Jan 2019'!$BQ$38</f>
        <v>0</v>
      </c>
      <c r="AO47" s="162">
        <f>'Jan 2019'!AP38/'Jan 2019'!$BQ$38</f>
        <v>0</v>
      </c>
      <c r="AP47" s="162">
        <f>'Jan 2019'!AQ38/'Jan 2019'!$BQ$38</f>
        <v>0</v>
      </c>
      <c r="AQ47" s="162">
        <f>'Jan 2019'!AR38/'Jan 2019'!$BQ$38</f>
        <v>0</v>
      </c>
      <c r="AR47" s="162">
        <f>'Jan 2019'!AS38/'Jan 2019'!$BQ$38</f>
        <v>0</v>
      </c>
      <c r="AS47" s="345">
        <f>'Jan 2019'!AT38/'Jan 2019'!$BQ$38</f>
        <v>0</v>
      </c>
      <c r="AT47" s="25">
        <f>'Jan 2019'!AU38/'Jan 2019'!$BQ$38</f>
        <v>0</v>
      </c>
      <c r="AU47" s="450">
        <f>'Jan 2019'!AV38/'Jan 2019'!$BQ$38</f>
        <v>0</v>
      </c>
      <c r="AV47" s="25" t="e">
        <f>'Jan 2019'!#REF!/'Jan 2019'!$BQ$38</f>
        <v>#REF!</v>
      </c>
      <c r="AW47" s="162">
        <f>'Jan 2019'!AX38/'Jan 2019'!$BQ$38</f>
        <v>0</v>
      </c>
      <c r="AX47" s="162" t="e">
        <f>'Jan 2019'!#REF!/'Jan 2019'!$BQ$38</f>
        <v>#REF!</v>
      </c>
      <c r="AY47" s="162">
        <f>'Jan 2019'!AY38/'Jan 2019'!$BQ$38</f>
        <v>1415929.2035398232</v>
      </c>
      <c r="AZ47" s="162">
        <f>'Jan 2019'!AZ38/'Jan 2019'!$BQ$38</f>
        <v>0</v>
      </c>
      <c r="BA47" s="347">
        <f>'Jan 2019'!BA38/'Jan 2019'!$BQ$38</f>
        <v>147308.84955752213</v>
      </c>
      <c r="BB47" s="159">
        <f>'Jan 2019'!BB38/'Jan 2019'!$BQ$38</f>
        <v>0</v>
      </c>
      <c r="BC47" s="159">
        <f>'Jan 2019'!BE38/'Jan 2019'!$BQ$38</f>
        <v>0</v>
      </c>
      <c r="BD47" s="162">
        <f>'Jan 2019'!BF38/'Jan 2019'!$BQ$38</f>
        <v>0</v>
      </c>
      <c r="BE47" s="159">
        <f>'Jan 2019'!BG38/'Jan 2019'!$BQ$38</f>
        <v>0</v>
      </c>
      <c r="BF47" s="159">
        <f>'Jan 2019'!BH38/'Jan 2019'!$BQ$38</f>
        <v>0</v>
      </c>
      <c r="BG47" s="159">
        <f>'Jan 2019'!BI38/'Jan 2019'!$BQ$38</f>
        <v>0</v>
      </c>
      <c r="BH47" s="159">
        <f>'Jan 2019'!BJ38/'Jan 2019'!$BQ$38</f>
        <v>0</v>
      </c>
      <c r="BI47" s="159">
        <f>'Jan 2019'!BK38/'Jan 2019'!$BQ$38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BJ47='Jan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862068.96551724139</v>
      </c>
      <c r="E48" s="48">
        <f t="shared" si="34"/>
        <v>1000000</v>
      </c>
      <c r="F48" s="138" t="e">
        <f t="shared" si="35"/>
        <v>#REF!</v>
      </c>
      <c r="G48" s="93" t="s">
        <v>65</v>
      </c>
      <c r="H48" s="158">
        <f>'Jan 2019'!G39/'Jan 2019'!$BQ$39</f>
        <v>0</v>
      </c>
      <c r="I48" s="162">
        <f>'Jan 2019'!H39/'Jan 2019'!$BQ$39</f>
        <v>0</v>
      </c>
      <c r="J48" s="345">
        <f>'Jan 2019'!I39/'Jan 2019'!$BQ$39</f>
        <v>0</v>
      </c>
      <c r="K48" s="347">
        <f>'Jan 2019'!J39/'Jan 2019'!$BQ$39</f>
        <v>0</v>
      </c>
      <c r="L48" s="162">
        <f>'Jan 2019'!K39/'Jan 2019'!$BQ$39</f>
        <v>0</v>
      </c>
      <c r="M48" s="162">
        <f>'Jan 2019'!L39/'Jan 2019'!$BQ$39</f>
        <v>0</v>
      </c>
      <c r="N48" s="162">
        <f>'Jan 2019'!M39/'Jan 2019'!$BQ$39</f>
        <v>0</v>
      </c>
      <c r="O48" s="345">
        <f>'Jan 2019'!N39/'Jan 2019'!$BQ$39</f>
        <v>0</v>
      </c>
      <c r="P48" s="345">
        <f>'Jan 2019'!O39/'Jan 2019'!$BQ$39</f>
        <v>0</v>
      </c>
      <c r="Q48" s="345">
        <f>'Jan 2019'!P39/'Jan 2019'!$BQ$39</f>
        <v>0</v>
      </c>
      <c r="R48" s="345">
        <f>'Jan 2019'!Q39/'Jan 2019'!$BQ$39</f>
        <v>258620.68965517243</v>
      </c>
      <c r="S48" s="162">
        <f>'Jan 2019'!R39/'Jan 2019'!$BQ$39</f>
        <v>0</v>
      </c>
      <c r="T48" s="462">
        <f>'Jan 2019'!S39/'Jan 2019'!$BQ$39</f>
        <v>0</v>
      </c>
      <c r="U48" s="350">
        <f>'Jan 2019'!T39/'Jan 2019'!$BQ$39</f>
        <v>0</v>
      </c>
      <c r="V48" s="162">
        <f>'Jan 2019'!U39/'Jan 2019'!$BQ$39</f>
        <v>0</v>
      </c>
      <c r="W48" s="162">
        <f>'Jan 2019'!V39/'Jan 2019'!$BQ$39</f>
        <v>0</v>
      </c>
      <c r="X48" s="162">
        <f>'Jan 2019'!W39/'Jan 2019'!$BQ$39</f>
        <v>0</v>
      </c>
      <c r="Y48" s="339">
        <f>'Jan 2019'!X39/'Jan 2019'!$BQ$39</f>
        <v>0</v>
      </c>
      <c r="Z48" s="162">
        <f>'Jan 2019'!Z39/'Jan 2019'!$BQ$39</f>
        <v>0</v>
      </c>
      <c r="AA48" s="162">
        <f>'Jan 2019'!AA39/'Jan 2019'!$BQ$39</f>
        <v>0</v>
      </c>
      <c r="AB48" s="162">
        <f>'Jan 2019'!AB39/'Jan 2019'!$BQ$39</f>
        <v>0</v>
      </c>
      <c r="AC48" s="162">
        <f>'Jan 2019'!AC39/'Jan 2019'!$BQ$39</f>
        <v>0</v>
      </c>
      <c r="AD48" s="162">
        <f>'Jan 2019'!AD39/'Jan 2019'!$BQ$39</f>
        <v>0</v>
      </c>
      <c r="AE48" s="162">
        <f>'Jan 2019'!AE39/'Jan 2019'!$BQ$39</f>
        <v>0</v>
      </c>
      <c r="AF48" s="162">
        <f>'Jan 2019'!AF39/'Jan 2019'!$BQ$39</f>
        <v>0</v>
      </c>
      <c r="AG48" s="162">
        <f>'Jan 2019'!AG39/'Jan 2019'!$BQ$39</f>
        <v>0</v>
      </c>
      <c r="AH48" s="162">
        <f>'Jan 2019'!AI39/'Jan 2019'!$BQ$39</f>
        <v>0</v>
      </c>
      <c r="AI48" s="288">
        <f>'Jan 2019'!AJ39/'Jan 2019'!$BQ$39</f>
        <v>0</v>
      </c>
      <c r="AJ48" s="162">
        <f>'Jan 2019'!AK39/'Jan 2019'!$BQ$39</f>
        <v>0</v>
      </c>
      <c r="AK48" s="162">
        <f>'Jan 2019'!AL39/'Jan 2019'!$BQ$39</f>
        <v>0</v>
      </c>
      <c r="AL48" s="162">
        <f>'Jan 2019'!AM39/'Jan 2019'!$BQ$39</f>
        <v>0</v>
      </c>
      <c r="AM48" s="162">
        <f>'Jan 2019'!AN39/'Jan 2019'!$BQ$39</f>
        <v>0</v>
      </c>
      <c r="AN48" s="6">
        <f>'Jan 2019'!AO39/'Jan 2019'!$BQ$39</f>
        <v>172413.79310344829</v>
      </c>
      <c r="AO48" s="162">
        <f>'Jan 2019'!AP39/'Jan 2019'!$BQ$39</f>
        <v>0</v>
      </c>
      <c r="AP48" s="162">
        <f>'Jan 2019'!AQ39/'Jan 2019'!$BQ$39</f>
        <v>0</v>
      </c>
      <c r="AQ48" s="162">
        <f>'Jan 2019'!AR39/'Jan 2019'!$BQ$39</f>
        <v>0</v>
      </c>
      <c r="AR48" s="162">
        <f>'Jan 2019'!AS39/'Jan 2019'!$BQ$39</f>
        <v>0</v>
      </c>
      <c r="AS48" s="162">
        <f>'Jan 2019'!AT39/'Jan 2019'!$BQ$39</f>
        <v>0</v>
      </c>
      <c r="AT48" s="25">
        <f>'Jan 2019'!AU39/'Jan 2019'!$BQ$39</f>
        <v>172413.79310344829</v>
      </c>
      <c r="AU48" s="6">
        <f>'Jan 2019'!AV39/'Jan 2019'!$BQ$39</f>
        <v>0</v>
      </c>
      <c r="AV48" s="25" t="e">
        <f>'Jan 2019'!#REF!/'Jan 2019'!$BQ$39</f>
        <v>#REF!</v>
      </c>
      <c r="AW48" s="162">
        <f>'Jan 2019'!AX39/'Jan 2019'!$BQ$39</f>
        <v>0</v>
      </c>
      <c r="AX48" s="162" t="e">
        <f>'Jan 2019'!#REF!/'Jan 2019'!$BQ$39</f>
        <v>#REF!</v>
      </c>
      <c r="AY48" s="162">
        <f>'Jan 2019'!AY39/'Jan 2019'!$BQ$39</f>
        <v>129310.34482758622</v>
      </c>
      <c r="AZ48" s="162">
        <f>'Jan 2019'!AZ39/'Jan 2019'!$BQ$39</f>
        <v>0</v>
      </c>
      <c r="BA48" s="347">
        <f>'Jan 2019'!BA39/'Jan 2019'!$BQ$39</f>
        <v>0</v>
      </c>
      <c r="BB48" s="159">
        <f>'Jan 2019'!BB39/'Jan 2019'!$BQ$39</f>
        <v>0</v>
      </c>
      <c r="BC48" s="159">
        <f>'Jan 2019'!BE39/'Jan 2019'!$BQ$39</f>
        <v>0</v>
      </c>
      <c r="BD48" s="162">
        <f>'Jan 2019'!BF39/'Jan 2019'!$BQ$39</f>
        <v>258620.68965517243</v>
      </c>
      <c r="BE48" s="159">
        <f>'Jan 2019'!BG39/'Jan 2019'!$BQ$39</f>
        <v>0</v>
      </c>
      <c r="BF48" s="206">
        <f>'Jan 2019'!BH39/'Jan 2019'!$BQ$39</f>
        <v>0</v>
      </c>
      <c r="BG48" s="159">
        <f>'Jan 2019'!BI39/'Jan 2019'!$BQ$39</f>
        <v>0</v>
      </c>
      <c r="BH48" s="159">
        <f>'Jan 2019'!BJ39/'Jan 2019'!$BQ$39</f>
        <v>0</v>
      </c>
      <c r="BI48" s="159">
        <f>'Jan 2019'!BK39/'Jan 2019'!$BQ$39</f>
        <v>0</v>
      </c>
      <c r="BJ48" s="11" t="e">
        <f t="shared" si="36"/>
        <v>#REF!</v>
      </c>
      <c r="BK48" s="11">
        <f>Summary!C41</f>
        <v>1000000</v>
      </c>
      <c r="BL48" s="109" t="e">
        <f t="shared" si="37"/>
        <v>#REF!</v>
      </c>
      <c r="BM48" s="153" t="e">
        <f>BJ48='Jan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'Jan 2019'!G40/'Jan 2019'!$BQ$40</f>
        <v>0</v>
      </c>
      <c r="I49" s="341">
        <f>'Jan 2019'!H42/'Jan 2019'!$BQ$40</f>
        <v>0</v>
      </c>
      <c r="J49" s="341">
        <f>'Jan 2019'!I40/'Jan 2019'!$BQ$40</f>
        <v>0</v>
      </c>
      <c r="K49" s="341">
        <f>'Jan 2019'!J40/'Jan 2019'!$BQ$40</f>
        <v>0</v>
      </c>
      <c r="L49" s="341">
        <f>'Jan 2019'!K40/'Jan 2019'!$BQ$40</f>
        <v>0</v>
      </c>
      <c r="M49" s="341">
        <f>'Jan 2019'!L40/'Jan 2019'!$BQ$40</f>
        <v>0</v>
      </c>
      <c r="N49" s="341">
        <f>'Jan 2019'!M40/'Jan 2019'!$BQ$40</f>
        <v>353982.3008849558</v>
      </c>
      <c r="O49" s="162">
        <f>'Jan 2019'!N40/'Jan 2019'!$BQ$40</f>
        <v>0</v>
      </c>
      <c r="P49" s="341">
        <f>'Jan 2019'!O40/'Jan 2019'!$BQ$40</f>
        <v>0</v>
      </c>
      <c r="Q49" s="341">
        <f>'Jan 2019'!P40/'Jan 2019'!$BQ$40</f>
        <v>0</v>
      </c>
      <c r="R49" s="341">
        <f>'Jan 2019'!Q40/'Jan 2019'!$BQ$40</f>
        <v>530973.45132743369</v>
      </c>
      <c r="S49" s="341">
        <f>'Jan 2019'!R40/'Jan 2019'!$BQ$40</f>
        <v>0</v>
      </c>
      <c r="T49" s="349">
        <f>'Jan 2019'!S40/'Jan 2019'!$BQ$40</f>
        <v>0</v>
      </c>
      <c r="U49" s="349">
        <f>'Jan 2019'!T40/'Jan 2019'!$BQ$40</f>
        <v>442477.87610619474</v>
      </c>
      <c r="V49" s="341">
        <f>'Jan 2019'!U40/'Jan 2019'!$BQ$40</f>
        <v>0</v>
      </c>
      <c r="W49" s="162">
        <f>'Jan 2019'!V40/'Jan 2019'!$BQ$40</f>
        <v>0</v>
      </c>
      <c r="X49" s="162">
        <f>'Jan 2019'!W40/'Jan 2019'!$BQ$40</f>
        <v>0</v>
      </c>
      <c r="Y49" s="339">
        <f>'Jan 2019'!X40/'Jan 2019'!$BQ$40</f>
        <v>0</v>
      </c>
      <c r="Z49" s="162">
        <f>'Jan 2019'!Z40/'Jan 2019'!$BQ$40</f>
        <v>0</v>
      </c>
      <c r="AA49" s="162">
        <f>'Jan 2019'!AA40/'Jan 2019'!$BQ$40</f>
        <v>0</v>
      </c>
      <c r="AB49" s="162">
        <f>'Jan 2019'!AB40/'Jan 2019'!$BQ$40</f>
        <v>0</v>
      </c>
      <c r="AC49" s="162">
        <f>'Jan 2019'!AC40/'Jan 2019'!$BQ$40</f>
        <v>0</v>
      </c>
      <c r="AD49" s="288">
        <f>'Jan 2019'!AD40/'Jan 2019'!$BQ$40</f>
        <v>0</v>
      </c>
      <c r="AE49" s="162">
        <f>'Jan 2019'!AE40/'Jan 2019'!$BQ$40</f>
        <v>0</v>
      </c>
      <c r="AF49" s="288">
        <f>'Jan 2019'!AF40/'Jan 2019'!$BQ$40</f>
        <v>0</v>
      </c>
      <c r="AG49" s="162">
        <f>'Jan 2019'!AG40/'Jan 2019'!$BQ$40</f>
        <v>0</v>
      </c>
      <c r="AH49" s="162">
        <f>'Jan 2019'!AI40/'Jan 2019'!$BQ$40</f>
        <v>0</v>
      </c>
      <c r="AI49" s="288">
        <f>'Jan 2019'!AJ40/'Jan 2019'!$BQ$40</f>
        <v>0</v>
      </c>
      <c r="AJ49" s="162">
        <f>'Jan 2019'!AK40/'Jan 2019'!$BQ$40</f>
        <v>0</v>
      </c>
      <c r="AK49" s="162">
        <f>'Jan 2019'!AL40/'Jan 2019'!$BQ$40</f>
        <v>0</v>
      </c>
      <c r="AL49" s="162">
        <f>'Jan 2019'!AM40/'Jan 2019'!$BQ$40</f>
        <v>0</v>
      </c>
      <c r="AM49" s="162">
        <f>'Jan 2019'!AN40/'Jan 2019'!$BQ$40</f>
        <v>0</v>
      </c>
      <c r="AN49" s="158">
        <f>'Jan 2019'!AO40/'Jan 2019'!$BQ$40</f>
        <v>0</v>
      </c>
      <c r="AO49" s="162">
        <f>'Jan 2019'!AP40/'Jan 2019'!$BQ$40</f>
        <v>265486.72566371685</v>
      </c>
      <c r="AP49" s="162">
        <f>'Jan 2019'!AQ40/'Jan 2019'!$BQ$40</f>
        <v>0</v>
      </c>
      <c r="AQ49" s="162">
        <f>'Jan 2019'!AR40/'Jan 2019'!$BQ$40</f>
        <v>0</v>
      </c>
      <c r="AR49" s="366">
        <f>'Jan 2019'!AS40/'Jan 2019'!$BQ$40</f>
        <v>0</v>
      </c>
      <c r="AS49" s="366">
        <f>'Jan 2019'!AT40/'Jan 2019'!$BQ$40</f>
        <v>0</v>
      </c>
      <c r="AT49" s="466">
        <f>'Jan 2019'!AU40/'Jan 2019'!$BQ$40</f>
        <v>1327433.6283185843</v>
      </c>
      <c r="AU49" s="6">
        <f>'Jan 2019'!AV40/'Jan 2019'!$BQ$40</f>
        <v>0</v>
      </c>
      <c r="AV49" s="25" t="e">
        <f>'Jan 2019'!#REF!/'Jan 2019'!$BQ$40</f>
        <v>#REF!</v>
      </c>
      <c r="AW49" s="162">
        <f>'Jan 2019'!AX40/'Jan 2019'!$BQ$40</f>
        <v>1150442.4778761063</v>
      </c>
      <c r="AX49" s="162" t="e">
        <f>'Jan 2019'!#REF!/'Jan 2019'!$BQ$40</f>
        <v>#REF!</v>
      </c>
      <c r="AY49" s="162">
        <f>'Jan 2019'!AY40/'Jan 2019'!$BQ$40</f>
        <v>0</v>
      </c>
      <c r="AZ49" s="472">
        <f>'Jan 2019'!AZ40/'Jan 2019'!$BQ$40</f>
        <v>0</v>
      </c>
      <c r="BA49" s="6">
        <f>'Jan 2019'!BA40/'Jan 2019'!$BQ$40</f>
        <v>591592.92035398236</v>
      </c>
      <c r="BB49" s="158">
        <f>'Jan 2019'!BB40/'Jan 2019'!$BQ$40</f>
        <v>0</v>
      </c>
      <c r="BC49" s="159">
        <f>'Jan 2019'!BE40/'Jan 2019'!$BQ$40</f>
        <v>0</v>
      </c>
      <c r="BD49" s="162">
        <f>'Jan 2019'!BF40/'Jan 2019'!$BQ$40</f>
        <v>0</v>
      </c>
      <c r="BE49" s="159">
        <f>'Jan 2019'!BG40/'Jan 2019'!$BQ$40</f>
        <v>0</v>
      </c>
      <c r="BF49" s="159">
        <f>'Jan 2019'!BH40/'Jan 2019'!$BQ$40</f>
        <v>0</v>
      </c>
      <c r="BG49" s="159">
        <f>'Jan 2019'!BI40/'Jan 2019'!$BQ$40</f>
        <v>0</v>
      </c>
      <c r="BH49" s="159">
        <f>'Jan 2019'!BJ40/'Jan 2019'!$BQ$40</f>
        <v>0</v>
      </c>
      <c r="BI49" s="159">
        <f>'Jan 2019'!BK40/'Jan 2019'!$BQ$40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BJ49='Jan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'Jan 2019'!G41/'Jan 2019'!$BQ$41</f>
        <v>0</v>
      </c>
      <c r="I50" s="162">
        <f>'Jan 2019'!H41/'Jan 2019'!$BQ$41</f>
        <v>0</v>
      </c>
      <c r="J50" s="162">
        <f>'Jan 2019'!I41/'Jan 2019'!$BQ$41</f>
        <v>0</v>
      </c>
      <c r="K50" s="6">
        <f>'Jan 2019'!J41/'Jan 2019'!$BQ$41</f>
        <v>0</v>
      </c>
      <c r="L50" s="162">
        <f>'Jan 2019'!K41/'Jan 2019'!$BQ$41</f>
        <v>0</v>
      </c>
      <c r="M50" s="162">
        <f>'Jan 2019'!L41/'Jan 2019'!$BQ$41</f>
        <v>0</v>
      </c>
      <c r="N50" s="162">
        <f>'Jan 2019'!M41/'Jan 2019'!$BQ$41</f>
        <v>0</v>
      </c>
      <c r="O50" s="162">
        <f>'Jan 2019'!N41/'Jan 2019'!$BQ$41</f>
        <v>0</v>
      </c>
      <c r="P50" s="162">
        <f>'Jan 2019'!O41/'Jan 2019'!$BQ$41</f>
        <v>0</v>
      </c>
      <c r="Q50" s="162">
        <f>'Jan 2019'!P41/'Jan 2019'!$BQ$41</f>
        <v>0</v>
      </c>
      <c r="R50" s="162">
        <f>'Jan 2019'!Q41/'Jan 2019'!$BQ$41</f>
        <v>0</v>
      </c>
      <c r="S50" s="162">
        <f>'Jan 2019'!R41/'Jan 2019'!$BQ$41</f>
        <v>0</v>
      </c>
      <c r="T50" s="6">
        <f>'Jan 2019'!S41/'Jan 2019'!$BQ$41</f>
        <v>0</v>
      </c>
      <c r="U50" s="6">
        <f>'Jan 2019'!T41/'Jan 2019'!$BQ$41</f>
        <v>0</v>
      </c>
      <c r="V50" s="162">
        <f>'Jan 2019'!U41/'Jan 2019'!$BQ$41</f>
        <v>0</v>
      </c>
      <c r="W50" s="162">
        <f>'Jan 2019'!V41/'Jan 2019'!$BQ$41</f>
        <v>0</v>
      </c>
      <c r="X50" s="162">
        <f>'Jan 2019'!W41/'Jan 2019'!$BQ$41</f>
        <v>0</v>
      </c>
      <c r="Y50" s="162">
        <f>'Jan 2019'!X41/'Jan 2019'!$BQ$41</f>
        <v>0</v>
      </c>
      <c r="Z50" s="162">
        <f>'Jan 2019'!Z41/'Jan 2019'!$BQ$41</f>
        <v>0</v>
      </c>
      <c r="AA50" s="162">
        <f>'Jan 2019'!AA41/'Jan 2019'!$BQ$41</f>
        <v>0</v>
      </c>
      <c r="AB50" s="162">
        <f>'Jan 2019'!AB41/'Jan 2019'!$BQ$41</f>
        <v>0</v>
      </c>
      <c r="AC50" s="162">
        <f>'Jan 2019'!AC41/'Jan 2019'!$BQ$41</f>
        <v>0</v>
      </c>
      <c r="AD50" s="162">
        <f>'Jan 2019'!AD41/'Jan 2019'!$BQ$41</f>
        <v>0</v>
      </c>
      <c r="AE50" s="162">
        <f>'Jan 2019'!AE41/'Jan 2019'!$BQ$41</f>
        <v>0</v>
      </c>
      <c r="AF50" s="162">
        <f>'Jan 2019'!AF41/'Jan 2019'!$BQ$41</f>
        <v>0</v>
      </c>
      <c r="AG50" s="162">
        <f>'Jan 2019'!AG41/'Jan 2019'!$BQ$41</f>
        <v>0</v>
      </c>
      <c r="AH50" s="162">
        <f>'Jan 2019'!AI41/'Jan 2019'!$BQ$41</f>
        <v>0</v>
      </c>
      <c r="AI50" s="288">
        <f>'Jan 2019'!AJ41/'Jan 2019'!$BQ$41</f>
        <v>0</v>
      </c>
      <c r="AJ50" s="162">
        <f>'Jan 2019'!AK41/'Jan 2019'!$BQ$41</f>
        <v>0</v>
      </c>
      <c r="AK50" s="162">
        <f>'Jan 2019'!AL41/'Jan 2019'!$BQ$41</f>
        <v>0</v>
      </c>
      <c r="AL50" s="162">
        <f>'Jan 2019'!AM41/'Jan 2019'!$BQ$41</f>
        <v>0</v>
      </c>
      <c r="AM50" s="162">
        <f>'Jan 2019'!AN41/'Jan 2019'!$BQ$41</f>
        <v>0</v>
      </c>
      <c r="AN50" s="6">
        <f>'Jan 2019'!AO41/'Jan 2019'!$BQ$41</f>
        <v>0</v>
      </c>
      <c r="AO50" s="162">
        <f>'Jan 2019'!AP41/'Jan 2019'!$BQ$41</f>
        <v>0</v>
      </c>
      <c r="AP50" s="162">
        <f>'Jan 2019'!AQ41/'Jan 2019'!$BQ$41</f>
        <v>0</v>
      </c>
      <c r="AQ50" s="162">
        <f>'Jan 2019'!AR41/'Jan 2019'!$BQ$41</f>
        <v>0</v>
      </c>
      <c r="AR50" s="162">
        <f>'Jan 2019'!AS41/'Jan 2019'!$BQ$41</f>
        <v>0</v>
      </c>
      <c r="AS50" s="162">
        <f>'Jan 2019'!AT41/'Jan 2019'!$BQ$41</f>
        <v>0</v>
      </c>
      <c r="AT50" s="25">
        <f>'Jan 2019'!AU41/'Jan 2019'!$BQ$41</f>
        <v>0</v>
      </c>
      <c r="AU50" s="450">
        <f>'Jan 2019'!AV41/'Jan 2019'!$BQ$41</f>
        <v>0</v>
      </c>
      <c r="AV50" s="25" t="e">
        <f>'Jan 2019'!#REF!/'Jan 2019'!$BQ$41</f>
        <v>#REF!</v>
      </c>
      <c r="AW50" s="162">
        <f>'Jan 2019'!AX41/'Jan 2019'!$BQ$41</f>
        <v>0</v>
      </c>
      <c r="AX50" s="162" t="e">
        <f>'Jan 2019'!#REF!/'Jan 2019'!$BQ$41</f>
        <v>#REF!</v>
      </c>
      <c r="AY50" s="162">
        <f>'Jan 2019'!AY41/'Jan 2019'!$BQ$41</f>
        <v>0</v>
      </c>
      <c r="AZ50" s="162">
        <f>'Jan 2019'!AZ41/'Jan 2019'!$BQ$41</f>
        <v>0</v>
      </c>
      <c r="BA50" s="6">
        <f>'Jan 2019'!BA41/'Jan 2019'!$BQ$41</f>
        <v>0</v>
      </c>
      <c r="BB50" s="159">
        <f>'Jan 2019'!BB41/'Jan 2019'!$BQ$41</f>
        <v>0</v>
      </c>
      <c r="BC50" s="159">
        <f>'Jan 2019'!BE41/'Jan 2019'!$BQ$41</f>
        <v>0</v>
      </c>
      <c r="BD50" s="162">
        <f>'Jan 2019'!BF41/'Jan 2019'!$BQ$41</f>
        <v>0</v>
      </c>
      <c r="BE50" s="159">
        <f>'Jan 2019'!BG41/'Jan 2019'!$BQ$41</f>
        <v>0</v>
      </c>
      <c r="BF50" s="159">
        <f>'Jan 2019'!BH41/'Jan 2019'!$BQ$41</f>
        <v>0</v>
      </c>
      <c r="BG50" s="159">
        <f>'Jan 2019'!BI41/'Jan 2019'!$BQ$41</f>
        <v>0</v>
      </c>
      <c r="BH50" s="159">
        <f>'Jan 2019'!BJ41/'Jan 2019'!$BQ$41</f>
        <v>0</v>
      </c>
      <c r="BI50" s="159">
        <f>'Jan 2019'!BK41/'Jan 2019'!$BQ$41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BJ50='Jan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7079646.0176991159</v>
      </c>
      <c r="E51" s="48">
        <f t="shared" si="34"/>
        <v>8000000</v>
      </c>
      <c r="F51" s="138" t="e">
        <f t="shared" si="35"/>
        <v>#REF!</v>
      </c>
      <c r="G51" s="93" t="s">
        <v>68</v>
      </c>
      <c r="H51" s="158">
        <f>'Jan 2019'!G42/'Jan 2019'!$BQ$42</f>
        <v>0</v>
      </c>
      <c r="I51" s="162" t="e">
        <f>'Jan 2019'!#REF!/'Jan 2019'!$BQ$42</f>
        <v>#REF!</v>
      </c>
      <c r="J51" s="162">
        <f>'Jan 2019'!I42/'Jan 2019'!$BQ$42</f>
        <v>0</v>
      </c>
      <c r="K51" s="347">
        <f>'Jan 2019'!J42/'Jan 2019'!$BQ$42</f>
        <v>442477.87610619474</v>
      </c>
      <c r="L51" s="341">
        <f>'Jan 2019'!K42/'Jan 2019'!$BQ$42</f>
        <v>0</v>
      </c>
      <c r="M51" s="341">
        <f>'Jan 2019'!L42/'Jan 2019'!$BQ$42</f>
        <v>0</v>
      </c>
      <c r="N51" s="162">
        <f>'Jan 2019'!M42/'Jan 2019'!$BQ$42</f>
        <v>442477.87610619474</v>
      </c>
      <c r="O51" s="162">
        <f>'Jan 2019'!N42/'Jan 2019'!$BQ$42</f>
        <v>0</v>
      </c>
      <c r="P51" s="162">
        <f>'Jan 2019'!O42/'Jan 2019'!$BQ$42</f>
        <v>0</v>
      </c>
      <c r="Q51" s="162">
        <f>'Jan 2019'!P42/'Jan 2019'!$BQ$42</f>
        <v>0</v>
      </c>
      <c r="R51" s="162">
        <f>'Jan 2019'!Q42/'Jan 2019'!$BQ$42</f>
        <v>0</v>
      </c>
      <c r="S51" s="162">
        <f>'Jan 2019'!R42/'Jan 2019'!$BQ$42</f>
        <v>0</v>
      </c>
      <c r="T51" s="365">
        <f>'Jan 2019'!S42/'Jan 2019'!$BQ$42</f>
        <v>0</v>
      </c>
      <c r="U51" s="349">
        <f>'Jan 2019'!T42/'Jan 2019'!$BQ$42</f>
        <v>796460.17699115048</v>
      </c>
      <c r="V51" s="162">
        <f>'Jan 2019'!U42/'Jan 2019'!$BQ$42</f>
        <v>0</v>
      </c>
      <c r="W51" s="162">
        <f>'Jan 2019'!V42/'Jan 2019'!$BQ$42</f>
        <v>0</v>
      </c>
      <c r="X51" s="162">
        <f>'Jan 2019'!W42/'Jan 2019'!$BQ$42</f>
        <v>0</v>
      </c>
      <c r="Y51" s="339">
        <f>'Jan 2019'!X42/'Jan 2019'!$BQ$42</f>
        <v>265486.72566371685</v>
      </c>
      <c r="Z51" s="162">
        <f>'Jan 2019'!Z42/'Jan 2019'!$BQ$42</f>
        <v>0</v>
      </c>
      <c r="AA51" s="162">
        <f>'Jan 2019'!AA42/'Jan 2019'!$BQ$42</f>
        <v>0</v>
      </c>
      <c r="AB51" s="162">
        <f>'Jan 2019'!AB42/'Jan 2019'!$BQ$42</f>
        <v>0</v>
      </c>
      <c r="AC51" s="162">
        <f>'Jan 2019'!AC42/'Jan 2019'!$BQ$42</f>
        <v>0</v>
      </c>
      <c r="AD51" s="288">
        <f>'Jan 2019'!AD42/'Jan 2019'!$BQ$42</f>
        <v>265486.72566371685</v>
      </c>
      <c r="AE51" s="162">
        <f>'Jan 2019'!AE42/'Jan 2019'!$BQ$42</f>
        <v>0</v>
      </c>
      <c r="AF51" s="288">
        <f>'Jan 2019'!AF42/'Jan 2019'!$BQ$42</f>
        <v>0</v>
      </c>
      <c r="AG51" s="162">
        <f>'Jan 2019'!AG42/'Jan 2019'!$BQ$42</f>
        <v>0</v>
      </c>
      <c r="AH51" s="162">
        <f>'Jan 2019'!AI42/'Jan 2019'!$BQ$42</f>
        <v>0</v>
      </c>
      <c r="AI51" s="288">
        <f>'Jan 2019'!AJ42/'Jan 2019'!$BQ$42</f>
        <v>442477.87610619474</v>
      </c>
      <c r="AJ51" s="162">
        <f>'Jan 2019'!AK42/'Jan 2019'!$BQ$42</f>
        <v>0</v>
      </c>
      <c r="AK51" s="467">
        <f>'Jan 2019'!AL42/'Jan 2019'!$BQ$42</f>
        <v>0</v>
      </c>
      <c r="AL51" s="162">
        <f>'Jan 2019'!AM42/'Jan 2019'!$BQ$42</f>
        <v>0</v>
      </c>
      <c r="AM51" s="162">
        <f>'Jan 2019'!AN42/'Jan 2019'!$BQ$42</f>
        <v>0</v>
      </c>
      <c r="AN51" s="158">
        <f>'Jan 2019'!AO42/'Jan 2019'!$BQ$42</f>
        <v>442477.87610619474</v>
      </c>
      <c r="AO51" s="162">
        <f>'Jan 2019'!AP42/'Jan 2019'!$BQ$42</f>
        <v>530973.45132743369</v>
      </c>
      <c r="AP51" s="162">
        <f>'Jan 2019'!AQ42/'Jan 2019'!$BQ$42</f>
        <v>0</v>
      </c>
      <c r="AQ51" s="162">
        <f>'Jan 2019'!AR42/'Jan 2019'!$BQ$42</f>
        <v>0</v>
      </c>
      <c r="AR51" s="366">
        <f>'Jan 2019'!AS42/'Jan 2019'!$BQ$42</f>
        <v>0</v>
      </c>
      <c r="AS51" s="366">
        <f>'Jan 2019'!AT42/'Jan 2019'!$BQ$42</f>
        <v>530973.45132743369</v>
      </c>
      <c r="AT51" s="25">
        <f>'Jan 2019'!AU42/'Jan 2019'!$BQ$42</f>
        <v>707964.60176991159</v>
      </c>
      <c r="AU51" s="6">
        <f>'Jan 2019'!AV42/'Jan 2019'!$BQ$42</f>
        <v>311241.59292035399</v>
      </c>
      <c r="AV51" s="25" t="e">
        <f>'Jan 2019'!#REF!/'Jan 2019'!$BQ$42</f>
        <v>#REF!</v>
      </c>
      <c r="AW51" s="162">
        <f>'Jan 2019'!AX42/'Jan 2019'!$BQ$42</f>
        <v>884955.75221238949</v>
      </c>
      <c r="AX51" s="162" t="e">
        <f>'Jan 2019'!#REF!/'Jan 2019'!$BQ$42</f>
        <v>#REF!</v>
      </c>
      <c r="AY51" s="162">
        <f>'Jan 2019'!AY42/'Jan 2019'!$BQ$42</f>
        <v>442477.87610619474</v>
      </c>
      <c r="AZ51" s="162">
        <f>'Jan 2019'!AZ42/'Jan 2019'!$BQ$42</f>
        <v>0</v>
      </c>
      <c r="BA51" s="6">
        <f>'Jan 2019'!BA42/'Jan 2019'!$BQ$42</f>
        <v>215265.48672566374</v>
      </c>
      <c r="BB51" s="159">
        <f>'Jan 2019'!BB42/'Jan 2019'!$BQ$42</f>
        <v>0</v>
      </c>
      <c r="BC51" s="159">
        <f>'Jan 2019'!BE42/'Jan 2019'!$BQ$42</f>
        <v>0</v>
      </c>
      <c r="BD51" s="162">
        <f>'Jan 2019'!BF42/'Jan 2019'!$BQ$42</f>
        <v>0</v>
      </c>
      <c r="BE51" s="159">
        <f>'Jan 2019'!BG42/'Jan 2019'!$BQ$42</f>
        <v>0</v>
      </c>
      <c r="BF51" s="159">
        <f>'Jan 2019'!BH42/'Jan 2019'!$BQ$42</f>
        <v>0</v>
      </c>
      <c r="BG51" s="159">
        <f>'Jan 2019'!BI42/'Jan 2019'!$BQ$42</f>
        <v>0</v>
      </c>
      <c r="BH51" s="159">
        <f>'Jan 2019'!BJ42/'Jan 2019'!$BQ$42</f>
        <v>0</v>
      </c>
      <c r="BI51" s="159">
        <f>'Jan 2019'!BK42/'Jan 2019'!$BQ$42</f>
        <v>0</v>
      </c>
      <c r="BJ51" s="11" t="e">
        <f t="shared" si="36"/>
        <v>#REF!</v>
      </c>
      <c r="BK51" s="11">
        <f>Summary!C44</f>
        <v>8000000</v>
      </c>
      <c r="BL51" s="109" t="e">
        <f t="shared" si="37"/>
        <v>#REF!</v>
      </c>
      <c r="BM51" s="153" t="e">
        <f>BJ51='Jan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'Jan 2019'!G43/'Jan 2019'!$BQ$43</f>
        <v>0</v>
      </c>
      <c r="I52" s="162">
        <f>'Jan 2019'!H43/'Jan 2019'!$BQ$43</f>
        <v>0</v>
      </c>
      <c r="J52" s="345">
        <f>'Jan 2019'!I43/'Jan 2019'!$BQ$43</f>
        <v>0</v>
      </c>
      <c r="K52" s="347">
        <f>'Jan 2019'!J43/'Jan 2019'!$BQ$43</f>
        <v>0</v>
      </c>
      <c r="L52" s="162">
        <f>'Jan 2019'!K43/'Jan 2019'!$BQ$43</f>
        <v>0</v>
      </c>
      <c r="M52" s="162">
        <f>'Jan 2019'!L43/'Jan 2019'!$BQ$43</f>
        <v>0</v>
      </c>
      <c r="N52" s="345">
        <f>'Jan 2019'!M43/'Jan 2019'!$BQ$43</f>
        <v>0</v>
      </c>
      <c r="O52" s="162">
        <f>'Jan 2019'!N43/'Jan 2019'!$BQ$43</f>
        <v>0</v>
      </c>
      <c r="P52" s="162">
        <f>'Jan 2019'!O43/'Jan 2019'!$BQ$43</f>
        <v>0</v>
      </c>
      <c r="Q52" s="345">
        <f>'Jan 2019'!P43/'Jan 2019'!$BQ$43</f>
        <v>0</v>
      </c>
      <c r="R52" s="345">
        <f>'Jan 2019'!Q43/'Jan 2019'!$BQ$43</f>
        <v>1957866.3716814162</v>
      </c>
      <c r="S52" s="345">
        <f>'Jan 2019'!R43/'Jan 2019'!$BQ$43</f>
        <v>0</v>
      </c>
      <c r="T52" s="347">
        <f>'Jan 2019'!S43/'Jan 2019'!$BQ$43</f>
        <v>0</v>
      </c>
      <c r="U52" s="347">
        <f>'Jan 2019'!T43/'Jan 2019'!$BQ$43</f>
        <v>0</v>
      </c>
      <c r="V52" s="162">
        <f>'Jan 2019'!U43/'Jan 2019'!$BQ$43</f>
        <v>0</v>
      </c>
      <c r="W52" s="162">
        <f>'Jan 2019'!V43/'Jan 2019'!$BQ$43</f>
        <v>0</v>
      </c>
      <c r="X52" s="162">
        <f>'Jan 2019'!W43/'Jan 2019'!$BQ$43</f>
        <v>0</v>
      </c>
      <c r="Y52" s="339">
        <f>'Jan 2019'!X43/'Jan 2019'!$BQ$43</f>
        <v>424521.23893805314</v>
      </c>
      <c r="Z52" s="162">
        <f>'Jan 2019'!Z43/'Jan 2019'!$BQ$43</f>
        <v>0</v>
      </c>
      <c r="AA52" s="162">
        <f>'Jan 2019'!AA43/'Jan 2019'!$BQ$43</f>
        <v>0</v>
      </c>
      <c r="AB52" s="162">
        <f>'Jan 2019'!AB43/'Jan 2019'!$BQ$43</f>
        <v>295575.2212389381</v>
      </c>
      <c r="AC52" s="162">
        <f>'Jan 2019'!AC43/'Jan 2019'!$BQ$43</f>
        <v>0</v>
      </c>
      <c r="AD52" s="162">
        <f>'Jan 2019'!AD43/'Jan 2019'!$BQ$43</f>
        <v>0</v>
      </c>
      <c r="AE52" s="162">
        <f>'Jan 2019'!AE43/'Jan 2019'!$BQ$43</f>
        <v>0</v>
      </c>
      <c r="AF52" s="162">
        <f>'Jan 2019'!AF43/'Jan 2019'!$BQ$43</f>
        <v>0</v>
      </c>
      <c r="AG52" s="162">
        <f>'Jan 2019'!AG43/'Jan 2019'!$BQ$43</f>
        <v>0</v>
      </c>
      <c r="AH52" s="162">
        <f>'Jan 2019'!AI43/'Jan 2019'!$BQ$43</f>
        <v>0</v>
      </c>
      <c r="AI52" s="288">
        <f>'Jan 2019'!AJ43/'Jan 2019'!$BQ$43</f>
        <v>0</v>
      </c>
      <c r="AJ52" s="162">
        <f>'Jan 2019'!AK43/'Jan 2019'!$BQ$43</f>
        <v>0</v>
      </c>
      <c r="AK52" s="162">
        <f>'Jan 2019'!AL43/'Jan 2019'!$BQ$43</f>
        <v>0</v>
      </c>
      <c r="AL52" s="162">
        <f>'Jan 2019'!AM43/'Jan 2019'!$BQ$43</f>
        <v>0</v>
      </c>
      <c r="AM52" s="162">
        <f>'Jan 2019'!AN43/'Jan 2019'!$BQ$43</f>
        <v>0</v>
      </c>
      <c r="AN52" s="244">
        <f>'Jan 2019'!AO43/'Jan 2019'!$BQ$43</f>
        <v>973451.32743362838</v>
      </c>
      <c r="AO52" s="162">
        <f>'Jan 2019'!AP43/'Jan 2019'!$BQ$43</f>
        <v>973451.32743362838</v>
      </c>
      <c r="AP52" s="162">
        <f>'Jan 2019'!AQ43/'Jan 2019'!$BQ$43</f>
        <v>0</v>
      </c>
      <c r="AQ52" s="162">
        <f>'Jan 2019'!AR43/'Jan 2019'!$BQ$43</f>
        <v>0</v>
      </c>
      <c r="AR52" s="162">
        <f>'Jan 2019'!AS43/'Jan 2019'!$BQ$43</f>
        <v>0</v>
      </c>
      <c r="AS52" s="162">
        <f>'Jan 2019'!AT43/'Jan 2019'!$BQ$43</f>
        <v>0</v>
      </c>
      <c r="AT52" s="471">
        <f>'Jan 2019'!AU43/'Jan 2019'!$BQ$43</f>
        <v>1946902.6548672568</v>
      </c>
      <c r="AU52" s="207">
        <f>'Jan 2019'!AV43/'Jan 2019'!$BQ$43</f>
        <v>0</v>
      </c>
      <c r="AV52" s="471" t="e">
        <f>'Jan 2019'!#REF!/'Jan 2019'!$BQ$43</f>
        <v>#REF!</v>
      </c>
      <c r="AW52" s="345">
        <f>'Jan 2019'!AX43/'Jan 2019'!$BQ$43</f>
        <v>0</v>
      </c>
      <c r="AX52" s="162" t="e">
        <f>'Jan 2019'!#REF!/'Jan 2019'!$BQ$43</f>
        <v>#REF!</v>
      </c>
      <c r="AY52" s="162">
        <f>'Jan 2019'!AY43/'Jan 2019'!$BQ$43</f>
        <v>0</v>
      </c>
      <c r="AZ52" s="162">
        <f>'Jan 2019'!AZ43/'Jan 2019'!$BQ$43</f>
        <v>0</v>
      </c>
      <c r="BA52" s="6">
        <f>'Jan 2019'!BA43/'Jan 2019'!$BQ$43</f>
        <v>0</v>
      </c>
      <c r="BB52" s="158">
        <f>'Jan 2019'!BB43/'Jan 2019'!$BQ$43</f>
        <v>0</v>
      </c>
      <c r="BC52" s="159">
        <f>'Jan 2019'!BE43/'Jan 2019'!$BQ$43</f>
        <v>0</v>
      </c>
      <c r="BD52" s="162">
        <f>'Jan 2019'!BF43/'Jan 2019'!$BQ$43</f>
        <v>0</v>
      </c>
      <c r="BE52" s="159">
        <f>'Jan 2019'!BG43/'Jan 2019'!$BQ$43</f>
        <v>0</v>
      </c>
      <c r="BF52" s="159">
        <f>'Jan 2019'!BH43/'Jan 2019'!$BQ$43</f>
        <v>0</v>
      </c>
      <c r="BG52" s="159">
        <f>'Jan 2019'!BI43/'Jan 2019'!$BQ$43</f>
        <v>0</v>
      </c>
      <c r="BH52" s="159">
        <f>'Jan 2019'!BJ43/'Jan 2019'!$BQ$43</f>
        <v>0</v>
      </c>
      <c r="BI52" s="159">
        <f>'Jan 2019'!BK43/'Jan 2019'!$BQ$43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BJ52='Jan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'Jan 2019'!#REF!/'Jan 2019'!#REF!</f>
        <v>#REF!</v>
      </c>
      <c r="I53" s="162" t="e">
        <f>'Jan 2019'!#REF!/'Jan 2019'!#REF!</f>
        <v>#REF!</v>
      </c>
      <c r="J53" s="162" t="e">
        <f>'Jan 2019'!#REF!/'Jan 2019'!#REF!</f>
        <v>#REF!</v>
      </c>
      <c r="K53" s="6" t="e">
        <f>'Jan 2019'!#REF!/'Jan 2019'!#REF!</f>
        <v>#REF!</v>
      </c>
      <c r="L53" s="162" t="e">
        <f>'Jan 2019'!#REF!/'Jan 2019'!#REF!</f>
        <v>#REF!</v>
      </c>
      <c r="M53" s="162" t="e">
        <f>'Jan 2019'!#REF!/'Jan 2019'!#REF!</f>
        <v>#REF!</v>
      </c>
      <c r="N53" s="162" t="e">
        <f>'Jan 2019'!#REF!/'Jan 2019'!#REF!</f>
        <v>#REF!</v>
      </c>
      <c r="O53" s="162" t="e">
        <f>'Jan 2019'!#REF!/'Jan 2019'!#REF!</f>
        <v>#REF!</v>
      </c>
      <c r="P53" s="162" t="e">
        <f>'Jan 2019'!#REF!/'Jan 2019'!#REF!</f>
        <v>#REF!</v>
      </c>
      <c r="Q53" s="162" t="e">
        <f>'Jan 2019'!#REF!/'Jan 2019'!#REF!</f>
        <v>#REF!</v>
      </c>
      <c r="R53" s="162" t="e">
        <f>'Jan 2019'!#REF!/'Jan 2019'!#REF!</f>
        <v>#REF!</v>
      </c>
      <c r="S53" s="162" t="e">
        <f>'Jan 2019'!#REF!/'Jan 2019'!#REF!</f>
        <v>#REF!</v>
      </c>
      <c r="T53" s="6" t="e">
        <f>'Jan 2019'!#REF!/'Jan 2019'!#REF!</f>
        <v>#REF!</v>
      </c>
      <c r="U53" s="6" t="e">
        <f>'Jan 2019'!#REF!/'Jan 2019'!#REF!</f>
        <v>#REF!</v>
      </c>
      <c r="V53" s="162" t="e">
        <f>'Jan 2019'!#REF!/'Jan 2019'!#REF!</f>
        <v>#REF!</v>
      </c>
      <c r="W53" s="162" t="e">
        <f>'Jan 2019'!#REF!/'Jan 2019'!#REF!</f>
        <v>#REF!</v>
      </c>
      <c r="X53" s="162" t="e">
        <f>'Jan 2019'!#REF!/'Jan 2019'!#REF!</f>
        <v>#REF!</v>
      </c>
      <c r="Y53" s="162" t="e">
        <f>'Jan 2019'!#REF!/'Jan 2019'!#REF!</f>
        <v>#REF!</v>
      </c>
      <c r="Z53" s="162" t="e">
        <f>'Jan 2019'!#REF!/'Jan 2019'!#REF!</f>
        <v>#REF!</v>
      </c>
      <c r="AA53" s="162" t="e">
        <f>'Jan 2019'!#REF!/'Jan 2019'!#REF!</f>
        <v>#REF!</v>
      </c>
      <c r="AB53" s="162" t="e">
        <f>'Jan 2019'!#REF!/'Jan 2019'!#REF!</f>
        <v>#REF!</v>
      </c>
      <c r="AC53" s="162" t="e">
        <f>'Jan 2019'!#REF!/'Jan 2019'!#REF!</f>
        <v>#REF!</v>
      </c>
      <c r="AD53" s="162" t="e">
        <f>'Jan 2019'!#REF!/'Jan 2019'!#REF!</f>
        <v>#REF!</v>
      </c>
      <c r="AE53" s="162" t="e">
        <f>'Jan 2019'!#REF!/'Jan 2019'!#REF!</f>
        <v>#REF!</v>
      </c>
      <c r="AF53" s="162" t="e">
        <f>'Jan 2019'!#REF!/'Jan 2019'!#REF!</f>
        <v>#REF!</v>
      </c>
      <c r="AG53" s="162" t="e">
        <f>'Jan 2019'!#REF!/'Jan 2019'!#REF!</f>
        <v>#REF!</v>
      </c>
      <c r="AH53" s="162" t="e">
        <f>'Jan 2019'!#REF!/'Jan 2019'!#REF!</f>
        <v>#REF!</v>
      </c>
      <c r="AI53" s="288" t="e">
        <f>'Jan 2019'!#REF!/'Jan 2019'!#REF!</f>
        <v>#REF!</v>
      </c>
      <c r="AJ53" s="162" t="e">
        <f>'Jan 2019'!#REF!/'Jan 2019'!#REF!</f>
        <v>#REF!</v>
      </c>
      <c r="AK53" s="162" t="e">
        <f>'Jan 2019'!#REF!/'Jan 2019'!#REF!</f>
        <v>#REF!</v>
      </c>
      <c r="AL53" s="162" t="e">
        <f>'Jan 2019'!#REF!/'Jan 2019'!#REF!</f>
        <v>#REF!</v>
      </c>
      <c r="AM53" s="162" t="e">
        <f>'Jan 2019'!#REF!/'Jan 2019'!#REF!</f>
        <v>#REF!</v>
      </c>
      <c r="AN53" s="6" t="e">
        <f>'Jan 2019'!#REF!/'Jan 2019'!#REF!</f>
        <v>#REF!</v>
      </c>
      <c r="AO53" s="162" t="e">
        <f>'Jan 2019'!#REF!/'Jan 2019'!#REF!</f>
        <v>#REF!</v>
      </c>
      <c r="AP53" s="162" t="e">
        <f>'Jan 2019'!#REF!/'Jan 2019'!#REF!</f>
        <v>#REF!</v>
      </c>
      <c r="AQ53" s="162" t="e">
        <f>'Jan 2019'!#REF!/'Jan 2019'!#REF!</f>
        <v>#REF!</v>
      </c>
      <c r="AR53" s="162" t="e">
        <f>'Jan 2019'!#REF!/'Jan 2019'!#REF!</f>
        <v>#REF!</v>
      </c>
      <c r="AS53" s="162" t="e">
        <f>'Jan 2019'!#REF!/'Jan 2019'!#REF!</f>
        <v>#REF!</v>
      </c>
      <c r="AT53" s="25" t="e">
        <f>'Jan 2019'!#REF!/'Jan 2019'!#REF!</f>
        <v>#REF!</v>
      </c>
      <c r="AU53" s="450" t="e">
        <f>'Jan 2019'!#REF!/'Jan 2019'!#REF!</f>
        <v>#REF!</v>
      </c>
      <c r="AV53" s="25" t="e">
        <f>'Jan 2019'!#REF!/'Jan 2019'!#REF!</f>
        <v>#REF!</v>
      </c>
      <c r="AW53" s="162" t="e">
        <f>'Jan 2019'!#REF!/'Jan 2019'!#REF!</f>
        <v>#REF!</v>
      </c>
      <c r="AX53" s="162" t="e">
        <f>'Jan 2019'!#REF!/'Jan 2019'!#REF!</f>
        <v>#REF!</v>
      </c>
      <c r="AY53" s="162" t="e">
        <f>'Jan 2019'!#REF!/'Jan 2019'!#REF!</f>
        <v>#REF!</v>
      </c>
      <c r="AZ53" s="162" t="e">
        <f>'Jan 2019'!#REF!/'Jan 2019'!#REF!</f>
        <v>#REF!</v>
      </c>
      <c r="BA53" s="6" t="e">
        <f>'Jan 2019'!#REF!/'Jan 2019'!#REF!</f>
        <v>#REF!</v>
      </c>
      <c r="BB53" s="159" t="e">
        <f>'Jan 2019'!#REF!/'Jan 2019'!#REF!</f>
        <v>#REF!</v>
      </c>
      <c r="BC53" s="159" t="e">
        <f>'Jan 2019'!#REF!/'Jan 2019'!#REF!</f>
        <v>#REF!</v>
      </c>
      <c r="BD53" s="162" t="e">
        <f>'Jan 2019'!#REF!/'Jan 2019'!#REF!</f>
        <v>#REF!</v>
      </c>
      <c r="BE53" s="159" t="e">
        <f>'Jan 2019'!#REF!/'Jan 2019'!#REF!</f>
        <v>#REF!</v>
      </c>
      <c r="BF53" s="159" t="e">
        <f>'Jan 2019'!#REF!/'Jan 2019'!#REF!</f>
        <v>#REF!</v>
      </c>
      <c r="BG53" s="159" t="e">
        <f>'Jan 2019'!#REF!/'Jan 2019'!#REF!</f>
        <v>#REF!</v>
      </c>
      <c r="BH53" s="159" t="e">
        <f>'Jan 2019'!#REF!/'Jan 2019'!#REF!</f>
        <v>#REF!</v>
      </c>
      <c r="BI53" s="159" t="e">
        <f>'Jan 2019'!#REF!/'Jan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BJ53='Jan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8849557.5221238937</v>
      </c>
      <c r="E54" s="48">
        <f t="shared" si="34"/>
        <v>10000000</v>
      </c>
      <c r="F54" s="138" t="e">
        <f t="shared" si="35"/>
        <v>#REF!</v>
      </c>
      <c r="G54" s="93" t="s">
        <v>71</v>
      </c>
      <c r="H54" s="158">
        <f>'Jan 2019'!G44/'Jan 2019'!$BQ$44</f>
        <v>0</v>
      </c>
      <c r="I54" s="162">
        <f>'Jan 2019'!H44/'Jan 2019'!$BQ$44</f>
        <v>0</v>
      </c>
      <c r="J54" s="162">
        <f>'Jan 2019'!I44/'Jan 2019'!$BQ$44</f>
        <v>0</v>
      </c>
      <c r="K54" s="341">
        <f>'Jan 2019'!J44/'Jan 2019'!$BQ$44</f>
        <v>353982.3008849558</v>
      </c>
      <c r="L54" s="341">
        <f>'Jan 2019'!K44/'Jan 2019'!$BQ$44</f>
        <v>0</v>
      </c>
      <c r="M54" s="162">
        <f>'Jan 2019'!L44/'Jan 2019'!$BQ$44</f>
        <v>0</v>
      </c>
      <c r="N54" s="162">
        <f>'Jan 2019'!M44/'Jan 2019'!$BQ$44</f>
        <v>442477.87610619474</v>
      </c>
      <c r="O54" s="345">
        <f>'Jan 2019'!N44/'Jan 2019'!$BQ$44</f>
        <v>0</v>
      </c>
      <c r="P54" s="162">
        <f>'Jan 2019'!O44/'Jan 2019'!$BQ$44</f>
        <v>0</v>
      </c>
      <c r="Q54" s="162">
        <f>'Jan 2019'!P44/'Jan 2019'!$BQ$44</f>
        <v>0</v>
      </c>
      <c r="R54" s="162">
        <f>'Jan 2019'!Q44/'Jan 2019'!$BQ$44</f>
        <v>707964.60176991159</v>
      </c>
      <c r="S54" s="162">
        <f>'Jan 2019'!R44/'Jan 2019'!$BQ$44</f>
        <v>0</v>
      </c>
      <c r="T54" s="475">
        <f>'Jan 2019'!S44/'Jan 2019'!$BQ$44</f>
        <v>0</v>
      </c>
      <c r="U54" s="349">
        <f>'Jan 2019'!T44/'Jan 2019'!$BQ$44</f>
        <v>707964.60176991159</v>
      </c>
      <c r="V54" s="162">
        <f>'Jan 2019'!U44/'Jan 2019'!$BQ$44</f>
        <v>0</v>
      </c>
      <c r="W54" s="162">
        <f>'Jan 2019'!V44/'Jan 2019'!$BQ$44</f>
        <v>0</v>
      </c>
      <c r="X54" s="162">
        <f>'Jan 2019'!W44/'Jan 2019'!$BQ$44</f>
        <v>0</v>
      </c>
      <c r="Y54" s="339">
        <f>'Jan 2019'!X44/'Jan 2019'!$BQ$44</f>
        <v>0</v>
      </c>
      <c r="Z54" s="162">
        <f>'Jan 2019'!Z44/'Jan 2019'!$BQ$44</f>
        <v>265486.72566371685</v>
      </c>
      <c r="AA54" s="162">
        <f>'Jan 2019'!AA44/'Jan 2019'!$BQ$44</f>
        <v>0</v>
      </c>
      <c r="AB54" s="162">
        <f>'Jan 2019'!AB44/'Jan 2019'!$BQ$44</f>
        <v>0</v>
      </c>
      <c r="AC54" s="162">
        <f>'Jan 2019'!AC44/'Jan 2019'!$BQ$44</f>
        <v>0</v>
      </c>
      <c r="AD54" s="162">
        <f>'Jan 2019'!AD44/'Jan 2019'!$BQ$44</f>
        <v>353982.3008849558</v>
      </c>
      <c r="AE54" s="162">
        <f>'Jan 2019'!AE44/'Jan 2019'!$BQ$44</f>
        <v>0</v>
      </c>
      <c r="AF54" s="162">
        <f>'Jan 2019'!AF44/'Jan 2019'!$BQ$44</f>
        <v>442477.87610619474</v>
      </c>
      <c r="AG54" s="162">
        <f>'Jan 2019'!AG44/'Jan 2019'!$BQ$44</f>
        <v>0</v>
      </c>
      <c r="AH54" s="162">
        <f>'Jan 2019'!AI44/'Jan 2019'!$BQ$44</f>
        <v>0</v>
      </c>
      <c r="AI54" s="288">
        <f>'Jan 2019'!AJ44/'Jan 2019'!$BQ$44</f>
        <v>0</v>
      </c>
      <c r="AJ54" s="162">
        <f>'Jan 2019'!AK44/'Jan 2019'!$BQ$44</f>
        <v>0</v>
      </c>
      <c r="AK54" s="162">
        <f>'Jan 2019'!AL44/'Jan 2019'!$BQ$44</f>
        <v>0</v>
      </c>
      <c r="AL54" s="162">
        <f>'Jan 2019'!AM44/'Jan 2019'!$BQ$44</f>
        <v>0</v>
      </c>
      <c r="AM54" s="345">
        <f>'Jan 2019'!AN44/'Jan 2019'!$BQ$44</f>
        <v>0</v>
      </c>
      <c r="AN54" s="158">
        <f>'Jan 2019'!AO44/'Jan 2019'!$BQ$44</f>
        <v>442477.87610619474</v>
      </c>
      <c r="AO54" s="162">
        <f>'Jan 2019'!AP44/'Jan 2019'!$BQ$44</f>
        <v>442477.87610619474</v>
      </c>
      <c r="AP54" s="162">
        <f>'Jan 2019'!AQ44/'Jan 2019'!$BQ$44</f>
        <v>0</v>
      </c>
      <c r="AQ54" s="162">
        <f>'Jan 2019'!AR44/'Jan 2019'!$BQ$44</f>
        <v>0</v>
      </c>
      <c r="AR54" s="162">
        <f>'Jan 2019'!AS44/'Jan 2019'!$BQ$44</f>
        <v>0</v>
      </c>
      <c r="AS54" s="162">
        <f>'Jan 2019'!AT44/'Jan 2019'!$BQ$44</f>
        <v>0</v>
      </c>
      <c r="AT54" s="466">
        <f>'Jan 2019'!AU44/'Jan 2019'!$BQ$44</f>
        <v>884955.75221238949</v>
      </c>
      <c r="AU54" s="6">
        <f>'Jan 2019'!AV44/'Jan 2019'!$BQ$44</f>
        <v>0</v>
      </c>
      <c r="AV54" s="25" t="e">
        <f>'Jan 2019'!#REF!/'Jan 2019'!$BQ$44</f>
        <v>#REF!</v>
      </c>
      <c r="AW54" s="162">
        <f>'Jan 2019'!AX44/'Jan 2019'!$BQ$44</f>
        <v>0</v>
      </c>
      <c r="AX54" s="162" t="e">
        <f>'Jan 2019'!#REF!/'Jan 2019'!$BQ$44</f>
        <v>#REF!</v>
      </c>
      <c r="AY54" s="162">
        <f>'Jan 2019'!AY44/'Jan 2019'!$BQ$44</f>
        <v>884955.75221238949</v>
      </c>
      <c r="AZ54" s="162">
        <f>'Jan 2019'!AZ44/'Jan 2019'!$BQ$44</f>
        <v>442477.87610619474</v>
      </c>
      <c r="BA54" s="473">
        <f>'Jan 2019'!BA44/'Jan 2019'!$BQ$44</f>
        <v>300221.23893805314</v>
      </c>
      <c r="BB54" s="159">
        <f>'Jan 2019'!BB44/'Jan 2019'!$BQ$44</f>
        <v>0</v>
      </c>
      <c r="BC54" s="159">
        <f>'Jan 2019'!BE44/'Jan 2019'!$BQ$44</f>
        <v>0</v>
      </c>
      <c r="BD54" s="345">
        <f>'Jan 2019'!BF44/'Jan 2019'!$BQ$44</f>
        <v>442477.87610619474</v>
      </c>
      <c r="BE54" s="159">
        <f>'Jan 2019'!BG44/'Jan 2019'!$BQ$44</f>
        <v>0</v>
      </c>
      <c r="BF54" s="159">
        <f>'Jan 2019'!BH44/'Jan 2019'!$BQ$44</f>
        <v>0</v>
      </c>
      <c r="BG54" s="159">
        <f>'Jan 2019'!BI44/'Jan 2019'!$BQ$44</f>
        <v>0</v>
      </c>
      <c r="BH54" s="159">
        <f>'Jan 2019'!BJ44/'Jan 2019'!$BQ$44</f>
        <v>0</v>
      </c>
      <c r="BI54" s="159">
        <f>'Jan 2019'!BK44/'Jan 2019'!$BQ$44</f>
        <v>0</v>
      </c>
      <c r="BJ54" s="11" t="e">
        <f t="shared" si="36"/>
        <v>#REF!</v>
      </c>
      <c r="BK54" s="11">
        <f>Summary!C46</f>
        <v>10000000</v>
      </c>
      <c r="BL54" s="109" t="e">
        <f t="shared" si="37"/>
        <v>#REF!</v>
      </c>
      <c r="BM54" s="153" t="e">
        <f>BJ54='Jan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BJ55='Jan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0</v>
      </c>
      <c r="E56" s="48">
        <f t="shared" si="34"/>
        <v>0</v>
      </c>
      <c r="F56" s="138" t="e">
        <f t="shared" si="35"/>
        <v>#REF!</v>
      </c>
      <c r="G56" s="80" t="s">
        <v>37</v>
      </c>
      <c r="H56" s="158">
        <f>'Jan 2019'!G45/'Jan 2019'!$BQ$45</f>
        <v>0</v>
      </c>
      <c r="I56" s="162">
        <f>'Jan 2019'!H45/'Jan 2019'!$BQ$45</f>
        <v>0</v>
      </c>
      <c r="J56" s="162">
        <f>'Jan 2019'!I45/'Jan 2019'!$BQ$45</f>
        <v>0</v>
      </c>
      <c r="K56" s="6">
        <f>'Jan 2019'!J45/'Jan 2019'!$BQ$45</f>
        <v>0</v>
      </c>
      <c r="L56" s="162">
        <f>'Jan 2019'!K45/'Jan 2019'!$BQ$45</f>
        <v>0</v>
      </c>
      <c r="M56" s="162">
        <f>'Jan 2019'!L45/'Jan 2019'!$BQ$45</f>
        <v>0</v>
      </c>
      <c r="N56" s="162">
        <f>'Jan 2019'!M45/'Jan 2019'!$BQ$45</f>
        <v>0</v>
      </c>
      <c r="O56" s="162">
        <f>'Jan 2019'!N45/'Jan 2019'!$BQ$45</f>
        <v>0</v>
      </c>
      <c r="P56" s="162">
        <f>'Jan 2019'!O45/'Jan 2019'!$BQ$45</f>
        <v>0</v>
      </c>
      <c r="Q56" s="162">
        <f>'Jan 2019'!P45/'Jan 2019'!$BQ$45</f>
        <v>0</v>
      </c>
      <c r="R56" s="162">
        <f>'Jan 2019'!Q45/'Jan 2019'!$BQ$45</f>
        <v>0</v>
      </c>
      <c r="S56" s="162">
        <f>'Jan 2019'!R45/'Jan 2019'!$BQ$45</f>
        <v>0</v>
      </c>
      <c r="T56" s="344">
        <f>'Jan 2019'!S45/'Jan 2019'!$BQ$45</f>
        <v>0</v>
      </c>
      <c r="U56" s="344">
        <f>'Jan 2019'!T45/'Jan 2019'!$BQ$45</f>
        <v>0</v>
      </c>
      <c r="V56" s="162">
        <f>'Jan 2019'!U45/'Jan 2019'!$BQ$45</f>
        <v>0</v>
      </c>
      <c r="W56" s="162">
        <f>'Jan 2019'!V45/'Jan 2019'!$BQ$45</f>
        <v>0</v>
      </c>
      <c r="X56" s="162">
        <f>'Jan 2019'!W45/'Jan 2019'!$BQ$45</f>
        <v>0</v>
      </c>
      <c r="Y56" s="162">
        <f>'Jan 2019'!X45/'Jan 2019'!$BQ$45</f>
        <v>0</v>
      </c>
      <c r="Z56" s="162">
        <f>'Jan 2019'!Z45/'Jan 2019'!$BQ$45</f>
        <v>0</v>
      </c>
      <c r="AA56" s="162">
        <f>'Jan 2019'!AA45/'Jan 2019'!$BQ$45</f>
        <v>0</v>
      </c>
      <c r="AB56" s="162">
        <f>'Jan 2019'!AB45/'Jan 2019'!$BQ$45</f>
        <v>0</v>
      </c>
      <c r="AC56" s="162">
        <f>'Jan 2019'!AC45/'Jan 2019'!$BQ$45</f>
        <v>0</v>
      </c>
      <c r="AD56" s="162">
        <f>'Jan 2019'!AD45/'Jan 2019'!$BQ$45</f>
        <v>0</v>
      </c>
      <c r="AE56" s="162">
        <f>'Jan 2019'!AE45/'Jan 2019'!$BQ$45</f>
        <v>0</v>
      </c>
      <c r="AF56" s="162">
        <f>'Jan 2019'!AF45/'Jan 2019'!$BQ$45</f>
        <v>0</v>
      </c>
      <c r="AG56" s="162">
        <f>'Jan 2019'!AG45/'Jan 2019'!$BQ$45</f>
        <v>0</v>
      </c>
      <c r="AH56" s="162">
        <f>'Jan 2019'!AI45/'Jan 2019'!$BQ$45</f>
        <v>0</v>
      </c>
      <c r="AI56" s="288">
        <f>'Jan 2019'!AJ45/'Jan 2019'!$BQ$45</f>
        <v>0</v>
      </c>
      <c r="AJ56" s="162">
        <f>'Jan 2019'!AK45/'Jan 2019'!$BQ$45</f>
        <v>0</v>
      </c>
      <c r="AK56" s="162">
        <f>'Jan 2019'!AL45/'Jan 2019'!$BQ$45</f>
        <v>0</v>
      </c>
      <c r="AL56" s="162">
        <f>'Jan 2019'!AM45/'Jan 2019'!$BQ$45</f>
        <v>0</v>
      </c>
      <c r="AM56" s="162">
        <f>'Jan 2019'!AN45/'Jan 2019'!$BQ$45</f>
        <v>0</v>
      </c>
      <c r="AN56" s="6">
        <f>'Jan 2019'!AO45/'Jan 2019'!$BQ$45</f>
        <v>0</v>
      </c>
      <c r="AO56" s="162">
        <f>'Jan 2019'!AP45/'Jan 2019'!$BQ$45</f>
        <v>0</v>
      </c>
      <c r="AP56" s="162">
        <f>'Jan 2019'!AQ45/'Jan 2019'!$BQ$45</f>
        <v>0</v>
      </c>
      <c r="AQ56" s="162">
        <f>'Jan 2019'!AR45/'Jan 2019'!$BQ$45</f>
        <v>0</v>
      </c>
      <c r="AR56" s="162">
        <f>'Jan 2019'!AS45/'Jan 2019'!$BQ$45</f>
        <v>0</v>
      </c>
      <c r="AS56" s="162">
        <f>'Jan 2019'!AT45/'Jan 2019'!$BQ$45</f>
        <v>0</v>
      </c>
      <c r="AT56" s="25">
        <f>'Jan 2019'!AU45/'Jan 2019'!$BQ$45</f>
        <v>0</v>
      </c>
      <c r="AU56" s="450">
        <f>'Jan 2019'!AV45/'Jan 2019'!$BQ$45</f>
        <v>0</v>
      </c>
      <c r="AV56" s="25" t="e">
        <f>'Jan 2019'!#REF!/'Jan 2019'!$BQ$45</f>
        <v>#REF!</v>
      </c>
      <c r="AW56" s="162">
        <f>'Jan 2019'!AX45/'Jan 2019'!$BQ$45</f>
        <v>0</v>
      </c>
      <c r="AX56" s="162" t="e">
        <f>'Jan 2019'!#REF!/'Jan 2019'!$BQ$45</f>
        <v>#REF!</v>
      </c>
      <c r="AY56" s="162">
        <f>'Jan 2019'!AY45/'Jan 2019'!$BQ$45</f>
        <v>0</v>
      </c>
      <c r="AZ56" s="162">
        <f>'Jan 2019'!AZ45/'Jan 2019'!$BQ$45</f>
        <v>0</v>
      </c>
      <c r="BA56" s="6">
        <f>'Jan 2019'!BA45/'Jan 2019'!$BQ$45</f>
        <v>0</v>
      </c>
      <c r="BB56" s="159">
        <f>'Jan 2019'!BB45/'Jan 2019'!$BQ$45</f>
        <v>0</v>
      </c>
      <c r="BC56" s="159">
        <f>'Jan 2019'!BE45/'Jan 2019'!$BQ$45</f>
        <v>0</v>
      </c>
      <c r="BD56" s="345">
        <f>'Jan 2019'!BF45/'Jan 2019'!$BQ$45</f>
        <v>0</v>
      </c>
      <c r="BE56" s="159">
        <f>'Jan 2019'!BG45/'Jan 2019'!$BQ$45</f>
        <v>0</v>
      </c>
      <c r="BF56" s="159">
        <f>'Jan 2019'!BH45/'Jan 2019'!$BQ$45</f>
        <v>0</v>
      </c>
      <c r="BG56" s="159">
        <f>'Jan 2019'!BI45/'Jan 2019'!$BQ$45</f>
        <v>0</v>
      </c>
      <c r="BH56" s="159">
        <f>'Jan 2019'!BJ45/'Jan 2019'!$BQ$45</f>
        <v>0</v>
      </c>
      <c r="BI56" s="159">
        <f>'Jan 2019'!BK45/'Jan 2019'!$BQ$45</f>
        <v>0</v>
      </c>
      <c r="BJ56" s="11" t="e">
        <f t="shared" si="36"/>
        <v>#REF!</v>
      </c>
      <c r="BK56" s="11">
        <f>Summary!C47</f>
        <v>0</v>
      </c>
      <c r="BL56" s="109" t="e">
        <f t="shared" si="37"/>
        <v>#REF!</v>
      </c>
      <c r="BM56" s="153" t="e">
        <f>BJ56='Jan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7079646.0176991159</v>
      </c>
      <c r="E57" s="48">
        <f t="shared" si="34"/>
        <v>8000000</v>
      </c>
      <c r="F57" s="138" t="e">
        <f t="shared" si="35"/>
        <v>#REF!</v>
      </c>
      <c r="G57" s="93" t="s">
        <v>74</v>
      </c>
      <c r="H57" s="158">
        <f>'Jan 2019'!G46/'Jan 2019'!$BQ$46</f>
        <v>0</v>
      </c>
      <c r="I57" s="162">
        <f>'Jan 2019'!H46/'Jan 2019'!$BQ$46</f>
        <v>0</v>
      </c>
      <c r="J57" s="162">
        <f>'Jan 2019'!J46/'Jan 2019'!$BQ$46</f>
        <v>309734.51327433629</v>
      </c>
      <c r="K57" s="162" t="e">
        <f>'Jan 2019'!#REF!/'Jan 2019'!$BQ$46</f>
        <v>#REF!</v>
      </c>
      <c r="L57" s="341">
        <f>'Jan 2019'!K46/'Jan 2019'!$BQ$46</f>
        <v>0</v>
      </c>
      <c r="M57" s="341">
        <f>'Jan 2019'!L46/'Jan 2019'!$BQ$46</f>
        <v>0</v>
      </c>
      <c r="N57" s="162">
        <f>'Jan 2019'!M46/'Jan 2019'!$BQ$46</f>
        <v>265486.72566371685</v>
      </c>
      <c r="O57" s="162">
        <f>'Jan 2019'!N46/'Jan 2019'!$BQ$46</f>
        <v>0</v>
      </c>
      <c r="P57" s="162">
        <f>'Jan 2019'!O46/'Jan 2019'!$BQ$46</f>
        <v>0</v>
      </c>
      <c r="Q57" s="162">
        <f>'Jan 2019'!P46/'Jan 2019'!$BQ$46</f>
        <v>0</v>
      </c>
      <c r="R57" s="162">
        <f>'Jan 2019'!Q46/'Jan 2019'!$BQ$46</f>
        <v>353982.3008849558</v>
      </c>
      <c r="S57" s="345">
        <f>'Jan 2019'!R46/'Jan 2019'!$BQ$46</f>
        <v>0</v>
      </c>
      <c r="T57" s="349">
        <f>'Jan 2019'!S46/'Jan 2019'!$BQ$46</f>
        <v>0</v>
      </c>
      <c r="U57" s="349">
        <f>'Jan 2019'!T46/'Jan 2019'!$BQ$46</f>
        <v>353982.3008849558</v>
      </c>
      <c r="V57" s="162">
        <f>'Jan 2019'!U46/'Jan 2019'!$BQ$46</f>
        <v>0</v>
      </c>
      <c r="W57" s="162">
        <f>'Jan 2019'!V46/'Jan 2019'!$BQ$46</f>
        <v>0</v>
      </c>
      <c r="X57" s="162">
        <f>'Jan 2019'!W46/'Jan 2019'!$BQ$46</f>
        <v>0</v>
      </c>
      <c r="Y57" s="339">
        <f>'Jan 2019'!X46/'Jan 2019'!$BQ$46</f>
        <v>0</v>
      </c>
      <c r="Z57" s="162">
        <f>'Jan 2019'!Z46/'Jan 2019'!$BQ$46</f>
        <v>0</v>
      </c>
      <c r="AA57" s="162">
        <f>'Jan 2019'!AA46/'Jan 2019'!$BQ$46</f>
        <v>0</v>
      </c>
      <c r="AB57" s="162">
        <f>'Jan 2019'!AB46/'Jan 2019'!$BQ$46</f>
        <v>49303.539823008854</v>
      </c>
      <c r="AC57" s="162">
        <f>'Jan 2019'!AC46/'Jan 2019'!$BQ$46</f>
        <v>0</v>
      </c>
      <c r="AD57" s="162">
        <f>'Jan 2019'!AD46/'Jan 2019'!$BQ$46</f>
        <v>0</v>
      </c>
      <c r="AE57" s="162">
        <f>'Jan 2019'!AE46/'Jan 2019'!$BQ$46</f>
        <v>0</v>
      </c>
      <c r="AF57" s="162">
        <f>'Jan 2019'!AF46/'Jan 2019'!$BQ$46</f>
        <v>0</v>
      </c>
      <c r="AG57" s="162">
        <f>'Jan 2019'!AG46/'Jan 2019'!$BQ$46</f>
        <v>0</v>
      </c>
      <c r="AH57" s="162">
        <f>'Jan 2019'!AI46/'Jan 2019'!$BQ$46</f>
        <v>353982.3008849558</v>
      </c>
      <c r="AI57" s="288">
        <f>'Jan 2019'!AJ46/'Jan 2019'!$BQ$46</f>
        <v>0</v>
      </c>
      <c r="AJ57" s="162">
        <f>'Jan 2019'!AK46/'Jan 2019'!$BQ$46</f>
        <v>0</v>
      </c>
      <c r="AK57" s="162">
        <f>'Jan 2019'!AL46/'Jan 2019'!$BQ$46</f>
        <v>0</v>
      </c>
      <c r="AL57" s="162">
        <f>'Jan 2019'!AM46/'Jan 2019'!$BQ$46</f>
        <v>0</v>
      </c>
      <c r="AM57" s="162">
        <f>'Jan 2019'!AN46/'Jan 2019'!$BQ$46</f>
        <v>0</v>
      </c>
      <c r="AN57" s="6">
        <f>'Jan 2019'!AO46/'Jan 2019'!$BQ$46</f>
        <v>0</v>
      </c>
      <c r="AO57" s="162">
        <f>'Jan 2019'!AP46/'Jan 2019'!$BQ$46</f>
        <v>0</v>
      </c>
      <c r="AP57" s="162">
        <f>'Jan 2019'!AQ46/'Jan 2019'!$BQ$46</f>
        <v>0</v>
      </c>
      <c r="AQ57" s="162">
        <f>'Jan 2019'!AR46/'Jan 2019'!$BQ$46</f>
        <v>0</v>
      </c>
      <c r="AR57" s="366">
        <f>'Jan 2019'!AS46/'Jan 2019'!$BQ$46</f>
        <v>0</v>
      </c>
      <c r="AS57" s="366">
        <f>'Jan 2019'!AT46/'Jan 2019'!$BQ$46</f>
        <v>265486.72566371685</v>
      </c>
      <c r="AT57" s="26">
        <f>'Jan 2019'!AU46/'Jan 2019'!$BQ$46</f>
        <v>884955.75221238949</v>
      </c>
      <c r="AU57" s="450">
        <f>'Jan 2019'!AV46/'Jan 2019'!$BQ$46</f>
        <v>0</v>
      </c>
      <c r="AV57" s="25" t="e">
        <f>'Jan 2019'!#REF!/'Jan 2019'!$BQ$46</f>
        <v>#REF!</v>
      </c>
      <c r="AW57" s="162">
        <f>'Jan 2019'!AX46/'Jan 2019'!$BQ$46</f>
        <v>619469.02654867258</v>
      </c>
      <c r="AX57" s="162" t="e">
        <f>'Jan 2019'!#REF!/'Jan 2019'!$BQ$46</f>
        <v>#REF!</v>
      </c>
      <c r="AY57" s="162">
        <f>'Jan 2019'!AY46/'Jan 2019'!$BQ$46</f>
        <v>442477.87610619474</v>
      </c>
      <c r="AZ57" s="345">
        <f>'Jan 2019'!AZ46/'Jan 2019'!$BQ$46</f>
        <v>442477.87610619474</v>
      </c>
      <c r="BA57" s="347">
        <f>'Jan 2019'!BA46/'Jan 2019'!$BQ$46</f>
        <v>190228.3185840708</v>
      </c>
      <c r="BB57" s="207">
        <f>'Jan 2019'!BB46/'Jan 2019'!$BQ$46</f>
        <v>0</v>
      </c>
      <c r="BC57" s="159">
        <f>'Jan 2019'!BE46/'Jan 2019'!$BQ$46</f>
        <v>0</v>
      </c>
      <c r="BD57" s="162">
        <f>'Jan 2019'!BF46/'Jan 2019'!$BQ$46</f>
        <v>0</v>
      </c>
      <c r="BE57" s="159">
        <f>'Jan 2019'!BG46/'Jan 2019'!$BQ$46</f>
        <v>0</v>
      </c>
      <c r="BF57" s="159">
        <f>'Jan 2019'!BH46/'Jan 2019'!$BQ$46</f>
        <v>0</v>
      </c>
      <c r="BG57" s="159">
        <f>'Jan 2019'!BI46/'Jan 2019'!$BQ$46</f>
        <v>0</v>
      </c>
      <c r="BH57" s="159">
        <f>'Jan 2019'!BJ46/'Jan 2019'!$BQ$46</f>
        <v>0</v>
      </c>
      <c r="BI57" s="159">
        <f>'Jan 2019'!BK46/'Jan 2019'!$BQ$46</f>
        <v>0</v>
      </c>
      <c r="BJ57" s="11" t="e">
        <f t="shared" si="36"/>
        <v>#REF!</v>
      </c>
      <c r="BK57" s="11">
        <f>Summary!C48</f>
        <v>8000000</v>
      </c>
      <c r="BL57" s="109" t="e">
        <f t="shared" si="37"/>
        <v>#REF!</v>
      </c>
      <c r="BM57" s="153" t="e">
        <f>BJ57='Jan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1293103.4482758623</v>
      </c>
      <c r="E58" s="48">
        <f t="shared" si="34"/>
        <v>1500000</v>
      </c>
      <c r="F58" s="138" t="e">
        <f t="shared" si="35"/>
        <v>#REF!</v>
      </c>
      <c r="G58" s="93" t="s">
        <v>75</v>
      </c>
      <c r="H58" s="158">
        <f>'Jan 2019'!G47/'Jan 2019'!$BQ$47</f>
        <v>0</v>
      </c>
      <c r="I58" s="162">
        <f>'Jan 2019'!H47/'Jan 2019'!$BQ$47</f>
        <v>0</v>
      </c>
      <c r="J58" s="162">
        <f>'Jan 2019'!I47/'Jan 2019'!$BQ$47</f>
        <v>0</v>
      </c>
      <c r="K58" s="162">
        <f>'Jan 2019'!J47/'Jan 2019'!$BQ$47</f>
        <v>0</v>
      </c>
      <c r="L58" s="162">
        <f>'Jan 2019'!K47/'Jan 2019'!$BQ$47</f>
        <v>0</v>
      </c>
      <c r="M58" s="162">
        <f>'Jan 2019'!L47/'Jan 2019'!$BQ$47</f>
        <v>0</v>
      </c>
      <c r="N58" s="162">
        <f>'Jan 2019'!M47/'Jan 2019'!$BQ$47</f>
        <v>0</v>
      </c>
      <c r="O58" s="162">
        <f>'Jan 2019'!N47/'Jan 2019'!$BQ$47</f>
        <v>0</v>
      </c>
      <c r="P58" s="162">
        <f>'Jan 2019'!O47/'Jan 2019'!$BQ$47</f>
        <v>0</v>
      </c>
      <c r="Q58" s="162">
        <f>'Jan 2019'!P47/'Jan 2019'!$BQ$47</f>
        <v>0</v>
      </c>
      <c r="R58" s="162">
        <f>'Jan 2019'!Q47/'Jan 2019'!$BQ$47</f>
        <v>0</v>
      </c>
      <c r="S58" s="162">
        <f>'Jan 2019'!R47/'Jan 2019'!$BQ$47</f>
        <v>0</v>
      </c>
      <c r="T58" s="349">
        <f>'Jan 2019'!S47/'Jan 2019'!$BQ$47</f>
        <v>0</v>
      </c>
      <c r="U58" s="349">
        <f>'Jan 2019'!T47/'Jan 2019'!$BQ$47</f>
        <v>0</v>
      </c>
      <c r="V58" s="162">
        <f>'Jan 2019'!U47/'Jan 2019'!$BQ$47</f>
        <v>0</v>
      </c>
      <c r="W58" s="162">
        <f>'Jan 2019'!V47/'Jan 2019'!$BQ$47</f>
        <v>0</v>
      </c>
      <c r="X58" s="162">
        <f>'Jan 2019'!W47/'Jan 2019'!$BQ$47</f>
        <v>0</v>
      </c>
      <c r="Y58" s="476">
        <f>'Jan 2019'!X47/'Jan 2019'!$BQ$47</f>
        <v>0</v>
      </c>
      <c r="Z58" s="162">
        <f>'Jan 2019'!Z47/'Jan 2019'!$BQ$47</f>
        <v>0</v>
      </c>
      <c r="AA58" s="162">
        <f>'Jan 2019'!AA47/'Jan 2019'!$BQ$47</f>
        <v>0</v>
      </c>
      <c r="AB58" s="162">
        <f>'Jan 2019'!AB47/'Jan 2019'!$BQ$47</f>
        <v>0</v>
      </c>
      <c r="AC58" s="162">
        <f>'Jan 2019'!AC47/'Jan 2019'!$BQ$47</f>
        <v>0</v>
      </c>
      <c r="AD58" s="162">
        <f>'Jan 2019'!AD47/'Jan 2019'!$BQ$47</f>
        <v>0</v>
      </c>
      <c r="AE58" s="162">
        <f>'Jan 2019'!AE47/'Jan 2019'!$BQ$47</f>
        <v>0</v>
      </c>
      <c r="AF58" s="162">
        <f>'Jan 2019'!AF47/'Jan 2019'!$BQ$47</f>
        <v>0</v>
      </c>
      <c r="AG58" s="345">
        <f>'Jan 2019'!AG47/'Jan 2019'!$BQ$47</f>
        <v>0</v>
      </c>
      <c r="AH58" s="345">
        <f>'Jan 2019'!AI47/'Jan 2019'!$BQ$47</f>
        <v>0</v>
      </c>
      <c r="AI58" s="288">
        <f>'Jan 2019'!AJ47/'Jan 2019'!$BQ$47</f>
        <v>0</v>
      </c>
      <c r="AJ58" s="162">
        <f>'Jan 2019'!AK47/'Jan 2019'!$BQ$47</f>
        <v>0</v>
      </c>
      <c r="AK58" s="162">
        <f>'Jan 2019'!AL47/'Jan 2019'!$BQ$47</f>
        <v>0</v>
      </c>
      <c r="AL58" s="162">
        <f>'Jan 2019'!AM47/'Jan 2019'!$BQ$47</f>
        <v>0</v>
      </c>
      <c r="AM58" s="162">
        <f>'Jan 2019'!AN47/'Jan 2019'!$BQ$47</f>
        <v>0</v>
      </c>
      <c r="AN58" s="6">
        <f>'Jan 2019'!AO47/'Jan 2019'!$BQ$47</f>
        <v>0</v>
      </c>
      <c r="AO58" s="162">
        <f>'Jan 2019'!AP47/'Jan 2019'!$BQ$47</f>
        <v>0</v>
      </c>
      <c r="AP58" s="162">
        <f>'Jan 2019'!AQ47/'Jan 2019'!$BQ$47</f>
        <v>0</v>
      </c>
      <c r="AQ58" s="162">
        <f>'Jan 2019'!AR47/'Jan 2019'!$BQ$47</f>
        <v>0</v>
      </c>
      <c r="AR58" s="162">
        <f>'Jan 2019'!AS47/'Jan 2019'!$BQ$47</f>
        <v>0</v>
      </c>
      <c r="AS58" s="162">
        <f>'Jan 2019'!AT47/'Jan 2019'!$BQ$47</f>
        <v>0</v>
      </c>
      <c r="AT58" s="26">
        <f>'Jan 2019'!AU47/'Jan 2019'!$BQ$47</f>
        <v>0</v>
      </c>
      <c r="AU58" s="450">
        <f>'Jan 2019'!AV47/'Jan 2019'!$BQ$47</f>
        <v>0</v>
      </c>
      <c r="AV58" s="25" t="e">
        <f>'Jan 2019'!#REF!/'Jan 2019'!$BQ$47</f>
        <v>#REF!</v>
      </c>
      <c r="AW58" s="162">
        <f>'Jan 2019'!AX47/'Jan 2019'!$BQ$47</f>
        <v>258620.68965517243</v>
      </c>
      <c r="AX58" s="162" t="e">
        <f>'Jan 2019'!#REF!/'Jan 2019'!$BQ$47</f>
        <v>#REF!</v>
      </c>
      <c r="AY58" s="162">
        <f>'Jan 2019'!AY47/'Jan 2019'!$BQ$47</f>
        <v>258620.68965517243</v>
      </c>
      <c r="AZ58" s="162">
        <f>'Jan 2019'!AZ47/'Jan 2019'!$BQ$47</f>
        <v>0</v>
      </c>
      <c r="BA58" s="6">
        <f>'Jan 2019'!BA47/'Jan 2019'!$BQ$47</f>
        <v>0</v>
      </c>
      <c r="BB58" s="159">
        <f>'Jan 2019'!BB47/'Jan 2019'!$BQ$47</f>
        <v>0</v>
      </c>
      <c r="BC58" s="159">
        <f>'Jan 2019'!BE47/'Jan 2019'!$BQ$47</f>
        <v>0</v>
      </c>
      <c r="BD58" s="159">
        <f>'Jan 2019'!BF47/'Jan 2019'!$BQ$47</f>
        <v>0</v>
      </c>
      <c r="BE58" s="159">
        <f>'Jan 2019'!BG47/'Jan 2019'!$BQ$47</f>
        <v>0</v>
      </c>
      <c r="BF58" s="159">
        <f>'Jan 2019'!BH47/'Jan 2019'!$BQ$47</f>
        <v>0</v>
      </c>
      <c r="BG58" s="159">
        <f>'Jan 2019'!BI47/'Jan 2019'!$BQ$47</f>
        <v>0</v>
      </c>
      <c r="BH58" s="159">
        <f>'Jan 2019'!BJ47/'Jan 2019'!$BQ$47</f>
        <v>0</v>
      </c>
      <c r="BI58" s="159">
        <f>'Jan 2019'!BK47/'Jan 2019'!$BQ$47</f>
        <v>0</v>
      </c>
      <c r="BJ58" s="11" t="e">
        <f t="shared" si="36"/>
        <v>#REF!</v>
      </c>
      <c r="BK58" s="11">
        <f>Summary!C49</f>
        <v>1500000</v>
      </c>
      <c r="BL58" s="109" t="e">
        <f t="shared" si="37"/>
        <v>#REF!</v>
      </c>
      <c r="BM58" s="153" t="e">
        <f>BJ58='Jan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431034.4827586207</v>
      </c>
      <c r="E59" s="48">
        <f t="shared" si="34"/>
        <v>500000</v>
      </c>
      <c r="F59" s="138">
        <f t="shared" si="35"/>
        <v>500000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500000</v>
      </c>
      <c r="BL59" s="109">
        <f t="shared" si="37"/>
        <v>500000</v>
      </c>
      <c r="BM59" s="153" t="e">
        <f>BJ59='Jan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431034.4827586207</v>
      </c>
      <c r="E60" s="48">
        <f t="shared" si="34"/>
        <v>500000</v>
      </c>
      <c r="F60" s="138">
        <f t="shared" si="35"/>
        <v>500000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500000</v>
      </c>
      <c r="BL60" s="109">
        <f t="shared" si="37"/>
        <v>500000</v>
      </c>
      <c r="BM60" s="153" t="e">
        <f>BJ60='Jan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BJ61='Jan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'Jan 2019'!G51/'Jan 2019'!$BQ$51</f>
        <v>0</v>
      </c>
      <c r="I62" s="162">
        <f>'Jan 2019'!H51/'Jan 2019'!$BQ$51</f>
        <v>0</v>
      </c>
      <c r="J62" s="162">
        <f>'Jan 2019'!I51/'Jan 2019'!$BQ$51</f>
        <v>0</v>
      </c>
      <c r="K62" s="162">
        <f>'Jan 2019'!J51/'Jan 2019'!$BQ$51</f>
        <v>0</v>
      </c>
      <c r="L62" s="162">
        <f>'Jan 2019'!K51/'Jan 2019'!$BQ$51</f>
        <v>0</v>
      </c>
      <c r="M62" s="162">
        <f>'Jan 2019'!L51/'Jan 2019'!$BQ$51</f>
        <v>0</v>
      </c>
      <c r="N62" s="162">
        <f>'Jan 2019'!M51/'Jan 2019'!$BQ$51</f>
        <v>0</v>
      </c>
      <c r="O62" s="162">
        <f>'Jan 2019'!N51/'Jan 2019'!$BQ$51</f>
        <v>0</v>
      </c>
      <c r="P62" s="162">
        <f>'Jan 2019'!O51/'Jan 2019'!$BQ$51</f>
        <v>0</v>
      </c>
      <c r="Q62" s="162">
        <f>'Jan 2019'!P51/'Jan 2019'!$BQ$51</f>
        <v>0</v>
      </c>
      <c r="R62" s="162">
        <f>'Jan 2019'!Q51/'Jan 2019'!$BQ$51</f>
        <v>0</v>
      </c>
      <c r="S62" s="162">
        <f>'Jan 2019'!R51/'Jan 2019'!$BQ$51</f>
        <v>0</v>
      </c>
      <c r="T62" s="6">
        <f>'Jan 2019'!S51/'Jan 2019'!$BQ$51</f>
        <v>0</v>
      </c>
      <c r="U62" s="6">
        <f>'Jan 2019'!T51/'Jan 2019'!$BQ$51</f>
        <v>0</v>
      </c>
      <c r="V62" s="162">
        <f>'Jan 2019'!U51/'Jan 2019'!$BQ$51</f>
        <v>0</v>
      </c>
      <c r="W62" s="162">
        <f>'Jan 2019'!V51/'Jan 2019'!$BQ$51</f>
        <v>0</v>
      </c>
      <c r="X62" s="162">
        <f>'Jan 2019'!W51/'Jan 2019'!$BQ$51</f>
        <v>0</v>
      </c>
      <c r="Y62" s="162">
        <f>'Jan 2019'!X51/'Jan 2019'!$BQ$51</f>
        <v>0</v>
      </c>
      <c r="Z62" s="162">
        <f>'Jan 2019'!Z51/'Jan 2019'!$BQ$51</f>
        <v>0</v>
      </c>
      <c r="AA62" s="162">
        <f>'Jan 2019'!AA51/'Jan 2019'!$BQ$51</f>
        <v>0</v>
      </c>
      <c r="AB62" s="162">
        <f>'Jan 2019'!AB51/'Jan 2019'!$BQ$51</f>
        <v>0</v>
      </c>
      <c r="AC62" s="162">
        <f>'Jan 2019'!AC51/'Jan 2019'!$BQ$51</f>
        <v>0</v>
      </c>
      <c r="AD62" s="162">
        <f>'Jan 2019'!AD51/'Jan 2019'!$BQ$51</f>
        <v>0</v>
      </c>
      <c r="AE62" s="162">
        <f>'Jan 2019'!AE51/'Jan 2019'!$BQ$51</f>
        <v>0</v>
      </c>
      <c r="AF62" s="162">
        <f>'Jan 2019'!AF51/'Jan 2019'!$BQ$51</f>
        <v>0</v>
      </c>
      <c r="AG62" s="162">
        <f>'Jan 2019'!AG51/'Jan 2019'!$BQ$51</f>
        <v>0</v>
      </c>
      <c r="AH62" s="162">
        <f>'Jan 2019'!AI51/'Jan 2019'!$BQ$51</f>
        <v>0</v>
      </c>
      <c r="AI62" s="288">
        <f>'Jan 2019'!AJ51/'Jan 2019'!$BQ$51</f>
        <v>0</v>
      </c>
      <c r="AJ62" s="162">
        <f>'Jan 2019'!AK51/'Jan 2019'!$BQ$51</f>
        <v>0</v>
      </c>
      <c r="AK62" s="162">
        <f>'Jan 2019'!AL51/'Jan 2019'!$BQ$51</f>
        <v>0</v>
      </c>
      <c r="AL62" s="162">
        <f>'Jan 2019'!AM51/'Jan 2019'!$BQ$51</f>
        <v>0</v>
      </c>
      <c r="AM62" s="162">
        <f>'Jan 2019'!AN51/'Jan 2019'!$BQ$51</f>
        <v>0</v>
      </c>
      <c r="AN62" s="6">
        <f>'Jan 2019'!AO51/'Jan 2019'!$BQ$51</f>
        <v>0</v>
      </c>
      <c r="AO62" s="162">
        <f>'Jan 2019'!AP51/'Jan 2019'!$BQ$51</f>
        <v>0</v>
      </c>
      <c r="AP62" s="162">
        <f>'Jan 2019'!AQ51/'Jan 2019'!$BQ$51</f>
        <v>0</v>
      </c>
      <c r="AQ62" s="162">
        <f>'Jan 2019'!AR51/'Jan 2019'!$BQ$51</f>
        <v>0</v>
      </c>
      <c r="AR62" s="162">
        <f>'Jan 2019'!AS51/'Jan 2019'!$BQ$51</f>
        <v>0</v>
      </c>
      <c r="AS62" s="162">
        <f>'Jan 2019'!AT51/'Jan 2019'!$BQ$51</f>
        <v>0</v>
      </c>
      <c r="AT62" s="25">
        <f>'Jan 2019'!AU51/'Jan 2019'!$BQ$51</f>
        <v>86206.896551724145</v>
      </c>
      <c r="AU62" s="450">
        <f>'Jan 2019'!AV51/'Jan 2019'!$BQ$51</f>
        <v>0</v>
      </c>
      <c r="AV62" s="25" t="e">
        <f>'Jan 2019'!#REF!/'Jan 2019'!$BQ$51</f>
        <v>#REF!</v>
      </c>
      <c r="AW62" s="162">
        <f>'Jan 2019'!AX51/'Jan 2019'!$BQ$51</f>
        <v>0</v>
      </c>
      <c r="AX62" s="162" t="e">
        <f>'Jan 2019'!#REF!/'Jan 2019'!$BQ$51</f>
        <v>#REF!</v>
      </c>
      <c r="AY62" s="162">
        <f>'Jan 2019'!AY51/'Jan 2019'!$BQ$51</f>
        <v>0</v>
      </c>
      <c r="AZ62" s="162">
        <f>'Jan 2019'!AZ51/'Jan 2019'!$BQ$51</f>
        <v>0</v>
      </c>
      <c r="BA62" s="6">
        <f>'Jan 2019'!BA51/'Jan 2019'!$BQ$51</f>
        <v>0</v>
      </c>
      <c r="BB62" s="159">
        <f>'Jan 2019'!BB51/'Jan 2019'!$BQ$51</f>
        <v>0</v>
      </c>
      <c r="BC62" s="159">
        <f>'Jan 2019'!BE51/'Jan 2019'!$BQ$51</f>
        <v>0</v>
      </c>
      <c r="BD62" s="159">
        <f>'Jan 2019'!BF51/'Jan 2019'!$BQ$51</f>
        <v>0</v>
      </c>
      <c r="BE62" s="159">
        <f>'Jan 2019'!BG51/'Jan 2019'!$BQ$51</f>
        <v>0</v>
      </c>
      <c r="BF62" s="159">
        <f>'Jan 2019'!BH51/'Jan 2019'!$BQ$51</f>
        <v>0</v>
      </c>
      <c r="BG62" s="159">
        <f>'Jan 2019'!BI51/'Jan 2019'!$BQ$51</f>
        <v>0</v>
      </c>
      <c r="BH62" s="159">
        <f>'Jan 2019'!BJ51/'Jan 2019'!$BQ$51</f>
        <v>0</v>
      </c>
      <c r="BI62" s="159">
        <f>'Jan 2019'!BK51/'Jan 2019'!$BQ$51</f>
        <v>0</v>
      </c>
      <c r="BJ62" s="11" t="e">
        <f t="shared" si="36"/>
        <v>#REF!</v>
      </c>
      <c r="BK62" s="11">
        <f>Summary!C53</f>
        <v>100000</v>
      </c>
      <c r="BL62" s="109" t="e">
        <f t="shared" si="37"/>
        <v>#REF!</v>
      </c>
      <c r="BM62" s="153" t="e">
        <f>BJ62='Jan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0</v>
      </c>
      <c r="E63" s="48">
        <f t="shared" si="34"/>
        <v>0</v>
      </c>
      <c r="F63" s="138" t="e">
        <f t="shared" si="35"/>
        <v>#REF!</v>
      </c>
      <c r="G63" s="93" t="s">
        <v>78</v>
      </c>
      <c r="H63" s="158">
        <f>'Jan 2019'!G52/'Jan 2019'!$BQ$52</f>
        <v>0</v>
      </c>
      <c r="I63" s="162">
        <f>'Jan 2019'!H52/'Jan 2019'!$BQ$52</f>
        <v>0</v>
      </c>
      <c r="J63" s="162">
        <f>'Jan 2019'!I52/'Jan 2019'!$BQ$52</f>
        <v>0</v>
      </c>
      <c r="K63" s="162">
        <f>'Jan 2019'!J52/'Jan 2019'!$BQ$52</f>
        <v>0</v>
      </c>
      <c r="L63" s="345">
        <f>'Jan 2019'!K52/'Jan 2019'!$BQ$52</f>
        <v>0</v>
      </c>
      <c r="M63" s="162">
        <f>'Jan 2019'!L52/'Jan 2019'!$BQ$52</f>
        <v>0</v>
      </c>
      <c r="N63" s="162">
        <f>'Jan 2019'!M52/'Jan 2019'!$BQ$52</f>
        <v>0</v>
      </c>
      <c r="O63" s="162">
        <f>'Jan 2019'!N52/'Jan 2019'!$BQ$52</f>
        <v>0</v>
      </c>
      <c r="P63" s="162">
        <f>'Jan 2019'!O52/'Jan 2019'!$BQ$52</f>
        <v>0</v>
      </c>
      <c r="Q63" s="162">
        <f>'Jan 2019'!P52/'Jan 2019'!$BQ$52</f>
        <v>0</v>
      </c>
      <c r="R63" s="162">
        <f>'Jan 2019'!Q52/'Jan 2019'!$BQ$52</f>
        <v>0</v>
      </c>
      <c r="S63" s="162">
        <f>'Jan 2019'!R52/'Jan 2019'!$BQ$52</f>
        <v>0</v>
      </c>
      <c r="T63" s="6">
        <f>'Jan 2019'!S52/'Jan 2019'!$BQ$52</f>
        <v>0</v>
      </c>
      <c r="U63" s="6">
        <f>'Jan 2019'!T52/'Jan 2019'!$BQ$52</f>
        <v>0</v>
      </c>
      <c r="V63" s="162">
        <f>'Jan 2019'!U52/'Jan 2019'!$BQ$52</f>
        <v>0</v>
      </c>
      <c r="W63" s="162">
        <f>'Jan 2019'!V52/'Jan 2019'!$BQ$52</f>
        <v>0</v>
      </c>
      <c r="X63" s="162">
        <f>'Jan 2019'!W52/'Jan 2019'!$BQ$52</f>
        <v>0</v>
      </c>
      <c r="Y63" s="351">
        <f>'Jan 2019'!X52/'Jan 2019'!$BQ$52</f>
        <v>0</v>
      </c>
      <c r="Z63" s="162">
        <f>'Jan 2019'!Z52/'Jan 2019'!$BQ$52</f>
        <v>0</v>
      </c>
      <c r="AA63" s="162">
        <f>'Jan 2019'!AA52/'Jan 2019'!$BQ$52</f>
        <v>0</v>
      </c>
      <c r="AB63" s="162">
        <f>'Jan 2019'!AB52/'Jan 2019'!$BQ$52</f>
        <v>0</v>
      </c>
      <c r="AC63" s="162">
        <f>'Jan 2019'!AC52/'Jan 2019'!$BQ$52</f>
        <v>0</v>
      </c>
      <c r="AD63" s="162">
        <f>'Jan 2019'!AD52/'Jan 2019'!$BQ$52</f>
        <v>0</v>
      </c>
      <c r="AE63" s="162">
        <f>'Jan 2019'!AE52/'Jan 2019'!$BQ$52</f>
        <v>0</v>
      </c>
      <c r="AF63" s="162">
        <f>'Jan 2019'!AF52/'Jan 2019'!$BQ$52</f>
        <v>0</v>
      </c>
      <c r="AG63" s="162">
        <f>'Jan 2019'!AG52/'Jan 2019'!$BQ$52</f>
        <v>0</v>
      </c>
      <c r="AH63" s="162">
        <f>'Jan 2019'!AI52/'Jan 2019'!$BQ$52</f>
        <v>0</v>
      </c>
      <c r="AI63" s="288">
        <f>'Jan 2019'!AJ52/'Jan 2019'!$BQ$52</f>
        <v>0</v>
      </c>
      <c r="AJ63" s="162">
        <f>'Jan 2019'!AK52/'Jan 2019'!$BQ$52</f>
        <v>0</v>
      </c>
      <c r="AK63" s="162">
        <f>'Jan 2019'!AL52/'Jan 2019'!$BQ$52</f>
        <v>0</v>
      </c>
      <c r="AL63" s="162">
        <f>'Jan 2019'!AM52/'Jan 2019'!$BQ$52</f>
        <v>0</v>
      </c>
      <c r="AM63" s="162">
        <f>'Jan 2019'!AN52/'Jan 2019'!$BQ$52</f>
        <v>0</v>
      </c>
      <c r="AN63" s="6">
        <f>'Jan 2019'!AO52/'Jan 2019'!$BQ$52</f>
        <v>0</v>
      </c>
      <c r="AO63" s="345">
        <f>'Jan 2019'!AP52/'Jan 2019'!$BQ$52</f>
        <v>0</v>
      </c>
      <c r="AP63" s="162">
        <f>'Jan 2019'!AQ52/'Jan 2019'!$BQ$52</f>
        <v>0</v>
      </c>
      <c r="AQ63" s="162">
        <f>'Jan 2019'!AR52/'Jan 2019'!$BQ$52</f>
        <v>0</v>
      </c>
      <c r="AR63" s="162">
        <f>'Jan 2019'!AS52/'Jan 2019'!$BQ$52</f>
        <v>0</v>
      </c>
      <c r="AS63" s="162">
        <f>'Jan 2019'!AT52/'Jan 2019'!$BQ$52</f>
        <v>0</v>
      </c>
      <c r="AT63" s="161">
        <f>'Jan 2019'!AU52/'Jan 2019'!$BQ$52</f>
        <v>0</v>
      </c>
      <c r="AU63" s="451">
        <f>'Jan 2019'!AV52/'Jan 2019'!$BQ$52</f>
        <v>0</v>
      </c>
      <c r="AV63" s="466" t="e">
        <f>'Jan 2019'!#REF!/'Jan 2019'!$BQ$52</f>
        <v>#REF!</v>
      </c>
      <c r="AW63" s="162">
        <f>'Jan 2019'!AX52/'Jan 2019'!$BQ$52</f>
        <v>0</v>
      </c>
      <c r="AX63" s="162" t="e">
        <f>'Jan 2019'!#REF!/'Jan 2019'!$BQ$52</f>
        <v>#REF!</v>
      </c>
      <c r="AY63" s="162">
        <f>'Jan 2019'!AY52/'Jan 2019'!$BQ$52</f>
        <v>0</v>
      </c>
      <c r="AZ63" s="162">
        <f>'Jan 2019'!AZ52/'Jan 2019'!$BQ$52</f>
        <v>0</v>
      </c>
      <c r="BA63" s="6">
        <f>'Jan 2019'!BA52/'Jan 2019'!$BQ$52</f>
        <v>0</v>
      </c>
      <c r="BB63" s="159">
        <f>'Jan 2019'!BB52/'Jan 2019'!$BQ$52</f>
        <v>0</v>
      </c>
      <c r="BC63" s="159">
        <f>'Jan 2019'!BE52/'Jan 2019'!$BQ$52</f>
        <v>0</v>
      </c>
      <c r="BD63" s="159">
        <f>'Jan 2019'!BF52/'Jan 2019'!$BQ$52</f>
        <v>172413.79310344829</v>
      </c>
      <c r="BE63" s="159">
        <f>'Jan 2019'!BG52/'Jan 2019'!$BQ$52</f>
        <v>0</v>
      </c>
      <c r="BF63" s="159">
        <f>'Jan 2019'!BH52/'Jan 2019'!$BQ$52</f>
        <v>0</v>
      </c>
      <c r="BG63" s="159">
        <f>'Jan 2019'!BI52/'Jan 2019'!$BQ$52</f>
        <v>0</v>
      </c>
      <c r="BH63" s="159">
        <f>'Jan 2019'!BJ52/'Jan 2019'!$BQ$52</f>
        <v>0</v>
      </c>
      <c r="BI63" s="159">
        <f>'Jan 2019'!BK52/'Jan 2019'!$BQ$52</f>
        <v>0</v>
      </c>
      <c r="BJ63" s="11" t="e">
        <f t="shared" si="36"/>
        <v>#REF!</v>
      </c>
      <c r="BK63" s="11">
        <f>Summary!C54</f>
        <v>0</v>
      </c>
      <c r="BL63" s="109" t="e">
        <f t="shared" si="37"/>
        <v>#REF!</v>
      </c>
      <c r="BM63" s="153" t="e">
        <f>BJ63='Jan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'Jan 2019'!G53/'Jan 2019'!$BQ$53</f>
        <v>0</v>
      </c>
      <c r="I64" s="162">
        <f>'Jan 2019'!H53/'Jan 2019'!$BQ$53</f>
        <v>0</v>
      </c>
      <c r="J64" s="162">
        <f>'Jan 2019'!I53/'Jan 2019'!$BQ$53</f>
        <v>0</v>
      </c>
      <c r="K64" s="162">
        <f>'Jan 2019'!J53/'Jan 2019'!$BQ$53</f>
        <v>0</v>
      </c>
      <c r="L64" s="162">
        <f>'Jan 2019'!K53/'Jan 2019'!$BQ$53</f>
        <v>0</v>
      </c>
      <c r="M64" s="162">
        <f>'Jan 2019'!L53/'Jan 2019'!$BQ$53</f>
        <v>0</v>
      </c>
      <c r="N64" s="162">
        <f>'Jan 2019'!M53/'Jan 2019'!$BQ$53</f>
        <v>0</v>
      </c>
      <c r="O64" s="162">
        <f>'Jan 2019'!N53/'Jan 2019'!$BQ$53</f>
        <v>0</v>
      </c>
      <c r="P64" s="162">
        <f>'Jan 2019'!O53/'Jan 2019'!$BQ$53</f>
        <v>0</v>
      </c>
      <c r="Q64" s="162">
        <f>'Jan 2019'!P53/'Jan 2019'!$BQ$53</f>
        <v>0</v>
      </c>
      <c r="R64" s="162">
        <f>'Jan 2019'!Q53/'Jan 2019'!$BQ$53</f>
        <v>0</v>
      </c>
      <c r="S64" s="162">
        <f>'Jan 2019'!R53/'Jan 2019'!$BQ$53</f>
        <v>0</v>
      </c>
      <c r="T64" s="6">
        <f>'Jan 2019'!S53/'Jan 2019'!$BQ$53</f>
        <v>0</v>
      </c>
      <c r="U64" s="6">
        <f>'Jan 2019'!T53/'Jan 2019'!$BQ$53</f>
        <v>0</v>
      </c>
      <c r="V64" s="162">
        <f>'Jan 2019'!U53/'Jan 2019'!$BQ$53</f>
        <v>0</v>
      </c>
      <c r="W64" s="162">
        <f>'Jan 2019'!V53/'Jan 2019'!$BQ$53</f>
        <v>0</v>
      </c>
      <c r="X64" s="162">
        <f>'Jan 2019'!W53/'Jan 2019'!$BQ$53</f>
        <v>0</v>
      </c>
      <c r="Y64" s="162">
        <f>'Jan 2019'!X53/'Jan 2019'!$BQ$53</f>
        <v>0</v>
      </c>
      <c r="Z64" s="162">
        <f>'Jan 2019'!Z53/'Jan 2019'!$BQ$53</f>
        <v>0</v>
      </c>
      <c r="AA64" s="162">
        <f>'Jan 2019'!AA53/'Jan 2019'!$BQ$53</f>
        <v>0</v>
      </c>
      <c r="AB64" s="162">
        <f>'Jan 2019'!AB53/'Jan 2019'!$BQ$53</f>
        <v>0</v>
      </c>
      <c r="AC64" s="162">
        <f>'Jan 2019'!AC53/'Jan 2019'!$BQ$53</f>
        <v>0</v>
      </c>
      <c r="AD64" s="162">
        <f>'Jan 2019'!AD53/'Jan 2019'!$BQ$53</f>
        <v>0</v>
      </c>
      <c r="AE64" s="162">
        <f>'Jan 2019'!AE53/'Jan 2019'!$BQ$53</f>
        <v>0</v>
      </c>
      <c r="AF64" s="162">
        <f>'Jan 2019'!AF53/'Jan 2019'!$BQ$53</f>
        <v>0</v>
      </c>
      <c r="AG64" s="162">
        <f>'Jan 2019'!AG53/'Jan 2019'!$BQ$53</f>
        <v>0</v>
      </c>
      <c r="AH64" s="162">
        <f>'Jan 2019'!AI53/'Jan 2019'!$BQ$53</f>
        <v>0</v>
      </c>
      <c r="AI64" s="288">
        <f>'Jan 2019'!AJ53/'Jan 2019'!$BQ$53</f>
        <v>0</v>
      </c>
      <c r="AJ64" s="162">
        <f>'Jan 2019'!AK53/'Jan 2019'!$BQ$53</f>
        <v>0</v>
      </c>
      <c r="AK64" s="162">
        <f>'Jan 2019'!AL53/'Jan 2019'!$BQ$53</f>
        <v>0</v>
      </c>
      <c r="AL64" s="162">
        <f>'Jan 2019'!AM53/'Jan 2019'!$BQ$53</f>
        <v>0</v>
      </c>
      <c r="AM64" s="162">
        <f>'Jan 2019'!AN53/'Jan 2019'!$BQ$53</f>
        <v>0</v>
      </c>
      <c r="AN64" s="6">
        <f>'Jan 2019'!AO53/'Jan 2019'!$BQ$53</f>
        <v>0</v>
      </c>
      <c r="AO64" s="162">
        <f>'Jan 2019'!AP53/'Jan 2019'!$BQ$53</f>
        <v>0</v>
      </c>
      <c r="AP64" s="162">
        <f>'Jan 2019'!AQ53/'Jan 2019'!$BQ$53</f>
        <v>0</v>
      </c>
      <c r="AQ64" s="162">
        <f>'Jan 2019'!AR53/'Jan 2019'!$BQ$53</f>
        <v>0</v>
      </c>
      <c r="AR64" s="162">
        <f>'Jan 2019'!AS53/'Jan 2019'!$BQ$53</f>
        <v>0</v>
      </c>
      <c r="AS64" s="162">
        <f>'Jan 2019'!AT53/'Jan 2019'!$BQ$53</f>
        <v>0</v>
      </c>
      <c r="AT64" s="25">
        <f>'Jan 2019'!AU53/'Jan 2019'!$BQ$53</f>
        <v>0</v>
      </c>
      <c r="AU64" s="450">
        <f>'Jan 2019'!AV53/'Jan 2019'!$BQ$53</f>
        <v>0</v>
      </c>
      <c r="AV64" s="25" t="e">
        <f>'Jan 2019'!#REF!/'Jan 2019'!$BQ$53</f>
        <v>#REF!</v>
      </c>
      <c r="AW64" s="162">
        <f>'Jan 2019'!AX53/'Jan 2019'!$BQ$53</f>
        <v>0</v>
      </c>
      <c r="AX64" s="162" t="e">
        <f>'Jan 2019'!#REF!/'Jan 2019'!$BQ$53</f>
        <v>#REF!</v>
      </c>
      <c r="AY64" s="162">
        <f>'Jan 2019'!AY53/'Jan 2019'!$BQ$53</f>
        <v>0</v>
      </c>
      <c r="AZ64" s="162">
        <f>'Jan 2019'!AZ53/'Jan 2019'!$BQ$53</f>
        <v>0</v>
      </c>
      <c r="BA64" s="6">
        <f>'Jan 2019'!BA53/'Jan 2019'!$BQ$53</f>
        <v>0</v>
      </c>
      <c r="BB64" s="159">
        <f>'Jan 2019'!BB53/'Jan 2019'!$BQ$53</f>
        <v>0</v>
      </c>
      <c r="BC64" s="159">
        <f>'Jan 2019'!BE53/'Jan 2019'!$BQ$53</f>
        <v>0</v>
      </c>
      <c r="BD64" s="159">
        <f>'Jan 2019'!BF53/'Jan 2019'!$BQ$53</f>
        <v>0</v>
      </c>
      <c r="BE64" s="159">
        <f>'Jan 2019'!BG53/'Jan 2019'!$BQ$53</f>
        <v>0</v>
      </c>
      <c r="BF64" s="159">
        <f>'Jan 2019'!BH53/'Jan 2019'!$BQ$53</f>
        <v>0</v>
      </c>
      <c r="BG64" s="159">
        <f>'Jan 2019'!BI53/'Jan 2019'!$BQ$53</f>
        <v>0</v>
      </c>
      <c r="BH64" s="159">
        <f>'Jan 2019'!BJ53/'Jan 2019'!$BQ$53</f>
        <v>0</v>
      </c>
      <c r="BI64" s="159">
        <f>'Jan 2019'!BK53/'Jan 2019'!$BQ$53</f>
        <v>0</v>
      </c>
      <c r="BJ64" s="11" t="e">
        <f t="shared" si="36"/>
        <v>#REF!</v>
      </c>
      <c r="BK64" s="11">
        <f>Summary!C55</f>
        <v>100000</v>
      </c>
      <c r="BL64" s="114" t="e">
        <f t="shared" si="37"/>
        <v>#REF!</v>
      </c>
      <c r="BM64" s="153" t="e">
        <f>BJ64='Jan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'Jan 2019'!G54/'Jan 2019'!$BQ$54</f>
        <v>0</v>
      </c>
      <c r="I65" s="162">
        <f>'Jan 2019'!H54/'Jan 2019'!$BQ$54</f>
        <v>0</v>
      </c>
      <c r="J65" s="162">
        <f>'Jan 2019'!I54/'Jan 2019'!$BQ$54</f>
        <v>0</v>
      </c>
      <c r="K65" s="162">
        <f>'Jan 2019'!J54/'Jan 2019'!$BQ$54</f>
        <v>0</v>
      </c>
      <c r="L65" s="162">
        <f>'Jan 2019'!K54/'Jan 2019'!$BQ$54</f>
        <v>0</v>
      </c>
      <c r="M65" s="162">
        <f>'Jan 2019'!L54/'Jan 2019'!$BQ$54</f>
        <v>0</v>
      </c>
      <c r="N65" s="162">
        <f>'Jan 2019'!M54/'Jan 2019'!$BQ$54</f>
        <v>0</v>
      </c>
      <c r="O65" s="162">
        <f>'Jan 2019'!N54/'Jan 2019'!$BQ$54</f>
        <v>0</v>
      </c>
      <c r="P65" s="162">
        <f>'Jan 2019'!O54/'Jan 2019'!$BQ$54</f>
        <v>0</v>
      </c>
      <c r="Q65" s="162">
        <f>'Jan 2019'!P54/'Jan 2019'!$BQ$54</f>
        <v>0</v>
      </c>
      <c r="R65" s="162">
        <f>'Jan 2019'!Q54/'Jan 2019'!$BQ$54</f>
        <v>0</v>
      </c>
      <c r="S65" s="162">
        <f>'Jan 2019'!R54/'Jan 2019'!$BQ$54</f>
        <v>0</v>
      </c>
      <c r="T65" s="6">
        <f>'Jan 2019'!S54/'Jan 2019'!$BQ$54</f>
        <v>0</v>
      </c>
      <c r="U65" s="6">
        <f>'Jan 2019'!T54/'Jan 2019'!$BQ$54</f>
        <v>0</v>
      </c>
      <c r="V65" s="162">
        <f>'Jan 2019'!U54/'Jan 2019'!$BQ$54</f>
        <v>0</v>
      </c>
      <c r="W65" s="162">
        <f>'Jan 2019'!V54/'Jan 2019'!$BQ$54</f>
        <v>0</v>
      </c>
      <c r="X65" s="162">
        <f>'Jan 2019'!W54/'Jan 2019'!$BQ$54</f>
        <v>0</v>
      </c>
      <c r="Y65" s="162">
        <f>'Jan 2019'!X54/'Jan 2019'!$BQ$54</f>
        <v>0</v>
      </c>
      <c r="Z65" s="162">
        <f>'Jan 2019'!Z54/'Jan 2019'!$BQ$54</f>
        <v>0</v>
      </c>
      <c r="AA65" s="162">
        <f>'Jan 2019'!AA54/'Jan 2019'!$BQ$54</f>
        <v>0</v>
      </c>
      <c r="AB65" s="162">
        <f>'Jan 2019'!AB54/'Jan 2019'!$BQ$54</f>
        <v>0</v>
      </c>
      <c r="AC65" s="162">
        <f>'Jan 2019'!AC54/'Jan 2019'!$BQ$54</f>
        <v>0</v>
      </c>
      <c r="AD65" s="162">
        <f>'Jan 2019'!AD54/'Jan 2019'!$BQ$54</f>
        <v>0</v>
      </c>
      <c r="AE65" s="162">
        <f>'Jan 2019'!AE54/'Jan 2019'!$BQ$54</f>
        <v>0</v>
      </c>
      <c r="AF65" s="162">
        <f>'Jan 2019'!AF54/'Jan 2019'!$BQ$54</f>
        <v>0</v>
      </c>
      <c r="AG65" s="162">
        <f>'Jan 2019'!AG54/'Jan 2019'!$BQ$54</f>
        <v>0</v>
      </c>
      <c r="AH65" s="162">
        <f>'Jan 2019'!AI54/'Jan 2019'!$BQ$54</f>
        <v>0</v>
      </c>
      <c r="AI65" s="288">
        <f>'Jan 2019'!AJ54/'Jan 2019'!$BQ$54</f>
        <v>0</v>
      </c>
      <c r="AJ65" s="162">
        <f>'Jan 2019'!AK54/'Jan 2019'!$BQ$54</f>
        <v>0</v>
      </c>
      <c r="AK65" s="162">
        <f>'Jan 2019'!AL54/'Jan 2019'!$BQ$54</f>
        <v>0</v>
      </c>
      <c r="AL65" s="162">
        <f>'Jan 2019'!AM54/'Jan 2019'!$BQ$54</f>
        <v>0</v>
      </c>
      <c r="AM65" s="162">
        <f>'Jan 2019'!AN54/'Jan 2019'!$BQ$54</f>
        <v>0</v>
      </c>
      <c r="AN65" s="6">
        <f>'Jan 2019'!AO54/'Jan 2019'!$BQ$54</f>
        <v>0</v>
      </c>
      <c r="AO65" s="162">
        <f>'Jan 2019'!AP54/'Jan 2019'!$BQ$54</f>
        <v>0</v>
      </c>
      <c r="AP65" s="162">
        <f>'Jan 2019'!AQ54/'Jan 2019'!$BQ$54</f>
        <v>0</v>
      </c>
      <c r="AQ65" s="162">
        <f>'Jan 2019'!AR54/'Jan 2019'!$BQ$54</f>
        <v>0</v>
      </c>
      <c r="AR65" s="162">
        <f>'Jan 2019'!AS54/'Jan 2019'!$BQ$54</f>
        <v>0</v>
      </c>
      <c r="AS65" s="162">
        <f>'Jan 2019'!AT54/'Jan 2019'!$BQ$54</f>
        <v>0</v>
      </c>
      <c r="AT65" s="25">
        <f>'Jan 2019'!AU54/'Jan 2019'!$BQ$54</f>
        <v>0</v>
      </c>
      <c r="AU65" s="450">
        <f>'Jan 2019'!AV54/'Jan 2019'!$BQ$54</f>
        <v>0</v>
      </c>
      <c r="AV65" s="26" t="e">
        <f>'Jan 2019'!#REF!/'Jan 2019'!$BQ$54</f>
        <v>#REF!</v>
      </c>
      <c r="AW65" s="162">
        <f>'Jan 2019'!AX54/'Jan 2019'!$BQ$54</f>
        <v>0</v>
      </c>
      <c r="AX65" s="162" t="e">
        <f>'Jan 2019'!#REF!/'Jan 2019'!$BQ$54</f>
        <v>#REF!</v>
      </c>
      <c r="AY65" s="162">
        <f>'Jan 2019'!AY54/'Jan 2019'!$BQ$54</f>
        <v>0</v>
      </c>
      <c r="AZ65" s="345">
        <f>'Jan 2019'!AZ54/'Jan 2019'!$BQ$54</f>
        <v>0</v>
      </c>
      <c r="BA65" s="6">
        <f>'Jan 2019'!BA54/'Jan 2019'!$BQ$54</f>
        <v>0</v>
      </c>
      <c r="BB65" s="159">
        <f>'Jan 2019'!BB54/'Jan 2019'!$BQ$54</f>
        <v>0</v>
      </c>
      <c r="BC65" s="159">
        <f>'Jan 2019'!BE54/'Jan 2019'!$BQ$54</f>
        <v>0</v>
      </c>
      <c r="BD65" s="159">
        <f>'Jan 2019'!BF54/'Jan 2019'!$BQ$54</f>
        <v>0</v>
      </c>
      <c r="BE65" s="159">
        <f>'Jan 2019'!BG54/'Jan 2019'!$BQ$54</f>
        <v>0</v>
      </c>
      <c r="BF65" s="159">
        <f>'Jan 2019'!BH54/'Jan 2019'!$BQ$54</f>
        <v>0</v>
      </c>
      <c r="BG65" s="159">
        <f>'Jan 2019'!BI54/'Jan 2019'!$BQ$54</f>
        <v>0</v>
      </c>
      <c r="BH65" s="159">
        <f>'Jan 2019'!BJ54/'Jan 2019'!$BQ$54</f>
        <v>0</v>
      </c>
      <c r="BI65" s="159">
        <f>'Jan 2019'!BK54/'Jan 2019'!$BQ$54</f>
        <v>0</v>
      </c>
      <c r="BJ65" s="11" t="e">
        <f t="shared" si="36"/>
        <v>#REF!</v>
      </c>
      <c r="BK65" s="11">
        <f>Summary!C56</f>
        <v>0</v>
      </c>
      <c r="BL65" s="114" t="e">
        <f t="shared" si="37"/>
        <v>#REF!</v>
      </c>
      <c r="BM65" s="153" t="e">
        <f>BJ65='Jan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'Jan 2019'!G56/'Jan 2019'!$BQ$56</f>
        <v>0</v>
      </c>
      <c r="I66" s="162">
        <f>'Jan 2019'!H56/'Jan 2019'!$BQ$56</f>
        <v>0</v>
      </c>
      <c r="J66" s="162">
        <f>'Jan 2019'!I56/'Jan 2019'!$BQ$56</f>
        <v>0</v>
      </c>
      <c r="K66" s="162">
        <f>'Jan 2019'!J56/'Jan 2019'!$BQ$56</f>
        <v>0</v>
      </c>
      <c r="L66" s="162">
        <f>'Jan 2019'!K56/'Jan 2019'!$BQ$56</f>
        <v>0</v>
      </c>
      <c r="M66" s="162">
        <f>'Jan 2019'!L56/'Jan 2019'!$BQ$56</f>
        <v>0</v>
      </c>
      <c r="N66" s="162">
        <f>'Jan 2019'!M56/'Jan 2019'!$BQ$56</f>
        <v>0</v>
      </c>
      <c r="O66" s="162">
        <f>'Jan 2019'!N56/'Jan 2019'!$BQ$56</f>
        <v>0</v>
      </c>
      <c r="P66" s="162">
        <f>'Jan 2019'!O56/'Jan 2019'!$BQ$56</f>
        <v>0</v>
      </c>
      <c r="Q66" s="162">
        <f>'Jan 2019'!P56/'Jan 2019'!$BQ$56</f>
        <v>0</v>
      </c>
      <c r="R66" s="162">
        <f>'Jan 2019'!Q56/'Jan 2019'!$BQ$56</f>
        <v>0</v>
      </c>
      <c r="S66" s="162">
        <f>'Jan 2019'!R56/'Jan 2019'!$BQ$56</f>
        <v>0</v>
      </c>
      <c r="T66" s="6">
        <f>'Jan 2019'!S56/'Jan 2019'!$BQ$56</f>
        <v>0</v>
      </c>
      <c r="U66" s="6">
        <f>'Jan 2019'!T56/'Jan 2019'!$BQ$56</f>
        <v>0</v>
      </c>
      <c r="V66" s="162">
        <f>'Jan 2019'!U56/'Jan 2019'!$BQ$56</f>
        <v>0</v>
      </c>
      <c r="W66" s="162">
        <f>'Jan 2019'!V56/'Jan 2019'!$BQ$56</f>
        <v>0</v>
      </c>
      <c r="X66" s="162">
        <f>'Jan 2019'!W56/'Jan 2019'!$BQ$56</f>
        <v>0</v>
      </c>
      <c r="Y66" s="162">
        <f>'Jan 2019'!X56/'Jan 2019'!$BQ$56</f>
        <v>0</v>
      </c>
      <c r="Z66" s="162">
        <f>'Jan 2019'!Z56/'Jan 2019'!$BQ$56</f>
        <v>0</v>
      </c>
      <c r="AA66" s="162">
        <f>'Jan 2019'!AA56/'Jan 2019'!$BQ$56</f>
        <v>0</v>
      </c>
      <c r="AB66" s="162">
        <f>'Jan 2019'!AB56/'Jan 2019'!$BQ$56</f>
        <v>0</v>
      </c>
      <c r="AC66" s="162">
        <f>'Jan 2019'!AC56/'Jan 2019'!$BQ$56</f>
        <v>0</v>
      </c>
      <c r="AD66" s="162">
        <f>'Jan 2019'!AD56/'Jan 2019'!$BQ$56</f>
        <v>0</v>
      </c>
      <c r="AE66" s="162">
        <f>'Jan 2019'!AE56/'Jan 2019'!$BQ$56</f>
        <v>0</v>
      </c>
      <c r="AF66" s="162">
        <f>'Jan 2019'!AF56/'Jan 2019'!$BQ$56</f>
        <v>0</v>
      </c>
      <c r="AG66" s="162">
        <f>'Jan 2019'!AG56/'Jan 2019'!$BQ$56</f>
        <v>0</v>
      </c>
      <c r="AH66" s="162">
        <f>'Jan 2019'!AI56/'Jan 2019'!$BQ$56</f>
        <v>0</v>
      </c>
      <c r="AI66" s="288">
        <f>'Jan 2019'!AJ56/'Jan 2019'!$BQ$56</f>
        <v>0</v>
      </c>
      <c r="AJ66" s="162">
        <f>'Jan 2019'!AK56/'Jan 2019'!$BQ$56</f>
        <v>0</v>
      </c>
      <c r="AK66" s="467">
        <f>'Jan 2019'!AL56/'Jan 2019'!$BQ$56</f>
        <v>0</v>
      </c>
      <c r="AL66" s="162">
        <f>'Jan 2019'!AM56/'Jan 2019'!$BQ$56</f>
        <v>0</v>
      </c>
      <c r="AM66" s="162">
        <f>'Jan 2019'!AN56/'Jan 2019'!$BQ$56</f>
        <v>0</v>
      </c>
      <c r="AN66" s="6">
        <f>'Jan 2019'!AO56/'Jan 2019'!$BQ$56</f>
        <v>0</v>
      </c>
      <c r="AO66" s="162">
        <f>'Jan 2019'!AP56/'Jan 2019'!$BQ$56</f>
        <v>0</v>
      </c>
      <c r="AP66" s="162">
        <f>'Jan 2019'!AQ56/'Jan 2019'!$BQ$56</f>
        <v>0</v>
      </c>
      <c r="AQ66" s="162">
        <f>'Jan 2019'!AR56/'Jan 2019'!$BQ$56</f>
        <v>0</v>
      </c>
      <c r="AR66" s="162">
        <f>'Jan 2019'!AS56/'Jan 2019'!$BQ$56</f>
        <v>0</v>
      </c>
      <c r="AS66" s="162">
        <f>'Jan 2019'!AT56/'Jan 2019'!$BQ$56</f>
        <v>0</v>
      </c>
      <c r="AT66" s="25">
        <f>'Jan 2019'!AU56/'Jan 2019'!$BQ$56</f>
        <v>0</v>
      </c>
      <c r="AU66" s="450">
        <f>'Jan 2019'!AV56/'Jan 2019'!$BQ$56</f>
        <v>0</v>
      </c>
      <c r="AV66" s="25" t="e">
        <f>'Jan 2019'!#REF!/'Jan 2019'!$BQ$56</f>
        <v>#REF!</v>
      </c>
      <c r="AW66" s="162">
        <f>'Jan 2019'!AX56/'Jan 2019'!$BQ$56</f>
        <v>0</v>
      </c>
      <c r="AX66" s="162" t="e">
        <f>'Jan 2019'!#REF!/'Jan 2019'!$BQ$56</f>
        <v>#REF!</v>
      </c>
      <c r="AY66" s="162">
        <f>'Jan 2019'!AY56/'Jan 2019'!$BQ$56</f>
        <v>0</v>
      </c>
      <c r="AZ66" s="162">
        <f>'Jan 2019'!AZ56/'Jan 2019'!$BQ$56</f>
        <v>0</v>
      </c>
      <c r="BA66" s="6">
        <f>'Jan 2019'!BA56/'Jan 2019'!$BQ$56</f>
        <v>0</v>
      </c>
      <c r="BB66" s="159">
        <f>'Jan 2019'!BB56/'Jan 2019'!$BQ$56</f>
        <v>0</v>
      </c>
      <c r="BC66" s="159">
        <f>'Jan 2019'!BE56/'Jan 2019'!$BQ$56</f>
        <v>0</v>
      </c>
      <c r="BD66" s="159">
        <f>'Jan 2019'!BF56/'Jan 2019'!$BQ$56</f>
        <v>86206.896551724145</v>
      </c>
      <c r="BE66" s="159">
        <f>'Jan 2019'!BG56/'Jan 2019'!$BQ$56</f>
        <v>0</v>
      </c>
      <c r="BF66" s="159">
        <f>'Jan 2019'!BH56/'Jan 2019'!$BQ$56</f>
        <v>0</v>
      </c>
      <c r="BG66" s="159">
        <f>'Jan 2019'!BI56/'Jan 2019'!$BQ$56</f>
        <v>0</v>
      </c>
      <c r="BH66" s="159">
        <f>'Jan 2019'!BJ56/'Jan 2019'!$BQ$56</f>
        <v>0</v>
      </c>
      <c r="BI66" s="159">
        <f>'Jan 2019'!BK56/'Jan 2019'!$BQ$56</f>
        <v>0</v>
      </c>
      <c r="BJ66" s="11" t="e">
        <f t="shared" si="36"/>
        <v>#REF!</v>
      </c>
      <c r="BK66" s="11">
        <f>Summary!C58</f>
        <v>100000</v>
      </c>
      <c r="BL66" s="114" t="e">
        <f t="shared" si="37"/>
        <v>#REF!</v>
      </c>
      <c r="BM66" s="153" t="e">
        <f>BJ66='Jan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'Jan 2019'!G59/'Jan 2019'!$BQ$59</f>
        <v>0</v>
      </c>
      <c r="I69" s="6">
        <f>'Jan 2019'!H59/'Jan 2019'!$BQ$59</f>
        <v>0</v>
      </c>
      <c r="J69" s="6">
        <f>'Jan 2019'!I59/'Jan 2019'!$BQ$59</f>
        <v>0</v>
      </c>
      <c r="K69" s="6">
        <f>'Jan 2019'!J59/'Jan 2019'!$BQ$59</f>
        <v>88495.575221238949</v>
      </c>
      <c r="L69" s="6">
        <f>'Jan 2019'!K59/'Jan 2019'!$BQ$59</f>
        <v>0</v>
      </c>
      <c r="M69" s="6">
        <f>'Jan 2019'!L59/'Jan 2019'!$BQ$59</f>
        <v>0</v>
      </c>
      <c r="N69" s="6">
        <f>'Jan 2019'!M59/'Jan 2019'!$BQ$59</f>
        <v>0</v>
      </c>
      <c r="O69" s="6">
        <f>'Jan 2019'!N59/'Jan 2019'!$BQ$59</f>
        <v>0</v>
      </c>
      <c r="P69" s="6">
        <f>'Jan 2019'!O59/'Jan 2019'!$BQ$59</f>
        <v>0</v>
      </c>
      <c r="Q69" s="6">
        <f>'Jan 2019'!P59/'Jan 2019'!$BQ$59</f>
        <v>0</v>
      </c>
      <c r="R69" s="6">
        <f>'Jan 2019'!Q59/'Jan 2019'!$BQ$59</f>
        <v>0</v>
      </c>
      <c r="S69" s="6">
        <f>'Jan 2019'!R59/'Jan 2019'!$BQ$59</f>
        <v>0</v>
      </c>
      <c r="T69" s="6">
        <f>'Jan 2019'!S59/'Jan 2019'!$BQ$59</f>
        <v>0</v>
      </c>
      <c r="U69" s="6">
        <f>'Jan 2019'!T59/'Jan 2019'!$BQ$59</f>
        <v>0</v>
      </c>
      <c r="V69" s="6">
        <f>'Jan 2019'!U59/'Jan 2019'!$BQ$59</f>
        <v>0</v>
      </c>
      <c r="W69" s="162">
        <f>'Jan 2019'!V59/'Jan 2019'!$BQ$59</f>
        <v>0</v>
      </c>
      <c r="X69" s="162">
        <f>'Jan 2019'!W59/'Jan 2019'!$BQ$59</f>
        <v>0</v>
      </c>
      <c r="Y69" s="6">
        <f>'Jan 2019'!X59/'Jan 2019'!$BQ$59</f>
        <v>0</v>
      </c>
      <c r="Z69" s="6">
        <f>'Jan 2019'!Z59/'Jan 2019'!$BQ$59</f>
        <v>0</v>
      </c>
      <c r="AA69" s="6">
        <f>'Jan 2019'!AA59/'Jan 2019'!$BQ$59</f>
        <v>0</v>
      </c>
      <c r="AB69" s="25">
        <f>'Jan 2019'!AB59/'Jan 2019'!$BQ$59</f>
        <v>0</v>
      </c>
      <c r="AC69" s="25">
        <f>'Jan 2019'!AC59/'Jan 2019'!$BQ$59</f>
        <v>0</v>
      </c>
      <c r="AD69" s="25">
        <f>'Jan 2019'!AD59/'Jan 2019'!$BQ$59</f>
        <v>0</v>
      </c>
      <c r="AE69" s="25">
        <f>'Jan 2019'!AE59/'Jan 2019'!$BQ$59</f>
        <v>0</v>
      </c>
      <c r="AF69" s="352">
        <f>'Jan 2019'!AF59/'Jan 2019'!$BQ$59</f>
        <v>0</v>
      </c>
      <c r="AG69" s="6">
        <f>'Jan 2019'!AG59/'Jan 2019'!$BQ$59</f>
        <v>0</v>
      </c>
      <c r="AH69" s="6">
        <f>'Jan 2019'!AI59/'Jan 2019'!$BQ$59</f>
        <v>0</v>
      </c>
      <c r="AI69" s="6">
        <f>'Jan 2019'!AJ59/'Jan 2019'!$BQ$59</f>
        <v>0</v>
      </c>
      <c r="AJ69" s="6">
        <f>'Jan 2019'!AK59/'Jan 2019'!$BQ$59</f>
        <v>0</v>
      </c>
      <c r="AK69" s="6">
        <f>'Jan 2019'!AL59/'Jan 2019'!$BQ$59</f>
        <v>0</v>
      </c>
      <c r="AL69" s="162">
        <f>'Jan 2019'!AM59/'Jan 2019'!$BQ$59</f>
        <v>0</v>
      </c>
      <c r="AM69" s="162">
        <f>'Jan 2019'!AN59/'Jan 2019'!$BQ$59</f>
        <v>0</v>
      </c>
      <c r="AN69" s="162">
        <f>'Jan 2019'!AO59/'Jan 2019'!$BQ$59</f>
        <v>0</v>
      </c>
      <c r="AO69" s="162">
        <f>'Jan 2019'!AP59/'Jan 2019'!$BQ$59</f>
        <v>0</v>
      </c>
      <c r="AP69" s="162">
        <f>'Jan 2019'!AQ59/'Jan 2019'!$BQ$59</f>
        <v>0</v>
      </c>
      <c r="AQ69" s="353">
        <f>'Jan 2019'!AR59/'Jan 2019'!$BQ$59</f>
        <v>0</v>
      </c>
      <c r="AR69" s="354">
        <f>'Jan 2019'!AS59/'Jan 2019'!$BQ$59</f>
        <v>0</v>
      </c>
      <c r="AS69" s="354">
        <f>'Jan 2019'!AT59/'Jan 2019'!$BQ$59</f>
        <v>0</v>
      </c>
      <c r="AT69" s="6">
        <f>'Jan 2019'!AU59/'Jan 2019'!$BQ$59</f>
        <v>0</v>
      </c>
      <c r="AU69" s="162">
        <f>'Jan 2019'!AV59/'Jan 2019'!$BQ$59</f>
        <v>0</v>
      </c>
      <c r="AV69" s="25" t="e">
        <f>'Jan 2019'!#REF!/'Jan 2019'!$BQ$59</f>
        <v>#REF!</v>
      </c>
      <c r="AW69" s="162">
        <f>'Jan 2019'!AX59/'Jan 2019'!$BQ$59</f>
        <v>0</v>
      </c>
      <c r="AX69" s="162" t="e">
        <f>'Jan 2019'!#REF!/'Jan 2019'!$BQ$59</f>
        <v>#REF!</v>
      </c>
      <c r="AY69" s="162">
        <f>'Jan 2019'!AY59/'Jan 2019'!$BQ$59</f>
        <v>0</v>
      </c>
      <c r="AZ69" s="162">
        <f>'Jan 2019'!AZ59/'Jan 2019'!$BQ$59</f>
        <v>0</v>
      </c>
      <c r="BA69" s="6">
        <f>'Jan 2019'!BA59/'Jan 2019'!$BQ$59</f>
        <v>88495.575221238949</v>
      </c>
      <c r="BB69" s="158">
        <f>'Jan 2019'!BB59/'Jan 2019'!$BQ$59</f>
        <v>0</v>
      </c>
      <c r="BC69" s="159">
        <f>'Jan 2019'!BE59/'Jan 2019'!$BQ$59</f>
        <v>0</v>
      </c>
      <c r="BD69" s="162">
        <f>'Jan 2019'!BF59/'Jan 2019'!$BQ$59</f>
        <v>0</v>
      </c>
      <c r="BE69" s="159">
        <f>'Jan 2019'!BG59/'Jan 2019'!$BQ$59</f>
        <v>0</v>
      </c>
      <c r="BF69" s="159">
        <f>'Jan 2019'!BH59/'Jan 2019'!$BQ$59</f>
        <v>0</v>
      </c>
      <c r="BG69" s="159">
        <f>'Jan 2019'!BI59/'Jan 2019'!$BQ$59</f>
        <v>0</v>
      </c>
      <c r="BH69" s="159">
        <f>'Jan 2019'!BJ59/'Jan 2019'!$BQ$59</f>
        <v>0</v>
      </c>
      <c r="BI69" s="159">
        <f>'Jan 2019'!BK59/'Jan 2019'!$BQ$59</f>
        <v>0</v>
      </c>
      <c r="BJ69" s="11" t="e">
        <f t="shared" ref="BJ69:BJ85" si="46">SUM(H69:BI69)</f>
        <v>#REF!</v>
      </c>
      <c r="BK69" s="11">
        <f>Summary!C61</f>
        <v>100000</v>
      </c>
      <c r="BL69" s="114" t="e">
        <f>BK69-BJ69</f>
        <v>#REF!</v>
      </c>
      <c r="BM69" s="153" t="e">
        <f>BJ69='Jan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Summary!C62</f>
        <v>0</v>
      </c>
      <c r="BL70" s="114"/>
      <c r="BM70" s="153" t="e">
        <f>BJ70='Jan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88495.575221238949</v>
      </c>
      <c r="E71" s="48">
        <f t="shared" si="45"/>
        <v>100000</v>
      </c>
      <c r="F71" s="138" t="e">
        <f t="shared" ref="F71:F85" si="47">E71-B71</f>
        <v>#REF!</v>
      </c>
      <c r="G71" s="92" t="s">
        <v>83</v>
      </c>
      <c r="H71" s="158">
        <f>'Jan 2019'!G61/'Jan 2019'!$BQ$61</f>
        <v>0</v>
      </c>
      <c r="I71" s="6">
        <f>'Jan 2019'!H61/'Jan 2019'!$BQ$61</f>
        <v>0</v>
      </c>
      <c r="J71" s="6">
        <f>'Jan 2019'!I61/'Jan 2019'!$BQ$61</f>
        <v>0</v>
      </c>
      <c r="K71" s="6">
        <f>'Jan 2019'!J61/'Jan 2019'!$BQ$61</f>
        <v>44247.787610619474</v>
      </c>
      <c r="L71" s="6">
        <f>'Jan 2019'!K61/'Jan 2019'!$BQ$61</f>
        <v>0</v>
      </c>
      <c r="M71" s="6">
        <f>'Jan 2019'!L61/'Jan 2019'!$BQ$61</f>
        <v>0</v>
      </c>
      <c r="N71" s="6">
        <f>'Jan 2019'!M61/'Jan 2019'!$BQ$61</f>
        <v>0</v>
      </c>
      <c r="O71" s="6">
        <f>'Jan 2019'!N61/'Jan 2019'!$BQ$61</f>
        <v>0</v>
      </c>
      <c r="P71" s="6">
        <f>'Jan 2019'!O61/'Jan 2019'!$BQ$61</f>
        <v>0</v>
      </c>
      <c r="Q71" s="6">
        <f>'Jan 2019'!P61/'Jan 2019'!$BQ$61</f>
        <v>0</v>
      </c>
      <c r="R71" s="6">
        <f>'Jan 2019'!Q61/'Jan 2019'!$BQ$61</f>
        <v>0</v>
      </c>
      <c r="S71" s="6">
        <f>'Jan 2019'!R61/'Jan 2019'!$BQ$61</f>
        <v>0</v>
      </c>
      <c r="T71" s="6">
        <f>'Jan 2019'!S61/'Jan 2019'!$BQ$61</f>
        <v>0</v>
      </c>
      <c r="U71" s="6">
        <f>'Jan 2019'!T61/'Jan 2019'!$BQ$61</f>
        <v>0</v>
      </c>
      <c r="V71" s="6">
        <f>'Jan 2019'!U61/'Jan 2019'!$BQ$61</f>
        <v>0</v>
      </c>
      <c r="W71" s="162">
        <f>'Jan 2019'!V61/'Jan 2019'!$BQ$61</f>
        <v>0</v>
      </c>
      <c r="X71" s="162">
        <f>'Jan 2019'!W61/'Jan 2019'!$BQ$61</f>
        <v>0</v>
      </c>
      <c r="Y71" s="6">
        <f>'Jan 2019'!X61/'Jan 2019'!$BQ$61</f>
        <v>0</v>
      </c>
      <c r="Z71" s="6">
        <f>'Jan 2019'!Z61/'Jan 2019'!$BQ$61</f>
        <v>0</v>
      </c>
      <c r="AA71" s="6">
        <f>'Jan 2019'!AA61/'Jan 2019'!$BQ$61</f>
        <v>0</v>
      </c>
      <c r="AB71" s="339">
        <f>'Jan 2019'!AB61/'Jan 2019'!$BQ$61</f>
        <v>0</v>
      </c>
      <c r="AC71" s="339">
        <f>'Jan 2019'!AC61/'Jan 2019'!$BQ$61</f>
        <v>0</v>
      </c>
      <c r="AD71" s="339">
        <f>'Jan 2019'!AD61/'Jan 2019'!$BQ$61</f>
        <v>0</v>
      </c>
      <c r="AE71" s="339">
        <f>'Jan 2019'!AE61/'Jan 2019'!$BQ$61</f>
        <v>0</v>
      </c>
      <c r="AF71" s="6">
        <f>'Jan 2019'!AF61/'Jan 2019'!$BQ$61</f>
        <v>0</v>
      </c>
      <c r="AG71" s="6">
        <f>'Jan 2019'!AG61/'Jan 2019'!$BQ$61</f>
        <v>0</v>
      </c>
      <c r="AH71" s="6">
        <f>'Jan 2019'!AI61/'Jan 2019'!$BQ$61</f>
        <v>0</v>
      </c>
      <c r="AI71" s="6">
        <f>'Jan 2019'!AJ61/'Jan 2019'!$BQ$61</f>
        <v>0</v>
      </c>
      <c r="AJ71" s="6">
        <f>'Jan 2019'!AK61/'Jan 2019'!$BQ$61</f>
        <v>0</v>
      </c>
      <c r="AK71" s="6">
        <f>'Jan 2019'!AL61/'Jan 2019'!$BQ$61</f>
        <v>0</v>
      </c>
      <c r="AL71" s="162">
        <f>'Jan 2019'!AM61/'Jan 2019'!$BQ$61</f>
        <v>0</v>
      </c>
      <c r="AM71" s="162">
        <f>'Jan 2019'!AN61/'Jan 2019'!$BQ$61</f>
        <v>0</v>
      </c>
      <c r="AN71" s="162">
        <f>'Jan 2019'!AO61/'Jan 2019'!$BQ$61</f>
        <v>0</v>
      </c>
      <c r="AO71" s="162">
        <f>'Jan 2019'!AP61/'Jan 2019'!$BQ$61</f>
        <v>0</v>
      </c>
      <c r="AP71" s="162">
        <f>'Jan 2019'!AQ61/'Jan 2019'!$BQ$61</f>
        <v>0</v>
      </c>
      <c r="AQ71" s="353">
        <f>'Jan 2019'!AR61/'Jan 2019'!$BQ$61</f>
        <v>0</v>
      </c>
      <c r="AR71" s="162">
        <f>'Jan 2019'!AS61/'Jan 2019'!$BQ$61</f>
        <v>0</v>
      </c>
      <c r="AS71" s="355">
        <f>'Jan 2019'!AT61/'Jan 2019'!$BQ$61</f>
        <v>0</v>
      </c>
      <c r="AT71" s="6">
        <f>'Jan 2019'!AU61/'Jan 2019'!$BQ$61</f>
        <v>0</v>
      </c>
      <c r="AU71" s="162">
        <f>'Jan 2019'!AV61/'Jan 2019'!$BQ$61</f>
        <v>0</v>
      </c>
      <c r="AV71" s="25" t="e">
        <f>'Jan 2019'!#REF!/'Jan 2019'!$BQ$61</f>
        <v>#REF!</v>
      </c>
      <c r="AW71" s="162">
        <f>'Jan 2019'!AX61/'Jan 2019'!$BQ$61</f>
        <v>0</v>
      </c>
      <c r="AX71" s="162" t="e">
        <f>'Jan 2019'!#REF!/'Jan 2019'!$BQ$61</f>
        <v>#REF!</v>
      </c>
      <c r="AY71" s="162">
        <f>'Jan 2019'!AY61/'Jan 2019'!$BQ$61</f>
        <v>0</v>
      </c>
      <c r="AZ71" s="162">
        <f>'Jan 2019'!AZ61/'Jan 2019'!$BQ$61</f>
        <v>0</v>
      </c>
      <c r="BA71" s="6">
        <f>'Jan 2019'!BA61/'Jan 2019'!$BQ$61</f>
        <v>0</v>
      </c>
      <c r="BB71" s="159">
        <f>'Jan 2019'!BB61/'Jan 2019'!$BQ$61</f>
        <v>0</v>
      </c>
      <c r="BC71" s="13">
        <f>'Jan 2019'!BE61/'Jan 2019'!$BQ$61</f>
        <v>0</v>
      </c>
      <c r="BD71" s="162">
        <f>'Jan 2019'!BF61/'Jan 2019'!$BQ$61</f>
        <v>0</v>
      </c>
      <c r="BE71" s="159">
        <f>'Jan 2019'!BG61/'Jan 2019'!$BQ$61</f>
        <v>0</v>
      </c>
      <c r="BF71" s="159">
        <f>'Jan 2019'!BH61/'Jan 2019'!$BQ$61</f>
        <v>0</v>
      </c>
      <c r="BG71" s="159">
        <f>'Jan 2019'!BI61/'Jan 2019'!$BQ$61</f>
        <v>0</v>
      </c>
      <c r="BH71" s="159">
        <f>'Jan 2019'!BJ61/'Jan 2019'!$BQ$61</f>
        <v>0</v>
      </c>
      <c r="BI71" s="159">
        <f>'Jan 2019'!BK61/'Jan 2019'!$BQ$61</f>
        <v>0</v>
      </c>
      <c r="BJ71" s="11" t="e">
        <f t="shared" si="46"/>
        <v>#REF!</v>
      </c>
      <c r="BK71" s="11">
        <f>Summary!C63</f>
        <v>100000</v>
      </c>
      <c r="BL71" s="115" t="e">
        <f t="shared" ref="BL71:BL85" si="48">BK71-BJ71</f>
        <v>#REF!</v>
      </c>
      <c r="BM71" s="153" t="e">
        <f>BJ71='Jan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'Jan 2019'!G62/'Jan 2019'!$BQ$62</f>
        <v>0</v>
      </c>
      <c r="I72" s="162">
        <f>'Jan 2019'!H62/'Jan 2019'!$BQ$62</f>
        <v>0</v>
      </c>
      <c r="J72" s="162">
        <f>'Jan 2019'!I62/'Jan 2019'!$BQ$62</f>
        <v>0</v>
      </c>
      <c r="K72" s="162">
        <f>'Jan 2019'!J62/'Jan 2019'!$BQ$62</f>
        <v>0</v>
      </c>
      <c r="L72" s="162">
        <f>'Jan 2019'!K62/'Jan 2019'!$BQ$62</f>
        <v>0</v>
      </c>
      <c r="M72" s="162">
        <f>'Jan 2019'!L62/'Jan 2019'!$BQ$62</f>
        <v>0</v>
      </c>
      <c r="N72" s="162">
        <f>'Jan 2019'!M62/'Jan 2019'!$BQ$62</f>
        <v>0</v>
      </c>
      <c r="O72" s="162">
        <f>'Jan 2019'!N62/'Jan 2019'!$BQ$62</f>
        <v>0</v>
      </c>
      <c r="P72" s="162">
        <f>'Jan 2019'!O62/'Jan 2019'!$BQ$62</f>
        <v>0</v>
      </c>
      <c r="Q72" s="162">
        <f>'Jan 2019'!P62/'Jan 2019'!$BQ$62</f>
        <v>0</v>
      </c>
      <c r="R72" s="6">
        <f>'Jan 2019'!Q62/'Jan 2019'!$BQ$62</f>
        <v>0</v>
      </c>
      <c r="S72" s="162">
        <f>'Jan 2019'!R62/'Jan 2019'!$BQ$62</f>
        <v>0</v>
      </c>
      <c r="T72" s="6">
        <f>'Jan 2019'!S62/'Jan 2019'!$BQ$62</f>
        <v>0</v>
      </c>
      <c r="U72" s="6">
        <f>'Jan 2019'!T62/'Jan 2019'!$BQ$62</f>
        <v>0</v>
      </c>
      <c r="V72" s="162">
        <f>'Jan 2019'!U62/'Jan 2019'!$BQ$62</f>
        <v>0</v>
      </c>
      <c r="W72" s="162">
        <f>'Jan 2019'!V62/'Jan 2019'!$BQ$62</f>
        <v>0</v>
      </c>
      <c r="X72" s="162">
        <f>'Jan 2019'!W62/'Jan 2019'!$BQ$62</f>
        <v>0</v>
      </c>
      <c r="Y72" s="6">
        <f>'Jan 2019'!X62/'Jan 2019'!$BQ$62</f>
        <v>0</v>
      </c>
      <c r="Z72" s="162">
        <f>'Jan 2019'!Z62/'Jan 2019'!$BQ$62</f>
        <v>0</v>
      </c>
      <c r="AA72" s="162">
        <f>'Jan 2019'!AA62/'Jan 2019'!$BQ$62</f>
        <v>0</v>
      </c>
      <c r="AB72" s="162">
        <f>'Jan 2019'!AB62/'Jan 2019'!$BQ$62</f>
        <v>0</v>
      </c>
      <c r="AC72" s="162">
        <f>'Jan 2019'!AC62/'Jan 2019'!$BQ$62</f>
        <v>0</v>
      </c>
      <c r="AD72" s="162">
        <f>'Jan 2019'!AD62/'Jan 2019'!$BQ$62</f>
        <v>0</v>
      </c>
      <c r="AE72" s="162">
        <f>'Jan 2019'!AE62/'Jan 2019'!$BQ$62</f>
        <v>0</v>
      </c>
      <c r="AF72" s="6">
        <f>'Jan 2019'!AF62/'Jan 2019'!$BQ$62</f>
        <v>0</v>
      </c>
      <c r="AG72" s="6">
        <f>'Jan 2019'!AG62/'Jan 2019'!$BQ$62</f>
        <v>0</v>
      </c>
      <c r="AH72" s="6">
        <f>'Jan 2019'!AI62/'Jan 2019'!$BQ$62</f>
        <v>0</v>
      </c>
      <c r="AI72" s="6">
        <f>'Jan 2019'!AJ62/'Jan 2019'!$BQ$62</f>
        <v>0</v>
      </c>
      <c r="AJ72" s="6">
        <f>'Jan 2019'!AK62/'Jan 2019'!$BQ$62</f>
        <v>0</v>
      </c>
      <c r="AK72" s="6">
        <f>'Jan 2019'!AL62/'Jan 2019'!$BQ$62</f>
        <v>0</v>
      </c>
      <c r="AL72" s="162">
        <f>'Jan 2019'!AM62/'Jan 2019'!$BQ$62</f>
        <v>0</v>
      </c>
      <c r="AM72" s="162">
        <f>'Jan 2019'!AN62/'Jan 2019'!$BQ$62</f>
        <v>0</v>
      </c>
      <c r="AN72" s="162">
        <f>'Jan 2019'!AO62/'Jan 2019'!$BQ$62</f>
        <v>0</v>
      </c>
      <c r="AO72" s="162">
        <f>'Jan 2019'!AP62/'Jan 2019'!$BQ$62</f>
        <v>0</v>
      </c>
      <c r="AP72" s="162">
        <f>'Jan 2019'!AQ62/'Jan 2019'!$BQ$62</f>
        <v>0</v>
      </c>
      <c r="AQ72" s="355">
        <f>'Jan 2019'!AR62/'Jan 2019'!$BQ$62</f>
        <v>0</v>
      </c>
      <c r="AR72" s="162">
        <f>'Jan 2019'!AS62/'Jan 2019'!$BQ$62</f>
        <v>0</v>
      </c>
      <c r="AS72" s="355">
        <f>'Jan 2019'!AT62/'Jan 2019'!$BQ$62</f>
        <v>0</v>
      </c>
      <c r="AT72" s="6">
        <f>'Jan 2019'!AU62/'Jan 2019'!$BQ$62</f>
        <v>0</v>
      </c>
      <c r="AU72" s="162">
        <f>'Jan 2019'!AV62/'Jan 2019'!$BQ$62</f>
        <v>0</v>
      </c>
      <c r="AV72" s="25" t="e">
        <f>'Jan 2019'!#REF!/'Jan 2019'!$BQ$62</f>
        <v>#REF!</v>
      </c>
      <c r="AW72" s="162">
        <f>'Jan 2019'!AX62/'Jan 2019'!$BQ$62</f>
        <v>0</v>
      </c>
      <c r="AX72" s="162" t="e">
        <f>'Jan 2019'!#REF!/'Jan 2019'!$BQ$62</f>
        <v>#REF!</v>
      </c>
      <c r="AY72" s="162">
        <f>'Jan 2019'!AY62/'Jan 2019'!$BQ$62</f>
        <v>0</v>
      </c>
      <c r="AZ72" s="162">
        <f>'Jan 2019'!AZ62/'Jan 2019'!$BQ$62</f>
        <v>0</v>
      </c>
      <c r="BA72" s="6">
        <f>'Jan 2019'!BA62/'Jan 2019'!$BQ$62</f>
        <v>0</v>
      </c>
      <c r="BB72" s="159">
        <f>'Jan 2019'!BB62/'Jan 2019'!$BQ$62</f>
        <v>0</v>
      </c>
      <c r="BC72" s="159">
        <f>'Jan 2019'!BE62/'Jan 2019'!$BQ$62</f>
        <v>0</v>
      </c>
      <c r="BD72" s="162">
        <f>'Jan 2019'!BF62/'Jan 2019'!$BQ$62</f>
        <v>0</v>
      </c>
      <c r="BE72" s="159">
        <f>'Jan 2019'!BG62/'Jan 2019'!$BQ$62</f>
        <v>0</v>
      </c>
      <c r="BF72" s="159">
        <f>'Jan 2019'!BH62/'Jan 2019'!$BQ$62</f>
        <v>0</v>
      </c>
      <c r="BG72" s="159">
        <f>'Jan 2019'!BI62/'Jan 2019'!$BQ$62</f>
        <v>0</v>
      </c>
      <c r="BH72" s="159">
        <f>'Jan 2019'!BJ62/'Jan 2019'!$BQ$62</f>
        <v>0</v>
      </c>
      <c r="BI72" s="159">
        <f>'Jan 2019'!BK62/'Jan 2019'!$BQ$62</f>
        <v>0</v>
      </c>
      <c r="BJ72" s="11" t="e">
        <f t="shared" si="46"/>
        <v>#REF!</v>
      </c>
      <c r="BK72" s="11">
        <f>Summary!C64</f>
        <v>0</v>
      </c>
      <c r="BL72" s="115" t="e">
        <f t="shared" si="48"/>
        <v>#REF!</v>
      </c>
      <c r="BM72" s="153" t="e">
        <f>BJ72='Jan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619469.02654867258</v>
      </c>
      <c r="E73" s="48">
        <f t="shared" si="45"/>
        <v>700000</v>
      </c>
      <c r="F73" s="138" t="e">
        <f t="shared" si="47"/>
        <v>#REF!</v>
      </c>
      <c r="G73" s="93" t="s">
        <v>85</v>
      </c>
      <c r="H73" s="158">
        <f>'Jan 2019'!G63/'Jan 2019'!$BQ$63</f>
        <v>0</v>
      </c>
      <c r="I73" s="6">
        <f>'Jan 2019'!H63/'Jan 2019'!$BQ$63</f>
        <v>0</v>
      </c>
      <c r="J73" s="6">
        <f>'Jan 2019'!I63/'Jan 2019'!$BQ$63</f>
        <v>0</v>
      </c>
      <c r="K73" s="6">
        <f>'Jan 2019'!J63/'Jan 2019'!$BQ$63</f>
        <v>0</v>
      </c>
      <c r="L73" s="6">
        <f>'Jan 2019'!K63/'Jan 2019'!$BQ$63</f>
        <v>0</v>
      </c>
      <c r="M73" s="6">
        <f>'Jan 2019'!L63/'Jan 2019'!$BQ$63</f>
        <v>0</v>
      </c>
      <c r="N73" s="6">
        <f>'Jan 2019'!M63/'Jan 2019'!$BQ$63</f>
        <v>88495.575221238949</v>
      </c>
      <c r="O73" s="6">
        <f>'Jan 2019'!N63/'Jan 2019'!$BQ$63</f>
        <v>0</v>
      </c>
      <c r="P73" s="6">
        <f>'Jan 2019'!O63/'Jan 2019'!$BQ$63</f>
        <v>0</v>
      </c>
      <c r="Q73" s="6">
        <f>'Jan 2019'!P63/'Jan 2019'!$BQ$63</f>
        <v>0</v>
      </c>
      <c r="R73" s="6">
        <f>'Jan 2019'!Q63/'Jan 2019'!$BQ$63</f>
        <v>44247.787610619474</v>
      </c>
      <c r="S73" s="6">
        <f>'Jan 2019'!R63/'Jan 2019'!$BQ$63</f>
        <v>0</v>
      </c>
      <c r="T73" s="6">
        <f>'Jan 2019'!S63/'Jan 2019'!$BQ$63</f>
        <v>0</v>
      </c>
      <c r="U73" s="6">
        <f>'Jan 2019'!T63/'Jan 2019'!$BQ$63</f>
        <v>44247.787610619474</v>
      </c>
      <c r="V73" s="6">
        <f>'Jan 2019'!U63/'Jan 2019'!$BQ$63</f>
        <v>0</v>
      </c>
      <c r="W73" s="162">
        <f>'Jan 2019'!V63/'Jan 2019'!$BQ$63</f>
        <v>0</v>
      </c>
      <c r="X73" s="162">
        <f>'Jan 2019'!W63/'Jan 2019'!$BQ$63</f>
        <v>0</v>
      </c>
      <c r="Y73" s="6">
        <f>'Jan 2019'!X63/'Jan 2019'!$BQ$63</f>
        <v>0</v>
      </c>
      <c r="Z73" s="6">
        <f>'Jan 2019'!Z63/'Jan 2019'!$BQ$63</f>
        <v>0</v>
      </c>
      <c r="AA73" s="6">
        <f>'Jan 2019'!AA63/'Jan 2019'!$BQ$63</f>
        <v>0</v>
      </c>
      <c r="AB73" s="6">
        <f>'Jan 2019'!AB63/'Jan 2019'!$BQ$63</f>
        <v>0</v>
      </c>
      <c r="AC73" s="6">
        <f>'Jan 2019'!AC63/'Jan 2019'!$BQ$63</f>
        <v>0</v>
      </c>
      <c r="AD73" s="6">
        <f>'Jan 2019'!AD63/'Jan 2019'!$BQ$63</f>
        <v>0</v>
      </c>
      <c r="AE73" s="6">
        <f>'Jan 2019'!AE63/'Jan 2019'!$BQ$63</f>
        <v>0</v>
      </c>
      <c r="AF73" s="6">
        <f>'Jan 2019'!AF63/'Jan 2019'!$BQ$63</f>
        <v>0</v>
      </c>
      <c r="AG73" s="6">
        <f>'Jan 2019'!AG63/'Jan 2019'!$BQ$63</f>
        <v>0</v>
      </c>
      <c r="AH73" s="6">
        <f>'Jan 2019'!AI63/'Jan 2019'!$BQ$63</f>
        <v>176991.1504424779</v>
      </c>
      <c r="AI73" s="6">
        <f>'Jan 2019'!AJ63/'Jan 2019'!$BQ$63</f>
        <v>0</v>
      </c>
      <c r="AJ73" s="6">
        <f>'Jan 2019'!AK63/'Jan 2019'!$BQ$63</f>
        <v>0</v>
      </c>
      <c r="AK73" s="6">
        <f>'Jan 2019'!AL63/'Jan 2019'!$BQ$63</f>
        <v>0</v>
      </c>
      <c r="AL73" s="162">
        <f>'Jan 2019'!AM63/'Jan 2019'!$BQ$63</f>
        <v>0</v>
      </c>
      <c r="AM73" s="162">
        <f>'Jan 2019'!AN63/'Jan 2019'!$BQ$63</f>
        <v>0</v>
      </c>
      <c r="AN73" s="162">
        <f>'Jan 2019'!AO63/'Jan 2019'!$BQ$63</f>
        <v>0</v>
      </c>
      <c r="AO73" s="162">
        <f>'Jan 2019'!AP63/'Jan 2019'!$BQ$63</f>
        <v>0</v>
      </c>
      <c r="AP73" s="162">
        <f>'Jan 2019'!AQ63/'Jan 2019'!$BQ$63</f>
        <v>0</v>
      </c>
      <c r="AQ73" s="353">
        <f>'Jan 2019'!AR63/'Jan 2019'!$BQ$63</f>
        <v>0</v>
      </c>
      <c r="AR73" s="479">
        <f>'Jan 2019'!AS63/'Jan 2019'!$BQ$63</f>
        <v>0</v>
      </c>
      <c r="AS73" s="356">
        <f>'Jan 2019'!AT63/'Jan 2019'!$BQ$63</f>
        <v>0</v>
      </c>
      <c r="AT73" s="6">
        <f>'Jan 2019'!AU63/'Jan 2019'!$BQ$63</f>
        <v>0</v>
      </c>
      <c r="AU73" s="6">
        <f>'Jan 2019'!AV63/'Jan 2019'!$BQ$63</f>
        <v>0</v>
      </c>
      <c r="AV73" s="25" t="e">
        <f>'Jan 2019'!#REF!/'Jan 2019'!$BQ$63</f>
        <v>#REF!</v>
      </c>
      <c r="AW73" s="167">
        <f>'Jan 2019'!AX63/'Jan 2019'!$BQ$63</f>
        <v>132743.36283185842</v>
      </c>
      <c r="AX73" s="162" t="e">
        <f>'Jan 2019'!#REF!/'Jan 2019'!$BQ$63</f>
        <v>#REF!</v>
      </c>
      <c r="AY73" s="162">
        <f>'Jan 2019'!AY63/'Jan 2019'!$BQ$63</f>
        <v>0</v>
      </c>
      <c r="AZ73" s="162">
        <f>'Jan 2019'!AZ63/'Jan 2019'!$BQ$63</f>
        <v>176991.1504424779</v>
      </c>
      <c r="BA73" s="6">
        <f>'Jan 2019'!BA63/'Jan 2019'!$BQ$63</f>
        <v>88495.575221238949</v>
      </c>
      <c r="BB73" s="159">
        <f>'Jan 2019'!BB63/'Jan 2019'!$BQ$63</f>
        <v>0</v>
      </c>
      <c r="BC73" s="159">
        <f>'Jan 2019'!BE63/'Jan 2019'!$BQ$63</f>
        <v>0</v>
      </c>
      <c r="BD73" s="162">
        <f>'Jan 2019'!BF63/'Jan 2019'!$BQ$63</f>
        <v>0</v>
      </c>
      <c r="BE73" s="159">
        <f>'Jan 2019'!BG63/'Jan 2019'!$BQ$63</f>
        <v>0</v>
      </c>
      <c r="BF73" s="159">
        <f>'Jan 2019'!BH63/'Jan 2019'!$BQ$63</f>
        <v>0</v>
      </c>
      <c r="BG73" s="159">
        <f>'Jan 2019'!BI63/'Jan 2019'!$BQ$63</f>
        <v>0</v>
      </c>
      <c r="BH73" s="159">
        <f>'Jan 2019'!BJ63/'Jan 2019'!$BQ$63</f>
        <v>0</v>
      </c>
      <c r="BI73" s="159">
        <f>'Jan 2019'!BK63/'Jan 2019'!$BQ$63</f>
        <v>0</v>
      </c>
      <c r="BJ73" s="11" t="e">
        <f t="shared" si="46"/>
        <v>#REF!</v>
      </c>
      <c r="BK73" s="11">
        <f>Summary!C65</f>
        <v>700000</v>
      </c>
      <c r="BL73" s="114" t="e">
        <f t="shared" si="48"/>
        <v>#REF!</v>
      </c>
      <c r="BM73" s="153" t="e">
        <f>BJ73='Jan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Summary!C66</f>
        <v>0</v>
      </c>
      <c r="BL74" s="114">
        <f t="shared" si="48"/>
        <v>0</v>
      </c>
      <c r="BM74" s="153" t="e">
        <f>BJ74='Jan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Summary!C67</f>
        <v>0</v>
      </c>
      <c r="BL75" s="114">
        <f t="shared" si="48"/>
        <v>0</v>
      </c>
      <c r="BM75" s="153" t="e">
        <f>BJ75='Jan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603448.27586206899</v>
      </c>
      <c r="E76" s="48">
        <f t="shared" si="45"/>
        <v>700000</v>
      </c>
      <c r="F76" s="138" t="e">
        <f t="shared" si="47"/>
        <v>#REF!</v>
      </c>
      <c r="G76" s="92" t="s">
        <v>88</v>
      </c>
      <c r="H76" s="158">
        <f>'Jan 2019'!G66/'Jan 2019'!$BQ$66</f>
        <v>0</v>
      </c>
      <c r="I76" s="6">
        <f>'Jan 2019'!H66/'Jan 2019'!$BQ$66</f>
        <v>0</v>
      </c>
      <c r="J76" s="6">
        <f>'Jan 2019'!I66/'Jan 2019'!$BQ$66</f>
        <v>0</v>
      </c>
      <c r="K76" s="6">
        <f>'Jan 2019'!J66/'Jan 2019'!$BQ$66</f>
        <v>88495.575221238949</v>
      </c>
      <c r="L76" s="6">
        <f>'Jan 2019'!K66/'Jan 2019'!$BQ$66</f>
        <v>0</v>
      </c>
      <c r="M76" s="6">
        <f>'Jan 2019'!L66/'Jan 2019'!$BQ$66</f>
        <v>0</v>
      </c>
      <c r="N76" s="6">
        <f>'Jan 2019'!M66/'Jan 2019'!$BQ$66</f>
        <v>88495.575221238949</v>
      </c>
      <c r="O76" s="6">
        <f>'Jan 2019'!N66/'Jan 2019'!$BQ$66</f>
        <v>0</v>
      </c>
      <c r="P76" s="6">
        <f>'Jan 2019'!O66/'Jan 2019'!$BQ$66</f>
        <v>0</v>
      </c>
      <c r="Q76" s="6">
        <f>'Jan 2019'!P66/'Jan 2019'!$BQ$66</f>
        <v>0</v>
      </c>
      <c r="R76" s="6">
        <f>'Jan 2019'!Q66/'Jan 2019'!$BQ$66</f>
        <v>88495.575221238949</v>
      </c>
      <c r="S76" s="6">
        <f>'Jan 2019'!R66/'Jan 2019'!$BQ$66</f>
        <v>0</v>
      </c>
      <c r="T76" s="6">
        <f>'Jan 2019'!S66/'Jan 2019'!$BQ$66</f>
        <v>0</v>
      </c>
      <c r="U76" s="349">
        <f>'Jan 2019'!T66/'Jan 2019'!$BQ$66</f>
        <v>88495.575221238949</v>
      </c>
      <c r="V76" s="6">
        <f>'Jan 2019'!U66/'Jan 2019'!$BQ$66</f>
        <v>0</v>
      </c>
      <c r="W76" s="162">
        <f>'Jan 2019'!V66/'Jan 2019'!$BQ$66</f>
        <v>0</v>
      </c>
      <c r="X76" s="162">
        <f>'Jan 2019'!W66/'Jan 2019'!$BQ$66</f>
        <v>0</v>
      </c>
      <c r="Y76" s="6">
        <f>'Jan 2019'!X66/'Jan 2019'!$BQ$66</f>
        <v>0</v>
      </c>
      <c r="Z76" s="6">
        <f>'Jan 2019'!Z66/'Jan 2019'!$BQ$66</f>
        <v>0</v>
      </c>
      <c r="AA76" s="6">
        <f>'Jan 2019'!AA66/'Jan 2019'!$BQ$66</f>
        <v>0</v>
      </c>
      <c r="AB76" s="339">
        <f>'Jan 2019'!AB66/'Jan 2019'!$BQ$66</f>
        <v>0</v>
      </c>
      <c r="AC76" s="339">
        <f>'Jan 2019'!AC66/'Jan 2019'!$BQ$66</f>
        <v>0</v>
      </c>
      <c r="AD76" s="339">
        <f>'Jan 2019'!AD66/'Jan 2019'!$BQ$66</f>
        <v>0</v>
      </c>
      <c r="AE76" s="339">
        <f>'Jan 2019'!AE66/'Jan 2019'!$BQ$66</f>
        <v>0</v>
      </c>
      <c r="AF76" s="6">
        <f>'Jan 2019'!AF66/'Jan 2019'!$BQ$66</f>
        <v>0</v>
      </c>
      <c r="AG76" s="6">
        <f>'Jan 2019'!AG66/'Jan 2019'!$BQ$66</f>
        <v>0</v>
      </c>
      <c r="AH76" s="6">
        <f>'Jan 2019'!AI66/'Jan 2019'!$BQ$66</f>
        <v>176991.1504424779</v>
      </c>
      <c r="AI76" s="6">
        <f>'Jan 2019'!AJ66/'Jan 2019'!$BQ$66</f>
        <v>0</v>
      </c>
      <c r="AJ76" s="6">
        <f>'Jan 2019'!AK66/'Jan 2019'!$BQ$66</f>
        <v>0</v>
      </c>
      <c r="AK76" s="6">
        <f>'Jan 2019'!AL66/'Jan 2019'!$BQ$66</f>
        <v>0</v>
      </c>
      <c r="AL76" s="162">
        <f>'Jan 2019'!AM66/'Jan 2019'!$BQ$66</f>
        <v>0</v>
      </c>
      <c r="AM76" s="162">
        <f>'Jan 2019'!AN66/'Jan 2019'!$BQ$66</f>
        <v>0</v>
      </c>
      <c r="AN76" s="162">
        <f>'Jan 2019'!AO66/'Jan 2019'!$BQ$66</f>
        <v>0</v>
      </c>
      <c r="AO76" s="162">
        <f>'Jan 2019'!AP66/'Jan 2019'!$BQ$66</f>
        <v>0</v>
      </c>
      <c r="AP76" s="162">
        <f>'Jan 2019'!AQ66/'Jan 2019'!$BQ$66</f>
        <v>0</v>
      </c>
      <c r="AQ76" s="353">
        <f>'Jan 2019'!AR66/'Jan 2019'!$BQ$66</f>
        <v>0</v>
      </c>
      <c r="AR76" s="341">
        <f>'Jan 2019'!AS66/'Jan 2019'!$BQ$66</f>
        <v>0</v>
      </c>
      <c r="AS76" s="341">
        <f>'Jan 2019'!AT66/'Jan 2019'!$BQ$66</f>
        <v>0</v>
      </c>
      <c r="AT76" s="6">
        <f>'Jan 2019'!AU66/'Jan 2019'!$BQ$66</f>
        <v>0</v>
      </c>
      <c r="AU76" s="342">
        <f>'Jan 2019'!AV66/'Jan 2019'!$BQ$66</f>
        <v>0</v>
      </c>
      <c r="AV76" s="25" t="e">
        <f>'Jan 2019'!#REF!/'Jan 2019'!$BQ$66</f>
        <v>#REF!</v>
      </c>
      <c r="AW76" s="162">
        <f>'Jan 2019'!AX66/'Jan 2019'!$BQ$66</f>
        <v>88495.575221238949</v>
      </c>
      <c r="AX76" s="162" t="e">
        <f>'Jan 2019'!#REF!/'Jan 2019'!$BQ$66</f>
        <v>#REF!</v>
      </c>
      <c r="AY76" s="162">
        <f>'Jan 2019'!AY66/'Jan 2019'!$BQ$66</f>
        <v>0</v>
      </c>
      <c r="AZ76" s="162">
        <f>'Jan 2019'!AZ66/'Jan 2019'!$BQ$66</f>
        <v>0</v>
      </c>
      <c r="BA76" s="6">
        <f>'Jan 2019'!BA66/'Jan 2019'!$BQ$66</f>
        <v>88495.575221238949</v>
      </c>
      <c r="BB76" s="158">
        <f>'Jan 2019'!BB66/'Jan 2019'!$BQ$66</f>
        <v>0</v>
      </c>
      <c r="BC76" s="13">
        <f>'Jan 2019'!BE66/'Jan 2019'!$BQ$66</f>
        <v>0</v>
      </c>
      <c r="BD76" s="162">
        <f>'Jan 2019'!BF66/'Jan 2019'!$BQ$66</f>
        <v>0</v>
      </c>
      <c r="BE76" s="159">
        <f>'Jan 2019'!BG66/'Jan 2019'!$BQ$66</f>
        <v>0</v>
      </c>
      <c r="BF76" s="159">
        <f>'Jan 2019'!BH66/'Jan 2019'!$BQ$66</f>
        <v>0</v>
      </c>
      <c r="BG76" s="159">
        <f>'Jan 2019'!BI66/'Jan 2019'!$BQ$66</f>
        <v>0</v>
      </c>
      <c r="BH76" s="159">
        <f>'Jan 2019'!BJ66/'Jan 2019'!$BQ$66</f>
        <v>0</v>
      </c>
      <c r="BI76" s="159">
        <f>'Jan 2019'!BK66/'Jan 2019'!$BQ$66</f>
        <v>0</v>
      </c>
      <c r="BJ76" s="11" t="e">
        <f t="shared" si="46"/>
        <v>#REF!</v>
      </c>
      <c r="BK76" s="11">
        <f>Summary!C68</f>
        <v>700000</v>
      </c>
      <c r="BL76" s="114" t="e">
        <f t="shared" si="48"/>
        <v>#REF!</v>
      </c>
      <c r="BM76" s="153" t="e">
        <f>BJ76='Jan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86206.896551724145</v>
      </c>
      <c r="E77" s="48">
        <f t="shared" si="45"/>
        <v>100000</v>
      </c>
      <c r="F77" s="138" t="e">
        <f t="shared" si="47"/>
        <v>#REF!</v>
      </c>
      <c r="G77" s="93" t="s">
        <v>89</v>
      </c>
      <c r="H77" s="158">
        <f>'Jan 2019'!G67/'Jan 2019'!$BQ$67</f>
        <v>0</v>
      </c>
      <c r="I77" s="162">
        <f>'Jan 2019'!H67/'Jan 2019'!$BQ$67</f>
        <v>0</v>
      </c>
      <c r="J77" s="162">
        <f>'Jan 2019'!I67/'Jan 2019'!$BQ$67</f>
        <v>0</v>
      </c>
      <c r="K77" s="162">
        <f>'Jan 2019'!J67/'Jan 2019'!$BQ$67</f>
        <v>0</v>
      </c>
      <c r="L77" s="162">
        <f>'Jan 2019'!K67/'Jan 2019'!$BQ$67</f>
        <v>0</v>
      </c>
      <c r="M77" s="162">
        <f>'Jan 2019'!L67/'Jan 2019'!$BQ$67</f>
        <v>0</v>
      </c>
      <c r="N77" s="162">
        <f>'Jan 2019'!M67/'Jan 2019'!$BQ$67</f>
        <v>0</v>
      </c>
      <c r="O77" s="162">
        <f>'Jan 2019'!N67/'Jan 2019'!$BQ$67</f>
        <v>0</v>
      </c>
      <c r="P77" s="162">
        <f>'Jan 2019'!O67/'Jan 2019'!$BQ$67</f>
        <v>0</v>
      </c>
      <c r="Q77" s="162">
        <f>'Jan 2019'!P67/'Jan 2019'!$BQ$67</f>
        <v>0</v>
      </c>
      <c r="R77" s="6">
        <f>'Jan 2019'!Q67/'Jan 2019'!$BQ$67</f>
        <v>0</v>
      </c>
      <c r="S77" s="162">
        <f>'Jan 2019'!R67/'Jan 2019'!$BQ$67</f>
        <v>0</v>
      </c>
      <c r="T77" s="6">
        <f>'Jan 2019'!S67/'Jan 2019'!$BQ$67</f>
        <v>0</v>
      </c>
      <c r="U77" s="6">
        <f>'Jan 2019'!T67/'Jan 2019'!$BQ$67</f>
        <v>0</v>
      </c>
      <c r="V77" s="162">
        <f>'Jan 2019'!U67/'Jan 2019'!$BQ$67</f>
        <v>0</v>
      </c>
      <c r="W77" s="162">
        <f>'Jan 2019'!V67/'Jan 2019'!$BQ$67</f>
        <v>0</v>
      </c>
      <c r="X77" s="162">
        <f>'Jan 2019'!W67/'Jan 2019'!$BQ$67</f>
        <v>0</v>
      </c>
      <c r="Y77" s="6">
        <f>'Jan 2019'!X67/'Jan 2019'!$BQ$67</f>
        <v>0</v>
      </c>
      <c r="Z77" s="162">
        <f>'Jan 2019'!Z67/'Jan 2019'!$BQ$67</f>
        <v>0</v>
      </c>
      <c r="AA77" s="162">
        <f>'Jan 2019'!AA67/'Jan 2019'!$BQ$67</f>
        <v>0</v>
      </c>
      <c r="AB77" s="162">
        <f>'Jan 2019'!AB67/'Jan 2019'!$BQ$67</f>
        <v>0</v>
      </c>
      <c r="AC77" s="162">
        <f>'Jan 2019'!AC67/'Jan 2019'!$BQ$67</f>
        <v>0</v>
      </c>
      <c r="AD77" s="162">
        <f>'Jan 2019'!AD67/'Jan 2019'!$BQ$67</f>
        <v>0</v>
      </c>
      <c r="AE77" s="162">
        <f>'Jan 2019'!AE67/'Jan 2019'!$BQ$67</f>
        <v>0</v>
      </c>
      <c r="AF77" s="6">
        <f>'Jan 2019'!AF67/'Jan 2019'!$BQ$67</f>
        <v>0</v>
      </c>
      <c r="AG77" s="6">
        <f>'Jan 2019'!AG67/'Jan 2019'!$BQ$67</f>
        <v>0</v>
      </c>
      <c r="AH77" s="6">
        <f>'Jan 2019'!AI67/'Jan 2019'!$BQ$67</f>
        <v>0</v>
      </c>
      <c r="AI77" s="6">
        <f>'Jan 2019'!AJ67/'Jan 2019'!$BQ$67</f>
        <v>0</v>
      </c>
      <c r="AJ77" s="6">
        <f>'Jan 2019'!AK67/'Jan 2019'!$BQ$67</f>
        <v>0</v>
      </c>
      <c r="AK77" s="6">
        <f>'Jan 2019'!AL67/'Jan 2019'!$BQ$67</f>
        <v>0</v>
      </c>
      <c r="AL77" s="162">
        <f>'Jan 2019'!AM67/'Jan 2019'!$BQ$67</f>
        <v>0</v>
      </c>
      <c r="AM77" s="162">
        <f>'Jan 2019'!AN67/'Jan 2019'!$BQ$67</f>
        <v>0</v>
      </c>
      <c r="AN77" s="162">
        <f>'Jan 2019'!AO67/'Jan 2019'!$BQ$67</f>
        <v>0</v>
      </c>
      <c r="AO77" s="162">
        <f>'Jan 2019'!AP67/'Jan 2019'!$BQ$67</f>
        <v>0</v>
      </c>
      <c r="AP77" s="162">
        <f>'Jan 2019'!AQ67/'Jan 2019'!$BQ$67</f>
        <v>0</v>
      </c>
      <c r="AQ77" s="355">
        <f>'Jan 2019'!AR67/'Jan 2019'!$BQ$67</f>
        <v>0</v>
      </c>
      <c r="AR77" s="162">
        <f>'Jan 2019'!AS67/'Jan 2019'!$BQ$67</f>
        <v>0</v>
      </c>
      <c r="AS77" s="355">
        <f>'Jan 2019'!AT67/'Jan 2019'!$BQ$67</f>
        <v>0</v>
      </c>
      <c r="AT77" s="6">
        <f>'Jan 2019'!AU67/'Jan 2019'!$BQ$67</f>
        <v>0</v>
      </c>
      <c r="AU77" s="162">
        <f>'Jan 2019'!AV67/'Jan 2019'!$BQ$67</f>
        <v>0</v>
      </c>
      <c r="AV77" s="25" t="e">
        <f>'Jan 2019'!#REF!/'Jan 2019'!$BQ$67</f>
        <v>#REF!</v>
      </c>
      <c r="AW77" s="162">
        <f>'Jan 2019'!AX67/'Jan 2019'!$BQ$67</f>
        <v>0</v>
      </c>
      <c r="AX77" s="162" t="e">
        <f>'Jan 2019'!#REF!/'Jan 2019'!$BQ$67</f>
        <v>#REF!</v>
      </c>
      <c r="AY77" s="162">
        <f>'Jan 2019'!AY67/'Jan 2019'!$BQ$67</f>
        <v>0</v>
      </c>
      <c r="AZ77" s="162">
        <f>'Jan 2019'!AZ67/'Jan 2019'!$BQ$67</f>
        <v>0</v>
      </c>
      <c r="BA77" s="6">
        <f>'Jan 2019'!BA67/'Jan 2019'!$BQ$67</f>
        <v>0</v>
      </c>
      <c r="BB77" s="159">
        <f>'Jan 2019'!BB67/'Jan 2019'!$BQ$67</f>
        <v>0</v>
      </c>
      <c r="BC77" s="159">
        <f>'Jan 2019'!BE67/'Jan 2019'!$BQ$67</f>
        <v>0</v>
      </c>
      <c r="BD77" s="159">
        <f>'Jan 2019'!BF67/'Jan 2019'!$BQ$67</f>
        <v>0</v>
      </c>
      <c r="BE77" s="159">
        <f>'Jan 2019'!BG67/'Jan 2019'!$BQ$67</f>
        <v>0</v>
      </c>
      <c r="BF77" s="159">
        <f>'Jan 2019'!BH67/'Jan 2019'!$BQ$67</f>
        <v>0</v>
      </c>
      <c r="BG77" s="159">
        <f>'Jan 2019'!BI67/'Jan 2019'!$BQ$67</f>
        <v>0</v>
      </c>
      <c r="BH77" s="159">
        <f>'Jan 2019'!BJ67/'Jan 2019'!$BQ$67</f>
        <v>0</v>
      </c>
      <c r="BI77" s="159">
        <f>'Jan 2019'!BK67/'Jan 2019'!$BQ$67</f>
        <v>0</v>
      </c>
      <c r="BJ77" s="11" t="e">
        <f t="shared" si="46"/>
        <v>#REF!</v>
      </c>
      <c r="BK77" s="11">
        <f>Summary!C69</f>
        <v>100000</v>
      </c>
      <c r="BL77" s="114" t="e">
        <f t="shared" si="48"/>
        <v>#REF!</v>
      </c>
      <c r="BM77" s="153" t="e">
        <f>BJ77='Jan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'Jan 2019'!G68/'Jan 2019'!$BQ$68</f>
        <v>0</v>
      </c>
      <c r="I78" s="6">
        <f>'Jan 2019'!H68/'Jan 2019'!$BQ$68</f>
        <v>0</v>
      </c>
      <c r="J78" s="6">
        <f>'Jan 2019'!I68/'Jan 2019'!$BQ$68</f>
        <v>0</v>
      </c>
      <c r="K78" s="6">
        <f>'Jan 2019'!J68/'Jan 2019'!$BQ$68</f>
        <v>0</v>
      </c>
      <c r="L78" s="6">
        <f>'Jan 2019'!K68/'Jan 2019'!$BQ$68</f>
        <v>0</v>
      </c>
      <c r="M78" s="6">
        <f>'Jan 2019'!L68/'Jan 2019'!$BQ$68</f>
        <v>0</v>
      </c>
      <c r="N78" s="6">
        <f>'Jan 2019'!M68/'Jan 2019'!$BQ$68</f>
        <v>0</v>
      </c>
      <c r="O78" s="6">
        <f>'Jan 2019'!N68/'Jan 2019'!$BQ$68</f>
        <v>0</v>
      </c>
      <c r="P78" s="6">
        <f>'Jan 2019'!O68/'Jan 2019'!$BQ$68</f>
        <v>0</v>
      </c>
      <c r="Q78" s="6">
        <f>'Jan 2019'!P68/'Jan 2019'!$BQ$68</f>
        <v>0</v>
      </c>
      <c r="R78" s="6">
        <f>'Jan 2019'!Q68/'Jan 2019'!$BQ$68</f>
        <v>66371.681415929212</v>
      </c>
      <c r="S78" s="6">
        <f>'Jan 2019'!R68/'Jan 2019'!$BQ$68</f>
        <v>0</v>
      </c>
      <c r="T78" s="6">
        <f>'Jan 2019'!S68/'Jan 2019'!$BQ$68</f>
        <v>0</v>
      </c>
      <c r="U78" s="6">
        <f>'Jan 2019'!T68/'Jan 2019'!$BQ$68</f>
        <v>44247.787610619474</v>
      </c>
      <c r="V78" s="6">
        <f>'Jan 2019'!U68/'Jan 2019'!$BQ$68</f>
        <v>0</v>
      </c>
      <c r="W78" s="162">
        <f>'Jan 2019'!V68/'Jan 2019'!$BQ$68</f>
        <v>0</v>
      </c>
      <c r="X78" s="162">
        <f>'Jan 2019'!W68/'Jan 2019'!$BQ$68</f>
        <v>0</v>
      </c>
      <c r="Y78" s="6">
        <f>'Jan 2019'!X68/'Jan 2019'!$BQ$68</f>
        <v>0</v>
      </c>
      <c r="Z78" s="6">
        <f>'Jan 2019'!Z68/'Jan 2019'!$BQ$68</f>
        <v>0</v>
      </c>
      <c r="AA78" s="6">
        <f>'Jan 2019'!AA68/'Jan 2019'!$BQ$68</f>
        <v>0</v>
      </c>
      <c r="AB78" s="339">
        <f>'Jan 2019'!AB68/'Jan 2019'!$BQ$68</f>
        <v>0</v>
      </c>
      <c r="AC78" s="6">
        <f>'Jan 2019'!AC68/'Jan 2019'!$BQ$68</f>
        <v>0</v>
      </c>
      <c r="AD78" s="6">
        <f>'Jan 2019'!AD68/'Jan 2019'!$BQ$68</f>
        <v>0</v>
      </c>
      <c r="AE78" s="6">
        <f>'Jan 2019'!AE68/'Jan 2019'!$BQ$68</f>
        <v>0</v>
      </c>
      <c r="AF78" s="6">
        <f>'Jan 2019'!AF68/'Jan 2019'!$BQ$68</f>
        <v>0</v>
      </c>
      <c r="AG78" s="6">
        <f>'Jan 2019'!AG68/'Jan 2019'!$BQ$68</f>
        <v>0</v>
      </c>
      <c r="AH78" s="6">
        <f>'Jan 2019'!AI68/'Jan 2019'!$BQ$68</f>
        <v>132743.36283185842</v>
      </c>
      <c r="AI78" s="6">
        <f>'Jan 2019'!AJ68/'Jan 2019'!$BQ$68</f>
        <v>0</v>
      </c>
      <c r="AJ78" s="6">
        <f>'Jan 2019'!AK68/'Jan 2019'!$BQ$68</f>
        <v>0</v>
      </c>
      <c r="AK78" s="6">
        <f>'Jan 2019'!AL68/'Jan 2019'!$BQ$68</f>
        <v>0</v>
      </c>
      <c r="AL78" s="162">
        <f>'Jan 2019'!AM68/'Jan 2019'!$BQ$68</f>
        <v>0</v>
      </c>
      <c r="AM78" s="162">
        <f>'Jan 2019'!AN68/'Jan 2019'!$BQ$68</f>
        <v>0</v>
      </c>
      <c r="AN78" s="162">
        <f>'Jan 2019'!AO68/'Jan 2019'!$BQ$68</f>
        <v>0</v>
      </c>
      <c r="AO78" s="162">
        <f>'Jan 2019'!AP68/'Jan 2019'!$BQ$68</f>
        <v>0</v>
      </c>
      <c r="AP78" s="162">
        <f>'Jan 2019'!AQ68/'Jan 2019'!$BQ$68</f>
        <v>0</v>
      </c>
      <c r="AQ78" s="353">
        <f>'Jan 2019'!AR68/'Jan 2019'!$BQ$68</f>
        <v>0</v>
      </c>
      <c r="AR78" s="6">
        <f>'Jan 2019'!AS68/'Jan 2019'!$BQ$68</f>
        <v>0</v>
      </c>
      <c r="AS78" s="353">
        <f>'Jan 2019'!AT68/'Jan 2019'!$BQ$68</f>
        <v>0</v>
      </c>
      <c r="AT78" s="6">
        <f>'Jan 2019'!AU68/'Jan 2019'!$BQ$68</f>
        <v>0</v>
      </c>
      <c r="AU78" s="6">
        <f>'Jan 2019'!AV68/'Jan 2019'!$BQ$68</f>
        <v>0</v>
      </c>
      <c r="AV78" s="25" t="e">
        <f>'Jan 2019'!#REF!/'Jan 2019'!$BQ$68</f>
        <v>#REF!</v>
      </c>
      <c r="AW78" s="162">
        <f>'Jan 2019'!AX68/'Jan 2019'!$BQ$68</f>
        <v>88495.575221238949</v>
      </c>
      <c r="AX78" s="162" t="e">
        <f>'Jan 2019'!#REF!/'Jan 2019'!$BQ$68</f>
        <v>#REF!</v>
      </c>
      <c r="AY78" s="162">
        <f>'Jan 2019'!AY68/'Jan 2019'!$BQ$68</f>
        <v>0</v>
      </c>
      <c r="AZ78" s="162">
        <f>'Jan 2019'!AZ68/'Jan 2019'!$BQ$68</f>
        <v>0</v>
      </c>
      <c r="BA78" s="6">
        <f>'Jan 2019'!BA68/'Jan 2019'!$BQ$68</f>
        <v>0</v>
      </c>
      <c r="BB78" s="159">
        <f>'Jan 2019'!BB68/'Jan 2019'!$BQ$68</f>
        <v>0</v>
      </c>
      <c r="BC78" s="159">
        <f>'Jan 2019'!BE68/'Jan 2019'!$BQ$68</f>
        <v>0</v>
      </c>
      <c r="BD78" s="159">
        <f>'Jan 2019'!BF68/'Jan 2019'!$BQ$68</f>
        <v>0</v>
      </c>
      <c r="BE78" s="159">
        <f>'Jan 2019'!BG68/'Jan 2019'!$BQ$68</f>
        <v>0</v>
      </c>
      <c r="BF78" s="159">
        <f>'Jan 2019'!BH68/'Jan 2019'!$BQ$68</f>
        <v>0</v>
      </c>
      <c r="BG78" s="159">
        <f>'Jan 2019'!BI68/'Jan 2019'!$BQ$68</f>
        <v>0</v>
      </c>
      <c r="BH78" s="159">
        <f>'Jan 2019'!BJ68/'Jan 2019'!$BQ$68</f>
        <v>0</v>
      </c>
      <c r="BI78" s="159">
        <f>'Jan 2019'!BK68/'Jan 2019'!$BQ$68</f>
        <v>0</v>
      </c>
      <c r="BJ78" s="11" t="e">
        <f t="shared" si="46"/>
        <v>#REF!</v>
      </c>
      <c r="BK78" s="11">
        <f>Summary!C70</f>
        <v>500000</v>
      </c>
      <c r="BL78" s="115" t="e">
        <f t="shared" si="48"/>
        <v>#REF!</v>
      </c>
      <c r="BM78" s="153" t="e">
        <f>BJ78='Jan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'Jan 2019'!G69/'Jan 2019'!$BQ$69</f>
        <v>0</v>
      </c>
      <c r="I79" s="6">
        <f>'Jan 2019'!H69/'Jan 2019'!$BQ$69</f>
        <v>0</v>
      </c>
      <c r="J79" s="6">
        <f>'Jan 2019'!I69/'Jan 2019'!$BQ$69</f>
        <v>0</v>
      </c>
      <c r="K79" s="6">
        <f>'Jan 2019'!J69/'Jan 2019'!$BQ$69</f>
        <v>0</v>
      </c>
      <c r="L79" s="6">
        <f>'Jan 2019'!K69/'Jan 2019'!$BQ$69</f>
        <v>0</v>
      </c>
      <c r="M79" s="6">
        <f>'Jan 2019'!L69/'Jan 2019'!$BQ$69</f>
        <v>0</v>
      </c>
      <c r="N79" s="6">
        <f>'Jan 2019'!M69/'Jan 2019'!$BQ$69</f>
        <v>0</v>
      </c>
      <c r="O79" s="6">
        <f>'Jan 2019'!N69/'Jan 2019'!$BQ$69</f>
        <v>0</v>
      </c>
      <c r="P79" s="6">
        <f>'Jan 2019'!O69/'Jan 2019'!$BQ$69</f>
        <v>0</v>
      </c>
      <c r="Q79" s="6">
        <f>'Jan 2019'!P69/'Jan 2019'!$BQ$69</f>
        <v>0</v>
      </c>
      <c r="R79" s="349">
        <f>'Jan 2019'!Q69/'Jan 2019'!$BQ$69</f>
        <v>0</v>
      </c>
      <c r="S79" s="6">
        <f>'Jan 2019'!R69/'Jan 2019'!$BQ$69</f>
        <v>0</v>
      </c>
      <c r="T79" s="349">
        <f>'Jan 2019'!S69/'Jan 2019'!$BQ$69</f>
        <v>0</v>
      </c>
      <c r="U79" s="349">
        <f>'Jan 2019'!T69/'Jan 2019'!$BQ$69</f>
        <v>0</v>
      </c>
      <c r="V79" s="6">
        <f>'Jan 2019'!U69/'Jan 2019'!$BQ$69</f>
        <v>0</v>
      </c>
      <c r="W79" s="162">
        <f>'Jan 2019'!V69/'Jan 2019'!$BQ$69</f>
        <v>0</v>
      </c>
      <c r="X79" s="162">
        <f>'Jan 2019'!W69/'Jan 2019'!$BQ$69</f>
        <v>0</v>
      </c>
      <c r="Y79" s="6">
        <f>'Jan 2019'!X69/'Jan 2019'!$BQ$69</f>
        <v>0</v>
      </c>
      <c r="Z79" s="6">
        <f>'Jan 2019'!Z69/'Jan 2019'!$BQ$69</f>
        <v>0</v>
      </c>
      <c r="AA79" s="6">
        <f>'Jan 2019'!AA69/'Jan 2019'!$BQ$69</f>
        <v>0</v>
      </c>
      <c r="AB79" s="25">
        <f>'Jan 2019'!AB69/'Jan 2019'!$BQ$69</f>
        <v>0</v>
      </c>
      <c r="AC79" s="25">
        <f>'Jan 2019'!AC69/'Jan 2019'!$BQ$69</f>
        <v>0</v>
      </c>
      <c r="AD79" s="25">
        <f>'Jan 2019'!AD69/'Jan 2019'!$BQ$69</f>
        <v>0</v>
      </c>
      <c r="AE79" s="25">
        <f>'Jan 2019'!AE69/'Jan 2019'!$BQ$69</f>
        <v>0</v>
      </c>
      <c r="AF79" s="352">
        <f>'Jan 2019'!AF69/'Jan 2019'!$BQ$69</f>
        <v>0</v>
      </c>
      <c r="AG79" s="6">
        <f>'Jan 2019'!AG69/'Jan 2019'!$BQ$69</f>
        <v>0</v>
      </c>
      <c r="AH79" s="6">
        <f>'Jan 2019'!AI69/'Jan 2019'!$BQ$69</f>
        <v>0</v>
      </c>
      <c r="AI79" s="6">
        <f>'Jan 2019'!AJ69/'Jan 2019'!$BQ$69</f>
        <v>0</v>
      </c>
      <c r="AJ79" s="6">
        <f>'Jan 2019'!AK69/'Jan 2019'!$BQ$69</f>
        <v>0</v>
      </c>
      <c r="AK79" s="6">
        <f>'Jan 2019'!AL69/'Jan 2019'!$BQ$69</f>
        <v>0</v>
      </c>
      <c r="AL79" s="162">
        <f>'Jan 2019'!AM69/'Jan 2019'!$BQ$69</f>
        <v>0</v>
      </c>
      <c r="AM79" s="162">
        <f>'Jan 2019'!AN69/'Jan 2019'!$BQ$69</f>
        <v>0</v>
      </c>
      <c r="AN79" s="162">
        <f>'Jan 2019'!AO69/'Jan 2019'!$BQ$69</f>
        <v>0</v>
      </c>
      <c r="AO79" s="162">
        <f>'Jan 2019'!AP69/'Jan 2019'!$BQ$69</f>
        <v>0</v>
      </c>
      <c r="AP79" s="162">
        <f>'Jan 2019'!AQ69/'Jan 2019'!$BQ$69</f>
        <v>0</v>
      </c>
      <c r="AQ79" s="353">
        <f>'Jan 2019'!AR69/'Jan 2019'!$BQ$69</f>
        <v>0</v>
      </c>
      <c r="AR79" s="162">
        <f>'Jan 2019'!AS69/'Jan 2019'!$BQ$69</f>
        <v>0</v>
      </c>
      <c r="AS79" s="355">
        <f>'Jan 2019'!AT69/'Jan 2019'!$BQ$69</f>
        <v>0</v>
      </c>
      <c r="AT79" s="6">
        <f>'Jan 2019'!AU69/'Jan 2019'!$BQ$69</f>
        <v>0</v>
      </c>
      <c r="AU79" s="162">
        <f>'Jan 2019'!AV69/'Jan 2019'!$BQ$69</f>
        <v>0</v>
      </c>
      <c r="AV79" s="25" t="e">
        <f>'Jan 2019'!#REF!/'Jan 2019'!$BQ$69</f>
        <v>#REF!</v>
      </c>
      <c r="AW79" s="162">
        <f>'Jan 2019'!AX69/'Jan 2019'!$BQ$69</f>
        <v>0</v>
      </c>
      <c r="AX79" s="162" t="e">
        <f>'Jan 2019'!#REF!/'Jan 2019'!$BQ$69</f>
        <v>#REF!</v>
      </c>
      <c r="AY79" s="162">
        <f>'Jan 2019'!AY69/'Jan 2019'!$BQ$69</f>
        <v>0</v>
      </c>
      <c r="AZ79" s="162">
        <f>'Jan 2019'!AZ69/'Jan 2019'!$BQ$69</f>
        <v>0</v>
      </c>
      <c r="BA79" s="6">
        <f>'Jan 2019'!BA69/'Jan 2019'!$BQ$69</f>
        <v>0</v>
      </c>
      <c r="BB79" s="159">
        <f>'Jan 2019'!BB69/'Jan 2019'!$BQ$69</f>
        <v>0</v>
      </c>
      <c r="BC79" s="159">
        <f>'Jan 2019'!BE69/'Jan 2019'!$BQ$69</f>
        <v>0</v>
      </c>
      <c r="BD79" s="159">
        <f>'Jan 2019'!BF69/'Jan 2019'!$BQ$69</f>
        <v>0</v>
      </c>
      <c r="BE79" s="159">
        <f>'Jan 2019'!BG69/'Jan 2019'!$BQ$69</f>
        <v>0</v>
      </c>
      <c r="BF79" s="159">
        <f>'Jan 2019'!BH69/'Jan 2019'!$BQ$69</f>
        <v>0</v>
      </c>
      <c r="BG79" s="159">
        <f>'Jan 2019'!BI69/'Jan 2019'!$BQ$69</f>
        <v>0</v>
      </c>
      <c r="BH79" s="159">
        <f>'Jan 2019'!BJ69/'Jan 2019'!$BQ$69</f>
        <v>0</v>
      </c>
      <c r="BI79" s="159">
        <f>'Jan 2019'!BK69/'Jan 2019'!$BQ$69</f>
        <v>0</v>
      </c>
      <c r="BJ79" s="11" t="e">
        <f t="shared" si="46"/>
        <v>#REF!</v>
      </c>
      <c r="BK79" s="11">
        <f>Summary!C71</f>
        <v>0</v>
      </c>
      <c r="BL79" s="114" t="e">
        <f t="shared" si="48"/>
        <v>#REF!</v>
      </c>
      <c r="BM79" s="153" t="e">
        <f>BJ79='Jan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'Jan 2019'!G70/'Jan 2019'!$BQ$70</f>
        <v>0</v>
      </c>
      <c r="I80" s="6">
        <f>'Jan 2019'!H70/'Jan 2019'!$BQ$70</f>
        <v>0</v>
      </c>
      <c r="J80" s="6">
        <f>'Jan 2019'!I70/'Jan 2019'!$BQ$70</f>
        <v>0</v>
      </c>
      <c r="K80" s="6">
        <f>'Jan 2019'!J70/'Jan 2019'!$BQ$70</f>
        <v>0</v>
      </c>
      <c r="L80" s="6">
        <f>'Jan 2019'!K70/'Jan 2019'!$BQ$70</f>
        <v>0</v>
      </c>
      <c r="M80" s="6">
        <f>'Jan 2019'!L70/'Jan 2019'!$BQ$70</f>
        <v>0</v>
      </c>
      <c r="N80" s="6">
        <f>'Jan 2019'!M70/'Jan 2019'!$BQ$70</f>
        <v>0</v>
      </c>
      <c r="O80" s="6">
        <f>'Jan 2019'!N70/'Jan 2019'!$BQ$70</f>
        <v>0</v>
      </c>
      <c r="P80" s="6">
        <f>'Jan 2019'!O70/'Jan 2019'!$BQ$70</f>
        <v>0</v>
      </c>
      <c r="Q80" s="6">
        <f>'Jan 2019'!P70/'Jan 2019'!$BQ$70</f>
        <v>0</v>
      </c>
      <c r="R80" s="6">
        <f>'Jan 2019'!Q70/'Jan 2019'!$BQ$70</f>
        <v>0</v>
      </c>
      <c r="S80" s="6">
        <f>'Jan 2019'!R70/'Jan 2019'!$BQ$70</f>
        <v>0</v>
      </c>
      <c r="T80" s="6">
        <f>'Jan 2019'!S70/'Jan 2019'!$BQ$70</f>
        <v>0</v>
      </c>
      <c r="U80" s="6">
        <f>'Jan 2019'!T70/'Jan 2019'!$BQ$70</f>
        <v>0</v>
      </c>
      <c r="V80" s="6">
        <f>'Jan 2019'!U70/'Jan 2019'!$BQ$70</f>
        <v>0</v>
      </c>
      <c r="W80" s="162">
        <f>'Jan 2019'!V70/'Jan 2019'!$BQ$70</f>
        <v>0</v>
      </c>
      <c r="X80" s="162">
        <f>'Jan 2019'!W70/'Jan 2019'!$BQ$70</f>
        <v>0</v>
      </c>
      <c r="Y80" s="6">
        <f>'Jan 2019'!X70/'Jan 2019'!$BQ$70</f>
        <v>0</v>
      </c>
      <c r="Z80" s="6">
        <f>'Jan 2019'!Z70/'Jan 2019'!$BQ$70</f>
        <v>0</v>
      </c>
      <c r="AA80" s="6">
        <f>'Jan 2019'!AA70/'Jan 2019'!$BQ$70</f>
        <v>0</v>
      </c>
      <c r="AB80" s="339">
        <f>'Jan 2019'!AB70/'Jan 2019'!$BQ$70</f>
        <v>0</v>
      </c>
      <c r="AC80" s="339">
        <f>'Jan 2019'!AC70/'Jan 2019'!$BQ$70</f>
        <v>0</v>
      </c>
      <c r="AD80" s="339">
        <f>'Jan 2019'!AD70/'Jan 2019'!$BQ$70</f>
        <v>0</v>
      </c>
      <c r="AE80" s="339">
        <f>'Jan 2019'!AE70/'Jan 2019'!$BQ$70</f>
        <v>0</v>
      </c>
      <c r="AF80" s="6">
        <f>'Jan 2019'!AF70/'Jan 2019'!$BQ$70</f>
        <v>0</v>
      </c>
      <c r="AG80" s="6">
        <f>'Jan 2019'!AG70/'Jan 2019'!$BQ$70</f>
        <v>0</v>
      </c>
      <c r="AH80" s="6">
        <f>'Jan 2019'!AI70/'Jan 2019'!$BQ$70</f>
        <v>0</v>
      </c>
      <c r="AI80" s="6">
        <f>'Jan 2019'!AJ70/'Jan 2019'!$BQ$70</f>
        <v>0</v>
      </c>
      <c r="AJ80" s="6">
        <f>'Jan 2019'!AK70/'Jan 2019'!$BQ$70</f>
        <v>0</v>
      </c>
      <c r="AK80" s="6">
        <f>'Jan 2019'!AL70/'Jan 2019'!$BQ$70</f>
        <v>0</v>
      </c>
      <c r="AL80" s="162">
        <f>'Jan 2019'!AM70/'Jan 2019'!$BQ$70</f>
        <v>0</v>
      </c>
      <c r="AM80" s="162">
        <f>'Jan 2019'!AN70/'Jan 2019'!$BQ$70</f>
        <v>0</v>
      </c>
      <c r="AN80" s="162">
        <f>'Jan 2019'!AO70/'Jan 2019'!$BQ$70</f>
        <v>0</v>
      </c>
      <c r="AO80" s="162">
        <f>'Jan 2019'!AP70/'Jan 2019'!$BQ$70</f>
        <v>0</v>
      </c>
      <c r="AP80" s="162">
        <f>'Jan 2019'!AQ70/'Jan 2019'!$BQ$70</f>
        <v>0</v>
      </c>
      <c r="AQ80" s="353">
        <f>'Jan 2019'!AR70/'Jan 2019'!$BQ$70</f>
        <v>0</v>
      </c>
      <c r="AR80" s="162">
        <f>'Jan 2019'!AS70/'Jan 2019'!$BQ$70</f>
        <v>0</v>
      </c>
      <c r="AS80" s="355">
        <f>'Jan 2019'!AT70/'Jan 2019'!$BQ$70</f>
        <v>0</v>
      </c>
      <c r="AT80" s="6">
        <f>'Jan 2019'!AU70/'Jan 2019'!$BQ$70</f>
        <v>0</v>
      </c>
      <c r="AU80" s="162">
        <f>'Jan 2019'!AV70/'Jan 2019'!$BQ$70</f>
        <v>0</v>
      </c>
      <c r="AV80" s="25" t="e">
        <f>'Jan 2019'!#REF!/'Jan 2019'!$BQ$70</f>
        <v>#REF!</v>
      </c>
      <c r="AW80" s="162">
        <f>'Jan 2019'!AX70/'Jan 2019'!$BQ$70</f>
        <v>132743.36283185842</v>
      </c>
      <c r="AX80" s="162" t="e">
        <f>'Jan 2019'!#REF!/'Jan 2019'!$BQ$70</f>
        <v>#REF!</v>
      </c>
      <c r="AY80" s="162">
        <f>'Jan 2019'!AY70/'Jan 2019'!$BQ$70</f>
        <v>0</v>
      </c>
      <c r="AZ80" s="162">
        <f>'Jan 2019'!AZ70/'Jan 2019'!$BQ$70</f>
        <v>0</v>
      </c>
      <c r="BA80" s="6">
        <f>'Jan 2019'!BA70/'Jan 2019'!$BQ$70</f>
        <v>0</v>
      </c>
      <c r="BB80" s="159">
        <f>'Jan 2019'!BB70/'Jan 2019'!$BQ$70</f>
        <v>0</v>
      </c>
      <c r="BC80" s="13">
        <f>'Jan 2019'!BE70/'Jan 2019'!$BQ$70</f>
        <v>0</v>
      </c>
      <c r="BD80" s="13">
        <f>'Jan 2019'!BF70/'Jan 2019'!$BQ$70</f>
        <v>0</v>
      </c>
      <c r="BE80" s="159">
        <f>'Jan 2019'!BG70/'Jan 2019'!$BQ$70</f>
        <v>0</v>
      </c>
      <c r="BF80" s="159">
        <f>'Jan 2019'!BH70/'Jan 2019'!$BQ$70</f>
        <v>0</v>
      </c>
      <c r="BG80" s="159">
        <f>'Jan 2019'!BI70/'Jan 2019'!$BQ$70</f>
        <v>0</v>
      </c>
      <c r="BH80" s="159">
        <f>'Jan 2019'!BJ70/'Jan 2019'!$BQ$70</f>
        <v>0</v>
      </c>
      <c r="BI80" s="159">
        <f>'Jan 2019'!BK70/'Jan 2019'!$BQ$70</f>
        <v>0</v>
      </c>
      <c r="BJ80" s="11" t="e">
        <f t="shared" si="46"/>
        <v>#REF!</v>
      </c>
      <c r="BK80" s="11">
        <f>Summary!C72</f>
        <v>200000</v>
      </c>
      <c r="BL80" s="114" t="e">
        <f t="shared" si="48"/>
        <v>#REF!</v>
      </c>
      <c r="BM80" s="153" t="e">
        <f>BJ80='Jan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176991.1504424779</v>
      </c>
      <c r="E81" s="48">
        <f t="shared" si="45"/>
        <v>200000</v>
      </c>
      <c r="F81" s="138" t="e">
        <f t="shared" si="47"/>
        <v>#REF!</v>
      </c>
      <c r="G81" s="93" t="s">
        <v>92</v>
      </c>
      <c r="H81" s="158">
        <f>'Jan 2019'!G71/'Jan 2019'!$BQ$71</f>
        <v>0</v>
      </c>
      <c r="I81" s="6">
        <f>'Jan 2019'!H71/'Jan 2019'!$BQ$71</f>
        <v>0</v>
      </c>
      <c r="J81" s="6">
        <f>'Jan 2019'!I71/'Jan 2019'!$BQ$71</f>
        <v>0</v>
      </c>
      <c r="K81" s="6">
        <f>'Jan 2019'!J71/'Jan 2019'!$BQ$71</f>
        <v>88495.575221238949</v>
      </c>
      <c r="L81" s="6">
        <f>'Jan 2019'!K71/'Jan 2019'!$BQ$71</f>
        <v>0</v>
      </c>
      <c r="M81" s="6">
        <f>'Jan 2019'!L71/'Jan 2019'!$BQ$71</f>
        <v>0</v>
      </c>
      <c r="N81" s="6">
        <f>'Jan 2019'!M71/'Jan 2019'!$BQ$71</f>
        <v>44247.787610619474</v>
      </c>
      <c r="O81" s="6">
        <f>'Jan 2019'!N71/'Jan 2019'!$BQ$71</f>
        <v>0</v>
      </c>
      <c r="P81" s="6">
        <f>'Jan 2019'!O71/'Jan 2019'!$BQ$71</f>
        <v>0</v>
      </c>
      <c r="Q81" s="6">
        <f>'Jan 2019'!P71/'Jan 2019'!$BQ$71</f>
        <v>0</v>
      </c>
      <c r="R81" s="349">
        <f>'Jan 2019'!Q71/'Jan 2019'!$BQ$71</f>
        <v>44247.787610619474</v>
      </c>
      <c r="S81" s="6">
        <f>'Jan 2019'!R71/'Jan 2019'!$BQ$71</f>
        <v>0</v>
      </c>
      <c r="T81" s="349">
        <f>'Jan 2019'!S71/'Jan 2019'!$BQ$71</f>
        <v>0</v>
      </c>
      <c r="U81" s="349">
        <f>'Jan 2019'!T71/'Jan 2019'!$BQ$71</f>
        <v>44247.787610619474</v>
      </c>
      <c r="V81" s="6">
        <f>'Jan 2019'!U71/'Jan 2019'!$BQ$71</f>
        <v>0</v>
      </c>
      <c r="W81" s="162">
        <f>'Jan 2019'!V71/'Jan 2019'!$BQ$71</f>
        <v>0</v>
      </c>
      <c r="X81" s="162">
        <f>'Jan 2019'!W71/'Jan 2019'!$BQ$71</f>
        <v>0</v>
      </c>
      <c r="Y81" s="6">
        <f>'Jan 2019'!X71/'Jan 2019'!$BQ$71</f>
        <v>0</v>
      </c>
      <c r="Z81" s="6">
        <f>'Jan 2019'!Z71/'Jan 2019'!$BQ$71</f>
        <v>0</v>
      </c>
      <c r="AA81" s="6">
        <f>'Jan 2019'!AA71/'Jan 2019'!$BQ$71</f>
        <v>0</v>
      </c>
      <c r="AB81" s="25">
        <f>'Jan 2019'!AB71/'Jan 2019'!$BQ$71</f>
        <v>0</v>
      </c>
      <c r="AC81" s="25">
        <f>'Jan 2019'!AC71/'Jan 2019'!$BQ$71</f>
        <v>0</v>
      </c>
      <c r="AD81" s="25">
        <f>'Jan 2019'!AD71/'Jan 2019'!$BQ$71</f>
        <v>0</v>
      </c>
      <c r="AE81" s="25">
        <f>'Jan 2019'!AE71/'Jan 2019'!$BQ$71</f>
        <v>0</v>
      </c>
      <c r="AF81" s="352">
        <f>'Jan 2019'!AF71/'Jan 2019'!$BQ$71</f>
        <v>0</v>
      </c>
      <c r="AG81" s="6">
        <f>'Jan 2019'!AG71/'Jan 2019'!$BQ$71</f>
        <v>0</v>
      </c>
      <c r="AH81" s="6">
        <f>'Jan 2019'!AI71/'Jan 2019'!$BQ$71</f>
        <v>0</v>
      </c>
      <c r="AI81" s="6">
        <f>'Jan 2019'!AJ71/'Jan 2019'!$BQ$71</f>
        <v>0</v>
      </c>
      <c r="AJ81" s="6">
        <f>'Jan 2019'!AK71/'Jan 2019'!$BQ$71</f>
        <v>0</v>
      </c>
      <c r="AK81" s="6">
        <f>'Jan 2019'!AL71/'Jan 2019'!$BQ$71</f>
        <v>0</v>
      </c>
      <c r="AL81" s="162">
        <f>'Jan 2019'!AM71/'Jan 2019'!$BQ$71</f>
        <v>0</v>
      </c>
      <c r="AM81" s="162">
        <f>'Jan 2019'!AN71/'Jan 2019'!$BQ$71</f>
        <v>0</v>
      </c>
      <c r="AN81" s="162">
        <f>'Jan 2019'!AO71/'Jan 2019'!$BQ$71</f>
        <v>0</v>
      </c>
      <c r="AO81" s="162">
        <f>'Jan 2019'!AP71/'Jan 2019'!$BQ$71</f>
        <v>0</v>
      </c>
      <c r="AP81" s="162">
        <f>'Jan 2019'!AQ71/'Jan 2019'!$BQ$71</f>
        <v>0</v>
      </c>
      <c r="AQ81" s="353">
        <f>'Jan 2019'!AR71/'Jan 2019'!$BQ$71</f>
        <v>0</v>
      </c>
      <c r="AR81" s="162">
        <f>'Jan 2019'!AS71/'Jan 2019'!$BQ$71</f>
        <v>0</v>
      </c>
      <c r="AS81" s="355">
        <f>'Jan 2019'!AT71/'Jan 2019'!$BQ$71</f>
        <v>0</v>
      </c>
      <c r="AT81" s="6">
        <f>'Jan 2019'!AU71/'Jan 2019'!$BQ$71</f>
        <v>0</v>
      </c>
      <c r="AU81" s="162">
        <f>'Jan 2019'!AV71/'Jan 2019'!$BQ$71</f>
        <v>0</v>
      </c>
      <c r="AV81" s="25" t="e">
        <f>'Jan 2019'!#REF!/'Jan 2019'!$BQ$71</f>
        <v>#REF!</v>
      </c>
      <c r="AW81" s="162">
        <f>'Jan 2019'!AX71/'Jan 2019'!$BQ$71</f>
        <v>0</v>
      </c>
      <c r="AX81" s="162" t="e">
        <f>'Jan 2019'!#REF!/'Jan 2019'!$BQ$71</f>
        <v>#REF!</v>
      </c>
      <c r="AY81" s="162">
        <f>'Jan 2019'!AY71/'Jan 2019'!$BQ$71</f>
        <v>0</v>
      </c>
      <c r="AZ81" s="162">
        <f>'Jan 2019'!AZ71/'Jan 2019'!$BQ$71</f>
        <v>0</v>
      </c>
      <c r="BA81" s="6">
        <f>'Jan 2019'!BA71/'Jan 2019'!$BQ$71</f>
        <v>0</v>
      </c>
      <c r="BB81" s="159">
        <f>'Jan 2019'!BB71/'Jan 2019'!$BQ$71</f>
        <v>0</v>
      </c>
      <c r="BC81" s="159">
        <f>'Jan 2019'!BE71/'Jan 2019'!$BQ$71</f>
        <v>0</v>
      </c>
      <c r="BD81" s="159">
        <f>'Jan 2019'!BF71/'Jan 2019'!$BQ$71</f>
        <v>0</v>
      </c>
      <c r="BE81" s="159">
        <f>'Jan 2019'!BG71/'Jan 2019'!$BQ$71</f>
        <v>0</v>
      </c>
      <c r="BF81" s="159">
        <f>'Jan 2019'!BH71/'Jan 2019'!$BQ$71</f>
        <v>0</v>
      </c>
      <c r="BG81" s="159">
        <f>'Jan 2019'!BI71/'Jan 2019'!$BQ$71</f>
        <v>0</v>
      </c>
      <c r="BH81" s="159">
        <f>'Jan 2019'!BJ71/'Jan 2019'!$BQ$71</f>
        <v>0</v>
      </c>
      <c r="BI81" s="159">
        <f>'Jan 2019'!BK71/'Jan 2019'!$BQ$71</f>
        <v>0</v>
      </c>
      <c r="BJ81" s="11" t="e">
        <f t="shared" si="46"/>
        <v>#REF!</v>
      </c>
      <c r="BK81" s="11">
        <f>Summary!C73</f>
        <v>200000</v>
      </c>
      <c r="BL81" s="114" t="e">
        <f t="shared" si="48"/>
        <v>#REF!</v>
      </c>
      <c r="BM81" s="153" t="e">
        <f>BJ81='Jan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0</v>
      </c>
      <c r="E82" s="48">
        <f t="shared" si="45"/>
        <v>0</v>
      </c>
      <c r="F82" s="138">
        <f t="shared" si="47"/>
        <v>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Summary!C74</f>
        <v>0</v>
      </c>
      <c r="BL82" s="115">
        <f t="shared" si="48"/>
        <v>0</v>
      </c>
      <c r="BM82" s="153" t="e">
        <f>BJ82='Jan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'Jan 2019'!G73/'Jan 2019'!$BQ$73</f>
        <v>0</v>
      </c>
      <c r="I83" s="6">
        <f>'Jan 2019'!H73/'Jan 2019'!$BQ$73</f>
        <v>0</v>
      </c>
      <c r="J83" s="6">
        <f>'Jan 2019'!I73/'Jan 2019'!$BQ$73</f>
        <v>0</v>
      </c>
      <c r="K83" s="6">
        <f>'Jan 2019'!J73/'Jan 2019'!$BQ$73</f>
        <v>0</v>
      </c>
      <c r="L83" s="6">
        <f>'Jan 2019'!K73/'Jan 2019'!$BQ$73</f>
        <v>0</v>
      </c>
      <c r="M83" s="6">
        <f>'Jan 2019'!L73/'Jan 2019'!$BQ$73</f>
        <v>0</v>
      </c>
      <c r="N83" s="6">
        <f>'Jan 2019'!M73/'Jan 2019'!$BQ$73</f>
        <v>0</v>
      </c>
      <c r="O83" s="6">
        <f>'Jan 2019'!N73/'Jan 2019'!$BQ$73</f>
        <v>0</v>
      </c>
      <c r="P83" s="6">
        <f>'Jan 2019'!O73/'Jan 2019'!$BQ$73</f>
        <v>0</v>
      </c>
      <c r="Q83" s="6">
        <f>'Jan 2019'!P73/'Jan 2019'!$BQ$73</f>
        <v>0</v>
      </c>
      <c r="R83" s="6">
        <f>'Jan 2019'!Q73/'Jan 2019'!$BQ$73</f>
        <v>0</v>
      </c>
      <c r="S83" s="6">
        <f>'Jan 2019'!R73/'Jan 2019'!$BQ$73</f>
        <v>0</v>
      </c>
      <c r="T83" s="6">
        <f>'Jan 2019'!S73/'Jan 2019'!$BQ$73</f>
        <v>0</v>
      </c>
      <c r="U83" s="6">
        <f>'Jan 2019'!T73/'Jan 2019'!$BQ$73</f>
        <v>0</v>
      </c>
      <c r="V83" s="6">
        <f>'Jan 2019'!U73/'Jan 2019'!$BQ$73</f>
        <v>0</v>
      </c>
      <c r="W83" s="162">
        <f>'Jan 2019'!V73/'Jan 2019'!$BQ$73</f>
        <v>0</v>
      </c>
      <c r="X83" s="162">
        <f>'Jan 2019'!W73/'Jan 2019'!$BQ$73</f>
        <v>0</v>
      </c>
      <c r="Y83" s="6">
        <f>'Jan 2019'!X73/'Jan 2019'!$BQ$73</f>
        <v>0</v>
      </c>
      <c r="Z83" s="6">
        <f>'Jan 2019'!Z73/'Jan 2019'!$BQ$73</f>
        <v>0</v>
      </c>
      <c r="AA83" s="6">
        <f>'Jan 2019'!AA73/'Jan 2019'!$BQ$73</f>
        <v>0</v>
      </c>
      <c r="AB83" s="339">
        <f>'Jan 2019'!AB73/'Jan 2019'!$BQ$73</f>
        <v>0</v>
      </c>
      <c r="AC83" s="339">
        <f>'Jan 2019'!AC73/'Jan 2019'!$BQ$73</f>
        <v>0</v>
      </c>
      <c r="AD83" s="339">
        <f>'Jan 2019'!AD73/'Jan 2019'!$BQ$73</f>
        <v>0</v>
      </c>
      <c r="AE83" s="339">
        <f>'Jan 2019'!AE73/'Jan 2019'!$BQ$73</f>
        <v>0</v>
      </c>
      <c r="AF83" s="6">
        <f>'Jan 2019'!AF73/'Jan 2019'!$BQ$73</f>
        <v>0</v>
      </c>
      <c r="AG83" s="6">
        <f>'Jan 2019'!AG73/'Jan 2019'!$BQ$73</f>
        <v>0</v>
      </c>
      <c r="AH83" s="6">
        <f>'Jan 2019'!AI73/'Jan 2019'!$BQ$73</f>
        <v>86206.896551724145</v>
      </c>
      <c r="AI83" s="6">
        <f>'Jan 2019'!AJ73/'Jan 2019'!$BQ$73</f>
        <v>0</v>
      </c>
      <c r="AJ83" s="6">
        <f>'Jan 2019'!AK73/'Jan 2019'!$BQ$73</f>
        <v>0</v>
      </c>
      <c r="AK83" s="6">
        <f>'Jan 2019'!AL73/'Jan 2019'!$BQ$73</f>
        <v>0</v>
      </c>
      <c r="AL83" s="162">
        <f>'Jan 2019'!AM73/'Jan 2019'!$BQ$73</f>
        <v>0</v>
      </c>
      <c r="AM83" s="162">
        <f>'Jan 2019'!AN73/'Jan 2019'!$BQ$73</f>
        <v>0</v>
      </c>
      <c r="AN83" s="162">
        <f>'Jan 2019'!AO73/'Jan 2019'!$BQ$73</f>
        <v>0</v>
      </c>
      <c r="AO83" s="162">
        <f>'Jan 2019'!AP73/'Jan 2019'!$BQ$73</f>
        <v>0</v>
      </c>
      <c r="AP83" s="162">
        <f>'Jan 2019'!AQ73/'Jan 2019'!$BQ$73</f>
        <v>0</v>
      </c>
      <c r="AQ83" s="353">
        <f>'Jan 2019'!AR73/'Jan 2019'!$BQ$73</f>
        <v>0</v>
      </c>
      <c r="AR83" s="162">
        <f>'Jan 2019'!AS73/'Jan 2019'!$BQ$73</f>
        <v>0</v>
      </c>
      <c r="AS83" s="355">
        <f>'Jan 2019'!AT73/'Jan 2019'!$BQ$73</f>
        <v>0</v>
      </c>
      <c r="AT83" s="6">
        <f>'Jan 2019'!AU73/'Jan 2019'!$BQ$73</f>
        <v>0</v>
      </c>
      <c r="AU83" s="162">
        <f>'Jan 2019'!AV73/'Jan 2019'!$BQ$73</f>
        <v>0</v>
      </c>
      <c r="AV83" s="25" t="e">
        <f>'Jan 2019'!#REF!/'Jan 2019'!$BQ$73</f>
        <v>#REF!</v>
      </c>
      <c r="AW83" s="162">
        <f>'Jan 2019'!AX73/'Jan 2019'!$BQ$73</f>
        <v>0</v>
      </c>
      <c r="AX83" s="162" t="e">
        <f>'Jan 2019'!#REF!/'Jan 2019'!$BQ$73</f>
        <v>#REF!</v>
      </c>
      <c r="AY83" s="162">
        <f>'Jan 2019'!AY73/'Jan 2019'!$BQ$73</f>
        <v>0</v>
      </c>
      <c r="AZ83" s="162">
        <f>'Jan 2019'!AZ73/'Jan 2019'!$BQ$73</f>
        <v>0</v>
      </c>
      <c r="BA83" s="6">
        <f>'Jan 2019'!BA73/'Jan 2019'!$BQ$73</f>
        <v>0</v>
      </c>
      <c r="BB83" s="159">
        <f>'Jan 2019'!BB73/'Jan 2019'!$BQ$73</f>
        <v>0</v>
      </c>
      <c r="BC83" s="13">
        <f>'Jan 2019'!BE73/'Jan 2019'!$BQ$73</f>
        <v>0</v>
      </c>
      <c r="BD83" s="13">
        <f>'Jan 2019'!BF73/'Jan 2019'!$BQ$73</f>
        <v>0</v>
      </c>
      <c r="BE83" s="159">
        <f>'Jan 2019'!BG73/'Jan 2019'!$BQ$73</f>
        <v>0</v>
      </c>
      <c r="BF83" s="159">
        <f>'Jan 2019'!BH73/'Jan 2019'!$BQ$73</f>
        <v>0</v>
      </c>
      <c r="BG83" s="159">
        <f>'Jan 2019'!BI73/'Jan 2019'!$BQ$73</f>
        <v>0</v>
      </c>
      <c r="BH83" s="159">
        <f>'Jan 2019'!BJ73/'Jan 2019'!$BQ$73</f>
        <v>0</v>
      </c>
      <c r="BI83" s="159">
        <f>'Jan 2019'!BK73/'Jan 2019'!$BQ$73</f>
        <v>0</v>
      </c>
      <c r="BJ83" s="11" t="e">
        <f t="shared" si="46"/>
        <v>#REF!</v>
      </c>
      <c r="BK83" s="11">
        <f>Summary!C75</f>
        <v>100000</v>
      </c>
      <c r="BL83" s="114" t="e">
        <f t="shared" si="48"/>
        <v>#REF!</v>
      </c>
      <c r="BM83" s="153" t="e">
        <f>BJ83='Jan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'Jan 2019'!G74/'Jan 2019'!$BQ$74</f>
        <v>0</v>
      </c>
      <c r="I84" s="162">
        <f>'Jan 2019'!H74/'Jan 2019'!$BQ$74</f>
        <v>0</v>
      </c>
      <c r="J84" s="162">
        <f>'Jan 2019'!I74/'Jan 2019'!$BQ$74</f>
        <v>0</v>
      </c>
      <c r="K84" s="162">
        <f>'Jan 2019'!J74/'Jan 2019'!$BQ$74</f>
        <v>0</v>
      </c>
      <c r="L84" s="162">
        <f>'Jan 2019'!K74/'Jan 2019'!$BQ$74</f>
        <v>0</v>
      </c>
      <c r="M84" s="162">
        <f>'Jan 2019'!L74/'Jan 2019'!$BQ$74</f>
        <v>0</v>
      </c>
      <c r="N84" s="162">
        <f>'Jan 2019'!M74/'Jan 2019'!$BQ$74</f>
        <v>0</v>
      </c>
      <c r="O84" s="162">
        <f>'Jan 2019'!N74/'Jan 2019'!$BQ$74</f>
        <v>0</v>
      </c>
      <c r="P84" s="162">
        <f>'Jan 2019'!O74/'Jan 2019'!$BQ$74</f>
        <v>0</v>
      </c>
      <c r="Q84" s="6">
        <f>'Jan 2019'!P74/'Jan 2019'!$BQ$74</f>
        <v>0</v>
      </c>
      <c r="R84" s="6">
        <f>'Jan 2019'!Q74/'Jan 2019'!$BQ$74</f>
        <v>0</v>
      </c>
      <c r="S84" s="162">
        <f>'Jan 2019'!R74/'Jan 2019'!$BQ$74</f>
        <v>0</v>
      </c>
      <c r="T84" s="6">
        <f>'Jan 2019'!S74/'Jan 2019'!$BQ$74</f>
        <v>0</v>
      </c>
      <c r="U84" s="6">
        <f>'Jan 2019'!T74/'Jan 2019'!$BQ$74</f>
        <v>0</v>
      </c>
      <c r="V84" s="6">
        <f>'Jan 2019'!U74/'Jan 2019'!$BQ$74</f>
        <v>0</v>
      </c>
      <c r="W84" s="162">
        <f>'Jan 2019'!V74/'Jan 2019'!$BQ$74</f>
        <v>0</v>
      </c>
      <c r="X84" s="162">
        <f>'Jan 2019'!W74/'Jan 2019'!$BQ$74</f>
        <v>0</v>
      </c>
      <c r="Y84" s="6">
        <f>'Jan 2019'!X74/'Jan 2019'!$BQ$74</f>
        <v>0</v>
      </c>
      <c r="Z84" s="162">
        <f>'Jan 2019'!Z74/'Jan 2019'!$BQ$74</f>
        <v>0</v>
      </c>
      <c r="AA84" s="162">
        <f>'Jan 2019'!AA74/'Jan 2019'!$BQ$74</f>
        <v>0</v>
      </c>
      <c r="AB84" s="162">
        <f>'Jan 2019'!AB74/'Jan 2019'!$BQ$74</f>
        <v>0</v>
      </c>
      <c r="AC84" s="162">
        <f>'Jan 2019'!AC74/'Jan 2019'!$BQ$74</f>
        <v>0</v>
      </c>
      <c r="AD84" s="162">
        <f>'Jan 2019'!AD74/'Jan 2019'!$BQ$74</f>
        <v>0</v>
      </c>
      <c r="AE84" s="162">
        <f>'Jan 2019'!AE74/'Jan 2019'!$BQ$74</f>
        <v>0</v>
      </c>
      <c r="AF84" s="6">
        <f>'Jan 2019'!AF74/'Jan 2019'!$BQ$74</f>
        <v>0</v>
      </c>
      <c r="AG84" s="6">
        <f>'Jan 2019'!AG74/'Jan 2019'!$BQ$74</f>
        <v>0</v>
      </c>
      <c r="AH84" s="6">
        <f>'Jan 2019'!AI74/'Jan 2019'!$BQ$74</f>
        <v>0</v>
      </c>
      <c r="AI84" s="6">
        <f>'Jan 2019'!AJ74/'Jan 2019'!$BQ$74</f>
        <v>0</v>
      </c>
      <c r="AJ84" s="6">
        <f>'Jan 2019'!AK74/'Jan 2019'!$BQ$74</f>
        <v>0</v>
      </c>
      <c r="AK84" s="6">
        <f>'Jan 2019'!AL74/'Jan 2019'!$BQ$74</f>
        <v>0</v>
      </c>
      <c r="AL84" s="162">
        <f>'Jan 2019'!AM74/'Jan 2019'!$BQ$74</f>
        <v>0</v>
      </c>
      <c r="AM84" s="162">
        <f>'Jan 2019'!AN74/'Jan 2019'!$BQ$74</f>
        <v>0</v>
      </c>
      <c r="AN84" s="162">
        <f>'Jan 2019'!AO74/'Jan 2019'!$BQ$74</f>
        <v>0</v>
      </c>
      <c r="AO84" s="162">
        <f>'Jan 2019'!AP74/'Jan 2019'!$BQ$74</f>
        <v>0</v>
      </c>
      <c r="AP84" s="162">
        <f>'Jan 2019'!AQ74/'Jan 2019'!$BQ$74</f>
        <v>0</v>
      </c>
      <c r="AQ84" s="355">
        <f>'Jan 2019'!AR74/'Jan 2019'!$BQ$74</f>
        <v>0</v>
      </c>
      <c r="AR84" s="162">
        <f>'Jan 2019'!AS74/'Jan 2019'!$BQ$74</f>
        <v>0</v>
      </c>
      <c r="AS84" s="355">
        <f>'Jan 2019'!AT74/'Jan 2019'!$BQ$74</f>
        <v>0</v>
      </c>
      <c r="AT84" s="6">
        <f>'Jan 2019'!AU74/'Jan 2019'!$BQ$74</f>
        <v>0</v>
      </c>
      <c r="AU84" s="162">
        <f>'Jan 2019'!AV74/'Jan 2019'!$BQ$74</f>
        <v>0</v>
      </c>
      <c r="AV84" s="25" t="e">
        <f>'Jan 2019'!#REF!/'Jan 2019'!$BQ$74</f>
        <v>#REF!</v>
      </c>
      <c r="AW84" s="162">
        <f>'Jan 2019'!AX74/'Jan 2019'!$BQ$74</f>
        <v>0</v>
      </c>
      <c r="AX84" s="162" t="e">
        <f>'Jan 2019'!#REF!/'Jan 2019'!$BQ$74</f>
        <v>#REF!</v>
      </c>
      <c r="AY84" s="162">
        <f>'Jan 2019'!AY74/'Jan 2019'!$BQ$74</f>
        <v>0</v>
      </c>
      <c r="AZ84" s="162">
        <f>'Jan 2019'!AZ74/'Jan 2019'!$BQ$74</f>
        <v>0</v>
      </c>
      <c r="BA84" s="6">
        <f>'Jan 2019'!BA74/'Jan 2019'!$BQ$74</f>
        <v>0</v>
      </c>
      <c r="BB84" s="159">
        <f>'Jan 2019'!BB74/'Jan 2019'!$BQ$74</f>
        <v>0</v>
      </c>
      <c r="BC84" s="159">
        <f>'Jan 2019'!BE74/'Jan 2019'!$BQ$74</f>
        <v>0</v>
      </c>
      <c r="BD84" s="159">
        <f>'Jan 2019'!BF74/'Jan 2019'!$BQ$74</f>
        <v>0</v>
      </c>
      <c r="BE84" s="159">
        <f>'Jan 2019'!BG74/'Jan 2019'!$BQ$74</f>
        <v>0</v>
      </c>
      <c r="BF84" s="159">
        <f>'Jan 2019'!BH74/'Jan 2019'!$BQ$74</f>
        <v>0</v>
      </c>
      <c r="BG84" s="159">
        <f>'Jan 2019'!BI74/'Jan 2019'!$BQ$74</f>
        <v>0</v>
      </c>
      <c r="BH84" s="159">
        <f>'Jan 2019'!BJ74/'Jan 2019'!$BQ$74</f>
        <v>0</v>
      </c>
      <c r="BI84" s="159">
        <f>'Jan 2019'!BK74/'Jan 2019'!$BQ$74</f>
        <v>0</v>
      </c>
      <c r="BJ84" s="11" t="e">
        <f t="shared" si="46"/>
        <v>#REF!</v>
      </c>
      <c r="BK84" s="11">
        <f>Summary!C76</f>
        <v>0</v>
      </c>
      <c r="BL84" s="114" t="e">
        <f t="shared" si="48"/>
        <v>#REF!</v>
      </c>
      <c r="BM84" s="153" t="e">
        <f>BJ84='Jan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'Jan 2019'!G76/'Jan 2019'!$BQ$76</f>
        <v>0</v>
      </c>
      <c r="I85" s="6">
        <f>'Jan 2019'!H76/'Jan 2019'!$BQ$76</f>
        <v>0</v>
      </c>
      <c r="J85" s="6">
        <f>'Jan 2019'!I76/'Jan 2019'!$BQ$76</f>
        <v>0</v>
      </c>
      <c r="K85" s="6">
        <f>'Jan 2019'!J76/'Jan 2019'!$BQ$76</f>
        <v>0</v>
      </c>
      <c r="L85" s="6">
        <f>'Jan 2019'!K76/'Jan 2019'!$BQ$76</f>
        <v>0</v>
      </c>
      <c r="M85" s="6">
        <f>'Jan 2019'!L76/'Jan 2019'!$BQ$76</f>
        <v>0</v>
      </c>
      <c r="N85" s="6">
        <f>'Jan 2019'!M76/'Jan 2019'!$BQ$76</f>
        <v>0</v>
      </c>
      <c r="O85" s="6">
        <f>'Jan 2019'!N76/'Jan 2019'!$BQ$76</f>
        <v>0</v>
      </c>
      <c r="P85" s="6">
        <f>'Jan 2019'!O76/'Jan 2019'!$BQ$76</f>
        <v>0</v>
      </c>
      <c r="Q85" s="6">
        <f>'Jan 2019'!P76/'Jan 2019'!$BQ$76</f>
        <v>0</v>
      </c>
      <c r="R85" s="6">
        <f>'Jan 2019'!Q76/'Jan 2019'!$BQ$76</f>
        <v>0</v>
      </c>
      <c r="S85" s="6">
        <f>'Jan 2019'!R76/'Jan 2019'!$BQ$76</f>
        <v>0</v>
      </c>
      <c r="T85" s="6">
        <f>'Jan 2019'!S76/'Jan 2019'!$BQ$76</f>
        <v>0</v>
      </c>
      <c r="U85" s="6">
        <f>'Jan 2019'!T76/'Jan 2019'!$BQ$76</f>
        <v>0</v>
      </c>
      <c r="V85" s="6">
        <f>'Jan 2019'!U76/'Jan 2019'!$BQ$76</f>
        <v>0</v>
      </c>
      <c r="W85" s="162">
        <f>'Jan 2019'!V76/'Jan 2019'!$BQ$76</f>
        <v>0</v>
      </c>
      <c r="X85" s="162">
        <f>'Jan 2019'!W76/'Jan 2019'!$BQ$76</f>
        <v>0</v>
      </c>
      <c r="Y85" s="6">
        <f>'Jan 2019'!X76/'Jan 2019'!$BQ$76</f>
        <v>0</v>
      </c>
      <c r="Z85" s="6">
        <f>'Jan 2019'!Z76/'Jan 2019'!$BQ$76</f>
        <v>0</v>
      </c>
      <c r="AA85" s="6">
        <f>'Jan 2019'!AA76/'Jan 2019'!$BQ$76</f>
        <v>0</v>
      </c>
      <c r="AB85" s="6">
        <f>'Jan 2019'!AB76/'Jan 2019'!$BQ$76</f>
        <v>0</v>
      </c>
      <c r="AC85" s="6">
        <f>'Jan 2019'!AC76/'Jan 2019'!$BQ$76</f>
        <v>0</v>
      </c>
      <c r="AD85" s="6">
        <f>'Jan 2019'!AD76/'Jan 2019'!$BQ$76</f>
        <v>0</v>
      </c>
      <c r="AE85" s="6">
        <f>'Jan 2019'!AE76/'Jan 2019'!$BQ$76</f>
        <v>0</v>
      </c>
      <c r="AF85" s="6">
        <f>'Jan 2019'!AF76/'Jan 2019'!$BQ$76</f>
        <v>0</v>
      </c>
      <c r="AG85" s="6">
        <f>'Jan 2019'!AG76/'Jan 2019'!$BQ$76</f>
        <v>0</v>
      </c>
      <c r="AH85" s="6">
        <f>'Jan 2019'!AI76/'Jan 2019'!$BQ$76</f>
        <v>0</v>
      </c>
      <c r="AI85" s="6">
        <f>'Jan 2019'!AJ76/'Jan 2019'!$BQ$76</f>
        <v>0</v>
      </c>
      <c r="AJ85" s="6">
        <f>'Jan 2019'!AK76/'Jan 2019'!$BQ$76</f>
        <v>0</v>
      </c>
      <c r="AK85" s="6">
        <f>'Jan 2019'!AL76/'Jan 2019'!$BQ$76</f>
        <v>0</v>
      </c>
      <c r="AL85" s="162">
        <f>'Jan 2019'!AM76/'Jan 2019'!$BQ$76</f>
        <v>0</v>
      </c>
      <c r="AM85" s="162">
        <f>'Jan 2019'!AN76/'Jan 2019'!$BQ$76</f>
        <v>0</v>
      </c>
      <c r="AN85" s="162">
        <f>'Jan 2019'!AO76/'Jan 2019'!$BQ$76</f>
        <v>0</v>
      </c>
      <c r="AO85" s="162">
        <f>'Jan 2019'!AP76/'Jan 2019'!$BQ$76</f>
        <v>0</v>
      </c>
      <c r="AP85" s="162">
        <f>'Jan 2019'!AQ76/'Jan 2019'!$BQ$76</f>
        <v>0</v>
      </c>
      <c r="AQ85" s="353">
        <f>'Jan 2019'!AR76/'Jan 2019'!$BQ$76</f>
        <v>0</v>
      </c>
      <c r="AR85" s="6">
        <f>'Jan 2019'!AS76/'Jan 2019'!$BQ$76</f>
        <v>0</v>
      </c>
      <c r="AS85" s="353">
        <f>'Jan 2019'!AT76/'Jan 2019'!$BQ$76</f>
        <v>0</v>
      </c>
      <c r="AT85" s="6">
        <f>'Jan 2019'!AU76/'Jan 2019'!$BQ$76</f>
        <v>0</v>
      </c>
      <c r="AU85" s="6">
        <f>'Jan 2019'!AV76/'Jan 2019'!$BQ$76</f>
        <v>0</v>
      </c>
      <c r="AV85" s="25" t="e">
        <f>'Jan 2019'!#REF!/'Jan 2019'!$BQ$76</f>
        <v>#REF!</v>
      </c>
      <c r="AW85" s="162">
        <f>'Jan 2019'!AX76/'Jan 2019'!$BQ$76</f>
        <v>0</v>
      </c>
      <c r="AX85" s="162" t="e">
        <f>'Jan 2019'!#REF!/'Jan 2019'!$BQ$76</f>
        <v>#REF!</v>
      </c>
      <c r="AY85" s="162">
        <f>'Jan 2019'!AY76/'Jan 2019'!$BQ$76</f>
        <v>0</v>
      </c>
      <c r="AZ85" s="162">
        <f>'Jan 2019'!AZ76/'Jan 2019'!$BQ$76</f>
        <v>0</v>
      </c>
      <c r="BA85" s="6">
        <f>'Jan 2019'!BA76/'Jan 2019'!$BQ$76</f>
        <v>0</v>
      </c>
      <c r="BB85" s="159">
        <f>'Jan 2019'!BB76/'Jan 2019'!$BQ$76</f>
        <v>0</v>
      </c>
      <c r="BC85" s="159">
        <f>'Jan 2019'!BE76/'Jan 2019'!$BQ$76</f>
        <v>0</v>
      </c>
      <c r="BD85" s="159">
        <f>'Jan 2019'!BF76/'Jan 2019'!$BQ$76</f>
        <v>0</v>
      </c>
      <c r="BE85" s="159">
        <f>'Jan 2019'!BG76/'Jan 2019'!$BQ$76</f>
        <v>0</v>
      </c>
      <c r="BF85" s="159">
        <f>'Jan 2019'!BH76/'Jan 2019'!$BQ$76</f>
        <v>0</v>
      </c>
      <c r="BG85" s="159">
        <f>'Jan 2019'!BI76/'Jan 2019'!$BQ$76</f>
        <v>0</v>
      </c>
      <c r="BH85" s="159">
        <f>'Jan 2019'!BJ76/'Jan 2019'!$BQ$76</f>
        <v>0</v>
      </c>
      <c r="BI85" s="159">
        <f>'Jan 2019'!BK76/'Jan 2019'!$BQ$76</f>
        <v>0</v>
      </c>
      <c r="BJ85" s="11" t="e">
        <f t="shared" si="46"/>
        <v>#REF!</v>
      </c>
      <c r="BK85" s="11">
        <f>Summary!C78</f>
        <v>0</v>
      </c>
      <c r="BL85" s="115" t="e">
        <f t="shared" si="48"/>
        <v>#REF!</v>
      </c>
      <c r="BM85" s="153" t="e">
        <f>BJ85='Jan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2371071.101617333</v>
      </c>
      <c r="E86" s="145">
        <f>SUM(E69:E85)</f>
        <v>2700000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309734.51327433635</v>
      </c>
      <c r="L86" s="165">
        <f t="shared" si="51"/>
        <v>0</v>
      </c>
      <c r="M86" s="165">
        <f t="shared" si="51"/>
        <v>0</v>
      </c>
      <c r="N86" s="165">
        <f t="shared" si="51"/>
        <v>221238.93805309737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243362.83185840709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0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572932.56026853842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442477.8761061948</v>
      </c>
      <c r="AX86" s="62" t="e">
        <f t="shared" si="51"/>
        <v>#REF!</v>
      </c>
      <c r="AY86" s="165">
        <f t="shared" si="51"/>
        <v>0</v>
      </c>
      <c r="AZ86" s="165">
        <f t="shared" si="51"/>
        <v>176991.1504424779</v>
      </c>
      <c r="BA86" s="165">
        <f t="shared" si="51"/>
        <v>265486.72566371685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2700000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BJ88='Jan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Summary!C81</f>
        <v>0</v>
      </c>
      <c r="BL89" s="114">
        <f>BK89-BJ89</f>
        <v>0</v>
      </c>
      <c r="BM89" s="153" t="e">
        <f>BJ89='Jan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884955.75221238949</v>
      </c>
      <c r="E90" s="48">
        <f>BK90</f>
        <v>1000000</v>
      </c>
      <c r="F90" s="138" t="e">
        <f>E90-B90</f>
        <v>#REF!</v>
      </c>
      <c r="G90" s="93" t="s">
        <v>100</v>
      </c>
      <c r="H90" s="158">
        <f>'Jan 2019'!G80/'Jan 2019'!$BQ$80</f>
        <v>0</v>
      </c>
      <c r="I90" s="6">
        <f>'Jan 2019'!H80/'Jan 2019'!$BQ$80</f>
        <v>0</v>
      </c>
      <c r="J90" s="6">
        <f>'Jan 2019'!I80/'Jan 2019'!$BQ$80</f>
        <v>0</v>
      </c>
      <c r="K90" s="6">
        <f>'Jan 2019'!J80/'Jan 2019'!$BQ$80</f>
        <v>0</v>
      </c>
      <c r="L90" s="6">
        <f>'Jan 2019'!K80/'Jan 2019'!$BQ$80</f>
        <v>0</v>
      </c>
      <c r="M90" s="6">
        <f>'Jan 2019'!L80/'Jan 2019'!$BQ$80</f>
        <v>0</v>
      </c>
      <c r="N90" s="6">
        <f>'Jan 2019'!M80/'Jan 2019'!$BQ$80</f>
        <v>88495.575221238949</v>
      </c>
      <c r="O90" s="6">
        <f>'Jan 2019'!N80/'Jan 2019'!$BQ$80</f>
        <v>0</v>
      </c>
      <c r="P90" s="6">
        <f>'Jan 2019'!O80/'Jan 2019'!$BQ$80</f>
        <v>0</v>
      </c>
      <c r="Q90" s="6">
        <f>'Jan 2019'!P80/'Jan 2019'!$BQ$80</f>
        <v>0</v>
      </c>
      <c r="R90" s="6">
        <f>'Jan 2019'!Q80/'Jan 2019'!$BQ$80</f>
        <v>93351.327433628321</v>
      </c>
      <c r="S90" s="6">
        <f>'Jan 2019'!R80/'Jan 2019'!$BQ$80</f>
        <v>0</v>
      </c>
      <c r="T90" s="349">
        <f>'Jan 2019'!S80/'Jan 2019'!$BQ$80</f>
        <v>0</v>
      </c>
      <c r="U90" s="349">
        <f>'Jan 2019'!T80/'Jan 2019'!$BQ$80</f>
        <v>0</v>
      </c>
      <c r="V90" s="6">
        <f>'Jan 2019'!U80/'Jan 2019'!$BQ$80</f>
        <v>0</v>
      </c>
      <c r="W90" s="162">
        <f>'Jan 2019'!V80/'Jan 2019'!$BQ$80</f>
        <v>0</v>
      </c>
      <c r="X90" s="162">
        <f>'Jan 2019'!W80/'Jan 2019'!$BQ$80</f>
        <v>0</v>
      </c>
      <c r="Y90" s="6">
        <f>'Jan 2019'!X80/'Jan 2019'!$BQ$80</f>
        <v>0</v>
      </c>
      <c r="Z90" s="6">
        <f>'Jan 2019'!Z80/'Jan 2019'!$BQ$80</f>
        <v>0</v>
      </c>
      <c r="AA90" s="6">
        <f>'Jan 2019'!AA80/'Jan 2019'!$BQ$80</f>
        <v>0</v>
      </c>
      <c r="AB90" s="339">
        <f>'Jan 2019'!AB80/'Jan 2019'!$BQ$80</f>
        <v>0</v>
      </c>
      <c r="AC90" s="339">
        <f>'Jan 2019'!AC80/'Jan 2019'!$BQ$80</f>
        <v>0</v>
      </c>
      <c r="AD90" s="339">
        <f>'Jan 2019'!AD80/'Jan 2019'!$BQ$80</f>
        <v>0</v>
      </c>
      <c r="AE90" s="339">
        <f>'Jan 2019'!AE80/'Jan 2019'!$BQ$80</f>
        <v>0</v>
      </c>
      <c r="AF90" s="6">
        <f>'Jan 2019'!AF80/'Jan 2019'!$BQ$80</f>
        <v>0</v>
      </c>
      <c r="AG90" s="6">
        <f>'Jan 2019'!AG80/'Jan 2019'!$BQ$80</f>
        <v>0</v>
      </c>
      <c r="AH90" s="6">
        <f>'Jan 2019'!AI80/'Jan 2019'!$BQ$80</f>
        <v>0</v>
      </c>
      <c r="AI90" s="6">
        <f>'Jan 2019'!AJ80/'Jan 2019'!$BQ$80</f>
        <v>0</v>
      </c>
      <c r="AJ90" s="6">
        <f>'Jan 2019'!AK80/'Jan 2019'!$BQ$80</f>
        <v>0</v>
      </c>
      <c r="AK90" s="6">
        <f>'Jan 2019'!AL80/'Jan 2019'!$BQ$80</f>
        <v>0</v>
      </c>
      <c r="AL90" s="162">
        <f>'Jan 2019'!AM80/'Jan 2019'!$BQ$80</f>
        <v>0</v>
      </c>
      <c r="AM90" s="162">
        <f>'Jan 2019'!AN80/'Jan 2019'!$BQ$80</f>
        <v>0</v>
      </c>
      <c r="AN90" s="162">
        <f>'Jan 2019'!AO80/'Jan 2019'!$BQ$80</f>
        <v>0</v>
      </c>
      <c r="AO90" s="162">
        <f>'Jan 2019'!AP80/'Jan 2019'!$BQ$80</f>
        <v>88495.575221238949</v>
      </c>
      <c r="AP90" s="162">
        <f>'Jan 2019'!AQ80/'Jan 2019'!$BQ$80</f>
        <v>0</v>
      </c>
      <c r="AQ90" s="353">
        <f>'Jan 2019'!AR80/'Jan 2019'!$BQ$80</f>
        <v>0</v>
      </c>
      <c r="AR90" s="342">
        <f>'Jan 2019'!AS80/'Jan 2019'!$BQ$80</f>
        <v>0</v>
      </c>
      <c r="AS90" s="357">
        <f>'Jan 2019'!AT80/'Jan 2019'!$BQ$80</f>
        <v>88495.575221238949</v>
      </c>
      <c r="AT90" s="344">
        <f>'Jan 2019'!AU80/'Jan 2019'!$BQ$80</f>
        <v>88495.575221238949</v>
      </c>
      <c r="AU90" s="342">
        <f>'Jan 2019'!AV80/'Jan 2019'!$BQ$80</f>
        <v>0</v>
      </c>
      <c r="AV90" s="344" t="e">
        <f>'Jan 2019'!#REF!/'Jan 2019'!$BQ$80</f>
        <v>#REF!</v>
      </c>
      <c r="AW90" s="162">
        <f>'Jan 2019'!AX80/'Jan 2019'!$BQ$80</f>
        <v>0</v>
      </c>
      <c r="AX90" s="341" t="e">
        <f>'Jan 2019'!#REF!/'Jan 2019'!$BQ$80</f>
        <v>#REF!</v>
      </c>
      <c r="AY90" s="162">
        <f>'Jan 2019'!AY80/'Jan 2019'!$BQ$80</f>
        <v>0</v>
      </c>
      <c r="AZ90" s="162">
        <f>'Jan 2019'!AZ80/'Jan 2019'!$BQ$80</f>
        <v>0</v>
      </c>
      <c r="BA90" s="6">
        <f>'Jan 2019'!BA80/'Jan 2019'!$BQ$80</f>
        <v>0</v>
      </c>
      <c r="BB90" s="158">
        <f>'Jan 2019'!BB80/'Jan 2019'!$BQ$80</f>
        <v>0</v>
      </c>
      <c r="BC90" s="158">
        <f>'Jan 2019'!BE80/'Jan 2019'!$BQ$80</f>
        <v>0</v>
      </c>
      <c r="BD90" s="158">
        <f>'Jan 2019'!BF80/'Jan 2019'!$BQ$80</f>
        <v>0</v>
      </c>
      <c r="BE90" s="159">
        <f>'Jan 2019'!BG80/'Jan 2019'!$BQ$80</f>
        <v>0</v>
      </c>
      <c r="BF90" s="55">
        <f>'Jan 2019'!BH80/'Jan 2019'!$BQ$80</f>
        <v>0</v>
      </c>
      <c r="BG90" s="159">
        <f>'Jan 2019'!BI80/'Jan 2019'!$BQ$80</f>
        <v>0</v>
      </c>
      <c r="BH90" s="159">
        <f>'Jan 2019'!BJ80/'Jan 2019'!$BQ$80</f>
        <v>0</v>
      </c>
      <c r="BI90" s="159">
        <f>'Jan 2019'!BK80/'Jan 2019'!$BQ$80</f>
        <v>0</v>
      </c>
      <c r="BJ90" s="11" t="e">
        <f>SUM(H90:BI90)</f>
        <v>#REF!</v>
      </c>
      <c r="BK90" s="11">
        <f>Summary!C82</f>
        <v>1000000</v>
      </c>
      <c r="BL90" s="114" t="e">
        <f>BK90-BJ90</f>
        <v>#REF!</v>
      </c>
      <c r="BM90" s="153" t="e">
        <f>BJ90='Jan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BJ91='Jan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1061946.9026548674</v>
      </c>
      <c r="E92" s="48">
        <f>BK92</f>
        <v>1200000</v>
      </c>
      <c r="F92" s="138" t="e">
        <f>E92-B92</f>
        <v>#REF!</v>
      </c>
      <c r="G92" s="93" t="s">
        <v>102</v>
      </c>
      <c r="H92" s="158">
        <f>'Jan 2019'!G81/'Jan 2019'!$BQ$81</f>
        <v>0</v>
      </c>
      <c r="I92" s="6">
        <f>'Jan 2019'!H81/'Jan 2019'!$BQ$81</f>
        <v>0</v>
      </c>
      <c r="J92" s="6">
        <f>'Jan 2019'!I81/'Jan 2019'!$BQ$81</f>
        <v>0</v>
      </c>
      <c r="K92" s="6">
        <f>'Jan 2019'!J81/'Jan 2019'!$BQ$81</f>
        <v>176991.1504424779</v>
      </c>
      <c r="L92" s="6">
        <f>'Jan 2019'!K81/'Jan 2019'!$BQ$81</f>
        <v>0</v>
      </c>
      <c r="M92" s="6">
        <f>'Jan 2019'!L81/'Jan 2019'!$BQ$81</f>
        <v>0</v>
      </c>
      <c r="N92" s="6">
        <f>'Jan 2019'!M81/'Jan 2019'!$BQ$81</f>
        <v>176991.1504424779</v>
      </c>
      <c r="O92" s="6">
        <f>'Jan 2019'!N81/'Jan 2019'!$BQ$81</f>
        <v>0</v>
      </c>
      <c r="P92" s="6">
        <f>'Jan 2019'!O81/'Jan 2019'!$BQ$81</f>
        <v>0</v>
      </c>
      <c r="Q92" s="6">
        <f>'Jan 2019'!P81/'Jan 2019'!$BQ$81</f>
        <v>0</v>
      </c>
      <c r="R92" s="6">
        <f>'Jan 2019'!Q81/'Jan 2019'!$BQ$81</f>
        <v>88495.575221238949</v>
      </c>
      <c r="S92" s="6">
        <f>'Jan 2019'!R81/'Jan 2019'!$BQ$81</f>
        <v>0</v>
      </c>
      <c r="T92" s="349">
        <f>'Jan 2019'!S81/'Jan 2019'!$BQ$81</f>
        <v>0</v>
      </c>
      <c r="U92" s="349">
        <f>'Jan 2019'!T81/'Jan 2019'!$BQ$81</f>
        <v>88495.575221238949</v>
      </c>
      <c r="V92" s="6">
        <f>'Jan 2019'!U81/'Jan 2019'!$BQ$81</f>
        <v>0</v>
      </c>
      <c r="W92" s="162">
        <f>'Jan 2019'!V81/'Jan 2019'!$BQ$81</f>
        <v>0</v>
      </c>
      <c r="X92" s="162">
        <f>'Jan 2019'!W81/'Jan 2019'!$BQ$81</f>
        <v>0</v>
      </c>
      <c r="Y92" s="351">
        <f>'Jan 2019'!X81/'Jan 2019'!$BQ$81</f>
        <v>176991.1504424779</v>
      </c>
      <c r="Z92" s="6">
        <f>'Jan 2019'!Z81/'Jan 2019'!$BQ$81</f>
        <v>0</v>
      </c>
      <c r="AA92" s="6">
        <f>'Jan 2019'!AA81/'Jan 2019'!$BQ$81</f>
        <v>0</v>
      </c>
      <c r="AB92" s="6">
        <f>'Jan 2019'!AB81/'Jan 2019'!$BQ$81</f>
        <v>16094.690265486726</v>
      </c>
      <c r="AC92" s="6">
        <f>'Jan 2019'!AC81/'Jan 2019'!$BQ$81</f>
        <v>0</v>
      </c>
      <c r="AD92" s="6">
        <f>'Jan 2019'!AD81/'Jan 2019'!$BQ$81</f>
        <v>0</v>
      </c>
      <c r="AE92" s="6">
        <f>'Jan 2019'!AE81/'Jan 2019'!$BQ$81</f>
        <v>0</v>
      </c>
      <c r="AF92" s="6">
        <f>'Jan 2019'!AF81/'Jan 2019'!$BQ$81</f>
        <v>0</v>
      </c>
      <c r="AG92" s="6">
        <f>'Jan 2019'!AG81/'Jan 2019'!$BQ$81</f>
        <v>0</v>
      </c>
      <c r="AH92" s="6">
        <f>'Jan 2019'!AI81/'Jan 2019'!$BQ$81</f>
        <v>0</v>
      </c>
      <c r="AI92" s="6">
        <f>'Jan 2019'!AJ81/'Jan 2019'!$BQ$81</f>
        <v>0</v>
      </c>
      <c r="AJ92" s="6">
        <f>'Jan 2019'!AK81/'Jan 2019'!$BQ$81</f>
        <v>0</v>
      </c>
      <c r="AK92" s="6">
        <f>'Jan 2019'!AL81/'Jan 2019'!$BQ$81</f>
        <v>0</v>
      </c>
      <c r="AL92" s="162">
        <f>'Jan 2019'!AM81/'Jan 2019'!$BQ$81</f>
        <v>0</v>
      </c>
      <c r="AM92" s="162">
        <f>'Jan 2019'!AN81/'Jan 2019'!$BQ$81</f>
        <v>0</v>
      </c>
      <c r="AN92" s="162">
        <f>'Jan 2019'!AO81/'Jan 2019'!$BQ$81</f>
        <v>88495.575221238949</v>
      </c>
      <c r="AO92" s="162">
        <f>'Jan 2019'!AP81/'Jan 2019'!$BQ$81</f>
        <v>0</v>
      </c>
      <c r="AP92" s="162">
        <f>'Jan 2019'!AQ81/'Jan 2019'!$BQ$81</f>
        <v>0</v>
      </c>
      <c r="AQ92" s="354">
        <f>'Jan 2019'!AR81/'Jan 2019'!$BQ$81</f>
        <v>0</v>
      </c>
      <c r="AR92" s="162">
        <f>'Jan 2019'!AS81/'Jan 2019'!$BQ$81</f>
        <v>0</v>
      </c>
      <c r="AS92" s="162">
        <f>'Jan 2019'!AT81/'Jan 2019'!$BQ$81</f>
        <v>0</v>
      </c>
      <c r="AT92" s="344">
        <f>'Jan 2019'!AU81/'Jan 2019'!$BQ$81</f>
        <v>176991.1504424779</v>
      </c>
      <c r="AU92" s="342">
        <f>'Jan 2019'!AV81/'Jan 2019'!$BQ$81</f>
        <v>28207.964601769912</v>
      </c>
      <c r="AV92" s="344" t="e">
        <f>'Jan 2019'!#REF!/'Jan 2019'!$BQ$81</f>
        <v>#REF!</v>
      </c>
      <c r="AW92" s="162">
        <f>'Jan 2019'!AX81/'Jan 2019'!$BQ$81</f>
        <v>0</v>
      </c>
      <c r="AX92" s="357" t="e">
        <f>'Jan 2019'!#REF!/'Jan 2019'!$BQ$81</f>
        <v>#REF!</v>
      </c>
      <c r="AY92" s="162">
        <f>'Jan 2019'!AY81/'Jan 2019'!$BQ$81</f>
        <v>176991.1504424779</v>
      </c>
      <c r="AZ92" s="162">
        <f>'Jan 2019'!AZ81/'Jan 2019'!$BQ$81</f>
        <v>0</v>
      </c>
      <c r="BA92" s="6">
        <f>'Jan 2019'!BA81/'Jan 2019'!$BQ$81</f>
        <v>0</v>
      </c>
      <c r="BB92" s="159">
        <f>'Jan 2019'!BB81/'Jan 2019'!$BQ$81</f>
        <v>0</v>
      </c>
      <c r="BC92" s="159">
        <f>'Jan 2019'!BE81/'Jan 2019'!$BQ$81</f>
        <v>0</v>
      </c>
      <c r="BD92" s="159">
        <f>'Jan 2019'!BF81/'Jan 2019'!$BQ$81</f>
        <v>0</v>
      </c>
      <c r="BE92" s="159">
        <f>'Jan 2019'!BG81/'Jan 2019'!$BQ$81</f>
        <v>0</v>
      </c>
      <c r="BF92" s="159">
        <f>'Jan 2019'!BH81/'Jan 2019'!$BQ$81</f>
        <v>0</v>
      </c>
      <c r="BG92" s="159">
        <f>'Jan 2019'!BI81/'Jan 2019'!$BQ$81</f>
        <v>0</v>
      </c>
      <c r="BH92" s="159">
        <f>'Jan 2019'!BJ81/'Jan 2019'!$BQ$81</f>
        <v>0</v>
      </c>
      <c r="BI92" s="159">
        <f>'Jan 2019'!BK81/'Jan 2019'!$BQ$81</f>
        <v>0</v>
      </c>
      <c r="BJ92" s="11" t="e">
        <f>SUM(H92:BI92)</f>
        <v>#REF!</v>
      </c>
      <c r="BK92" s="11">
        <f>Summary!C83</f>
        <v>1200000</v>
      </c>
      <c r="BL92" s="106" t="e">
        <f>BK92-BJ92</f>
        <v>#REF!</v>
      </c>
      <c r="BM92" s="153" t="e">
        <f>BJ92='Jan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176991.1504424779</v>
      </c>
      <c r="L93" s="165">
        <f t="shared" si="55"/>
        <v>0</v>
      </c>
      <c r="M93" s="165">
        <f t="shared" si="55"/>
        <v>0</v>
      </c>
      <c r="N93" s="165">
        <f t="shared" si="55"/>
        <v>265486.72566371685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181846.90265486727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176991.1504424779</v>
      </c>
      <c r="Z93" s="165">
        <f t="shared" si="55"/>
        <v>0</v>
      </c>
      <c r="AA93" s="165">
        <f t="shared" si="55"/>
        <v>0</v>
      </c>
      <c r="AB93" s="165">
        <f t="shared" si="55"/>
        <v>16094.690265486726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0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0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28207.964601769912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0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884955.75221238949</v>
      </c>
      <c r="E95" s="48">
        <f>BK95</f>
        <v>1000000</v>
      </c>
      <c r="F95" s="138" t="e">
        <f>E95-B95</f>
        <v>#REF!</v>
      </c>
      <c r="G95" s="93" t="s">
        <v>104</v>
      </c>
      <c r="H95" s="158">
        <f>'Jan 2019'!G84/'Jan 2019'!$BQ$84</f>
        <v>0</v>
      </c>
      <c r="I95" s="158">
        <f>'Jan 2019'!H84/'Jan 2019'!$BQ$84</f>
        <v>0</v>
      </c>
      <c r="J95" s="158">
        <f>'Jan 2019'!I84/'Jan 2019'!$BQ$84</f>
        <v>0</v>
      </c>
      <c r="K95" s="158">
        <f>'Jan 2019'!J84/'Jan 2019'!$BQ$84</f>
        <v>0</v>
      </c>
      <c r="L95" s="158">
        <f>'Jan 2019'!K84/'Jan 2019'!$BQ$84</f>
        <v>0</v>
      </c>
      <c r="M95" s="158">
        <f>'Jan 2019'!L84/'Jan 2019'!$BQ$84</f>
        <v>0</v>
      </c>
      <c r="N95" s="158">
        <f>'Jan 2019'!M84/'Jan 2019'!$BQ$84</f>
        <v>0</v>
      </c>
      <c r="O95" s="158">
        <f>'Jan 2019'!N84/'Jan 2019'!$BQ$84</f>
        <v>0</v>
      </c>
      <c r="P95" s="158">
        <f>'Jan 2019'!O84/'Jan 2019'!$BQ$84</f>
        <v>0</v>
      </c>
      <c r="Q95" s="158">
        <f>'Jan 2019'!P84/'Jan 2019'!$BQ$84</f>
        <v>0</v>
      </c>
      <c r="R95" s="158">
        <f>'Jan 2019'!Q84/'Jan 2019'!$BQ$84</f>
        <v>0</v>
      </c>
      <c r="S95" s="158">
        <f>'Jan 2019'!R84/'Jan 2019'!$BQ$84</f>
        <v>0</v>
      </c>
      <c r="T95" s="158">
        <f>'Jan 2019'!S84/'Jan 2019'!$BQ$84</f>
        <v>0</v>
      </c>
      <c r="U95" s="158">
        <f>'Jan 2019'!T84/'Jan 2019'!$BQ$84</f>
        <v>0</v>
      </c>
      <c r="V95" s="158">
        <f>'Jan 2019'!U84/'Jan 2019'!$BQ$84</f>
        <v>0</v>
      </c>
      <c r="W95" s="159">
        <f>'Jan 2019'!V84/'Jan 2019'!$BQ$84</f>
        <v>0</v>
      </c>
      <c r="X95" s="159">
        <f>'Jan 2019'!W84/'Jan 2019'!$BQ$84</f>
        <v>0</v>
      </c>
      <c r="Y95" s="158">
        <f>'Jan 2019'!X84/'Jan 2019'!$BQ$84</f>
        <v>0</v>
      </c>
      <c r="Z95" s="158">
        <f>'Jan 2019'!Z84/'Jan 2019'!$BQ$84</f>
        <v>0</v>
      </c>
      <c r="AA95" s="158">
        <f>'Jan 2019'!AA84/'Jan 2019'!$BQ$84</f>
        <v>0</v>
      </c>
      <c r="AB95" s="158">
        <f>'Jan 2019'!AB84/'Jan 2019'!$BQ$84</f>
        <v>0</v>
      </c>
      <c r="AC95" s="158">
        <f>'Jan 2019'!AC84/'Jan 2019'!$BQ$84</f>
        <v>0</v>
      </c>
      <c r="AD95" s="158">
        <f>'Jan 2019'!AD84/'Jan 2019'!$BQ$84</f>
        <v>0</v>
      </c>
      <c r="AE95" s="158">
        <f>'Jan 2019'!AE84/'Jan 2019'!$BQ$84</f>
        <v>0</v>
      </c>
      <c r="AF95" s="288">
        <f>'Jan 2019'!AF84/'Jan 2019'!$BQ$84</f>
        <v>0</v>
      </c>
      <c r="AG95" s="158">
        <f>'Jan 2019'!AG84/'Jan 2019'!$BQ$84</f>
        <v>0</v>
      </c>
      <c r="AH95" s="158">
        <f>'Jan 2019'!AI84/'Jan 2019'!$BQ$84</f>
        <v>0</v>
      </c>
      <c r="AI95" s="158">
        <f>'Jan 2019'!AJ84/'Jan 2019'!$BQ$84</f>
        <v>442477.87610619474</v>
      </c>
      <c r="AJ95" s="158">
        <f>'Jan 2019'!AK84/'Jan 2019'!$BQ$84</f>
        <v>0</v>
      </c>
      <c r="AK95" s="467">
        <f>'Jan 2019'!AL84/'Jan 2019'!$BQ$84</f>
        <v>0</v>
      </c>
      <c r="AL95" s="159">
        <f>'Jan 2019'!AM84/'Jan 2019'!$BQ$84</f>
        <v>0</v>
      </c>
      <c r="AM95" s="159">
        <f>'Jan 2019'!AN84/'Jan 2019'!$BQ$84</f>
        <v>0</v>
      </c>
      <c r="AN95" s="159">
        <f>'Jan 2019'!AO84/'Jan 2019'!$BQ$84</f>
        <v>0</v>
      </c>
      <c r="AO95" s="159">
        <f>'Jan 2019'!AP84/'Jan 2019'!$BQ$84</f>
        <v>0</v>
      </c>
      <c r="AP95" s="159">
        <f>'Jan 2019'!AQ84/'Jan 2019'!$BQ$84</f>
        <v>0</v>
      </c>
      <c r="AQ95" s="158">
        <f>'Jan 2019'!AR84/'Jan 2019'!$BQ$84</f>
        <v>0</v>
      </c>
      <c r="AR95" s="59">
        <f>'Jan 2019'!AS84/'Jan 2019'!$BQ$84</f>
        <v>0</v>
      </c>
      <c r="AS95" s="59">
        <f>'Jan 2019'!AT84/'Jan 2019'!$BQ$84</f>
        <v>0</v>
      </c>
      <c r="AT95" s="158">
        <f>'Jan 2019'!AU84/'Jan 2019'!$BQ$84</f>
        <v>0</v>
      </c>
      <c r="AU95" s="64">
        <f>'Jan 2019'!AV84/'Jan 2019'!$BQ$84</f>
        <v>0</v>
      </c>
      <c r="AV95" s="60" t="e">
        <f>'Jan 2019'!#REF!/'Jan 2019'!$BQ$84</f>
        <v>#REF!</v>
      </c>
      <c r="AW95" s="159">
        <f>'Jan 2019'!AX84/'Jan 2019'!$BQ$84</f>
        <v>0</v>
      </c>
      <c r="AX95" s="60" t="e">
        <f>'Jan 2019'!#REF!/'Jan 2019'!$BQ$84</f>
        <v>#REF!</v>
      </c>
      <c r="AY95" s="159">
        <f>'Jan 2019'!AY84/'Jan 2019'!$BQ$84</f>
        <v>0</v>
      </c>
      <c r="AZ95" s="159">
        <f>'Jan 2019'!AZ84/'Jan 2019'!$BQ$84</f>
        <v>0</v>
      </c>
      <c r="BA95" s="158">
        <f>'Jan 2019'!BA84/'Jan 2019'!$BQ$84</f>
        <v>0</v>
      </c>
      <c r="BB95" s="159">
        <f>'Jan 2019'!BB84/'Jan 2019'!$BQ$84</f>
        <v>0</v>
      </c>
      <c r="BC95" s="159">
        <f>'Jan 2019'!BE84/'Jan 2019'!$BQ$84</f>
        <v>0</v>
      </c>
      <c r="BD95" s="159">
        <f>'Jan 2019'!BF84/'Jan 2019'!$BQ$84</f>
        <v>0</v>
      </c>
      <c r="BE95" s="159">
        <f>'Jan 2019'!BG84/'Jan 2019'!$BQ$84</f>
        <v>0</v>
      </c>
      <c r="BF95" s="159">
        <f>'Jan 2019'!BH84/'Jan 2019'!$BQ$84</f>
        <v>0</v>
      </c>
      <c r="BG95" s="159">
        <f>'Jan 2019'!BI84/'Jan 2019'!$BQ$84</f>
        <v>0</v>
      </c>
      <c r="BH95" s="159">
        <f>'Jan 2019'!BJ84/'Jan 2019'!$BQ$84</f>
        <v>0</v>
      </c>
      <c r="BI95" s="159">
        <f>'Jan 2019'!BK84/'Jan 2019'!$BQ$84</f>
        <v>0</v>
      </c>
      <c r="BJ95" s="11" t="e">
        <f>SUM(H95:BI95)</f>
        <v>#REF!</v>
      </c>
      <c r="BK95" s="11">
        <f>Summary!C86</f>
        <v>1000000</v>
      </c>
      <c r="BL95" s="114" t="e">
        <f>BK95-BJ95</f>
        <v>#REF!</v>
      </c>
      <c r="BM95" s="153" t="e">
        <f>BJ95='Jan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88495.575221238949</v>
      </c>
      <c r="E96" s="48">
        <f>BK96</f>
        <v>100000</v>
      </c>
      <c r="F96" s="138">
        <f>E96-B96</f>
        <v>100000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Summary!C89</f>
        <v>100000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442477.87610619474</v>
      </c>
      <c r="E97" s="48">
        <f>BK97</f>
        <v>500000</v>
      </c>
      <c r="F97" s="138" t="e">
        <f>E97-B97</f>
        <v>#REF!</v>
      </c>
      <c r="G97" s="93" t="s">
        <v>105</v>
      </c>
      <c r="H97" s="158">
        <f>'Jan 2019'!G88/'Jan 2019'!$BQ$88</f>
        <v>0</v>
      </c>
      <c r="I97" s="158">
        <f>'Jan 2019'!H88/'Jan 2019'!$BQ$88</f>
        <v>0</v>
      </c>
      <c r="J97" s="158">
        <f>'Jan 2019'!I88/'Jan 2019'!$BQ$88</f>
        <v>0</v>
      </c>
      <c r="K97" s="158">
        <f>'Jan 2019'!J88/'Jan 2019'!$BQ$88</f>
        <v>0</v>
      </c>
      <c r="L97" s="158">
        <f>'Jan 2019'!K88/'Jan 2019'!$BQ$88</f>
        <v>0</v>
      </c>
      <c r="M97" s="158">
        <f>'Jan 2019'!L88/'Jan 2019'!$BQ$88</f>
        <v>0</v>
      </c>
      <c r="N97" s="158">
        <f>'Jan 2019'!M88/'Jan 2019'!$BQ$88</f>
        <v>0</v>
      </c>
      <c r="O97" s="158">
        <f>'Jan 2019'!N88/'Jan 2019'!$BQ$88</f>
        <v>0</v>
      </c>
      <c r="P97" s="158">
        <f>'Jan 2019'!O88/'Jan 2019'!$BQ$88</f>
        <v>0</v>
      </c>
      <c r="Q97" s="158">
        <f>'Jan 2019'!P88/'Jan 2019'!$BQ$88</f>
        <v>0</v>
      </c>
      <c r="R97" s="158">
        <f>'Jan 2019'!Q88/'Jan 2019'!$BQ$88</f>
        <v>221238.93805309737</v>
      </c>
      <c r="S97" s="158">
        <f>'Jan 2019'!R88/'Jan 2019'!$BQ$88</f>
        <v>0</v>
      </c>
      <c r="T97" s="337" t="e">
        <f>'Jan 2019'!#REF!/'Jan 2019'!$BQ$88</f>
        <v>#REF!</v>
      </c>
      <c r="U97" s="337">
        <f>'Jan 2019'!T88/'Jan 2019'!$BQ$88</f>
        <v>0</v>
      </c>
      <c r="V97" s="158">
        <f>'Jan 2019'!U88/'Jan 2019'!$BQ$88</f>
        <v>0</v>
      </c>
      <c r="W97" s="159">
        <f>'Jan 2019'!V88/'Jan 2019'!$BQ$88</f>
        <v>0</v>
      </c>
      <c r="X97" s="159">
        <f>'Jan 2019'!W88/'Jan 2019'!$BQ$88</f>
        <v>0</v>
      </c>
      <c r="Y97" s="158">
        <f>'Jan 2019'!X88/'Jan 2019'!$BQ$88</f>
        <v>0</v>
      </c>
      <c r="Z97" s="158">
        <f>'Jan 2019'!Z88/'Jan 2019'!$BQ$88</f>
        <v>0</v>
      </c>
      <c r="AA97" s="158">
        <f>'Jan 2019'!AA88/'Jan 2019'!$BQ$88</f>
        <v>0</v>
      </c>
      <c r="AB97" s="158">
        <f>'Jan 2019'!AB88/'Jan 2019'!$BQ$88</f>
        <v>0</v>
      </c>
      <c r="AC97" s="158">
        <f>'Jan 2019'!AC88/'Jan 2019'!$BQ$88</f>
        <v>0</v>
      </c>
      <c r="AD97" s="158">
        <f>'Jan 2019'!AD88/'Jan 2019'!$BQ$88</f>
        <v>0</v>
      </c>
      <c r="AE97" s="158">
        <f>'Jan 2019'!AE88/'Jan 2019'!$BQ$88</f>
        <v>0</v>
      </c>
      <c r="AF97" s="158">
        <f>'Jan 2019'!AF88/'Jan 2019'!$BQ$88</f>
        <v>0</v>
      </c>
      <c r="AG97" s="158">
        <f>'Jan 2019'!AG88/'Jan 2019'!$BQ$88</f>
        <v>0</v>
      </c>
      <c r="AH97" s="158">
        <f>'Jan 2019'!AI88/'Jan 2019'!$BQ$88</f>
        <v>0</v>
      </c>
      <c r="AI97" s="158">
        <f>'Jan 2019'!AJ88/'Jan 2019'!$BQ$88</f>
        <v>0</v>
      </c>
      <c r="AJ97" s="158">
        <f>'Jan 2019'!AK88/'Jan 2019'!$BQ$88</f>
        <v>0</v>
      </c>
      <c r="AK97" s="158">
        <f>'Jan 2019'!AL88/'Jan 2019'!$BQ$88</f>
        <v>0</v>
      </c>
      <c r="AL97" s="159">
        <f>'Jan 2019'!AM88/'Jan 2019'!$BQ$88</f>
        <v>0</v>
      </c>
      <c r="AM97" s="159">
        <f>'Jan 2019'!AN88/'Jan 2019'!$BQ$88</f>
        <v>0</v>
      </c>
      <c r="AN97" s="159">
        <f>'Jan 2019'!AO88/'Jan 2019'!$BQ$88</f>
        <v>0</v>
      </c>
      <c r="AO97" s="159">
        <f>'Jan 2019'!AP88/'Jan 2019'!$BQ$88</f>
        <v>0</v>
      </c>
      <c r="AP97" s="159">
        <f>'Jan 2019'!AQ88/'Jan 2019'!$BQ$88</f>
        <v>0</v>
      </c>
      <c r="AQ97" s="158">
        <f>'Jan 2019'!AR88/'Jan 2019'!$BQ$88</f>
        <v>0</v>
      </c>
      <c r="AR97" s="158">
        <f>'Jan 2019'!AS88/'Jan 2019'!$BQ$88</f>
        <v>0</v>
      </c>
      <c r="AS97" s="58">
        <f>'Jan 2019'!AT88/'Jan 2019'!$BQ$88</f>
        <v>0</v>
      </c>
      <c r="AT97" s="158">
        <f>'Jan 2019'!AU88/'Jan 2019'!$BQ$88</f>
        <v>0</v>
      </c>
      <c r="AU97" s="159">
        <f>'Jan 2019'!AV88/'Jan 2019'!$BQ$88</f>
        <v>0</v>
      </c>
      <c r="AV97" s="60" t="e">
        <f>'Jan 2019'!#REF!/'Jan 2019'!$BQ$88</f>
        <v>#REF!</v>
      </c>
      <c r="AW97" s="159">
        <f>'Jan 2019'!AX88/'Jan 2019'!$BQ$88</f>
        <v>88495.575221238949</v>
      </c>
      <c r="AX97" s="60" t="e">
        <f>'Jan 2019'!#REF!/'Jan 2019'!$BQ$88</f>
        <v>#REF!</v>
      </c>
      <c r="AY97" s="159">
        <f>'Jan 2019'!AY88/'Jan 2019'!$BQ$88</f>
        <v>0</v>
      </c>
      <c r="AZ97" s="159">
        <f>'Jan 2019'!AZ88/'Jan 2019'!$BQ$88</f>
        <v>0</v>
      </c>
      <c r="BA97" s="158">
        <f>'Jan 2019'!BA88/'Jan 2019'!$BQ$88</f>
        <v>0</v>
      </c>
      <c r="BB97" s="159">
        <f>'Jan 2019'!BB88/'Jan 2019'!$BQ$88</f>
        <v>0</v>
      </c>
      <c r="BC97" s="159">
        <f>'Jan 2019'!BE88/'Jan 2019'!$BQ$88</f>
        <v>0</v>
      </c>
      <c r="BD97" s="159">
        <f>'Jan 2019'!BF88/'Jan 2019'!$BQ$88</f>
        <v>0</v>
      </c>
      <c r="BE97" s="159">
        <f>'Jan 2019'!BG88/'Jan 2019'!$BQ$88</f>
        <v>0</v>
      </c>
      <c r="BF97" s="159">
        <f>'Jan 2019'!BH88/'Jan 2019'!$BQ$88</f>
        <v>0</v>
      </c>
      <c r="BG97" s="159">
        <f>'Jan 2019'!BI88/'Jan 2019'!$BQ$88</f>
        <v>0</v>
      </c>
      <c r="BH97" s="159">
        <f>'Jan 2019'!BJ88/'Jan 2019'!$BQ$88</f>
        <v>0</v>
      </c>
      <c r="BI97" s="159">
        <f>'Jan 2019'!BK88/'Jan 2019'!$BQ$88</f>
        <v>0</v>
      </c>
      <c r="BJ97" s="11" t="e">
        <f>SUM(H97:BI97)</f>
        <v>#REF!</v>
      </c>
      <c r="BK97" s="11">
        <f>Summary!C90</f>
        <v>500000</v>
      </c>
      <c r="BL97" s="114" t="e">
        <f>BK97-BJ97</f>
        <v>#REF!</v>
      </c>
      <c r="BM97" s="153" t="e">
        <f>BJ97='Jan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1415929.2035398232</v>
      </c>
      <c r="E98" s="145">
        <f>SUM(E95:E97)</f>
        <v>1600000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221238.93805309737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0</v>
      </c>
      <c r="AE98" s="165">
        <f t="shared" si="60"/>
        <v>0</v>
      </c>
      <c r="AF98" s="165">
        <f t="shared" si="60"/>
        <v>0</v>
      </c>
      <c r="AG98" s="165">
        <f t="shared" si="60"/>
        <v>0</v>
      </c>
      <c r="AH98" s="165">
        <f t="shared" si="60"/>
        <v>0</v>
      </c>
      <c r="AI98" s="165">
        <f t="shared" si="60"/>
        <v>442477.87610619474</v>
      </c>
      <c r="AJ98" s="165">
        <f t="shared" si="60"/>
        <v>0</v>
      </c>
      <c r="AK98" s="165">
        <f t="shared" si="60"/>
        <v>0</v>
      </c>
      <c r="AL98" s="165">
        <f t="shared" si="60"/>
        <v>0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0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1600000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442477.87610619474</v>
      </c>
      <c r="E101" s="48">
        <f>BK101</f>
        <v>500000</v>
      </c>
      <c r="F101" s="138" t="e">
        <f>E101-B101</f>
        <v>#REF!</v>
      </c>
      <c r="G101" s="92" t="s">
        <v>108</v>
      </c>
      <c r="H101" s="158">
        <f>'Jan 2019'!G91/'Jan 2019'!$BQ$91</f>
        <v>0</v>
      </c>
      <c r="I101" s="158">
        <f>'Jan 2019'!H91/'Jan 2019'!$BQ$91</f>
        <v>0</v>
      </c>
      <c r="J101" s="158">
        <f>'Jan 2019'!I91/'Jan 2019'!$BQ$91</f>
        <v>0</v>
      </c>
      <c r="K101" s="158">
        <f>'Jan 2019'!J91/'Jan 2019'!$BQ$91</f>
        <v>0</v>
      </c>
      <c r="L101" s="158">
        <f>'Jan 2019'!K91/'Jan 2019'!$BQ$91</f>
        <v>0</v>
      </c>
      <c r="M101" s="158">
        <f>'Jan 2019'!L91/'Jan 2019'!$BQ$91</f>
        <v>0</v>
      </c>
      <c r="N101" s="158">
        <f>'Jan 2019'!M91/'Jan 2019'!$BQ$91</f>
        <v>0</v>
      </c>
      <c r="O101" s="158">
        <f>'Jan 2019'!N91/'Jan 2019'!$BQ$91</f>
        <v>0</v>
      </c>
      <c r="P101" s="158">
        <f>'Jan 2019'!O91/'Jan 2019'!$BQ$91</f>
        <v>0</v>
      </c>
      <c r="Q101" s="158">
        <f>'Jan 2019'!P91/'Jan 2019'!$BQ$91</f>
        <v>0</v>
      </c>
      <c r="R101" s="158">
        <f>'Jan 2019'!Q91/'Jan 2019'!$BQ$91</f>
        <v>0</v>
      </c>
      <c r="S101" s="158">
        <f>'Jan 2019'!R91/'Jan 2019'!$BQ$91</f>
        <v>0</v>
      </c>
      <c r="T101" s="158">
        <f>'Jan 2019'!S91/'Jan 2019'!$BQ$91</f>
        <v>0</v>
      </c>
      <c r="U101" s="158">
        <f>'Jan 2019'!T91/'Jan 2019'!$BQ$91</f>
        <v>0</v>
      </c>
      <c r="V101" s="158">
        <f>'Jan 2019'!U91/'Jan 2019'!$BQ$91</f>
        <v>0</v>
      </c>
      <c r="W101" s="159">
        <f>'Jan 2019'!V91/'Jan 2019'!$BQ$91</f>
        <v>0</v>
      </c>
      <c r="X101" s="159">
        <f>'Jan 2019'!W91/'Jan 2019'!$BQ$91</f>
        <v>0</v>
      </c>
      <c r="Y101" s="158">
        <f>'Jan 2019'!X91/'Jan 2019'!$BQ$91</f>
        <v>0</v>
      </c>
      <c r="Z101" s="158">
        <f>'Jan 2019'!Z91/'Jan 2019'!$BQ$91</f>
        <v>0</v>
      </c>
      <c r="AA101" s="158">
        <f>'Jan 2019'!AA91/'Jan 2019'!$BQ$91</f>
        <v>0</v>
      </c>
      <c r="AB101" s="161">
        <f>'Jan 2019'!AB91/'Jan 2019'!$BQ$91</f>
        <v>88495.575221238949</v>
      </c>
      <c r="AC101" s="158">
        <f>'Jan 2019'!AC91/'Jan 2019'!$BQ$91</f>
        <v>0</v>
      </c>
      <c r="AD101" s="288">
        <f>'Jan 2019'!AD91/'Jan 2019'!$BQ$91</f>
        <v>265486.72566371685</v>
      </c>
      <c r="AE101" s="158">
        <f>'Jan 2019'!AE91/'Jan 2019'!$BQ$91</f>
        <v>0</v>
      </c>
      <c r="AF101" s="288">
        <f>'Jan 2019'!AF91/'Jan 2019'!$BQ$91</f>
        <v>265486.72566371685</v>
      </c>
      <c r="AG101" s="158">
        <f>'Jan 2019'!AG91/'Jan 2019'!$BQ$91</f>
        <v>0</v>
      </c>
      <c r="AH101" s="158">
        <f>'Jan 2019'!AI91/'Jan 2019'!$BQ$91</f>
        <v>0</v>
      </c>
      <c r="AI101" s="158">
        <f>'Jan 2019'!AJ91/'Jan 2019'!$BQ$91</f>
        <v>0</v>
      </c>
      <c r="AJ101" s="288">
        <f>'Jan 2019'!AK91/'Jan 2019'!$BQ$91</f>
        <v>0</v>
      </c>
      <c r="AK101" s="467">
        <f>'Jan 2019'!AL91/'Jan 2019'!$BQ$91</f>
        <v>0</v>
      </c>
      <c r="AL101" s="159">
        <f>'Jan 2019'!AM91/'Jan 2019'!$BQ$91</f>
        <v>0</v>
      </c>
      <c r="AM101" s="136">
        <f>'Jan 2019'!AN91/'Jan 2019'!$BQ$91</f>
        <v>0</v>
      </c>
      <c r="AN101" s="159">
        <f>'Jan 2019'!AO91/'Jan 2019'!$BQ$91</f>
        <v>0</v>
      </c>
      <c r="AO101" s="159">
        <f>'Jan 2019'!AP91/'Jan 2019'!$BQ$91</f>
        <v>0</v>
      </c>
      <c r="AP101" s="159">
        <f>'Jan 2019'!AQ91/'Jan 2019'!$BQ$91</f>
        <v>0</v>
      </c>
      <c r="AQ101" s="58">
        <f>'Jan 2019'!AR91/'Jan 2019'!$BQ$91</f>
        <v>0</v>
      </c>
      <c r="AR101" s="158">
        <f>'Jan 2019'!AS91/'Jan 2019'!$BQ$91</f>
        <v>0</v>
      </c>
      <c r="AS101" s="58">
        <f>'Jan 2019'!AT91/'Jan 2019'!$BQ$91</f>
        <v>0</v>
      </c>
      <c r="AT101" s="158">
        <f>'Jan 2019'!AU91/'Jan 2019'!$BQ$91</f>
        <v>0</v>
      </c>
      <c r="AU101" s="159">
        <f>'Jan 2019'!AV91/'Jan 2019'!$BQ$91</f>
        <v>0</v>
      </c>
      <c r="AV101" s="60" t="e">
        <f>'Jan 2019'!#REF!/'Jan 2019'!$BQ$91</f>
        <v>#REF!</v>
      </c>
      <c r="AW101" s="159">
        <f>'Jan 2019'!AX91/'Jan 2019'!$BQ$91</f>
        <v>0</v>
      </c>
      <c r="AX101" s="71" t="e">
        <f>'Jan 2019'!#REF!/'Jan 2019'!$BQ$91</f>
        <v>#REF!</v>
      </c>
      <c r="AY101" s="159">
        <f>'Jan 2019'!AY91/'Jan 2019'!$BQ$91</f>
        <v>0</v>
      </c>
      <c r="AZ101" s="159">
        <f>'Jan 2019'!AZ91/'Jan 2019'!$BQ$91</f>
        <v>0</v>
      </c>
      <c r="BA101" s="159">
        <f>'Jan 2019'!BA91/'Jan 2019'!$BQ$91</f>
        <v>0</v>
      </c>
      <c r="BB101" s="159">
        <f>'Jan 2019'!BB91/'Jan 2019'!$BQ$91</f>
        <v>0</v>
      </c>
      <c r="BC101" s="159">
        <f>'Jan 2019'!BE91/'Jan 2019'!$BQ$91</f>
        <v>0</v>
      </c>
      <c r="BD101" s="159">
        <f>'Jan 2019'!BF91/'Jan 2019'!$BQ$91</f>
        <v>0</v>
      </c>
      <c r="BE101" s="159">
        <f>'Jan 2019'!BG91/'Jan 2019'!$BQ$91</f>
        <v>0</v>
      </c>
      <c r="BF101" s="159">
        <f>'Jan 2019'!BH91/'Jan 2019'!$BQ$91</f>
        <v>0</v>
      </c>
      <c r="BG101" s="159">
        <f>'Jan 2019'!BI91/'Jan 2019'!$BQ$91</f>
        <v>0</v>
      </c>
      <c r="BH101" s="159">
        <f>'Jan 2019'!BJ91/'Jan 2019'!$BQ$91</f>
        <v>0</v>
      </c>
      <c r="BI101" s="159">
        <f>'Jan 2019'!BK91/'Jan 2019'!$BQ$91</f>
        <v>0</v>
      </c>
      <c r="BJ101" s="11" t="e">
        <f>SUM(H101:BI101)</f>
        <v>#REF!</v>
      </c>
      <c r="BK101" s="11">
        <f>Summary!C93</f>
        <v>500000</v>
      </c>
      <c r="BL101" s="114" t="e">
        <f>BK101-BJ101</f>
        <v>#REF!</v>
      </c>
      <c r="BM101" s="153" t="e">
        <f>BJ101='Jan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442477.87610619474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88495.575221238949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265486.72566371685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0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'Jan 2019'!G94/'Jan 2019'!$BQ$94</f>
        <v>0</v>
      </c>
      <c r="I105" s="158">
        <f>'Jan 2019'!H94/'Jan 2019'!$BQ$94</f>
        <v>0</v>
      </c>
      <c r="J105" s="158">
        <f>'Jan 2019'!I94/'Jan 2019'!$BQ$94</f>
        <v>0</v>
      </c>
      <c r="K105" s="158">
        <f>'Jan 2019'!J94/'Jan 2019'!$BQ$94</f>
        <v>0</v>
      </c>
      <c r="L105" s="158">
        <f>'Jan 2019'!K94/'Jan 2019'!$BQ$94</f>
        <v>0</v>
      </c>
      <c r="M105" s="158">
        <f>'Jan 2019'!L94/'Jan 2019'!$BQ$94</f>
        <v>0</v>
      </c>
      <c r="N105" s="158">
        <f>'Jan 2019'!M94/'Jan 2019'!$BQ$94</f>
        <v>0</v>
      </c>
      <c r="O105" s="158">
        <f>'Jan 2019'!N94/'Jan 2019'!$BQ$94</f>
        <v>0</v>
      </c>
      <c r="P105" s="158">
        <f>'Jan 2019'!O94/'Jan 2019'!$BQ$94</f>
        <v>0</v>
      </c>
      <c r="Q105" s="158">
        <f>'Jan 2019'!P94/'Jan 2019'!$BQ$94</f>
        <v>0</v>
      </c>
      <c r="R105" s="158">
        <f>'Jan 2019'!Q94/'Jan 2019'!$BQ$94</f>
        <v>0</v>
      </c>
      <c r="S105" s="158">
        <f>'Jan 2019'!R94/'Jan 2019'!$BQ$94</f>
        <v>0</v>
      </c>
      <c r="T105" s="158">
        <f>'Jan 2019'!S94/'Jan 2019'!$BQ$94</f>
        <v>0</v>
      </c>
      <c r="U105" s="158">
        <f>'Jan 2019'!T94/'Jan 2019'!$BQ$94</f>
        <v>0</v>
      </c>
      <c r="V105" s="158">
        <f>'Jan 2019'!U94/'Jan 2019'!$BQ$94</f>
        <v>0</v>
      </c>
      <c r="W105" s="159">
        <f>'Jan 2019'!V94/'Jan 2019'!$BQ$94</f>
        <v>0</v>
      </c>
      <c r="X105" s="159">
        <f>'Jan 2019'!W94/'Jan 2019'!$BQ$94</f>
        <v>0</v>
      </c>
      <c r="Y105" s="158">
        <f>'Jan 2019'!X94/'Jan 2019'!$BQ$94</f>
        <v>0</v>
      </c>
      <c r="Z105" s="158">
        <f>'Jan 2019'!Z94/'Jan 2019'!$BQ$94</f>
        <v>0</v>
      </c>
      <c r="AA105" s="158">
        <f>'Jan 2019'!AA94/'Jan 2019'!$BQ$94</f>
        <v>0</v>
      </c>
      <c r="AB105" s="158">
        <f>'Jan 2019'!AB94/'Jan 2019'!$BQ$94</f>
        <v>0</v>
      </c>
      <c r="AC105" s="158">
        <f>'Jan 2019'!AC94/'Jan 2019'!$BQ$94</f>
        <v>0</v>
      </c>
      <c r="AD105" s="158">
        <f>'Jan 2019'!AD94/'Jan 2019'!$BQ$94</f>
        <v>0</v>
      </c>
      <c r="AE105" s="158">
        <f>'Jan 2019'!AE94/'Jan 2019'!$BQ$94</f>
        <v>0</v>
      </c>
      <c r="AF105" s="158">
        <f>'Jan 2019'!AF94/'Jan 2019'!$BQ$94</f>
        <v>0</v>
      </c>
      <c r="AG105" s="158">
        <f>'Jan 2019'!AG94/'Jan 2019'!$BQ$94</f>
        <v>0</v>
      </c>
      <c r="AH105" s="158">
        <f>'Jan 2019'!AI94/'Jan 2019'!$BQ$94</f>
        <v>0</v>
      </c>
      <c r="AI105" s="158">
        <f>'Jan 2019'!AJ94/'Jan 2019'!$BQ$94</f>
        <v>0</v>
      </c>
      <c r="AJ105" s="158">
        <f>'Jan 2019'!AK94/'Jan 2019'!$BQ$94</f>
        <v>0</v>
      </c>
      <c r="AK105" s="158">
        <f>'Jan 2019'!AL94/'Jan 2019'!$BQ$94</f>
        <v>0</v>
      </c>
      <c r="AL105" s="159">
        <f>'Jan 2019'!AM94/'Jan 2019'!$BQ$94</f>
        <v>0</v>
      </c>
      <c r="AM105" s="159">
        <f>'Jan 2019'!AN94/'Jan 2019'!$BQ$94</f>
        <v>0</v>
      </c>
      <c r="AN105" s="159">
        <f>'Jan 2019'!AO94/'Jan 2019'!$BQ$94</f>
        <v>0</v>
      </c>
      <c r="AO105" s="159">
        <f>'Jan 2019'!AP94/'Jan 2019'!$BQ$94</f>
        <v>0</v>
      </c>
      <c r="AP105" s="159">
        <f>'Jan 2019'!AQ94/'Jan 2019'!$BQ$94</f>
        <v>0</v>
      </c>
      <c r="AQ105" s="59">
        <f>'Jan 2019'!AR94/'Jan 2019'!$BQ$94</f>
        <v>0</v>
      </c>
      <c r="AR105" s="158">
        <f>'Jan 2019'!AS94/'Jan 2019'!$BQ$94</f>
        <v>0</v>
      </c>
      <c r="AS105" s="58">
        <f>'Jan 2019'!AT94/'Jan 2019'!$BQ$94</f>
        <v>0</v>
      </c>
      <c r="AT105" s="161">
        <f>'Jan 2019'!AU94/'Jan 2019'!$BQ$94</f>
        <v>0</v>
      </c>
      <c r="AU105" s="159">
        <f>'Jan 2019'!AV94/'Jan 2019'!$BQ$94</f>
        <v>0</v>
      </c>
      <c r="AV105" s="60" t="e">
        <f>'Jan 2019'!#REF!/'Jan 2019'!$BQ$94</f>
        <v>#REF!</v>
      </c>
      <c r="AW105" s="159">
        <f>'Jan 2019'!AX94/'Jan 2019'!$BQ$94</f>
        <v>0</v>
      </c>
      <c r="AX105" s="60" t="e">
        <f>'Jan 2019'!#REF!/'Jan 2019'!$BQ$94</f>
        <v>#REF!</v>
      </c>
      <c r="AY105" s="159">
        <f>'Jan 2019'!AY94/'Jan 2019'!$BQ$94</f>
        <v>0</v>
      </c>
      <c r="AZ105" s="159">
        <f>'Jan 2019'!AZ94/'Jan 2019'!$BQ$94</f>
        <v>0</v>
      </c>
      <c r="BA105" s="159">
        <f>'Jan 2019'!BA94/'Jan 2019'!$BQ$94</f>
        <v>0</v>
      </c>
      <c r="BB105" s="159">
        <f>'Jan 2019'!BB94/'Jan 2019'!$BQ$94</f>
        <v>0</v>
      </c>
      <c r="BC105" s="159">
        <f>'Jan 2019'!BE94/'Jan 2019'!$BQ$94</f>
        <v>0</v>
      </c>
      <c r="BD105" s="159">
        <f>'Jan 2019'!BF94/'Jan 2019'!$BQ$94</f>
        <v>0</v>
      </c>
      <c r="BE105" s="159">
        <f>'Jan 2019'!BG94/'Jan 2019'!$BQ$94</f>
        <v>0</v>
      </c>
      <c r="BF105" s="159">
        <f>'Jan 2019'!BH94/'Jan 2019'!$BQ$94</f>
        <v>0</v>
      </c>
      <c r="BG105" s="159">
        <f>'Jan 2019'!BI94/'Jan 2019'!$BQ$94</f>
        <v>0</v>
      </c>
      <c r="BH105" s="159">
        <f>'Jan 2019'!BJ94/'Jan 2019'!$BQ$94</f>
        <v>0</v>
      </c>
      <c r="BI105" s="159">
        <f>'Jan 2019'!BK94/'Jan 2019'!$BQ$94</f>
        <v>0</v>
      </c>
      <c r="BJ105" s="11" t="e">
        <f>SUM(H105:BI105)</f>
        <v>#REF!</v>
      </c>
      <c r="BK105" s="11">
        <f>Summary!C96</f>
        <v>0</v>
      </c>
      <c r="BL105" s="114" t="e">
        <f>BK105-BJ105</f>
        <v>#REF!</v>
      </c>
      <c r="BM105" s="153" t="e">
        <f>BJ105='Jan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13274336.283185842</v>
      </c>
      <c r="E106" s="48">
        <f>BK106</f>
        <v>15000000</v>
      </c>
      <c r="F106" s="138" t="e">
        <f>E106-B106</f>
        <v>#REF!</v>
      </c>
      <c r="G106" s="93" t="s">
        <v>112</v>
      </c>
      <c r="H106" s="158">
        <f>'Jan 2019'!G95/'Jan 2019'!$BQ$95</f>
        <v>0</v>
      </c>
      <c r="I106" s="158">
        <f>'Jan 2019'!H95/'Jan 2019'!$BQ$95</f>
        <v>0</v>
      </c>
      <c r="J106" s="158">
        <f>'Jan 2019'!I95/'Jan 2019'!$BQ$95</f>
        <v>0</v>
      </c>
      <c r="K106" s="158">
        <f>'Jan 2019'!J95/'Jan 2019'!$BQ$95</f>
        <v>0</v>
      </c>
      <c r="L106" s="158">
        <f>'Jan 2019'!K95/'Jan 2019'!$BQ$95</f>
        <v>0</v>
      </c>
      <c r="M106" s="158">
        <f>'Jan 2019'!L95/'Jan 2019'!$BQ$95</f>
        <v>0</v>
      </c>
      <c r="N106" s="158">
        <f>'Jan 2019'!M95/'Jan 2019'!$BQ$95</f>
        <v>0</v>
      </c>
      <c r="O106" s="158">
        <f>'Jan 2019'!N95/'Jan 2019'!$BQ$95</f>
        <v>0</v>
      </c>
      <c r="P106" s="158">
        <f>'Jan 2019'!O95/'Jan 2019'!$BQ$95</f>
        <v>0</v>
      </c>
      <c r="Q106" s="158">
        <f>'Jan 2019'!P95/'Jan 2019'!$BQ$95</f>
        <v>0</v>
      </c>
      <c r="R106" s="158">
        <f>'Jan 2019'!Q95/'Jan 2019'!$BQ$95</f>
        <v>0</v>
      </c>
      <c r="S106" s="158">
        <f>'Jan 2019'!R95/'Jan 2019'!$BQ$95</f>
        <v>0</v>
      </c>
      <c r="T106" s="337">
        <f>'Jan 2019'!S95/'Jan 2019'!$BQ$95</f>
        <v>0</v>
      </c>
      <c r="U106" s="337">
        <f>'Jan 2019'!T95/'Jan 2019'!$BQ$95</f>
        <v>0</v>
      </c>
      <c r="V106" s="158">
        <f>'Jan 2019'!U95/'Jan 2019'!$BQ$95</f>
        <v>0</v>
      </c>
      <c r="W106" s="159">
        <f>'Jan 2019'!V95/'Jan 2019'!$BQ$95</f>
        <v>0</v>
      </c>
      <c r="X106" s="159">
        <f>'Jan 2019'!W95/'Jan 2019'!$BQ$95</f>
        <v>0</v>
      </c>
      <c r="Y106" s="244">
        <f>'Jan 2019'!X95/'Jan 2019'!$BQ$95</f>
        <v>0</v>
      </c>
      <c r="Z106" s="288">
        <f>'Jan 2019'!Z95/'Jan 2019'!$BQ$95</f>
        <v>0</v>
      </c>
      <c r="AA106" s="158">
        <f>'Jan 2019'!AA95/'Jan 2019'!$BQ$95</f>
        <v>0</v>
      </c>
      <c r="AB106" s="158">
        <f>'Jan 2019'!AB95/'Jan 2019'!$BQ$95</f>
        <v>0</v>
      </c>
      <c r="AC106" s="158">
        <f>'Jan 2019'!AC95/'Jan 2019'!$BQ$95</f>
        <v>0</v>
      </c>
      <c r="AD106" s="158">
        <f>'Jan 2019'!AD95/'Jan 2019'!$BQ$95</f>
        <v>0</v>
      </c>
      <c r="AE106" s="158">
        <f>'Jan 2019'!AE95/'Jan 2019'!$BQ$95</f>
        <v>0</v>
      </c>
      <c r="AF106" s="288">
        <f>'Jan 2019'!AF95/'Jan 2019'!$BQ$95</f>
        <v>0</v>
      </c>
      <c r="AG106" s="158">
        <f>'Jan 2019'!AG95/'Jan 2019'!$BQ$95</f>
        <v>0</v>
      </c>
      <c r="AH106" s="158">
        <f>'Jan 2019'!AI95/'Jan 2019'!$BQ$95</f>
        <v>0</v>
      </c>
      <c r="AI106" s="158">
        <f>'Jan 2019'!AJ95/'Jan 2019'!$BQ$95</f>
        <v>0</v>
      </c>
      <c r="AJ106" s="164">
        <f>'Jan 2019'!AK95/'Jan 2019'!$BQ$95</f>
        <v>0</v>
      </c>
      <c r="AK106" s="467">
        <f>'Jan 2019'!AL95/'Jan 2019'!$BQ$95</f>
        <v>0</v>
      </c>
      <c r="AL106" s="159">
        <f>'Jan 2019'!AM95/'Jan 2019'!$BQ$95</f>
        <v>0</v>
      </c>
      <c r="AM106" s="159">
        <f>'Jan 2019'!AN95/'Jan 2019'!$BQ$95</f>
        <v>0</v>
      </c>
      <c r="AN106" s="159">
        <f>'Jan 2019'!AO95/'Jan 2019'!$BQ$95</f>
        <v>0</v>
      </c>
      <c r="AO106" s="283">
        <f>'Jan 2019'!AP95/'Jan 2019'!$BQ$95</f>
        <v>442477.87610619474</v>
      </c>
      <c r="AP106" s="159">
        <f>'Jan 2019'!AQ95/'Jan 2019'!$BQ$95</f>
        <v>0</v>
      </c>
      <c r="AQ106" s="64">
        <f>'Jan 2019'!AR95/'Jan 2019'!$BQ$95</f>
        <v>0</v>
      </c>
      <c r="AR106" s="366">
        <f>'Jan 2019'!AS95/'Jan 2019'!$BQ$95</f>
        <v>0</v>
      </c>
      <c r="AS106" s="366">
        <f>'Jan 2019'!AT95/'Jan 2019'!$BQ$95</f>
        <v>442477.87610619474</v>
      </c>
      <c r="AT106" s="161">
        <f>'Jan 2019'!AU95/'Jan 2019'!$BQ$95</f>
        <v>0</v>
      </c>
      <c r="AU106" s="159">
        <f>'Jan 2019'!AV95/'Jan 2019'!$BQ$95</f>
        <v>0</v>
      </c>
      <c r="AV106" s="60" t="e">
        <f>'Jan 2019'!#REF!/'Jan 2019'!$BQ$95</f>
        <v>#REF!</v>
      </c>
      <c r="AW106" s="159">
        <f>'Jan 2019'!AX95/'Jan 2019'!$BQ$95</f>
        <v>0</v>
      </c>
      <c r="AX106" s="60" t="e">
        <f>'Jan 2019'!#REF!/'Jan 2019'!$BQ$95</f>
        <v>#REF!</v>
      </c>
      <c r="AY106" s="159">
        <f>'Jan 2019'!AY95/'Jan 2019'!$BQ$95</f>
        <v>0</v>
      </c>
      <c r="AZ106" s="159">
        <f>'Jan 2019'!AZ95/'Jan 2019'!$BQ$95</f>
        <v>0</v>
      </c>
      <c r="BA106" s="159">
        <f>'Jan 2019'!BA95/'Jan 2019'!$BQ$95</f>
        <v>0</v>
      </c>
      <c r="BB106" s="159">
        <f>'Jan 2019'!BB95/'Jan 2019'!$BQ$95</f>
        <v>0</v>
      </c>
      <c r="BC106" s="159">
        <f>'Jan 2019'!BE95/'Jan 2019'!$BQ$95</f>
        <v>0</v>
      </c>
      <c r="BD106" s="159">
        <f>'Jan 2019'!BF95/'Jan 2019'!$BQ$95</f>
        <v>0</v>
      </c>
      <c r="BE106" s="159">
        <f>'Jan 2019'!BG95/'Jan 2019'!$BQ$95</f>
        <v>0</v>
      </c>
      <c r="BF106" s="159">
        <f>'Jan 2019'!BH95/'Jan 2019'!$BQ$95</f>
        <v>0</v>
      </c>
      <c r="BG106" s="159">
        <f>'Jan 2019'!BI95/'Jan 2019'!$BQ$95</f>
        <v>0</v>
      </c>
      <c r="BH106" s="159">
        <f>'Jan 2019'!BJ95/'Jan 2019'!$BQ$95</f>
        <v>0</v>
      </c>
      <c r="BI106" s="159">
        <f>'Jan 2019'!BK95/'Jan 2019'!$BQ$95</f>
        <v>0</v>
      </c>
      <c r="BJ106" s="11" t="e">
        <f>SUM(H106:BI106)</f>
        <v>#REF!</v>
      </c>
      <c r="BK106" s="11">
        <f>Summary!C97</f>
        <v>15000000</v>
      </c>
      <c r="BL106" s="114" t="e">
        <f>BK106-BJ106</f>
        <v>#REF!</v>
      </c>
      <c r="BM106" s="153" t="e">
        <f>BJ106='Jan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13274336.283185842</v>
      </c>
      <c r="E107" s="145">
        <f>SUM(E105:E106)</f>
        <v>15000000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442477.87610619474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442477.87610619474</v>
      </c>
      <c r="AT107" s="165">
        <f t="shared" si="70"/>
        <v>0</v>
      </c>
      <c r="AU107" s="165">
        <f t="shared" si="70"/>
        <v>0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15000000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Summary!C100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6CD4B2A0-A5AD-41EC-A1DE-046A1B74E5A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6CD4B2A0-A5AD-41EC-A1DE-046A1B74E5A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6CD4B2A0-A5AD-41EC-A1DE-046A1B74E5A7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T5" sqref="AT5"/>
    </sheetView>
  </sheetViews>
  <sheetFormatPr defaultColWidth="9.109375" defaultRowHeight="14.4" x14ac:dyDescent="0.3"/>
  <cols>
    <col min="1" max="1" width="27" style="153" customWidth="1"/>
    <col min="2" max="2" width="16.33203125" style="153" customWidth="1"/>
    <col min="3" max="3" width="19.88671875" style="153" customWidth="1"/>
    <col min="4" max="4" width="15.44140625" style="153" customWidth="1"/>
    <col min="5" max="5" width="13.44140625" style="139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6CD4B2A0-A5AD-41EC-A1DE-046A1B74E5A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3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0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5"/>
    </customSheetView>
    <customSheetView guid="{5F8EC55F-6BE6-42EB-BDA6-7DA9ACE0C263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7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9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0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21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2"/>
    </customSheetView>
  </customSheetViews>
  <pageMargins left="0.7" right="0.7" top="0.75" bottom="0.75" header="0.3" footer="0.3"/>
  <pageSetup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93" sqref="A93:XFD9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IFERROR(INDEX('Jan 2019'!$G$2:$BK$158,MATCH('Planning Ngrps'!$A11,'Jan 2019'!$A$2:$A$160,0),MATCH(G$9,'Jan 2019'!$G$1:$BK$1,0))/INDEX('Planning CPRP'!$G$10:$BA$168,MATCH('Planning Ngrps'!$A11,'Planning CPRP'!$A$10:$A$170,0),MATCH('Planning Ngrps'!G$9,'Planning CPRP'!$G$9:$BA$9,0)),"")</f>
        <v/>
      </c>
      <c r="H11" s="158" t="str">
        <f>IFERROR(INDEX('Jan 2019'!$G$2:$BK$158,MATCH('Planning Ngrps'!$A11,'Jan 2019'!$A$2:$A$160,0),MATCH(H$9,'Jan 2019'!$G$1:$BK$1,0))/INDEX('Planning CPRP'!$G$10:$BA$168,MATCH('Planning Ngrps'!$A11,'Planning CPRP'!$A$10:$A$170,0),MATCH('Planning Ngrps'!H$9,'Planning CPRP'!$G$9:$BA$9,0)),"")</f>
        <v/>
      </c>
      <c r="I11" s="158" t="str">
        <f>IFERROR(INDEX('Jan 2019'!$G$2:$BK$158,MATCH('Planning Ngrps'!$A11,'Jan 2019'!$A$2:$A$160,0),MATCH(I$9,'Jan 2019'!$G$1:$BK$1,0))/INDEX('Planning CPRP'!$G$10:$BA$168,MATCH('Planning Ngrps'!$A11,'Planning CPRP'!$A$10:$A$170,0),MATCH('Planning Ngrps'!I$9,'Planning CPRP'!$G$9:$BA$9,0)),"")</f>
        <v/>
      </c>
      <c r="J11" s="158" t="str">
        <f>IFERROR(INDEX('Jan 2019'!$G$2:$BK$158,MATCH('Planning Ngrps'!$A11,'Jan 2019'!$A$2:$A$160,0),MATCH(J$9,'Jan 2019'!$G$1:$BK$1,0))/INDEX('Planning CPRP'!$G$10:$BA$168,MATCH('Planning Ngrps'!$A11,'Planning CPRP'!$A$10:$A$170,0),MATCH('Planning Ngrps'!J$9,'Planning CPRP'!$G$9:$BA$9,0)),"")</f>
        <v/>
      </c>
      <c r="K11" s="158" t="str">
        <f>IFERROR(INDEX('Jan 2019'!$G$2:$BK$158,MATCH('Planning Ngrps'!$A11,'Jan 2019'!$A$2:$A$160,0),MATCH(K$9,'Jan 2019'!$G$1:$BK$1,0))/INDEX('Planning CPRP'!$G$10:$BA$168,MATCH('Planning Ngrps'!$A11,'Planning CPRP'!$A$10:$A$170,0),MATCH('Planning Ngrps'!K$9,'Planning CPRP'!$G$9:$BA$9,0)),"")</f>
        <v/>
      </c>
      <c r="L11" s="158" t="str">
        <f>IFERROR(INDEX('Jan 2019'!$G$2:$BK$158,MATCH('Planning Ngrps'!$A11,'Jan 2019'!$A$2:$A$160,0),MATCH(L$9,'Jan 2019'!$G$1:$BK$1,0))/INDEX('Planning CPRP'!$G$10:$BA$168,MATCH('Planning Ngrps'!$A11,'Planning CPRP'!$A$10:$A$170,0),MATCH('Planning Ngrps'!L$9,'Planning CPRP'!$G$9:$BA$9,0)),"")</f>
        <v/>
      </c>
      <c r="M11" s="158" t="str">
        <f>IFERROR(INDEX('Jan 2019'!$G$2:$BK$158,MATCH('Planning Ngrps'!$A11,'Jan 2019'!$A$2:$A$160,0),MATCH(M$9,'Jan 2019'!$G$1:$BK$1,0))/INDEX('Planning CPRP'!$G$10:$BA$168,MATCH('Planning Ngrps'!$A11,'Planning CPRP'!$A$10:$A$170,0),MATCH('Planning Ngrps'!M$9,'Planning CPRP'!$G$9:$BA$9,0)),"")</f>
        <v/>
      </c>
      <c r="N11" s="158" t="str">
        <f>IFERROR(INDEX('Jan 2019'!$G$2:$BK$158,MATCH('Planning Ngrps'!$A11,'Jan 2019'!$A$2:$A$160,0),MATCH(N$9,'Jan 2019'!$G$1:$BK$1,0))/INDEX('Planning CPRP'!$G$10:$BA$168,MATCH('Planning Ngrps'!$A11,'Planning CPRP'!$A$10:$A$170,0),MATCH('Planning Ngrps'!N$9,'Planning CPRP'!$G$9:$BA$9,0)),"")</f>
        <v/>
      </c>
      <c r="O11" s="158" t="str">
        <f>IFERROR(INDEX('Jan 2019'!$G$2:$BK$158,MATCH('Planning Ngrps'!$A11,'Jan 2019'!$A$2:$A$160,0),MATCH(O$9,'Jan 2019'!$G$1:$BK$1,0))/INDEX('Planning CPRP'!$G$10:$BA$168,MATCH('Planning Ngrps'!$A11,'Planning CPRP'!$A$10:$A$170,0),MATCH('Planning Ngrps'!O$9,'Planning CPRP'!$G$9:$BA$9,0)),"")</f>
        <v/>
      </c>
      <c r="P11" s="158" t="str">
        <f>IFERROR(INDEX('Jan 2019'!$G$2:$BK$158,MATCH('Planning Ngrps'!$A11,'Jan 2019'!$A$2:$A$160,0),MATCH(P$9,'Jan 2019'!$G$1:$BK$1,0))/INDEX('Planning CPRP'!$G$10:$BA$168,MATCH('Planning Ngrps'!$A11,'Planning CPRP'!$A$10:$A$170,0),MATCH('Planning Ngrps'!P$9,'Planning CPRP'!$G$9:$BA$9,0)),"")</f>
        <v/>
      </c>
      <c r="Q11" s="158" t="str">
        <f>IFERROR(INDEX('Jan 2019'!$G$2:$BK$158,MATCH('Planning Ngrps'!$A11,'Jan 2019'!$A$2:$A$160,0),MATCH(Q$9,'Jan 2019'!$G$1:$BK$1,0))/INDEX('Planning CPRP'!$G$10:$BA$168,MATCH('Planning Ngrps'!$A11,'Planning CPRP'!$A$10:$A$170,0),MATCH('Planning Ngrps'!Q$9,'Planning CPRP'!$G$9:$BA$9,0)),"")</f>
        <v/>
      </c>
      <c r="R11" s="158" t="str">
        <f>IFERROR(INDEX('Jan 2019'!$G$2:$BK$158,MATCH('Planning Ngrps'!$A11,'Jan 2019'!$A$2:$A$160,0),MATCH(R$9,'Jan 2019'!$G$1:$BK$1,0))/INDEX('Planning CPRP'!$G$10:$BA$168,MATCH('Planning Ngrps'!$A11,'Planning CPRP'!$A$10:$A$170,0),MATCH('Planning Ngrps'!R$9,'Planning CPRP'!$G$9:$BA$9,0)),"")</f>
        <v/>
      </c>
      <c r="S11" s="158" t="str">
        <f>IFERROR(INDEX('Jan 2019'!$G$2:$BK$158,MATCH('Planning Ngrps'!$A11,'Jan 2019'!$A$2:$A$160,0),MATCH(S$9,'Jan 2019'!$G$1:$BK$1,0))/INDEX('Planning CPRP'!$G$10:$BA$168,MATCH('Planning Ngrps'!$A11,'Planning CPRP'!$A$10:$A$170,0),MATCH('Planning Ngrps'!S$9,'Planning CPRP'!$G$9:$BA$9,0)),"")</f>
        <v/>
      </c>
      <c r="T11" s="158" t="str">
        <f>IFERROR(INDEX('Jan 2019'!$G$2:$BK$158,MATCH('Planning Ngrps'!$A11,'Jan 2019'!$A$2:$A$160,0),MATCH(T$9,'Jan 2019'!$G$1:$BK$1,0))/INDEX('Planning CPRP'!$G$10:$BA$168,MATCH('Planning Ngrps'!$A11,'Planning CPRP'!$A$10:$A$170,0),MATCH('Planning Ngrps'!T$9,'Planning CPRP'!$G$9:$BA$9,0)),"")</f>
        <v/>
      </c>
      <c r="U11" s="158" t="str">
        <f>IFERROR(INDEX('Jan 2019'!$G$2:$BK$158,MATCH('Planning Ngrps'!$A11,'Jan 2019'!$A$2:$A$160,0),MATCH(U$9,'Jan 2019'!$G$1:$BK$1,0))/INDEX('Planning CPRP'!$G$10:$BA$168,MATCH('Planning Ngrps'!$A11,'Planning CPRP'!$A$10:$A$170,0),MATCH('Planning Ngrps'!U$9,'Planning CPRP'!$G$9:$BA$9,0)),"")</f>
        <v/>
      </c>
      <c r="V11" s="158" t="str">
        <f>IFERROR(INDEX('Jan 2019'!$G$2:$BK$158,MATCH('Planning Ngrps'!$A11,'Jan 2019'!$A$2:$A$160,0),MATCH(V$9,'Jan 2019'!$G$1:$BK$1,0))/INDEX('Planning CPRP'!$G$10:$BA$168,MATCH('Planning Ngrps'!$A11,'Planning CPRP'!$A$10:$A$170,0),MATCH('Planning Ngrps'!V$9,'Planning CPRP'!$G$9:$BA$9,0)),"")</f>
        <v/>
      </c>
      <c r="W11" s="158" t="str">
        <f>IFERROR(INDEX('Jan 2019'!$G$2:$BK$158,MATCH('Planning Ngrps'!$A11,'Jan 2019'!$A$2:$A$160,0),MATCH(W$9,'Jan 2019'!$G$1:$BK$1,0))/INDEX('Planning CPRP'!$G$10:$BA$168,MATCH('Planning Ngrps'!$A11,'Planning CPRP'!$A$10:$A$170,0),MATCH('Planning Ngrps'!W$9,'Planning CPRP'!$G$9:$BA$9,0)),"")</f>
        <v/>
      </c>
      <c r="X11" s="158" t="str">
        <f>IFERROR(INDEX('Jan 2019'!$G$2:$BK$158,MATCH('Planning Ngrps'!$A11,'Jan 2019'!$A$2:$A$160,0),MATCH(X$9,'Jan 2019'!$G$1:$BK$1,0))/INDEX('Planning CPRP'!$G$10:$BA$168,MATCH('Planning Ngrps'!$A11,'Planning CPRP'!$A$10:$A$170,0),MATCH('Planning Ngrps'!X$9,'Planning CPRP'!$G$9:$BA$9,0)),"")</f>
        <v/>
      </c>
      <c r="Y11" s="158" t="str">
        <f>IFERROR(INDEX('Jan 2019'!$G$2:$BK$158,MATCH('Planning Ngrps'!$A11,'Jan 2019'!$A$2:$A$160,0),MATCH(Y$9,'Jan 2019'!$G$1:$BK$1,0))/INDEX('Planning CPRP'!$G$10:$BA$168,MATCH('Planning Ngrps'!$A11,'Planning CPRP'!$A$10:$A$170,0),MATCH('Planning Ngrps'!Y$9,'Planning CPRP'!$G$9:$BA$9,0)),"")</f>
        <v/>
      </c>
      <c r="Z11" s="158" t="str">
        <f>IFERROR(INDEX('Jan 2019'!$G$2:$BK$158,MATCH('Planning Ngrps'!$A11,'Jan 2019'!$A$2:$A$160,0),MATCH(Z$9,'Jan 2019'!$G$1:$BK$1,0))/INDEX('Planning CPRP'!$G$10:$BA$168,MATCH('Planning Ngrps'!$A11,'Planning CPRP'!$A$10:$A$170,0),MATCH('Planning Ngrps'!Z$9,'Planning CPRP'!$G$9:$BA$9,0)),"")</f>
        <v/>
      </c>
      <c r="AA11" s="158" t="str">
        <f>IFERROR(INDEX('Jan 2019'!$G$2:$BK$158,MATCH('Planning Ngrps'!$A11,'Jan 2019'!$A$2:$A$160,0),MATCH(AA$9,'Jan 2019'!$G$1:$BK$1,0))/INDEX('Planning CPRP'!$G$10:$BA$168,MATCH('Planning Ngrps'!$A11,'Planning CPRP'!$A$10:$A$170,0),MATCH('Planning Ngrps'!AA$9,'Planning CPRP'!$G$9:$BA$9,0)),"")</f>
        <v/>
      </c>
      <c r="AB11" s="158" t="str">
        <f>IFERROR(INDEX('Jan 2019'!$G$2:$BK$158,MATCH('Planning Ngrps'!$A11,'Jan 2019'!$A$2:$A$160,0),MATCH(AB$9,'Jan 2019'!$G$1:$BK$1,0))/INDEX('Planning CPRP'!$G$10:$BA$168,MATCH('Planning Ngrps'!$A11,'Planning CPRP'!$A$10:$A$170,0),MATCH('Planning Ngrps'!AB$9,'Planning CPRP'!$G$9:$BA$9,0)),"")</f>
        <v/>
      </c>
      <c r="AC11" s="158" t="str">
        <f>IFERROR(INDEX('Jan 2019'!$G$2:$BK$158,MATCH('Planning Ngrps'!$A11,'Jan 2019'!$A$2:$A$160,0),MATCH(AC$9,'Jan 2019'!$G$1:$BK$1,0))/INDEX('Planning CPRP'!$G$10:$BA$168,MATCH('Planning Ngrps'!$A11,'Planning CPRP'!$A$10:$A$170,0),MATCH('Planning Ngrps'!AC$9,'Planning CPRP'!$G$9:$BA$9,0)),"")</f>
        <v/>
      </c>
      <c r="AD11" s="158" t="str">
        <f>IFERROR(INDEX('Jan 2019'!$G$2:$BK$158,MATCH('Planning Ngrps'!$A11,'Jan 2019'!$A$2:$A$160,0),MATCH(AD$9,'Jan 2019'!$G$1:$BK$1,0))/INDEX('Planning CPRP'!$G$10:$BA$168,MATCH('Planning Ngrps'!$A11,'Planning CPRP'!$A$10:$A$170,0),MATCH('Planning Ngrps'!AD$9,'Planning CPRP'!$G$9:$BA$9,0)),"")</f>
        <v/>
      </c>
      <c r="AE11" s="158" t="str">
        <f>IFERROR(INDEX('Jan 2019'!$G$2:$BK$158,MATCH('Planning Ngrps'!$A11,'Jan 2019'!$A$2:$A$160,0),MATCH(AE$9,'Jan 2019'!$G$1:$BK$1,0))/INDEX('Planning CPRP'!$G$10:$BA$168,MATCH('Planning Ngrps'!$A11,'Planning CPRP'!$A$10:$A$170,0),MATCH('Planning Ngrps'!AE$9,'Planning CPRP'!$G$9:$BA$9,0)),"")</f>
        <v/>
      </c>
      <c r="AF11" s="158" t="str">
        <f>IFERROR(INDEX('Jan 2019'!$G$2:$BK$158,MATCH('Planning Ngrps'!$A11,'Jan 2019'!$A$2:$A$160,0),MATCH(AF$9,'Jan 2019'!$G$1:$BK$1,0))/INDEX('Planning CPRP'!$G$10:$BA$168,MATCH('Planning Ngrps'!$A11,'Planning CPRP'!$A$10:$A$170,0),MATCH('Planning Ngrps'!AF$9,'Planning CPRP'!$G$9:$BA$9,0)),"")</f>
        <v/>
      </c>
      <c r="AG11" s="158" t="str">
        <f>IFERROR(INDEX('Jan 2019'!$G$2:$BK$158,MATCH('Planning Ngrps'!$A11,'Jan 2019'!$A$2:$A$160,0),MATCH(AG$9,'Jan 2019'!$G$1:$BK$1,0))/INDEX('Planning CPRP'!$G$10:$BA$168,MATCH('Planning Ngrps'!$A11,'Planning CPRP'!$A$10:$A$170,0),MATCH('Planning Ngrps'!AG$9,'Planning CPRP'!$G$9:$BA$9,0)),"")</f>
        <v/>
      </c>
      <c r="AH11" s="158" t="str">
        <f>IFERROR(INDEX('Jan 2019'!$G$2:$BK$158,MATCH('Planning Ngrps'!$A11,'Jan 2019'!$A$2:$A$160,0),MATCH(AH$9,'Jan 2019'!$G$1:$BK$1,0))/INDEX('Planning CPRP'!$G$10:$BA$168,MATCH('Planning Ngrps'!$A11,'Planning CPRP'!$A$10:$A$170,0),MATCH('Planning Ngrps'!AH$9,'Planning CPRP'!$G$9:$BA$9,0)),"")</f>
        <v/>
      </c>
      <c r="AI11" s="158" t="str">
        <f>IFERROR(INDEX('Jan 2019'!$G$2:$BK$158,MATCH('Planning Ngrps'!$A11,'Jan 2019'!$A$2:$A$160,0),MATCH(AI$9,'Jan 2019'!$G$1:$BK$1,0))/INDEX('Planning CPRP'!$G$10:$BA$168,MATCH('Planning Ngrps'!$A11,'Planning CPRP'!$A$10:$A$170,0),MATCH('Planning Ngrps'!AI$9,'Planning CPRP'!$G$9:$BA$9,0)),"")</f>
        <v/>
      </c>
      <c r="AJ11" s="158" t="str">
        <f>IFERROR(INDEX('Jan 2019'!$G$2:$BK$158,MATCH('Planning Ngrps'!$A11,'Jan 2019'!$A$2:$A$160,0),MATCH(AJ$9,'Jan 2019'!$G$1:$BK$1,0))/INDEX('Planning CPRP'!$G$10:$BA$168,MATCH('Planning Ngrps'!$A11,'Planning CPRP'!$A$10:$A$170,0),MATCH('Planning Ngrps'!AJ$9,'Planning CPRP'!$G$9:$BA$9,0)),"")</f>
        <v/>
      </c>
      <c r="AK11" s="158" t="str">
        <f>IFERROR(INDEX('Jan 2019'!$G$2:$BK$158,MATCH('Planning Ngrps'!$A11,'Jan 2019'!$A$2:$A$160,0),MATCH(AK$9,'Jan 2019'!$G$1:$BK$1,0))/INDEX('Planning CPRP'!$G$10:$BA$168,MATCH('Planning Ngrps'!$A11,'Planning CPRP'!$A$10:$A$170,0),MATCH('Planning Ngrps'!AK$9,'Planning CPRP'!$G$9:$BA$9,0)),"")</f>
        <v/>
      </c>
      <c r="AL11" s="158" t="str">
        <f>IFERROR(INDEX('Jan 2019'!$G$2:$BK$158,MATCH('Planning Ngrps'!$A11,'Jan 2019'!$A$2:$A$160,0),MATCH(AL$9,'Jan 2019'!$G$1:$BK$1,0))/INDEX('Planning CPRP'!$G$10:$BA$168,MATCH('Planning Ngrps'!$A11,'Planning CPRP'!$A$10:$A$170,0),MATCH('Planning Ngrps'!AL$9,'Planning CPRP'!$G$9:$BA$9,0)),"")</f>
        <v/>
      </c>
      <c r="AM11" s="158" t="str">
        <f>IFERROR(INDEX('Jan 2019'!$G$2:$BK$158,MATCH('Planning Ngrps'!$A11,'Jan 2019'!$A$2:$A$160,0),MATCH(AM$9,'Jan 2019'!$G$1:$BK$1,0))/INDEX('Planning CPRP'!$G$10:$BA$168,MATCH('Planning Ngrps'!$A11,'Planning CPRP'!$A$10:$A$170,0),MATCH('Planning Ngrps'!AM$9,'Planning CPRP'!$G$9:$BA$9,0)),"")</f>
        <v/>
      </c>
      <c r="AN11" s="158" t="str">
        <f>IFERROR(INDEX('Jan 2019'!$G$2:$BK$158,MATCH('Planning Ngrps'!$A11,'Jan 2019'!$A$2:$A$160,0),MATCH(AN$9,'Jan 2019'!$G$1:$BK$1,0))/INDEX('Planning CPRP'!$G$10:$BA$168,MATCH('Planning Ngrps'!$A11,'Planning CPRP'!$A$10:$A$170,0),MATCH('Planning Ngrps'!AN$9,'Planning CPRP'!$G$9:$BA$9,0)),"")</f>
        <v/>
      </c>
      <c r="AO11" s="158" t="str">
        <f>IFERROR(INDEX('Jan 2019'!$G$2:$BK$158,MATCH('Planning Ngrps'!$A11,'Jan 2019'!$A$2:$A$160,0),MATCH(AO$9,'Jan 2019'!$G$1:$BK$1,0))/INDEX('Planning CPRP'!$G$10:$BA$168,MATCH('Planning Ngrps'!$A11,'Planning CPRP'!$A$10:$A$170,0),MATCH('Planning Ngrps'!AO$9,'Planning CPRP'!$G$9:$BA$9,0)),"")</f>
        <v/>
      </c>
      <c r="AP11" s="158" t="str">
        <f>IFERROR(INDEX('Jan 2019'!$G$2:$BK$158,MATCH('Planning Ngrps'!$A11,'Jan 2019'!$A$2:$A$160,0),MATCH(AP$9,'Jan 2019'!$G$1:$BK$1,0))/INDEX('Planning CPRP'!$G$10:$BA$168,MATCH('Planning Ngrps'!$A11,'Planning CPRP'!$A$10:$A$170,0),MATCH('Planning Ngrps'!AP$9,'Planning CPRP'!$G$9:$BA$9,0)),"")</f>
        <v/>
      </c>
      <c r="AQ11" s="158" t="str">
        <f>IFERROR(INDEX('Jan 2019'!$G$2:$BK$158,MATCH('Planning Ngrps'!$A11,'Jan 2019'!$A$2:$A$160,0),MATCH(AQ$9,'Jan 2019'!$G$1:$BK$1,0))/INDEX('Planning CPRP'!$G$10:$BA$168,MATCH('Planning Ngrps'!$A11,'Planning CPRP'!$A$10:$A$170,0),MATCH('Planning Ngrps'!AQ$9,'Planning CPRP'!$G$9:$BA$9,0)),"")</f>
        <v/>
      </c>
      <c r="AR11" s="158" t="str">
        <f>IFERROR(INDEX('Jan 2019'!$G$2:$BK$158,MATCH('Planning Ngrps'!$A11,'Jan 2019'!$A$2:$A$160,0),MATCH(AR$9,'Jan 2019'!$G$1:$BK$1,0))/INDEX('Planning CPRP'!$G$10:$BA$168,MATCH('Planning Ngrps'!$A11,'Planning CPRP'!$A$10:$A$170,0),MATCH('Planning Ngrps'!AR$9,'Planning CPRP'!$G$9:$BA$9,0)),"")</f>
        <v/>
      </c>
      <c r="AS11" s="158" t="str">
        <f>IFERROR(INDEX('Jan 2019'!$G$2:$BK$158,MATCH('Planning Ngrps'!$A11,'Jan 2019'!$A$2:$A$160,0),MATCH(AS$9,'Jan 2019'!$G$1:$BK$1,0))/INDEX('Planning CPRP'!$G$10:$BA$168,MATCH('Planning Ngrps'!$A11,'Planning CPRP'!$A$10:$A$170,0),MATCH('Planning Ngrps'!AS$9,'Planning CPRP'!$G$9:$BA$9,0)),"")</f>
        <v/>
      </c>
      <c r="AT11" s="158" t="str">
        <f>IFERROR(INDEX('Jan 2019'!$G$2:$BK$158,MATCH('Planning Ngrps'!$A11,'Jan 2019'!$A$2:$A$160,0),MATCH(AT$9,'Jan 2019'!$G$1:$BK$1,0))/INDEX('Planning CPRP'!$G$10:$BA$168,MATCH('Planning Ngrps'!$A11,'Planning CPRP'!$A$10:$A$170,0),MATCH('Planning Ngrps'!AT$9,'Planning CPRP'!$G$9:$BA$9,0)),"")</f>
        <v/>
      </c>
      <c r="AU11" s="158" t="str">
        <f>IFERROR(INDEX('Jan 2019'!$G$2:$BK$158,MATCH('Planning Ngrps'!$A11,'Jan 2019'!$A$2:$A$160,0),MATCH(AU$9,'Jan 2019'!$G$1:$BK$1,0))/INDEX('Planning CPRP'!$G$10:$BA$168,MATCH('Planning Ngrps'!$A11,'Planning CPRP'!$A$10:$A$170,0),MATCH('Planning Ngrps'!AU$9,'Planning CPRP'!$G$9:$BA$9,0)),"")</f>
        <v/>
      </c>
      <c r="AV11" s="158" t="str">
        <f>IFERROR(INDEX('Jan 2019'!$G$2:$BK$158,MATCH('Planning Ngrps'!$A11,'Jan 2019'!$A$2:$A$160,0),MATCH(AV$9,'Jan 2019'!$G$1:$BK$1,0))/INDEX('Planning CPRP'!$G$10:$BA$168,MATCH('Planning Ngrps'!$A11,'Planning CPRP'!$A$10:$A$170,0),MATCH('Planning Ngrps'!AV$9,'Planning CPRP'!$G$9:$BA$9,0)),"")</f>
        <v/>
      </c>
      <c r="AW11" s="158" t="str">
        <f>IFERROR(INDEX('Jan 2019'!$G$2:$BK$158,MATCH('Planning Ngrps'!$A11,'Jan 2019'!$A$2:$A$160,0),MATCH(AW$9,'Jan 2019'!$G$1:$BK$1,0))/INDEX('Planning CPRP'!$G$10:$BA$168,MATCH('Planning Ngrps'!$A11,'Planning CPRP'!$A$10:$A$170,0),MATCH('Planning Ngrps'!AW$9,'Planning CPRP'!$G$9:$BA$9,0)),"")</f>
        <v/>
      </c>
      <c r="AX11" s="158" t="str">
        <f>IFERROR(INDEX('Jan 2019'!$G$2:$BK$158,MATCH('Planning Ngrps'!$A11,'Jan 2019'!$A$2:$A$160,0),MATCH(AX$9,'Jan 2019'!$G$1:$BK$1,0))/INDEX('Planning CPRP'!$G$10:$BA$168,MATCH('Planning Ngrps'!$A11,'Planning CPRP'!$A$10:$A$170,0),MATCH('Planning Ngrps'!AX$9,'Planning CPRP'!$G$9:$BA$9,0)),"")</f>
        <v/>
      </c>
      <c r="AY11" s="158" t="str">
        <f>IFERROR(INDEX('Jan 2019'!$G$2:$BK$158,MATCH('Planning Ngrps'!$A11,'Jan 2019'!$A$2:$A$160,0),MATCH(AY$9,'Jan 2019'!$G$1:$BK$1,0))/INDEX('Planning CPRP'!$G$10:$BA$168,MATCH('Planning Ngrps'!$A11,'Planning CPRP'!$A$10:$A$170,0),MATCH('Planning Ngrps'!AY$9,'Planning CPRP'!$G$9:$BA$9,0)),"")</f>
        <v/>
      </c>
      <c r="AZ11" s="158" t="str">
        <f>IFERROR(INDEX('Jan 2019'!$G$2:$BK$158,MATCH('Planning Ngrps'!$A11,'Jan 2019'!$A$2:$A$160,0),MATCH(AZ$9,'Jan 2019'!$G$1:$BK$1,0))/INDEX('Planning CPRP'!$G$10:$BA$168,MATCH('Planning Ngrps'!$A11,'Planning CPRP'!$A$10:$A$170,0),MATCH('Planning Ngrps'!AZ$9,'Planning CPRP'!$G$9:$BA$9,0)),"")</f>
        <v/>
      </c>
      <c r="BA11" s="158" t="str">
        <f>IFERROR(INDEX('Jan 2019'!$G$2:$BK$158,MATCH('Planning Ngrps'!$A11,'Jan 2019'!$A$2:$A$160,0),MATCH(BA$9,'Jan 2019'!$G$1:$BK$1,0))/INDEX('Planning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IFERROR(INDEX('Jan 2019'!$G$2:$BK$158,MATCH('Planning Ngrps'!$A12,'Jan 2019'!$A$2:$A$160,0),MATCH(G$9,'Jan 2019'!$G$1:$BK$1,0))/INDEX('Planning CPRP'!$G$10:$BA$168,MATCH('Planning Ngrps'!$A12,'Planning CPRP'!$A$10:$A$170,0),MATCH('Planning Ngrps'!G$9,'Planning CPRP'!$G$9:$BA$9,0)),"")</f>
        <v/>
      </c>
      <c r="H12" s="158" t="str">
        <f>IFERROR(INDEX('Jan 2019'!$G$2:$BK$158,MATCH('Planning Ngrps'!$A12,'Jan 2019'!$A$2:$A$160,0),MATCH(H$9,'Jan 2019'!$G$1:$BK$1,0))/INDEX('Planning CPRP'!$G$10:$BA$168,MATCH('Planning Ngrps'!$A12,'Planning CPRP'!$A$10:$A$170,0),MATCH('Planning Ngrps'!H$9,'Planning CPRP'!$G$9:$BA$9,0)),"")</f>
        <v/>
      </c>
      <c r="I12" s="158" t="str">
        <f>IFERROR(INDEX('Jan 2019'!$G$2:$BK$158,MATCH('Planning Ngrps'!$A12,'Jan 2019'!$A$2:$A$160,0),MATCH(I$9,'Jan 2019'!$G$1:$BK$1,0))/INDEX('Planning CPRP'!$G$10:$BA$168,MATCH('Planning Ngrps'!$A12,'Planning CPRP'!$A$10:$A$170,0),MATCH('Planning Ngrps'!I$9,'Planning CPRP'!$G$9:$BA$9,0)),"")</f>
        <v/>
      </c>
      <c r="J12" s="158" t="str">
        <f>IFERROR(INDEX('Jan 2019'!$G$2:$BK$158,MATCH('Planning Ngrps'!$A12,'Jan 2019'!$A$2:$A$160,0),MATCH(J$9,'Jan 2019'!$G$1:$BK$1,0))/INDEX('Planning CPRP'!$G$10:$BA$168,MATCH('Planning Ngrps'!$A12,'Planning CPRP'!$A$10:$A$170,0),MATCH('Planning Ngrps'!J$9,'Planning CPRP'!$G$9:$BA$9,0)),"")</f>
        <v/>
      </c>
      <c r="K12" s="158" t="str">
        <f>IFERROR(INDEX('Jan 2019'!$G$2:$BK$158,MATCH('Planning Ngrps'!$A12,'Jan 2019'!$A$2:$A$160,0),MATCH(K$9,'Jan 2019'!$G$1:$BK$1,0))/INDEX('Planning CPRP'!$G$10:$BA$168,MATCH('Planning Ngrps'!$A12,'Planning CPRP'!$A$10:$A$170,0),MATCH('Planning Ngrps'!K$9,'Planning CPRP'!$G$9:$BA$9,0)),"")</f>
        <v/>
      </c>
      <c r="L12" s="158" t="str">
        <f>IFERROR(INDEX('Jan 2019'!$G$2:$BK$158,MATCH('Planning Ngrps'!$A12,'Jan 2019'!$A$2:$A$160,0),MATCH(L$9,'Jan 2019'!$G$1:$BK$1,0))/INDEX('Planning CPRP'!$G$10:$BA$168,MATCH('Planning Ngrps'!$A12,'Planning CPRP'!$A$10:$A$170,0),MATCH('Planning Ngrps'!L$9,'Planning CPRP'!$G$9:$BA$9,0)),"")</f>
        <v/>
      </c>
      <c r="M12" s="158" t="str">
        <f>IFERROR(INDEX('Jan 2019'!$G$2:$BK$158,MATCH('Planning Ngrps'!$A12,'Jan 2019'!$A$2:$A$160,0),MATCH(M$9,'Jan 2019'!$G$1:$BK$1,0))/INDEX('Planning CPRP'!$G$10:$BA$168,MATCH('Planning Ngrps'!$A12,'Planning CPRP'!$A$10:$A$170,0),MATCH('Planning Ngrps'!M$9,'Planning CPRP'!$G$9:$BA$9,0)),"")</f>
        <v/>
      </c>
      <c r="N12" s="158" t="str">
        <f>IFERROR(INDEX('Jan 2019'!$G$2:$BK$158,MATCH('Planning Ngrps'!$A12,'Jan 2019'!$A$2:$A$160,0),MATCH(N$9,'Jan 2019'!$G$1:$BK$1,0))/INDEX('Planning CPRP'!$G$10:$BA$168,MATCH('Planning Ngrps'!$A12,'Planning CPRP'!$A$10:$A$170,0),MATCH('Planning Ngrps'!N$9,'Planning CPRP'!$G$9:$BA$9,0)),"")</f>
        <v/>
      </c>
      <c r="O12" s="158" t="str">
        <f>IFERROR(INDEX('Jan 2019'!$G$2:$BK$158,MATCH('Planning Ngrps'!$A12,'Jan 2019'!$A$2:$A$160,0),MATCH(O$9,'Jan 2019'!$G$1:$BK$1,0))/INDEX('Planning CPRP'!$G$10:$BA$168,MATCH('Planning Ngrps'!$A12,'Planning CPRP'!$A$10:$A$170,0),MATCH('Planning Ngrps'!O$9,'Planning CPRP'!$G$9:$BA$9,0)),"")</f>
        <v/>
      </c>
      <c r="P12" s="158" t="str">
        <f>IFERROR(INDEX('Jan 2019'!$G$2:$BK$158,MATCH('Planning Ngrps'!$A12,'Jan 2019'!$A$2:$A$160,0),MATCH(P$9,'Jan 2019'!$G$1:$BK$1,0))/INDEX('Planning CPRP'!$G$10:$BA$168,MATCH('Planning Ngrps'!$A12,'Planning CPRP'!$A$10:$A$170,0),MATCH('Planning Ngrps'!P$9,'Planning CPRP'!$G$9:$BA$9,0)),"")</f>
        <v/>
      </c>
      <c r="Q12" s="158" t="str">
        <f>IFERROR(INDEX('Jan 2019'!$G$2:$BK$158,MATCH('Planning Ngrps'!$A12,'Jan 2019'!$A$2:$A$160,0),MATCH(Q$9,'Jan 2019'!$G$1:$BK$1,0))/INDEX('Planning CPRP'!$G$10:$BA$168,MATCH('Planning Ngrps'!$A12,'Planning CPRP'!$A$10:$A$170,0),MATCH('Planning Ngrps'!Q$9,'Planning CPRP'!$G$9:$BA$9,0)),"")</f>
        <v/>
      </c>
      <c r="R12" s="158" t="str">
        <f>IFERROR(INDEX('Jan 2019'!$G$2:$BK$158,MATCH('Planning Ngrps'!$A12,'Jan 2019'!$A$2:$A$160,0),MATCH(R$9,'Jan 2019'!$G$1:$BK$1,0))/INDEX('Planning CPRP'!$G$10:$BA$168,MATCH('Planning Ngrps'!$A12,'Planning CPRP'!$A$10:$A$170,0),MATCH('Planning Ngrps'!R$9,'Planning CPRP'!$G$9:$BA$9,0)),"")</f>
        <v/>
      </c>
      <c r="S12" s="158" t="str">
        <f>IFERROR(INDEX('Jan 2019'!$G$2:$BK$158,MATCH('Planning Ngrps'!$A12,'Jan 2019'!$A$2:$A$160,0),MATCH(S$9,'Jan 2019'!$G$1:$BK$1,0))/INDEX('Planning CPRP'!$G$10:$BA$168,MATCH('Planning Ngrps'!$A12,'Planning CPRP'!$A$10:$A$170,0),MATCH('Planning Ngrps'!S$9,'Planning CPRP'!$G$9:$BA$9,0)),"")</f>
        <v/>
      </c>
      <c r="T12" s="158" t="str">
        <f>IFERROR(INDEX('Jan 2019'!$G$2:$BK$158,MATCH('Planning Ngrps'!$A12,'Jan 2019'!$A$2:$A$160,0),MATCH(T$9,'Jan 2019'!$G$1:$BK$1,0))/INDEX('Planning CPRP'!$G$10:$BA$168,MATCH('Planning Ngrps'!$A12,'Planning CPRP'!$A$10:$A$170,0),MATCH('Planning Ngrps'!T$9,'Planning CPRP'!$G$9:$BA$9,0)),"")</f>
        <v/>
      </c>
      <c r="U12" s="158" t="str">
        <f>IFERROR(INDEX('Jan 2019'!$G$2:$BK$158,MATCH('Planning Ngrps'!$A12,'Jan 2019'!$A$2:$A$160,0),MATCH(U$9,'Jan 2019'!$G$1:$BK$1,0))/INDEX('Planning CPRP'!$G$10:$BA$168,MATCH('Planning Ngrps'!$A12,'Planning CPRP'!$A$10:$A$170,0),MATCH('Planning Ngrps'!U$9,'Planning CPRP'!$G$9:$BA$9,0)),"")</f>
        <v/>
      </c>
      <c r="V12" s="158" t="str">
        <f>IFERROR(INDEX('Jan 2019'!$G$2:$BK$158,MATCH('Planning Ngrps'!$A12,'Jan 2019'!$A$2:$A$160,0),MATCH(V$9,'Jan 2019'!$G$1:$BK$1,0))/INDEX('Planning CPRP'!$G$10:$BA$168,MATCH('Planning Ngrps'!$A12,'Planning CPRP'!$A$10:$A$170,0),MATCH('Planning Ngrps'!V$9,'Planning CPRP'!$G$9:$BA$9,0)),"")</f>
        <v/>
      </c>
      <c r="W12" s="158" t="str">
        <f>IFERROR(INDEX('Jan 2019'!$G$2:$BK$158,MATCH('Planning Ngrps'!$A12,'Jan 2019'!$A$2:$A$160,0),MATCH(W$9,'Jan 2019'!$G$1:$BK$1,0))/INDEX('Planning CPRP'!$G$10:$BA$168,MATCH('Planning Ngrps'!$A12,'Planning CPRP'!$A$10:$A$170,0),MATCH('Planning Ngrps'!W$9,'Planning CPRP'!$G$9:$BA$9,0)),"")</f>
        <v/>
      </c>
      <c r="X12" s="158" t="str">
        <f>IFERROR(INDEX('Jan 2019'!$G$2:$BK$158,MATCH('Planning Ngrps'!$A12,'Jan 2019'!$A$2:$A$160,0),MATCH(X$9,'Jan 2019'!$G$1:$BK$1,0))/INDEX('Planning CPRP'!$G$10:$BA$168,MATCH('Planning Ngrps'!$A12,'Planning CPRP'!$A$10:$A$170,0),MATCH('Planning Ngrps'!X$9,'Planning CPRP'!$G$9:$BA$9,0)),"")</f>
        <v/>
      </c>
      <c r="Y12" s="158" t="str">
        <f>IFERROR(INDEX('Jan 2019'!$G$2:$BK$158,MATCH('Planning Ngrps'!$A12,'Jan 2019'!$A$2:$A$160,0),MATCH(Y$9,'Jan 2019'!$G$1:$BK$1,0))/INDEX('Planning CPRP'!$G$10:$BA$168,MATCH('Planning Ngrps'!$A12,'Planning CPRP'!$A$10:$A$170,0),MATCH('Planning Ngrps'!Y$9,'Planning CPRP'!$G$9:$BA$9,0)),"")</f>
        <v/>
      </c>
      <c r="Z12" s="158" t="str">
        <f>IFERROR(INDEX('Jan 2019'!$G$2:$BK$158,MATCH('Planning Ngrps'!$A12,'Jan 2019'!$A$2:$A$160,0),MATCH(Z$9,'Jan 2019'!$G$1:$BK$1,0))/INDEX('Planning CPRP'!$G$10:$BA$168,MATCH('Planning Ngrps'!$A12,'Planning CPRP'!$A$10:$A$170,0),MATCH('Planning Ngrps'!Z$9,'Planning CPRP'!$G$9:$BA$9,0)),"")</f>
        <v/>
      </c>
      <c r="AA12" s="158" t="str">
        <f>IFERROR(INDEX('Jan 2019'!$G$2:$BK$158,MATCH('Planning Ngrps'!$A12,'Jan 2019'!$A$2:$A$160,0),MATCH(AA$9,'Jan 2019'!$G$1:$BK$1,0))/INDEX('Planning CPRP'!$G$10:$BA$168,MATCH('Planning Ngrps'!$A12,'Planning CPRP'!$A$10:$A$170,0),MATCH('Planning Ngrps'!AA$9,'Planning CPRP'!$G$9:$BA$9,0)),"")</f>
        <v/>
      </c>
      <c r="AB12" s="158" t="str">
        <f>IFERROR(INDEX('Jan 2019'!$G$2:$BK$158,MATCH('Planning Ngrps'!$A12,'Jan 2019'!$A$2:$A$160,0),MATCH(AB$9,'Jan 2019'!$G$1:$BK$1,0))/INDEX('Planning CPRP'!$G$10:$BA$168,MATCH('Planning Ngrps'!$A12,'Planning CPRP'!$A$10:$A$170,0),MATCH('Planning Ngrps'!AB$9,'Planning CPRP'!$G$9:$BA$9,0)),"")</f>
        <v/>
      </c>
      <c r="AC12" s="158" t="str">
        <f>IFERROR(INDEX('Jan 2019'!$G$2:$BK$158,MATCH('Planning Ngrps'!$A12,'Jan 2019'!$A$2:$A$160,0),MATCH(AC$9,'Jan 2019'!$G$1:$BK$1,0))/INDEX('Planning CPRP'!$G$10:$BA$168,MATCH('Planning Ngrps'!$A12,'Planning CPRP'!$A$10:$A$170,0),MATCH('Planning Ngrps'!AC$9,'Planning CPRP'!$G$9:$BA$9,0)),"")</f>
        <v/>
      </c>
      <c r="AD12" s="158" t="str">
        <f>IFERROR(INDEX('Jan 2019'!$G$2:$BK$158,MATCH('Planning Ngrps'!$A12,'Jan 2019'!$A$2:$A$160,0),MATCH(AD$9,'Jan 2019'!$G$1:$BK$1,0))/INDEX('Planning CPRP'!$G$10:$BA$168,MATCH('Planning Ngrps'!$A12,'Planning CPRP'!$A$10:$A$170,0),MATCH('Planning Ngrps'!AD$9,'Planning CPRP'!$G$9:$BA$9,0)),"")</f>
        <v/>
      </c>
      <c r="AE12" s="158" t="str">
        <f>IFERROR(INDEX('Jan 2019'!$G$2:$BK$158,MATCH('Planning Ngrps'!$A12,'Jan 2019'!$A$2:$A$160,0),MATCH(AE$9,'Jan 2019'!$G$1:$BK$1,0))/INDEX('Planning CPRP'!$G$10:$BA$168,MATCH('Planning Ngrps'!$A12,'Planning CPRP'!$A$10:$A$170,0),MATCH('Planning Ngrps'!AE$9,'Planning CPRP'!$G$9:$BA$9,0)),"")</f>
        <v/>
      </c>
      <c r="AF12" s="158" t="str">
        <f>IFERROR(INDEX('Jan 2019'!$G$2:$BK$158,MATCH('Planning Ngrps'!$A12,'Jan 2019'!$A$2:$A$160,0),MATCH(AF$9,'Jan 2019'!$G$1:$BK$1,0))/INDEX('Planning CPRP'!$G$10:$BA$168,MATCH('Planning Ngrps'!$A12,'Planning CPRP'!$A$10:$A$170,0),MATCH('Planning Ngrps'!AF$9,'Planning CPRP'!$G$9:$BA$9,0)),"")</f>
        <v/>
      </c>
      <c r="AG12" s="158" t="str">
        <f>IFERROR(INDEX('Jan 2019'!$G$2:$BK$158,MATCH('Planning Ngrps'!$A12,'Jan 2019'!$A$2:$A$160,0),MATCH(AG$9,'Jan 2019'!$G$1:$BK$1,0))/INDEX('Planning CPRP'!$G$10:$BA$168,MATCH('Planning Ngrps'!$A12,'Planning CPRP'!$A$10:$A$170,0),MATCH('Planning Ngrps'!AG$9,'Planning CPRP'!$G$9:$BA$9,0)),"")</f>
        <v/>
      </c>
      <c r="AH12" s="158" t="str">
        <f>IFERROR(INDEX('Jan 2019'!$G$2:$BK$158,MATCH('Planning Ngrps'!$A12,'Jan 2019'!$A$2:$A$160,0),MATCH(AH$9,'Jan 2019'!$G$1:$BK$1,0))/INDEX('Planning CPRP'!$G$10:$BA$168,MATCH('Planning Ngrps'!$A12,'Planning CPRP'!$A$10:$A$170,0),MATCH('Planning Ngrps'!AH$9,'Planning CPRP'!$G$9:$BA$9,0)),"")</f>
        <v/>
      </c>
      <c r="AI12" s="158" t="str">
        <f>IFERROR(INDEX('Jan 2019'!$G$2:$BK$158,MATCH('Planning Ngrps'!$A12,'Jan 2019'!$A$2:$A$160,0),MATCH(AI$9,'Jan 2019'!$G$1:$BK$1,0))/INDEX('Planning CPRP'!$G$10:$BA$168,MATCH('Planning Ngrps'!$A12,'Planning CPRP'!$A$10:$A$170,0),MATCH('Planning Ngrps'!AI$9,'Planning CPRP'!$G$9:$BA$9,0)),"")</f>
        <v/>
      </c>
      <c r="AJ12" s="158" t="str">
        <f>IFERROR(INDEX('Jan 2019'!$G$2:$BK$158,MATCH('Planning Ngrps'!$A12,'Jan 2019'!$A$2:$A$160,0),MATCH(AJ$9,'Jan 2019'!$G$1:$BK$1,0))/INDEX('Planning CPRP'!$G$10:$BA$168,MATCH('Planning Ngrps'!$A12,'Planning CPRP'!$A$10:$A$170,0),MATCH('Planning Ngrps'!AJ$9,'Planning CPRP'!$G$9:$BA$9,0)),"")</f>
        <v/>
      </c>
      <c r="AK12" s="158" t="str">
        <f>IFERROR(INDEX('Jan 2019'!$G$2:$BK$158,MATCH('Planning Ngrps'!$A12,'Jan 2019'!$A$2:$A$160,0),MATCH(AK$9,'Jan 2019'!$G$1:$BK$1,0))/INDEX('Planning CPRP'!$G$10:$BA$168,MATCH('Planning Ngrps'!$A12,'Planning CPRP'!$A$10:$A$170,0),MATCH('Planning Ngrps'!AK$9,'Planning CPRP'!$G$9:$BA$9,0)),"")</f>
        <v/>
      </c>
      <c r="AL12" s="158" t="str">
        <f>IFERROR(INDEX('Jan 2019'!$G$2:$BK$158,MATCH('Planning Ngrps'!$A12,'Jan 2019'!$A$2:$A$160,0),MATCH(AL$9,'Jan 2019'!$G$1:$BK$1,0))/INDEX('Planning CPRP'!$G$10:$BA$168,MATCH('Planning Ngrps'!$A12,'Planning CPRP'!$A$10:$A$170,0),MATCH('Planning Ngrps'!AL$9,'Planning CPRP'!$G$9:$BA$9,0)),"")</f>
        <v/>
      </c>
      <c r="AM12" s="158" t="str">
        <f>IFERROR(INDEX('Jan 2019'!$G$2:$BK$158,MATCH('Planning Ngrps'!$A12,'Jan 2019'!$A$2:$A$160,0),MATCH(AM$9,'Jan 2019'!$G$1:$BK$1,0))/INDEX('Planning CPRP'!$G$10:$BA$168,MATCH('Planning Ngrps'!$A12,'Planning CPRP'!$A$10:$A$170,0),MATCH('Planning Ngrps'!AM$9,'Planning CPRP'!$G$9:$BA$9,0)),"")</f>
        <v/>
      </c>
      <c r="AN12" s="158" t="str">
        <f>IFERROR(INDEX('Jan 2019'!$G$2:$BK$158,MATCH('Planning Ngrps'!$A12,'Jan 2019'!$A$2:$A$160,0),MATCH(AN$9,'Jan 2019'!$G$1:$BK$1,0))/INDEX('Planning CPRP'!$G$10:$BA$168,MATCH('Planning Ngrps'!$A12,'Planning CPRP'!$A$10:$A$170,0),MATCH('Planning Ngrps'!AN$9,'Planning CPRP'!$G$9:$BA$9,0)),"")</f>
        <v/>
      </c>
      <c r="AO12" s="158" t="str">
        <f>IFERROR(INDEX('Jan 2019'!$G$2:$BK$158,MATCH('Planning Ngrps'!$A12,'Jan 2019'!$A$2:$A$160,0),MATCH(AO$9,'Jan 2019'!$G$1:$BK$1,0))/INDEX('Planning CPRP'!$G$10:$BA$168,MATCH('Planning Ngrps'!$A12,'Planning CPRP'!$A$10:$A$170,0),MATCH('Planning Ngrps'!AO$9,'Planning CPRP'!$G$9:$BA$9,0)),"")</f>
        <v/>
      </c>
      <c r="AP12" s="158" t="str">
        <f>IFERROR(INDEX('Jan 2019'!$G$2:$BK$158,MATCH('Planning Ngrps'!$A12,'Jan 2019'!$A$2:$A$160,0),MATCH(AP$9,'Jan 2019'!$G$1:$BK$1,0))/INDEX('Planning CPRP'!$G$10:$BA$168,MATCH('Planning Ngrps'!$A12,'Planning CPRP'!$A$10:$A$170,0),MATCH('Planning Ngrps'!AP$9,'Planning CPRP'!$G$9:$BA$9,0)),"")</f>
        <v/>
      </c>
      <c r="AQ12" s="158" t="str">
        <f>IFERROR(INDEX('Jan 2019'!$G$2:$BK$158,MATCH('Planning Ngrps'!$A12,'Jan 2019'!$A$2:$A$160,0),MATCH(AQ$9,'Jan 2019'!$G$1:$BK$1,0))/INDEX('Planning CPRP'!$G$10:$BA$168,MATCH('Planning Ngrps'!$A12,'Planning CPRP'!$A$10:$A$170,0),MATCH('Planning Ngrps'!AQ$9,'Planning CPRP'!$G$9:$BA$9,0)),"")</f>
        <v/>
      </c>
      <c r="AR12" s="158" t="str">
        <f>IFERROR(INDEX('Jan 2019'!$G$2:$BK$158,MATCH('Planning Ngrps'!$A12,'Jan 2019'!$A$2:$A$160,0),MATCH(AR$9,'Jan 2019'!$G$1:$BK$1,0))/INDEX('Planning CPRP'!$G$10:$BA$168,MATCH('Planning Ngrps'!$A12,'Planning CPRP'!$A$10:$A$170,0),MATCH('Planning Ngrps'!AR$9,'Planning CPRP'!$G$9:$BA$9,0)),"")</f>
        <v/>
      </c>
      <c r="AS12" s="158" t="str">
        <f>IFERROR(INDEX('Jan 2019'!$G$2:$BK$158,MATCH('Planning Ngrps'!$A12,'Jan 2019'!$A$2:$A$160,0),MATCH(AS$9,'Jan 2019'!$G$1:$BK$1,0))/INDEX('Planning CPRP'!$G$10:$BA$168,MATCH('Planning Ngrps'!$A12,'Planning CPRP'!$A$10:$A$170,0),MATCH('Planning Ngrps'!AS$9,'Planning CPRP'!$G$9:$BA$9,0)),"")</f>
        <v/>
      </c>
      <c r="AT12" s="158" t="str">
        <f>IFERROR(INDEX('Jan 2019'!$G$2:$BK$158,MATCH('Planning Ngrps'!$A12,'Jan 2019'!$A$2:$A$160,0),MATCH(AT$9,'Jan 2019'!$G$1:$BK$1,0))/INDEX('Planning CPRP'!$G$10:$BA$168,MATCH('Planning Ngrps'!$A12,'Planning CPRP'!$A$10:$A$170,0),MATCH('Planning Ngrps'!AT$9,'Planning CPRP'!$G$9:$BA$9,0)),"")</f>
        <v/>
      </c>
      <c r="AU12" s="158" t="str">
        <f>IFERROR(INDEX('Jan 2019'!$G$2:$BK$158,MATCH('Planning Ngrps'!$A12,'Jan 2019'!$A$2:$A$160,0),MATCH(AU$9,'Jan 2019'!$G$1:$BK$1,0))/INDEX('Planning CPRP'!$G$10:$BA$168,MATCH('Planning Ngrps'!$A12,'Planning CPRP'!$A$10:$A$170,0),MATCH('Planning Ngrps'!AU$9,'Planning CPRP'!$G$9:$BA$9,0)),"")</f>
        <v/>
      </c>
      <c r="AV12" s="158" t="str">
        <f>IFERROR(INDEX('Jan 2019'!$G$2:$BK$158,MATCH('Planning Ngrps'!$A12,'Jan 2019'!$A$2:$A$160,0),MATCH(AV$9,'Jan 2019'!$G$1:$BK$1,0))/INDEX('Planning CPRP'!$G$10:$BA$168,MATCH('Planning Ngrps'!$A12,'Planning CPRP'!$A$10:$A$170,0),MATCH('Planning Ngrps'!AV$9,'Planning CPRP'!$G$9:$BA$9,0)),"")</f>
        <v/>
      </c>
      <c r="AW12" s="158" t="str">
        <f>IFERROR(INDEX('Jan 2019'!$G$2:$BK$158,MATCH('Planning Ngrps'!$A12,'Jan 2019'!$A$2:$A$160,0),MATCH(AW$9,'Jan 2019'!$G$1:$BK$1,0))/INDEX('Planning CPRP'!$G$10:$BA$168,MATCH('Planning Ngrps'!$A12,'Planning CPRP'!$A$10:$A$170,0),MATCH('Planning Ngrps'!AW$9,'Planning CPRP'!$G$9:$BA$9,0)),"")</f>
        <v/>
      </c>
      <c r="AX12" s="158" t="str">
        <f>IFERROR(INDEX('Jan 2019'!$G$2:$BK$158,MATCH('Planning Ngrps'!$A12,'Jan 2019'!$A$2:$A$160,0),MATCH(AX$9,'Jan 2019'!$G$1:$BK$1,0))/INDEX('Planning CPRP'!$G$10:$BA$168,MATCH('Planning Ngrps'!$A12,'Planning CPRP'!$A$10:$A$170,0),MATCH('Planning Ngrps'!AX$9,'Planning CPRP'!$G$9:$BA$9,0)),"")</f>
        <v/>
      </c>
      <c r="AY12" s="158" t="str">
        <f>IFERROR(INDEX('Jan 2019'!$G$2:$BK$158,MATCH('Planning Ngrps'!$A12,'Jan 2019'!$A$2:$A$160,0),MATCH(AY$9,'Jan 2019'!$G$1:$BK$1,0))/INDEX('Planning CPRP'!$G$10:$BA$168,MATCH('Planning Ngrps'!$A12,'Planning CPRP'!$A$10:$A$170,0),MATCH('Planning Ngrps'!AY$9,'Planning CPRP'!$G$9:$BA$9,0)),"")</f>
        <v/>
      </c>
      <c r="AZ12" s="158" t="str">
        <f>IFERROR(INDEX('Jan 2019'!$G$2:$BK$158,MATCH('Planning Ngrps'!$A12,'Jan 2019'!$A$2:$A$160,0),MATCH(AZ$9,'Jan 2019'!$G$1:$BK$1,0))/INDEX('Planning CPRP'!$G$10:$BA$168,MATCH('Planning Ngrps'!$A12,'Planning CPRP'!$A$10:$A$170,0),MATCH('Planning Ngrps'!AZ$9,'Planning CPRP'!$G$9:$BA$9,0)),"")</f>
        <v/>
      </c>
      <c r="BA12" s="158" t="str">
        <f>IFERROR(INDEX('Jan 2019'!$G$2:$BK$158,MATCH('Planning Ngrps'!$A12,'Jan 2019'!$A$2:$A$160,0),MATCH(BA$9,'Jan 2019'!$G$1:$BK$1,0))/INDEX('Planning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IFERROR(INDEX('Jan 2019'!$G$2:$BK$158,MATCH('Planning Ngrps'!$A13,'Jan 2019'!$A$2:$A$160,0),MATCH(G$9,'Jan 2019'!$G$1:$BK$1,0))/INDEX('Planning CPRP'!$G$10:$BA$168,MATCH('Planning Ngrps'!$A13,'Planning CPRP'!$A$10:$A$170,0),MATCH('Planning Ngrps'!G$9,'Planning CPRP'!$G$9:$BA$9,0)),"")</f>
        <v/>
      </c>
      <c r="H13" s="158" t="str">
        <f>IFERROR(INDEX('Jan 2019'!$G$2:$BK$158,MATCH('Planning Ngrps'!$A13,'Jan 2019'!$A$2:$A$160,0),MATCH(H$9,'Jan 2019'!$G$1:$BK$1,0))/INDEX('Planning CPRP'!$G$10:$BA$168,MATCH('Planning Ngrps'!$A13,'Planning CPRP'!$A$10:$A$170,0),MATCH('Planning Ngrps'!H$9,'Planning CPRP'!$G$9:$BA$9,0)),"")</f>
        <v/>
      </c>
      <c r="I13" s="158" t="str">
        <f>IFERROR(INDEX('Jan 2019'!$G$2:$BK$158,MATCH('Planning Ngrps'!$A13,'Jan 2019'!$A$2:$A$160,0),MATCH(I$9,'Jan 2019'!$G$1:$BK$1,0))/INDEX('Planning CPRP'!$G$10:$BA$168,MATCH('Planning Ngrps'!$A13,'Planning CPRP'!$A$10:$A$170,0),MATCH('Planning Ngrps'!I$9,'Planning CPRP'!$G$9:$BA$9,0)),"")</f>
        <v/>
      </c>
      <c r="J13" s="158" t="str">
        <f>IFERROR(INDEX('Jan 2019'!$G$2:$BK$158,MATCH('Planning Ngrps'!$A13,'Jan 2019'!$A$2:$A$160,0),MATCH(J$9,'Jan 2019'!$G$1:$BK$1,0))/INDEX('Planning CPRP'!$G$10:$BA$168,MATCH('Planning Ngrps'!$A13,'Planning CPRP'!$A$10:$A$170,0),MATCH('Planning Ngrps'!J$9,'Planning CPRP'!$G$9:$BA$9,0)),"")</f>
        <v/>
      </c>
      <c r="K13" s="158" t="str">
        <f>IFERROR(INDEX('Jan 2019'!$G$2:$BK$158,MATCH('Planning Ngrps'!$A13,'Jan 2019'!$A$2:$A$160,0),MATCH(K$9,'Jan 2019'!$G$1:$BK$1,0))/INDEX('Planning CPRP'!$G$10:$BA$168,MATCH('Planning Ngrps'!$A13,'Planning CPRP'!$A$10:$A$170,0),MATCH('Planning Ngrps'!K$9,'Planning CPRP'!$G$9:$BA$9,0)),"")</f>
        <v/>
      </c>
      <c r="L13" s="158" t="str">
        <f>IFERROR(INDEX('Jan 2019'!$G$2:$BK$158,MATCH('Planning Ngrps'!$A13,'Jan 2019'!$A$2:$A$160,0),MATCH(L$9,'Jan 2019'!$G$1:$BK$1,0))/INDEX('Planning CPRP'!$G$10:$BA$168,MATCH('Planning Ngrps'!$A13,'Planning CPRP'!$A$10:$A$170,0),MATCH('Planning Ngrps'!L$9,'Planning CPRP'!$G$9:$BA$9,0)),"")</f>
        <v/>
      </c>
      <c r="M13" s="158" t="str">
        <f>IFERROR(INDEX('Jan 2019'!$G$2:$BK$158,MATCH('Planning Ngrps'!$A13,'Jan 2019'!$A$2:$A$160,0),MATCH(M$9,'Jan 2019'!$G$1:$BK$1,0))/INDEX('Planning CPRP'!$G$10:$BA$168,MATCH('Planning Ngrps'!$A13,'Planning CPRP'!$A$10:$A$170,0),MATCH('Planning Ngrps'!M$9,'Planning CPRP'!$G$9:$BA$9,0)),"")</f>
        <v/>
      </c>
      <c r="N13" s="158" t="str">
        <f>IFERROR(INDEX('Jan 2019'!$G$2:$BK$158,MATCH('Planning Ngrps'!$A13,'Jan 2019'!$A$2:$A$160,0),MATCH(N$9,'Jan 2019'!$G$1:$BK$1,0))/INDEX('Planning CPRP'!$G$10:$BA$168,MATCH('Planning Ngrps'!$A13,'Planning CPRP'!$A$10:$A$170,0),MATCH('Planning Ngrps'!N$9,'Planning CPRP'!$G$9:$BA$9,0)),"")</f>
        <v/>
      </c>
      <c r="O13" s="158" t="str">
        <f>IFERROR(INDEX('Jan 2019'!$G$2:$BK$158,MATCH('Planning Ngrps'!$A13,'Jan 2019'!$A$2:$A$160,0),MATCH(O$9,'Jan 2019'!$G$1:$BK$1,0))/INDEX('Planning CPRP'!$G$10:$BA$168,MATCH('Planning Ngrps'!$A13,'Planning CPRP'!$A$10:$A$170,0),MATCH('Planning Ngrps'!O$9,'Planning CPRP'!$G$9:$BA$9,0)),"")</f>
        <v/>
      </c>
      <c r="P13" s="158" t="str">
        <f>IFERROR(INDEX('Jan 2019'!$G$2:$BK$158,MATCH('Planning Ngrps'!$A13,'Jan 2019'!$A$2:$A$160,0),MATCH(P$9,'Jan 2019'!$G$1:$BK$1,0))/INDEX('Planning CPRP'!$G$10:$BA$168,MATCH('Planning Ngrps'!$A13,'Planning CPRP'!$A$10:$A$170,0),MATCH('Planning Ngrps'!P$9,'Planning CPRP'!$G$9:$BA$9,0)),"")</f>
        <v/>
      </c>
      <c r="Q13" s="158" t="str">
        <f>IFERROR(INDEX('Jan 2019'!$G$2:$BK$158,MATCH('Planning Ngrps'!$A13,'Jan 2019'!$A$2:$A$160,0),MATCH(Q$9,'Jan 2019'!$G$1:$BK$1,0))/INDEX('Planning CPRP'!$G$10:$BA$168,MATCH('Planning Ngrps'!$A13,'Planning CPRP'!$A$10:$A$170,0),MATCH('Planning Ngrps'!Q$9,'Planning CPRP'!$G$9:$BA$9,0)),"")</f>
        <v/>
      </c>
      <c r="R13" s="158" t="str">
        <f>IFERROR(INDEX('Jan 2019'!$G$2:$BK$158,MATCH('Planning Ngrps'!$A13,'Jan 2019'!$A$2:$A$160,0),MATCH(R$9,'Jan 2019'!$G$1:$BK$1,0))/INDEX('Planning CPRP'!$G$10:$BA$168,MATCH('Planning Ngrps'!$A13,'Planning CPRP'!$A$10:$A$170,0),MATCH('Planning Ngrps'!R$9,'Planning CPRP'!$G$9:$BA$9,0)),"")</f>
        <v/>
      </c>
      <c r="S13" s="158" t="str">
        <f>IFERROR(INDEX('Jan 2019'!$G$2:$BK$158,MATCH('Planning Ngrps'!$A13,'Jan 2019'!$A$2:$A$160,0),MATCH(S$9,'Jan 2019'!$G$1:$BK$1,0))/INDEX('Planning CPRP'!$G$10:$BA$168,MATCH('Planning Ngrps'!$A13,'Planning CPRP'!$A$10:$A$170,0),MATCH('Planning Ngrps'!S$9,'Planning CPRP'!$G$9:$BA$9,0)),"")</f>
        <v/>
      </c>
      <c r="T13" s="158" t="str">
        <f>IFERROR(INDEX('Jan 2019'!$G$2:$BK$158,MATCH('Planning Ngrps'!$A13,'Jan 2019'!$A$2:$A$160,0),MATCH(T$9,'Jan 2019'!$G$1:$BK$1,0))/INDEX('Planning CPRP'!$G$10:$BA$168,MATCH('Planning Ngrps'!$A13,'Planning CPRP'!$A$10:$A$170,0),MATCH('Planning Ngrps'!T$9,'Planning CPRP'!$G$9:$BA$9,0)),"")</f>
        <v/>
      </c>
      <c r="U13" s="158" t="str">
        <f>IFERROR(INDEX('Jan 2019'!$G$2:$BK$158,MATCH('Planning Ngrps'!$A13,'Jan 2019'!$A$2:$A$160,0),MATCH(U$9,'Jan 2019'!$G$1:$BK$1,0))/INDEX('Planning CPRP'!$G$10:$BA$168,MATCH('Planning Ngrps'!$A13,'Planning CPRP'!$A$10:$A$170,0),MATCH('Planning Ngrps'!U$9,'Planning CPRP'!$G$9:$BA$9,0)),"")</f>
        <v/>
      </c>
      <c r="V13" s="158" t="str">
        <f>IFERROR(INDEX('Jan 2019'!$G$2:$BK$158,MATCH('Planning Ngrps'!$A13,'Jan 2019'!$A$2:$A$160,0),MATCH(V$9,'Jan 2019'!$G$1:$BK$1,0))/INDEX('Planning CPRP'!$G$10:$BA$168,MATCH('Planning Ngrps'!$A13,'Planning CPRP'!$A$10:$A$170,0),MATCH('Planning Ngrps'!V$9,'Planning CPRP'!$G$9:$BA$9,0)),"")</f>
        <v/>
      </c>
      <c r="W13" s="158" t="str">
        <f>IFERROR(INDEX('Jan 2019'!$G$2:$BK$158,MATCH('Planning Ngrps'!$A13,'Jan 2019'!$A$2:$A$160,0),MATCH(W$9,'Jan 2019'!$G$1:$BK$1,0))/INDEX('Planning CPRP'!$G$10:$BA$168,MATCH('Planning Ngrps'!$A13,'Planning CPRP'!$A$10:$A$170,0),MATCH('Planning Ngrps'!W$9,'Planning CPRP'!$G$9:$BA$9,0)),"")</f>
        <v/>
      </c>
      <c r="X13" s="158" t="str">
        <f>IFERROR(INDEX('Jan 2019'!$G$2:$BK$158,MATCH('Planning Ngrps'!$A13,'Jan 2019'!$A$2:$A$160,0),MATCH(X$9,'Jan 2019'!$G$1:$BK$1,0))/INDEX('Planning CPRP'!$G$10:$BA$168,MATCH('Planning Ngrps'!$A13,'Planning CPRP'!$A$10:$A$170,0),MATCH('Planning Ngrps'!X$9,'Planning CPRP'!$G$9:$BA$9,0)),"")</f>
        <v/>
      </c>
      <c r="Y13" s="158" t="str">
        <f>IFERROR(INDEX('Jan 2019'!$G$2:$BK$158,MATCH('Planning Ngrps'!$A13,'Jan 2019'!$A$2:$A$160,0),MATCH(Y$9,'Jan 2019'!$G$1:$BK$1,0))/INDEX('Planning CPRP'!$G$10:$BA$168,MATCH('Planning Ngrps'!$A13,'Planning CPRP'!$A$10:$A$170,0),MATCH('Planning Ngrps'!Y$9,'Planning CPRP'!$G$9:$BA$9,0)),"")</f>
        <v/>
      </c>
      <c r="Z13" s="158" t="str">
        <f>IFERROR(INDEX('Jan 2019'!$G$2:$BK$158,MATCH('Planning Ngrps'!$A13,'Jan 2019'!$A$2:$A$160,0),MATCH(Z$9,'Jan 2019'!$G$1:$BK$1,0))/INDEX('Planning CPRP'!$G$10:$BA$168,MATCH('Planning Ngrps'!$A13,'Planning CPRP'!$A$10:$A$170,0),MATCH('Planning Ngrps'!Z$9,'Planning CPRP'!$G$9:$BA$9,0)),"")</f>
        <v/>
      </c>
      <c r="AA13" s="158" t="str">
        <f>IFERROR(INDEX('Jan 2019'!$G$2:$BK$158,MATCH('Planning Ngrps'!$A13,'Jan 2019'!$A$2:$A$160,0),MATCH(AA$9,'Jan 2019'!$G$1:$BK$1,0))/INDEX('Planning CPRP'!$G$10:$BA$168,MATCH('Planning Ngrps'!$A13,'Planning CPRP'!$A$10:$A$170,0),MATCH('Planning Ngrps'!AA$9,'Planning CPRP'!$G$9:$BA$9,0)),"")</f>
        <v/>
      </c>
      <c r="AB13" s="158" t="str">
        <f>IFERROR(INDEX('Jan 2019'!$G$2:$BK$158,MATCH('Planning Ngrps'!$A13,'Jan 2019'!$A$2:$A$160,0),MATCH(AB$9,'Jan 2019'!$G$1:$BK$1,0))/INDEX('Planning CPRP'!$G$10:$BA$168,MATCH('Planning Ngrps'!$A13,'Planning CPRP'!$A$10:$A$170,0),MATCH('Planning Ngrps'!AB$9,'Planning CPRP'!$G$9:$BA$9,0)),"")</f>
        <v/>
      </c>
      <c r="AC13" s="158" t="str">
        <f>IFERROR(INDEX('Jan 2019'!$G$2:$BK$158,MATCH('Planning Ngrps'!$A13,'Jan 2019'!$A$2:$A$160,0),MATCH(AC$9,'Jan 2019'!$G$1:$BK$1,0))/INDEX('Planning CPRP'!$G$10:$BA$168,MATCH('Planning Ngrps'!$A13,'Planning CPRP'!$A$10:$A$170,0),MATCH('Planning Ngrps'!AC$9,'Planning CPRP'!$G$9:$BA$9,0)),"")</f>
        <v/>
      </c>
      <c r="AD13" s="158" t="str">
        <f>IFERROR(INDEX('Jan 2019'!$G$2:$BK$158,MATCH('Planning Ngrps'!$A13,'Jan 2019'!$A$2:$A$160,0),MATCH(AD$9,'Jan 2019'!$G$1:$BK$1,0))/INDEX('Planning CPRP'!$G$10:$BA$168,MATCH('Planning Ngrps'!$A13,'Planning CPRP'!$A$10:$A$170,0),MATCH('Planning Ngrps'!AD$9,'Planning CPRP'!$G$9:$BA$9,0)),"")</f>
        <v/>
      </c>
      <c r="AE13" s="158" t="str">
        <f>IFERROR(INDEX('Jan 2019'!$G$2:$BK$158,MATCH('Planning Ngrps'!$A13,'Jan 2019'!$A$2:$A$160,0),MATCH(AE$9,'Jan 2019'!$G$1:$BK$1,0))/INDEX('Planning CPRP'!$G$10:$BA$168,MATCH('Planning Ngrps'!$A13,'Planning CPRP'!$A$10:$A$170,0),MATCH('Planning Ngrps'!AE$9,'Planning CPRP'!$G$9:$BA$9,0)),"")</f>
        <v/>
      </c>
      <c r="AF13" s="158" t="str">
        <f>IFERROR(INDEX('Jan 2019'!$G$2:$BK$158,MATCH('Planning Ngrps'!$A13,'Jan 2019'!$A$2:$A$160,0),MATCH(AF$9,'Jan 2019'!$G$1:$BK$1,0))/INDEX('Planning CPRP'!$G$10:$BA$168,MATCH('Planning Ngrps'!$A13,'Planning CPRP'!$A$10:$A$170,0),MATCH('Planning Ngrps'!AF$9,'Planning CPRP'!$G$9:$BA$9,0)),"")</f>
        <v/>
      </c>
      <c r="AG13" s="158" t="str">
        <f>IFERROR(INDEX('Jan 2019'!$G$2:$BK$158,MATCH('Planning Ngrps'!$A13,'Jan 2019'!$A$2:$A$160,0),MATCH(AG$9,'Jan 2019'!$G$1:$BK$1,0))/INDEX('Planning CPRP'!$G$10:$BA$168,MATCH('Planning Ngrps'!$A13,'Planning CPRP'!$A$10:$A$170,0),MATCH('Planning Ngrps'!AG$9,'Planning CPRP'!$G$9:$BA$9,0)),"")</f>
        <v/>
      </c>
      <c r="AH13" s="158" t="str">
        <f>IFERROR(INDEX('Jan 2019'!$G$2:$BK$158,MATCH('Planning Ngrps'!$A13,'Jan 2019'!$A$2:$A$160,0),MATCH(AH$9,'Jan 2019'!$G$1:$BK$1,0))/INDEX('Planning CPRP'!$G$10:$BA$168,MATCH('Planning Ngrps'!$A13,'Planning CPRP'!$A$10:$A$170,0),MATCH('Planning Ngrps'!AH$9,'Planning CPRP'!$G$9:$BA$9,0)),"")</f>
        <v/>
      </c>
      <c r="AI13" s="158" t="str">
        <f>IFERROR(INDEX('Jan 2019'!$G$2:$BK$158,MATCH('Planning Ngrps'!$A13,'Jan 2019'!$A$2:$A$160,0),MATCH(AI$9,'Jan 2019'!$G$1:$BK$1,0))/INDEX('Planning CPRP'!$G$10:$BA$168,MATCH('Planning Ngrps'!$A13,'Planning CPRP'!$A$10:$A$170,0),MATCH('Planning Ngrps'!AI$9,'Planning CPRP'!$G$9:$BA$9,0)),"")</f>
        <v/>
      </c>
      <c r="AJ13" s="158" t="str">
        <f>IFERROR(INDEX('Jan 2019'!$G$2:$BK$158,MATCH('Planning Ngrps'!$A13,'Jan 2019'!$A$2:$A$160,0),MATCH(AJ$9,'Jan 2019'!$G$1:$BK$1,0))/INDEX('Planning CPRP'!$G$10:$BA$168,MATCH('Planning Ngrps'!$A13,'Planning CPRP'!$A$10:$A$170,0),MATCH('Planning Ngrps'!AJ$9,'Planning CPRP'!$G$9:$BA$9,0)),"")</f>
        <v/>
      </c>
      <c r="AK13" s="158" t="str">
        <f>IFERROR(INDEX('Jan 2019'!$G$2:$BK$158,MATCH('Planning Ngrps'!$A13,'Jan 2019'!$A$2:$A$160,0),MATCH(AK$9,'Jan 2019'!$G$1:$BK$1,0))/INDEX('Planning CPRP'!$G$10:$BA$168,MATCH('Planning Ngrps'!$A13,'Planning CPRP'!$A$10:$A$170,0),MATCH('Planning Ngrps'!AK$9,'Planning CPRP'!$G$9:$BA$9,0)),"")</f>
        <v/>
      </c>
      <c r="AL13" s="158" t="str">
        <f>IFERROR(INDEX('Jan 2019'!$G$2:$BK$158,MATCH('Planning Ngrps'!$A13,'Jan 2019'!$A$2:$A$160,0),MATCH(AL$9,'Jan 2019'!$G$1:$BK$1,0))/INDEX('Planning CPRP'!$G$10:$BA$168,MATCH('Planning Ngrps'!$A13,'Planning CPRP'!$A$10:$A$170,0),MATCH('Planning Ngrps'!AL$9,'Planning CPRP'!$G$9:$BA$9,0)),"")</f>
        <v/>
      </c>
      <c r="AM13" s="158" t="str">
        <f>IFERROR(INDEX('Jan 2019'!$G$2:$BK$158,MATCH('Planning Ngrps'!$A13,'Jan 2019'!$A$2:$A$160,0),MATCH(AM$9,'Jan 2019'!$G$1:$BK$1,0))/INDEX('Planning CPRP'!$G$10:$BA$168,MATCH('Planning Ngrps'!$A13,'Planning CPRP'!$A$10:$A$170,0),MATCH('Planning Ngrps'!AM$9,'Planning CPRP'!$G$9:$BA$9,0)),"")</f>
        <v/>
      </c>
      <c r="AN13" s="158" t="str">
        <f>IFERROR(INDEX('Jan 2019'!$G$2:$BK$158,MATCH('Planning Ngrps'!$A13,'Jan 2019'!$A$2:$A$160,0),MATCH(AN$9,'Jan 2019'!$G$1:$BK$1,0))/INDEX('Planning CPRP'!$G$10:$BA$168,MATCH('Planning Ngrps'!$A13,'Planning CPRP'!$A$10:$A$170,0),MATCH('Planning Ngrps'!AN$9,'Planning CPRP'!$G$9:$BA$9,0)),"")</f>
        <v/>
      </c>
      <c r="AO13" s="158" t="str">
        <f>IFERROR(INDEX('Jan 2019'!$G$2:$BK$158,MATCH('Planning Ngrps'!$A13,'Jan 2019'!$A$2:$A$160,0),MATCH(AO$9,'Jan 2019'!$G$1:$BK$1,0))/INDEX('Planning CPRP'!$G$10:$BA$168,MATCH('Planning Ngrps'!$A13,'Planning CPRP'!$A$10:$A$170,0),MATCH('Planning Ngrps'!AO$9,'Planning CPRP'!$G$9:$BA$9,0)),"")</f>
        <v/>
      </c>
      <c r="AP13" s="158" t="str">
        <f>IFERROR(INDEX('Jan 2019'!$G$2:$BK$158,MATCH('Planning Ngrps'!$A13,'Jan 2019'!$A$2:$A$160,0),MATCH(AP$9,'Jan 2019'!$G$1:$BK$1,0))/INDEX('Planning CPRP'!$G$10:$BA$168,MATCH('Planning Ngrps'!$A13,'Planning CPRP'!$A$10:$A$170,0),MATCH('Planning Ngrps'!AP$9,'Planning CPRP'!$G$9:$BA$9,0)),"")</f>
        <v/>
      </c>
      <c r="AQ13" s="158" t="str">
        <f>IFERROR(INDEX('Jan 2019'!$G$2:$BK$158,MATCH('Planning Ngrps'!$A13,'Jan 2019'!$A$2:$A$160,0),MATCH(AQ$9,'Jan 2019'!$G$1:$BK$1,0))/INDEX('Planning CPRP'!$G$10:$BA$168,MATCH('Planning Ngrps'!$A13,'Planning CPRP'!$A$10:$A$170,0),MATCH('Planning Ngrps'!AQ$9,'Planning CPRP'!$G$9:$BA$9,0)),"")</f>
        <v/>
      </c>
      <c r="AR13" s="158" t="str">
        <f>IFERROR(INDEX('Jan 2019'!$G$2:$BK$158,MATCH('Planning Ngrps'!$A13,'Jan 2019'!$A$2:$A$160,0),MATCH(AR$9,'Jan 2019'!$G$1:$BK$1,0))/INDEX('Planning CPRP'!$G$10:$BA$168,MATCH('Planning Ngrps'!$A13,'Planning CPRP'!$A$10:$A$170,0),MATCH('Planning Ngrps'!AR$9,'Planning CPRP'!$G$9:$BA$9,0)),"")</f>
        <v/>
      </c>
      <c r="AS13" s="158" t="str">
        <f>IFERROR(INDEX('Jan 2019'!$G$2:$BK$158,MATCH('Planning Ngrps'!$A13,'Jan 2019'!$A$2:$A$160,0),MATCH(AS$9,'Jan 2019'!$G$1:$BK$1,0))/INDEX('Planning CPRP'!$G$10:$BA$168,MATCH('Planning Ngrps'!$A13,'Planning CPRP'!$A$10:$A$170,0),MATCH('Planning Ngrps'!AS$9,'Planning CPRP'!$G$9:$BA$9,0)),"")</f>
        <v/>
      </c>
      <c r="AT13" s="158" t="str">
        <f>IFERROR(INDEX('Jan 2019'!$G$2:$BK$158,MATCH('Planning Ngrps'!$A13,'Jan 2019'!$A$2:$A$160,0),MATCH(AT$9,'Jan 2019'!$G$1:$BK$1,0))/INDEX('Planning CPRP'!$G$10:$BA$168,MATCH('Planning Ngrps'!$A13,'Planning CPRP'!$A$10:$A$170,0),MATCH('Planning Ngrps'!AT$9,'Planning CPRP'!$G$9:$BA$9,0)),"")</f>
        <v/>
      </c>
      <c r="AU13" s="158" t="str">
        <f>IFERROR(INDEX('Jan 2019'!$G$2:$BK$158,MATCH('Planning Ngrps'!$A13,'Jan 2019'!$A$2:$A$160,0),MATCH(AU$9,'Jan 2019'!$G$1:$BK$1,0))/INDEX('Planning CPRP'!$G$10:$BA$168,MATCH('Planning Ngrps'!$A13,'Planning CPRP'!$A$10:$A$170,0),MATCH('Planning Ngrps'!AU$9,'Planning CPRP'!$G$9:$BA$9,0)),"")</f>
        <v/>
      </c>
      <c r="AV13" s="158" t="str">
        <f>IFERROR(INDEX('Jan 2019'!$G$2:$BK$158,MATCH('Planning Ngrps'!$A13,'Jan 2019'!$A$2:$A$160,0),MATCH(AV$9,'Jan 2019'!$G$1:$BK$1,0))/INDEX('Planning CPRP'!$G$10:$BA$168,MATCH('Planning Ngrps'!$A13,'Planning CPRP'!$A$10:$A$170,0),MATCH('Planning Ngrps'!AV$9,'Planning CPRP'!$G$9:$BA$9,0)),"")</f>
        <v/>
      </c>
      <c r="AW13" s="158" t="str">
        <f>IFERROR(INDEX('Jan 2019'!$G$2:$BK$158,MATCH('Planning Ngrps'!$A13,'Jan 2019'!$A$2:$A$160,0),MATCH(AW$9,'Jan 2019'!$G$1:$BK$1,0))/INDEX('Planning CPRP'!$G$10:$BA$168,MATCH('Planning Ngrps'!$A13,'Planning CPRP'!$A$10:$A$170,0),MATCH('Planning Ngrps'!AW$9,'Planning CPRP'!$G$9:$BA$9,0)),"")</f>
        <v/>
      </c>
      <c r="AX13" s="158" t="str">
        <f>IFERROR(INDEX('Jan 2019'!$G$2:$BK$158,MATCH('Planning Ngrps'!$A13,'Jan 2019'!$A$2:$A$160,0),MATCH(AX$9,'Jan 2019'!$G$1:$BK$1,0))/INDEX('Planning CPRP'!$G$10:$BA$168,MATCH('Planning Ngrps'!$A13,'Planning CPRP'!$A$10:$A$170,0),MATCH('Planning Ngrps'!AX$9,'Planning CPRP'!$G$9:$BA$9,0)),"")</f>
        <v/>
      </c>
      <c r="AY13" s="158" t="str">
        <f>IFERROR(INDEX('Jan 2019'!$G$2:$BK$158,MATCH('Planning Ngrps'!$A13,'Jan 2019'!$A$2:$A$160,0),MATCH(AY$9,'Jan 2019'!$G$1:$BK$1,0))/INDEX('Planning CPRP'!$G$10:$BA$168,MATCH('Planning Ngrps'!$A13,'Planning CPRP'!$A$10:$A$170,0),MATCH('Planning Ngrps'!AY$9,'Planning CPRP'!$G$9:$BA$9,0)),"")</f>
        <v/>
      </c>
      <c r="AZ13" s="158" t="str">
        <f>IFERROR(INDEX('Jan 2019'!$G$2:$BK$158,MATCH('Planning Ngrps'!$A13,'Jan 2019'!$A$2:$A$160,0),MATCH(AZ$9,'Jan 2019'!$G$1:$BK$1,0))/INDEX('Planning CPRP'!$G$10:$BA$168,MATCH('Planning Ngrps'!$A13,'Planning CPRP'!$A$10:$A$170,0),MATCH('Planning Ngrps'!AZ$9,'Planning CPRP'!$G$9:$BA$9,0)),"")</f>
        <v/>
      </c>
      <c r="BA13" s="158" t="str">
        <f>IFERROR(INDEX('Jan 2019'!$G$2:$BK$158,MATCH('Planning Ngrps'!$A13,'Jan 2019'!$A$2:$A$160,0),MATCH(BA$9,'Jan 2019'!$G$1:$BK$1,0))/INDEX('Planning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IFERROR(INDEX('Jan 2019'!$G$2:$BK$158,MATCH('Planning Ngrps'!$A14,'Jan 2019'!$A$2:$A$160,0),MATCH(G$9,'Jan 2019'!$G$1:$BK$1,0))/INDEX('Planning CPRP'!$G$10:$BA$168,MATCH('Planning Ngrps'!$A14,'Planning CPRP'!$A$10:$A$170,0),MATCH('Planning Ngrps'!G$9,'Planning CPRP'!$G$9:$BA$9,0)),"")</f>
        <v/>
      </c>
      <c r="H14" s="158" t="str">
        <f>IFERROR(INDEX('Jan 2019'!$G$2:$BK$158,MATCH('Planning Ngrps'!$A14,'Jan 2019'!$A$2:$A$160,0),MATCH(H$9,'Jan 2019'!$G$1:$BK$1,0))/INDEX('Planning CPRP'!$G$10:$BA$168,MATCH('Planning Ngrps'!$A14,'Planning CPRP'!$A$10:$A$170,0),MATCH('Planning Ngrps'!H$9,'Planning CPRP'!$G$9:$BA$9,0)),"")</f>
        <v/>
      </c>
      <c r="I14" s="158" t="str">
        <f>IFERROR(INDEX('Jan 2019'!$G$2:$BK$158,MATCH('Planning Ngrps'!$A14,'Jan 2019'!$A$2:$A$160,0),MATCH(I$9,'Jan 2019'!$G$1:$BK$1,0))/INDEX('Planning CPRP'!$G$10:$BA$168,MATCH('Planning Ngrps'!$A14,'Planning CPRP'!$A$10:$A$170,0),MATCH('Planning Ngrps'!I$9,'Planning CPRP'!$G$9:$BA$9,0)),"")</f>
        <v/>
      </c>
      <c r="J14" s="158" t="str">
        <f>IFERROR(INDEX('Jan 2019'!$G$2:$BK$158,MATCH('Planning Ngrps'!$A14,'Jan 2019'!$A$2:$A$160,0),MATCH(J$9,'Jan 2019'!$G$1:$BK$1,0))/INDEX('Planning CPRP'!$G$10:$BA$168,MATCH('Planning Ngrps'!$A14,'Planning CPRP'!$A$10:$A$170,0),MATCH('Planning Ngrps'!J$9,'Planning CPRP'!$G$9:$BA$9,0)),"")</f>
        <v/>
      </c>
      <c r="K14" s="158" t="str">
        <f>IFERROR(INDEX('Jan 2019'!$G$2:$BK$158,MATCH('Planning Ngrps'!$A14,'Jan 2019'!$A$2:$A$160,0),MATCH(K$9,'Jan 2019'!$G$1:$BK$1,0))/INDEX('Planning CPRP'!$G$10:$BA$168,MATCH('Planning Ngrps'!$A14,'Planning CPRP'!$A$10:$A$170,0),MATCH('Planning Ngrps'!K$9,'Planning CPRP'!$G$9:$BA$9,0)),"")</f>
        <v/>
      </c>
      <c r="L14" s="158" t="str">
        <f>IFERROR(INDEX('Jan 2019'!$G$2:$BK$158,MATCH('Planning Ngrps'!$A14,'Jan 2019'!$A$2:$A$160,0),MATCH(L$9,'Jan 2019'!$G$1:$BK$1,0))/INDEX('Planning CPRP'!$G$10:$BA$168,MATCH('Planning Ngrps'!$A14,'Planning CPRP'!$A$10:$A$170,0),MATCH('Planning Ngrps'!L$9,'Planning CPRP'!$G$9:$BA$9,0)),"")</f>
        <v/>
      </c>
      <c r="M14" s="158" t="str">
        <f>IFERROR(INDEX('Jan 2019'!$G$2:$BK$158,MATCH('Planning Ngrps'!$A14,'Jan 2019'!$A$2:$A$160,0),MATCH(M$9,'Jan 2019'!$G$1:$BK$1,0))/INDEX('Planning CPRP'!$G$10:$BA$168,MATCH('Planning Ngrps'!$A14,'Planning CPRP'!$A$10:$A$170,0),MATCH('Planning Ngrps'!M$9,'Planning CPRP'!$G$9:$BA$9,0)),"")</f>
        <v/>
      </c>
      <c r="N14" s="158" t="str">
        <f>IFERROR(INDEX('Jan 2019'!$G$2:$BK$158,MATCH('Planning Ngrps'!$A14,'Jan 2019'!$A$2:$A$160,0),MATCH(N$9,'Jan 2019'!$G$1:$BK$1,0))/INDEX('Planning CPRP'!$G$10:$BA$168,MATCH('Planning Ngrps'!$A14,'Planning CPRP'!$A$10:$A$170,0),MATCH('Planning Ngrps'!N$9,'Planning CPRP'!$G$9:$BA$9,0)),"")</f>
        <v/>
      </c>
      <c r="O14" s="158" t="str">
        <f>IFERROR(INDEX('Jan 2019'!$G$2:$BK$158,MATCH('Planning Ngrps'!$A14,'Jan 2019'!$A$2:$A$160,0),MATCH(O$9,'Jan 2019'!$G$1:$BK$1,0))/INDEX('Planning CPRP'!$G$10:$BA$168,MATCH('Planning Ngrps'!$A14,'Planning CPRP'!$A$10:$A$170,0),MATCH('Planning Ngrps'!O$9,'Planning CPRP'!$G$9:$BA$9,0)),"")</f>
        <v/>
      </c>
      <c r="P14" s="158" t="str">
        <f>IFERROR(INDEX('Jan 2019'!$G$2:$BK$158,MATCH('Planning Ngrps'!$A14,'Jan 2019'!$A$2:$A$160,0),MATCH(P$9,'Jan 2019'!$G$1:$BK$1,0))/INDEX('Planning CPRP'!$G$10:$BA$168,MATCH('Planning Ngrps'!$A14,'Planning CPRP'!$A$10:$A$170,0),MATCH('Planning Ngrps'!P$9,'Planning CPRP'!$G$9:$BA$9,0)),"")</f>
        <v/>
      </c>
      <c r="Q14" s="158" t="str">
        <f>IFERROR(INDEX('Jan 2019'!$G$2:$BK$158,MATCH('Planning Ngrps'!$A14,'Jan 2019'!$A$2:$A$160,0),MATCH(Q$9,'Jan 2019'!$G$1:$BK$1,0))/INDEX('Planning CPRP'!$G$10:$BA$168,MATCH('Planning Ngrps'!$A14,'Planning CPRP'!$A$10:$A$170,0),MATCH('Planning Ngrps'!Q$9,'Planning CPRP'!$G$9:$BA$9,0)),"")</f>
        <v/>
      </c>
      <c r="R14" s="158" t="str">
        <f>IFERROR(INDEX('Jan 2019'!$G$2:$BK$158,MATCH('Planning Ngrps'!$A14,'Jan 2019'!$A$2:$A$160,0),MATCH(R$9,'Jan 2019'!$G$1:$BK$1,0))/INDEX('Planning CPRP'!$G$10:$BA$168,MATCH('Planning Ngrps'!$A14,'Planning CPRP'!$A$10:$A$170,0),MATCH('Planning Ngrps'!R$9,'Planning CPRP'!$G$9:$BA$9,0)),"")</f>
        <v/>
      </c>
      <c r="S14" s="158" t="str">
        <f>IFERROR(INDEX('Jan 2019'!$G$2:$BK$158,MATCH('Planning Ngrps'!$A14,'Jan 2019'!$A$2:$A$160,0),MATCH(S$9,'Jan 2019'!$G$1:$BK$1,0))/INDEX('Planning CPRP'!$G$10:$BA$168,MATCH('Planning Ngrps'!$A14,'Planning CPRP'!$A$10:$A$170,0),MATCH('Planning Ngrps'!S$9,'Planning CPRP'!$G$9:$BA$9,0)),"")</f>
        <v/>
      </c>
      <c r="T14" s="158" t="str">
        <f>IFERROR(INDEX('Jan 2019'!$G$2:$BK$158,MATCH('Planning Ngrps'!$A14,'Jan 2019'!$A$2:$A$160,0),MATCH(T$9,'Jan 2019'!$G$1:$BK$1,0))/INDEX('Planning CPRP'!$G$10:$BA$168,MATCH('Planning Ngrps'!$A14,'Planning CPRP'!$A$10:$A$170,0),MATCH('Planning Ngrps'!T$9,'Planning CPRP'!$G$9:$BA$9,0)),"")</f>
        <v/>
      </c>
      <c r="U14" s="158" t="str">
        <f>IFERROR(INDEX('Jan 2019'!$G$2:$BK$158,MATCH('Planning Ngrps'!$A14,'Jan 2019'!$A$2:$A$160,0),MATCH(U$9,'Jan 2019'!$G$1:$BK$1,0))/INDEX('Planning CPRP'!$G$10:$BA$168,MATCH('Planning Ngrps'!$A14,'Planning CPRP'!$A$10:$A$170,0),MATCH('Planning Ngrps'!U$9,'Planning CPRP'!$G$9:$BA$9,0)),"")</f>
        <v/>
      </c>
      <c r="V14" s="158" t="str">
        <f>IFERROR(INDEX('Jan 2019'!$G$2:$BK$158,MATCH('Planning Ngrps'!$A14,'Jan 2019'!$A$2:$A$160,0),MATCH(V$9,'Jan 2019'!$G$1:$BK$1,0))/INDEX('Planning CPRP'!$G$10:$BA$168,MATCH('Planning Ngrps'!$A14,'Planning CPRP'!$A$10:$A$170,0),MATCH('Planning Ngrps'!V$9,'Planning CPRP'!$G$9:$BA$9,0)),"")</f>
        <v/>
      </c>
      <c r="W14" s="158" t="str">
        <f>IFERROR(INDEX('Jan 2019'!$G$2:$BK$158,MATCH('Planning Ngrps'!$A14,'Jan 2019'!$A$2:$A$160,0),MATCH(W$9,'Jan 2019'!$G$1:$BK$1,0))/INDEX('Planning CPRP'!$G$10:$BA$168,MATCH('Planning Ngrps'!$A14,'Planning CPRP'!$A$10:$A$170,0),MATCH('Planning Ngrps'!W$9,'Planning CPRP'!$G$9:$BA$9,0)),"")</f>
        <v/>
      </c>
      <c r="X14" s="158" t="str">
        <f>IFERROR(INDEX('Jan 2019'!$G$2:$BK$158,MATCH('Planning Ngrps'!$A14,'Jan 2019'!$A$2:$A$160,0),MATCH(X$9,'Jan 2019'!$G$1:$BK$1,0))/INDEX('Planning CPRP'!$G$10:$BA$168,MATCH('Planning Ngrps'!$A14,'Planning CPRP'!$A$10:$A$170,0),MATCH('Planning Ngrps'!X$9,'Planning CPRP'!$G$9:$BA$9,0)),"")</f>
        <v/>
      </c>
      <c r="Y14" s="158" t="str">
        <f>IFERROR(INDEX('Jan 2019'!$G$2:$BK$158,MATCH('Planning Ngrps'!$A14,'Jan 2019'!$A$2:$A$160,0),MATCH(Y$9,'Jan 2019'!$G$1:$BK$1,0))/INDEX('Planning CPRP'!$G$10:$BA$168,MATCH('Planning Ngrps'!$A14,'Planning CPRP'!$A$10:$A$170,0),MATCH('Planning Ngrps'!Y$9,'Planning CPRP'!$G$9:$BA$9,0)),"")</f>
        <v/>
      </c>
      <c r="Z14" s="158" t="str">
        <f>IFERROR(INDEX('Jan 2019'!$G$2:$BK$158,MATCH('Planning Ngrps'!$A14,'Jan 2019'!$A$2:$A$160,0),MATCH(Z$9,'Jan 2019'!$G$1:$BK$1,0))/INDEX('Planning CPRP'!$G$10:$BA$168,MATCH('Planning Ngrps'!$A14,'Planning CPRP'!$A$10:$A$170,0),MATCH('Planning Ngrps'!Z$9,'Planning CPRP'!$G$9:$BA$9,0)),"")</f>
        <v/>
      </c>
      <c r="AA14" s="158" t="str">
        <f>IFERROR(INDEX('Jan 2019'!$G$2:$BK$158,MATCH('Planning Ngrps'!$A14,'Jan 2019'!$A$2:$A$160,0),MATCH(AA$9,'Jan 2019'!$G$1:$BK$1,0))/INDEX('Planning CPRP'!$G$10:$BA$168,MATCH('Planning Ngrps'!$A14,'Planning CPRP'!$A$10:$A$170,0),MATCH('Planning Ngrps'!AA$9,'Planning CPRP'!$G$9:$BA$9,0)),"")</f>
        <v/>
      </c>
      <c r="AB14" s="158" t="str">
        <f>IFERROR(INDEX('Jan 2019'!$G$2:$BK$158,MATCH('Planning Ngrps'!$A14,'Jan 2019'!$A$2:$A$160,0),MATCH(AB$9,'Jan 2019'!$G$1:$BK$1,0))/INDEX('Planning CPRP'!$G$10:$BA$168,MATCH('Planning Ngrps'!$A14,'Planning CPRP'!$A$10:$A$170,0),MATCH('Planning Ngrps'!AB$9,'Planning CPRP'!$G$9:$BA$9,0)),"")</f>
        <v/>
      </c>
      <c r="AC14" s="158" t="str">
        <f>IFERROR(INDEX('Jan 2019'!$G$2:$BK$158,MATCH('Planning Ngrps'!$A14,'Jan 2019'!$A$2:$A$160,0),MATCH(AC$9,'Jan 2019'!$G$1:$BK$1,0))/INDEX('Planning CPRP'!$G$10:$BA$168,MATCH('Planning Ngrps'!$A14,'Planning CPRP'!$A$10:$A$170,0),MATCH('Planning Ngrps'!AC$9,'Planning CPRP'!$G$9:$BA$9,0)),"")</f>
        <v/>
      </c>
      <c r="AD14" s="158" t="str">
        <f>IFERROR(INDEX('Jan 2019'!$G$2:$BK$158,MATCH('Planning Ngrps'!$A14,'Jan 2019'!$A$2:$A$160,0),MATCH(AD$9,'Jan 2019'!$G$1:$BK$1,0))/INDEX('Planning CPRP'!$G$10:$BA$168,MATCH('Planning Ngrps'!$A14,'Planning CPRP'!$A$10:$A$170,0),MATCH('Planning Ngrps'!AD$9,'Planning CPRP'!$G$9:$BA$9,0)),"")</f>
        <v/>
      </c>
      <c r="AE14" s="158" t="str">
        <f>IFERROR(INDEX('Jan 2019'!$G$2:$BK$158,MATCH('Planning Ngrps'!$A14,'Jan 2019'!$A$2:$A$160,0),MATCH(AE$9,'Jan 2019'!$G$1:$BK$1,0))/INDEX('Planning CPRP'!$G$10:$BA$168,MATCH('Planning Ngrps'!$A14,'Planning CPRP'!$A$10:$A$170,0),MATCH('Planning Ngrps'!AE$9,'Planning CPRP'!$G$9:$BA$9,0)),"")</f>
        <v/>
      </c>
      <c r="AF14" s="158" t="str">
        <f>IFERROR(INDEX('Jan 2019'!$G$2:$BK$158,MATCH('Planning Ngrps'!$A14,'Jan 2019'!$A$2:$A$160,0),MATCH(AF$9,'Jan 2019'!$G$1:$BK$1,0))/INDEX('Planning CPRP'!$G$10:$BA$168,MATCH('Planning Ngrps'!$A14,'Planning CPRP'!$A$10:$A$170,0),MATCH('Planning Ngrps'!AF$9,'Planning CPRP'!$G$9:$BA$9,0)),"")</f>
        <v/>
      </c>
      <c r="AG14" s="158" t="str">
        <f>IFERROR(INDEX('Jan 2019'!$G$2:$BK$158,MATCH('Planning Ngrps'!$A14,'Jan 2019'!$A$2:$A$160,0),MATCH(AG$9,'Jan 2019'!$G$1:$BK$1,0))/INDEX('Planning CPRP'!$G$10:$BA$168,MATCH('Planning Ngrps'!$A14,'Planning CPRP'!$A$10:$A$170,0),MATCH('Planning Ngrps'!AG$9,'Planning CPRP'!$G$9:$BA$9,0)),"")</f>
        <v/>
      </c>
      <c r="AH14" s="158" t="str">
        <f>IFERROR(INDEX('Jan 2019'!$G$2:$BK$158,MATCH('Planning Ngrps'!$A14,'Jan 2019'!$A$2:$A$160,0),MATCH(AH$9,'Jan 2019'!$G$1:$BK$1,0))/INDEX('Planning CPRP'!$G$10:$BA$168,MATCH('Planning Ngrps'!$A14,'Planning CPRP'!$A$10:$A$170,0),MATCH('Planning Ngrps'!AH$9,'Planning CPRP'!$G$9:$BA$9,0)),"")</f>
        <v/>
      </c>
      <c r="AI14" s="158" t="str">
        <f>IFERROR(INDEX('Jan 2019'!$G$2:$BK$158,MATCH('Planning Ngrps'!$A14,'Jan 2019'!$A$2:$A$160,0),MATCH(AI$9,'Jan 2019'!$G$1:$BK$1,0))/INDEX('Planning CPRP'!$G$10:$BA$168,MATCH('Planning Ngrps'!$A14,'Planning CPRP'!$A$10:$A$170,0),MATCH('Planning Ngrps'!AI$9,'Planning CPRP'!$G$9:$BA$9,0)),"")</f>
        <v/>
      </c>
      <c r="AJ14" s="158" t="str">
        <f>IFERROR(INDEX('Jan 2019'!$G$2:$BK$158,MATCH('Planning Ngrps'!$A14,'Jan 2019'!$A$2:$A$160,0),MATCH(AJ$9,'Jan 2019'!$G$1:$BK$1,0))/INDEX('Planning CPRP'!$G$10:$BA$168,MATCH('Planning Ngrps'!$A14,'Planning CPRP'!$A$10:$A$170,0),MATCH('Planning Ngrps'!AJ$9,'Planning CPRP'!$G$9:$BA$9,0)),"")</f>
        <v/>
      </c>
      <c r="AK14" s="158" t="str">
        <f>IFERROR(INDEX('Jan 2019'!$G$2:$BK$158,MATCH('Planning Ngrps'!$A14,'Jan 2019'!$A$2:$A$160,0),MATCH(AK$9,'Jan 2019'!$G$1:$BK$1,0))/INDEX('Planning CPRP'!$G$10:$BA$168,MATCH('Planning Ngrps'!$A14,'Planning CPRP'!$A$10:$A$170,0),MATCH('Planning Ngrps'!AK$9,'Planning CPRP'!$G$9:$BA$9,0)),"")</f>
        <v/>
      </c>
      <c r="AL14" s="158" t="str">
        <f>IFERROR(INDEX('Jan 2019'!$G$2:$BK$158,MATCH('Planning Ngrps'!$A14,'Jan 2019'!$A$2:$A$160,0),MATCH(AL$9,'Jan 2019'!$G$1:$BK$1,0))/INDEX('Planning CPRP'!$G$10:$BA$168,MATCH('Planning Ngrps'!$A14,'Planning CPRP'!$A$10:$A$170,0),MATCH('Planning Ngrps'!AL$9,'Planning CPRP'!$G$9:$BA$9,0)),"")</f>
        <v/>
      </c>
      <c r="AM14" s="158" t="str">
        <f>IFERROR(INDEX('Jan 2019'!$G$2:$BK$158,MATCH('Planning Ngrps'!$A14,'Jan 2019'!$A$2:$A$160,0),MATCH(AM$9,'Jan 2019'!$G$1:$BK$1,0))/INDEX('Planning CPRP'!$G$10:$BA$168,MATCH('Planning Ngrps'!$A14,'Planning CPRP'!$A$10:$A$170,0),MATCH('Planning Ngrps'!AM$9,'Planning CPRP'!$G$9:$BA$9,0)),"")</f>
        <v/>
      </c>
      <c r="AN14" s="158" t="str">
        <f>IFERROR(INDEX('Jan 2019'!$G$2:$BK$158,MATCH('Planning Ngrps'!$A14,'Jan 2019'!$A$2:$A$160,0),MATCH(AN$9,'Jan 2019'!$G$1:$BK$1,0))/INDEX('Planning CPRP'!$G$10:$BA$168,MATCH('Planning Ngrps'!$A14,'Planning CPRP'!$A$10:$A$170,0),MATCH('Planning Ngrps'!AN$9,'Planning CPRP'!$G$9:$BA$9,0)),"")</f>
        <v/>
      </c>
      <c r="AO14" s="158" t="str">
        <f>IFERROR(INDEX('Jan 2019'!$G$2:$BK$158,MATCH('Planning Ngrps'!$A14,'Jan 2019'!$A$2:$A$160,0),MATCH(AO$9,'Jan 2019'!$G$1:$BK$1,0))/INDEX('Planning CPRP'!$G$10:$BA$168,MATCH('Planning Ngrps'!$A14,'Planning CPRP'!$A$10:$A$170,0),MATCH('Planning Ngrps'!AO$9,'Planning CPRP'!$G$9:$BA$9,0)),"")</f>
        <v/>
      </c>
      <c r="AP14" s="158" t="str">
        <f>IFERROR(INDEX('Jan 2019'!$G$2:$BK$158,MATCH('Planning Ngrps'!$A14,'Jan 2019'!$A$2:$A$160,0),MATCH(AP$9,'Jan 2019'!$G$1:$BK$1,0))/INDEX('Planning CPRP'!$G$10:$BA$168,MATCH('Planning Ngrps'!$A14,'Planning CPRP'!$A$10:$A$170,0),MATCH('Planning Ngrps'!AP$9,'Planning CPRP'!$G$9:$BA$9,0)),"")</f>
        <v/>
      </c>
      <c r="AQ14" s="158" t="str">
        <f>IFERROR(INDEX('Jan 2019'!$G$2:$BK$158,MATCH('Planning Ngrps'!$A14,'Jan 2019'!$A$2:$A$160,0),MATCH(AQ$9,'Jan 2019'!$G$1:$BK$1,0))/INDEX('Planning CPRP'!$G$10:$BA$168,MATCH('Planning Ngrps'!$A14,'Planning CPRP'!$A$10:$A$170,0),MATCH('Planning Ngrps'!AQ$9,'Planning CPRP'!$G$9:$BA$9,0)),"")</f>
        <v/>
      </c>
      <c r="AR14" s="158" t="str">
        <f>IFERROR(INDEX('Jan 2019'!$G$2:$BK$158,MATCH('Planning Ngrps'!$A14,'Jan 2019'!$A$2:$A$160,0),MATCH(AR$9,'Jan 2019'!$G$1:$BK$1,0))/INDEX('Planning CPRP'!$G$10:$BA$168,MATCH('Planning Ngrps'!$A14,'Planning CPRP'!$A$10:$A$170,0),MATCH('Planning Ngrps'!AR$9,'Planning CPRP'!$G$9:$BA$9,0)),"")</f>
        <v/>
      </c>
      <c r="AS14" s="158" t="str">
        <f>IFERROR(INDEX('Jan 2019'!$G$2:$BK$158,MATCH('Planning Ngrps'!$A14,'Jan 2019'!$A$2:$A$160,0),MATCH(AS$9,'Jan 2019'!$G$1:$BK$1,0))/INDEX('Planning CPRP'!$G$10:$BA$168,MATCH('Planning Ngrps'!$A14,'Planning CPRP'!$A$10:$A$170,0),MATCH('Planning Ngrps'!AS$9,'Planning CPRP'!$G$9:$BA$9,0)),"")</f>
        <v/>
      </c>
      <c r="AT14" s="158" t="str">
        <f>IFERROR(INDEX('Jan 2019'!$G$2:$BK$158,MATCH('Planning Ngrps'!$A14,'Jan 2019'!$A$2:$A$160,0),MATCH(AT$9,'Jan 2019'!$G$1:$BK$1,0))/INDEX('Planning CPRP'!$G$10:$BA$168,MATCH('Planning Ngrps'!$A14,'Planning CPRP'!$A$10:$A$170,0),MATCH('Planning Ngrps'!AT$9,'Planning CPRP'!$G$9:$BA$9,0)),"")</f>
        <v/>
      </c>
      <c r="AU14" s="158" t="str">
        <f>IFERROR(INDEX('Jan 2019'!$G$2:$BK$158,MATCH('Planning Ngrps'!$A14,'Jan 2019'!$A$2:$A$160,0),MATCH(AU$9,'Jan 2019'!$G$1:$BK$1,0))/INDEX('Planning CPRP'!$G$10:$BA$168,MATCH('Planning Ngrps'!$A14,'Planning CPRP'!$A$10:$A$170,0),MATCH('Planning Ngrps'!AU$9,'Planning CPRP'!$G$9:$BA$9,0)),"")</f>
        <v/>
      </c>
      <c r="AV14" s="158" t="str">
        <f>IFERROR(INDEX('Jan 2019'!$G$2:$BK$158,MATCH('Planning Ngrps'!$A14,'Jan 2019'!$A$2:$A$160,0),MATCH(AV$9,'Jan 2019'!$G$1:$BK$1,0))/INDEX('Planning CPRP'!$G$10:$BA$168,MATCH('Planning Ngrps'!$A14,'Planning CPRP'!$A$10:$A$170,0),MATCH('Planning Ngrps'!AV$9,'Planning CPRP'!$G$9:$BA$9,0)),"")</f>
        <v/>
      </c>
      <c r="AW14" s="158" t="str">
        <f>IFERROR(INDEX('Jan 2019'!$G$2:$BK$158,MATCH('Planning Ngrps'!$A14,'Jan 2019'!$A$2:$A$160,0),MATCH(AW$9,'Jan 2019'!$G$1:$BK$1,0))/INDEX('Planning CPRP'!$G$10:$BA$168,MATCH('Planning Ngrps'!$A14,'Planning CPRP'!$A$10:$A$170,0),MATCH('Planning Ngrps'!AW$9,'Planning CPRP'!$G$9:$BA$9,0)),"")</f>
        <v/>
      </c>
      <c r="AX14" s="158" t="str">
        <f>IFERROR(INDEX('Jan 2019'!$G$2:$BK$158,MATCH('Planning Ngrps'!$A14,'Jan 2019'!$A$2:$A$160,0),MATCH(AX$9,'Jan 2019'!$G$1:$BK$1,0))/INDEX('Planning CPRP'!$G$10:$BA$168,MATCH('Planning Ngrps'!$A14,'Planning CPRP'!$A$10:$A$170,0),MATCH('Planning Ngrps'!AX$9,'Planning CPRP'!$G$9:$BA$9,0)),"")</f>
        <v/>
      </c>
      <c r="AY14" s="158" t="str">
        <f>IFERROR(INDEX('Jan 2019'!$G$2:$BK$158,MATCH('Planning Ngrps'!$A14,'Jan 2019'!$A$2:$A$160,0),MATCH(AY$9,'Jan 2019'!$G$1:$BK$1,0))/INDEX('Planning CPRP'!$G$10:$BA$168,MATCH('Planning Ngrps'!$A14,'Planning CPRP'!$A$10:$A$170,0),MATCH('Planning Ngrps'!AY$9,'Planning CPRP'!$G$9:$BA$9,0)),"")</f>
        <v/>
      </c>
      <c r="AZ14" s="158" t="str">
        <f>IFERROR(INDEX('Jan 2019'!$G$2:$BK$158,MATCH('Planning Ngrps'!$A14,'Jan 2019'!$A$2:$A$160,0),MATCH(AZ$9,'Jan 2019'!$G$1:$BK$1,0))/INDEX('Planning CPRP'!$G$10:$BA$168,MATCH('Planning Ngrps'!$A14,'Planning CPRP'!$A$10:$A$170,0),MATCH('Planning Ngrps'!AZ$9,'Planning CPRP'!$G$9:$BA$9,0)),"")</f>
        <v/>
      </c>
      <c r="BA14" s="158" t="str">
        <f>IFERROR(INDEX('Jan 2019'!$G$2:$BK$158,MATCH('Planning Ngrps'!$A14,'Jan 2019'!$A$2:$A$160,0),MATCH(BA$9,'Jan 2019'!$G$1:$BK$1,0))/INDEX('Planning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IFERROR(INDEX('Jan 2019'!$G$2:$BK$158,MATCH('Planning Ngrps'!$A17,'Jan 2019'!$A$2:$A$160,0),MATCH(G$9,'Jan 2019'!$G$1:$BK$1,0))/INDEX('Planning CPRP'!$G$10:$BA$168,MATCH('Planning Ngrps'!$A17,'Planning CPRP'!$A$10:$A$170,0),MATCH('Planning Ngrps'!G$9,'Planning CPRP'!$G$9:$BA$9,0)),"")</f>
        <v/>
      </c>
      <c r="H17" s="158" t="str">
        <f>IFERROR(INDEX('Jan 2019'!$G$2:$BK$158,MATCH('Planning Ngrps'!$A17,'Jan 2019'!$A$2:$A$160,0),MATCH(H$9,'Jan 2019'!$G$1:$BK$1,0))/INDEX('Planning CPRP'!$G$10:$BA$168,MATCH('Planning Ngrps'!$A17,'Planning CPRP'!$A$10:$A$170,0),MATCH('Planning Ngrps'!H$9,'Planning CPRP'!$G$9:$BA$9,0)),"")</f>
        <v/>
      </c>
      <c r="I17" s="158" t="str">
        <f>IFERROR(INDEX('Jan 2019'!$G$2:$BK$158,MATCH('Planning Ngrps'!$A17,'Jan 2019'!$A$2:$A$160,0),MATCH(I$9,'Jan 2019'!$G$1:$BK$1,0))/INDEX('Planning CPRP'!$G$10:$BA$168,MATCH('Planning Ngrps'!$A17,'Planning CPRP'!$A$10:$A$170,0),MATCH('Planning Ngrps'!I$9,'Planning CPRP'!$G$9:$BA$9,0)),"")</f>
        <v/>
      </c>
      <c r="J17" s="158" t="str">
        <f>IFERROR(INDEX('Jan 2019'!$G$2:$BK$158,MATCH('Planning Ngrps'!$A17,'Jan 2019'!$A$2:$A$160,0),MATCH(J$9,'Jan 2019'!$G$1:$BK$1,0))/INDEX('Planning CPRP'!$G$10:$BA$168,MATCH('Planning Ngrps'!$A17,'Planning CPRP'!$A$10:$A$170,0),MATCH('Planning Ngrps'!J$9,'Planning CPRP'!$G$9:$BA$9,0)),"")</f>
        <v/>
      </c>
      <c r="K17" s="158" t="str">
        <f>IFERROR(INDEX('Jan 2019'!$G$2:$BK$158,MATCH('Planning Ngrps'!$A17,'Jan 2019'!$A$2:$A$160,0),MATCH(K$9,'Jan 2019'!$G$1:$BK$1,0))/INDEX('Planning CPRP'!$G$10:$BA$168,MATCH('Planning Ngrps'!$A17,'Planning CPRP'!$A$10:$A$170,0),MATCH('Planning Ngrps'!K$9,'Planning CPRP'!$G$9:$BA$9,0)),"")</f>
        <v/>
      </c>
      <c r="L17" s="158" t="str">
        <f>IFERROR(INDEX('Jan 2019'!$G$2:$BK$158,MATCH('Planning Ngrps'!$A17,'Jan 2019'!$A$2:$A$160,0),MATCH(L$9,'Jan 2019'!$G$1:$BK$1,0))/INDEX('Planning CPRP'!$G$10:$BA$168,MATCH('Planning Ngrps'!$A17,'Planning CPRP'!$A$10:$A$170,0),MATCH('Planning Ngrps'!L$9,'Planning CPRP'!$G$9:$BA$9,0)),"")</f>
        <v/>
      </c>
      <c r="M17" s="158" t="str">
        <f>IFERROR(INDEX('Jan 2019'!$G$2:$BK$158,MATCH('Planning Ngrps'!$A17,'Jan 2019'!$A$2:$A$160,0),MATCH(M$9,'Jan 2019'!$G$1:$BK$1,0))/INDEX('Planning CPRP'!$G$10:$BA$168,MATCH('Planning Ngrps'!$A17,'Planning CPRP'!$A$10:$A$170,0),MATCH('Planning Ngrps'!M$9,'Planning CPRP'!$G$9:$BA$9,0)),"")</f>
        <v/>
      </c>
      <c r="N17" s="158" t="str">
        <f>IFERROR(INDEX('Jan 2019'!$G$2:$BK$158,MATCH('Planning Ngrps'!$A17,'Jan 2019'!$A$2:$A$160,0),MATCH(N$9,'Jan 2019'!$G$1:$BK$1,0))/INDEX('Planning CPRP'!$G$10:$BA$168,MATCH('Planning Ngrps'!$A17,'Planning CPRP'!$A$10:$A$170,0),MATCH('Planning Ngrps'!N$9,'Planning CPRP'!$G$9:$BA$9,0)),"")</f>
        <v/>
      </c>
      <c r="O17" s="158" t="str">
        <f>IFERROR(INDEX('Jan 2019'!$G$2:$BK$158,MATCH('Planning Ngrps'!$A17,'Jan 2019'!$A$2:$A$160,0),MATCH(O$9,'Jan 2019'!$G$1:$BK$1,0))/INDEX('Planning CPRP'!$G$10:$BA$168,MATCH('Planning Ngrps'!$A17,'Planning CPRP'!$A$10:$A$170,0),MATCH('Planning Ngrps'!O$9,'Planning CPRP'!$G$9:$BA$9,0)),"")</f>
        <v/>
      </c>
      <c r="P17" s="158" t="str">
        <f>IFERROR(INDEX('Jan 2019'!$G$2:$BK$158,MATCH('Planning Ngrps'!$A17,'Jan 2019'!$A$2:$A$160,0),MATCH(P$9,'Jan 2019'!$G$1:$BK$1,0))/INDEX('Planning CPRP'!$G$10:$BA$168,MATCH('Planning Ngrps'!$A17,'Planning CPRP'!$A$10:$A$170,0),MATCH('Planning Ngrps'!P$9,'Planning CPRP'!$G$9:$BA$9,0)),"")</f>
        <v/>
      </c>
      <c r="Q17" s="158" t="str">
        <f>IFERROR(INDEX('Jan 2019'!$G$2:$BK$158,MATCH('Planning Ngrps'!$A17,'Jan 2019'!$A$2:$A$160,0),MATCH(Q$9,'Jan 2019'!$G$1:$BK$1,0))/INDEX('Planning CPRP'!$G$10:$BA$168,MATCH('Planning Ngrps'!$A17,'Planning CPRP'!$A$10:$A$170,0),MATCH('Planning Ngrps'!Q$9,'Planning CPRP'!$G$9:$BA$9,0)),"")</f>
        <v/>
      </c>
      <c r="R17" s="158" t="str">
        <f>IFERROR(INDEX('Jan 2019'!$G$2:$BK$158,MATCH('Planning Ngrps'!$A17,'Jan 2019'!$A$2:$A$160,0),MATCH(R$9,'Jan 2019'!$G$1:$BK$1,0))/INDEX('Planning CPRP'!$G$10:$BA$168,MATCH('Planning Ngrps'!$A17,'Planning CPRP'!$A$10:$A$170,0),MATCH('Planning Ngrps'!R$9,'Planning CPRP'!$G$9:$BA$9,0)),"")</f>
        <v/>
      </c>
      <c r="S17" s="158" t="str">
        <f>IFERROR(INDEX('Jan 2019'!$G$2:$BK$158,MATCH('Planning Ngrps'!$A17,'Jan 2019'!$A$2:$A$160,0),MATCH(S$9,'Jan 2019'!$G$1:$BK$1,0))/INDEX('Planning CPRP'!$G$10:$BA$168,MATCH('Planning Ngrps'!$A17,'Planning CPRP'!$A$10:$A$170,0),MATCH('Planning Ngrps'!S$9,'Planning CPRP'!$G$9:$BA$9,0)),"")</f>
        <v/>
      </c>
      <c r="T17" s="158" t="str">
        <f>IFERROR(INDEX('Jan 2019'!$G$2:$BK$158,MATCH('Planning Ngrps'!$A17,'Jan 2019'!$A$2:$A$160,0),MATCH(T$9,'Jan 2019'!$G$1:$BK$1,0))/INDEX('Planning CPRP'!$G$10:$BA$168,MATCH('Planning Ngrps'!$A17,'Planning CPRP'!$A$10:$A$170,0),MATCH('Planning Ngrps'!T$9,'Planning CPRP'!$G$9:$BA$9,0)),"")</f>
        <v/>
      </c>
      <c r="U17" s="158" t="str">
        <f>IFERROR(INDEX('Jan 2019'!$G$2:$BK$158,MATCH('Planning Ngrps'!$A17,'Jan 2019'!$A$2:$A$160,0),MATCH(U$9,'Jan 2019'!$G$1:$BK$1,0))/INDEX('Planning CPRP'!$G$10:$BA$168,MATCH('Planning Ngrps'!$A17,'Planning CPRP'!$A$10:$A$170,0),MATCH('Planning Ngrps'!U$9,'Planning CPRP'!$G$9:$BA$9,0)),"")</f>
        <v/>
      </c>
      <c r="V17" s="158" t="str">
        <f>IFERROR(INDEX('Jan 2019'!$G$2:$BK$158,MATCH('Planning Ngrps'!$A17,'Jan 2019'!$A$2:$A$160,0),MATCH(V$9,'Jan 2019'!$G$1:$BK$1,0))/INDEX('Planning CPRP'!$G$10:$BA$168,MATCH('Planning Ngrps'!$A17,'Planning CPRP'!$A$10:$A$170,0),MATCH('Planning Ngrps'!V$9,'Planning CPRP'!$G$9:$BA$9,0)),"")</f>
        <v/>
      </c>
      <c r="W17" s="158" t="str">
        <f>IFERROR(INDEX('Jan 2019'!$G$2:$BK$158,MATCH('Planning Ngrps'!$A17,'Jan 2019'!$A$2:$A$160,0),MATCH(W$9,'Jan 2019'!$G$1:$BK$1,0))/INDEX('Planning CPRP'!$G$10:$BA$168,MATCH('Planning Ngrps'!$A17,'Planning CPRP'!$A$10:$A$170,0),MATCH('Planning Ngrps'!W$9,'Planning CPRP'!$G$9:$BA$9,0)),"")</f>
        <v/>
      </c>
      <c r="X17" s="158" t="str">
        <f>IFERROR(INDEX('Jan 2019'!$G$2:$BK$158,MATCH('Planning Ngrps'!$A17,'Jan 2019'!$A$2:$A$160,0),MATCH(X$9,'Jan 2019'!$G$1:$BK$1,0))/INDEX('Planning CPRP'!$G$10:$BA$168,MATCH('Planning Ngrps'!$A17,'Planning CPRP'!$A$10:$A$170,0),MATCH('Planning Ngrps'!X$9,'Planning CPRP'!$G$9:$BA$9,0)),"")</f>
        <v/>
      </c>
      <c r="Y17" s="158" t="str">
        <f>IFERROR(INDEX('Jan 2019'!$G$2:$BK$158,MATCH('Planning Ngrps'!$A17,'Jan 2019'!$A$2:$A$160,0),MATCH(Y$9,'Jan 2019'!$G$1:$BK$1,0))/INDEX('Planning CPRP'!$G$10:$BA$168,MATCH('Planning Ngrps'!$A17,'Planning CPRP'!$A$10:$A$170,0),MATCH('Planning Ngrps'!Y$9,'Planning CPRP'!$G$9:$BA$9,0)),"")</f>
        <v/>
      </c>
      <c r="Z17" s="158" t="str">
        <f>IFERROR(INDEX('Jan 2019'!$G$2:$BK$158,MATCH('Planning Ngrps'!$A17,'Jan 2019'!$A$2:$A$160,0),MATCH(Z$9,'Jan 2019'!$G$1:$BK$1,0))/INDEX('Planning CPRP'!$G$10:$BA$168,MATCH('Planning Ngrps'!$A17,'Planning CPRP'!$A$10:$A$170,0),MATCH('Planning Ngrps'!Z$9,'Planning CPRP'!$G$9:$BA$9,0)),"")</f>
        <v/>
      </c>
      <c r="AA17" s="158" t="str">
        <f>IFERROR(INDEX('Jan 2019'!$G$2:$BK$158,MATCH('Planning Ngrps'!$A17,'Jan 2019'!$A$2:$A$160,0),MATCH(AA$9,'Jan 2019'!$G$1:$BK$1,0))/INDEX('Planning CPRP'!$G$10:$BA$168,MATCH('Planning Ngrps'!$A17,'Planning CPRP'!$A$10:$A$170,0),MATCH('Planning Ngrps'!AA$9,'Planning CPRP'!$G$9:$BA$9,0)),"")</f>
        <v/>
      </c>
      <c r="AB17" s="158" t="str">
        <f>IFERROR(INDEX('Jan 2019'!$G$2:$BK$158,MATCH('Planning Ngrps'!$A17,'Jan 2019'!$A$2:$A$160,0),MATCH(AB$9,'Jan 2019'!$G$1:$BK$1,0))/INDEX('Planning CPRP'!$G$10:$BA$168,MATCH('Planning Ngrps'!$A17,'Planning CPRP'!$A$10:$A$170,0),MATCH('Planning Ngrps'!AB$9,'Planning CPRP'!$G$9:$BA$9,0)),"")</f>
        <v/>
      </c>
      <c r="AC17" s="158" t="str">
        <f>IFERROR(INDEX('Jan 2019'!$G$2:$BK$158,MATCH('Planning Ngrps'!$A17,'Jan 2019'!$A$2:$A$160,0),MATCH(AC$9,'Jan 2019'!$G$1:$BK$1,0))/INDEX('Planning CPRP'!$G$10:$BA$168,MATCH('Planning Ngrps'!$A17,'Planning CPRP'!$A$10:$A$170,0),MATCH('Planning Ngrps'!AC$9,'Planning CPRP'!$G$9:$BA$9,0)),"")</f>
        <v/>
      </c>
      <c r="AD17" s="158" t="str">
        <f>IFERROR(INDEX('Jan 2019'!$G$2:$BK$158,MATCH('Planning Ngrps'!$A17,'Jan 2019'!$A$2:$A$160,0),MATCH(AD$9,'Jan 2019'!$G$1:$BK$1,0))/INDEX('Planning CPRP'!$G$10:$BA$168,MATCH('Planning Ngrps'!$A17,'Planning CPRP'!$A$10:$A$170,0),MATCH('Planning Ngrps'!AD$9,'Planning CPRP'!$G$9:$BA$9,0)),"")</f>
        <v/>
      </c>
      <c r="AE17" s="158" t="str">
        <f>IFERROR(INDEX('Jan 2019'!$G$2:$BK$158,MATCH('Planning Ngrps'!$A17,'Jan 2019'!$A$2:$A$160,0),MATCH(AE$9,'Jan 2019'!$G$1:$BK$1,0))/INDEX('Planning CPRP'!$G$10:$BA$168,MATCH('Planning Ngrps'!$A17,'Planning CPRP'!$A$10:$A$170,0),MATCH('Planning Ngrps'!AE$9,'Planning CPRP'!$G$9:$BA$9,0)),"")</f>
        <v/>
      </c>
      <c r="AF17" s="158" t="str">
        <f>IFERROR(INDEX('Jan 2019'!$G$2:$BK$158,MATCH('Planning Ngrps'!$A17,'Jan 2019'!$A$2:$A$160,0),MATCH(AF$9,'Jan 2019'!$G$1:$BK$1,0))/INDEX('Planning CPRP'!$G$10:$BA$168,MATCH('Planning Ngrps'!$A17,'Planning CPRP'!$A$10:$A$170,0),MATCH('Planning Ngrps'!AF$9,'Planning CPRP'!$G$9:$BA$9,0)),"")</f>
        <v/>
      </c>
      <c r="AG17" s="158" t="str">
        <f>IFERROR(INDEX('Jan 2019'!$G$2:$BK$158,MATCH('Planning Ngrps'!$A17,'Jan 2019'!$A$2:$A$160,0),MATCH(AG$9,'Jan 2019'!$G$1:$BK$1,0))/INDEX('Planning CPRP'!$G$10:$BA$168,MATCH('Planning Ngrps'!$A17,'Planning CPRP'!$A$10:$A$170,0),MATCH('Planning Ngrps'!AG$9,'Planning CPRP'!$G$9:$BA$9,0)),"")</f>
        <v/>
      </c>
      <c r="AH17" s="158" t="str">
        <f>IFERROR(INDEX('Jan 2019'!$G$2:$BK$158,MATCH('Planning Ngrps'!$A17,'Jan 2019'!$A$2:$A$160,0),MATCH(AH$9,'Jan 2019'!$G$1:$BK$1,0))/INDEX('Planning CPRP'!$G$10:$BA$168,MATCH('Planning Ngrps'!$A17,'Planning CPRP'!$A$10:$A$170,0),MATCH('Planning Ngrps'!AH$9,'Planning CPRP'!$G$9:$BA$9,0)),"")</f>
        <v/>
      </c>
      <c r="AI17" s="158" t="str">
        <f>IFERROR(INDEX('Jan 2019'!$G$2:$BK$158,MATCH('Planning Ngrps'!$A17,'Jan 2019'!$A$2:$A$160,0),MATCH(AI$9,'Jan 2019'!$G$1:$BK$1,0))/INDEX('Planning CPRP'!$G$10:$BA$168,MATCH('Planning Ngrps'!$A17,'Planning CPRP'!$A$10:$A$170,0),MATCH('Planning Ngrps'!AI$9,'Planning CPRP'!$G$9:$BA$9,0)),"")</f>
        <v/>
      </c>
      <c r="AJ17" s="158" t="str">
        <f>IFERROR(INDEX('Jan 2019'!$G$2:$BK$158,MATCH('Planning Ngrps'!$A17,'Jan 2019'!$A$2:$A$160,0),MATCH(AJ$9,'Jan 2019'!$G$1:$BK$1,0))/INDEX('Planning CPRP'!$G$10:$BA$168,MATCH('Planning Ngrps'!$A17,'Planning CPRP'!$A$10:$A$170,0),MATCH('Planning Ngrps'!AJ$9,'Planning CPRP'!$G$9:$BA$9,0)),"")</f>
        <v/>
      </c>
      <c r="AK17" s="158" t="str">
        <f>IFERROR(INDEX('Jan 2019'!$G$2:$BK$158,MATCH('Planning Ngrps'!$A17,'Jan 2019'!$A$2:$A$160,0),MATCH(AK$9,'Jan 2019'!$G$1:$BK$1,0))/INDEX('Planning CPRP'!$G$10:$BA$168,MATCH('Planning Ngrps'!$A17,'Planning CPRP'!$A$10:$A$170,0),MATCH('Planning Ngrps'!AK$9,'Planning CPRP'!$G$9:$BA$9,0)),"")</f>
        <v/>
      </c>
      <c r="AL17" s="158" t="str">
        <f>IFERROR(INDEX('Jan 2019'!$G$2:$BK$158,MATCH('Planning Ngrps'!$A17,'Jan 2019'!$A$2:$A$160,0),MATCH(AL$9,'Jan 2019'!$G$1:$BK$1,0))/INDEX('Planning CPRP'!$G$10:$BA$168,MATCH('Planning Ngrps'!$A17,'Planning CPRP'!$A$10:$A$170,0),MATCH('Planning Ngrps'!AL$9,'Planning CPRP'!$G$9:$BA$9,0)),"")</f>
        <v/>
      </c>
      <c r="AM17" s="158" t="str">
        <f>IFERROR(INDEX('Jan 2019'!$G$2:$BK$158,MATCH('Planning Ngrps'!$A17,'Jan 2019'!$A$2:$A$160,0),MATCH(AM$9,'Jan 2019'!$G$1:$BK$1,0))/INDEX('Planning CPRP'!$G$10:$BA$168,MATCH('Planning Ngrps'!$A17,'Planning CPRP'!$A$10:$A$170,0),MATCH('Planning Ngrps'!AM$9,'Planning CPRP'!$G$9:$BA$9,0)),"")</f>
        <v/>
      </c>
      <c r="AN17" s="158" t="str">
        <f>IFERROR(INDEX('Jan 2019'!$G$2:$BK$158,MATCH('Planning Ngrps'!$A17,'Jan 2019'!$A$2:$A$160,0),MATCH(AN$9,'Jan 2019'!$G$1:$BK$1,0))/INDEX('Planning CPRP'!$G$10:$BA$168,MATCH('Planning Ngrps'!$A17,'Planning CPRP'!$A$10:$A$170,0),MATCH('Planning Ngrps'!AN$9,'Planning CPRP'!$G$9:$BA$9,0)),"")</f>
        <v/>
      </c>
      <c r="AO17" s="158" t="str">
        <f>IFERROR(INDEX('Jan 2019'!$G$2:$BK$158,MATCH('Planning Ngrps'!$A17,'Jan 2019'!$A$2:$A$160,0),MATCH(AO$9,'Jan 2019'!$G$1:$BK$1,0))/INDEX('Planning CPRP'!$G$10:$BA$168,MATCH('Planning Ngrps'!$A17,'Planning CPRP'!$A$10:$A$170,0),MATCH('Planning Ngrps'!AO$9,'Planning CPRP'!$G$9:$BA$9,0)),"")</f>
        <v/>
      </c>
      <c r="AP17" s="158" t="str">
        <f>IFERROR(INDEX('Jan 2019'!$G$2:$BK$158,MATCH('Planning Ngrps'!$A17,'Jan 2019'!$A$2:$A$160,0),MATCH(AP$9,'Jan 2019'!$G$1:$BK$1,0))/INDEX('Planning CPRP'!$G$10:$BA$168,MATCH('Planning Ngrps'!$A17,'Planning CPRP'!$A$10:$A$170,0),MATCH('Planning Ngrps'!AP$9,'Planning CPRP'!$G$9:$BA$9,0)),"")</f>
        <v/>
      </c>
      <c r="AQ17" s="158" t="str">
        <f>IFERROR(INDEX('Jan 2019'!$G$2:$BK$158,MATCH('Planning Ngrps'!$A17,'Jan 2019'!$A$2:$A$160,0),MATCH(AQ$9,'Jan 2019'!$G$1:$BK$1,0))/INDEX('Planning CPRP'!$G$10:$BA$168,MATCH('Planning Ngrps'!$A17,'Planning CPRP'!$A$10:$A$170,0),MATCH('Planning Ngrps'!AQ$9,'Planning CPRP'!$G$9:$BA$9,0)),"")</f>
        <v/>
      </c>
      <c r="AR17" s="158" t="str">
        <f>IFERROR(INDEX('Jan 2019'!$G$2:$BK$158,MATCH('Planning Ngrps'!$A17,'Jan 2019'!$A$2:$A$160,0),MATCH(AR$9,'Jan 2019'!$G$1:$BK$1,0))/INDEX('Planning CPRP'!$G$10:$BA$168,MATCH('Planning Ngrps'!$A17,'Planning CPRP'!$A$10:$A$170,0),MATCH('Planning Ngrps'!AR$9,'Planning CPRP'!$G$9:$BA$9,0)),"")</f>
        <v/>
      </c>
      <c r="AS17" s="158" t="str">
        <f>IFERROR(INDEX('Jan 2019'!$G$2:$BK$158,MATCH('Planning Ngrps'!$A17,'Jan 2019'!$A$2:$A$160,0),MATCH(AS$9,'Jan 2019'!$G$1:$BK$1,0))/INDEX('Planning CPRP'!$G$10:$BA$168,MATCH('Planning Ngrps'!$A17,'Planning CPRP'!$A$10:$A$170,0),MATCH('Planning Ngrps'!AS$9,'Planning CPRP'!$G$9:$BA$9,0)),"")</f>
        <v/>
      </c>
      <c r="AT17" s="158" t="str">
        <f>IFERROR(INDEX('Jan 2019'!$G$2:$BK$158,MATCH('Planning Ngrps'!$A17,'Jan 2019'!$A$2:$A$160,0),MATCH(AT$9,'Jan 2019'!$G$1:$BK$1,0))/INDEX('Planning CPRP'!$G$10:$BA$168,MATCH('Planning Ngrps'!$A17,'Planning CPRP'!$A$10:$A$170,0),MATCH('Planning Ngrps'!AT$9,'Planning CPRP'!$G$9:$BA$9,0)),"")</f>
        <v/>
      </c>
      <c r="AU17" s="158" t="str">
        <f>IFERROR(INDEX('Jan 2019'!$G$2:$BK$158,MATCH('Planning Ngrps'!$A17,'Jan 2019'!$A$2:$A$160,0),MATCH(AU$9,'Jan 2019'!$G$1:$BK$1,0))/INDEX('Planning CPRP'!$G$10:$BA$168,MATCH('Planning Ngrps'!$A17,'Planning CPRP'!$A$10:$A$170,0),MATCH('Planning Ngrps'!AU$9,'Planning CPRP'!$G$9:$BA$9,0)),"")</f>
        <v/>
      </c>
      <c r="AV17" s="158" t="str">
        <f>IFERROR(INDEX('Jan 2019'!$G$2:$BK$158,MATCH('Planning Ngrps'!$A17,'Jan 2019'!$A$2:$A$160,0),MATCH(AV$9,'Jan 2019'!$G$1:$BK$1,0))/INDEX('Planning CPRP'!$G$10:$BA$168,MATCH('Planning Ngrps'!$A17,'Planning CPRP'!$A$10:$A$170,0),MATCH('Planning Ngrps'!AV$9,'Planning CPRP'!$G$9:$BA$9,0)),"")</f>
        <v/>
      </c>
      <c r="AW17" s="158" t="str">
        <f>IFERROR(INDEX('Jan 2019'!$G$2:$BK$158,MATCH('Planning Ngrps'!$A17,'Jan 2019'!$A$2:$A$160,0),MATCH(AW$9,'Jan 2019'!$G$1:$BK$1,0))/INDEX('Planning CPRP'!$G$10:$BA$168,MATCH('Planning Ngrps'!$A17,'Planning CPRP'!$A$10:$A$170,0),MATCH('Planning Ngrps'!AW$9,'Planning CPRP'!$G$9:$BA$9,0)),"")</f>
        <v/>
      </c>
      <c r="AX17" s="158" t="str">
        <f>IFERROR(INDEX('Jan 2019'!$G$2:$BK$158,MATCH('Planning Ngrps'!$A17,'Jan 2019'!$A$2:$A$160,0),MATCH(AX$9,'Jan 2019'!$G$1:$BK$1,0))/INDEX('Planning CPRP'!$G$10:$BA$168,MATCH('Planning Ngrps'!$A17,'Planning CPRP'!$A$10:$A$170,0),MATCH('Planning Ngrps'!AX$9,'Planning CPRP'!$G$9:$BA$9,0)),"")</f>
        <v/>
      </c>
      <c r="AY17" s="158" t="str">
        <f>IFERROR(INDEX('Jan 2019'!$G$2:$BK$158,MATCH('Planning Ngrps'!$A17,'Jan 2019'!$A$2:$A$160,0),MATCH(AY$9,'Jan 2019'!$G$1:$BK$1,0))/INDEX('Planning CPRP'!$G$10:$BA$168,MATCH('Planning Ngrps'!$A17,'Planning CPRP'!$A$10:$A$170,0),MATCH('Planning Ngrps'!AY$9,'Planning CPRP'!$G$9:$BA$9,0)),"")</f>
        <v/>
      </c>
      <c r="AZ17" s="158" t="str">
        <f>IFERROR(INDEX('Jan 2019'!$G$2:$BK$158,MATCH('Planning Ngrps'!$A17,'Jan 2019'!$A$2:$A$160,0),MATCH(AZ$9,'Jan 2019'!$G$1:$BK$1,0))/INDEX('Planning CPRP'!$G$10:$BA$168,MATCH('Planning Ngrps'!$A17,'Planning CPRP'!$A$10:$A$170,0),MATCH('Planning Ngrps'!AZ$9,'Planning CPRP'!$G$9:$BA$9,0)),"")</f>
        <v/>
      </c>
      <c r="BA17" s="158" t="str">
        <f>IFERROR(INDEX('Jan 2019'!$G$2:$BK$158,MATCH('Planning Ngrps'!$A17,'Jan 2019'!$A$2:$A$160,0),MATCH(BA$9,'Jan 2019'!$G$1:$BK$1,0))/INDEX('Planning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IFERROR(INDEX('Jan 2019'!$G$2:$BK$158,MATCH('Planning Ngrps'!$A18,'Jan 2019'!$A$2:$A$160,0),MATCH(G$9,'Jan 2019'!$G$1:$BK$1,0))/INDEX('Planning CPRP'!$G$10:$BA$168,MATCH('Planning Ngrps'!$A18,'Planning CPRP'!$A$10:$A$170,0),MATCH('Planning Ngrps'!G$9,'Planning CPRP'!$G$9:$BA$9,0)),"")</f>
        <v/>
      </c>
      <c r="H18" s="158" t="str">
        <f>IFERROR(INDEX('Jan 2019'!$G$2:$BK$158,MATCH('Planning Ngrps'!$A18,'Jan 2019'!$A$2:$A$160,0),MATCH(H$9,'Jan 2019'!$G$1:$BK$1,0))/INDEX('Planning CPRP'!$G$10:$BA$168,MATCH('Planning Ngrps'!$A18,'Planning CPRP'!$A$10:$A$170,0),MATCH('Planning Ngrps'!H$9,'Planning CPRP'!$G$9:$BA$9,0)),"")</f>
        <v/>
      </c>
      <c r="I18" s="158" t="str">
        <f>IFERROR(INDEX('Jan 2019'!$G$2:$BK$158,MATCH('Planning Ngrps'!$A18,'Jan 2019'!$A$2:$A$160,0),MATCH(I$9,'Jan 2019'!$G$1:$BK$1,0))/INDEX('Planning CPRP'!$G$10:$BA$168,MATCH('Planning Ngrps'!$A18,'Planning CPRP'!$A$10:$A$170,0),MATCH('Planning Ngrps'!I$9,'Planning CPRP'!$G$9:$BA$9,0)),"")</f>
        <v/>
      </c>
      <c r="J18" s="158" t="str">
        <f>IFERROR(INDEX('Jan 2019'!$G$2:$BK$158,MATCH('Planning Ngrps'!$A18,'Jan 2019'!$A$2:$A$160,0),MATCH(J$9,'Jan 2019'!$G$1:$BK$1,0))/INDEX('Planning CPRP'!$G$10:$BA$168,MATCH('Planning Ngrps'!$A18,'Planning CPRP'!$A$10:$A$170,0),MATCH('Planning Ngrps'!J$9,'Planning CPRP'!$G$9:$BA$9,0)),"")</f>
        <v/>
      </c>
      <c r="K18" s="158" t="str">
        <f>IFERROR(INDEX('Jan 2019'!$G$2:$BK$158,MATCH('Planning Ngrps'!$A18,'Jan 2019'!$A$2:$A$160,0),MATCH(K$9,'Jan 2019'!$G$1:$BK$1,0))/INDEX('Planning CPRP'!$G$10:$BA$168,MATCH('Planning Ngrps'!$A18,'Planning CPRP'!$A$10:$A$170,0),MATCH('Planning Ngrps'!K$9,'Planning CPRP'!$G$9:$BA$9,0)),"")</f>
        <v/>
      </c>
      <c r="L18" s="158" t="str">
        <f>IFERROR(INDEX('Jan 2019'!$G$2:$BK$158,MATCH('Planning Ngrps'!$A18,'Jan 2019'!$A$2:$A$160,0),MATCH(L$9,'Jan 2019'!$G$1:$BK$1,0))/INDEX('Planning CPRP'!$G$10:$BA$168,MATCH('Planning Ngrps'!$A18,'Planning CPRP'!$A$10:$A$170,0),MATCH('Planning Ngrps'!L$9,'Planning CPRP'!$G$9:$BA$9,0)),"")</f>
        <v/>
      </c>
      <c r="M18" s="158" t="str">
        <f>IFERROR(INDEX('Jan 2019'!$G$2:$BK$158,MATCH('Planning Ngrps'!$A18,'Jan 2019'!$A$2:$A$160,0),MATCH(M$9,'Jan 2019'!$G$1:$BK$1,0))/INDEX('Planning CPRP'!$G$10:$BA$168,MATCH('Planning Ngrps'!$A18,'Planning CPRP'!$A$10:$A$170,0),MATCH('Planning Ngrps'!M$9,'Planning CPRP'!$G$9:$BA$9,0)),"")</f>
        <v/>
      </c>
      <c r="N18" s="158" t="str">
        <f>IFERROR(INDEX('Jan 2019'!$G$2:$BK$158,MATCH('Planning Ngrps'!$A18,'Jan 2019'!$A$2:$A$160,0),MATCH(N$9,'Jan 2019'!$G$1:$BK$1,0))/INDEX('Planning CPRP'!$G$10:$BA$168,MATCH('Planning Ngrps'!$A18,'Planning CPRP'!$A$10:$A$170,0),MATCH('Planning Ngrps'!N$9,'Planning CPRP'!$G$9:$BA$9,0)),"")</f>
        <v/>
      </c>
      <c r="O18" s="158" t="str">
        <f>IFERROR(INDEX('Jan 2019'!$G$2:$BK$158,MATCH('Planning Ngrps'!$A18,'Jan 2019'!$A$2:$A$160,0),MATCH(O$9,'Jan 2019'!$G$1:$BK$1,0))/INDEX('Planning CPRP'!$G$10:$BA$168,MATCH('Planning Ngrps'!$A18,'Planning CPRP'!$A$10:$A$170,0),MATCH('Planning Ngrps'!O$9,'Planning CPRP'!$G$9:$BA$9,0)),"")</f>
        <v/>
      </c>
      <c r="P18" s="158" t="str">
        <f>IFERROR(INDEX('Jan 2019'!$G$2:$BK$158,MATCH('Planning Ngrps'!$A18,'Jan 2019'!$A$2:$A$160,0),MATCH(P$9,'Jan 2019'!$G$1:$BK$1,0))/INDEX('Planning CPRP'!$G$10:$BA$168,MATCH('Planning Ngrps'!$A18,'Planning CPRP'!$A$10:$A$170,0),MATCH('Planning Ngrps'!P$9,'Planning CPRP'!$G$9:$BA$9,0)),"")</f>
        <v/>
      </c>
      <c r="Q18" s="158" t="str">
        <f>IFERROR(INDEX('Jan 2019'!$G$2:$BK$158,MATCH('Planning Ngrps'!$A18,'Jan 2019'!$A$2:$A$160,0),MATCH(Q$9,'Jan 2019'!$G$1:$BK$1,0))/INDEX('Planning CPRP'!$G$10:$BA$168,MATCH('Planning Ngrps'!$A18,'Planning CPRP'!$A$10:$A$170,0),MATCH('Planning Ngrps'!Q$9,'Planning CPRP'!$G$9:$BA$9,0)),"")</f>
        <v/>
      </c>
      <c r="R18" s="158" t="str">
        <f>IFERROR(INDEX('Jan 2019'!$G$2:$BK$158,MATCH('Planning Ngrps'!$A18,'Jan 2019'!$A$2:$A$160,0),MATCH(R$9,'Jan 2019'!$G$1:$BK$1,0))/INDEX('Planning CPRP'!$G$10:$BA$168,MATCH('Planning Ngrps'!$A18,'Planning CPRP'!$A$10:$A$170,0),MATCH('Planning Ngrps'!R$9,'Planning CPRP'!$G$9:$BA$9,0)),"")</f>
        <v/>
      </c>
      <c r="S18" s="158" t="str">
        <f>IFERROR(INDEX('Jan 2019'!$G$2:$BK$158,MATCH('Planning Ngrps'!$A18,'Jan 2019'!$A$2:$A$160,0),MATCH(S$9,'Jan 2019'!$G$1:$BK$1,0))/INDEX('Planning CPRP'!$G$10:$BA$168,MATCH('Planning Ngrps'!$A18,'Planning CPRP'!$A$10:$A$170,0),MATCH('Planning Ngrps'!S$9,'Planning CPRP'!$G$9:$BA$9,0)),"")</f>
        <v/>
      </c>
      <c r="T18" s="158" t="str">
        <f>IFERROR(INDEX('Jan 2019'!$G$2:$BK$158,MATCH('Planning Ngrps'!$A18,'Jan 2019'!$A$2:$A$160,0),MATCH(T$9,'Jan 2019'!$G$1:$BK$1,0))/INDEX('Planning CPRP'!$G$10:$BA$168,MATCH('Planning Ngrps'!$A18,'Planning CPRP'!$A$10:$A$170,0),MATCH('Planning Ngrps'!T$9,'Planning CPRP'!$G$9:$BA$9,0)),"")</f>
        <v/>
      </c>
      <c r="U18" s="158" t="str">
        <f>IFERROR(INDEX('Jan 2019'!$G$2:$BK$158,MATCH('Planning Ngrps'!$A18,'Jan 2019'!$A$2:$A$160,0),MATCH(U$9,'Jan 2019'!$G$1:$BK$1,0))/INDEX('Planning CPRP'!$G$10:$BA$168,MATCH('Planning Ngrps'!$A18,'Planning CPRP'!$A$10:$A$170,0),MATCH('Planning Ngrps'!U$9,'Planning CPRP'!$G$9:$BA$9,0)),"")</f>
        <v/>
      </c>
      <c r="V18" s="158" t="str">
        <f>IFERROR(INDEX('Jan 2019'!$G$2:$BK$158,MATCH('Planning Ngrps'!$A18,'Jan 2019'!$A$2:$A$160,0),MATCH(V$9,'Jan 2019'!$G$1:$BK$1,0))/INDEX('Planning CPRP'!$G$10:$BA$168,MATCH('Planning Ngrps'!$A18,'Planning CPRP'!$A$10:$A$170,0),MATCH('Planning Ngrps'!V$9,'Planning CPRP'!$G$9:$BA$9,0)),"")</f>
        <v/>
      </c>
      <c r="W18" s="158" t="str">
        <f>IFERROR(INDEX('Jan 2019'!$G$2:$BK$158,MATCH('Planning Ngrps'!$A18,'Jan 2019'!$A$2:$A$160,0),MATCH(W$9,'Jan 2019'!$G$1:$BK$1,0))/INDEX('Planning CPRP'!$G$10:$BA$168,MATCH('Planning Ngrps'!$A18,'Planning CPRP'!$A$10:$A$170,0),MATCH('Planning Ngrps'!W$9,'Planning CPRP'!$G$9:$BA$9,0)),"")</f>
        <v/>
      </c>
      <c r="X18" s="158" t="str">
        <f>IFERROR(INDEX('Jan 2019'!$G$2:$BK$158,MATCH('Planning Ngrps'!$A18,'Jan 2019'!$A$2:$A$160,0),MATCH(X$9,'Jan 2019'!$G$1:$BK$1,0))/INDEX('Planning CPRP'!$G$10:$BA$168,MATCH('Planning Ngrps'!$A18,'Planning CPRP'!$A$10:$A$170,0),MATCH('Planning Ngrps'!X$9,'Planning CPRP'!$G$9:$BA$9,0)),"")</f>
        <v/>
      </c>
      <c r="Y18" s="158" t="str">
        <f>IFERROR(INDEX('Jan 2019'!$G$2:$BK$158,MATCH('Planning Ngrps'!$A18,'Jan 2019'!$A$2:$A$160,0),MATCH(Y$9,'Jan 2019'!$G$1:$BK$1,0))/INDEX('Planning CPRP'!$G$10:$BA$168,MATCH('Planning Ngrps'!$A18,'Planning CPRP'!$A$10:$A$170,0),MATCH('Planning Ngrps'!Y$9,'Planning CPRP'!$G$9:$BA$9,0)),"")</f>
        <v/>
      </c>
      <c r="Z18" s="158" t="str">
        <f>IFERROR(INDEX('Jan 2019'!$G$2:$BK$158,MATCH('Planning Ngrps'!$A18,'Jan 2019'!$A$2:$A$160,0),MATCH(Z$9,'Jan 2019'!$G$1:$BK$1,0))/INDEX('Planning CPRP'!$G$10:$BA$168,MATCH('Planning Ngrps'!$A18,'Planning CPRP'!$A$10:$A$170,0),MATCH('Planning Ngrps'!Z$9,'Planning CPRP'!$G$9:$BA$9,0)),"")</f>
        <v/>
      </c>
      <c r="AA18" s="158" t="str">
        <f>IFERROR(INDEX('Jan 2019'!$G$2:$BK$158,MATCH('Planning Ngrps'!$A18,'Jan 2019'!$A$2:$A$160,0),MATCH(AA$9,'Jan 2019'!$G$1:$BK$1,0))/INDEX('Planning CPRP'!$G$10:$BA$168,MATCH('Planning Ngrps'!$A18,'Planning CPRP'!$A$10:$A$170,0),MATCH('Planning Ngrps'!AA$9,'Planning CPRP'!$G$9:$BA$9,0)),"")</f>
        <v/>
      </c>
      <c r="AB18" s="158" t="str">
        <f>IFERROR(INDEX('Jan 2019'!$G$2:$BK$158,MATCH('Planning Ngrps'!$A18,'Jan 2019'!$A$2:$A$160,0),MATCH(AB$9,'Jan 2019'!$G$1:$BK$1,0))/INDEX('Planning CPRP'!$G$10:$BA$168,MATCH('Planning Ngrps'!$A18,'Planning CPRP'!$A$10:$A$170,0),MATCH('Planning Ngrps'!AB$9,'Planning CPRP'!$G$9:$BA$9,0)),"")</f>
        <v/>
      </c>
      <c r="AC18" s="158" t="str">
        <f>IFERROR(INDEX('Jan 2019'!$G$2:$BK$158,MATCH('Planning Ngrps'!$A18,'Jan 2019'!$A$2:$A$160,0),MATCH(AC$9,'Jan 2019'!$G$1:$BK$1,0))/INDEX('Planning CPRP'!$G$10:$BA$168,MATCH('Planning Ngrps'!$A18,'Planning CPRP'!$A$10:$A$170,0),MATCH('Planning Ngrps'!AC$9,'Planning CPRP'!$G$9:$BA$9,0)),"")</f>
        <v/>
      </c>
      <c r="AD18" s="158" t="str">
        <f>IFERROR(INDEX('Jan 2019'!$G$2:$BK$158,MATCH('Planning Ngrps'!$A18,'Jan 2019'!$A$2:$A$160,0),MATCH(AD$9,'Jan 2019'!$G$1:$BK$1,0))/INDEX('Planning CPRP'!$G$10:$BA$168,MATCH('Planning Ngrps'!$A18,'Planning CPRP'!$A$10:$A$170,0),MATCH('Planning Ngrps'!AD$9,'Planning CPRP'!$G$9:$BA$9,0)),"")</f>
        <v/>
      </c>
      <c r="AE18" s="158" t="str">
        <f>IFERROR(INDEX('Jan 2019'!$G$2:$BK$158,MATCH('Planning Ngrps'!$A18,'Jan 2019'!$A$2:$A$160,0),MATCH(AE$9,'Jan 2019'!$G$1:$BK$1,0))/INDEX('Planning CPRP'!$G$10:$BA$168,MATCH('Planning Ngrps'!$A18,'Planning CPRP'!$A$10:$A$170,0),MATCH('Planning Ngrps'!AE$9,'Planning CPRP'!$G$9:$BA$9,0)),"")</f>
        <v/>
      </c>
      <c r="AF18" s="158" t="str">
        <f>IFERROR(INDEX('Jan 2019'!$G$2:$BK$158,MATCH('Planning Ngrps'!$A18,'Jan 2019'!$A$2:$A$160,0),MATCH(AF$9,'Jan 2019'!$G$1:$BK$1,0))/INDEX('Planning CPRP'!$G$10:$BA$168,MATCH('Planning Ngrps'!$A18,'Planning CPRP'!$A$10:$A$170,0),MATCH('Planning Ngrps'!AF$9,'Planning CPRP'!$G$9:$BA$9,0)),"")</f>
        <v/>
      </c>
      <c r="AG18" s="158" t="str">
        <f>IFERROR(INDEX('Jan 2019'!$G$2:$BK$158,MATCH('Planning Ngrps'!$A18,'Jan 2019'!$A$2:$A$160,0),MATCH(AG$9,'Jan 2019'!$G$1:$BK$1,0))/INDEX('Planning CPRP'!$G$10:$BA$168,MATCH('Planning Ngrps'!$A18,'Planning CPRP'!$A$10:$A$170,0),MATCH('Planning Ngrps'!AG$9,'Planning CPRP'!$G$9:$BA$9,0)),"")</f>
        <v/>
      </c>
      <c r="AH18" s="158" t="str">
        <f>IFERROR(INDEX('Jan 2019'!$G$2:$BK$158,MATCH('Planning Ngrps'!$A18,'Jan 2019'!$A$2:$A$160,0),MATCH(AH$9,'Jan 2019'!$G$1:$BK$1,0))/INDEX('Planning CPRP'!$G$10:$BA$168,MATCH('Planning Ngrps'!$A18,'Planning CPRP'!$A$10:$A$170,0),MATCH('Planning Ngrps'!AH$9,'Planning CPRP'!$G$9:$BA$9,0)),"")</f>
        <v/>
      </c>
      <c r="AI18" s="158" t="str">
        <f>IFERROR(INDEX('Jan 2019'!$G$2:$BK$158,MATCH('Planning Ngrps'!$A18,'Jan 2019'!$A$2:$A$160,0),MATCH(AI$9,'Jan 2019'!$G$1:$BK$1,0))/INDEX('Planning CPRP'!$G$10:$BA$168,MATCH('Planning Ngrps'!$A18,'Planning CPRP'!$A$10:$A$170,0),MATCH('Planning Ngrps'!AI$9,'Planning CPRP'!$G$9:$BA$9,0)),"")</f>
        <v/>
      </c>
      <c r="AJ18" s="158" t="str">
        <f>IFERROR(INDEX('Jan 2019'!$G$2:$BK$158,MATCH('Planning Ngrps'!$A18,'Jan 2019'!$A$2:$A$160,0),MATCH(AJ$9,'Jan 2019'!$G$1:$BK$1,0))/INDEX('Planning CPRP'!$G$10:$BA$168,MATCH('Planning Ngrps'!$A18,'Planning CPRP'!$A$10:$A$170,0),MATCH('Planning Ngrps'!AJ$9,'Planning CPRP'!$G$9:$BA$9,0)),"")</f>
        <v/>
      </c>
      <c r="AK18" s="158" t="str">
        <f>IFERROR(INDEX('Jan 2019'!$G$2:$BK$158,MATCH('Planning Ngrps'!$A18,'Jan 2019'!$A$2:$A$160,0),MATCH(AK$9,'Jan 2019'!$G$1:$BK$1,0))/INDEX('Planning CPRP'!$G$10:$BA$168,MATCH('Planning Ngrps'!$A18,'Planning CPRP'!$A$10:$A$170,0),MATCH('Planning Ngrps'!AK$9,'Planning CPRP'!$G$9:$BA$9,0)),"")</f>
        <v/>
      </c>
      <c r="AL18" s="158" t="str">
        <f>IFERROR(INDEX('Jan 2019'!$G$2:$BK$158,MATCH('Planning Ngrps'!$A18,'Jan 2019'!$A$2:$A$160,0),MATCH(AL$9,'Jan 2019'!$G$1:$BK$1,0))/INDEX('Planning CPRP'!$G$10:$BA$168,MATCH('Planning Ngrps'!$A18,'Planning CPRP'!$A$10:$A$170,0),MATCH('Planning Ngrps'!AL$9,'Planning CPRP'!$G$9:$BA$9,0)),"")</f>
        <v/>
      </c>
      <c r="AM18" s="158" t="str">
        <f>IFERROR(INDEX('Jan 2019'!$G$2:$BK$158,MATCH('Planning Ngrps'!$A18,'Jan 2019'!$A$2:$A$160,0),MATCH(AM$9,'Jan 2019'!$G$1:$BK$1,0))/INDEX('Planning CPRP'!$G$10:$BA$168,MATCH('Planning Ngrps'!$A18,'Planning CPRP'!$A$10:$A$170,0),MATCH('Planning Ngrps'!AM$9,'Planning CPRP'!$G$9:$BA$9,0)),"")</f>
        <v/>
      </c>
      <c r="AN18" s="158" t="str">
        <f>IFERROR(INDEX('Jan 2019'!$G$2:$BK$158,MATCH('Planning Ngrps'!$A18,'Jan 2019'!$A$2:$A$160,0),MATCH(AN$9,'Jan 2019'!$G$1:$BK$1,0))/INDEX('Planning CPRP'!$G$10:$BA$168,MATCH('Planning Ngrps'!$A18,'Planning CPRP'!$A$10:$A$170,0),MATCH('Planning Ngrps'!AN$9,'Planning CPRP'!$G$9:$BA$9,0)),"")</f>
        <v/>
      </c>
      <c r="AO18" s="158" t="str">
        <f>IFERROR(INDEX('Jan 2019'!$G$2:$BK$158,MATCH('Planning Ngrps'!$A18,'Jan 2019'!$A$2:$A$160,0),MATCH(AO$9,'Jan 2019'!$G$1:$BK$1,0))/INDEX('Planning CPRP'!$G$10:$BA$168,MATCH('Planning Ngrps'!$A18,'Planning CPRP'!$A$10:$A$170,0),MATCH('Planning Ngrps'!AO$9,'Planning CPRP'!$G$9:$BA$9,0)),"")</f>
        <v/>
      </c>
      <c r="AP18" s="158" t="str">
        <f>IFERROR(INDEX('Jan 2019'!$G$2:$BK$158,MATCH('Planning Ngrps'!$A18,'Jan 2019'!$A$2:$A$160,0),MATCH(AP$9,'Jan 2019'!$G$1:$BK$1,0))/INDEX('Planning CPRP'!$G$10:$BA$168,MATCH('Planning Ngrps'!$A18,'Planning CPRP'!$A$10:$A$170,0),MATCH('Planning Ngrps'!AP$9,'Planning CPRP'!$G$9:$BA$9,0)),"")</f>
        <v/>
      </c>
      <c r="AQ18" s="158" t="str">
        <f>IFERROR(INDEX('Jan 2019'!$G$2:$BK$158,MATCH('Planning Ngrps'!$A18,'Jan 2019'!$A$2:$A$160,0),MATCH(AQ$9,'Jan 2019'!$G$1:$BK$1,0))/INDEX('Planning CPRP'!$G$10:$BA$168,MATCH('Planning Ngrps'!$A18,'Planning CPRP'!$A$10:$A$170,0),MATCH('Planning Ngrps'!AQ$9,'Planning CPRP'!$G$9:$BA$9,0)),"")</f>
        <v/>
      </c>
      <c r="AR18" s="158" t="str">
        <f>IFERROR(INDEX('Jan 2019'!$G$2:$BK$158,MATCH('Planning Ngrps'!$A18,'Jan 2019'!$A$2:$A$160,0),MATCH(AR$9,'Jan 2019'!$G$1:$BK$1,0))/INDEX('Planning CPRP'!$G$10:$BA$168,MATCH('Planning Ngrps'!$A18,'Planning CPRP'!$A$10:$A$170,0),MATCH('Planning Ngrps'!AR$9,'Planning CPRP'!$G$9:$BA$9,0)),"")</f>
        <v/>
      </c>
      <c r="AS18" s="158" t="str">
        <f>IFERROR(INDEX('Jan 2019'!$G$2:$BK$158,MATCH('Planning Ngrps'!$A18,'Jan 2019'!$A$2:$A$160,0),MATCH(AS$9,'Jan 2019'!$G$1:$BK$1,0))/INDEX('Planning CPRP'!$G$10:$BA$168,MATCH('Planning Ngrps'!$A18,'Planning CPRP'!$A$10:$A$170,0),MATCH('Planning Ngrps'!AS$9,'Planning CPRP'!$G$9:$BA$9,0)),"")</f>
        <v/>
      </c>
      <c r="AT18" s="158" t="str">
        <f>IFERROR(INDEX('Jan 2019'!$G$2:$BK$158,MATCH('Planning Ngrps'!$A18,'Jan 2019'!$A$2:$A$160,0),MATCH(AT$9,'Jan 2019'!$G$1:$BK$1,0))/INDEX('Planning CPRP'!$G$10:$BA$168,MATCH('Planning Ngrps'!$A18,'Planning CPRP'!$A$10:$A$170,0),MATCH('Planning Ngrps'!AT$9,'Planning CPRP'!$G$9:$BA$9,0)),"")</f>
        <v/>
      </c>
      <c r="AU18" s="158" t="str">
        <f>IFERROR(INDEX('Jan 2019'!$G$2:$BK$158,MATCH('Planning Ngrps'!$A18,'Jan 2019'!$A$2:$A$160,0),MATCH(AU$9,'Jan 2019'!$G$1:$BK$1,0))/INDEX('Planning CPRP'!$G$10:$BA$168,MATCH('Planning Ngrps'!$A18,'Planning CPRP'!$A$10:$A$170,0),MATCH('Planning Ngrps'!AU$9,'Planning CPRP'!$G$9:$BA$9,0)),"")</f>
        <v/>
      </c>
      <c r="AV18" s="158" t="str">
        <f>IFERROR(INDEX('Jan 2019'!$G$2:$BK$158,MATCH('Planning Ngrps'!$A18,'Jan 2019'!$A$2:$A$160,0),MATCH(AV$9,'Jan 2019'!$G$1:$BK$1,0))/INDEX('Planning CPRP'!$G$10:$BA$168,MATCH('Planning Ngrps'!$A18,'Planning CPRP'!$A$10:$A$170,0),MATCH('Planning Ngrps'!AV$9,'Planning CPRP'!$G$9:$BA$9,0)),"")</f>
        <v/>
      </c>
      <c r="AW18" s="158" t="str">
        <f>IFERROR(INDEX('Jan 2019'!$G$2:$BK$158,MATCH('Planning Ngrps'!$A18,'Jan 2019'!$A$2:$A$160,0),MATCH(AW$9,'Jan 2019'!$G$1:$BK$1,0))/INDEX('Planning CPRP'!$G$10:$BA$168,MATCH('Planning Ngrps'!$A18,'Planning CPRP'!$A$10:$A$170,0),MATCH('Planning Ngrps'!AW$9,'Planning CPRP'!$G$9:$BA$9,0)),"")</f>
        <v/>
      </c>
      <c r="AX18" s="158" t="str">
        <f>IFERROR(INDEX('Jan 2019'!$G$2:$BK$158,MATCH('Planning Ngrps'!$A18,'Jan 2019'!$A$2:$A$160,0),MATCH(AX$9,'Jan 2019'!$G$1:$BK$1,0))/INDEX('Planning CPRP'!$G$10:$BA$168,MATCH('Planning Ngrps'!$A18,'Planning CPRP'!$A$10:$A$170,0),MATCH('Planning Ngrps'!AX$9,'Planning CPRP'!$G$9:$BA$9,0)),"")</f>
        <v/>
      </c>
      <c r="AY18" s="158" t="str">
        <f>IFERROR(INDEX('Jan 2019'!$G$2:$BK$158,MATCH('Planning Ngrps'!$A18,'Jan 2019'!$A$2:$A$160,0),MATCH(AY$9,'Jan 2019'!$G$1:$BK$1,0))/INDEX('Planning CPRP'!$G$10:$BA$168,MATCH('Planning Ngrps'!$A18,'Planning CPRP'!$A$10:$A$170,0),MATCH('Planning Ngrps'!AY$9,'Planning CPRP'!$G$9:$BA$9,0)),"")</f>
        <v/>
      </c>
      <c r="AZ18" s="158" t="str">
        <f>IFERROR(INDEX('Jan 2019'!$G$2:$BK$158,MATCH('Planning Ngrps'!$A18,'Jan 2019'!$A$2:$A$160,0),MATCH(AZ$9,'Jan 2019'!$G$1:$BK$1,0))/INDEX('Planning CPRP'!$G$10:$BA$168,MATCH('Planning Ngrps'!$A18,'Planning CPRP'!$A$10:$A$170,0),MATCH('Planning Ngrps'!AZ$9,'Planning CPRP'!$G$9:$BA$9,0)),"")</f>
        <v/>
      </c>
      <c r="BA18" s="158" t="str">
        <f>IFERROR(INDEX('Jan 2019'!$G$2:$BK$158,MATCH('Planning Ngrps'!$A18,'Jan 2019'!$A$2:$A$160,0),MATCH(BA$9,'Jan 2019'!$G$1:$BK$1,0))/INDEX('Planning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IFERROR(INDEX('Jan 2019'!$G$2:$BK$158,MATCH('Planning Ngrps'!$A19,'Jan 2019'!$A$2:$A$160,0),MATCH(G$9,'Jan 2019'!$G$1:$BK$1,0))/INDEX('Planning CPRP'!$G$10:$BA$168,MATCH('Planning Ngrps'!$A19,'Planning CPRP'!$A$10:$A$170,0),MATCH('Planning Ngrps'!G$9,'Planning CPRP'!$G$9:$BA$9,0)),"")</f>
        <v/>
      </c>
      <c r="H19" s="158" t="str">
        <f>IFERROR(INDEX('Jan 2019'!$G$2:$BK$158,MATCH('Planning Ngrps'!$A19,'Jan 2019'!$A$2:$A$160,0),MATCH(H$9,'Jan 2019'!$G$1:$BK$1,0))/INDEX('Planning CPRP'!$G$10:$BA$168,MATCH('Planning Ngrps'!$A19,'Planning CPRP'!$A$10:$A$170,0),MATCH('Planning Ngrps'!H$9,'Planning CPRP'!$G$9:$BA$9,0)),"")</f>
        <v/>
      </c>
      <c r="I19" s="158" t="str">
        <f>IFERROR(INDEX('Jan 2019'!$G$2:$BK$158,MATCH('Planning Ngrps'!$A19,'Jan 2019'!$A$2:$A$160,0),MATCH(I$9,'Jan 2019'!$G$1:$BK$1,0))/INDEX('Planning CPRP'!$G$10:$BA$168,MATCH('Planning Ngrps'!$A19,'Planning CPRP'!$A$10:$A$170,0),MATCH('Planning Ngrps'!I$9,'Planning CPRP'!$G$9:$BA$9,0)),"")</f>
        <v/>
      </c>
      <c r="J19" s="158" t="str">
        <f>IFERROR(INDEX('Jan 2019'!$G$2:$BK$158,MATCH('Planning Ngrps'!$A19,'Jan 2019'!$A$2:$A$160,0),MATCH(J$9,'Jan 2019'!$G$1:$BK$1,0))/INDEX('Planning CPRP'!$G$10:$BA$168,MATCH('Planning Ngrps'!$A19,'Planning CPRP'!$A$10:$A$170,0),MATCH('Planning Ngrps'!J$9,'Planning CPRP'!$G$9:$BA$9,0)),"")</f>
        <v/>
      </c>
      <c r="K19" s="158" t="str">
        <f>IFERROR(INDEX('Jan 2019'!$G$2:$BK$158,MATCH('Planning Ngrps'!$A19,'Jan 2019'!$A$2:$A$160,0),MATCH(K$9,'Jan 2019'!$G$1:$BK$1,0))/INDEX('Planning CPRP'!$G$10:$BA$168,MATCH('Planning Ngrps'!$A19,'Planning CPRP'!$A$10:$A$170,0),MATCH('Planning Ngrps'!K$9,'Planning CPRP'!$G$9:$BA$9,0)),"")</f>
        <v/>
      </c>
      <c r="L19" s="158" t="str">
        <f>IFERROR(INDEX('Jan 2019'!$G$2:$BK$158,MATCH('Planning Ngrps'!$A19,'Jan 2019'!$A$2:$A$160,0),MATCH(L$9,'Jan 2019'!$G$1:$BK$1,0))/INDEX('Planning CPRP'!$G$10:$BA$168,MATCH('Planning Ngrps'!$A19,'Planning CPRP'!$A$10:$A$170,0),MATCH('Planning Ngrps'!L$9,'Planning CPRP'!$G$9:$BA$9,0)),"")</f>
        <v/>
      </c>
      <c r="M19" s="158" t="str">
        <f>IFERROR(INDEX('Jan 2019'!$G$2:$BK$158,MATCH('Planning Ngrps'!$A19,'Jan 2019'!$A$2:$A$160,0),MATCH(M$9,'Jan 2019'!$G$1:$BK$1,0))/INDEX('Planning CPRP'!$G$10:$BA$168,MATCH('Planning Ngrps'!$A19,'Planning CPRP'!$A$10:$A$170,0),MATCH('Planning Ngrps'!M$9,'Planning CPRP'!$G$9:$BA$9,0)),"")</f>
        <v/>
      </c>
      <c r="N19" s="158" t="str">
        <f>IFERROR(INDEX('Jan 2019'!$G$2:$BK$158,MATCH('Planning Ngrps'!$A19,'Jan 2019'!$A$2:$A$160,0),MATCH(N$9,'Jan 2019'!$G$1:$BK$1,0))/INDEX('Planning CPRP'!$G$10:$BA$168,MATCH('Planning Ngrps'!$A19,'Planning CPRP'!$A$10:$A$170,0),MATCH('Planning Ngrps'!N$9,'Planning CPRP'!$G$9:$BA$9,0)),"")</f>
        <v/>
      </c>
      <c r="O19" s="158" t="str">
        <f>IFERROR(INDEX('Jan 2019'!$G$2:$BK$158,MATCH('Planning Ngrps'!$A19,'Jan 2019'!$A$2:$A$160,0),MATCH(O$9,'Jan 2019'!$G$1:$BK$1,0))/INDEX('Planning CPRP'!$G$10:$BA$168,MATCH('Planning Ngrps'!$A19,'Planning CPRP'!$A$10:$A$170,0),MATCH('Planning Ngrps'!O$9,'Planning CPRP'!$G$9:$BA$9,0)),"")</f>
        <v/>
      </c>
      <c r="P19" s="158" t="str">
        <f>IFERROR(INDEX('Jan 2019'!$G$2:$BK$158,MATCH('Planning Ngrps'!$A19,'Jan 2019'!$A$2:$A$160,0),MATCH(P$9,'Jan 2019'!$G$1:$BK$1,0))/INDEX('Planning CPRP'!$G$10:$BA$168,MATCH('Planning Ngrps'!$A19,'Planning CPRP'!$A$10:$A$170,0),MATCH('Planning Ngrps'!P$9,'Planning CPRP'!$G$9:$BA$9,0)),"")</f>
        <v/>
      </c>
      <c r="Q19" s="158" t="str">
        <f>IFERROR(INDEX('Jan 2019'!$G$2:$BK$158,MATCH('Planning Ngrps'!$A19,'Jan 2019'!$A$2:$A$160,0),MATCH(Q$9,'Jan 2019'!$G$1:$BK$1,0))/INDEX('Planning CPRP'!$G$10:$BA$168,MATCH('Planning Ngrps'!$A19,'Planning CPRP'!$A$10:$A$170,0),MATCH('Planning Ngrps'!Q$9,'Planning CPRP'!$G$9:$BA$9,0)),"")</f>
        <v/>
      </c>
      <c r="R19" s="158" t="str">
        <f>IFERROR(INDEX('Jan 2019'!$G$2:$BK$158,MATCH('Planning Ngrps'!$A19,'Jan 2019'!$A$2:$A$160,0),MATCH(R$9,'Jan 2019'!$G$1:$BK$1,0))/INDEX('Planning CPRP'!$G$10:$BA$168,MATCH('Planning Ngrps'!$A19,'Planning CPRP'!$A$10:$A$170,0),MATCH('Planning Ngrps'!R$9,'Planning CPRP'!$G$9:$BA$9,0)),"")</f>
        <v/>
      </c>
      <c r="S19" s="158" t="str">
        <f>IFERROR(INDEX('Jan 2019'!$G$2:$BK$158,MATCH('Planning Ngrps'!$A19,'Jan 2019'!$A$2:$A$160,0),MATCH(S$9,'Jan 2019'!$G$1:$BK$1,0))/INDEX('Planning CPRP'!$G$10:$BA$168,MATCH('Planning Ngrps'!$A19,'Planning CPRP'!$A$10:$A$170,0),MATCH('Planning Ngrps'!S$9,'Planning CPRP'!$G$9:$BA$9,0)),"")</f>
        <v/>
      </c>
      <c r="T19" s="158" t="str">
        <f>IFERROR(INDEX('Jan 2019'!$G$2:$BK$158,MATCH('Planning Ngrps'!$A19,'Jan 2019'!$A$2:$A$160,0),MATCH(T$9,'Jan 2019'!$G$1:$BK$1,0))/INDEX('Planning CPRP'!$G$10:$BA$168,MATCH('Planning Ngrps'!$A19,'Planning CPRP'!$A$10:$A$170,0),MATCH('Planning Ngrps'!T$9,'Planning CPRP'!$G$9:$BA$9,0)),"")</f>
        <v/>
      </c>
      <c r="U19" s="158" t="str">
        <f>IFERROR(INDEX('Jan 2019'!$G$2:$BK$158,MATCH('Planning Ngrps'!$A19,'Jan 2019'!$A$2:$A$160,0),MATCH(U$9,'Jan 2019'!$G$1:$BK$1,0))/INDEX('Planning CPRP'!$G$10:$BA$168,MATCH('Planning Ngrps'!$A19,'Planning CPRP'!$A$10:$A$170,0),MATCH('Planning Ngrps'!U$9,'Planning CPRP'!$G$9:$BA$9,0)),"")</f>
        <v/>
      </c>
      <c r="V19" s="158" t="str">
        <f>IFERROR(INDEX('Jan 2019'!$G$2:$BK$158,MATCH('Planning Ngrps'!$A19,'Jan 2019'!$A$2:$A$160,0),MATCH(V$9,'Jan 2019'!$G$1:$BK$1,0))/INDEX('Planning CPRP'!$G$10:$BA$168,MATCH('Planning Ngrps'!$A19,'Planning CPRP'!$A$10:$A$170,0),MATCH('Planning Ngrps'!V$9,'Planning CPRP'!$G$9:$BA$9,0)),"")</f>
        <v/>
      </c>
      <c r="W19" s="158" t="str">
        <f>IFERROR(INDEX('Jan 2019'!$G$2:$BK$158,MATCH('Planning Ngrps'!$A19,'Jan 2019'!$A$2:$A$160,0),MATCH(W$9,'Jan 2019'!$G$1:$BK$1,0))/INDEX('Planning CPRP'!$G$10:$BA$168,MATCH('Planning Ngrps'!$A19,'Planning CPRP'!$A$10:$A$170,0),MATCH('Planning Ngrps'!W$9,'Planning CPRP'!$G$9:$BA$9,0)),"")</f>
        <v/>
      </c>
      <c r="X19" s="158" t="str">
        <f>IFERROR(INDEX('Jan 2019'!$G$2:$BK$158,MATCH('Planning Ngrps'!$A19,'Jan 2019'!$A$2:$A$160,0),MATCH(X$9,'Jan 2019'!$G$1:$BK$1,0))/INDEX('Planning CPRP'!$G$10:$BA$168,MATCH('Planning Ngrps'!$A19,'Planning CPRP'!$A$10:$A$170,0),MATCH('Planning Ngrps'!X$9,'Planning CPRP'!$G$9:$BA$9,0)),"")</f>
        <v/>
      </c>
      <c r="Y19" s="158" t="str">
        <f>IFERROR(INDEX('Jan 2019'!$G$2:$BK$158,MATCH('Planning Ngrps'!$A19,'Jan 2019'!$A$2:$A$160,0),MATCH(Y$9,'Jan 2019'!$G$1:$BK$1,0))/INDEX('Planning CPRP'!$G$10:$BA$168,MATCH('Planning Ngrps'!$A19,'Planning CPRP'!$A$10:$A$170,0),MATCH('Planning Ngrps'!Y$9,'Planning CPRP'!$G$9:$BA$9,0)),"")</f>
        <v/>
      </c>
      <c r="Z19" s="158" t="str">
        <f>IFERROR(INDEX('Jan 2019'!$G$2:$BK$158,MATCH('Planning Ngrps'!$A19,'Jan 2019'!$A$2:$A$160,0),MATCH(Z$9,'Jan 2019'!$G$1:$BK$1,0))/INDEX('Planning CPRP'!$G$10:$BA$168,MATCH('Planning Ngrps'!$A19,'Planning CPRP'!$A$10:$A$170,0),MATCH('Planning Ngrps'!Z$9,'Planning CPRP'!$G$9:$BA$9,0)),"")</f>
        <v/>
      </c>
      <c r="AA19" s="158" t="str">
        <f>IFERROR(INDEX('Jan 2019'!$G$2:$BK$158,MATCH('Planning Ngrps'!$A19,'Jan 2019'!$A$2:$A$160,0),MATCH(AA$9,'Jan 2019'!$G$1:$BK$1,0))/INDEX('Planning CPRP'!$G$10:$BA$168,MATCH('Planning Ngrps'!$A19,'Planning CPRP'!$A$10:$A$170,0),MATCH('Planning Ngrps'!AA$9,'Planning CPRP'!$G$9:$BA$9,0)),"")</f>
        <v/>
      </c>
      <c r="AB19" s="158" t="str">
        <f>IFERROR(INDEX('Jan 2019'!$G$2:$BK$158,MATCH('Planning Ngrps'!$A19,'Jan 2019'!$A$2:$A$160,0),MATCH(AB$9,'Jan 2019'!$G$1:$BK$1,0))/INDEX('Planning CPRP'!$G$10:$BA$168,MATCH('Planning Ngrps'!$A19,'Planning CPRP'!$A$10:$A$170,0),MATCH('Planning Ngrps'!AB$9,'Planning CPRP'!$G$9:$BA$9,0)),"")</f>
        <v/>
      </c>
      <c r="AC19" s="158" t="str">
        <f>IFERROR(INDEX('Jan 2019'!$G$2:$BK$158,MATCH('Planning Ngrps'!$A19,'Jan 2019'!$A$2:$A$160,0),MATCH(AC$9,'Jan 2019'!$G$1:$BK$1,0))/INDEX('Planning CPRP'!$G$10:$BA$168,MATCH('Planning Ngrps'!$A19,'Planning CPRP'!$A$10:$A$170,0),MATCH('Planning Ngrps'!AC$9,'Planning CPRP'!$G$9:$BA$9,0)),"")</f>
        <v/>
      </c>
      <c r="AD19" s="158" t="str">
        <f>IFERROR(INDEX('Jan 2019'!$G$2:$BK$158,MATCH('Planning Ngrps'!$A19,'Jan 2019'!$A$2:$A$160,0),MATCH(AD$9,'Jan 2019'!$G$1:$BK$1,0))/INDEX('Planning CPRP'!$G$10:$BA$168,MATCH('Planning Ngrps'!$A19,'Planning CPRP'!$A$10:$A$170,0),MATCH('Planning Ngrps'!AD$9,'Planning CPRP'!$G$9:$BA$9,0)),"")</f>
        <v/>
      </c>
      <c r="AE19" s="158" t="str">
        <f>IFERROR(INDEX('Jan 2019'!$G$2:$BK$158,MATCH('Planning Ngrps'!$A19,'Jan 2019'!$A$2:$A$160,0),MATCH(AE$9,'Jan 2019'!$G$1:$BK$1,0))/INDEX('Planning CPRP'!$G$10:$BA$168,MATCH('Planning Ngrps'!$A19,'Planning CPRP'!$A$10:$A$170,0),MATCH('Planning Ngrps'!AE$9,'Planning CPRP'!$G$9:$BA$9,0)),"")</f>
        <v/>
      </c>
      <c r="AF19" s="158" t="str">
        <f>IFERROR(INDEX('Jan 2019'!$G$2:$BK$158,MATCH('Planning Ngrps'!$A19,'Jan 2019'!$A$2:$A$160,0),MATCH(AF$9,'Jan 2019'!$G$1:$BK$1,0))/INDEX('Planning CPRP'!$G$10:$BA$168,MATCH('Planning Ngrps'!$A19,'Planning CPRP'!$A$10:$A$170,0),MATCH('Planning Ngrps'!AF$9,'Planning CPRP'!$G$9:$BA$9,0)),"")</f>
        <v/>
      </c>
      <c r="AG19" s="158" t="str">
        <f>IFERROR(INDEX('Jan 2019'!$G$2:$BK$158,MATCH('Planning Ngrps'!$A19,'Jan 2019'!$A$2:$A$160,0),MATCH(AG$9,'Jan 2019'!$G$1:$BK$1,0))/INDEX('Planning CPRP'!$G$10:$BA$168,MATCH('Planning Ngrps'!$A19,'Planning CPRP'!$A$10:$A$170,0),MATCH('Planning Ngrps'!AG$9,'Planning CPRP'!$G$9:$BA$9,0)),"")</f>
        <v/>
      </c>
      <c r="AH19" s="158" t="str">
        <f>IFERROR(INDEX('Jan 2019'!$G$2:$BK$158,MATCH('Planning Ngrps'!$A19,'Jan 2019'!$A$2:$A$160,0),MATCH(AH$9,'Jan 2019'!$G$1:$BK$1,0))/INDEX('Planning CPRP'!$G$10:$BA$168,MATCH('Planning Ngrps'!$A19,'Planning CPRP'!$A$10:$A$170,0),MATCH('Planning Ngrps'!AH$9,'Planning CPRP'!$G$9:$BA$9,0)),"")</f>
        <v/>
      </c>
      <c r="AI19" s="158" t="str">
        <f>IFERROR(INDEX('Jan 2019'!$G$2:$BK$158,MATCH('Planning Ngrps'!$A19,'Jan 2019'!$A$2:$A$160,0),MATCH(AI$9,'Jan 2019'!$G$1:$BK$1,0))/INDEX('Planning CPRP'!$G$10:$BA$168,MATCH('Planning Ngrps'!$A19,'Planning CPRP'!$A$10:$A$170,0),MATCH('Planning Ngrps'!AI$9,'Planning CPRP'!$G$9:$BA$9,0)),"")</f>
        <v/>
      </c>
      <c r="AJ19" s="158" t="str">
        <f>IFERROR(INDEX('Jan 2019'!$G$2:$BK$158,MATCH('Planning Ngrps'!$A19,'Jan 2019'!$A$2:$A$160,0),MATCH(AJ$9,'Jan 2019'!$G$1:$BK$1,0))/INDEX('Planning CPRP'!$G$10:$BA$168,MATCH('Planning Ngrps'!$A19,'Planning CPRP'!$A$10:$A$170,0),MATCH('Planning Ngrps'!AJ$9,'Planning CPRP'!$G$9:$BA$9,0)),"")</f>
        <v/>
      </c>
      <c r="AK19" s="158" t="str">
        <f>IFERROR(INDEX('Jan 2019'!$G$2:$BK$158,MATCH('Planning Ngrps'!$A19,'Jan 2019'!$A$2:$A$160,0),MATCH(AK$9,'Jan 2019'!$G$1:$BK$1,0))/INDEX('Planning CPRP'!$G$10:$BA$168,MATCH('Planning Ngrps'!$A19,'Planning CPRP'!$A$10:$A$170,0),MATCH('Planning Ngrps'!AK$9,'Planning CPRP'!$G$9:$BA$9,0)),"")</f>
        <v/>
      </c>
      <c r="AL19" s="158" t="str">
        <f>IFERROR(INDEX('Jan 2019'!$G$2:$BK$158,MATCH('Planning Ngrps'!$A19,'Jan 2019'!$A$2:$A$160,0),MATCH(AL$9,'Jan 2019'!$G$1:$BK$1,0))/INDEX('Planning CPRP'!$G$10:$BA$168,MATCH('Planning Ngrps'!$A19,'Planning CPRP'!$A$10:$A$170,0),MATCH('Planning Ngrps'!AL$9,'Planning CPRP'!$G$9:$BA$9,0)),"")</f>
        <v/>
      </c>
      <c r="AM19" s="158" t="str">
        <f>IFERROR(INDEX('Jan 2019'!$G$2:$BK$158,MATCH('Planning Ngrps'!$A19,'Jan 2019'!$A$2:$A$160,0),MATCH(AM$9,'Jan 2019'!$G$1:$BK$1,0))/INDEX('Planning CPRP'!$G$10:$BA$168,MATCH('Planning Ngrps'!$A19,'Planning CPRP'!$A$10:$A$170,0),MATCH('Planning Ngrps'!AM$9,'Planning CPRP'!$G$9:$BA$9,0)),"")</f>
        <v/>
      </c>
      <c r="AN19" s="158" t="str">
        <f>IFERROR(INDEX('Jan 2019'!$G$2:$BK$158,MATCH('Planning Ngrps'!$A19,'Jan 2019'!$A$2:$A$160,0),MATCH(AN$9,'Jan 2019'!$G$1:$BK$1,0))/INDEX('Planning CPRP'!$G$10:$BA$168,MATCH('Planning Ngrps'!$A19,'Planning CPRP'!$A$10:$A$170,0),MATCH('Planning Ngrps'!AN$9,'Planning CPRP'!$G$9:$BA$9,0)),"")</f>
        <v/>
      </c>
      <c r="AO19" s="158" t="str">
        <f>IFERROR(INDEX('Jan 2019'!$G$2:$BK$158,MATCH('Planning Ngrps'!$A19,'Jan 2019'!$A$2:$A$160,0),MATCH(AO$9,'Jan 2019'!$G$1:$BK$1,0))/INDEX('Planning CPRP'!$G$10:$BA$168,MATCH('Planning Ngrps'!$A19,'Planning CPRP'!$A$10:$A$170,0),MATCH('Planning Ngrps'!AO$9,'Planning CPRP'!$G$9:$BA$9,0)),"")</f>
        <v/>
      </c>
      <c r="AP19" s="158" t="str">
        <f>IFERROR(INDEX('Jan 2019'!$G$2:$BK$158,MATCH('Planning Ngrps'!$A19,'Jan 2019'!$A$2:$A$160,0),MATCH(AP$9,'Jan 2019'!$G$1:$BK$1,0))/INDEX('Planning CPRP'!$G$10:$BA$168,MATCH('Planning Ngrps'!$A19,'Planning CPRP'!$A$10:$A$170,0),MATCH('Planning Ngrps'!AP$9,'Planning CPRP'!$G$9:$BA$9,0)),"")</f>
        <v/>
      </c>
      <c r="AQ19" s="158" t="str">
        <f>IFERROR(INDEX('Jan 2019'!$G$2:$BK$158,MATCH('Planning Ngrps'!$A19,'Jan 2019'!$A$2:$A$160,0),MATCH(AQ$9,'Jan 2019'!$G$1:$BK$1,0))/INDEX('Planning CPRP'!$G$10:$BA$168,MATCH('Planning Ngrps'!$A19,'Planning CPRP'!$A$10:$A$170,0),MATCH('Planning Ngrps'!AQ$9,'Planning CPRP'!$G$9:$BA$9,0)),"")</f>
        <v/>
      </c>
      <c r="AR19" s="158" t="str">
        <f>IFERROR(INDEX('Jan 2019'!$G$2:$BK$158,MATCH('Planning Ngrps'!$A19,'Jan 2019'!$A$2:$A$160,0),MATCH(AR$9,'Jan 2019'!$G$1:$BK$1,0))/INDEX('Planning CPRP'!$G$10:$BA$168,MATCH('Planning Ngrps'!$A19,'Planning CPRP'!$A$10:$A$170,0),MATCH('Planning Ngrps'!AR$9,'Planning CPRP'!$G$9:$BA$9,0)),"")</f>
        <v/>
      </c>
      <c r="AS19" s="158" t="str">
        <f>IFERROR(INDEX('Jan 2019'!$G$2:$BK$158,MATCH('Planning Ngrps'!$A19,'Jan 2019'!$A$2:$A$160,0),MATCH(AS$9,'Jan 2019'!$G$1:$BK$1,0))/INDEX('Planning CPRP'!$G$10:$BA$168,MATCH('Planning Ngrps'!$A19,'Planning CPRP'!$A$10:$A$170,0),MATCH('Planning Ngrps'!AS$9,'Planning CPRP'!$G$9:$BA$9,0)),"")</f>
        <v/>
      </c>
      <c r="AT19" s="158" t="str">
        <f>IFERROR(INDEX('Jan 2019'!$G$2:$BK$158,MATCH('Planning Ngrps'!$A19,'Jan 2019'!$A$2:$A$160,0),MATCH(AT$9,'Jan 2019'!$G$1:$BK$1,0))/INDEX('Planning CPRP'!$G$10:$BA$168,MATCH('Planning Ngrps'!$A19,'Planning CPRP'!$A$10:$A$170,0),MATCH('Planning Ngrps'!AT$9,'Planning CPRP'!$G$9:$BA$9,0)),"")</f>
        <v/>
      </c>
      <c r="AU19" s="158" t="str">
        <f>IFERROR(INDEX('Jan 2019'!$G$2:$BK$158,MATCH('Planning Ngrps'!$A19,'Jan 2019'!$A$2:$A$160,0),MATCH(AU$9,'Jan 2019'!$G$1:$BK$1,0))/INDEX('Planning CPRP'!$G$10:$BA$168,MATCH('Planning Ngrps'!$A19,'Planning CPRP'!$A$10:$A$170,0),MATCH('Planning Ngrps'!AU$9,'Planning CPRP'!$G$9:$BA$9,0)),"")</f>
        <v/>
      </c>
      <c r="AV19" s="158" t="str">
        <f>IFERROR(INDEX('Jan 2019'!$G$2:$BK$158,MATCH('Planning Ngrps'!$A19,'Jan 2019'!$A$2:$A$160,0),MATCH(AV$9,'Jan 2019'!$G$1:$BK$1,0))/INDEX('Planning CPRP'!$G$10:$BA$168,MATCH('Planning Ngrps'!$A19,'Planning CPRP'!$A$10:$A$170,0),MATCH('Planning Ngrps'!AV$9,'Planning CPRP'!$G$9:$BA$9,0)),"")</f>
        <v/>
      </c>
      <c r="AW19" s="158" t="str">
        <f>IFERROR(INDEX('Jan 2019'!$G$2:$BK$158,MATCH('Planning Ngrps'!$A19,'Jan 2019'!$A$2:$A$160,0),MATCH(AW$9,'Jan 2019'!$G$1:$BK$1,0))/INDEX('Planning CPRP'!$G$10:$BA$168,MATCH('Planning Ngrps'!$A19,'Planning CPRP'!$A$10:$A$170,0),MATCH('Planning Ngrps'!AW$9,'Planning CPRP'!$G$9:$BA$9,0)),"")</f>
        <v/>
      </c>
      <c r="AX19" s="158" t="str">
        <f>IFERROR(INDEX('Jan 2019'!$G$2:$BK$158,MATCH('Planning Ngrps'!$A19,'Jan 2019'!$A$2:$A$160,0),MATCH(AX$9,'Jan 2019'!$G$1:$BK$1,0))/INDEX('Planning CPRP'!$G$10:$BA$168,MATCH('Planning Ngrps'!$A19,'Planning CPRP'!$A$10:$A$170,0),MATCH('Planning Ngrps'!AX$9,'Planning CPRP'!$G$9:$BA$9,0)),"")</f>
        <v/>
      </c>
      <c r="AY19" s="158" t="str">
        <f>IFERROR(INDEX('Jan 2019'!$G$2:$BK$158,MATCH('Planning Ngrps'!$A19,'Jan 2019'!$A$2:$A$160,0),MATCH(AY$9,'Jan 2019'!$G$1:$BK$1,0))/INDEX('Planning CPRP'!$G$10:$BA$168,MATCH('Planning Ngrps'!$A19,'Planning CPRP'!$A$10:$A$170,0),MATCH('Planning Ngrps'!AY$9,'Planning CPRP'!$G$9:$BA$9,0)),"")</f>
        <v/>
      </c>
      <c r="AZ19" s="158" t="str">
        <f>IFERROR(INDEX('Jan 2019'!$G$2:$BK$158,MATCH('Planning Ngrps'!$A19,'Jan 2019'!$A$2:$A$160,0),MATCH(AZ$9,'Jan 2019'!$G$1:$BK$1,0))/INDEX('Planning CPRP'!$G$10:$BA$168,MATCH('Planning Ngrps'!$A19,'Planning CPRP'!$A$10:$A$170,0),MATCH('Planning Ngrps'!AZ$9,'Planning CPRP'!$G$9:$BA$9,0)),"")</f>
        <v/>
      </c>
      <c r="BA19" s="158" t="str">
        <f>IFERROR(INDEX('Jan 2019'!$G$2:$BK$158,MATCH('Planning Ngrps'!$A19,'Jan 2019'!$A$2:$A$160,0),MATCH(BA$9,'Jan 2019'!$G$1:$BK$1,0))/INDEX('Planning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IFERROR(INDEX('Jan 2019'!$G$2:$BK$158,MATCH('Planning Ngrps'!$A20,'Jan 2019'!$A$2:$A$160,0),MATCH(G$9,'Jan 2019'!$G$1:$BK$1,0))/INDEX('Planning CPRP'!$G$10:$BA$168,MATCH('Planning Ngrps'!$A20,'Planning CPRP'!$A$10:$A$170,0),MATCH('Planning Ngrps'!G$9,'Planning CPRP'!$G$9:$BA$9,0)),"")</f>
        <v/>
      </c>
      <c r="H20" s="158" t="str">
        <f>IFERROR(INDEX('Jan 2019'!$G$2:$BK$158,MATCH('Planning Ngrps'!$A20,'Jan 2019'!$A$2:$A$160,0),MATCH(H$9,'Jan 2019'!$G$1:$BK$1,0))/INDEX('Planning CPRP'!$G$10:$BA$168,MATCH('Planning Ngrps'!$A20,'Planning CPRP'!$A$10:$A$170,0),MATCH('Planning Ngrps'!H$9,'Planning CPRP'!$G$9:$BA$9,0)),"")</f>
        <v/>
      </c>
      <c r="I20" s="158" t="str">
        <f>IFERROR(INDEX('Jan 2019'!$G$2:$BK$158,MATCH('Planning Ngrps'!$A20,'Jan 2019'!$A$2:$A$160,0),MATCH(I$9,'Jan 2019'!$G$1:$BK$1,0))/INDEX('Planning CPRP'!$G$10:$BA$168,MATCH('Planning Ngrps'!$A20,'Planning CPRP'!$A$10:$A$170,0),MATCH('Planning Ngrps'!I$9,'Planning CPRP'!$G$9:$BA$9,0)),"")</f>
        <v/>
      </c>
      <c r="J20" s="158" t="str">
        <f>IFERROR(INDEX('Jan 2019'!$G$2:$BK$158,MATCH('Planning Ngrps'!$A20,'Jan 2019'!$A$2:$A$160,0),MATCH(J$9,'Jan 2019'!$G$1:$BK$1,0))/INDEX('Planning CPRP'!$G$10:$BA$168,MATCH('Planning Ngrps'!$A20,'Planning CPRP'!$A$10:$A$170,0),MATCH('Planning Ngrps'!J$9,'Planning CPRP'!$G$9:$BA$9,0)),"")</f>
        <v/>
      </c>
      <c r="K20" s="158" t="str">
        <f>IFERROR(INDEX('Jan 2019'!$G$2:$BK$158,MATCH('Planning Ngrps'!$A20,'Jan 2019'!$A$2:$A$160,0),MATCH(K$9,'Jan 2019'!$G$1:$BK$1,0))/INDEX('Planning CPRP'!$G$10:$BA$168,MATCH('Planning Ngrps'!$A20,'Planning CPRP'!$A$10:$A$170,0),MATCH('Planning Ngrps'!K$9,'Planning CPRP'!$G$9:$BA$9,0)),"")</f>
        <v/>
      </c>
      <c r="L20" s="158" t="str">
        <f>IFERROR(INDEX('Jan 2019'!$G$2:$BK$158,MATCH('Planning Ngrps'!$A20,'Jan 2019'!$A$2:$A$160,0),MATCH(L$9,'Jan 2019'!$G$1:$BK$1,0))/INDEX('Planning CPRP'!$G$10:$BA$168,MATCH('Planning Ngrps'!$A20,'Planning CPRP'!$A$10:$A$170,0),MATCH('Planning Ngrps'!L$9,'Planning CPRP'!$G$9:$BA$9,0)),"")</f>
        <v/>
      </c>
      <c r="M20" s="158" t="str">
        <f>IFERROR(INDEX('Jan 2019'!$G$2:$BK$158,MATCH('Planning Ngrps'!$A20,'Jan 2019'!$A$2:$A$160,0),MATCH(M$9,'Jan 2019'!$G$1:$BK$1,0))/INDEX('Planning CPRP'!$G$10:$BA$168,MATCH('Planning Ngrps'!$A20,'Planning CPRP'!$A$10:$A$170,0),MATCH('Planning Ngrps'!M$9,'Planning CPRP'!$G$9:$BA$9,0)),"")</f>
        <v/>
      </c>
      <c r="N20" s="158" t="str">
        <f>IFERROR(INDEX('Jan 2019'!$G$2:$BK$158,MATCH('Planning Ngrps'!$A20,'Jan 2019'!$A$2:$A$160,0),MATCH(N$9,'Jan 2019'!$G$1:$BK$1,0))/INDEX('Planning CPRP'!$G$10:$BA$168,MATCH('Planning Ngrps'!$A20,'Planning CPRP'!$A$10:$A$170,0),MATCH('Planning Ngrps'!N$9,'Planning CPRP'!$G$9:$BA$9,0)),"")</f>
        <v/>
      </c>
      <c r="O20" s="158" t="str">
        <f>IFERROR(INDEX('Jan 2019'!$G$2:$BK$158,MATCH('Planning Ngrps'!$A20,'Jan 2019'!$A$2:$A$160,0),MATCH(O$9,'Jan 2019'!$G$1:$BK$1,0))/INDEX('Planning CPRP'!$G$10:$BA$168,MATCH('Planning Ngrps'!$A20,'Planning CPRP'!$A$10:$A$170,0),MATCH('Planning Ngrps'!O$9,'Planning CPRP'!$G$9:$BA$9,0)),"")</f>
        <v/>
      </c>
      <c r="P20" s="158" t="str">
        <f>IFERROR(INDEX('Jan 2019'!$G$2:$BK$158,MATCH('Planning Ngrps'!$A20,'Jan 2019'!$A$2:$A$160,0),MATCH(P$9,'Jan 2019'!$G$1:$BK$1,0))/INDEX('Planning CPRP'!$G$10:$BA$168,MATCH('Planning Ngrps'!$A20,'Planning CPRP'!$A$10:$A$170,0),MATCH('Planning Ngrps'!P$9,'Planning CPRP'!$G$9:$BA$9,0)),"")</f>
        <v/>
      </c>
      <c r="Q20" s="158" t="str">
        <f>IFERROR(INDEX('Jan 2019'!$G$2:$BK$158,MATCH('Planning Ngrps'!$A20,'Jan 2019'!$A$2:$A$160,0),MATCH(Q$9,'Jan 2019'!$G$1:$BK$1,0))/INDEX('Planning CPRP'!$G$10:$BA$168,MATCH('Planning Ngrps'!$A20,'Planning CPRP'!$A$10:$A$170,0),MATCH('Planning Ngrps'!Q$9,'Planning CPRP'!$G$9:$BA$9,0)),"")</f>
        <v/>
      </c>
      <c r="R20" s="158" t="str">
        <f>IFERROR(INDEX('Jan 2019'!$G$2:$BK$158,MATCH('Planning Ngrps'!$A20,'Jan 2019'!$A$2:$A$160,0),MATCH(R$9,'Jan 2019'!$G$1:$BK$1,0))/INDEX('Planning CPRP'!$G$10:$BA$168,MATCH('Planning Ngrps'!$A20,'Planning CPRP'!$A$10:$A$170,0),MATCH('Planning Ngrps'!R$9,'Planning CPRP'!$G$9:$BA$9,0)),"")</f>
        <v/>
      </c>
      <c r="S20" s="158" t="str">
        <f>IFERROR(INDEX('Jan 2019'!$G$2:$BK$158,MATCH('Planning Ngrps'!$A20,'Jan 2019'!$A$2:$A$160,0),MATCH(S$9,'Jan 2019'!$G$1:$BK$1,0))/INDEX('Planning CPRP'!$G$10:$BA$168,MATCH('Planning Ngrps'!$A20,'Planning CPRP'!$A$10:$A$170,0),MATCH('Planning Ngrps'!S$9,'Planning CPRP'!$G$9:$BA$9,0)),"")</f>
        <v/>
      </c>
      <c r="T20" s="158" t="str">
        <f>IFERROR(INDEX('Jan 2019'!$G$2:$BK$158,MATCH('Planning Ngrps'!$A20,'Jan 2019'!$A$2:$A$160,0),MATCH(T$9,'Jan 2019'!$G$1:$BK$1,0))/INDEX('Planning CPRP'!$G$10:$BA$168,MATCH('Planning Ngrps'!$A20,'Planning CPRP'!$A$10:$A$170,0),MATCH('Planning Ngrps'!T$9,'Planning CPRP'!$G$9:$BA$9,0)),"")</f>
        <v/>
      </c>
      <c r="U20" s="158" t="str">
        <f>IFERROR(INDEX('Jan 2019'!$G$2:$BK$158,MATCH('Planning Ngrps'!$A20,'Jan 2019'!$A$2:$A$160,0),MATCH(U$9,'Jan 2019'!$G$1:$BK$1,0))/INDEX('Planning CPRP'!$G$10:$BA$168,MATCH('Planning Ngrps'!$A20,'Planning CPRP'!$A$10:$A$170,0),MATCH('Planning Ngrps'!U$9,'Planning CPRP'!$G$9:$BA$9,0)),"")</f>
        <v/>
      </c>
      <c r="V20" s="158" t="str">
        <f>IFERROR(INDEX('Jan 2019'!$G$2:$BK$158,MATCH('Planning Ngrps'!$A20,'Jan 2019'!$A$2:$A$160,0),MATCH(V$9,'Jan 2019'!$G$1:$BK$1,0))/INDEX('Planning CPRP'!$G$10:$BA$168,MATCH('Planning Ngrps'!$A20,'Planning CPRP'!$A$10:$A$170,0),MATCH('Planning Ngrps'!V$9,'Planning CPRP'!$G$9:$BA$9,0)),"")</f>
        <v/>
      </c>
      <c r="W20" s="158" t="str">
        <f>IFERROR(INDEX('Jan 2019'!$G$2:$BK$158,MATCH('Planning Ngrps'!$A20,'Jan 2019'!$A$2:$A$160,0),MATCH(W$9,'Jan 2019'!$G$1:$BK$1,0))/INDEX('Planning CPRP'!$G$10:$BA$168,MATCH('Planning Ngrps'!$A20,'Planning CPRP'!$A$10:$A$170,0),MATCH('Planning Ngrps'!W$9,'Planning CPRP'!$G$9:$BA$9,0)),"")</f>
        <v/>
      </c>
      <c r="X20" s="158" t="str">
        <f>IFERROR(INDEX('Jan 2019'!$G$2:$BK$158,MATCH('Planning Ngrps'!$A20,'Jan 2019'!$A$2:$A$160,0),MATCH(X$9,'Jan 2019'!$G$1:$BK$1,0))/INDEX('Planning CPRP'!$G$10:$BA$168,MATCH('Planning Ngrps'!$A20,'Planning CPRP'!$A$10:$A$170,0),MATCH('Planning Ngrps'!X$9,'Planning CPRP'!$G$9:$BA$9,0)),"")</f>
        <v/>
      </c>
      <c r="Y20" s="158" t="str">
        <f>IFERROR(INDEX('Jan 2019'!$G$2:$BK$158,MATCH('Planning Ngrps'!$A20,'Jan 2019'!$A$2:$A$160,0),MATCH(Y$9,'Jan 2019'!$G$1:$BK$1,0))/INDEX('Planning CPRP'!$G$10:$BA$168,MATCH('Planning Ngrps'!$A20,'Planning CPRP'!$A$10:$A$170,0),MATCH('Planning Ngrps'!Y$9,'Planning CPRP'!$G$9:$BA$9,0)),"")</f>
        <v/>
      </c>
      <c r="Z20" s="158" t="str">
        <f>IFERROR(INDEX('Jan 2019'!$G$2:$BK$158,MATCH('Planning Ngrps'!$A20,'Jan 2019'!$A$2:$A$160,0),MATCH(Z$9,'Jan 2019'!$G$1:$BK$1,0))/INDEX('Planning CPRP'!$G$10:$BA$168,MATCH('Planning Ngrps'!$A20,'Planning CPRP'!$A$10:$A$170,0),MATCH('Planning Ngrps'!Z$9,'Planning CPRP'!$G$9:$BA$9,0)),"")</f>
        <v/>
      </c>
      <c r="AA20" s="158" t="str">
        <f>IFERROR(INDEX('Jan 2019'!$G$2:$BK$158,MATCH('Planning Ngrps'!$A20,'Jan 2019'!$A$2:$A$160,0),MATCH(AA$9,'Jan 2019'!$G$1:$BK$1,0))/INDEX('Planning CPRP'!$G$10:$BA$168,MATCH('Planning Ngrps'!$A20,'Planning CPRP'!$A$10:$A$170,0),MATCH('Planning Ngrps'!AA$9,'Planning CPRP'!$G$9:$BA$9,0)),"")</f>
        <v/>
      </c>
      <c r="AB20" s="158" t="str">
        <f>IFERROR(INDEX('Jan 2019'!$G$2:$BK$158,MATCH('Planning Ngrps'!$A20,'Jan 2019'!$A$2:$A$160,0),MATCH(AB$9,'Jan 2019'!$G$1:$BK$1,0))/INDEX('Planning CPRP'!$G$10:$BA$168,MATCH('Planning Ngrps'!$A20,'Planning CPRP'!$A$10:$A$170,0),MATCH('Planning Ngrps'!AB$9,'Planning CPRP'!$G$9:$BA$9,0)),"")</f>
        <v/>
      </c>
      <c r="AC20" s="158" t="str">
        <f>IFERROR(INDEX('Jan 2019'!$G$2:$BK$158,MATCH('Planning Ngrps'!$A20,'Jan 2019'!$A$2:$A$160,0),MATCH(AC$9,'Jan 2019'!$G$1:$BK$1,0))/INDEX('Planning CPRP'!$G$10:$BA$168,MATCH('Planning Ngrps'!$A20,'Planning CPRP'!$A$10:$A$170,0),MATCH('Planning Ngrps'!AC$9,'Planning CPRP'!$G$9:$BA$9,0)),"")</f>
        <v/>
      </c>
      <c r="AD20" s="158" t="str">
        <f>IFERROR(INDEX('Jan 2019'!$G$2:$BK$158,MATCH('Planning Ngrps'!$A20,'Jan 2019'!$A$2:$A$160,0),MATCH(AD$9,'Jan 2019'!$G$1:$BK$1,0))/INDEX('Planning CPRP'!$G$10:$BA$168,MATCH('Planning Ngrps'!$A20,'Planning CPRP'!$A$10:$A$170,0),MATCH('Planning Ngrps'!AD$9,'Planning CPRP'!$G$9:$BA$9,0)),"")</f>
        <v/>
      </c>
      <c r="AE20" s="158" t="str">
        <f>IFERROR(INDEX('Jan 2019'!$G$2:$BK$158,MATCH('Planning Ngrps'!$A20,'Jan 2019'!$A$2:$A$160,0),MATCH(AE$9,'Jan 2019'!$G$1:$BK$1,0))/INDEX('Planning CPRP'!$G$10:$BA$168,MATCH('Planning Ngrps'!$A20,'Planning CPRP'!$A$10:$A$170,0),MATCH('Planning Ngrps'!AE$9,'Planning CPRP'!$G$9:$BA$9,0)),"")</f>
        <v/>
      </c>
      <c r="AF20" s="158" t="str">
        <f>IFERROR(INDEX('Jan 2019'!$G$2:$BK$158,MATCH('Planning Ngrps'!$A20,'Jan 2019'!$A$2:$A$160,0),MATCH(AF$9,'Jan 2019'!$G$1:$BK$1,0))/INDEX('Planning CPRP'!$G$10:$BA$168,MATCH('Planning Ngrps'!$A20,'Planning CPRP'!$A$10:$A$170,0),MATCH('Planning Ngrps'!AF$9,'Planning CPRP'!$G$9:$BA$9,0)),"")</f>
        <v/>
      </c>
      <c r="AG20" s="158" t="str">
        <f>IFERROR(INDEX('Jan 2019'!$G$2:$BK$158,MATCH('Planning Ngrps'!$A20,'Jan 2019'!$A$2:$A$160,0),MATCH(AG$9,'Jan 2019'!$G$1:$BK$1,0))/INDEX('Planning CPRP'!$G$10:$BA$168,MATCH('Planning Ngrps'!$A20,'Planning CPRP'!$A$10:$A$170,0),MATCH('Planning Ngrps'!AG$9,'Planning CPRP'!$G$9:$BA$9,0)),"")</f>
        <v/>
      </c>
      <c r="AH20" s="158" t="str">
        <f>IFERROR(INDEX('Jan 2019'!$G$2:$BK$158,MATCH('Planning Ngrps'!$A20,'Jan 2019'!$A$2:$A$160,0),MATCH(AH$9,'Jan 2019'!$G$1:$BK$1,0))/INDEX('Planning CPRP'!$G$10:$BA$168,MATCH('Planning Ngrps'!$A20,'Planning CPRP'!$A$10:$A$170,0),MATCH('Planning Ngrps'!AH$9,'Planning CPRP'!$G$9:$BA$9,0)),"")</f>
        <v/>
      </c>
      <c r="AI20" s="158" t="str">
        <f>IFERROR(INDEX('Jan 2019'!$G$2:$BK$158,MATCH('Planning Ngrps'!$A20,'Jan 2019'!$A$2:$A$160,0),MATCH(AI$9,'Jan 2019'!$G$1:$BK$1,0))/INDEX('Planning CPRP'!$G$10:$BA$168,MATCH('Planning Ngrps'!$A20,'Planning CPRP'!$A$10:$A$170,0),MATCH('Planning Ngrps'!AI$9,'Planning CPRP'!$G$9:$BA$9,0)),"")</f>
        <v/>
      </c>
      <c r="AJ20" s="158" t="str">
        <f>IFERROR(INDEX('Jan 2019'!$G$2:$BK$158,MATCH('Planning Ngrps'!$A20,'Jan 2019'!$A$2:$A$160,0),MATCH(AJ$9,'Jan 2019'!$G$1:$BK$1,0))/INDEX('Planning CPRP'!$G$10:$BA$168,MATCH('Planning Ngrps'!$A20,'Planning CPRP'!$A$10:$A$170,0),MATCH('Planning Ngrps'!AJ$9,'Planning CPRP'!$G$9:$BA$9,0)),"")</f>
        <v/>
      </c>
      <c r="AK20" s="158" t="str">
        <f>IFERROR(INDEX('Jan 2019'!$G$2:$BK$158,MATCH('Planning Ngrps'!$A20,'Jan 2019'!$A$2:$A$160,0),MATCH(AK$9,'Jan 2019'!$G$1:$BK$1,0))/INDEX('Planning CPRP'!$G$10:$BA$168,MATCH('Planning Ngrps'!$A20,'Planning CPRP'!$A$10:$A$170,0),MATCH('Planning Ngrps'!AK$9,'Planning CPRP'!$G$9:$BA$9,0)),"")</f>
        <v/>
      </c>
      <c r="AL20" s="158" t="str">
        <f>IFERROR(INDEX('Jan 2019'!$G$2:$BK$158,MATCH('Planning Ngrps'!$A20,'Jan 2019'!$A$2:$A$160,0),MATCH(AL$9,'Jan 2019'!$G$1:$BK$1,0))/INDEX('Planning CPRP'!$G$10:$BA$168,MATCH('Planning Ngrps'!$A20,'Planning CPRP'!$A$10:$A$170,0),MATCH('Planning Ngrps'!AL$9,'Planning CPRP'!$G$9:$BA$9,0)),"")</f>
        <v/>
      </c>
      <c r="AM20" s="158" t="str">
        <f>IFERROR(INDEX('Jan 2019'!$G$2:$BK$158,MATCH('Planning Ngrps'!$A20,'Jan 2019'!$A$2:$A$160,0),MATCH(AM$9,'Jan 2019'!$G$1:$BK$1,0))/INDEX('Planning CPRP'!$G$10:$BA$168,MATCH('Planning Ngrps'!$A20,'Planning CPRP'!$A$10:$A$170,0),MATCH('Planning Ngrps'!AM$9,'Planning CPRP'!$G$9:$BA$9,0)),"")</f>
        <v/>
      </c>
      <c r="AN20" s="158" t="str">
        <f>IFERROR(INDEX('Jan 2019'!$G$2:$BK$158,MATCH('Planning Ngrps'!$A20,'Jan 2019'!$A$2:$A$160,0),MATCH(AN$9,'Jan 2019'!$G$1:$BK$1,0))/INDEX('Planning CPRP'!$G$10:$BA$168,MATCH('Planning Ngrps'!$A20,'Planning CPRP'!$A$10:$A$170,0),MATCH('Planning Ngrps'!AN$9,'Planning CPRP'!$G$9:$BA$9,0)),"")</f>
        <v/>
      </c>
      <c r="AO20" s="158" t="str">
        <f>IFERROR(INDEX('Jan 2019'!$G$2:$BK$158,MATCH('Planning Ngrps'!$A20,'Jan 2019'!$A$2:$A$160,0),MATCH(AO$9,'Jan 2019'!$G$1:$BK$1,0))/INDEX('Planning CPRP'!$G$10:$BA$168,MATCH('Planning Ngrps'!$A20,'Planning CPRP'!$A$10:$A$170,0),MATCH('Planning Ngrps'!AO$9,'Planning CPRP'!$G$9:$BA$9,0)),"")</f>
        <v/>
      </c>
      <c r="AP20" s="158" t="str">
        <f>IFERROR(INDEX('Jan 2019'!$G$2:$BK$158,MATCH('Planning Ngrps'!$A20,'Jan 2019'!$A$2:$A$160,0),MATCH(AP$9,'Jan 2019'!$G$1:$BK$1,0))/INDEX('Planning CPRP'!$G$10:$BA$168,MATCH('Planning Ngrps'!$A20,'Planning CPRP'!$A$10:$A$170,0),MATCH('Planning Ngrps'!AP$9,'Planning CPRP'!$G$9:$BA$9,0)),"")</f>
        <v/>
      </c>
      <c r="AQ20" s="158" t="str">
        <f>IFERROR(INDEX('Jan 2019'!$G$2:$BK$158,MATCH('Planning Ngrps'!$A20,'Jan 2019'!$A$2:$A$160,0),MATCH(AQ$9,'Jan 2019'!$G$1:$BK$1,0))/INDEX('Planning CPRP'!$G$10:$BA$168,MATCH('Planning Ngrps'!$A20,'Planning CPRP'!$A$10:$A$170,0),MATCH('Planning Ngrps'!AQ$9,'Planning CPRP'!$G$9:$BA$9,0)),"")</f>
        <v/>
      </c>
      <c r="AR20" s="158" t="str">
        <f>IFERROR(INDEX('Jan 2019'!$G$2:$BK$158,MATCH('Planning Ngrps'!$A20,'Jan 2019'!$A$2:$A$160,0),MATCH(AR$9,'Jan 2019'!$G$1:$BK$1,0))/INDEX('Planning CPRP'!$G$10:$BA$168,MATCH('Planning Ngrps'!$A20,'Planning CPRP'!$A$10:$A$170,0),MATCH('Planning Ngrps'!AR$9,'Planning CPRP'!$G$9:$BA$9,0)),"")</f>
        <v/>
      </c>
      <c r="AS20" s="158" t="str">
        <f>IFERROR(INDEX('Jan 2019'!$G$2:$BK$158,MATCH('Planning Ngrps'!$A20,'Jan 2019'!$A$2:$A$160,0),MATCH(AS$9,'Jan 2019'!$G$1:$BK$1,0))/INDEX('Planning CPRP'!$G$10:$BA$168,MATCH('Planning Ngrps'!$A20,'Planning CPRP'!$A$10:$A$170,0),MATCH('Planning Ngrps'!AS$9,'Planning CPRP'!$G$9:$BA$9,0)),"")</f>
        <v/>
      </c>
      <c r="AT20" s="158" t="str">
        <f>IFERROR(INDEX('Jan 2019'!$G$2:$BK$158,MATCH('Planning Ngrps'!$A20,'Jan 2019'!$A$2:$A$160,0),MATCH(AT$9,'Jan 2019'!$G$1:$BK$1,0))/INDEX('Planning CPRP'!$G$10:$BA$168,MATCH('Planning Ngrps'!$A20,'Planning CPRP'!$A$10:$A$170,0),MATCH('Planning Ngrps'!AT$9,'Planning CPRP'!$G$9:$BA$9,0)),"")</f>
        <v/>
      </c>
      <c r="AU20" s="158" t="str">
        <f>IFERROR(INDEX('Jan 2019'!$G$2:$BK$158,MATCH('Planning Ngrps'!$A20,'Jan 2019'!$A$2:$A$160,0),MATCH(AU$9,'Jan 2019'!$G$1:$BK$1,0))/INDEX('Planning CPRP'!$G$10:$BA$168,MATCH('Planning Ngrps'!$A20,'Planning CPRP'!$A$10:$A$170,0),MATCH('Planning Ngrps'!AU$9,'Planning CPRP'!$G$9:$BA$9,0)),"")</f>
        <v/>
      </c>
      <c r="AV20" s="158" t="str">
        <f>IFERROR(INDEX('Jan 2019'!$G$2:$BK$158,MATCH('Planning Ngrps'!$A20,'Jan 2019'!$A$2:$A$160,0),MATCH(AV$9,'Jan 2019'!$G$1:$BK$1,0))/INDEX('Planning CPRP'!$G$10:$BA$168,MATCH('Planning Ngrps'!$A20,'Planning CPRP'!$A$10:$A$170,0),MATCH('Planning Ngrps'!AV$9,'Planning CPRP'!$G$9:$BA$9,0)),"")</f>
        <v/>
      </c>
      <c r="AW20" s="158" t="str">
        <f>IFERROR(INDEX('Jan 2019'!$G$2:$BK$158,MATCH('Planning Ngrps'!$A20,'Jan 2019'!$A$2:$A$160,0),MATCH(AW$9,'Jan 2019'!$G$1:$BK$1,0))/INDEX('Planning CPRP'!$G$10:$BA$168,MATCH('Planning Ngrps'!$A20,'Planning CPRP'!$A$10:$A$170,0),MATCH('Planning Ngrps'!AW$9,'Planning CPRP'!$G$9:$BA$9,0)),"")</f>
        <v/>
      </c>
      <c r="AX20" s="158" t="str">
        <f>IFERROR(INDEX('Jan 2019'!$G$2:$BK$158,MATCH('Planning Ngrps'!$A20,'Jan 2019'!$A$2:$A$160,0),MATCH(AX$9,'Jan 2019'!$G$1:$BK$1,0))/INDEX('Planning CPRP'!$G$10:$BA$168,MATCH('Planning Ngrps'!$A20,'Planning CPRP'!$A$10:$A$170,0),MATCH('Planning Ngrps'!AX$9,'Planning CPRP'!$G$9:$BA$9,0)),"")</f>
        <v/>
      </c>
      <c r="AY20" s="158" t="str">
        <f>IFERROR(INDEX('Jan 2019'!$G$2:$BK$158,MATCH('Planning Ngrps'!$A20,'Jan 2019'!$A$2:$A$160,0),MATCH(AY$9,'Jan 2019'!$G$1:$BK$1,0))/INDEX('Planning CPRP'!$G$10:$BA$168,MATCH('Planning Ngrps'!$A20,'Planning CPRP'!$A$10:$A$170,0),MATCH('Planning Ngrps'!AY$9,'Planning CPRP'!$G$9:$BA$9,0)),"")</f>
        <v/>
      </c>
      <c r="AZ20" s="158" t="str">
        <f>IFERROR(INDEX('Jan 2019'!$G$2:$BK$158,MATCH('Planning Ngrps'!$A20,'Jan 2019'!$A$2:$A$160,0),MATCH(AZ$9,'Jan 2019'!$G$1:$BK$1,0))/INDEX('Planning CPRP'!$G$10:$BA$168,MATCH('Planning Ngrps'!$A20,'Planning CPRP'!$A$10:$A$170,0),MATCH('Planning Ngrps'!AZ$9,'Planning CPRP'!$G$9:$BA$9,0)),"")</f>
        <v/>
      </c>
      <c r="BA20" s="158" t="str">
        <f>IFERROR(INDEX('Jan 2019'!$G$2:$BK$158,MATCH('Planning Ngrps'!$A20,'Jan 2019'!$A$2:$A$160,0),MATCH(BA$9,'Jan 2019'!$G$1:$BK$1,0))/INDEX('Planning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IFERROR(INDEX('Jan 2019'!$G$2:$BK$158,MATCH('Planning Ngrps'!$A21,'Jan 2019'!$A$2:$A$160,0),MATCH(G$9,'Jan 2019'!$G$1:$BK$1,0))/INDEX('Planning CPRP'!$G$10:$BA$168,MATCH('Planning Ngrps'!$A21,'Planning CPRP'!$A$10:$A$170,0),MATCH('Planning Ngrps'!G$9,'Planning CPRP'!$G$9:$BA$9,0)),"")</f>
        <v/>
      </c>
      <c r="H21" s="158" t="str">
        <f>IFERROR(INDEX('Jan 2019'!$G$2:$BK$158,MATCH('Planning Ngrps'!$A21,'Jan 2019'!$A$2:$A$160,0),MATCH(H$9,'Jan 2019'!$G$1:$BK$1,0))/INDEX('Planning CPRP'!$G$10:$BA$168,MATCH('Planning Ngrps'!$A21,'Planning CPRP'!$A$10:$A$170,0),MATCH('Planning Ngrps'!H$9,'Planning CPRP'!$G$9:$BA$9,0)),"")</f>
        <v/>
      </c>
      <c r="I21" s="158" t="str">
        <f>IFERROR(INDEX('Jan 2019'!$G$2:$BK$158,MATCH('Planning Ngrps'!$A21,'Jan 2019'!$A$2:$A$160,0),MATCH(I$9,'Jan 2019'!$G$1:$BK$1,0))/INDEX('Planning CPRP'!$G$10:$BA$168,MATCH('Planning Ngrps'!$A21,'Planning CPRP'!$A$10:$A$170,0),MATCH('Planning Ngrps'!I$9,'Planning CPRP'!$G$9:$BA$9,0)),"")</f>
        <v/>
      </c>
      <c r="J21" s="158" t="str">
        <f>IFERROR(INDEX('Jan 2019'!$G$2:$BK$158,MATCH('Planning Ngrps'!$A21,'Jan 2019'!$A$2:$A$160,0),MATCH(J$9,'Jan 2019'!$G$1:$BK$1,0))/INDEX('Planning CPRP'!$G$10:$BA$168,MATCH('Planning Ngrps'!$A21,'Planning CPRP'!$A$10:$A$170,0),MATCH('Planning Ngrps'!J$9,'Planning CPRP'!$G$9:$BA$9,0)),"")</f>
        <v/>
      </c>
      <c r="K21" s="158" t="str">
        <f>IFERROR(INDEX('Jan 2019'!$G$2:$BK$158,MATCH('Planning Ngrps'!$A21,'Jan 2019'!$A$2:$A$160,0),MATCH(K$9,'Jan 2019'!$G$1:$BK$1,0))/INDEX('Planning CPRP'!$G$10:$BA$168,MATCH('Planning Ngrps'!$A21,'Planning CPRP'!$A$10:$A$170,0),MATCH('Planning Ngrps'!K$9,'Planning CPRP'!$G$9:$BA$9,0)),"")</f>
        <v/>
      </c>
      <c r="L21" s="158" t="str">
        <f>IFERROR(INDEX('Jan 2019'!$G$2:$BK$158,MATCH('Planning Ngrps'!$A21,'Jan 2019'!$A$2:$A$160,0),MATCH(L$9,'Jan 2019'!$G$1:$BK$1,0))/INDEX('Planning CPRP'!$G$10:$BA$168,MATCH('Planning Ngrps'!$A21,'Planning CPRP'!$A$10:$A$170,0),MATCH('Planning Ngrps'!L$9,'Planning CPRP'!$G$9:$BA$9,0)),"")</f>
        <v/>
      </c>
      <c r="M21" s="158" t="str">
        <f>IFERROR(INDEX('Jan 2019'!$G$2:$BK$158,MATCH('Planning Ngrps'!$A21,'Jan 2019'!$A$2:$A$160,0),MATCH(M$9,'Jan 2019'!$G$1:$BK$1,0))/INDEX('Planning CPRP'!$G$10:$BA$168,MATCH('Planning Ngrps'!$A21,'Planning CPRP'!$A$10:$A$170,0),MATCH('Planning Ngrps'!M$9,'Planning CPRP'!$G$9:$BA$9,0)),"")</f>
        <v/>
      </c>
      <c r="N21" s="158" t="str">
        <f>IFERROR(INDEX('Jan 2019'!$G$2:$BK$158,MATCH('Planning Ngrps'!$A21,'Jan 2019'!$A$2:$A$160,0),MATCH(N$9,'Jan 2019'!$G$1:$BK$1,0))/INDEX('Planning CPRP'!$G$10:$BA$168,MATCH('Planning Ngrps'!$A21,'Planning CPRP'!$A$10:$A$170,0),MATCH('Planning Ngrps'!N$9,'Planning CPRP'!$G$9:$BA$9,0)),"")</f>
        <v/>
      </c>
      <c r="O21" s="158" t="str">
        <f>IFERROR(INDEX('Jan 2019'!$G$2:$BK$158,MATCH('Planning Ngrps'!$A21,'Jan 2019'!$A$2:$A$160,0),MATCH(O$9,'Jan 2019'!$G$1:$BK$1,0))/INDEX('Planning CPRP'!$G$10:$BA$168,MATCH('Planning Ngrps'!$A21,'Planning CPRP'!$A$10:$A$170,0),MATCH('Planning Ngrps'!O$9,'Planning CPRP'!$G$9:$BA$9,0)),"")</f>
        <v/>
      </c>
      <c r="P21" s="158" t="str">
        <f>IFERROR(INDEX('Jan 2019'!$G$2:$BK$158,MATCH('Planning Ngrps'!$A21,'Jan 2019'!$A$2:$A$160,0),MATCH(P$9,'Jan 2019'!$G$1:$BK$1,0))/INDEX('Planning CPRP'!$G$10:$BA$168,MATCH('Planning Ngrps'!$A21,'Planning CPRP'!$A$10:$A$170,0),MATCH('Planning Ngrps'!P$9,'Planning CPRP'!$G$9:$BA$9,0)),"")</f>
        <v/>
      </c>
      <c r="Q21" s="158" t="str">
        <f>IFERROR(INDEX('Jan 2019'!$G$2:$BK$158,MATCH('Planning Ngrps'!$A21,'Jan 2019'!$A$2:$A$160,0),MATCH(Q$9,'Jan 2019'!$G$1:$BK$1,0))/INDEX('Planning CPRP'!$G$10:$BA$168,MATCH('Planning Ngrps'!$A21,'Planning CPRP'!$A$10:$A$170,0),MATCH('Planning Ngrps'!Q$9,'Planning CPRP'!$G$9:$BA$9,0)),"")</f>
        <v/>
      </c>
      <c r="R21" s="158" t="str">
        <f>IFERROR(INDEX('Jan 2019'!$G$2:$BK$158,MATCH('Planning Ngrps'!$A21,'Jan 2019'!$A$2:$A$160,0),MATCH(R$9,'Jan 2019'!$G$1:$BK$1,0))/INDEX('Planning CPRP'!$G$10:$BA$168,MATCH('Planning Ngrps'!$A21,'Planning CPRP'!$A$10:$A$170,0),MATCH('Planning Ngrps'!R$9,'Planning CPRP'!$G$9:$BA$9,0)),"")</f>
        <v/>
      </c>
      <c r="S21" s="158" t="str">
        <f>IFERROR(INDEX('Jan 2019'!$G$2:$BK$158,MATCH('Planning Ngrps'!$A21,'Jan 2019'!$A$2:$A$160,0),MATCH(S$9,'Jan 2019'!$G$1:$BK$1,0))/INDEX('Planning CPRP'!$G$10:$BA$168,MATCH('Planning Ngrps'!$A21,'Planning CPRP'!$A$10:$A$170,0),MATCH('Planning Ngrps'!S$9,'Planning CPRP'!$G$9:$BA$9,0)),"")</f>
        <v/>
      </c>
      <c r="T21" s="158" t="str">
        <f>IFERROR(INDEX('Jan 2019'!$G$2:$BK$158,MATCH('Planning Ngrps'!$A21,'Jan 2019'!$A$2:$A$160,0),MATCH(T$9,'Jan 2019'!$G$1:$BK$1,0))/INDEX('Planning CPRP'!$G$10:$BA$168,MATCH('Planning Ngrps'!$A21,'Planning CPRP'!$A$10:$A$170,0),MATCH('Planning Ngrps'!T$9,'Planning CPRP'!$G$9:$BA$9,0)),"")</f>
        <v/>
      </c>
      <c r="U21" s="158" t="str">
        <f>IFERROR(INDEX('Jan 2019'!$G$2:$BK$158,MATCH('Planning Ngrps'!$A21,'Jan 2019'!$A$2:$A$160,0),MATCH(U$9,'Jan 2019'!$G$1:$BK$1,0))/INDEX('Planning CPRP'!$G$10:$BA$168,MATCH('Planning Ngrps'!$A21,'Planning CPRP'!$A$10:$A$170,0),MATCH('Planning Ngrps'!U$9,'Planning CPRP'!$G$9:$BA$9,0)),"")</f>
        <v/>
      </c>
      <c r="V21" s="158" t="str">
        <f>IFERROR(INDEX('Jan 2019'!$G$2:$BK$158,MATCH('Planning Ngrps'!$A21,'Jan 2019'!$A$2:$A$160,0),MATCH(V$9,'Jan 2019'!$G$1:$BK$1,0))/INDEX('Planning CPRP'!$G$10:$BA$168,MATCH('Planning Ngrps'!$A21,'Planning CPRP'!$A$10:$A$170,0),MATCH('Planning Ngrps'!V$9,'Planning CPRP'!$G$9:$BA$9,0)),"")</f>
        <v/>
      </c>
      <c r="W21" s="158" t="str">
        <f>IFERROR(INDEX('Jan 2019'!$G$2:$BK$158,MATCH('Planning Ngrps'!$A21,'Jan 2019'!$A$2:$A$160,0),MATCH(W$9,'Jan 2019'!$G$1:$BK$1,0))/INDEX('Planning CPRP'!$G$10:$BA$168,MATCH('Planning Ngrps'!$A21,'Planning CPRP'!$A$10:$A$170,0),MATCH('Planning Ngrps'!W$9,'Planning CPRP'!$G$9:$BA$9,0)),"")</f>
        <v/>
      </c>
      <c r="X21" s="158" t="str">
        <f>IFERROR(INDEX('Jan 2019'!$G$2:$BK$158,MATCH('Planning Ngrps'!$A21,'Jan 2019'!$A$2:$A$160,0),MATCH(X$9,'Jan 2019'!$G$1:$BK$1,0))/INDEX('Planning CPRP'!$G$10:$BA$168,MATCH('Planning Ngrps'!$A21,'Planning CPRP'!$A$10:$A$170,0),MATCH('Planning Ngrps'!X$9,'Planning CPRP'!$G$9:$BA$9,0)),"")</f>
        <v/>
      </c>
      <c r="Y21" s="158" t="str">
        <f>IFERROR(INDEX('Jan 2019'!$G$2:$BK$158,MATCH('Planning Ngrps'!$A21,'Jan 2019'!$A$2:$A$160,0),MATCH(Y$9,'Jan 2019'!$G$1:$BK$1,0))/INDEX('Planning CPRP'!$G$10:$BA$168,MATCH('Planning Ngrps'!$A21,'Planning CPRP'!$A$10:$A$170,0),MATCH('Planning Ngrps'!Y$9,'Planning CPRP'!$G$9:$BA$9,0)),"")</f>
        <v/>
      </c>
      <c r="Z21" s="158" t="str">
        <f>IFERROR(INDEX('Jan 2019'!$G$2:$BK$158,MATCH('Planning Ngrps'!$A21,'Jan 2019'!$A$2:$A$160,0),MATCH(Z$9,'Jan 2019'!$G$1:$BK$1,0))/INDEX('Planning CPRP'!$G$10:$BA$168,MATCH('Planning Ngrps'!$A21,'Planning CPRP'!$A$10:$A$170,0),MATCH('Planning Ngrps'!Z$9,'Planning CPRP'!$G$9:$BA$9,0)),"")</f>
        <v/>
      </c>
      <c r="AA21" s="158" t="str">
        <f>IFERROR(INDEX('Jan 2019'!$G$2:$BK$158,MATCH('Planning Ngrps'!$A21,'Jan 2019'!$A$2:$A$160,0),MATCH(AA$9,'Jan 2019'!$G$1:$BK$1,0))/INDEX('Planning CPRP'!$G$10:$BA$168,MATCH('Planning Ngrps'!$A21,'Planning CPRP'!$A$10:$A$170,0),MATCH('Planning Ngrps'!AA$9,'Planning CPRP'!$G$9:$BA$9,0)),"")</f>
        <v/>
      </c>
      <c r="AB21" s="158" t="str">
        <f>IFERROR(INDEX('Jan 2019'!$G$2:$BK$158,MATCH('Planning Ngrps'!$A21,'Jan 2019'!$A$2:$A$160,0),MATCH(AB$9,'Jan 2019'!$G$1:$BK$1,0))/INDEX('Planning CPRP'!$G$10:$BA$168,MATCH('Planning Ngrps'!$A21,'Planning CPRP'!$A$10:$A$170,0),MATCH('Planning Ngrps'!AB$9,'Planning CPRP'!$G$9:$BA$9,0)),"")</f>
        <v/>
      </c>
      <c r="AC21" s="158" t="str">
        <f>IFERROR(INDEX('Jan 2019'!$G$2:$BK$158,MATCH('Planning Ngrps'!$A21,'Jan 2019'!$A$2:$A$160,0),MATCH(AC$9,'Jan 2019'!$G$1:$BK$1,0))/INDEX('Planning CPRP'!$G$10:$BA$168,MATCH('Planning Ngrps'!$A21,'Planning CPRP'!$A$10:$A$170,0),MATCH('Planning Ngrps'!AC$9,'Planning CPRP'!$G$9:$BA$9,0)),"")</f>
        <v/>
      </c>
      <c r="AD21" s="158" t="str">
        <f>IFERROR(INDEX('Jan 2019'!$G$2:$BK$158,MATCH('Planning Ngrps'!$A21,'Jan 2019'!$A$2:$A$160,0),MATCH(AD$9,'Jan 2019'!$G$1:$BK$1,0))/INDEX('Planning CPRP'!$G$10:$BA$168,MATCH('Planning Ngrps'!$A21,'Planning CPRP'!$A$10:$A$170,0),MATCH('Planning Ngrps'!AD$9,'Planning CPRP'!$G$9:$BA$9,0)),"")</f>
        <v/>
      </c>
      <c r="AE21" s="158" t="str">
        <f>IFERROR(INDEX('Jan 2019'!$G$2:$BK$158,MATCH('Planning Ngrps'!$A21,'Jan 2019'!$A$2:$A$160,0),MATCH(AE$9,'Jan 2019'!$G$1:$BK$1,0))/INDEX('Planning CPRP'!$G$10:$BA$168,MATCH('Planning Ngrps'!$A21,'Planning CPRP'!$A$10:$A$170,0),MATCH('Planning Ngrps'!AE$9,'Planning CPRP'!$G$9:$BA$9,0)),"")</f>
        <v/>
      </c>
      <c r="AF21" s="158" t="str">
        <f>IFERROR(INDEX('Jan 2019'!$G$2:$BK$158,MATCH('Planning Ngrps'!$A21,'Jan 2019'!$A$2:$A$160,0),MATCH(AF$9,'Jan 2019'!$G$1:$BK$1,0))/INDEX('Planning CPRP'!$G$10:$BA$168,MATCH('Planning Ngrps'!$A21,'Planning CPRP'!$A$10:$A$170,0),MATCH('Planning Ngrps'!AF$9,'Planning CPRP'!$G$9:$BA$9,0)),"")</f>
        <v/>
      </c>
      <c r="AG21" s="158" t="str">
        <f>IFERROR(INDEX('Jan 2019'!$G$2:$BK$158,MATCH('Planning Ngrps'!$A21,'Jan 2019'!$A$2:$A$160,0),MATCH(AG$9,'Jan 2019'!$G$1:$BK$1,0))/INDEX('Planning CPRP'!$G$10:$BA$168,MATCH('Planning Ngrps'!$A21,'Planning CPRP'!$A$10:$A$170,0),MATCH('Planning Ngrps'!AG$9,'Planning CPRP'!$G$9:$BA$9,0)),"")</f>
        <v/>
      </c>
      <c r="AH21" s="158" t="str">
        <f>IFERROR(INDEX('Jan 2019'!$G$2:$BK$158,MATCH('Planning Ngrps'!$A21,'Jan 2019'!$A$2:$A$160,0),MATCH(AH$9,'Jan 2019'!$G$1:$BK$1,0))/INDEX('Planning CPRP'!$G$10:$BA$168,MATCH('Planning Ngrps'!$A21,'Planning CPRP'!$A$10:$A$170,0),MATCH('Planning Ngrps'!AH$9,'Planning CPRP'!$G$9:$BA$9,0)),"")</f>
        <v/>
      </c>
      <c r="AI21" s="158" t="str">
        <f>IFERROR(INDEX('Jan 2019'!$G$2:$BK$158,MATCH('Planning Ngrps'!$A21,'Jan 2019'!$A$2:$A$160,0),MATCH(AI$9,'Jan 2019'!$G$1:$BK$1,0))/INDEX('Planning CPRP'!$G$10:$BA$168,MATCH('Planning Ngrps'!$A21,'Planning CPRP'!$A$10:$A$170,0),MATCH('Planning Ngrps'!AI$9,'Planning CPRP'!$G$9:$BA$9,0)),"")</f>
        <v/>
      </c>
      <c r="AJ21" s="158" t="str">
        <f>IFERROR(INDEX('Jan 2019'!$G$2:$BK$158,MATCH('Planning Ngrps'!$A21,'Jan 2019'!$A$2:$A$160,0),MATCH(AJ$9,'Jan 2019'!$G$1:$BK$1,0))/INDEX('Planning CPRP'!$G$10:$BA$168,MATCH('Planning Ngrps'!$A21,'Planning CPRP'!$A$10:$A$170,0),MATCH('Planning Ngrps'!AJ$9,'Planning CPRP'!$G$9:$BA$9,0)),"")</f>
        <v/>
      </c>
      <c r="AK21" s="158" t="str">
        <f>IFERROR(INDEX('Jan 2019'!$G$2:$BK$158,MATCH('Planning Ngrps'!$A21,'Jan 2019'!$A$2:$A$160,0),MATCH(AK$9,'Jan 2019'!$G$1:$BK$1,0))/INDEX('Planning CPRP'!$G$10:$BA$168,MATCH('Planning Ngrps'!$A21,'Planning CPRP'!$A$10:$A$170,0),MATCH('Planning Ngrps'!AK$9,'Planning CPRP'!$G$9:$BA$9,0)),"")</f>
        <v/>
      </c>
      <c r="AL21" s="158" t="str">
        <f>IFERROR(INDEX('Jan 2019'!$G$2:$BK$158,MATCH('Planning Ngrps'!$A21,'Jan 2019'!$A$2:$A$160,0),MATCH(AL$9,'Jan 2019'!$G$1:$BK$1,0))/INDEX('Planning CPRP'!$G$10:$BA$168,MATCH('Planning Ngrps'!$A21,'Planning CPRP'!$A$10:$A$170,0),MATCH('Planning Ngrps'!AL$9,'Planning CPRP'!$G$9:$BA$9,0)),"")</f>
        <v/>
      </c>
      <c r="AM21" s="158" t="str">
        <f>IFERROR(INDEX('Jan 2019'!$G$2:$BK$158,MATCH('Planning Ngrps'!$A21,'Jan 2019'!$A$2:$A$160,0),MATCH(AM$9,'Jan 2019'!$G$1:$BK$1,0))/INDEX('Planning CPRP'!$G$10:$BA$168,MATCH('Planning Ngrps'!$A21,'Planning CPRP'!$A$10:$A$170,0),MATCH('Planning Ngrps'!AM$9,'Planning CPRP'!$G$9:$BA$9,0)),"")</f>
        <v/>
      </c>
      <c r="AN21" s="158" t="str">
        <f>IFERROR(INDEX('Jan 2019'!$G$2:$BK$158,MATCH('Planning Ngrps'!$A21,'Jan 2019'!$A$2:$A$160,0),MATCH(AN$9,'Jan 2019'!$G$1:$BK$1,0))/INDEX('Planning CPRP'!$G$10:$BA$168,MATCH('Planning Ngrps'!$A21,'Planning CPRP'!$A$10:$A$170,0),MATCH('Planning Ngrps'!AN$9,'Planning CPRP'!$G$9:$BA$9,0)),"")</f>
        <v/>
      </c>
      <c r="AO21" s="158" t="str">
        <f>IFERROR(INDEX('Jan 2019'!$G$2:$BK$158,MATCH('Planning Ngrps'!$A21,'Jan 2019'!$A$2:$A$160,0),MATCH(AO$9,'Jan 2019'!$G$1:$BK$1,0))/INDEX('Planning CPRP'!$G$10:$BA$168,MATCH('Planning Ngrps'!$A21,'Planning CPRP'!$A$10:$A$170,0),MATCH('Planning Ngrps'!AO$9,'Planning CPRP'!$G$9:$BA$9,0)),"")</f>
        <v/>
      </c>
      <c r="AP21" s="158" t="str">
        <f>IFERROR(INDEX('Jan 2019'!$G$2:$BK$158,MATCH('Planning Ngrps'!$A21,'Jan 2019'!$A$2:$A$160,0),MATCH(AP$9,'Jan 2019'!$G$1:$BK$1,0))/INDEX('Planning CPRP'!$G$10:$BA$168,MATCH('Planning Ngrps'!$A21,'Planning CPRP'!$A$10:$A$170,0),MATCH('Planning Ngrps'!AP$9,'Planning CPRP'!$G$9:$BA$9,0)),"")</f>
        <v/>
      </c>
      <c r="AQ21" s="158" t="str">
        <f>IFERROR(INDEX('Jan 2019'!$G$2:$BK$158,MATCH('Planning Ngrps'!$A21,'Jan 2019'!$A$2:$A$160,0),MATCH(AQ$9,'Jan 2019'!$G$1:$BK$1,0))/INDEX('Planning CPRP'!$G$10:$BA$168,MATCH('Planning Ngrps'!$A21,'Planning CPRP'!$A$10:$A$170,0),MATCH('Planning Ngrps'!AQ$9,'Planning CPRP'!$G$9:$BA$9,0)),"")</f>
        <v/>
      </c>
      <c r="AR21" s="158" t="str">
        <f>IFERROR(INDEX('Jan 2019'!$G$2:$BK$158,MATCH('Planning Ngrps'!$A21,'Jan 2019'!$A$2:$A$160,0),MATCH(AR$9,'Jan 2019'!$G$1:$BK$1,0))/INDEX('Planning CPRP'!$G$10:$BA$168,MATCH('Planning Ngrps'!$A21,'Planning CPRP'!$A$10:$A$170,0),MATCH('Planning Ngrps'!AR$9,'Planning CPRP'!$G$9:$BA$9,0)),"")</f>
        <v/>
      </c>
      <c r="AS21" s="158" t="str">
        <f>IFERROR(INDEX('Jan 2019'!$G$2:$BK$158,MATCH('Planning Ngrps'!$A21,'Jan 2019'!$A$2:$A$160,0),MATCH(AS$9,'Jan 2019'!$G$1:$BK$1,0))/INDEX('Planning CPRP'!$G$10:$BA$168,MATCH('Planning Ngrps'!$A21,'Planning CPRP'!$A$10:$A$170,0),MATCH('Planning Ngrps'!AS$9,'Planning CPRP'!$G$9:$BA$9,0)),"")</f>
        <v/>
      </c>
      <c r="AT21" s="158" t="str">
        <f>IFERROR(INDEX('Jan 2019'!$G$2:$BK$158,MATCH('Planning Ngrps'!$A21,'Jan 2019'!$A$2:$A$160,0),MATCH(AT$9,'Jan 2019'!$G$1:$BK$1,0))/INDEX('Planning CPRP'!$G$10:$BA$168,MATCH('Planning Ngrps'!$A21,'Planning CPRP'!$A$10:$A$170,0),MATCH('Planning Ngrps'!AT$9,'Planning CPRP'!$G$9:$BA$9,0)),"")</f>
        <v/>
      </c>
      <c r="AU21" s="158" t="str">
        <f>IFERROR(INDEX('Jan 2019'!$G$2:$BK$158,MATCH('Planning Ngrps'!$A21,'Jan 2019'!$A$2:$A$160,0),MATCH(AU$9,'Jan 2019'!$G$1:$BK$1,0))/INDEX('Planning CPRP'!$G$10:$BA$168,MATCH('Planning Ngrps'!$A21,'Planning CPRP'!$A$10:$A$170,0),MATCH('Planning Ngrps'!AU$9,'Planning CPRP'!$G$9:$BA$9,0)),"")</f>
        <v/>
      </c>
      <c r="AV21" s="158" t="str">
        <f>IFERROR(INDEX('Jan 2019'!$G$2:$BK$158,MATCH('Planning Ngrps'!$A21,'Jan 2019'!$A$2:$A$160,0),MATCH(AV$9,'Jan 2019'!$G$1:$BK$1,0))/INDEX('Planning CPRP'!$G$10:$BA$168,MATCH('Planning Ngrps'!$A21,'Planning CPRP'!$A$10:$A$170,0),MATCH('Planning Ngrps'!AV$9,'Planning CPRP'!$G$9:$BA$9,0)),"")</f>
        <v/>
      </c>
      <c r="AW21" s="158" t="str">
        <f>IFERROR(INDEX('Jan 2019'!$G$2:$BK$158,MATCH('Planning Ngrps'!$A21,'Jan 2019'!$A$2:$A$160,0),MATCH(AW$9,'Jan 2019'!$G$1:$BK$1,0))/INDEX('Planning CPRP'!$G$10:$BA$168,MATCH('Planning Ngrps'!$A21,'Planning CPRP'!$A$10:$A$170,0),MATCH('Planning Ngrps'!AW$9,'Planning CPRP'!$G$9:$BA$9,0)),"")</f>
        <v/>
      </c>
      <c r="AX21" s="158" t="str">
        <f>IFERROR(INDEX('Jan 2019'!$G$2:$BK$158,MATCH('Planning Ngrps'!$A21,'Jan 2019'!$A$2:$A$160,0),MATCH(AX$9,'Jan 2019'!$G$1:$BK$1,0))/INDEX('Planning CPRP'!$G$10:$BA$168,MATCH('Planning Ngrps'!$A21,'Planning CPRP'!$A$10:$A$170,0),MATCH('Planning Ngrps'!AX$9,'Planning CPRP'!$G$9:$BA$9,0)),"")</f>
        <v/>
      </c>
      <c r="AY21" s="158" t="str">
        <f>IFERROR(INDEX('Jan 2019'!$G$2:$BK$158,MATCH('Planning Ngrps'!$A21,'Jan 2019'!$A$2:$A$160,0),MATCH(AY$9,'Jan 2019'!$G$1:$BK$1,0))/INDEX('Planning CPRP'!$G$10:$BA$168,MATCH('Planning Ngrps'!$A21,'Planning CPRP'!$A$10:$A$170,0),MATCH('Planning Ngrps'!AY$9,'Planning CPRP'!$G$9:$BA$9,0)),"")</f>
        <v/>
      </c>
      <c r="AZ21" s="158" t="str">
        <f>IFERROR(INDEX('Jan 2019'!$G$2:$BK$158,MATCH('Planning Ngrps'!$A21,'Jan 2019'!$A$2:$A$160,0),MATCH(AZ$9,'Jan 2019'!$G$1:$BK$1,0))/INDEX('Planning CPRP'!$G$10:$BA$168,MATCH('Planning Ngrps'!$A21,'Planning CPRP'!$A$10:$A$170,0),MATCH('Planning Ngrps'!AZ$9,'Planning CPRP'!$G$9:$BA$9,0)),"")</f>
        <v/>
      </c>
      <c r="BA21" s="158" t="str">
        <f>IFERROR(INDEX('Jan 2019'!$G$2:$BK$158,MATCH('Planning Ngrps'!$A21,'Jan 2019'!$A$2:$A$160,0),MATCH(BA$9,'Jan 2019'!$G$1:$BK$1,0))/INDEX('Planning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IFERROR(INDEX('Jan 2019'!$G$2:$BK$158,MATCH('Planning Ngrps'!$A22,'Jan 2019'!$A$2:$A$160,0),MATCH(G$9,'Jan 2019'!$G$1:$BK$1,0))/INDEX('Planning CPRP'!$G$10:$BA$168,MATCH('Planning Ngrps'!$A22,'Planning CPRP'!$A$10:$A$170,0),MATCH('Planning Ngrps'!G$9,'Planning CPRP'!$G$9:$BA$9,0)),"")</f>
        <v/>
      </c>
      <c r="H22" s="158" t="str">
        <f>IFERROR(INDEX('Jan 2019'!$G$2:$BK$158,MATCH('Planning Ngrps'!$A22,'Jan 2019'!$A$2:$A$160,0),MATCH(H$9,'Jan 2019'!$G$1:$BK$1,0))/INDEX('Planning CPRP'!$G$10:$BA$168,MATCH('Planning Ngrps'!$A22,'Planning CPRP'!$A$10:$A$170,0),MATCH('Planning Ngrps'!H$9,'Planning CPRP'!$G$9:$BA$9,0)),"")</f>
        <v/>
      </c>
      <c r="I22" s="158" t="str">
        <f>IFERROR(INDEX('Jan 2019'!$G$2:$BK$158,MATCH('Planning Ngrps'!$A22,'Jan 2019'!$A$2:$A$160,0),MATCH(I$9,'Jan 2019'!$G$1:$BK$1,0))/INDEX('Planning CPRP'!$G$10:$BA$168,MATCH('Planning Ngrps'!$A22,'Planning CPRP'!$A$10:$A$170,0),MATCH('Planning Ngrps'!I$9,'Planning CPRP'!$G$9:$BA$9,0)),"")</f>
        <v/>
      </c>
      <c r="J22" s="158" t="str">
        <f>IFERROR(INDEX('Jan 2019'!$G$2:$BK$158,MATCH('Planning Ngrps'!$A22,'Jan 2019'!$A$2:$A$160,0),MATCH(J$9,'Jan 2019'!$G$1:$BK$1,0))/INDEX('Planning CPRP'!$G$10:$BA$168,MATCH('Planning Ngrps'!$A22,'Planning CPRP'!$A$10:$A$170,0),MATCH('Planning Ngrps'!J$9,'Planning CPRP'!$G$9:$BA$9,0)),"")</f>
        <v/>
      </c>
      <c r="K22" s="158" t="str">
        <f>IFERROR(INDEX('Jan 2019'!$G$2:$BK$158,MATCH('Planning Ngrps'!$A22,'Jan 2019'!$A$2:$A$160,0),MATCH(K$9,'Jan 2019'!$G$1:$BK$1,0))/INDEX('Planning CPRP'!$G$10:$BA$168,MATCH('Planning Ngrps'!$A22,'Planning CPRP'!$A$10:$A$170,0),MATCH('Planning Ngrps'!K$9,'Planning CPRP'!$G$9:$BA$9,0)),"")</f>
        <v/>
      </c>
      <c r="L22" s="158" t="str">
        <f>IFERROR(INDEX('Jan 2019'!$G$2:$BK$158,MATCH('Planning Ngrps'!$A22,'Jan 2019'!$A$2:$A$160,0),MATCH(L$9,'Jan 2019'!$G$1:$BK$1,0))/INDEX('Planning CPRP'!$G$10:$BA$168,MATCH('Planning Ngrps'!$A22,'Planning CPRP'!$A$10:$A$170,0),MATCH('Planning Ngrps'!L$9,'Planning CPRP'!$G$9:$BA$9,0)),"")</f>
        <v/>
      </c>
      <c r="M22" s="158" t="str">
        <f>IFERROR(INDEX('Jan 2019'!$G$2:$BK$158,MATCH('Planning Ngrps'!$A22,'Jan 2019'!$A$2:$A$160,0),MATCH(M$9,'Jan 2019'!$G$1:$BK$1,0))/INDEX('Planning CPRP'!$G$10:$BA$168,MATCH('Planning Ngrps'!$A22,'Planning CPRP'!$A$10:$A$170,0),MATCH('Planning Ngrps'!M$9,'Planning CPRP'!$G$9:$BA$9,0)),"")</f>
        <v/>
      </c>
      <c r="N22" s="158" t="str">
        <f>IFERROR(INDEX('Jan 2019'!$G$2:$BK$158,MATCH('Planning Ngrps'!$A22,'Jan 2019'!$A$2:$A$160,0),MATCH(N$9,'Jan 2019'!$G$1:$BK$1,0))/INDEX('Planning CPRP'!$G$10:$BA$168,MATCH('Planning Ngrps'!$A22,'Planning CPRP'!$A$10:$A$170,0),MATCH('Planning Ngrps'!N$9,'Planning CPRP'!$G$9:$BA$9,0)),"")</f>
        <v/>
      </c>
      <c r="O22" s="158" t="str">
        <f>IFERROR(INDEX('Jan 2019'!$G$2:$BK$158,MATCH('Planning Ngrps'!$A22,'Jan 2019'!$A$2:$A$160,0),MATCH(O$9,'Jan 2019'!$G$1:$BK$1,0))/INDEX('Planning CPRP'!$G$10:$BA$168,MATCH('Planning Ngrps'!$A22,'Planning CPRP'!$A$10:$A$170,0),MATCH('Planning Ngrps'!O$9,'Planning CPRP'!$G$9:$BA$9,0)),"")</f>
        <v/>
      </c>
      <c r="P22" s="158" t="str">
        <f>IFERROR(INDEX('Jan 2019'!$G$2:$BK$158,MATCH('Planning Ngrps'!$A22,'Jan 2019'!$A$2:$A$160,0),MATCH(P$9,'Jan 2019'!$G$1:$BK$1,0))/INDEX('Planning CPRP'!$G$10:$BA$168,MATCH('Planning Ngrps'!$A22,'Planning CPRP'!$A$10:$A$170,0),MATCH('Planning Ngrps'!P$9,'Planning CPRP'!$G$9:$BA$9,0)),"")</f>
        <v/>
      </c>
      <c r="Q22" s="158" t="str">
        <f>IFERROR(INDEX('Jan 2019'!$G$2:$BK$158,MATCH('Planning Ngrps'!$A22,'Jan 2019'!$A$2:$A$160,0),MATCH(Q$9,'Jan 2019'!$G$1:$BK$1,0))/INDEX('Planning CPRP'!$G$10:$BA$168,MATCH('Planning Ngrps'!$A22,'Planning CPRP'!$A$10:$A$170,0),MATCH('Planning Ngrps'!Q$9,'Planning CPRP'!$G$9:$BA$9,0)),"")</f>
        <v/>
      </c>
      <c r="R22" s="158" t="str">
        <f>IFERROR(INDEX('Jan 2019'!$G$2:$BK$158,MATCH('Planning Ngrps'!$A22,'Jan 2019'!$A$2:$A$160,0),MATCH(R$9,'Jan 2019'!$G$1:$BK$1,0))/INDEX('Planning CPRP'!$G$10:$BA$168,MATCH('Planning Ngrps'!$A22,'Planning CPRP'!$A$10:$A$170,0),MATCH('Planning Ngrps'!R$9,'Planning CPRP'!$G$9:$BA$9,0)),"")</f>
        <v/>
      </c>
      <c r="S22" s="158" t="str">
        <f>IFERROR(INDEX('Jan 2019'!$G$2:$BK$158,MATCH('Planning Ngrps'!$A22,'Jan 2019'!$A$2:$A$160,0),MATCH(S$9,'Jan 2019'!$G$1:$BK$1,0))/INDEX('Planning CPRP'!$G$10:$BA$168,MATCH('Planning Ngrps'!$A22,'Planning CPRP'!$A$10:$A$170,0),MATCH('Planning Ngrps'!S$9,'Planning CPRP'!$G$9:$BA$9,0)),"")</f>
        <v/>
      </c>
      <c r="T22" s="158" t="str">
        <f>IFERROR(INDEX('Jan 2019'!$G$2:$BK$158,MATCH('Planning Ngrps'!$A22,'Jan 2019'!$A$2:$A$160,0),MATCH(T$9,'Jan 2019'!$G$1:$BK$1,0))/INDEX('Planning CPRP'!$G$10:$BA$168,MATCH('Planning Ngrps'!$A22,'Planning CPRP'!$A$10:$A$170,0),MATCH('Planning Ngrps'!T$9,'Planning CPRP'!$G$9:$BA$9,0)),"")</f>
        <v/>
      </c>
      <c r="U22" s="158" t="str">
        <f>IFERROR(INDEX('Jan 2019'!$G$2:$BK$158,MATCH('Planning Ngrps'!$A22,'Jan 2019'!$A$2:$A$160,0),MATCH(U$9,'Jan 2019'!$G$1:$BK$1,0))/INDEX('Planning CPRP'!$G$10:$BA$168,MATCH('Planning Ngrps'!$A22,'Planning CPRP'!$A$10:$A$170,0),MATCH('Planning Ngrps'!U$9,'Planning CPRP'!$G$9:$BA$9,0)),"")</f>
        <v/>
      </c>
      <c r="V22" s="158" t="str">
        <f>IFERROR(INDEX('Jan 2019'!$G$2:$BK$158,MATCH('Planning Ngrps'!$A22,'Jan 2019'!$A$2:$A$160,0),MATCH(V$9,'Jan 2019'!$G$1:$BK$1,0))/INDEX('Planning CPRP'!$G$10:$BA$168,MATCH('Planning Ngrps'!$A22,'Planning CPRP'!$A$10:$A$170,0),MATCH('Planning Ngrps'!V$9,'Planning CPRP'!$G$9:$BA$9,0)),"")</f>
        <v/>
      </c>
      <c r="W22" s="158" t="str">
        <f>IFERROR(INDEX('Jan 2019'!$G$2:$BK$158,MATCH('Planning Ngrps'!$A22,'Jan 2019'!$A$2:$A$160,0),MATCH(W$9,'Jan 2019'!$G$1:$BK$1,0))/INDEX('Planning CPRP'!$G$10:$BA$168,MATCH('Planning Ngrps'!$A22,'Planning CPRP'!$A$10:$A$170,0),MATCH('Planning Ngrps'!W$9,'Planning CPRP'!$G$9:$BA$9,0)),"")</f>
        <v/>
      </c>
      <c r="X22" s="158" t="str">
        <f>IFERROR(INDEX('Jan 2019'!$G$2:$BK$158,MATCH('Planning Ngrps'!$A22,'Jan 2019'!$A$2:$A$160,0),MATCH(X$9,'Jan 2019'!$G$1:$BK$1,0))/INDEX('Planning CPRP'!$G$10:$BA$168,MATCH('Planning Ngrps'!$A22,'Planning CPRP'!$A$10:$A$170,0),MATCH('Planning Ngrps'!X$9,'Planning CPRP'!$G$9:$BA$9,0)),"")</f>
        <v/>
      </c>
      <c r="Y22" s="158" t="str">
        <f>IFERROR(INDEX('Jan 2019'!$G$2:$BK$158,MATCH('Planning Ngrps'!$A22,'Jan 2019'!$A$2:$A$160,0),MATCH(Y$9,'Jan 2019'!$G$1:$BK$1,0))/INDEX('Planning CPRP'!$G$10:$BA$168,MATCH('Planning Ngrps'!$A22,'Planning CPRP'!$A$10:$A$170,0),MATCH('Planning Ngrps'!Y$9,'Planning CPRP'!$G$9:$BA$9,0)),"")</f>
        <v/>
      </c>
      <c r="Z22" s="158" t="str">
        <f>IFERROR(INDEX('Jan 2019'!$G$2:$BK$158,MATCH('Planning Ngrps'!$A22,'Jan 2019'!$A$2:$A$160,0),MATCH(Z$9,'Jan 2019'!$G$1:$BK$1,0))/INDEX('Planning CPRP'!$G$10:$BA$168,MATCH('Planning Ngrps'!$A22,'Planning CPRP'!$A$10:$A$170,0),MATCH('Planning Ngrps'!Z$9,'Planning CPRP'!$G$9:$BA$9,0)),"")</f>
        <v/>
      </c>
      <c r="AA22" s="158" t="str">
        <f>IFERROR(INDEX('Jan 2019'!$G$2:$BK$158,MATCH('Planning Ngrps'!$A22,'Jan 2019'!$A$2:$A$160,0),MATCH(AA$9,'Jan 2019'!$G$1:$BK$1,0))/INDEX('Planning CPRP'!$G$10:$BA$168,MATCH('Planning Ngrps'!$A22,'Planning CPRP'!$A$10:$A$170,0),MATCH('Planning Ngrps'!AA$9,'Planning CPRP'!$G$9:$BA$9,0)),"")</f>
        <v/>
      </c>
      <c r="AB22" s="158" t="str">
        <f>IFERROR(INDEX('Jan 2019'!$G$2:$BK$158,MATCH('Planning Ngrps'!$A22,'Jan 2019'!$A$2:$A$160,0),MATCH(AB$9,'Jan 2019'!$G$1:$BK$1,0))/INDEX('Planning CPRP'!$G$10:$BA$168,MATCH('Planning Ngrps'!$A22,'Planning CPRP'!$A$10:$A$170,0),MATCH('Planning Ngrps'!AB$9,'Planning CPRP'!$G$9:$BA$9,0)),"")</f>
        <v/>
      </c>
      <c r="AC22" s="158" t="str">
        <f>IFERROR(INDEX('Jan 2019'!$G$2:$BK$158,MATCH('Planning Ngrps'!$A22,'Jan 2019'!$A$2:$A$160,0),MATCH(AC$9,'Jan 2019'!$G$1:$BK$1,0))/INDEX('Planning CPRP'!$G$10:$BA$168,MATCH('Planning Ngrps'!$A22,'Planning CPRP'!$A$10:$A$170,0),MATCH('Planning Ngrps'!AC$9,'Planning CPRP'!$G$9:$BA$9,0)),"")</f>
        <v/>
      </c>
      <c r="AD22" s="158" t="str">
        <f>IFERROR(INDEX('Jan 2019'!$G$2:$BK$158,MATCH('Planning Ngrps'!$A22,'Jan 2019'!$A$2:$A$160,0),MATCH(AD$9,'Jan 2019'!$G$1:$BK$1,0))/INDEX('Planning CPRP'!$G$10:$BA$168,MATCH('Planning Ngrps'!$A22,'Planning CPRP'!$A$10:$A$170,0),MATCH('Planning Ngrps'!AD$9,'Planning CPRP'!$G$9:$BA$9,0)),"")</f>
        <v/>
      </c>
      <c r="AE22" s="158" t="str">
        <f>IFERROR(INDEX('Jan 2019'!$G$2:$BK$158,MATCH('Planning Ngrps'!$A22,'Jan 2019'!$A$2:$A$160,0),MATCH(AE$9,'Jan 2019'!$G$1:$BK$1,0))/INDEX('Planning CPRP'!$G$10:$BA$168,MATCH('Planning Ngrps'!$A22,'Planning CPRP'!$A$10:$A$170,0),MATCH('Planning Ngrps'!AE$9,'Planning CPRP'!$G$9:$BA$9,0)),"")</f>
        <v/>
      </c>
      <c r="AF22" s="158" t="str">
        <f>IFERROR(INDEX('Jan 2019'!$G$2:$BK$158,MATCH('Planning Ngrps'!$A22,'Jan 2019'!$A$2:$A$160,0),MATCH(AF$9,'Jan 2019'!$G$1:$BK$1,0))/INDEX('Planning CPRP'!$G$10:$BA$168,MATCH('Planning Ngrps'!$A22,'Planning CPRP'!$A$10:$A$170,0),MATCH('Planning Ngrps'!AF$9,'Planning CPRP'!$G$9:$BA$9,0)),"")</f>
        <v/>
      </c>
      <c r="AG22" s="158" t="str">
        <f>IFERROR(INDEX('Jan 2019'!$G$2:$BK$158,MATCH('Planning Ngrps'!$A22,'Jan 2019'!$A$2:$A$160,0),MATCH(AG$9,'Jan 2019'!$G$1:$BK$1,0))/INDEX('Planning CPRP'!$G$10:$BA$168,MATCH('Planning Ngrps'!$A22,'Planning CPRP'!$A$10:$A$170,0),MATCH('Planning Ngrps'!AG$9,'Planning CPRP'!$G$9:$BA$9,0)),"")</f>
        <v/>
      </c>
      <c r="AH22" s="158" t="str">
        <f>IFERROR(INDEX('Jan 2019'!$G$2:$BK$158,MATCH('Planning Ngrps'!$A22,'Jan 2019'!$A$2:$A$160,0),MATCH(AH$9,'Jan 2019'!$G$1:$BK$1,0))/INDEX('Planning CPRP'!$G$10:$BA$168,MATCH('Planning Ngrps'!$A22,'Planning CPRP'!$A$10:$A$170,0),MATCH('Planning Ngrps'!AH$9,'Planning CPRP'!$G$9:$BA$9,0)),"")</f>
        <v/>
      </c>
      <c r="AI22" s="158" t="str">
        <f>IFERROR(INDEX('Jan 2019'!$G$2:$BK$158,MATCH('Planning Ngrps'!$A22,'Jan 2019'!$A$2:$A$160,0),MATCH(AI$9,'Jan 2019'!$G$1:$BK$1,0))/INDEX('Planning CPRP'!$G$10:$BA$168,MATCH('Planning Ngrps'!$A22,'Planning CPRP'!$A$10:$A$170,0),MATCH('Planning Ngrps'!AI$9,'Planning CPRP'!$G$9:$BA$9,0)),"")</f>
        <v/>
      </c>
      <c r="AJ22" s="158" t="str">
        <f>IFERROR(INDEX('Jan 2019'!$G$2:$BK$158,MATCH('Planning Ngrps'!$A22,'Jan 2019'!$A$2:$A$160,0),MATCH(AJ$9,'Jan 2019'!$G$1:$BK$1,0))/INDEX('Planning CPRP'!$G$10:$BA$168,MATCH('Planning Ngrps'!$A22,'Planning CPRP'!$A$10:$A$170,0),MATCH('Planning Ngrps'!AJ$9,'Planning CPRP'!$G$9:$BA$9,0)),"")</f>
        <v/>
      </c>
      <c r="AK22" s="158" t="str">
        <f>IFERROR(INDEX('Jan 2019'!$G$2:$BK$158,MATCH('Planning Ngrps'!$A22,'Jan 2019'!$A$2:$A$160,0),MATCH(AK$9,'Jan 2019'!$G$1:$BK$1,0))/INDEX('Planning CPRP'!$G$10:$BA$168,MATCH('Planning Ngrps'!$A22,'Planning CPRP'!$A$10:$A$170,0),MATCH('Planning Ngrps'!AK$9,'Planning CPRP'!$G$9:$BA$9,0)),"")</f>
        <v/>
      </c>
      <c r="AL22" s="158" t="str">
        <f>IFERROR(INDEX('Jan 2019'!$G$2:$BK$158,MATCH('Planning Ngrps'!$A22,'Jan 2019'!$A$2:$A$160,0),MATCH(AL$9,'Jan 2019'!$G$1:$BK$1,0))/INDEX('Planning CPRP'!$G$10:$BA$168,MATCH('Planning Ngrps'!$A22,'Planning CPRP'!$A$10:$A$170,0),MATCH('Planning Ngrps'!AL$9,'Planning CPRP'!$G$9:$BA$9,0)),"")</f>
        <v/>
      </c>
      <c r="AM22" s="158" t="str">
        <f>IFERROR(INDEX('Jan 2019'!$G$2:$BK$158,MATCH('Planning Ngrps'!$A22,'Jan 2019'!$A$2:$A$160,0),MATCH(AM$9,'Jan 2019'!$G$1:$BK$1,0))/INDEX('Planning CPRP'!$G$10:$BA$168,MATCH('Planning Ngrps'!$A22,'Planning CPRP'!$A$10:$A$170,0),MATCH('Planning Ngrps'!AM$9,'Planning CPRP'!$G$9:$BA$9,0)),"")</f>
        <v/>
      </c>
      <c r="AN22" s="158" t="str">
        <f>IFERROR(INDEX('Jan 2019'!$G$2:$BK$158,MATCH('Planning Ngrps'!$A22,'Jan 2019'!$A$2:$A$160,0),MATCH(AN$9,'Jan 2019'!$G$1:$BK$1,0))/INDEX('Planning CPRP'!$G$10:$BA$168,MATCH('Planning Ngrps'!$A22,'Planning CPRP'!$A$10:$A$170,0),MATCH('Planning Ngrps'!AN$9,'Planning CPRP'!$G$9:$BA$9,0)),"")</f>
        <v/>
      </c>
      <c r="AO22" s="158" t="str">
        <f>IFERROR(INDEX('Jan 2019'!$G$2:$BK$158,MATCH('Planning Ngrps'!$A22,'Jan 2019'!$A$2:$A$160,0),MATCH(AO$9,'Jan 2019'!$G$1:$BK$1,0))/INDEX('Planning CPRP'!$G$10:$BA$168,MATCH('Planning Ngrps'!$A22,'Planning CPRP'!$A$10:$A$170,0),MATCH('Planning Ngrps'!AO$9,'Planning CPRP'!$G$9:$BA$9,0)),"")</f>
        <v/>
      </c>
      <c r="AP22" s="158" t="str">
        <f>IFERROR(INDEX('Jan 2019'!$G$2:$BK$158,MATCH('Planning Ngrps'!$A22,'Jan 2019'!$A$2:$A$160,0),MATCH(AP$9,'Jan 2019'!$G$1:$BK$1,0))/INDEX('Planning CPRP'!$G$10:$BA$168,MATCH('Planning Ngrps'!$A22,'Planning CPRP'!$A$10:$A$170,0),MATCH('Planning Ngrps'!AP$9,'Planning CPRP'!$G$9:$BA$9,0)),"")</f>
        <v/>
      </c>
      <c r="AQ22" s="158" t="str">
        <f>IFERROR(INDEX('Jan 2019'!$G$2:$BK$158,MATCH('Planning Ngrps'!$A22,'Jan 2019'!$A$2:$A$160,0),MATCH(AQ$9,'Jan 2019'!$G$1:$BK$1,0))/INDEX('Planning CPRP'!$G$10:$BA$168,MATCH('Planning Ngrps'!$A22,'Planning CPRP'!$A$10:$A$170,0),MATCH('Planning Ngrps'!AQ$9,'Planning CPRP'!$G$9:$BA$9,0)),"")</f>
        <v/>
      </c>
      <c r="AR22" s="158" t="str">
        <f>IFERROR(INDEX('Jan 2019'!$G$2:$BK$158,MATCH('Planning Ngrps'!$A22,'Jan 2019'!$A$2:$A$160,0),MATCH(AR$9,'Jan 2019'!$G$1:$BK$1,0))/INDEX('Planning CPRP'!$G$10:$BA$168,MATCH('Planning Ngrps'!$A22,'Planning CPRP'!$A$10:$A$170,0),MATCH('Planning Ngrps'!AR$9,'Planning CPRP'!$G$9:$BA$9,0)),"")</f>
        <v/>
      </c>
      <c r="AS22" s="158" t="str">
        <f>IFERROR(INDEX('Jan 2019'!$G$2:$BK$158,MATCH('Planning Ngrps'!$A22,'Jan 2019'!$A$2:$A$160,0),MATCH(AS$9,'Jan 2019'!$G$1:$BK$1,0))/INDEX('Planning CPRP'!$G$10:$BA$168,MATCH('Planning Ngrps'!$A22,'Planning CPRP'!$A$10:$A$170,0),MATCH('Planning Ngrps'!AS$9,'Planning CPRP'!$G$9:$BA$9,0)),"")</f>
        <v/>
      </c>
      <c r="AT22" s="158" t="str">
        <f>IFERROR(INDEX('Jan 2019'!$G$2:$BK$158,MATCH('Planning Ngrps'!$A22,'Jan 2019'!$A$2:$A$160,0),MATCH(AT$9,'Jan 2019'!$G$1:$BK$1,0))/INDEX('Planning CPRP'!$G$10:$BA$168,MATCH('Planning Ngrps'!$A22,'Planning CPRP'!$A$10:$A$170,0),MATCH('Planning Ngrps'!AT$9,'Planning CPRP'!$G$9:$BA$9,0)),"")</f>
        <v/>
      </c>
      <c r="AU22" s="158" t="str">
        <f>IFERROR(INDEX('Jan 2019'!$G$2:$BK$158,MATCH('Planning Ngrps'!$A22,'Jan 2019'!$A$2:$A$160,0),MATCH(AU$9,'Jan 2019'!$G$1:$BK$1,0))/INDEX('Planning CPRP'!$G$10:$BA$168,MATCH('Planning Ngrps'!$A22,'Planning CPRP'!$A$10:$A$170,0),MATCH('Planning Ngrps'!AU$9,'Planning CPRP'!$G$9:$BA$9,0)),"")</f>
        <v/>
      </c>
      <c r="AV22" s="158" t="str">
        <f>IFERROR(INDEX('Jan 2019'!$G$2:$BK$158,MATCH('Planning Ngrps'!$A22,'Jan 2019'!$A$2:$A$160,0),MATCH(AV$9,'Jan 2019'!$G$1:$BK$1,0))/INDEX('Planning CPRP'!$G$10:$BA$168,MATCH('Planning Ngrps'!$A22,'Planning CPRP'!$A$10:$A$170,0),MATCH('Planning Ngrps'!AV$9,'Planning CPRP'!$G$9:$BA$9,0)),"")</f>
        <v/>
      </c>
      <c r="AW22" s="158" t="str">
        <f>IFERROR(INDEX('Jan 2019'!$G$2:$BK$158,MATCH('Planning Ngrps'!$A22,'Jan 2019'!$A$2:$A$160,0),MATCH(AW$9,'Jan 2019'!$G$1:$BK$1,0))/INDEX('Planning CPRP'!$G$10:$BA$168,MATCH('Planning Ngrps'!$A22,'Planning CPRP'!$A$10:$A$170,0),MATCH('Planning Ngrps'!AW$9,'Planning CPRP'!$G$9:$BA$9,0)),"")</f>
        <v/>
      </c>
      <c r="AX22" s="158" t="str">
        <f>IFERROR(INDEX('Jan 2019'!$G$2:$BK$158,MATCH('Planning Ngrps'!$A22,'Jan 2019'!$A$2:$A$160,0),MATCH(AX$9,'Jan 2019'!$G$1:$BK$1,0))/INDEX('Planning CPRP'!$G$10:$BA$168,MATCH('Planning Ngrps'!$A22,'Planning CPRP'!$A$10:$A$170,0),MATCH('Planning Ngrps'!AX$9,'Planning CPRP'!$G$9:$BA$9,0)),"")</f>
        <v/>
      </c>
      <c r="AY22" s="158" t="str">
        <f>IFERROR(INDEX('Jan 2019'!$G$2:$BK$158,MATCH('Planning Ngrps'!$A22,'Jan 2019'!$A$2:$A$160,0),MATCH(AY$9,'Jan 2019'!$G$1:$BK$1,0))/INDEX('Planning CPRP'!$G$10:$BA$168,MATCH('Planning Ngrps'!$A22,'Planning CPRP'!$A$10:$A$170,0),MATCH('Planning Ngrps'!AY$9,'Planning CPRP'!$G$9:$BA$9,0)),"")</f>
        <v/>
      </c>
      <c r="AZ22" s="158" t="str">
        <f>IFERROR(INDEX('Jan 2019'!$G$2:$BK$158,MATCH('Planning Ngrps'!$A22,'Jan 2019'!$A$2:$A$160,0),MATCH(AZ$9,'Jan 2019'!$G$1:$BK$1,0))/INDEX('Planning CPRP'!$G$10:$BA$168,MATCH('Planning Ngrps'!$A22,'Planning CPRP'!$A$10:$A$170,0),MATCH('Planning Ngrps'!AZ$9,'Planning CPRP'!$G$9:$BA$9,0)),"")</f>
        <v/>
      </c>
      <c r="BA22" s="158" t="str">
        <f>IFERROR(INDEX('Jan 2019'!$G$2:$BK$158,MATCH('Planning Ngrps'!$A22,'Jan 2019'!$A$2:$A$160,0),MATCH(BA$9,'Jan 2019'!$G$1:$BK$1,0))/INDEX('Planning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IFERROR(INDEX('Jan 2019'!$G$2:$BK$158,MATCH('Planning Ngrps'!$A23,'Jan 2019'!$A$2:$A$160,0),MATCH(G$9,'Jan 2019'!$G$1:$BK$1,0))/INDEX('Planning CPRP'!$G$10:$BA$168,MATCH('Planning Ngrps'!$A23,'Planning CPRP'!$A$10:$A$170,0),MATCH('Planning Ngrps'!G$9,'Planning CPRP'!$G$9:$BA$9,0)),"")</f>
        <v/>
      </c>
      <c r="H23" s="158" t="str">
        <f>IFERROR(INDEX('Jan 2019'!$G$2:$BK$158,MATCH('Planning Ngrps'!$A23,'Jan 2019'!$A$2:$A$160,0),MATCH(H$9,'Jan 2019'!$G$1:$BK$1,0))/INDEX('Planning CPRP'!$G$10:$BA$168,MATCH('Planning Ngrps'!$A23,'Planning CPRP'!$A$10:$A$170,0),MATCH('Planning Ngrps'!H$9,'Planning CPRP'!$G$9:$BA$9,0)),"")</f>
        <v/>
      </c>
      <c r="I23" s="158" t="str">
        <f>IFERROR(INDEX('Jan 2019'!$G$2:$BK$158,MATCH('Planning Ngrps'!$A23,'Jan 2019'!$A$2:$A$160,0),MATCH(I$9,'Jan 2019'!$G$1:$BK$1,0))/INDEX('Planning CPRP'!$G$10:$BA$168,MATCH('Planning Ngrps'!$A23,'Planning CPRP'!$A$10:$A$170,0),MATCH('Planning Ngrps'!I$9,'Planning CPRP'!$G$9:$BA$9,0)),"")</f>
        <v/>
      </c>
      <c r="J23" s="158" t="str">
        <f>IFERROR(INDEX('Jan 2019'!$G$2:$BK$158,MATCH('Planning Ngrps'!$A23,'Jan 2019'!$A$2:$A$160,0),MATCH(J$9,'Jan 2019'!$G$1:$BK$1,0))/INDEX('Planning CPRP'!$G$10:$BA$168,MATCH('Planning Ngrps'!$A23,'Planning CPRP'!$A$10:$A$170,0),MATCH('Planning Ngrps'!J$9,'Planning CPRP'!$G$9:$BA$9,0)),"")</f>
        <v/>
      </c>
      <c r="K23" s="158" t="str">
        <f>IFERROR(INDEX('Jan 2019'!$G$2:$BK$158,MATCH('Planning Ngrps'!$A23,'Jan 2019'!$A$2:$A$160,0),MATCH(K$9,'Jan 2019'!$G$1:$BK$1,0))/INDEX('Planning CPRP'!$G$10:$BA$168,MATCH('Planning Ngrps'!$A23,'Planning CPRP'!$A$10:$A$170,0),MATCH('Planning Ngrps'!K$9,'Planning CPRP'!$G$9:$BA$9,0)),"")</f>
        <v/>
      </c>
      <c r="L23" s="158" t="str">
        <f>IFERROR(INDEX('Jan 2019'!$G$2:$BK$158,MATCH('Planning Ngrps'!$A23,'Jan 2019'!$A$2:$A$160,0),MATCH(L$9,'Jan 2019'!$G$1:$BK$1,0))/INDEX('Planning CPRP'!$G$10:$BA$168,MATCH('Planning Ngrps'!$A23,'Planning CPRP'!$A$10:$A$170,0),MATCH('Planning Ngrps'!L$9,'Planning CPRP'!$G$9:$BA$9,0)),"")</f>
        <v/>
      </c>
      <c r="M23" s="158" t="str">
        <f>IFERROR(INDEX('Jan 2019'!$G$2:$BK$158,MATCH('Planning Ngrps'!$A23,'Jan 2019'!$A$2:$A$160,0),MATCH(M$9,'Jan 2019'!$G$1:$BK$1,0))/INDEX('Planning CPRP'!$G$10:$BA$168,MATCH('Planning Ngrps'!$A23,'Planning CPRP'!$A$10:$A$170,0),MATCH('Planning Ngrps'!M$9,'Planning CPRP'!$G$9:$BA$9,0)),"")</f>
        <v/>
      </c>
      <c r="N23" s="158" t="str">
        <f>IFERROR(INDEX('Jan 2019'!$G$2:$BK$158,MATCH('Planning Ngrps'!$A23,'Jan 2019'!$A$2:$A$160,0),MATCH(N$9,'Jan 2019'!$G$1:$BK$1,0))/INDEX('Planning CPRP'!$G$10:$BA$168,MATCH('Planning Ngrps'!$A23,'Planning CPRP'!$A$10:$A$170,0),MATCH('Planning Ngrps'!N$9,'Planning CPRP'!$G$9:$BA$9,0)),"")</f>
        <v/>
      </c>
      <c r="O23" s="158" t="str">
        <f>IFERROR(INDEX('Jan 2019'!$G$2:$BK$158,MATCH('Planning Ngrps'!$A23,'Jan 2019'!$A$2:$A$160,0),MATCH(O$9,'Jan 2019'!$G$1:$BK$1,0))/INDEX('Planning CPRP'!$G$10:$BA$168,MATCH('Planning Ngrps'!$A23,'Planning CPRP'!$A$10:$A$170,0),MATCH('Planning Ngrps'!O$9,'Planning CPRP'!$G$9:$BA$9,0)),"")</f>
        <v/>
      </c>
      <c r="P23" s="158" t="str">
        <f>IFERROR(INDEX('Jan 2019'!$G$2:$BK$158,MATCH('Planning Ngrps'!$A23,'Jan 2019'!$A$2:$A$160,0),MATCH(P$9,'Jan 2019'!$G$1:$BK$1,0))/INDEX('Planning CPRP'!$G$10:$BA$168,MATCH('Planning Ngrps'!$A23,'Planning CPRP'!$A$10:$A$170,0),MATCH('Planning Ngrps'!P$9,'Planning CPRP'!$G$9:$BA$9,0)),"")</f>
        <v/>
      </c>
      <c r="Q23" s="158" t="str">
        <f>IFERROR(INDEX('Jan 2019'!$G$2:$BK$158,MATCH('Planning Ngrps'!$A23,'Jan 2019'!$A$2:$A$160,0),MATCH(Q$9,'Jan 2019'!$G$1:$BK$1,0))/INDEX('Planning CPRP'!$G$10:$BA$168,MATCH('Planning Ngrps'!$A23,'Planning CPRP'!$A$10:$A$170,0),MATCH('Planning Ngrps'!Q$9,'Planning CPRP'!$G$9:$BA$9,0)),"")</f>
        <v/>
      </c>
      <c r="R23" s="158" t="str">
        <f>IFERROR(INDEX('Jan 2019'!$G$2:$BK$158,MATCH('Planning Ngrps'!$A23,'Jan 2019'!$A$2:$A$160,0),MATCH(R$9,'Jan 2019'!$G$1:$BK$1,0))/INDEX('Planning CPRP'!$G$10:$BA$168,MATCH('Planning Ngrps'!$A23,'Planning CPRP'!$A$10:$A$170,0),MATCH('Planning Ngrps'!R$9,'Planning CPRP'!$G$9:$BA$9,0)),"")</f>
        <v/>
      </c>
      <c r="S23" s="158" t="str">
        <f>IFERROR(INDEX('Jan 2019'!$G$2:$BK$158,MATCH('Planning Ngrps'!$A23,'Jan 2019'!$A$2:$A$160,0),MATCH(S$9,'Jan 2019'!$G$1:$BK$1,0))/INDEX('Planning CPRP'!$G$10:$BA$168,MATCH('Planning Ngrps'!$A23,'Planning CPRP'!$A$10:$A$170,0),MATCH('Planning Ngrps'!S$9,'Planning CPRP'!$G$9:$BA$9,0)),"")</f>
        <v/>
      </c>
      <c r="T23" s="158" t="str">
        <f>IFERROR(INDEX('Jan 2019'!$G$2:$BK$158,MATCH('Planning Ngrps'!$A23,'Jan 2019'!$A$2:$A$160,0),MATCH(T$9,'Jan 2019'!$G$1:$BK$1,0))/INDEX('Planning CPRP'!$G$10:$BA$168,MATCH('Planning Ngrps'!$A23,'Planning CPRP'!$A$10:$A$170,0),MATCH('Planning Ngrps'!T$9,'Planning CPRP'!$G$9:$BA$9,0)),"")</f>
        <v/>
      </c>
      <c r="U23" s="158" t="str">
        <f>IFERROR(INDEX('Jan 2019'!$G$2:$BK$158,MATCH('Planning Ngrps'!$A23,'Jan 2019'!$A$2:$A$160,0),MATCH(U$9,'Jan 2019'!$G$1:$BK$1,0))/INDEX('Planning CPRP'!$G$10:$BA$168,MATCH('Planning Ngrps'!$A23,'Planning CPRP'!$A$10:$A$170,0),MATCH('Planning Ngrps'!U$9,'Planning CPRP'!$G$9:$BA$9,0)),"")</f>
        <v/>
      </c>
      <c r="V23" s="158" t="str">
        <f>IFERROR(INDEX('Jan 2019'!$G$2:$BK$158,MATCH('Planning Ngrps'!$A23,'Jan 2019'!$A$2:$A$160,0),MATCH(V$9,'Jan 2019'!$G$1:$BK$1,0))/INDEX('Planning CPRP'!$G$10:$BA$168,MATCH('Planning Ngrps'!$A23,'Planning CPRP'!$A$10:$A$170,0),MATCH('Planning Ngrps'!V$9,'Planning CPRP'!$G$9:$BA$9,0)),"")</f>
        <v/>
      </c>
      <c r="W23" s="158" t="str">
        <f>IFERROR(INDEX('Jan 2019'!$G$2:$BK$158,MATCH('Planning Ngrps'!$A23,'Jan 2019'!$A$2:$A$160,0),MATCH(W$9,'Jan 2019'!$G$1:$BK$1,0))/INDEX('Planning CPRP'!$G$10:$BA$168,MATCH('Planning Ngrps'!$A23,'Planning CPRP'!$A$10:$A$170,0),MATCH('Planning Ngrps'!W$9,'Planning CPRP'!$G$9:$BA$9,0)),"")</f>
        <v/>
      </c>
      <c r="X23" s="158" t="str">
        <f>IFERROR(INDEX('Jan 2019'!$G$2:$BK$158,MATCH('Planning Ngrps'!$A23,'Jan 2019'!$A$2:$A$160,0),MATCH(X$9,'Jan 2019'!$G$1:$BK$1,0))/INDEX('Planning CPRP'!$G$10:$BA$168,MATCH('Planning Ngrps'!$A23,'Planning CPRP'!$A$10:$A$170,0),MATCH('Planning Ngrps'!X$9,'Planning CPRP'!$G$9:$BA$9,0)),"")</f>
        <v/>
      </c>
      <c r="Y23" s="158" t="str">
        <f>IFERROR(INDEX('Jan 2019'!$G$2:$BK$158,MATCH('Planning Ngrps'!$A23,'Jan 2019'!$A$2:$A$160,0),MATCH(Y$9,'Jan 2019'!$G$1:$BK$1,0))/INDEX('Planning CPRP'!$G$10:$BA$168,MATCH('Planning Ngrps'!$A23,'Planning CPRP'!$A$10:$A$170,0),MATCH('Planning Ngrps'!Y$9,'Planning CPRP'!$G$9:$BA$9,0)),"")</f>
        <v/>
      </c>
      <c r="Z23" s="158" t="str">
        <f>IFERROR(INDEX('Jan 2019'!$G$2:$BK$158,MATCH('Planning Ngrps'!$A23,'Jan 2019'!$A$2:$A$160,0),MATCH(Z$9,'Jan 2019'!$G$1:$BK$1,0))/INDEX('Planning CPRP'!$G$10:$BA$168,MATCH('Planning Ngrps'!$A23,'Planning CPRP'!$A$10:$A$170,0),MATCH('Planning Ngrps'!Z$9,'Planning CPRP'!$G$9:$BA$9,0)),"")</f>
        <v/>
      </c>
      <c r="AA23" s="158" t="str">
        <f>IFERROR(INDEX('Jan 2019'!$G$2:$BK$158,MATCH('Planning Ngrps'!$A23,'Jan 2019'!$A$2:$A$160,0),MATCH(AA$9,'Jan 2019'!$G$1:$BK$1,0))/INDEX('Planning CPRP'!$G$10:$BA$168,MATCH('Planning Ngrps'!$A23,'Planning CPRP'!$A$10:$A$170,0),MATCH('Planning Ngrps'!AA$9,'Planning CPRP'!$G$9:$BA$9,0)),"")</f>
        <v/>
      </c>
      <c r="AB23" s="158" t="str">
        <f>IFERROR(INDEX('Jan 2019'!$G$2:$BK$158,MATCH('Planning Ngrps'!$A23,'Jan 2019'!$A$2:$A$160,0),MATCH(AB$9,'Jan 2019'!$G$1:$BK$1,0))/INDEX('Planning CPRP'!$G$10:$BA$168,MATCH('Planning Ngrps'!$A23,'Planning CPRP'!$A$10:$A$170,0),MATCH('Planning Ngrps'!AB$9,'Planning CPRP'!$G$9:$BA$9,0)),"")</f>
        <v/>
      </c>
      <c r="AC23" s="158" t="str">
        <f>IFERROR(INDEX('Jan 2019'!$G$2:$BK$158,MATCH('Planning Ngrps'!$A23,'Jan 2019'!$A$2:$A$160,0),MATCH(AC$9,'Jan 2019'!$G$1:$BK$1,0))/INDEX('Planning CPRP'!$G$10:$BA$168,MATCH('Planning Ngrps'!$A23,'Planning CPRP'!$A$10:$A$170,0),MATCH('Planning Ngrps'!AC$9,'Planning CPRP'!$G$9:$BA$9,0)),"")</f>
        <v/>
      </c>
      <c r="AD23" s="158" t="str">
        <f>IFERROR(INDEX('Jan 2019'!$G$2:$BK$158,MATCH('Planning Ngrps'!$A23,'Jan 2019'!$A$2:$A$160,0),MATCH(AD$9,'Jan 2019'!$G$1:$BK$1,0))/INDEX('Planning CPRP'!$G$10:$BA$168,MATCH('Planning Ngrps'!$A23,'Planning CPRP'!$A$10:$A$170,0),MATCH('Planning Ngrps'!AD$9,'Planning CPRP'!$G$9:$BA$9,0)),"")</f>
        <v/>
      </c>
      <c r="AE23" s="158" t="str">
        <f>IFERROR(INDEX('Jan 2019'!$G$2:$BK$158,MATCH('Planning Ngrps'!$A23,'Jan 2019'!$A$2:$A$160,0),MATCH(AE$9,'Jan 2019'!$G$1:$BK$1,0))/INDEX('Planning CPRP'!$G$10:$BA$168,MATCH('Planning Ngrps'!$A23,'Planning CPRP'!$A$10:$A$170,0),MATCH('Planning Ngrps'!AE$9,'Planning CPRP'!$G$9:$BA$9,0)),"")</f>
        <v/>
      </c>
      <c r="AF23" s="158" t="str">
        <f>IFERROR(INDEX('Jan 2019'!$G$2:$BK$158,MATCH('Planning Ngrps'!$A23,'Jan 2019'!$A$2:$A$160,0),MATCH(AF$9,'Jan 2019'!$G$1:$BK$1,0))/INDEX('Planning CPRP'!$G$10:$BA$168,MATCH('Planning Ngrps'!$A23,'Planning CPRP'!$A$10:$A$170,0),MATCH('Planning Ngrps'!AF$9,'Planning CPRP'!$G$9:$BA$9,0)),"")</f>
        <v/>
      </c>
      <c r="AG23" s="158" t="str">
        <f>IFERROR(INDEX('Jan 2019'!$G$2:$BK$158,MATCH('Planning Ngrps'!$A23,'Jan 2019'!$A$2:$A$160,0),MATCH(AG$9,'Jan 2019'!$G$1:$BK$1,0))/INDEX('Planning CPRP'!$G$10:$BA$168,MATCH('Planning Ngrps'!$A23,'Planning CPRP'!$A$10:$A$170,0),MATCH('Planning Ngrps'!AG$9,'Planning CPRP'!$G$9:$BA$9,0)),"")</f>
        <v/>
      </c>
      <c r="AH23" s="158" t="str">
        <f>IFERROR(INDEX('Jan 2019'!$G$2:$BK$158,MATCH('Planning Ngrps'!$A23,'Jan 2019'!$A$2:$A$160,0),MATCH(AH$9,'Jan 2019'!$G$1:$BK$1,0))/INDEX('Planning CPRP'!$G$10:$BA$168,MATCH('Planning Ngrps'!$A23,'Planning CPRP'!$A$10:$A$170,0),MATCH('Planning Ngrps'!AH$9,'Planning CPRP'!$G$9:$BA$9,0)),"")</f>
        <v/>
      </c>
      <c r="AI23" s="158" t="str">
        <f>IFERROR(INDEX('Jan 2019'!$G$2:$BK$158,MATCH('Planning Ngrps'!$A23,'Jan 2019'!$A$2:$A$160,0),MATCH(AI$9,'Jan 2019'!$G$1:$BK$1,0))/INDEX('Planning CPRP'!$G$10:$BA$168,MATCH('Planning Ngrps'!$A23,'Planning CPRP'!$A$10:$A$170,0),MATCH('Planning Ngrps'!AI$9,'Planning CPRP'!$G$9:$BA$9,0)),"")</f>
        <v/>
      </c>
      <c r="AJ23" s="158" t="str">
        <f>IFERROR(INDEX('Jan 2019'!$G$2:$BK$158,MATCH('Planning Ngrps'!$A23,'Jan 2019'!$A$2:$A$160,0),MATCH(AJ$9,'Jan 2019'!$G$1:$BK$1,0))/INDEX('Planning CPRP'!$G$10:$BA$168,MATCH('Planning Ngrps'!$A23,'Planning CPRP'!$A$10:$A$170,0),MATCH('Planning Ngrps'!AJ$9,'Planning CPRP'!$G$9:$BA$9,0)),"")</f>
        <v/>
      </c>
      <c r="AK23" s="158" t="str">
        <f>IFERROR(INDEX('Jan 2019'!$G$2:$BK$158,MATCH('Planning Ngrps'!$A23,'Jan 2019'!$A$2:$A$160,0),MATCH(AK$9,'Jan 2019'!$G$1:$BK$1,0))/INDEX('Planning CPRP'!$G$10:$BA$168,MATCH('Planning Ngrps'!$A23,'Planning CPRP'!$A$10:$A$170,0),MATCH('Planning Ngrps'!AK$9,'Planning CPRP'!$G$9:$BA$9,0)),"")</f>
        <v/>
      </c>
      <c r="AL23" s="158" t="str">
        <f>IFERROR(INDEX('Jan 2019'!$G$2:$BK$158,MATCH('Planning Ngrps'!$A23,'Jan 2019'!$A$2:$A$160,0),MATCH(AL$9,'Jan 2019'!$G$1:$BK$1,0))/INDEX('Planning CPRP'!$G$10:$BA$168,MATCH('Planning Ngrps'!$A23,'Planning CPRP'!$A$10:$A$170,0),MATCH('Planning Ngrps'!AL$9,'Planning CPRP'!$G$9:$BA$9,0)),"")</f>
        <v/>
      </c>
      <c r="AM23" s="158" t="str">
        <f>IFERROR(INDEX('Jan 2019'!$G$2:$BK$158,MATCH('Planning Ngrps'!$A23,'Jan 2019'!$A$2:$A$160,0),MATCH(AM$9,'Jan 2019'!$G$1:$BK$1,0))/INDEX('Planning CPRP'!$G$10:$BA$168,MATCH('Planning Ngrps'!$A23,'Planning CPRP'!$A$10:$A$170,0),MATCH('Planning Ngrps'!AM$9,'Planning CPRP'!$G$9:$BA$9,0)),"")</f>
        <v/>
      </c>
      <c r="AN23" s="158" t="str">
        <f>IFERROR(INDEX('Jan 2019'!$G$2:$BK$158,MATCH('Planning Ngrps'!$A23,'Jan 2019'!$A$2:$A$160,0),MATCH(AN$9,'Jan 2019'!$G$1:$BK$1,0))/INDEX('Planning CPRP'!$G$10:$BA$168,MATCH('Planning Ngrps'!$A23,'Planning CPRP'!$A$10:$A$170,0),MATCH('Planning Ngrps'!AN$9,'Planning CPRP'!$G$9:$BA$9,0)),"")</f>
        <v/>
      </c>
      <c r="AO23" s="158" t="str">
        <f>IFERROR(INDEX('Jan 2019'!$G$2:$BK$158,MATCH('Planning Ngrps'!$A23,'Jan 2019'!$A$2:$A$160,0),MATCH(AO$9,'Jan 2019'!$G$1:$BK$1,0))/INDEX('Planning CPRP'!$G$10:$BA$168,MATCH('Planning Ngrps'!$A23,'Planning CPRP'!$A$10:$A$170,0),MATCH('Planning Ngrps'!AO$9,'Planning CPRP'!$G$9:$BA$9,0)),"")</f>
        <v/>
      </c>
      <c r="AP23" s="158" t="str">
        <f>IFERROR(INDEX('Jan 2019'!$G$2:$BK$158,MATCH('Planning Ngrps'!$A23,'Jan 2019'!$A$2:$A$160,0),MATCH(AP$9,'Jan 2019'!$G$1:$BK$1,0))/INDEX('Planning CPRP'!$G$10:$BA$168,MATCH('Planning Ngrps'!$A23,'Planning CPRP'!$A$10:$A$170,0),MATCH('Planning Ngrps'!AP$9,'Planning CPRP'!$G$9:$BA$9,0)),"")</f>
        <v/>
      </c>
      <c r="AQ23" s="158" t="str">
        <f>IFERROR(INDEX('Jan 2019'!$G$2:$BK$158,MATCH('Planning Ngrps'!$A23,'Jan 2019'!$A$2:$A$160,0),MATCH(AQ$9,'Jan 2019'!$G$1:$BK$1,0))/INDEX('Planning CPRP'!$G$10:$BA$168,MATCH('Planning Ngrps'!$A23,'Planning CPRP'!$A$10:$A$170,0),MATCH('Planning Ngrps'!AQ$9,'Planning CPRP'!$G$9:$BA$9,0)),"")</f>
        <v/>
      </c>
      <c r="AR23" s="158" t="str">
        <f>IFERROR(INDEX('Jan 2019'!$G$2:$BK$158,MATCH('Planning Ngrps'!$A23,'Jan 2019'!$A$2:$A$160,0),MATCH(AR$9,'Jan 2019'!$G$1:$BK$1,0))/INDEX('Planning CPRP'!$G$10:$BA$168,MATCH('Planning Ngrps'!$A23,'Planning CPRP'!$A$10:$A$170,0),MATCH('Planning Ngrps'!AR$9,'Planning CPRP'!$G$9:$BA$9,0)),"")</f>
        <v/>
      </c>
      <c r="AS23" s="158" t="str">
        <f>IFERROR(INDEX('Jan 2019'!$G$2:$BK$158,MATCH('Planning Ngrps'!$A23,'Jan 2019'!$A$2:$A$160,0),MATCH(AS$9,'Jan 2019'!$G$1:$BK$1,0))/INDEX('Planning CPRP'!$G$10:$BA$168,MATCH('Planning Ngrps'!$A23,'Planning CPRP'!$A$10:$A$170,0),MATCH('Planning Ngrps'!AS$9,'Planning CPRP'!$G$9:$BA$9,0)),"")</f>
        <v/>
      </c>
      <c r="AT23" s="158" t="str">
        <f>IFERROR(INDEX('Jan 2019'!$G$2:$BK$158,MATCH('Planning Ngrps'!$A23,'Jan 2019'!$A$2:$A$160,0),MATCH(AT$9,'Jan 2019'!$G$1:$BK$1,0))/INDEX('Planning CPRP'!$G$10:$BA$168,MATCH('Planning Ngrps'!$A23,'Planning CPRP'!$A$10:$A$170,0),MATCH('Planning Ngrps'!AT$9,'Planning CPRP'!$G$9:$BA$9,0)),"")</f>
        <v/>
      </c>
      <c r="AU23" s="158" t="str">
        <f>IFERROR(INDEX('Jan 2019'!$G$2:$BK$158,MATCH('Planning Ngrps'!$A23,'Jan 2019'!$A$2:$A$160,0),MATCH(AU$9,'Jan 2019'!$G$1:$BK$1,0))/INDEX('Planning CPRP'!$G$10:$BA$168,MATCH('Planning Ngrps'!$A23,'Planning CPRP'!$A$10:$A$170,0),MATCH('Planning Ngrps'!AU$9,'Planning CPRP'!$G$9:$BA$9,0)),"")</f>
        <v/>
      </c>
      <c r="AV23" s="158" t="str">
        <f>IFERROR(INDEX('Jan 2019'!$G$2:$BK$158,MATCH('Planning Ngrps'!$A23,'Jan 2019'!$A$2:$A$160,0),MATCH(AV$9,'Jan 2019'!$G$1:$BK$1,0))/INDEX('Planning CPRP'!$G$10:$BA$168,MATCH('Planning Ngrps'!$A23,'Planning CPRP'!$A$10:$A$170,0),MATCH('Planning Ngrps'!AV$9,'Planning CPRP'!$G$9:$BA$9,0)),"")</f>
        <v/>
      </c>
      <c r="AW23" s="158" t="str">
        <f>IFERROR(INDEX('Jan 2019'!$G$2:$BK$158,MATCH('Planning Ngrps'!$A23,'Jan 2019'!$A$2:$A$160,0),MATCH(AW$9,'Jan 2019'!$G$1:$BK$1,0))/INDEX('Planning CPRP'!$G$10:$BA$168,MATCH('Planning Ngrps'!$A23,'Planning CPRP'!$A$10:$A$170,0),MATCH('Planning Ngrps'!AW$9,'Planning CPRP'!$G$9:$BA$9,0)),"")</f>
        <v/>
      </c>
      <c r="AX23" s="158" t="str">
        <f>IFERROR(INDEX('Jan 2019'!$G$2:$BK$158,MATCH('Planning Ngrps'!$A23,'Jan 2019'!$A$2:$A$160,0),MATCH(AX$9,'Jan 2019'!$G$1:$BK$1,0))/INDEX('Planning CPRP'!$G$10:$BA$168,MATCH('Planning Ngrps'!$A23,'Planning CPRP'!$A$10:$A$170,0),MATCH('Planning Ngrps'!AX$9,'Planning CPRP'!$G$9:$BA$9,0)),"")</f>
        <v/>
      </c>
      <c r="AY23" s="158" t="str">
        <f>IFERROR(INDEX('Jan 2019'!$G$2:$BK$158,MATCH('Planning Ngrps'!$A23,'Jan 2019'!$A$2:$A$160,0),MATCH(AY$9,'Jan 2019'!$G$1:$BK$1,0))/INDEX('Planning CPRP'!$G$10:$BA$168,MATCH('Planning Ngrps'!$A23,'Planning CPRP'!$A$10:$A$170,0),MATCH('Planning Ngrps'!AY$9,'Planning CPRP'!$G$9:$BA$9,0)),"")</f>
        <v/>
      </c>
      <c r="AZ23" s="158" t="str">
        <f>IFERROR(INDEX('Jan 2019'!$G$2:$BK$158,MATCH('Planning Ngrps'!$A23,'Jan 2019'!$A$2:$A$160,0),MATCH(AZ$9,'Jan 2019'!$G$1:$BK$1,0))/INDEX('Planning CPRP'!$G$10:$BA$168,MATCH('Planning Ngrps'!$A23,'Planning CPRP'!$A$10:$A$170,0),MATCH('Planning Ngrps'!AZ$9,'Planning CPRP'!$G$9:$BA$9,0)),"")</f>
        <v/>
      </c>
      <c r="BA23" s="158" t="str">
        <f>IFERROR(INDEX('Jan 2019'!$G$2:$BK$158,MATCH('Planning Ngrps'!$A23,'Jan 2019'!$A$2:$A$160,0),MATCH(BA$9,'Jan 2019'!$G$1:$BK$1,0))/INDEX('Planning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IFERROR(INDEX('Jan 2019'!$G$2:$BK$158,MATCH('Planning Ngrps'!$A24,'Jan 2019'!$A$2:$A$160,0),MATCH(G$9,'Jan 2019'!$G$1:$BK$1,0))/INDEX('Planning CPRP'!$G$10:$BA$168,MATCH('Planning Ngrps'!$A24,'Planning CPRP'!$A$10:$A$170,0),MATCH('Planning Ngrps'!G$9,'Planning CPRP'!$G$9:$BA$9,0)),"")</f>
        <v/>
      </c>
      <c r="H24" s="158" t="str">
        <f>IFERROR(INDEX('Jan 2019'!$G$2:$BK$158,MATCH('Planning Ngrps'!$A24,'Jan 2019'!$A$2:$A$160,0),MATCH(H$9,'Jan 2019'!$G$1:$BK$1,0))/INDEX('Planning CPRP'!$G$10:$BA$168,MATCH('Planning Ngrps'!$A24,'Planning CPRP'!$A$10:$A$170,0),MATCH('Planning Ngrps'!H$9,'Planning CPRP'!$G$9:$BA$9,0)),"")</f>
        <v/>
      </c>
      <c r="I24" s="158" t="str">
        <f>IFERROR(INDEX('Jan 2019'!$G$2:$BK$158,MATCH('Planning Ngrps'!$A24,'Jan 2019'!$A$2:$A$160,0),MATCH(I$9,'Jan 2019'!$G$1:$BK$1,0))/INDEX('Planning CPRP'!$G$10:$BA$168,MATCH('Planning Ngrps'!$A24,'Planning CPRP'!$A$10:$A$170,0),MATCH('Planning Ngrps'!I$9,'Planning CPRP'!$G$9:$BA$9,0)),"")</f>
        <v/>
      </c>
      <c r="J24" s="158" t="str">
        <f>IFERROR(INDEX('Jan 2019'!$G$2:$BK$158,MATCH('Planning Ngrps'!$A24,'Jan 2019'!$A$2:$A$160,0),MATCH(J$9,'Jan 2019'!$G$1:$BK$1,0))/INDEX('Planning CPRP'!$G$10:$BA$168,MATCH('Planning Ngrps'!$A24,'Planning CPRP'!$A$10:$A$170,0),MATCH('Planning Ngrps'!J$9,'Planning CPRP'!$G$9:$BA$9,0)),"")</f>
        <v/>
      </c>
      <c r="K24" s="158" t="str">
        <f>IFERROR(INDEX('Jan 2019'!$G$2:$BK$158,MATCH('Planning Ngrps'!$A24,'Jan 2019'!$A$2:$A$160,0),MATCH(K$9,'Jan 2019'!$G$1:$BK$1,0))/INDEX('Planning CPRP'!$G$10:$BA$168,MATCH('Planning Ngrps'!$A24,'Planning CPRP'!$A$10:$A$170,0),MATCH('Planning Ngrps'!K$9,'Planning CPRP'!$G$9:$BA$9,0)),"")</f>
        <v/>
      </c>
      <c r="L24" s="158" t="str">
        <f>IFERROR(INDEX('Jan 2019'!$G$2:$BK$158,MATCH('Planning Ngrps'!$A24,'Jan 2019'!$A$2:$A$160,0),MATCH(L$9,'Jan 2019'!$G$1:$BK$1,0))/INDEX('Planning CPRP'!$G$10:$BA$168,MATCH('Planning Ngrps'!$A24,'Planning CPRP'!$A$10:$A$170,0),MATCH('Planning Ngrps'!L$9,'Planning CPRP'!$G$9:$BA$9,0)),"")</f>
        <v/>
      </c>
      <c r="M24" s="158" t="str">
        <f>IFERROR(INDEX('Jan 2019'!$G$2:$BK$158,MATCH('Planning Ngrps'!$A24,'Jan 2019'!$A$2:$A$160,0),MATCH(M$9,'Jan 2019'!$G$1:$BK$1,0))/INDEX('Planning CPRP'!$G$10:$BA$168,MATCH('Planning Ngrps'!$A24,'Planning CPRP'!$A$10:$A$170,0),MATCH('Planning Ngrps'!M$9,'Planning CPRP'!$G$9:$BA$9,0)),"")</f>
        <v/>
      </c>
      <c r="N24" s="158" t="str">
        <f>IFERROR(INDEX('Jan 2019'!$G$2:$BK$158,MATCH('Planning Ngrps'!$A24,'Jan 2019'!$A$2:$A$160,0),MATCH(N$9,'Jan 2019'!$G$1:$BK$1,0))/INDEX('Planning CPRP'!$G$10:$BA$168,MATCH('Planning Ngrps'!$A24,'Planning CPRP'!$A$10:$A$170,0),MATCH('Planning Ngrps'!N$9,'Planning CPRP'!$G$9:$BA$9,0)),"")</f>
        <v/>
      </c>
      <c r="O24" s="158" t="str">
        <f>IFERROR(INDEX('Jan 2019'!$G$2:$BK$158,MATCH('Planning Ngrps'!$A24,'Jan 2019'!$A$2:$A$160,0),MATCH(O$9,'Jan 2019'!$G$1:$BK$1,0))/INDEX('Planning CPRP'!$G$10:$BA$168,MATCH('Planning Ngrps'!$A24,'Planning CPRP'!$A$10:$A$170,0),MATCH('Planning Ngrps'!O$9,'Planning CPRP'!$G$9:$BA$9,0)),"")</f>
        <v/>
      </c>
      <c r="P24" s="158" t="str">
        <f>IFERROR(INDEX('Jan 2019'!$G$2:$BK$158,MATCH('Planning Ngrps'!$A24,'Jan 2019'!$A$2:$A$160,0),MATCH(P$9,'Jan 2019'!$G$1:$BK$1,0))/INDEX('Planning CPRP'!$G$10:$BA$168,MATCH('Planning Ngrps'!$A24,'Planning CPRP'!$A$10:$A$170,0),MATCH('Planning Ngrps'!P$9,'Planning CPRP'!$G$9:$BA$9,0)),"")</f>
        <v/>
      </c>
      <c r="Q24" s="158" t="str">
        <f>IFERROR(INDEX('Jan 2019'!$G$2:$BK$158,MATCH('Planning Ngrps'!$A24,'Jan 2019'!$A$2:$A$160,0),MATCH(Q$9,'Jan 2019'!$G$1:$BK$1,0))/INDEX('Planning CPRP'!$G$10:$BA$168,MATCH('Planning Ngrps'!$A24,'Planning CPRP'!$A$10:$A$170,0),MATCH('Planning Ngrps'!Q$9,'Planning CPRP'!$G$9:$BA$9,0)),"")</f>
        <v/>
      </c>
      <c r="R24" s="158" t="str">
        <f>IFERROR(INDEX('Jan 2019'!$G$2:$BK$158,MATCH('Planning Ngrps'!$A24,'Jan 2019'!$A$2:$A$160,0),MATCH(R$9,'Jan 2019'!$G$1:$BK$1,0))/INDEX('Planning CPRP'!$G$10:$BA$168,MATCH('Planning Ngrps'!$A24,'Planning CPRP'!$A$10:$A$170,0),MATCH('Planning Ngrps'!R$9,'Planning CPRP'!$G$9:$BA$9,0)),"")</f>
        <v/>
      </c>
      <c r="S24" s="158" t="str">
        <f>IFERROR(INDEX('Jan 2019'!$G$2:$BK$158,MATCH('Planning Ngrps'!$A24,'Jan 2019'!$A$2:$A$160,0),MATCH(S$9,'Jan 2019'!$G$1:$BK$1,0))/INDEX('Planning CPRP'!$G$10:$BA$168,MATCH('Planning Ngrps'!$A24,'Planning CPRP'!$A$10:$A$170,0),MATCH('Planning Ngrps'!S$9,'Planning CPRP'!$G$9:$BA$9,0)),"")</f>
        <v/>
      </c>
      <c r="T24" s="158" t="str">
        <f>IFERROR(INDEX('Jan 2019'!$G$2:$BK$158,MATCH('Planning Ngrps'!$A24,'Jan 2019'!$A$2:$A$160,0),MATCH(T$9,'Jan 2019'!$G$1:$BK$1,0))/INDEX('Planning CPRP'!$G$10:$BA$168,MATCH('Planning Ngrps'!$A24,'Planning CPRP'!$A$10:$A$170,0),MATCH('Planning Ngrps'!T$9,'Planning CPRP'!$G$9:$BA$9,0)),"")</f>
        <v/>
      </c>
      <c r="U24" s="158" t="str">
        <f>IFERROR(INDEX('Jan 2019'!$G$2:$BK$158,MATCH('Planning Ngrps'!$A24,'Jan 2019'!$A$2:$A$160,0),MATCH(U$9,'Jan 2019'!$G$1:$BK$1,0))/INDEX('Planning CPRP'!$G$10:$BA$168,MATCH('Planning Ngrps'!$A24,'Planning CPRP'!$A$10:$A$170,0),MATCH('Planning Ngrps'!U$9,'Planning CPRP'!$G$9:$BA$9,0)),"")</f>
        <v/>
      </c>
      <c r="V24" s="158" t="str">
        <f>IFERROR(INDEX('Jan 2019'!$G$2:$BK$158,MATCH('Planning Ngrps'!$A24,'Jan 2019'!$A$2:$A$160,0),MATCH(V$9,'Jan 2019'!$G$1:$BK$1,0))/INDEX('Planning CPRP'!$G$10:$BA$168,MATCH('Planning Ngrps'!$A24,'Planning CPRP'!$A$10:$A$170,0),MATCH('Planning Ngrps'!V$9,'Planning CPRP'!$G$9:$BA$9,0)),"")</f>
        <v/>
      </c>
      <c r="W24" s="158" t="str">
        <f>IFERROR(INDEX('Jan 2019'!$G$2:$BK$158,MATCH('Planning Ngrps'!$A24,'Jan 2019'!$A$2:$A$160,0),MATCH(W$9,'Jan 2019'!$G$1:$BK$1,0))/INDEX('Planning CPRP'!$G$10:$BA$168,MATCH('Planning Ngrps'!$A24,'Planning CPRP'!$A$10:$A$170,0),MATCH('Planning Ngrps'!W$9,'Planning CPRP'!$G$9:$BA$9,0)),"")</f>
        <v/>
      </c>
      <c r="X24" s="158" t="str">
        <f>IFERROR(INDEX('Jan 2019'!$G$2:$BK$158,MATCH('Planning Ngrps'!$A24,'Jan 2019'!$A$2:$A$160,0),MATCH(X$9,'Jan 2019'!$G$1:$BK$1,0))/INDEX('Planning CPRP'!$G$10:$BA$168,MATCH('Planning Ngrps'!$A24,'Planning CPRP'!$A$10:$A$170,0),MATCH('Planning Ngrps'!X$9,'Planning CPRP'!$G$9:$BA$9,0)),"")</f>
        <v/>
      </c>
      <c r="Y24" s="158" t="str">
        <f>IFERROR(INDEX('Jan 2019'!$G$2:$BK$158,MATCH('Planning Ngrps'!$A24,'Jan 2019'!$A$2:$A$160,0),MATCH(Y$9,'Jan 2019'!$G$1:$BK$1,0))/INDEX('Planning CPRP'!$G$10:$BA$168,MATCH('Planning Ngrps'!$A24,'Planning CPRP'!$A$10:$A$170,0),MATCH('Planning Ngrps'!Y$9,'Planning CPRP'!$G$9:$BA$9,0)),"")</f>
        <v/>
      </c>
      <c r="Z24" s="158" t="str">
        <f>IFERROR(INDEX('Jan 2019'!$G$2:$BK$158,MATCH('Planning Ngrps'!$A24,'Jan 2019'!$A$2:$A$160,0),MATCH(Z$9,'Jan 2019'!$G$1:$BK$1,0))/INDEX('Planning CPRP'!$G$10:$BA$168,MATCH('Planning Ngrps'!$A24,'Planning CPRP'!$A$10:$A$170,0),MATCH('Planning Ngrps'!Z$9,'Planning CPRP'!$G$9:$BA$9,0)),"")</f>
        <v/>
      </c>
      <c r="AA24" s="158" t="str">
        <f>IFERROR(INDEX('Jan 2019'!$G$2:$BK$158,MATCH('Planning Ngrps'!$A24,'Jan 2019'!$A$2:$A$160,0),MATCH(AA$9,'Jan 2019'!$G$1:$BK$1,0))/INDEX('Planning CPRP'!$G$10:$BA$168,MATCH('Planning Ngrps'!$A24,'Planning CPRP'!$A$10:$A$170,0),MATCH('Planning Ngrps'!AA$9,'Planning CPRP'!$G$9:$BA$9,0)),"")</f>
        <v/>
      </c>
      <c r="AB24" s="158" t="str">
        <f>IFERROR(INDEX('Jan 2019'!$G$2:$BK$158,MATCH('Planning Ngrps'!$A24,'Jan 2019'!$A$2:$A$160,0),MATCH(AB$9,'Jan 2019'!$G$1:$BK$1,0))/INDEX('Planning CPRP'!$G$10:$BA$168,MATCH('Planning Ngrps'!$A24,'Planning CPRP'!$A$10:$A$170,0),MATCH('Planning Ngrps'!AB$9,'Planning CPRP'!$G$9:$BA$9,0)),"")</f>
        <v/>
      </c>
      <c r="AC24" s="158" t="str">
        <f>IFERROR(INDEX('Jan 2019'!$G$2:$BK$158,MATCH('Planning Ngrps'!$A24,'Jan 2019'!$A$2:$A$160,0),MATCH(AC$9,'Jan 2019'!$G$1:$BK$1,0))/INDEX('Planning CPRP'!$G$10:$BA$168,MATCH('Planning Ngrps'!$A24,'Planning CPRP'!$A$10:$A$170,0),MATCH('Planning Ngrps'!AC$9,'Planning CPRP'!$G$9:$BA$9,0)),"")</f>
        <v/>
      </c>
      <c r="AD24" s="158" t="str">
        <f>IFERROR(INDEX('Jan 2019'!$G$2:$BK$158,MATCH('Planning Ngrps'!$A24,'Jan 2019'!$A$2:$A$160,0),MATCH(AD$9,'Jan 2019'!$G$1:$BK$1,0))/INDEX('Planning CPRP'!$G$10:$BA$168,MATCH('Planning Ngrps'!$A24,'Planning CPRP'!$A$10:$A$170,0),MATCH('Planning Ngrps'!AD$9,'Planning CPRP'!$G$9:$BA$9,0)),"")</f>
        <v/>
      </c>
      <c r="AE24" s="158" t="str">
        <f>IFERROR(INDEX('Jan 2019'!$G$2:$BK$158,MATCH('Planning Ngrps'!$A24,'Jan 2019'!$A$2:$A$160,0),MATCH(AE$9,'Jan 2019'!$G$1:$BK$1,0))/INDEX('Planning CPRP'!$G$10:$BA$168,MATCH('Planning Ngrps'!$A24,'Planning CPRP'!$A$10:$A$170,0),MATCH('Planning Ngrps'!AE$9,'Planning CPRP'!$G$9:$BA$9,0)),"")</f>
        <v/>
      </c>
      <c r="AF24" s="158" t="str">
        <f>IFERROR(INDEX('Jan 2019'!$G$2:$BK$158,MATCH('Planning Ngrps'!$A24,'Jan 2019'!$A$2:$A$160,0),MATCH(AF$9,'Jan 2019'!$G$1:$BK$1,0))/INDEX('Planning CPRP'!$G$10:$BA$168,MATCH('Planning Ngrps'!$A24,'Planning CPRP'!$A$10:$A$170,0),MATCH('Planning Ngrps'!AF$9,'Planning CPRP'!$G$9:$BA$9,0)),"")</f>
        <v/>
      </c>
      <c r="AG24" s="158" t="str">
        <f>IFERROR(INDEX('Jan 2019'!$G$2:$BK$158,MATCH('Planning Ngrps'!$A24,'Jan 2019'!$A$2:$A$160,0),MATCH(AG$9,'Jan 2019'!$G$1:$BK$1,0))/INDEX('Planning CPRP'!$G$10:$BA$168,MATCH('Planning Ngrps'!$A24,'Planning CPRP'!$A$10:$A$170,0),MATCH('Planning Ngrps'!AG$9,'Planning CPRP'!$G$9:$BA$9,0)),"")</f>
        <v/>
      </c>
      <c r="AH24" s="158" t="str">
        <f>IFERROR(INDEX('Jan 2019'!$G$2:$BK$158,MATCH('Planning Ngrps'!$A24,'Jan 2019'!$A$2:$A$160,0),MATCH(AH$9,'Jan 2019'!$G$1:$BK$1,0))/INDEX('Planning CPRP'!$G$10:$BA$168,MATCH('Planning Ngrps'!$A24,'Planning CPRP'!$A$10:$A$170,0),MATCH('Planning Ngrps'!AH$9,'Planning CPRP'!$G$9:$BA$9,0)),"")</f>
        <v/>
      </c>
      <c r="AI24" s="158" t="str">
        <f>IFERROR(INDEX('Jan 2019'!$G$2:$BK$158,MATCH('Planning Ngrps'!$A24,'Jan 2019'!$A$2:$A$160,0),MATCH(AI$9,'Jan 2019'!$G$1:$BK$1,0))/INDEX('Planning CPRP'!$G$10:$BA$168,MATCH('Planning Ngrps'!$A24,'Planning CPRP'!$A$10:$A$170,0),MATCH('Planning Ngrps'!AI$9,'Planning CPRP'!$G$9:$BA$9,0)),"")</f>
        <v/>
      </c>
      <c r="AJ24" s="158" t="str">
        <f>IFERROR(INDEX('Jan 2019'!$G$2:$BK$158,MATCH('Planning Ngrps'!$A24,'Jan 2019'!$A$2:$A$160,0),MATCH(AJ$9,'Jan 2019'!$G$1:$BK$1,0))/INDEX('Planning CPRP'!$G$10:$BA$168,MATCH('Planning Ngrps'!$A24,'Planning CPRP'!$A$10:$A$170,0),MATCH('Planning Ngrps'!AJ$9,'Planning CPRP'!$G$9:$BA$9,0)),"")</f>
        <v/>
      </c>
      <c r="AK24" s="158" t="str">
        <f>IFERROR(INDEX('Jan 2019'!$G$2:$BK$158,MATCH('Planning Ngrps'!$A24,'Jan 2019'!$A$2:$A$160,0),MATCH(AK$9,'Jan 2019'!$G$1:$BK$1,0))/INDEX('Planning CPRP'!$G$10:$BA$168,MATCH('Planning Ngrps'!$A24,'Planning CPRP'!$A$10:$A$170,0),MATCH('Planning Ngrps'!AK$9,'Planning CPRP'!$G$9:$BA$9,0)),"")</f>
        <v/>
      </c>
      <c r="AL24" s="158" t="str">
        <f>IFERROR(INDEX('Jan 2019'!$G$2:$BK$158,MATCH('Planning Ngrps'!$A24,'Jan 2019'!$A$2:$A$160,0),MATCH(AL$9,'Jan 2019'!$G$1:$BK$1,0))/INDEX('Planning CPRP'!$G$10:$BA$168,MATCH('Planning Ngrps'!$A24,'Planning CPRP'!$A$10:$A$170,0),MATCH('Planning Ngrps'!AL$9,'Planning CPRP'!$G$9:$BA$9,0)),"")</f>
        <v/>
      </c>
      <c r="AM24" s="158" t="str">
        <f>IFERROR(INDEX('Jan 2019'!$G$2:$BK$158,MATCH('Planning Ngrps'!$A24,'Jan 2019'!$A$2:$A$160,0),MATCH(AM$9,'Jan 2019'!$G$1:$BK$1,0))/INDEX('Planning CPRP'!$G$10:$BA$168,MATCH('Planning Ngrps'!$A24,'Planning CPRP'!$A$10:$A$170,0),MATCH('Planning Ngrps'!AM$9,'Planning CPRP'!$G$9:$BA$9,0)),"")</f>
        <v/>
      </c>
      <c r="AN24" s="158" t="str">
        <f>IFERROR(INDEX('Jan 2019'!$G$2:$BK$158,MATCH('Planning Ngrps'!$A24,'Jan 2019'!$A$2:$A$160,0),MATCH(AN$9,'Jan 2019'!$G$1:$BK$1,0))/INDEX('Planning CPRP'!$G$10:$BA$168,MATCH('Planning Ngrps'!$A24,'Planning CPRP'!$A$10:$A$170,0),MATCH('Planning Ngrps'!AN$9,'Planning CPRP'!$G$9:$BA$9,0)),"")</f>
        <v/>
      </c>
      <c r="AO24" s="158" t="str">
        <f>IFERROR(INDEX('Jan 2019'!$G$2:$BK$158,MATCH('Planning Ngrps'!$A24,'Jan 2019'!$A$2:$A$160,0),MATCH(AO$9,'Jan 2019'!$G$1:$BK$1,0))/INDEX('Planning CPRP'!$G$10:$BA$168,MATCH('Planning Ngrps'!$A24,'Planning CPRP'!$A$10:$A$170,0),MATCH('Planning Ngrps'!AO$9,'Planning CPRP'!$G$9:$BA$9,0)),"")</f>
        <v/>
      </c>
      <c r="AP24" s="158" t="str">
        <f>IFERROR(INDEX('Jan 2019'!$G$2:$BK$158,MATCH('Planning Ngrps'!$A24,'Jan 2019'!$A$2:$A$160,0),MATCH(AP$9,'Jan 2019'!$G$1:$BK$1,0))/INDEX('Planning CPRP'!$G$10:$BA$168,MATCH('Planning Ngrps'!$A24,'Planning CPRP'!$A$10:$A$170,0),MATCH('Planning Ngrps'!AP$9,'Planning CPRP'!$G$9:$BA$9,0)),"")</f>
        <v/>
      </c>
      <c r="AQ24" s="158" t="str">
        <f>IFERROR(INDEX('Jan 2019'!$G$2:$BK$158,MATCH('Planning Ngrps'!$A24,'Jan 2019'!$A$2:$A$160,0),MATCH(AQ$9,'Jan 2019'!$G$1:$BK$1,0))/INDEX('Planning CPRP'!$G$10:$BA$168,MATCH('Planning Ngrps'!$A24,'Planning CPRP'!$A$10:$A$170,0),MATCH('Planning Ngrps'!AQ$9,'Planning CPRP'!$G$9:$BA$9,0)),"")</f>
        <v/>
      </c>
      <c r="AR24" s="158" t="str">
        <f>IFERROR(INDEX('Jan 2019'!$G$2:$BK$158,MATCH('Planning Ngrps'!$A24,'Jan 2019'!$A$2:$A$160,0),MATCH(AR$9,'Jan 2019'!$G$1:$BK$1,0))/INDEX('Planning CPRP'!$G$10:$BA$168,MATCH('Planning Ngrps'!$A24,'Planning CPRP'!$A$10:$A$170,0),MATCH('Planning Ngrps'!AR$9,'Planning CPRP'!$G$9:$BA$9,0)),"")</f>
        <v/>
      </c>
      <c r="AS24" s="158" t="str">
        <f>IFERROR(INDEX('Jan 2019'!$G$2:$BK$158,MATCH('Planning Ngrps'!$A24,'Jan 2019'!$A$2:$A$160,0),MATCH(AS$9,'Jan 2019'!$G$1:$BK$1,0))/INDEX('Planning CPRP'!$G$10:$BA$168,MATCH('Planning Ngrps'!$A24,'Planning CPRP'!$A$10:$A$170,0),MATCH('Planning Ngrps'!AS$9,'Planning CPRP'!$G$9:$BA$9,0)),"")</f>
        <v/>
      </c>
      <c r="AT24" s="158" t="str">
        <f>IFERROR(INDEX('Jan 2019'!$G$2:$BK$158,MATCH('Planning Ngrps'!$A24,'Jan 2019'!$A$2:$A$160,0),MATCH(AT$9,'Jan 2019'!$G$1:$BK$1,0))/INDEX('Planning CPRP'!$G$10:$BA$168,MATCH('Planning Ngrps'!$A24,'Planning CPRP'!$A$10:$A$170,0),MATCH('Planning Ngrps'!AT$9,'Planning CPRP'!$G$9:$BA$9,0)),"")</f>
        <v/>
      </c>
      <c r="AU24" s="158" t="str">
        <f>IFERROR(INDEX('Jan 2019'!$G$2:$BK$158,MATCH('Planning Ngrps'!$A24,'Jan 2019'!$A$2:$A$160,0),MATCH(AU$9,'Jan 2019'!$G$1:$BK$1,0))/INDEX('Planning CPRP'!$G$10:$BA$168,MATCH('Planning Ngrps'!$A24,'Planning CPRP'!$A$10:$A$170,0),MATCH('Planning Ngrps'!AU$9,'Planning CPRP'!$G$9:$BA$9,0)),"")</f>
        <v/>
      </c>
      <c r="AV24" s="158" t="str">
        <f>IFERROR(INDEX('Jan 2019'!$G$2:$BK$158,MATCH('Planning Ngrps'!$A24,'Jan 2019'!$A$2:$A$160,0),MATCH(AV$9,'Jan 2019'!$G$1:$BK$1,0))/INDEX('Planning CPRP'!$G$10:$BA$168,MATCH('Planning Ngrps'!$A24,'Planning CPRP'!$A$10:$A$170,0),MATCH('Planning Ngrps'!AV$9,'Planning CPRP'!$G$9:$BA$9,0)),"")</f>
        <v/>
      </c>
      <c r="AW24" s="158" t="str">
        <f>IFERROR(INDEX('Jan 2019'!$G$2:$BK$158,MATCH('Planning Ngrps'!$A24,'Jan 2019'!$A$2:$A$160,0),MATCH(AW$9,'Jan 2019'!$G$1:$BK$1,0))/INDEX('Planning CPRP'!$G$10:$BA$168,MATCH('Planning Ngrps'!$A24,'Planning CPRP'!$A$10:$A$170,0),MATCH('Planning Ngrps'!AW$9,'Planning CPRP'!$G$9:$BA$9,0)),"")</f>
        <v/>
      </c>
      <c r="AX24" s="158" t="str">
        <f>IFERROR(INDEX('Jan 2019'!$G$2:$BK$158,MATCH('Planning Ngrps'!$A24,'Jan 2019'!$A$2:$A$160,0),MATCH(AX$9,'Jan 2019'!$G$1:$BK$1,0))/INDEX('Planning CPRP'!$G$10:$BA$168,MATCH('Planning Ngrps'!$A24,'Planning CPRP'!$A$10:$A$170,0),MATCH('Planning Ngrps'!AX$9,'Planning CPRP'!$G$9:$BA$9,0)),"")</f>
        <v/>
      </c>
      <c r="AY24" s="158" t="str">
        <f>IFERROR(INDEX('Jan 2019'!$G$2:$BK$158,MATCH('Planning Ngrps'!$A24,'Jan 2019'!$A$2:$A$160,0),MATCH(AY$9,'Jan 2019'!$G$1:$BK$1,0))/INDEX('Planning CPRP'!$G$10:$BA$168,MATCH('Planning Ngrps'!$A24,'Planning CPRP'!$A$10:$A$170,0),MATCH('Planning Ngrps'!AY$9,'Planning CPRP'!$G$9:$BA$9,0)),"")</f>
        <v/>
      </c>
      <c r="AZ24" s="158" t="str">
        <f>IFERROR(INDEX('Jan 2019'!$G$2:$BK$158,MATCH('Planning Ngrps'!$A24,'Jan 2019'!$A$2:$A$160,0),MATCH(AZ$9,'Jan 2019'!$G$1:$BK$1,0))/INDEX('Planning CPRP'!$G$10:$BA$168,MATCH('Planning Ngrps'!$A24,'Planning CPRP'!$A$10:$A$170,0),MATCH('Planning Ngrps'!AZ$9,'Planning CPRP'!$G$9:$BA$9,0)),"")</f>
        <v/>
      </c>
      <c r="BA24" s="158" t="str">
        <f>IFERROR(INDEX('Jan 2019'!$G$2:$BK$158,MATCH('Planning Ngrps'!$A24,'Jan 2019'!$A$2:$A$160,0),MATCH(BA$9,'Jan 2019'!$G$1:$BK$1,0))/INDEX('Planning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IFERROR(INDEX('Jan 2019'!$G$2:$BK$158,MATCH('Planning Ngrps'!$A25,'Jan 2019'!$A$2:$A$160,0),MATCH(G$9,'Jan 2019'!$G$1:$BK$1,0))/INDEX('Planning CPRP'!$G$10:$BA$168,MATCH('Planning Ngrps'!$A25,'Planning CPRP'!$A$10:$A$170,0),MATCH('Planning Ngrps'!G$9,'Planning CPRP'!$G$9:$BA$9,0)),"")</f>
        <v/>
      </c>
      <c r="H25" s="158" t="str">
        <f>IFERROR(INDEX('Jan 2019'!$G$2:$BK$158,MATCH('Planning Ngrps'!$A25,'Jan 2019'!$A$2:$A$160,0),MATCH(H$9,'Jan 2019'!$G$1:$BK$1,0))/INDEX('Planning CPRP'!$G$10:$BA$168,MATCH('Planning Ngrps'!$A25,'Planning CPRP'!$A$10:$A$170,0),MATCH('Planning Ngrps'!H$9,'Planning CPRP'!$G$9:$BA$9,0)),"")</f>
        <v/>
      </c>
      <c r="I25" s="158" t="str">
        <f>IFERROR(INDEX('Jan 2019'!$G$2:$BK$158,MATCH('Planning Ngrps'!$A25,'Jan 2019'!$A$2:$A$160,0),MATCH(I$9,'Jan 2019'!$G$1:$BK$1,0))/INDEX('Planning CPRP'!$G$10:$BA$168,MATCH('Planning Ngrps'!$A25,'Planning CPRP'!$A$10:$A$170,0),MATCH('Planning Ngrps'!I$9,'Planning CPRP'!$G$9:$BA$9,0)),"")</f>
        <v/>
      </c>
      <c r="J25" s="158" t="str">
        <f>IFERROR(INDEX('Jan 2019'!$G$2:$BK$158,MATCH('Planning Ngrps'!$A25,'Jan 2019'!$A$2:$A$160,0),MATCH(J$9,'Jan 2019'!$G$1:$BK$1,0))/INDEX('Planning CPRP'!$G$10:$BA$168,MATCH('Planning Ngrps'!$A25,'Planning CPRP'!$A$10:$A$170,0),MATCH('Planning Ngrps'!J$9,'Planning CPRP'!$G$9:$BA$9,0)),"")</f>
        <v/>
      </c>
      <c r="K25" s="158" t="str">
        <f>IFERROR(INDEX('Jan 2019'!$G$2:$BK$158,MATCH('Planning Ngrps'!$A25,'Jan 2019'!$A$2:$A$160,0),MATCH(K$9,'Jan 2019'!$G$1:$BK$1,0))/INDEX('Planning CPRP'!$G$10:$BA$168,MATCH('Planning Ngrps'!$A25,'Planning CPRP'!$A$10:$A$170,0),MATCH('Planning Ngrps'!K$9,'Planning CPRP'!$G$9:$BA$9,0)),"")</f>
        <v/>
      </c>
      <c r="L25" s="158" t="str">
        <f>IFERROR(INDEX('Jan 2019'!$G$2:$BK$158,MATCH('Planning Ngrps'!$A25,'Jan 2019'!$A$2:$A$160,0),MATCH(L$9,'Jan 2019'!$G$1:$BK$1,0))/INDEX('Planning CPRP'!$G$10:$BA$168,MATCH('Planning Ngrps'!$A25,'Planning CPRP'!$A$10:$A$170,0),MATCH('Planning Ngrps'!L$9,'Planning CPRP'!$G$9:$BA$9,0)),"")</f>
        <v/>
      </c>
      <c r="M25" s="158" t="str">
        <f>IFERROR(INDEX('Jan 2019'!$G$2:$BK$158,MATCH('Planning Ngrps'!$A25,'Jan 2019'!$A$2:$A$160,0),MATCH(M$9,'Jan 2019'!$G$1:$BK$1,0))/INDEX('Planning CPRP'!$G$10:$BA$168,MATCH('Planning Ngrps'!$A25,'Planning CPRP'!$A$10:$A$170,0),MATCH('Planning Ngrps'!M$9,'Planning CPRP'!$G$9:$BA$9,0)),"")</f>
        <v/>
      </c>
      <c r="N25" s="158" t="str">
        <f>IFERROR(INDEX('Jan 2019'!$G$2:$BK$158,MATCH('Planning Ngrps'!$A25,'Jan 2019'!$A$2:$A$160,0),MATCH(N$9,'Jan 2019'!$G$1:$BK$1,0))/INDEX('Planning CPRP'!$G$10:$BA$168,MATCH('Planning Ngrps'!$A25,'Planning CPRP'!$A$10:$A$170,0),MATCH('Planning Ngrps'!N$9,'Planning CPRP'!$G$9:$BA$9,0)),"")</f>
        <v/>
      </c>
      <c r="O25" s="158" t="str">
        <f>IFERROR(INDEX('Jan 2019'!$G$2:$BK$158,MATCH('Planning Ngrps'!$A25,'Jan 2019'!$A$2:$A$160,0),MATCH(O$9,'Jan 2019'!$G$1:$BK$1,0))/INDEX('Planning CPRP'!$G$10:$BA$168,MATCH('Planning Ngrps'!$A25,'Planning CPRP'!$A$10:$A$170,0),MATCH('Planning Ngrps'!O$9,'Planning CPRP'!$G$9:$BA$9,0)),"")</f>
        <v/>
      </c>
      <c r="P25" s="158" t="str">
        <f>IFERROR(INDEX('Jan 2019'!$G$2:$BK$158,MATCH('Planning Ngrps'!$A25,'Jan 2019'!$A$2:$A$160,0),MATCH(P$9,'Jan 2019'!$G$1:$BK$1,0))/INDEX('Planning CPRP'!$G$10:$BA$168,MATCH('Planning Ngrps'!$A25,'Planning CPRP'!$A$10:$A$170,0),MATCH('Planning Ngrps'!P$9,'Planning CPRP'!$G$9:$BA$9,0)),"")</f>
        <v/>
      </c>
      <c r="Q25" s="158" t="str">
        <f>IFERROR(INDEX('Jan 2019'!$G$2:$BK$158,MATCH('Planning Ngrps'!$A25,'Jan 2019'!$A$2:$A$160,0),MATCH(Q$9,'Jan 2019'!$G$1:$BK$1,0))/INDEX('Planning CPRP'!$G$10:$BA$168,MATCH('Planning Ngrps'!$A25,'Planning CPRP'!$A$10:$A$170,0),MATCH('Planning Ngrps'!Q$9,'Planning CPRP'!$G$9:$BA$9,0)),"")</f>
        <v/>
      </c>
      <c r="R25" s="158" t="str">
        <f>IFERROR(INDEX('Jan 2019'!$G$2:$BK$158,MATCH('Planning Ngrps'!$A25,'Jan 2019'!$A$2:$A$160,0),MATCH(R$9,'Jan 2019'!$G$1:$BK$1,0))/INDEX('Planning CPRP'!$G$10:$BA$168,MATCH('Planning Ngrps'!$A25,'Planning CPRP'!$A$10:$A$170,0),MATCH('Planning Ngrps'!R$9,'Planning CPRP'!$G$9:$BA$9,0)),"")</f>
        <v/>
      </c>
      <c r="S25" s="158" t="str">
        <f>IFERROR(INDEX('Jan 2019'!$G$2:$BK$158,MATCH('Planning Ngrps'!$A25,'Jan 2019'!$A$2:$A$160,0),MATCH(S$9,'Jan 2019'!$G$1:$BK$1,0))/INDEX('Planning CPRP'!$G$10:$BA$168,MATCH('Planning Ngrps'!$A25,'Planning CPRP'!$A$10:$A$170,0),MATCH('Planning Ngrps'!S$9,'Planning CPRP'!$G$9:$BA$9,0)),"")</f>
        <v/>
      </c>
      <c r="T25" s="158" t="str">
        <f>IFERROR(INDEX('Jan 2019'!$G$2:$BK$158,MATCH('Planning Ngrps'!$A25,'Jan 2019'!$A$2:$A$160,0),MATCH(T$9,'Jan 2019'!$G$1:$BK$1,0))/INDEX('Planning CPRP'!$G$10:$BA$168,MATCH('Planning Ngrps'!$A25,'Planning CPRP'!$A$10:$A$170,0),MATCH('Planning Ngrps'!T$9,'Planning CPRP'!$G$9:$BA$9,0)),"")</f>
        <v/>
      </c>
      <c r="U25" s="158" t="str">
        <f>IFERROR(INDEX('Jan 2019'!$G$2:$BK$158,MATCH('Planning Ngrps'!$A25,'Jan 2019'!$A$2:$A$160,0),MATCH(U$9,'Jan 2019'!$G$1:$BK$1,0))/INDEX('Planning CPRP'!$G$10:$BA$168,MATCH('Planning Ngrps'!$A25,'Planning CPRP'!$A$10:$A$170,0),MATCH('Planning Ngrps'!U$9,'Planning CPRP'!$G$9:$BA$9,0)),"")</f>
        <v/>
      </c>
      <c r="V25" s="158" t="str">
        <f>IFERROR(INDEX('Jan 2019'!$G$2:$BK$158,MATCH('Planning Ngrps'!$A25,'Jan 2019'!$A$2:$A$160,0),MATCH(V$9,'Jan 2019'!$G$1:$BK$1,0))/INDEX('Planning CPRP'!$G$10:$BA$168,MATCH('Planning Ngrps'!$A25,'Planning CPRP'!$A$10:$A$170,0),MATCH('Planning Ngrps'!V$9,'Planning CPRP'!$G$9:$BA$9,0)),"")</f>
        <v/>
      </c>
      <c r="W25" s="158" t="str">
        <f>IFERROR(INDEX('Jan 2019'!$G$2:$BK$158,MATCH('Planning Ngrps'!$A25,'Jan 2019'!$A$2:$A$160,0),MATCH(W$9,'Jan 2019'!$G$1:$BK$1,0))/INDEX('Planning CPRP'!$G$10:$BA$168,MATCH('Planning Ngrps'!$A25,'Planning CPRP'!$A$10:$A$170,0),MATCH('Planning Ngrps'!W$9,'Planning CPRP'!$G$9:$BA$9,0)),"")</f>
        <v/>
      </c>
      <c r="X25" s="158" t="str">
        <f>IFERROR(INDEX('Jan 2019'!$G$2:$BK$158,MATCH('Planning Ngrps'!$A25,'Jan 2019'!$A$2:$A$160,0),MATCH(X$9,'Jan 2019'!$G$1:$BK$1,0))/INDEX('Planning CPRP'!$G$10:$BA$168,MATCH('Planning Ngrps'!$A25,'Planning CPRP'!$A$10:$A$170,0),MATCH('Planning Ngrps'!X$9,'Planning CPRP'!$G$9:$BA$9,0)),"")</f>
        <v/>
      </c>
      <c r="Y25" s="158" t="str">
        <f>IFERROR(INDEX('Jan 2019'!$G$2:$BK$158,MATCH('Planning Ngrps'!$A25,'Jan 2019'!$A$2:$A$160,0),MATCH(Y$9,'Jan 2019'!$G$1:$BK$1,0))/INDEX('Planning CPRP'!$G$10:$BA$168,MATCH('Planning Ngrps'!$A25,'Planning CPRP'!$A$10:$A$170,0),MATCH('Planning Ngrps'!Y$9,'Planning CPRP'!$G$9:$BA$9,0)),"")</f>
        <v/>
      </c>
      <c r="Z25" s="158" t="str">
        <f>IFERROR(INDEX('Jan 2019'!$G$2:$BK$158,MATCH('Planning Ngrps'!$A25,'Jan 2019'!$A$2:$A$160,0),MATCH(Z$9,'Jan 2019'!$G$1:$BK$1,0))/INDEX('Planning CPRP'!$G$10:$BA$168,MATCH('Planning Ngrps'!$A25,'Planning CPRP'!$A$10:$A$170,0),MATCH('Planning Ngrps'!Z$9,'Planning CPRP'!$G$9:$BA$9,0)),"")</f>
        <v/>
      </c>
      <c r="AA25" s="158" t="str">
        <f>IFERROR(INDEX('Jan 2019'!$G$2:$BK$158,MATCH('Planning Ngrps'!$A25,'Jan 2019'!$A$2:$A$160,0),MATCH(AA$9,'Jan 2019'!$G$1:$BK$1,0))/INDEX('Planning CPRP'!$G$10:$BA$168,MATCH('Planning Ngrps'!$A25,'Planning CPRP'!$A$10:$A$170,0),MATCH('Planning Ngrps'!AA$9,'Planning CPRP'!$G$9:$BA$9,0)),"")</f>
        <v/>
      </c>
      <c r="AB25" s="158" t="str">
        <f>IFERROR(INDEX('Jan 2019'!$G$2:$BK$158,MATCH('Planning Ngrps'!$A25,'Jan 2019'!$A$2:$A$160,0),MATCH(AB$9,'Jan 2019'!$G$1:$BK$1,0))/INDEX('Planning CPRP'!$G$10:$BA$168,MATCH('Planning Ngrps'!$A25,'Planning CPRP'!$A$10:$A$170,0),MATCH('Planning Ngrps'!AB$9,'Planning CPRP'!$G$9:$BA$9,0)),"")</f>
        <v/>
      </c>
      <c r="AC25" s="158" t="str">
        <f>IFERROR(INDEX('Jan 2019'!$G$2:$BK$158,MATCH('Planning Ngrps'!$A25,'Jan 2019'!$A$2:$A$160,0),MATCH(AC$9,'Jan 2019'!$G$1:$BK$1,0))/INDEX('Planning CPRP'!$G$10:$BA$168,MATCH('Planning Ngrps'!$A25,'Planning CPRP'!$A$10:$A$170,0),MATCH('Planning Ngrps'!AC$9,'Planning CPRP'!$G$9:$BA$9,0)),"")</f>
        <v/>
      </c>
      <c r="AD25" s="158" t="str">
        <f>IFERROR(INDEX('Jan 2019'!$G$2:$BK$158,MATCH('Planning Ngrps'!$A25,'Jan 2019'!$A$2:$A$160,0),MATCH(AD$9,'Jan 2019'!$G$1:$BK$1,0))/INDEX('Planning CPRP'!$G$10:$BA$168,MATCH('Planning Ngrps'!$A25,'Planning CPRP'!$A$10:$A$170,0),MATCH('Planning Ngrps'!AD$9,'Planning CPRP'!$G$9:$BA$9,0)),"")</f>
        <v/>
      </c>
      <c r="AE25" s="158" t="str">
        <f>IFERROR(INDEX('Jan 2019'!$G$2:$BK$158,MATCH('Planning Ngrps'!$A25,'Jan 2019'!$A$2:$A$160,0),MATCH(AE$9,'Jan 2019'!$G$1:$BK$1,0))/INDEX('Planning CPRP'!$G$10:$BA$168,MATCH('Planning Ngrps'!$A25,'Planning CPRP'!$A$10:$A$170,0),MATCH('Planning Ngrps'!AE$9,'Planning CPRP'!$G$9:$BA$9,0)),"")</f>
        <v/>
      </c>
      <c r="AF25" s="158" t="str">
        <f>IFERROR(INDEX('Jan 2019'!$G$2:$BK$158,MATCH('Planning Ngrps'!$A25,'Jan 2019'!$A$2:$A$160,0),MATCH(AF$9,'Jan 2019'!$G$1:$BK$1,0))/INDEX('Planning CPRP'!$G$10:$BA$168,MATCH('Planning Ngrps'!$A25,'Planning CPRP'!$A$10:$A$170,0),MATCH('Planning Ngrps'!AF$9,'Planning CPRP'!$G$9:$BA$9,0)),"")</f>
        <v/>
      </c>
      <c r="AG25" s="158" t="str">
        <f>IFERROR(INDEX('Jan 2019'!$G$2:$BK$158,MATCH('Planning Ngrps'!$A25,'Jan 2019'!$A$2:$A$160,0),MATCH(AG$9,'Jan 2019'!$G$1:$BK$1,0))/INDEX('Planning CPRP'!$G$10:$BA$168,MATCH('Planning Ngrps'!$A25,'Planning CPRP'!$A$10:$A$170,0),MATCH('Planning Ngrps'!AG$9,'Planning CPRP'!$G$9:$BA$9,0)),"")</f>
        <v/>
      </c>
      <c r="AH25" s="158" t="str">
        <f>IFERROR(INDEX('Jan 2019'!$G$2:$BK$158,MATCH('Planning Ngrps'!$A25,'Jan 2019'!$A$2:$A$160,0),MATCH(AH$9,'Jan 2019'!$G$1:$BK$1,0))/INDEX('Planning CPRP'!$G$10:$BA$168,MATCH('Planning Ngrps'!$A25,'Planning CPRP'!$A$10:$A$170,0),MATCH('Planning Ngrps'!AH$9,'Planning CPRP'!$G$9:$BA$9,0)),"")</f>
        <v/>
      </c>
      <c r="AI25" s="158" t="str">
        <f>IFERROR(INDEX('Jan 2019'!$G$2:$BK$158,MATCH('Planning Ngrps'!$A25,'Jan 2019'!$A$2:$A$160,0),MATCH(AI$9,'Jan 2019'!$G$1:$BK$1,0))/INDEX('Planning CPRP'!$G$10:$BA$168,MATCH('Planning Ngrps'!$A25,'Planning CPRP'!$A$10:$A$170,0),MATCH('Planning Ngrps'!AI$9,'Planning CPRP'!$G$9:$BA$9,0)),"")</f>
        <v/>
      </c>
      <c r="AJ25" s="158" t="str">
        <f>IFERROR(INDEX('Jan 2019'!$G$2:$BK$158,MATCH('Planning Ngrps'!$A25,'Jan 2019'!$A$2:$A$160,0),MATCH(AJ$9,'Jan 2019'!$G$1:$BK$1,0))/INDEX('Planning CPRP'!$G$10:$BA$168,MATCH('Planning Ngrps'!$A25,'Planning CPRP'!$A$10:$A$170,0),MATCH('Planning Ngrps'!AJ$9,'Planning CPRP'!$G$9:$BA$9,0)),"")</f>
        <v/>
      </c>
      <c r="AK25" s="158" t="str">
        <f>IFERROR(INDEX('Jan 2019'!$G$2:$BK$158,MATCH('Planning Ngrps'!$A25,'Jan 2019'!$A$2:$A$160,0),MATCH(AK$9,'Jan 2019'!$G$1:$BK$1,0))/INDEX('Planning CPRP'!$G$10:$BA$168,MATCH('Planning Ngrps'!$A25,'Planning CPRP'!$A$10:$A$170,0),MATCH('Planning Ngrps'!AK$9,'Planning CPRP'!$G$9:$BA$9,0)),"")</f>
        <v/>
      </c>
      <c r="AL25" s="158" t="str">
        <f>IFERROR(INDEX('Jan 2019'!$G$2:$BK$158,MATCH('Planning Ngrps'!$A25,'Jan 2019'!$A$2:$A$160,0),MATCH(AL$9,'Jan 2019'!$G$1:$BK$1,0))/INDEX('Planning CPRP'!$G$10:$BA$168,MATCH('Planning Ngrps'!$A25,'Planning CPRP'!$A$10:$A$170,0),MATCH('Planning Ngrps'!AL$9,'Planning CPRP'!$G$9:$BA$9,0)),"")</f>
        <v/>
      </c>
      <c r="AM25" s="158" t="str">
        <f>IFERROR(INDEX('Jan 2019'!$G$2:$BK$158,MATCH('Planning Ngrps'!$A25,'Jan 2019'!$A$2:$A$160,0),MATCH(AM$9,'Jan 2019'!$G$1:$BK$1,0))/INDEX('Planning CPRP'!$G$10:$BA$168,MATCH('Planning Ngrps'!$A25,'Planning CPRP'!$A$10:$A$170,0),MATCH('Planning Ngrps'!AM$9,'Planning CPRP'!$G$9:$BA$9,0)),"")</f>
        <v/>
      </c>
      <c r="AN25" s="158" t="str">
        <f>IFERROR(INDEX('Jan 2019'!$G$2:$BK$158,MATCH('Planning Ngrps'!$A25,'Jan 2019'!$A$2:$A$160,0),MATCH(AN$9,'Jan 2019'!$G$1:$BK$1,0))/INDEX('Planning CPRP'!$G$10:$BA$168,MATCH('Planning Ngrps'!$A25,'Planning CPRP'!$A$10:$A$170,0),MATCH('Planning Ngrps'!AN$9,'Planning CPRP'!$G$9:$BA$9,0)),"")</f>
        <v/>
      </c>
      <c r="AO25" s="158" t="str">
        <f>IFERROR(INDEX('Jan 2019'!$G$2:$BK$158,MATCH('Planning Ngrps'!$A25,'Jan 2019'!$A$2:$A$160,0),MATCH(AO$9,'Jan 2019'!$G$1:$BK$1,0))/INDEX('Planning CPRP'!$G$10:$BA$168,MATCH('Planning Ngrps'!$A25,'Planning CPRP'!$A$10:$A$170,0),MATCH('Planning Ngrps'!AO$9,'Planning CPRP'!$G$9:$BA$9,0)),"")</f>
        <v/>
      </c>
      <c r="AP25" s="158" t="str">
        <f>IFERROR(INDEX('Jan 2019'!$G$2:$BK$158,MATCH('Planning Ngrps'!$A25,'Jan 2019'!$A$2:$A$160,0),MATCH(AP$9,'Jan 2019'!$G$1:$BK$1,0))/INDEX('Planning CPRP'!$G$10:$BA$168,MATCH('Planning Ngrps'!$A25,'Planning CPRP'!$A$10:$A$170,0),MATCH('Planning Ngrps'!AP$9,'Planning CPRP'!$G$9:$BA$9,0)),"")</f>
        <v/>
      </c>
      <c r="AQ25" s="158" t="str">
        <f>IFERROR(INDEX('Jan 2019'!$G$2:$BK$158,MATCH('Planning Ngrps'!$A25,'Jan 2019'!$A$2:$A$160,0),MATCH(AQ$9,'Jan 2019'!$G$1:$BK$1,0))/INDEX('Planning CPRP'!$G$10:$BA$168,MATCH('Planning Ngrps'!$A25,'Planning CPRP'!$A$10:$A$170,0),MATCH('Planning Ngrps'!AQ$9,'Planning CPRP'!$G$9:$BA$9,0)),"")</f>
        <v/>
      </c>
      <c r="AR25" s="158" t="str">
        <f>IFERROR(INDEX('Jan 2019'!$G$2:$BK$158,MATCH('Planning Ngrps'!$A25,'Jan 2019'!$A$2:$A$160,0),MATCH(AR$9,'Jan 2019'!$G$1:$BK$1,0))/INDEX('Planning CPRP'!$G$10:$BA$168,MATCH('Planning Ngrps'!$A25,'Planning CPRP'!$A$10:$A$170,0),MATCH('Planning Ngrps'!AR$9,'Planning CPRP'!$G$9:$BA$9,0)),"")</f>
        <v/>
      </c>
      <c r="AS25" s="158" t="str">
        <f>IFERROR(INDEX('Jan 2019'!$G$2:$BK$158,MATCH('Planning Ngrps'!$A25,'Jan 2019'!$A$2:$A$160,0),MATCH(AS$9,'Jan 2019'!$G$1:$BK$1,0))/INDEX('Planning CPRP'!$G$10:$BA$168,MATCH('Planning Ngrps'!$A25,'Planning CPRP'!$A$10:$A$170,0),MATCH('Planning Ngrps'!AS$9,'Planning CPRP'!$G$9:$BA$9,0)),"")</f>
        <v/>
      </c>
      <c r="AT25" s="158" t="str">
        <f>IFERROR(INDEX('Jan 2019'!$G$2:$BK$158,MATCH('Planning Ngrps'!$A25,'Jan 2019'!$A$2:$A$160,0),MATCH(AT$9,'Jan 2019'!$G$1:$BK$1,0))/INDEX('Planning CPRP'!$G$10:$BA$168,MATCH('Planning Ngrps'!$A25,'Planning CPRP'!$A$10:$A$170,0),MATCH('Planning Ngrps'!AT$9,'Planning CPRP'!$G$9:$BA$9,0)),"")</f>
        <v/>
      </c>
      <c r="AU25" s="158" t="str">
        <f>IFERROR(INDEX('Jan 2019'!$G$2:$BK$158,MATCH('Planning Ngrps'!$A25,'Jan 2019'!$A$2:$A$160,0),MATCH(AU$9,'Jan 2019'!$G$1:$BK$1,0))/INDEX('Planning CPRP'!$G$10:$BA$168,MATCH('Planning Ngrps'!$A25,'Planning CPRP'!$A$10:$A$170,0),MATCH('Planning Ngrps'!AU$9,'Planning CPRP'!$G$9:$BA$9,0)),"")</f>
        <v/>
      </c>
      <c r="AV25" s="158" t="str">
        <f>IFERROR(INDEX('Jan 2019'!$G$2:$BK$158,MATCH('Planning Ngrps'!$A25,'Jan 2019'!$A$2:$A$160,0),MATCH(AV$9,'Jan 2019'!$G$1:$BK$1,0))/INDEX('Planning CPRP'!$G$10:$BA$168,MATCH('Planning Ngrps'!$A25,'Planning CPRP'!$A$10:$A$170,0),MATCH('Planning Ngrps'!AV$9,'Planning CPRP'!$G$9:$BA$9,0)),"")</f>
        <v/>
      </c>
      <c r="AW25" s="158" t="str">
        <f>IFERROR(INDEX('Jan 2019'!$G$2:$BK$158,MATCH('Planning Ngrps'!$A25,'Jan 2019'!$A$2:$A$160,0),MATCH(AW$9,'Jan 2019'!$G$1:$BK$1,0))/INDEX('Planning CPRP'!$G$10:$BA$168,MATCH('Planning Ngrps'!$A25,'Planning CPRP'!$A$10:$A$170,0),MATCH('Planning Ngrps'!AW$9,'Planning CPRP'!$G$9:$BA$9,0)),"")</f>
        <v/>
      </c>
      <c r="AX25" s="158" t="str">
        <f>IFERROR(INDEX('Jan 2019'!$G$2:$BK$158,MATCH('Planning Ngrps'!$A25,'Jan 2019'!$A$2:$A$160,0),MATCH(AX$9,'Jan 2019'!$G$1:$BK$1,0))/INDEX('Planning CPRP'!$G$10:$BA$168,MATCH('Planning Ngrps'!$A25,'Planning CPRP'!$A$10:$A$170,0),MATCH('Planning Ngrps'!AX$9,'Planning CPRP'!$G$9:$BA$9,0)),"")</f>
        <v/>
      </c>
      <c r="AY25" s="158" t="str">
        <f>IFERROR(INDEX('Jan 2019'!$G$2:$BK$158,MATCH('Planning Ngrps'!$A25,'Jan 2019'!$A$2:$A$160,0),MATCH(AY$9,'Jan 2019'!$G$1:$BK$1,0))/INDEX('Planning CPRP'!$G$10:$BA$168,MATCH('Planning Ngrps'!$A25,'Planning CPRP'!$A$10:$A$170,0),MATCH('Planning Ngrps'!AY$9,'Planning CPRP'!$G$9:$BA$9,0)),"")</f>
        <v/>
      </c>
      <c r="AZ25" s="158" t="str">
        <f>IFERROR(INDEX('Jan 2019'!$G$2:$BK$158,MATCH('Planning Ngrps'!$A25,'Jan 2019'!$A$2:$A$160,0),MATCH(AZ$9,'Jan 2019'!$G$1:$BK$1,0))/INDEX('Planning CPRP'!$G$10:$BA$168,MATCH('Planning Ngrps'!$A25,'Planning CPRP'!$A$10:$A$170,0),MATCH('Planning Ngrps'!AZ$9,'Planning CPRP'!$G$9:$BA$9,0)),"")</f>
        <v/>
      </c>
      <c r="BA25" s="158" t="str">
        <f>IFERROR(INDEX('Jan 2019'!$G$2:$BK$158,MATCH('Planning Ngrps'!$A25,'Jan 2019'!$A$2:$A$160,0),MATCH(BA$9,'Jan 2019'!$G$1:$BK$1,0))/INDEX('Planning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IFERROR(INDEX('Jan 2019'!$G$2:$BK$158,MATCH('Planning Ngrps'!$A26,'Jan 2019'!$A$2:$A$160,0),MATCH(G$9,'Jan 2019'!$G$1:$BK$1,0))/INDEX('Planning CPRP'!$G$10:$BA$168,MATCH('Planning Ngrps'!$A26,'Planning CPRP'!$A$10:$A$170,0),MATCH('Planning Ngrps'!G$9,'Planning CPRP'!$G$9:$BA$9,0)),"")</f>
        <v/>
      </c>
      <c r="H26" s="158" t="str">
        <f>IFERROR(INDEX('Jan 2019'!$G$2:$BK$158,MATCH('Planning Ngrps'!$A26,'Jan 2019'!$A$2:$A$160,0),MATCH(H$9,'Jan 2019'!$G$1:$BK$1,0))/INDEX('Planning CPRP'!$G$10:$BA$168,MATCH('Planning Ngrps'!$A26,'Planning CPRP'!$A$10:$A$170,0),MATCH('Planning Ngrps'!H$9,'Planning CPRP'!$G$9:$BA$9,0)),"")</f>
        <v/>
      </c>
      <c r="I26" s="158" t="str">
        <f>IFERROR(INDEX('Jan 2019'!$G$2:$BK$158,MATCH('Planning Ngrps'!$A26,'Jan 2019'!$A$2:$A$160,0),MATCH(I$9,'Jan 2019'!$G$1:$BK$1,0))/INDEX('Planning CPRP'!$G$10:$BA$168,MATCH('Planning Ngrps'!$A26,'Planning CPRP'!$A$10:$A$170,0),MATCH('Planning Ngrps'!I$9,'Planning CPRP'!$G$9:$BA$9,0)),"")</f>
        <v/>
      </c>
      <c r="J26" s="158" t="str">
        <f>IFERROR(INDEX('Jan 2019'!$G$2:$BK$158,MATCH('Planning Ngrps'!$A26,'Jan 2019'!$A$2:$A$160,0),MATCH(J$9,'Jan 2019'!$G$1:$BK$1,0))/INDEX('Planning CPRP'!$G$10:$BA$168,MATCH('Planning Ngrps'!$A26,'Planning CPRP'!$A$10:$A$170,0),MATCH('Planning Ngrps'!J$9,'Planning CPRP'!$G$9:$BA$9,0)),"")</f>
        <v/>
      </c>
      <c r="K26" s="158" t="str">
        <f>IFERROR(INDEX('Jan 2019'!$G$2:$BK$158,MATCH('Planning Ngrps'!$A26,'Jan 2019'!$A$2:$A$160,0),MATCH(K$9,'Jan 2019'!$G$1:$BK$1,0))/INDEX('Planning CPRP'!$G$10:$BA$168,MATCH('Planning Ngrps'!$A26,'Planning CPRP'!$A$10:$A$170,0),MATCH('Planning Ngrps'!K$9,'Planning CPRP'!$G$9:$BA$9,0)),"")</f>
        <v/>
      </c>
      <c r="L26" s="158" t="str">
        <f>IFERROR(INDEX('Jan 2019'!$G$2:$BK$158,MATCH('Planning Ngrps'!$A26,'Jan 2019'!$A$2:$A$160,0),MATCH(L$9,'Jan 2019'!$G$1:$BK$1,0))/INDEX('Planning CPRP'!$G$10:$BA$168,MATCH('Planning Ngrps'!$A26,'Planning CPRP'!$A$10:$A$170,0),MATCH('Planning Ngrps'!L$9,'Planning CPRP'!$G$9:$BA$9,0)),"")</f>
        <v/>
      </c>
      <c r="M26" s="158" t="str">
        <f>IFERROR(INDEX('Jan 2019'!$G$2:$BK$158,MATCH('Planning Ngrps'!$A26,'Jan 2019'!$A$2:$A$160,0),MATCH(M$9,'Jan 2019'!$G$1:$BK$1,0))/INDEX('Planning CPRP'!$G$10:$BA$168,MATCH('Planning Ngrps'!$A26,'Planning CPRP'!$A$10:$A$170,0),MATCH('Planning Ngrps'!M$9,'Planning CPRP'!$G$9:$BA$9,0)),"")</f>
        <v/>
      </c>
      <c r="N26" s="158" t="str">
        <f>IFERROR(INDEX('Jan 2019'!$G$2:$BK$158,MATCH('Planning Ngrps'!$A26,'Jan 2019'!$A$2:$A$160,0),MATCH(N$9,'Jan 2019'!$G$1:$BK$1,0))/INDEX('Planning CPRP'!$G$10:$BA$168,MATCH('Planning Ngrps'!$A26,'Planning CPRP'!$A$10:$A$170,0),MATCH('Planning Ngrps'!N$9,'Planning CPRP'!$G$9:$BA$9,0)),"")</f>
        <v/>
      </c>
      <c r="O26" s="158" t="str">
        <f>IFERROR(INDEX('Jan 2019'!$G$2:$BK$158,MATCH('Planning Ngrps'!$A26,'Jan 2019'!$A$2:$A$160,0),MATCH(O$9,'Jan 2019'!$G$1:$BK$1,0))/INDEX('Planning CPRP'!$G$10:$BA$168,MATCH('Planning Ngrps'!$A26,'Planning CPRP'!$A$10:$A$170,0),MATCH('Planning Ngrps'!O$9,'Planning CPRP'!$G$9:$BA$9,0)),"")</f>
        <v/>
      </c>
      <c r="P26" s="158" t="str">
        <f>IFERROR(INDEX('Jan 2019'!$G$2:$BK$158,MATCH('Planning Ngrps'!$A26,'Jan 2019'!$A$2:$A$160,0),MATCH(P$9,'Jan 2019'!$G$1:$BK$1,0))/INDEX('Planning CPRP'!$G$10:$BA$168,MATCH('Planning Ngrps'!$A26,'Planning CPRP'!$A$10:$A$170,0),MATCH('Planning Ngrps'!P$9,'Planning CPRP'!$G$9:$BA$9,0)),"")</f>
        <v/>
      </c>
      <c r="Q26" s="158" t="str">
        <f>IFERROR(INDEX('Jan 2019'!$G$2:$BK$158,MATCH('Planning Ngrps'!$A26,'Jan 2019'!$A$2:$A$160,0),MATCH(Q$9,'Jan 2019'!$G$1:$BK$1,0))/INDEX('Planning CPRP'!$G$10:$BA$168,MATCH('Planning Ngrps'!$A26,'Planning CPRP'!$A$10:$A$170,0),MATCH('Planning Ngrps'!Q$9,'Planning CPRP'!$G$9:$BA$9,0)),"")</f>
        <v/>
      </c>
      <c r="R26" s="158" t="str">
        <f>IFERROR(INDEX('Jan 2019'!$G$2:$BK$158,MATCH('Planning Ngrps'!$A26,'Jan 2019'!$A$2:$A$160,0),MATCH(R$9,'Jan 2019'!$G$1:$BK$1,0))/INDEX('Planning CPRP'!$G$10:$BA$168,MATCH('Planning Ngrps'!$A26,'Planning CPRP'!$A$10:$A$170,0),MATCH('Planning Ngrps'!R$9,'Planning CPRP'!$G$9:$BA$9,0)),"")</f>
        <v/>
      </c>
      <c r="S26" s="158" t="str">
        <f>IFERROR(INDEX('Jan 2019'!$G$2:$BK$158,MATCH('Planning Ngrps'!$A26,'Jan 2019'!$A$2:$A$160,0),MATCH(S$9,'Jan 2019'!$G$1:$BK$1,0))/INDEX('Planning CPRP'!$G$10:$BA$168,MATCH('Planning Ngrps'!$A26,'Planning CPRP'!$A$10:$A$170,0),MATCH('Planning Ngrps'!S$9,'Planning CPRP'!$G$9:$BA$9,0)),"")</f>
        <v/>
      </c>
      <c r="T26" s="158" t="str">
        <f>IFERROR(INDEX('Jan 2019'!$G$2:$BK$158,MATCH('Planning Ngrps'!$A26,'Jan 2019'!$A$2:$A$160,0),MATCH(T$9,'Jan 2019'!$G$1:$BK$1,0))/INDEX('Planning CPRP'!$G$10:$BA$168,MATCH('Planning Ngrps'!$A26,'Planning CPRP'!$A$10:$A$170,0),MATCH('Planning Ngrps'!T$9,'Planning CPRP'!$G$9:$BA$9,0)),"")</f>
        <v/>
      </c>
      <c r="U26" s="158" t="str">
        <f>IFERROR(INDEX('Jan 2019'!$G$2:$BK$158,MATCH('Planning Ngrps'!$A26,'Jan 2019'!$A$2:$A$160,0),MATCH(U$9,'Jan 2019'!$G$1:$BK$1,0))/INDEX('Planning CPRP'!$G$10:$BA$168,MATCH('Planning Ngrps'!$A26,'Planning CPRP'!$A$10:$A$170,0),MATCH('Planning Ngrps'!U$9,'Planning CPRP'!$G$9:$BA$9,0)),"")</f>
        <v/>
      </c>
      <c r="V26" s="158" t="str">
        <f>IFERROR(INDEX('Jan 2019'!$G$2:$BK$158,MATCH('Planning Ngrps'!$A26,'Jan 2019'!$A$2:$A$160,0),MATCH(V$9,'Jan 2019'!$G$1:$BK$1,0))/INDEX('Planning CPRP'!$G$10:$BA$168,MATCH('Planning Ngrps'!$A26,'Planning CPRP'!$A$10:$A$170,0),MATCH('Planning Ngrps'!V$9,'Planning CPRP'!$G$9:$BA$9,0)),"")</f>
        <v/>
      </c>
      <c r="W26" s="158" t="str">
        <f>IFERROR(INDEX('Jan 2019'!$G$2:$BK$158,MATCH('Planning Ngrps'!$A26,'Jan 2019'!$A$2:$A$160,0),MATCH(W$9,'Jan 2019'!$G$1:$BK$1,0))/INDEX('Planning CPRP'!$G$10:$BA$168,MATCH('Planning Ngrps'!$A26,'Planning CPRP'!$A$10:$A$170,0),MATCH('Planning Ngrps'!W$9,'Planning CPRP'!$G$9:$BA$9,0)),"")</f>
        <v/>
      </c>
      <c r="X26" s="158" t="str">
        <f>IFERROR(INDEX('Jan 2019'!$G$2:$BK$158,MATCH('Planning Ngrps'!$A26,'Jan 2019'!$A$2:$A$160,0),MATCH(X$9,'Jan 2019'!$G$1:$BK$1,0))/INDEX('Planning CPRP'!$G$10:$BA$168,MATCH('Planning Ngrps'!$A26,'Planning CPRP'!$A$10:$A$170,0),MATCH('Planning Ngrps'!X$9,'Planning CPRP'!$G$9:$BA$9,0)),"")</f>
        <v/>
      </c>
      <c r="Y26" s="158" t="str">
        <f>IFERROR(INDEX('Jan 2019'!$G$2:$BK$158,MATCH('Planning Ngrps'!$A26,'Jan 2019'!$A$2:$A$160,0),MATCH(Y$9,'Jan 2019'!$G$1:$BK$1,0))/INDEX('Planning CPRP'!$G$10:$BA$168,MATCH('Planning Ngrps'!$A26,'Planning CPRP'!$A$10:$A$170,0),MATCH('Planning Ngrps'!Y$9,'Planning CPRP'!$G$9:$BA$9,0)),"")</f>
        <v/>
      </c>
      <c r="Z26" s="158" t="str">
        <f>IFERROR(INDEX('Jan 2019'!$G$2:$BK$158,MATCH('Planning Ngrps'!$A26,'Jan 2019'!$A$2:$A$160,0),MATCH(Z$9,'Jan 2019'!$G$1:$BK$1,0))/INDEX('Planning CPRP'!$G$10:$BA$168,MATCH('Planning Ngrps'!$A26,'Planning CPRP'!$A$10:$A$170,0),MATCH('Planning Ngrps'!Z$9,'Planning CPRP'!$G$9:$BA$9,0)),"")</f>
        <v/>
      </c>
      <c r="AA26" s="158" t="str">
        <f>IFERROR(INDEX('Jan 2019'!$G$2:$BK$158,MATCH('Planning Ngrps'!$A26,'Jan 2019'!$A$2:$A$160,0),MATCH(AA$9,'Jan 2019'!$G$1:$BK$1,0))/INDEX('Planning CPRP'!$G$10:$BA$168,MATCH('Planning Ngrps'!$A26,'Planning CPRP'!$A$10:$A$170,0),MATCH('Planning Ngrps'!AA$9,'Planning CPRP'!$G$9:$BA$9,0)),"")</f>
        <v/>
      </c>
      <c r="AB26" s="158" t="str">
        <f>IFERROR(INDEX('Jan 2019'!$G$2:$BK$158,MATCH('Planning Ngrps'!$A26,'Jan 2019'!$A$2:$A$160,0),MATCH(AB$9,'Jan 2019'!$G$1:$BK$1,0))/INDEX('Planning CPRP'!$G$10:$BA$168,MATCH('Planning Ngrps'!$A26,'Planning CPRP'!$A$10:$A$170,0),MATCH('Planning Ngrps'!AB$9,'Planning CPRP'!$G$9:$BA$9,0)),"")</f>
        <v/>
      </c>
      <c r="AC26" s="158" t="str">
        <f>IFERROR(INDEX('Jan 2019'!$G$2:$BK$158,MATCH('Planning Ngrps'!$A26,'Jan 2019'!$A$2:$A$160,0),MATCH(AC$9,'Jan 2019'!$G$1:$BK$1,0))/INDEX('Planning CPRP'!$G$10:$BA$168,MATCH('Planning Ngrps'!$A26,'Planning CPRP'!$A$10:$A$170,0),MATCH('Planning Ngrps'!AC$9,'Planning CPRP'!$G$9:$BA$9,0)),"")</f>
        <v/>
      </c>
      <c r="AD26" s="158" t="str">
        <f>IFERROR(INDEX('Jan 2019'!$G$2:$BK$158,MATCH('Planning Ngrps'!$A26,'Jan 2019'!$A$2:$A$160,0),MATCH(AD$9,'Jan 2019'!$G$1:$BK$1,0))/INDEX('Planning CPRP'!$G$10:$BA$168,MATCH('Planning Ngrps'!$A26,'Planning CPRP'!$A$10:$A$170,0),MATCH('Planning Ngrps'!AD$9,'Planning CPRP'!$G$9:$BA$9,0)),"")</f>
        <v/>
      </c>
      <c r="AE26" s="158" t="str">
        <f>IFERROR(INDEX('Jan 2019'!$G$2:$BK$158,MATCH('Planning Ngrps'!$A26,'Jan 2019'!$A$2:$A$160,0),MATCH(AE$9,'Jan 2019'!$G$1:$BK$1,0))/INDEX('Planning CPRP'!$G$10:$BA$168,MATCH('Planning Ngrps'!$A26,'Planning CPRP'!$A$10:$A$170,0),MATCH('Planning Ngrps'!AE$9,'Planning CPRP'!$G$9:$BA$9,0)),"")</f>
        <v/>
      </c>
      <c r="AF26" s="158" t="str">
        <f>IFERROR(INDEX('Jan 2019'!$G$2:$BK$158,MATCH('Planning Ngrps'!$A26,'Jan 2019'!$A$2:$A$160,0),MATCH(AF$9,'Jan 2019'!$G$1:$BK$1,0))/INDEX('Planning CPRP'!$G$10:$BA$168,MATCH('Planning Ngrps'!$A26,'Planning CPRP'!$A$10:$A$170,0),MATCH('Planning Ngrps'!AF$9,'Planning CPRP'!$G$9:$BA$9,0)),"")</f>
        <v/>
      </c>
      <c r="AG26" s="158" t="str">
        <f>IFERROR(INDEX('Jan 2019'!$G$2:$BK$158,MATCH('Planning Ngrps'!$A26,'Jan 2019'!$A$2:$A$160,0),MATCH(AG$9,'Jan 2019'!$G$1:$BK$1,0))/INDEX('Planning CPRP'!$G$10:$BA$168,MATCH('Planning Ngrps'!$A26,'Planning CPRP'!$A$10:$A$170,0),MATCH('Planning Ngrps'!AG$9,'Planning CPRP'!$G$9:$BA$9,0)),"")</f>
        <v/>
      </c>
      <c r="AH26" s="158" t="str">
        <f>IFERROR(INDEX('Jan 2019'!$G$2:$BK$158,MATCH('Planning Ngrps'!$A26,'Jan 2019'!$A$2:$A$160,0),MATCH(AH$9,'Jan 2019'!$G$1:$BK$1,0))/INDEX('Planning CPRP'!$G$10:$BA$168,MATCH('Planning Ngrps'!$A26,'Planning CPRP'!$A$10:$A$170,0),MATCH('Planning Ngrps'!AH$9,'Planning CPRP'!$G$9:$BA$9,0)),"")</f>
        <v/>
      </c>
      <c r="AI26" s="158" t="str">
        <f>IFERROR(INDEX('Jan 2019'!$G$2:$BK$158,MATCH('Planning Ngrps'!$A26,'Jan 2019'!$A$2:$A$160,0),MATCH(AI$9,'Jan 2019'!$G$1:$BK$1,0))/INDEX('Planning CPRP'!$G$10:$BA$168,MATCH('Planning Ngrps'!$A26,'Planning CPRP'!$A$10:$A$170,0),MATCH('Planning Ngrps'!AI$9,'Planning CPRP'!$G$9:$BA$9,0)),"")</f>
        <v/>
      </c>
      <c r="AJ26" s="158" t="str">
        <f>IFERROR(INDEX('Jan 2019'!$G$2:$BK$158,MATCH('Planning Ngrps'!$A26,'Jan 2019'!$A$2:$A$160,0),MATCH(AJ$9,'Jan 2019'!$G$1:$BK$1,0))/INDEX('Planning CPRP'!$G$10:$BA$168,MATCH('Planning Ngrps'!$A26,'Planning CPRP'!$A$10:$A$170,0),MATCH('Planning Ngrps'!AJ$9,'Planning CPRP'!$G$9:$BA$9,0)),"")</f>
        <v/>
      </c>
      <c r="AK26" s="158" t="str">
        <f>IFERROR(INDEX('Jan 2019'!$G$2:$BK$158,MATCH('Planning Ngrps'!$A26,'Jan 2019'!$A$2:$A$160,0),MATCH(AK$9,'Jan 2019'!$G$1:$BK$1,0))/INDEX('Planning CPRP'!$G$10:$BA$168,MATCH('Planning Ngrps'!$A26,'Planning CPRP'!$A$10:$A$170,0),MATCH('Planning Ngrps'!AK$9,'Planning CPRP'!$G$9:$BA$9,0)),"")</f>
        <v/>
      </c>
      <c r="AL26" s="158" t="str">
        <f>IFERROR(INDEX('Jan 2019'!$G$2:$BK$158,MATCH('Planning Ngrps'!$A26,'Jan 2019'!$A$2:$A$160,0),MATCH(AL$9,'Jan 2019'!$G$1:$BK$1,0))/INDEX('Planning CPRP'!$G$10:$BA$168,MATCH('Planning Ngrps'!$A26,'Planning CPRP'!$A$10:$A$170,0),MATCH('Planning Ngrps'!AL$9,'Planning CPRP'!$G$9:$BA$9,0)),"")</f>
        <v/>
      </c>
      <c r="AM26" s="158" t="str">
        <f>IFERROR(INDEX('Jan 2019'!$G$2:$BK$158,MATCH('Planning Ngrps'!$A26,'Jan 2019'!$A$2:$A$160,0),MATCH(AM$9,'Jan 2019'!$G$1:$BK$1,0))/INDEX('Planning CPRP'!$G$10:$BA$168,MATCH('Planning Ngrps'!$A26,'Planning CPRP'!$A$10:$A$170,0),MATCH('Planning Ngrps'!AM$9,'Planning CPRP'!$G$9:$BA$9,0)),"")</f>
        <v/>
      </c>
      <c r="AN26" s="158" t="str">
        <f>IFERROR(INDEX('Jan 2019'!$G$2:$BK$158,MATCH('Planning Ngrps'!$A26,'Jan 2019'!$A$2:$A$160,0),MATCH(AN$9,'Jan 2019'!$G$1:$BK$1,0))/INDEX('Planning CPRP'!$G$10:$BA$168,MATCH('Planning Ngrps'!$A26,'Planning CPRP'!$A$10:$A$170,0),MATCH('Planning Ngrps'!AN$9,'Planning CPRP'!$G$9:$BA$9,0)),"")</f>
        <v/>
      </c>
      <c r="AO26" s="158" t="str">
        <f>IFERROR(INDEX('Jan 2019'!$G$2:$BK$158,MATCH('Planning Ngrps'!$A26,'Jan 2019'!$A$2:$A$160,0),MATCH(AO$9,'Jan 2019'!$G$1:$BK$1,0))/INDEX('Planning CPRP'!$G$10:$BA$168,MATCH('Planning Ngrps'!$A26,'Planning CPRP'!$A$10:$A$170,0),MATCH('Planning Ngrps'!AO$9,'Planning CPRP'!$G$9:$BA$9,0)),"")</f>
        <v/>
      </c>
      <c r="AP26" s="158" t="str">
        <f>IFERROR(INDEX('Jan 2019'!$G$2:$BK$158,MATCH('Planning Ngrps'!$A26,'Jan 2019'!$A$2:$A$160,0),MATCH(AP$9,'Jan 2019'!$G$1:$BK$1,0))/INDEX('Planning CPRP'!$G$10:$BA$168,MATCH('Planning Ngrps'!$A26,'Planning CPRP'!$A$10:$A$170,0),MATCH('Planning Ngrps'!AP$9,'Planning CPRP'!$G$9:$BA$9,0)),"")</f>
        <v/>
      </c>
      <c r="AQ26" s="158" t="str">
        <f>IFERROR(INDEX('Jan 2019'!$G$2:$BK$158,MATCH('Planning Ngrps'!$A26,'Jan 2019'!$A$2:$A$160,0),MATCH(AQ$9,'Jan 2019'!$G$1:$BK$1,0))/INDEX('Planning CPRP'!$G$10:$BA$168,MATCH('Planning Ngrps'!$A26,'Planning CPRP'!$A$10:$A$170,0),MATCH('Planning Ngrps'!AQ$9,'Planning CPRP'!$G$9:$BA$9,0)),"")</f>
        <v/>
      </c>
      <c r="AR26" s="158" t="str">
        <f>IFERROR(INDEX('Jan 2019'!$G$2:$BK$158,MATCH('Planning Ngrps'!$A26,'Jan 2019'!$A$2:$A$160,0),MATCH(AR$9,'Jan 2019'!$G$1:$BK$1,0))/INDEX('Planning CPRP'!$G$10:$BA$168,MATCH('Planning Ngrps'!$A26,'Planning CPRP'!$A$10:$A$170,0),MATCH('Planning Ngrps'!AR$9,'Planning CPRP'!$G$9:$BA$9,0)),"")</f>
        <v/>
      </c>
      <c r="AS26" s="158" t="str">
        <f>IFERROR(INDEX('Jan 2019'!$G$2:$BK$158,MATCH('Planning Ngrps'!$A26,'Jan 2019'!$A$2:$A$160,0),MATCH(AS$9,'Jan 2019'!$G$1:$BK$1,0))/INDEX('Planning CPRP'!$G$10:$BA$168,MATCH('Planning Ngrps'!$A26,'Planning CPRP'!$A$10:$A$170,0),MATCH('Planning Ngrps'!AS$9,'Planning CPRP'!$G$9:$BA$9,0)),"")</f>
        <v/>
      </c>
      <c r="AT26" s="158" t="str">
        <f>IFERROR(INDEX('Jan 2019'!$G$2:$BK$158,MATCH('Planning Ngrps'!$A26,'Jan 2019'!$A$2:$A$160,0),MATCH(AT$9,'Jan 2019'!$G$1:$BK$1,0))/INDEX('Planning CPRP'!$G$10:$BA$168,MATCH('Planning Ngrps'!$A26,'Planning CPRP'!$A$10:$A$170,0),MATCH('Planning Ngrps'!AT$9,'Planning CPRP'!$G$9:$BA$9,0)),"")</f>
        <v/>
      </c>
      <c r="AU26" s="158" t="str">
        <f>IFERROR(INDEX('Jan 2019'!$G$2:$BK$158,MATCH('Planning Ngrps'!$A26,'Jan 2019'!$A$2:$A$160,0),MATCH(AU$9,'Jan 2019'!$G$1:$BK$1,0))/INDEX('Planning CPRP'!$G$10:$BA$168,MATCH('Planning Ngrps'!$A26,'Planning CPRP'!$A$10:$A$170,0),MATCH('Planning Ngrps'!AU$9,'Planning CPRP'!$G$9:$BA$9,0)),"")</f>
        <v/>
      </c>
      <c r="AV26" s="158" t="str">
        <f>IFERROR(INDEX('Jan 2019'!$G$2:$BK$158,MATCH('Planning Ngrps'!$A26,'Jan 2019'!$A$2:$A$160,0),MATCH(AV$9,'Jan 2019'!$G$1:$BK$1,0))/INDEX('Planning CPRP'!$G$10:$BA$168,MATCH('Planning Ngrps'!$A26,'Planning CPRP'!$A$10:$A$170,0),MATCH('Planning Ngrps'!AV$9,'Planning CPRP'!$G$9:$BA$9,0)),"")</f>
        <v/>
      </c>
      <c r="AW26" s="158" t="str">
        <f>IFERROR(INDEX('Jan 2019'!$G$2:$BK$158,MATCH('Planning Ngrps'!$A26,'Jan 2019'!$A$2:$A$160,0),MATCH(AW$9,'Jan 2019'!$G$1:$BK$1,0))/INDEX('Planning CPRP'!$G$10:$BA$168,MATCH('Planning Ngrps'!$A26,'Planning CPRP'!$A$10:$A$170,0),MATCH('Planning Ngrps'!AW$9,'Planning CPRP'!$G$9:$BA$9,0)),"")</f>
        <v/>
      </c>
      <c r="AX26" s="158" t="str">
        <f>IFERROR(INDEX('Jan 2019'!$G$2:$BK$158,MATCH('Planning Ngrps'!$A26,'Jan 2019'!$A$2:$A$160,0),MATCH(AX$9,'Jan 2019'!$G$1:$BK$1,0))/INDEX('Planning CPRP'!$G$10:$BA$168,MATCH('Planning Ngrps'!$A26,'Planning CPRP'!$A$10:$A$170,0),MATCH('Planning Ngrps'!AX$9,'Planning CPRP'!$G$9:$BA$9,0)),"")</f>
        <v/>
      </c>
      <c r="AY26" s="158" t="str">
        <f>IFERROR(INDEX('Jan 2019'!$G$2:$BK$158,MATCH('Planning Ngrps'!$A26,'Jan 2019'!$A$2:$A$160,0),MATCH(AY$9,'Jan 2019'!$G$1:$BK$1,0))/INDEX('Planning CPRP'!$G$10:$BA$168,MATCH('Planning Ngrps'!$A26,'Planning CPRP'!$A$10:$A$170,0),MATCH('Planning Ngrps'!AY$9,'Planning CPRP'!$G$9:$BA$9,0)),"")</f>
        <v/>
      </c>
      <c r="AZ26" s="158" t="str">
        <f>IFERROR(INDEX('Jan 2019'!$G$2:$BK$158,MATCH('Planning Ngrps'!$A26,'Jan 2019'!$A$2:$A$160,0),MATCH(AZ$9,'Jan 2019'!$G$1:$BK$1,0))/INDEX('Planning CPRP'!$G$10:$BA$168,MATCH('Planning Ngrps'!$A26,'Planning CPRP'!$A$10:$A$170,0),MATCH('Planning Ngrps'!AZ$9,'Planning CPRP'!$G$9:$BA$9,0)),"")</f>
        <v/>
      </c>
      <c r="BA26" s="158" t="str">
        <f>IFERROR(INDEX('Jan 2019'!$G$2:$BK$158,MATCH('Planning Ngrps'!$A26,'Jan 2019'!$A$2:$A$160,0),MATCH(BA$9,'Jan 2019'!$G$1:$BK$1,0))/INDEX('Planning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IFERROR(INDEX('Jan 2019'!$G$2:$BK$158,MATCH('Planning Ngrps'!$A27,'Jan 2019'!$A$2:$A$160,0),MATCH(G$9,'Jan 2019'!$G$1:$BK$1,0))/INDEX('Planning CPRP'!$G$10:$BA$168,MATCH('Planning Ngrps'!$A27,'Planning CPRP'!$A$10:$A$170,0),MATCH('Planning Ngrps'!G$9,'Planning CPRP'!$G$9:$BA$9,0)),"")</f>
        <v/>
      </c>
      <c r="H27" s="158" t="str">
        <f>IFERROR(INDEX('Jan 2019'!$G$2:$BK$158,MATCH('Planning Ngrps'!$A27,'Jan 2019'!$A$2:$A$160,0),MATCH(H$9,'Jan 2019'!$G$1:$BK$1,0))/INDEX('Planning CPRP'!$G$10:$BA$168,MATCH('Planning Ngrps'!$A27,'Planning CPRP'!$A$10:$A$170,0),MATCH('Planning Ngrps'!H$9,'Planning CPRP'!$G$9:$BA$9,0)),"")</f>
        <v/>
      </c>
      <c r="I27" s="158" t="str">
        <f>IFERROR(INDEX('Jan 2019'!$G$2:$BK$158,MATCH('Planning Ngrps'!$A27,'Jan 2019'!$A$2:$A$160,0),MATCH(I$9,'Jan 2019'!$G$1:$BK$1,0))/INDEX('Planning CPRP'!$G$10:$BA$168,MATCH('Planning Ngrps'!$A27,'Planning CPRP'!$A$10:$A$170,0),MATCH('Planning Ngrps'!I$9,'Planning CPRP'!$G$9:$BA$9,0)),"")</f>
        <v/>
      </c>
      <c r="J27" s="158" t="str">
        <f>IFERROR(INDEX('Jan 2019'!$G$2:$BK$158,MATCH('Planning Ngrps'!$A27,'Jan 2019'!$A$2:$A$160,0),MATCH(J$9,'Jan 2019'!$G$1:$BK$1,0))/INDEX('Planning CPRP'!$G$10:$BA$168,MATCH('Planning Ngrps'!$A27,'Planning CPRP'!$A$10:$A$170,0),MATCH('Planning Ngrps'!J$9,'Planning CPRP'!$G$9:$BA$9,0)),"")</f>
        <v/>
      </c>
      <c r="K27" s="158" t="str">
        <f>IFERROR(INDEX('Jan 2019'!$G$2:$BK$158,MATCH('Planning Ngrps'!$A27,'Jan 2019'!$A$2:$A$160,0),MATCH(K$9,'Jan 2019'!$G$1:$BK$1,0))/INDEX('Planning CPRP'!$G$10:$BA$168,MATCH('Planning Ngrps'!$A27,'Planning CPRP'!$A$10:$A$170,0),MATCH('Planning Ngrps'!K$9,'Planning CPRP'!$G$9:$BA$9,0)),"")</f>
        <v/>
      </c>
      <c r="L27" s="158" t="str">
        <f>IFERROR(INDEX('Jan 2019'!$G$2:$BK$158,MATCH('Planning Ngrps'!$A27,'Jan 2019'!$A$2:$A$160,0),MATCH(L$9,'Jan 2019'!$G$1:$BK$1,0))/INDEX('Planning CPRP'!$G$10:$BA$168,MATCH('Planning Ngrps'!$A27,'Planning CPRP'!$A$10:$A$170,0),MATCH('Planning Ngrps'!L$9,'Planning CPRP'!$G$9:$BA$9,0)),"")</f>
        <v/>
      </c>
      <c r="M27" s="158" t="str">
        <f>IFERROR(INDEX('Jan 2019'!$G$2:$BK$158,MATCH('Planning Ngrps'!$A27,'Jan 2019'!$A$2:$A$160,0),MATCH(M$9,'Jan 2019'!$G$1:$BK$1,0))/INDEX('Planning CPRP'!$G$10:$BA$168,MATCH('Planning Ngrps'!$A27,'Planning CPRP'!$A$10:$A$170,0),MATCH('Planning Ngrps'!M$9,'Planning CPRP'!$G$9:$BA$9,0)),"")</f>
        <v/>
      </c>
      <c r="N27" s="158" t="str">
        <f>IFERROR(INDEX('Jan 2019'!$G$2:$BK$158,MATCH('Planning Ngrps'!$A27,'Jan 2019'!$A$2:$A$160,0),MATCH(N$9,'Jan 2019'!$G$1:$BK$1,0))/INDEX('Planning CPRP'!$G$10:$BA$168,MATCH('Planning Ngrps'!$A27,'Planning CPRP'!$A$10:$A$170,0),MATCH('Planning Ngrps'!N$9,'Planning CPRP'!$G$9:$BA$9,0)),"")</f>
        <v/>
      </c>
      <c r="O27" s="158" t="str">
        <f>IFERROR(INDEX('Jan 2019'!$G$2:$BK$158,MATCH('Planning Ngrps'!$A27,'Jan 2019'!$A$2:$A$160,0),MATCH(O$9,'Jan 2019'!$G$1:$BK$1,0))/INDEX('Planning CPRP'!$G$10:$BA$168,MATCH('Planning Ngrps'!$A27,'Planning CPRP'!$A$10:$A$170,0),MATCH('Planning Ngrps'!O$9,'Planning CPRP'!$G$9:$BA$9,0)),"")</f>
        <v/>
      </c>
      <c r="P27" s="158" t="str">
        <f>IFERROR(INDEX('Jan 2019'!$G$2:$BK$158,MATCH('Planning Ngrps'!$A27,'Jan 2019'!$A$2:$A$160,0),MATCH(P$9,'Jan 2019'!$G$1:$BK$1,0))/INDEX('Planning CPRP'!$G$10:$BA$168,MATCH('Planning Ngrps'!$A27,'Planning CPRP'!$A$10:$A$170,0),MATCH('Planning Ngrps'!P$9,'Planning CPRP'!$G$9:$BA$9,0)),"")</f>
        <v/>
      </c>
      <c r="Q27" s="158" t="str">
        <f>IFERROR(INDEX('Jan 2019'!$G$2:$BK$158,MATCH('Planning Ngrps'!$A27,'Jan 2019'!$A$2:$A$160,0),MATCH(Q$9,'Jan 2019'!$G$1:$BK$1,0))/INDEX('Planning CPRP'!$G$10:$BA$168,MATCH('Planning Ngrps'!$A27,'Planning CPRP'!$A$10:$A$170,0),MATCH('Planning Ngrps'!Q$9,'Planning CPRP'!$G$9:$BA$9,0)),"")</f>
        <v/>
      </c>
      <c r="R27" s="158" t="str">
        <f>IFERROR(INDEX('Jan 2019'!$G$2:$BK$158,MATCH('Planning Ngrps'!$A27,'Jan 2019'!$A$2:$A$160,0),MATCH(R$9,'Jan 2019'!$G$1:$BK$1,0))/INDEX('Planning CPRP'!$G$10:$BA$168,MATCH('Planning Ngrps'!$A27,'Planning CPRP'!$A$10:$A$170,0),MATCH('Planning Ngrps'!R$9,'Planning CPRP'!$G$9:$BA$9,0)),"")</f>
        <v/>
      </c>
      <c r="S27" s="158" t="str">
        <f>IFERROR(INDEX('Jan 2019'!$G$2:$BK$158,MATCH('Planning Ngrps'!$A27,'Jan 2019'!$A$2:$A$160,0),MATCH(S$9,'Jan 2019'!$G$1:$BK$1,0))/INDEX('Planning CPRP'!$G$10:$BA$168,MATCH('Planning Ngrps'!$A27,'Planning CPRP'!$A$10:$A$170,0),MATCH('Planning Ngrps'!S$9,'Planning CPRP'!$G$9:$BA$9,0)),"")</f>
        <v/>
      </c>
      <c r="T27" s="158" t="str">
        <f>IFERROR(INDEX('Jan 2019'!$G$2:$BK$158,MATCH('Planning Ngrps'!$A27,'Jan 2019'!$A$2:$A$160,0),MATCH(T$9,'Jan 2019'!$G$1:$BK$1,0))/INDEX('Planning CPRP'!$G$10:$BA$168,MATCH('Planning Ngrps'!$A27,'Planning CPRP'!$A$10:$A$170,0),MATCH('Planning Ngrps'!T$9,'Planning CPRP'!$G$9:$BA$9,0)),"")</f>
        <v/>
      </c>
      <c r="U27" s="158" t="str">
        <f>IFERROR(INDEX('Jan 2019'!$G$2:$BK$158,MATCH('Planning Ngrps'!$A27,'Jan 2019'!$A$2:$A$160,0),MATCH(U$9,'Jan 2019'!$G$1:$BK$1,0))/INDEX('Planning CPRP'!$G$10:$BA$168,MATCH('Planning Ngrps'!$A27,'Planning CPRP'!$A$10:$A$170,0),MATCH('Planning Ngrps'!U$9,'Planning CPRP'!$G$9:$BA$9,0)),"")</f>
        <v/>
      </c>
      <c r="V27" s="158" t="str">
        <f>IFERROR(INDEX('Jan 2019'!$G$2:$BK$158,MATCH('Planning Ngrps'!$A27,'Jan 2019'!$A$2:$A$160,0),MATCH(V$9,'Jan 2019'!$G$1:$BK$1,0))/INDEX('Planning CPRP'!$G$10:$BA$168,MATCH('Planning Ngrps'!$A27,'Planning CPRP'!$A$10:$A$170,0),MATCH('Planning Ngrps'!V$9,'Planning CPRP'!$G$9:$BA$9,0)),"")</f>
        <v/>
      </c>
      <c r="W27" s="158" t="str">
        <f>IFERROR(INDEX('Jan 2019'!$G$2:$BK$158,MATCH('Planning Ngrps'!$A27,'Jan 2019'!$A$2:$A$160,0),MATCH(W$9,'Jan 2019'!$G$1:$BK$1,0))/INDEX('Planning CPRP'!$G$10:$BA$168,MATCH('Planning Ngrps'!$A27,'Planning CPRP'!$A$10:$A$170,0),MATCH('Planning Ngrps'!W$9,'Planning CPRP'!$G$9:$BA$9,0)),"")</f>
        <v/>
      </c>
      <c r="X27" s="158" t="str">
        <f>IFERROR(INDEX('Jan 2019'!$G$2:$BK$158,MATCH('Planning Ngrps'!$A27,'Jan 2019'!$A$2:$A$160,0),MATCH(X$9,'Jan 2019'!$G$1:$BK$1,0))/INDEX('Planning CPRP'!$G$10:$BA$168,MATCH('Planning Ngrps'!$A27,'Planning CPRP'!$A$10:$A$170,0),MATCH('Planning Ngrps'!X$9,'Planning CPRP'!$G$9:$BA$9,0)),"")</f>
        <v/>
      </c>
      <c r="Y27" s="158" t="str">
        <f>IFERROR(INDEX('Jan 2019'!$G$2:$BK$158,MATCH('Planning Ngrps'!$A27,'Jan 2019'!$A$2:$A$160,0),MATCH(Y$9,'Jan 2019'!$G$1:$BK$1,0))/INDEX('Planning CPRP'!$G$10:$BA$168,MATCH('Planning Ngrps'!$A27,'Planning CPRP'!$A$10:$A$170,0),MATCH('Planning Ngrps'!Y$9,'Planning CPRP'!$G$9:$BA$9,0)),"")</f>
        <v/>
      </c>
      <c r="Z27" s="158" t="str">
        <f>IFERROR(INDEX('Jan 2019'!$G$2:$BK$158,MATCH('Planning Ngrps'!$A27,'Jan 2019'!$A$2:$A$160,0),MATCH(Z$9,'Jan 2019'!$G$1:$BK$1,0))/INDEX('Planning CPRP'!$G$10:$BA$168,MATCH('Planning Ngrps'!$A27,'Planning CPRP'!$A$10:$A$170,0),MATCH('Planning Ngrps'!Z$9,'Planning CPRP'!$G$9:$BA$9,0)),"")</f>
        <v/>
      </c>
      <c r="AA27" s="158" t="str">
        <f>IFERROR(INDEX('Jan 2019'!$G$2:$BK$158,MATCH('Planning Ngrps'!$A27,'Jan 2019'!$A$2:$A$160,0),MATCH(AA$9,'Jan 2019'!$G$1:$BK$1,0))/INDEX('Planning CPRP'!$G$10:$BA$168,MATCH('Planning Ngrps'!$A27,'Planning CPRP'!$A$10:$A$170,0),MATCH('Planning Ngrps'!AA$9,'Planning CPRP'!$G$9:$BA$9,0)),"")</f>
        <v/>
      </c>
      <c r="AB27" s="158" t="str">
        <f>IFERROR(INDEX('Jan 2019'!$G$2:$BK$158,MATCH('Planning Ngrps'!$A27,'Jan 2019'!$A$2:$A$160,0),MATCH(AB$9,'Jan 2019'!$G$1:$BK$1,0))/INDEX('Planning CPRP'!$G$10:$BA$168,MATCH('Planning Ngrps'!$A27,'Planning CPRP'!$A$10:$A$170,0),MATCH('Planning Ngrps'!AB$9,'Planning CPRP'!$G$9:$BA$9,0)),"")</f>
        <v/>
      </c>
      <c r="AC27" s="158" t="str">
        <f>IFERROR(INDEX('Jan 2019'!$G$2:$BK$158,MATCH('Planning Ngrps'!$A27,'Jan 2019'!$A$2:$A$160,0),MATCH(AC$9,'Jan 2019'!$G$1:$BK$1,0))/INDEX('Planning CPRP'!$G$10:$BA$168,MATCH('Planning Ngrps'!$A27,'Planning CPRP'!$A$10:$A$170,0),MATCH('Planning Ngrps'!AC$9,'Planning CPRP'!$G$9:$BA$9,0)),"")</f>
        <v/>
      </c>
      <c r="AD27" s="158" t="str">
        <f>IFERROR(INDEX('Jan 2019'!$G$2:$BK$158,MATCH('Planning Ngrps'!$A27,'Jan 2019'!$A$2:$A$160,0),MATCH(AD$9,'Jan 2019'!$G$1:$BK$1,0))/INDEX('Planning CPRP'!$G$10:$BA$168,MATCH('Planning Ngrps'!$A27,'Planning CPRP'!$A$10:$A$170,0),MATCH('Planning Ngrps'!AD$9,'Planning CPRP'!$G$9:$BA$9,0)),"")</f>
        <v/>
      </c>
      <c r="AE27" s="158" t="str">
        <f>IFERROR(INDEX('Jan 2019'!$G$2:$BK$158,MATCH('Planning Ngrps'!$A27,'Jan 2019'!$A$2:$A$160,0),MATCH(AE$9,'Jan 2019'!$G$1:$BK$1,0))/INDEX('Planning CPRP'!$G$10:$BA$168,MATCH('Planning Ngrps'!$A27,'Planning CPRP'!$A$10:$A$170,0),MATCH('Planning Ngrps'!AE$9,'Planning CPRP'!$G$9:$BA$9,0)),"")</f>
        <v/>
      </c>
      <c r="AF27" s="158" t="str">
        <f>IFERROR(INDEX('Jan 2019'!$G$2:$BK$158,MATCH('Planning Ngrps'!$A27,'Jan 2019'!$A$2:$A$160,0),MATCH(AF$9,'Jan 2019'!$G$1:$BK$1,0))/INDEX('Planning CPRP'!$G$10:$BA$168,MATCH('Planning Ngrps'!$A27,'Planning CPRP'!$A$10:$A$170,0),MATCH('Planning Ngrps'!AF$9,'Planning CPRP'!$G$9:$BA$9,0)),"")</f>
        <v/>
      </c>
      <c r="AG27" s="158" t="str">
        <f>IFERROR(INDEX('Jan 2019'!$G$2:$BK$158,MATCH('Planning Ngrps'!$A27,'Jan 2019'!$A$2:$A$160,0),MATCH(AG$9,'Jan 2019'!$G$1:$BK$1,0))/INDEX('Planning CPRP'!$G$10:$BA$168,MATCH('Planning Ngrps'!$A27,'Planning CPRP'!$A$10:$A$170,0),MATCH('Planning Ngrps'!AG$9,'Planning CPRP'!$G$9:$BA$9,0)),"")</f>
        <v/>
      </c>
      <c r="AH27" s="158" t="str">
        <f>IFERROR(INDEX('Jan 2019'!$G$2:$BK$158,MATCH('Planning Ngrps'!$A27,'Jan 2019'!$A$2:$A$160,0),MATCH(AH$9,'Jan 2019'!$G$1:$BK$1,0))/INDEX('Planning CPRP'!$G$10:$BA$168,MATCH('Planning Ngrps'!$A27,'Planning CPRP'!$A$10:$A$170,0),MATCH('Planning Ngrps'!AH$9,'Planning CPRP'!$G$9:$BA$9,0)),"")</f>
        <v/>
      </c>
      <c r="AI27" s="158" t="str">
        <f>IFERROR(INDEX('Jan 2019'!$G$2:$BK$158,MATCH('Planning Ngrps'!$A27,'Jan 2019'!$A$2:$A$160,0),MATCH(AI$9,'Jan 2019'!$G$1:$BK$1,0))/INDEX('Planning CPRP'!$G$10:$BA$168,MATCH('Planning Ngrps'!$A27,'Planning CPRP'!$A$10:$A$170,0),MATCH('Planning Ngrps'!AI$9,'Planning CPRP'!$G$9:$BA$9,0)),"")</f>
        <v/>
      </c>
      <c r="AJ27" s="158" t="str">
        <f>IFERROR(INDEX('Jan 2019'!$G$2:$BK$158,MATCH('Planning Ngrps'!$A27,'Jan 2019'!$A$2:$A$160,0),MATCH(AJ$9,'Jan 2019'!$G$1:$BK$1,0))/INDEX('Planning CPRP'!$G$10:$BA$168,MATCH('Planning Ngrps'!$A27,'Planning CPRP'!$A$10:$A$170,0),MATCH('Planning Ngrps'!AJ$9,'Planning CPRP'!$G$9:$BA$9,0)),"")</f>
        <v/>
      </c>
      <c r="AK27" s="158" t="str">
        <f>IFERROR(INDEX('Jan 2019'!$G$2:$BK$158,MATCH('Planning Ngrps'!$A27,'Jan 2019'!$A$2:$A$160,0),MATCH(AK$9,'Jan 2019'!$G$1:$BK$1,0))/INDEX('Planning CPRP'!$G$10:$BA$168,MATCH('Planning Ngrps'!$A27,'Planning CPRP'!$A$10:$A$170,0),MATCH('Planning Ngrps'!AK$9,'Planning CPRP'!$G$9:$BA$9,0)),"")</f>
        <v/>
      </c>
      <c r="AL27" s="158" t="str">
        <f>IFERROR(INDEX('Jan 2019'!$G$2:$BK$158,MATCH('Planning Ngrps'!$A27,'Jan 2019'!$A$2:$A$160,0),MATCH(AL$9,'Jan 2019'!$G$1:$BK$1,0))/INDEX('Planning CPRP'!$G$10:$BA$168,MATCH('Planning Ngrps'!$A27,'Planning CPRP'!$A$10:$A$170,0),MATCH('Planning Ngrps'!AL$9,'Planning CPRP'!$G$9:$BA$9,0)),"")</f>
        <v/>
      </c>
      <c r="AM27" s="158" t="str">
        <f>IFERROR(INDEX('Jan 2019'!$G$2:$BK$158,MATCH('Planning Ngrps'!$A27,'Jan 2019'!$A$2:$A$160,0),MATCH(AM$9,'Jan 2019'!$G$1:$BK$1,0))/INDEX('Planning CPRP'!$G$10:$BA$168,MATCH('Planning Ngrps'!$A27,'Planning CPRP'!$A$10:$A$170,0),MATCH('Planning Ngrps'!AM$9,'Planning CPRP'!$G$9:$BA$9,0)),"")</f>
        <v/>
      </c>
      <c r="AN27" s="158" t="str">
        <f>IFERROR(INDEX('Jan 2019'!$G$2:$BK$158,MATCH('Planning Ngrps'!$A27,'Jan 2019'!$A$2:$A$160,0),MATCH(AN$9,'Jan 2019'!$G$1:$BK$1,0))/INDEX('Planning CPRP'!$G$10:$BA$168,MATCH('Planning Ngrps'!$A27,'Planning CPRP'!$A$10:$A$170,0),MATCH('Planning Ngrps'!AN$9,'Planning CPRP'!$G$9:$BA$9,0)),"")</f>
        <v/>
      </c>
      <c r="AO27" s="158" t="str">
        <f>IFERROR(INDEX('Jan 2019'!$G$2:$BK$158,MATCH('Planning Ngrps'!$A27,'Jan 2019'!$A$2:$A$160,0),MATCH(AO$9,'Jan 2019'!$G$1:$BK$1,0))/INDEX('Planning CPRP'!$G$10:$BA$168,MATCH('Planning Ngrps'!$A27,'Planning CPRP'!$A$10:$A$170,0),MATCH('Planning Ngrps'!AO$9,'Planning CPRP'!$G$9:$BA$9,0)),"")</f>
        <v/>
      </c>
      <c r="AP27" s="158" t="str">
        <f>IFERROR(INDEX('Jan 2019'!$G$2:$BK$158,MATCH('Planning Ngrps'!$A27,'Jan 2019'!$A$2:$A$160,0),MATCH(AP$9,'Jan 2019'!$G$1:$BK$1,0))/INDEX('Planning CPRP'!$G$10:$BA$168,MATCH('Planning Ngrps'!$A27,'Planning CPRP'!$A$10:$A$170,0),MATCH('Planning Ngrps'!AP$9,'Planning CPRP'!$G$9:$BA$9,0)),"")</f>
        <v/>
      </c>
      <c r="AQ27" s="158" t="str">
        <f>IFERROR(INDEX('Jan 2019'!$G$2:$BK$158,MATCH('Planning Ngrps'!$A27,'Jan 2019'!$A$2:$A$160,0),MATCH(AQ$9,'Jan 2019'!$G$1:$BK$1,0))/INDEX('Planning CPRP'!$G$10:$BA$168,MATCH('Planning Ngrps'!$A27,'Planning CPRP'!$A$10:$A$170,0),MATCH('Planning Ngrps'!AQ$9,'Planning CPRP'!$G$9:$BA$9,0)),"")</f>
        <v/>
      </c>
      <c r="AR27" s="158" t="str">
        <f>IFERROR(INDEX('Jan 2019'!$G$2:$BK$158,MATCH('Planning Ngrps'!$A27,'Jan 2019'!$A$2:$A$160,0),MATCH(AR$9,'Jan 2019'!$G$1:$BK$1,0))/INDEX('Planning CPRP'!$G$10:$BA$168,MATCH('Planning Ngrps'!$A27,'Planning CPRP'!$A$10:$A$170,0),MATCH('Planning Ngrps'!AR$9,'Planning CPRP'!$G$9:$BA$9,0)),"")</f>
        <v/>
      </c>
      <c r="AS27" s="158" t="str">
        <f>IFERROR(INDEX('Jan 2019'!$G$2:$BK$158,MATCH('Planning Ngrps'!$A27,'Jan 2019'!$A$2:$A$160,0),MATCH(AS$9,'Jan 2019'!$G$1:$BK$1,0))/INDEX('Planning CPRP'!$G$10:$BA$168,MATCH('Planning Ngrps'!$A27,'Planning CPRP'!$A$10:$A$170,0),MATCH('Planning Ngrps'!AS$9,'Planning CPRP'!$G$9:$BA$9,0)),"")</f>
        <v/>
      </c>
      <c r="AT27" s="158" t="str">
        <f>IFERROR(INDEX('Jan 2019'!$G$2:$BK$158,MATCH('Planning Ngrps'!$A27,'Jan 2019'!$A$2:$A$160,0),MATCH(AT$9,'Jan 2019'!$G$1:$BK$1,0))/INDEX('Planning CPRP'!$G$10:$BA$168,MATCH('Planning Ngrps'!$A27,'Planning CPRP'!$A$10:$A$170,0),MATCH('Planning Ngrps'!AT$9,'Planning CPRP'!$G$9:$BA$9,0)),"")</f>
        <v/>
      </c>
      <c r="AU27" s="158" t="str">
        <f>IFERROR(INDEX('Jan 2019'!$G$2:$BK$158,MATCH('Planning Ngrps'!$A27,'Jan 2019'!$A$2:$A$160,0),MATCH(AU$9,'Jan 2019'!$G$1:$BK$1,0))/INDEX('Planning CPRP'!$G$10:$BA$168,MATCH('Planning Ngrps'!$A27,'Planning CPRP'!$A$10:$A$170,0),MATCH('Planning Ngrps'!AU$9,'Planning CPRP'!$G$9:$BA$9,0)),"")</f>
        <v/>
      </c>
      <c r="AV27" s="158" t="str">
        <f>IFERROR(INDEX('Jan 2019'!$G$2:$BK$158,MATCH('Planning Ngrps'!$A27,'Jan 2019'!$A$2:$A$160,0),MATCH(AV$9,'Jan 2019'!$G$1:$BK$1,0))/INDEX('Planning CPRP'!$G$10:$BA$168,MATCH('Planning Ngrps'!$A27,'Planning CPRP'!$A$10:$A$170,0),MATCH('Planning Ngrps'!AV$9,'Planning CPRP'!$G$9:$BA$9,0)),"")</f>
        <v/>
      </c>
      <c r="AW27" s="158" t="str">
        <f>IFERROR(INDEX('Jan 2019'!$G$2:$BK$158,MATCH('Planning Ngrps'!$A27,'Jan 2019'!$A$2:$A$160,0),MATCH(AW$9,'Jan 2019'!$G$1:$BK$1,0))/INDEX('Planning CPRP'!$G$10:$BA$168,MATCH('Planning Ngrps'!$A27,'Planning CPRP'!$A$10:$A$170,0),MATCH('Planning Ngrps'!AW$9,'Planning CPRP'!$G$9:$BA$9,0)),"")</f>
        <v/>
      </c>
      <c r="AX27" s="158" t="str">
        <f>IFERROR(INDEX('Jan 2019'!$G$2:$BK$158,MATCH('Planning Ngrps'!$A27,'Jan 2019'!$A$2:$A$160,0),MATCH(AX$9,'Jan 2019'!$G$1:$BK$1,0))/INDEX('Planning CPRP'!$G$10:$BA$168,MATCH('Planning Ngrps'!$A27,'Planning CPRP'!$A$10:$A$170,0),MATCH('Planning Ngrps'!AX$9,'Planning CPRP'!$G$9:$BA$9,0)),"")</f>
        <v/>
      </c>
      <c r="AY27" s="158" t="str">
        <f>IFERROR(INDEX('Jan 2019'!$G$2:$BK$158,MATCH('Planning Ngrps'!$A27,'Jan 2019'!$A$2:$A$160,0),MATCH(AY$9,'Jan 2019'!$G$1:$BK$1,0))/INDEX('Planning CPRP'!$G$10:$BA$168,MATCH('Planning Ngrps'!$A27,'Planning CPRP'!$A$10:$A$170,0),MATCH('Planning Ngrps'!AY$9,'Planning CPRP'!$G$9:$BA$9,0)),"")</f>
        <v/>
      </c>
      <c r="AZ27" s="158" t="str">
        <f>IFERROR(INDEX('Jan 2019'!$G$2:$BK$158,MATCH('Planning Ngrps'!$A27,'Jan 2019'!$A$2:$A$160,0),MATCH(AZ$9,'Jan 2019'!$G$1:$BK$1,0))/INDEX('Planning CPRP'!$G$10:$BA$168,MATCH('Planning Ngrps'!$A27,'Planning CPRP'!$A$10:$A$170,0),MATCH('Planning Ngrps'!AZ$9,'Planning CPRP'!$G$9:$BA$9,0)),"")</f>
        <v/>
      </c>
      <c r="BA27" s="158" t="str">
        <f>IFERROR(INDEX('Jan 2019'!$G$2:$BK$158,MATCH('Planning Ngrps'!$A27,'Jan 2019'!$A$2:$A$160,0),MATCH(BA$9,'Jan 2019'!$G$1:$BK$1,0))/INDEX('Planning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IFERROR(INDEX('Jan 2019'!$G$2:$BK$158,MATCH('Planning Ngrps'!$A28,'Jan 2019'!$A$2:$A$160,0),MATCH(G$9,'Jan 2019'!$G$1:$BK$1,0))/INDEX('Planning CPRP'!$G$10:$BA$168,MATCH('Planning Ngrps'!$A28,'Planning CPRP'!$A$10:$A$170,0),MATCH('Planning Ngrps'!G$9,'Planning CPRP'!$G$9:$BA$9,0)),"")</f>
        <v/>
      </c>
      <c r="H28" s="158" t="str">
        <f>IFERROR(INDEX('Jan 2019'!$G$2:$BK$158,MATCH('Planning Ngrps'!$A28,'Jan 2019'!$A$2:$A$160,0),MATCH(H$9,'Jan 2019'!$G$1:$BK$1,0))/INDEX('Planning CPRP'!$G$10:$BA$168,MATCH('Planning Ngrps'!$A28,'Planning CPRP'!$A$10:$A$170,0),MATCH('Planning Ngrps'!H$9,'Planning CPRP'!$G$9:$BA$9,0)),"")</f>
        <v/>
      </c>
      <c r="I28" s="158" t="str">
        <f>IFERROR(INDEX('Jan 2019'!$G$2:$BK$158,MATCH('Planning Ngrps'!$A28,'Jan 2019'!$A$2:$A$160,0),MATCH(I$9,'Jan 2019'!$G$1:$BK$1,0))/INDEX('Planning CPRP'!$G$10:$BA$168,MATCH('Planning Ngrps'!$A28,'Planning CPRP'!$A$10:$A$170,0),MATCH('Planning Ngrps'!I$9,'Planning CPRP'!$G$9:$BA$9,0)),"")</f>
        <v/>
      </c>
      <c r="J28" s="158" t="str">
        <f>IFERROR(INDEX('Jan 2019'!$G$2:$BK$158,MATCH('Planning Ngrps'!$A28,'Jan 2019'!$A$2:$A$160,0),MATCH(J$9,'Jan 2019'!$G$1:$BK$1,0))/INDEX('Planning CPRP'!$G$10:$BA$168,MATCH('Planning Ngrps'!$A28,'Planning CPRP'!$A$10:$A$170,0),MATCH('Planning Ngrps'!J$9,'Planning CPRP'!$G$9:$BA$9,0)),"")</f>
        <v/>
      </c>
      <c r="K28" s="158" t="str">
        <f>IFERROR(INDEX('Jan 2019'!$G$2:$BK$158,MATCH('Planning Ngrps'!$A28,'Jan 2019'!$A$2:$A$160,0),MATCH(K$9,'Jan 2019'!$G$1:$BK$1,0))/INDEX('Planning CPRP'!$G$10:$BA$168,MATCH('Planning Ngrps'!$A28,'Planning CPRP'!$A$10:$A$170,0),MATCH('Planning Ngrps'!K$9,'Planning CPRP'!$G$9:$BA$9,0)),"")</f>
        <v/>
      </c>
      <c r="L28" s="158" t="str">
        <f>IFERROR(INDEX('Jan 2019'!$G$2:$BK$158,MATCH('Planning Ngrps'!$A28,'Jan 2019'!$A$2:$A$160,0),MATCH(L$9,'Jan 2019'!$G$1:$BK$1,0))/INDEX('Planning CPRP'!$G$10:$BA$168,MATCH('Planning Ngrps'!$A28,'Planning CPRP'!$A$10:$A$170,0),MATCH('Planning Ngrps'!L$9,'Planning CPRP'!$G$9:$BA$9,0)),"")</f>
        <v/>
      </c>
      <c r="M28" s="158" t="str">
        <f>IFERROR(INDEX('Jan 2019'!$G$2:$BK$158,MATCH('Planning Ngrps'!$A28,'Jan 2019'!$A$2:$A$160,0),MATCH(M$9,'Jan 2019'!$G$1:$BK$1,0))/INDEX('Planning CPRP'!$G$10:$BA$168,MATCH('Planning Ngrps'!$A28,'Planning CPRP'!$A$10:$A$170,0),MATCH('Planning Ngrps'!M$9,'Planning CPRP'!$G$9:$BA$9,0)),"")</f>
        <v/>
      </c>
      <c r="N28" s="158" t="str">
        <f>IFERROR(INDEX('Jan 2019'!$G$2:$BK$158,MATCH('Planning Ngrps'!$A28,'Jan 2019'!$A$2:$A$160,0),MATCH(N$9,'Jan 2019'!$G$1:$BK$1,0))/INDEX('Planning CPRP'!$G$10:$BA$168,MATCH('Planning Ngrps'!$A28,'Planning CPRP'!$A$10:$A$170,0),MATCH('Planning Ngrps'!N$9,'Planning CPRP'!$G$9:$BA$9,0)),"")</f>
        <v/>
      </c>
      <c r="O28" s="158" t="str">
        <f>IFERROR(INDEX('Jan 2019'!$G$2:$BK$158,MATCH('Planning Ngrps'!$A28,'Jan 2019'!$A$2:$A$160,0),MATCH(O$9,'Jan 2019'!$G$1:$BK$1,0))/INDEX('Planning CPRP'!$G$10:$BA$168,MATCH('Planning Ngrps'!$A28,'Planning CPRP'!$A$10:$A$170,0),MATCH('Planning Ngrps'!O$9,'Planning CPRP'!$G$9:$BA$9,0)),"")</f>
        <v/>
      </c>
      <c r="P28" s="158" t="str">
        <f>IFERROR(INDEX('Jan 2019'!$G$2:$BK$158,MATCH('Planning Ngrps'!$A28,'Jan 2019'!$A$2:$A$160,0),MATCH(P$9,'Jan 2019'!$G$1:$BK$1,0))/INDEX('Planning CPRP'!$G$10:$BA$168,MATCH('Planning Ngrps'!$A28,'Planning CPRP'!$A$10:$A$170,0),MATCH('Planning Ngrps'!P$9,'Planning CPRP'!$G$9:$BA$9,0)),"")</f>
        <v/>
      </c>
      <c r="Q28" s="158" t="str">
        <f>IFERROR(INDEX('Jan 2019'!$G$2:$BK$158,MATCH('Planning Ngrps'!$A28,'Jan 2019'!$A$2:$A$160,0),MATCH(Q$9,'Jan 2019'!$G$1:$BK$1,0))/INDEX('Planning CPRP'!$G$10:$BA$168,MATCH('Planning Ngrps'!$A28,'Planning CPRP'!$A$10:$A$170,0),MATCH('Planning Ngrps'!Q$9,'Planning CPRP'!$G$9:$BA$9,0)),"")</f>
        <v/>
      </c>
      <c r="R28" s="158" t="str">
        <f>IFERROR(INDEX('Jan 2019'!$G$2:$BK$158,MATCH('Planning Ngrps'!$A28,'Jan 2019'!$A$2:$A$160,0),MATCH(R$9,'Jan 2019'!$G$1:$BK$1,0))/INDEX('Planning CPRP'!$G$10:$BA$168,MATCH('Planning Ngrps'!$A28,'Planning CPRP'!$A$10:$A$170,0),MATCH('Planning Ngrps'!R$9,'Planning CPRP'!$G$9:$BA$9,0)),"")</f>
        <v/>
      </c>
      <c r="S28" s="158" t="str">
        <f>IFERROR(INDEX('Jan 2019'!$G$2:$BK$158,MATCH('Planning Ngrps'!$A28,'Jan 2019'!$A$2:$A$160,0),MATCH(S$9,'Jan 2019'!$G$1:$BK$1,0))/INDEX('Planning CPRP'!$G$10:$BA$168,MATCH('Planning Ngrps'!$A28,'Planning CPRP'!$A$10:$A$170,0),MATCH('Planning Ngrps'!S$9,'Planning CPRP'!$G$9:$BA$9,0)),"")</f>
        <v/>
      </c>
      <c r="T28" s="158" t="str">
        <f>IFERROR(INDEX('Jan 2019'!$G$2:$BK$158,MATCH('Planning Ngrps'!$A28,'Jan 2019'!$A$2:$A$160,0),MATCH(T$9,'Jan 2019'!$G$1:$BK$1,0))/INDEX('Planning CPRP'!$G$10:$BA$168,MATCH('Planning Ngrps'!$A28,'Planning CPRP'!$A$10:$A$170,0),MATCH('Planning Ngrps'!T$9,'Planning CPRP'!$G$9:$BA$9,0)),"")</f>
        <v/>
      </c>
      <c r="U28" s="158" t="str">
        <f>IFERROR(INDEX('Jan 2019'!$G$2:$BK$158,MATCH('Planning Ngrps'!$A28,'Jan 2019'!$A$2:$A$160,0),MATCH(U$9,'Jan 2019'!$G$1:$BK$1,0))/INDEX('Planning CPRP'!$G$10:$BA$168,MATCH('Planning Ngrps'!$A28,'Planning CPRP'!$A$10:$A$170,0),MATCH('Planning Ngrps'!U$9,'Planning CPRP'!$G$9:$BA$9,0)),"")</f>
        <v/>
      </c>
      <c r="V28" s="158" t="str">
        <f>IFERROR(INDEX('Jan 2019'!$G$2:$BK$158,MATCH('Planning Ngrps'!$A28,'Jan 2019'!$A$2:$A$160,0),MATCH(V$9,'Jan 2019'!$G$1:$BK$1,0))/INDEX('Planning CPRP'!$G$10:$BA$168,MATCH('Planning Ngrps'!$A28,'Planning CPRP'!$A$10:$A$170,0),MATCH('Planning Ngrps'!V$9,'Planning CPRP'!$G$9:$BA$9,0)),"")</f>
        <v/>
      </c>
      <c r="W28" s="158" t="str">
        <f>IFERROR(INDEX('Jan 2019'!$G$2:$BK$158,MATCH('Planning Ngrps'!$A28,'Jan 2019'!$A$2:$A$160,0),MATCH(W$9,'Jan 2019'!$G$1:$BK$1,0))/INDEX('Planning CPRP'!$G$10:$BA$168,MATCH('Planning Ngrps'!$A28,'Planning CPRP'!$A$10:$A$170,0),MATCH('Planning Ngrps'!W$9,'Planning CPRP'!$G$9:$BA$9,0)),"")</f>
        <v/>
      </c>
      <c r="X28" s="158" t="str">
        <f>IFERROR(INDEX('Jan 2019'!$G$2:$BK$158,MATCH('Planning Ngrps'!$A28,'Jan 2019'!$A$2:$A$160,0),MATCH(X$9,'Jan 2019'!$G$1:$BK$1,0))/INDEX('Planning CPRP'!$G$10:$BA$168,MATCH('Planning Ngrps'!$A28,'Planning CPRP'!$A$10:$A$170,0),MATCH('Planning Ngrps'!X$9,'Planning CPRP'!$G$9:$BA$9,0)),"")</f>
        <v/>
      </c>
      <c r="Y28" s="158" t="str">
        <f>IFERROR(INDEX('Jan 2019'!$G$2:$BK$158,MATCH('Planning Ngrps'!$A28,'Jan 2019'!$A$2:$A$160,0),MATCH(Y$9,'Jan 2019'!$G$1:$BK$1,0))/INDEX('Planning CPRP'!$G$10:$BA$168,MATCH('Planning Ngrps'!$A28,'Planning CPRP'!$A$10:$A$170,0),MATCH('Planning Ngrps'!Y$9,'Planning CPRP'!$G$9:$BA$9,0)),"")</f>
        <v/>
      </c>
      <c r="Z28" s="158" t="str">
        <f>IFERROR(INDEX('Jan 2019'!$G$2:$BK$158,MATCH('Planning Ngrps'!$A28,'Jan 2019'!$A$2:$A$160,0),MATCH(Z$9,'Jan 2019'!$G$1:$BK$1,0))/INDEX('Planning CPRP'!$G$10:$BA$168,MATCH('Planning Ngrps'!$A28,'Planning CPRP'!$A$10:$A$170,0),MATCH('Planning Ngrps'!Z$9,'Planning CPRP'!$G$9:$BA$9,0)),"")</f>
        <v/>
      </c>
      <c r="AA28" s="158" t="str">
        <f>IFERROR(INDEX('Jan 2019'!$G$2:$BK$158,MATCH('Planning Ngrps'!$A28,'Jan 2019'!$A$2:$A$160,0),MATCH(AA$9,'Jan 2019'!$G$1:$BK$1,0))/INDEX('Planning CPRP'!$G$10:$BA$168,MATCH('Planning Ngrps'!$A28,'Planning CPRP'!$A$10:$A$170,0),MATCH('Planning Ngrps'!AA$9,'Planning CPRP'!$G$9:$BA$9,0)),"")</f>
        <v/>
      </c>
      <c r="AB28" s="158" t="str">
        <f>IFERROR(INDEX('Jan 2019'!$G$2:$BK$158,MATCH('Planning Ngrps'!$A28,'Jan 2019'!$A$2:$A$160,0),MATCH(AB$9,'Jan 2019'!$G$1:$BK$1,0))/INDEX('Planning CPRP'!$G$10:$BA$168,MATCH('Planning Ngrps'!$A28,'Planning CPRP'!$A$10:$A$170,0),MATCH('Planning Ngrps'!AB$9,'Planning CPRP'!$G$9:$BA$9,0)),"")</f>
        <v/>
      </c>
      <c r="AC28" s="158" t="str">
        <f>IFERROR(INDEX('Jan 2019'!$G$2:$BK$158,MATCH('Planning Ngrps'!$A28,'Jan 2019'!$A$2:$A$160,0),MATCH(AC$9,'Jan 2019'!$G$1:$BK$1,0))/INDEX('Planning CPRP'!$G$10:$BA$168,MATCH('Planning Ngrps'!$A28,'Planning CPRP'!$A$10:$A$170,0),MATCH('Planning Ngrps'!AC$9,'Planning CPRP'!$G$9:$BA$9,0)),"")</f>
        <v/>
      </c>
      <c r="AD28" s="158" t="str">
        <f>IFERROR(INDEX('Jan 2019'!$G$2:$BK$158,MATCH('Planning Ngrps'!$A28,'Jan 2019'!$A$2:$A$160,0),MATCH(AD$9,'Jan 2019'!$G$1:$BK$1,0))/INDEX('Planning CPRP'!$G$10:$BA$168,MATCH('Planning Ngrps'!$A28,'Planning CPRP'!$A$10:$A$170,0),MATCH('Planning Ngrps'!AD$9,'Planning CPRP'!$G$9:$BA$9,0)),"")</f>
        <v/>
      </c>
      <c r="AE28" s="158" t="str">
        <f>IFERROR(INDEX('Jan 2019'!$G$2:$BK$158,MATCH('Planning Ngrps'!$A28,'Jan 2019'!$A$2:$A$160,0),MATCH(AE$9,'Jan 2019'!$G$1:$BK$1,0))/INDEX('Planning CPRP'!$G$10:$BA$168,MATCH('Planning Ngrps'!$A28,'Planning CPRP'!$A$10:$A$170,0),MATCH('Planning Ngrps'!AE$9,'Planning CPRP'!$G$9:$BA$9,0)),"")</f>
        <v/>
      </c>
      <c r="AF28" s="158" t="str">
        <f>IFERROR(INDEX('Jan 2019'!$G$2:$BK$158,MATCH('Planning Ngrps'!$A28,'Jan 2019'!$A$2:$A$160,0),MATCH(AF$9,'Jan 2019'!$G$1:$BK$1,0))/INDEX('Planning CPRP'!$G$10:$BA$168,MATCH('Planning Ngrps'!$A28,'Planning CPRP'!$A$10:$A$170,0),MATCH('Planning Ngrps'!AF$9,'Planning CPRP'!$G$9:$BA$9,0)),"")</f>
        <v/>
      </c>
      <c r="AG28" s="158" t="str">
        <f>IFERROR(INDEX('Jan 2019'!$G$2:$BK$158,MATCH('Planning Ngrps'!$A28,'Jan 2019'!$A$2:$A$160,0),MATCH(AG$9,'Jan 2019'!$G$1:$BK$1,0))/INDEX('Planning CPRP'!$G$10:$BA$168,MATCH('Planning Ngrps'!$A28,'Planning CPRP'!$A$10:$A$170,0),MATCH('Planning Ngrps'!AG$9,'Planning CPRP'!$G$9:$BA$9,0)),"")</f>
        <v/>
      </c>
      <c r="AH28" s="158" t="str">
        <f>IFERROR(INDEX('Jan 2019'!$G$2:$BK$158,MATCH('Planning Ngrps'!$A28,'Jan 2019'!$A$2:$A$160,0),MATCH(AH$9,'Jan 2019'!$G$1:$BK$1,0))/INDEX('Planning CPRP'!$G$10:$BA$168,MATCH('Planning Ngrps'!$A28,'Planning CPRP'!$A$10:$A$170,0),MATCH('Planning Ngrps'!AH$9,'Planning CPRP'!$G$9:$BA$9,0)),"")</f>
        <v/>
      </c>
      <c r="AI28" s="158" t="str">
        <f>IFERROR(INDEX('Jan 2019'!$G$2:$BK$158,MATCH('Planning Ngrps'!$A28,'Jan 2019'!$A$2:$A$160,0),MATCH(AI$9,'Jan 2019'!$G$1:$BK$1,0))/INDEX('Planning CPRP'!$G$10:$BA$168,MATCH('Planning Ngrps'!$A28,'Planning CPRP'!$A$10:$A$170,0),MATCH('Planning Ngrps'!AI$9,'Planning CPRP'!$G$9:$BA$9,0)),"")</f>
        <v/>
      </c>
      <c r="AJ28" s="158" t="str">
        <f>IFERROR(INDEX('Jan 2019'!$G$2:$BK$158,MATCH('Planning Ngrps'!$A28,'Jan 2019'!$A$2:$A$160,0),MATCH(AJ$9,'Jan 2019'!$G$1:$BK$1,0))/INDEX('Planning CPRP'!$G$10:$BA$168,MATCH('Planning Ngrps'!$A28,'Planning CPRP'!$A$10:$A$170,0),MATCH('Planning Ngrps'!AJ$9,'Planning CPRP'!$G$9:$BA$9,0)),"")</f>
        <v/>
      </c>
      <c r="AK28" s="158" t="str">
        <f>IFERROR(INDEX('Jan 2019'!$G$2:$BK$158,MATCH('Planning Ngrps'!$A28,'Jan 2019'!$A$2:$A$160,0),MATCH(AK$9,'Jan 2019'!$G$1:$BK$1,0))/INDEX('Planning CPRP'!$G$10:$BA$168,MATCH('Planning Ngrps'!$A28,'Planning CPRP'!$A$10:$A$170,0),MATCH('Planning Ngrps'!AK$9,'Planning CPRP'!$G$9:$BA$9,0)),"")</f>
        <v/>
      </c>
      <c r="AL28" s="158" t="str">
        <f>IFERROR(INDEX('Jan 2019'!$G$2:$BK$158,MATCH('Planning Ngrps'!$A28,'Jan 2019'!$A$2:$A$160,0),MATCH(AL$9,'Jan 2019'!$G$1:$BK$1,0))/INDEX('Planning CPRP'!$G$10:$BA$168,MATCH('Planning Ngrps'!$A28,'Planning CPRP'!$A$10:$A$170,0),MATCH('Planning Ngrps'!AL$9,'Planning CPRP'!$G$9:$BA$9,0)),"")</f>
        <v/>
      </c>
      <c r="AM28" s="158" t="str">
        <f>IFERROR(INDEX('Jan 2019'!$G$2:$BK$158,MATCH('Planning Ngrps'!$A28,'Jan 2019'!$A$2:$A$160,0),MATCH(AM$9,'Jan 2019'!$G$1:$BK$1,0))/INDEX('Planning CPRP'!$G$10:$BA$168,MATCH('Planning Ngrps'!$A28,'Planning CPRP'!$A$10:$A$170,0),MATCH('Planning Ngrps'!AM$9,'Planning CPRP'!$G$9:$BA$9,0)),"")</f>
        <v/>
      </c>
      <c r="AN28" s="158" t="str">
        <f>IFERROR(INDEX('Jan 2019'!$G$2:$BK$158,MATCH('Planning Ngrps'!$A28,'Jan 2019'!$A$2:$A$160,0),MATCH(AN$9,'Jan 2019'!$G$1:$BK$1,0))/INDEX('Planning CPRP'!$G$10:$BA$168,MATCH('Planning Ngrps'!$A28,'Planning CPRP'!$A$10:$A$170,0),MATCH('Planning Ngrps'!AN$9,'Planning CPRP'!$G$9:$BA$9,0)),"")</f>
        <v/>
      </c>
      <c r="AO28" s="158" t="str">
        <f>IFERROR(INDEX('Jan 2019'!$G$2:$BK$158,MATCH('Planning Ngrps'!$A28,'Jan 2019'!$A$2:$A$160,0),MATCH(AO$9,'Jan 2019'!$G$1:$BK$1,0))/INDEX('Planning CPRP'!$G$10:$BA$168,MATCH('Planning Ngrps'!$A28,'Planning CPRP'!$A$10:$A$170,0),MATCH('Planning Ngrps'!AO$9,'Planning CPRP'!$G$9:$BA$9,0)),"")</f>
        <v/>
      </c>
      <c r="AP28" s="158" t="str">
        <f>IFERROR(INDEX('Jan 2019'!$G$2:$BK$158,MATCH('Planning Ngrps'!$A28,'Jan 2019'!$A$2:$A$160,0),MATCH(AP$9,'Jan 2019'!$G$1:$BK$1,0))/INDEX('Planning CPRP'!$G$10:$BA$168,MATCH('Planning Ngrps'!$A28,'Planning CPRP'!$A$10:$A$170,0),MATCH('Planning Ngrps'!AP$9,'Planning CPRP'!$G$9:$BA$9,0)),"")</f>
        <v/>
      </c>
      <c r="AQ28" s="158" t="str">
        <f>IFERROR(INDEX('Jan 2019'!$G$2:$BK$158,MATCH('Planning Ngrps'!$A28,'Jan 2019'!$A$2:$A$160,0),MATCH(AQ$9,'Jan 2019'!$G$1:$BK$1,0))/INDEX('Planning CPRP'!$G$10:$BA$168,MATCH('Planning Ngrps'!$A28,'Planning CPRP'!$A$10:$A$170,0),MATCH('Planning Ngrps'!AQ$9,'Planning CPRP'!$G$9:$BA$9,0)),"")</f>
        <v/>
      </c>
      <c r="AR28" s="158" t="str">
        <f>IFERROR(INDEX('Jan 2019'!$G$2:$BK$158,MATCH('Planning Ngrps'!$A28,'Jan 2019'!$A$2:$A$160,0),MATCH(AR$9,'Jan 2019'!$G$1:$BK$1,0))/INDEX('Planning CPRP'!$G$10:$BA$168,MATCH('Planning Ngrps'!$A28,'Planning CPRP'!$A$10:$A$170,0),MATCH('Planning Ngrps'!AR$9,'Planning CPRP'!$G$9:$BA$9,0)),"")</f>
        <v/>
      </c>
      <c r="AS28" s="158" t="str">
        <f>IFERROR(INDEX('Jan 2019'!$G$2:$BK$158,MATCH('Planning Ngrps'!$A28,'Jan 2019'!$A$2:$A$160,0),MATCH(AS$9,'Jan 2019'!$G$1:$BK$1,0))/INDEX('Planning CPRP'!$G$10:$BA$168,MATCH('Planning Ngrps'!$A28,'Planning CPRP'!$A$10:$A$170,0),MATCH('Planning Ngrps'!AS$9,'Planning CPRP'!$G$9:$BA$9,0)),"")</f>
        <v/>
      </c>
      <c r="AT28" s="158" t="str">
        <f>IFERROR(INDEX('Jan 2019'!$G$2:$BK$158,MATCH('Planning Ngrps'!$A28,'Jan 2019'!$A$2:$A$160,0),MATCH(AT$9,'Jan 2019'!$G$1:$BK$1,0))/INDEX('Planning CPRP'!$G$10:$BA$168,MATCH('Planning Ngrps'!$A28,'Planning CPRP'!$A$10:$A$170,0),MATCH('Planning Ngrps'!AT$9,'Planning CPRP'!$G$9:$BA$9,0)),"")</f>
        <v/>
      </c>
      <c r="AU28" s="158" t="str">
        <f>IFERROR(INDEX('Jan 2019'!$G$2:$BK$158,MATCH('Planning Ngrps'!$A28,'Jan 2019'!$A$2:$A$160,0),MATCH(AU$9,'Jan 2019'!$G$1:$BK$1,0))/INDEX('Planning CPRP'!$G$10:$BA$168,MATCH('Planning Ngrps'!$A28,'Planning CPRP'!$A$10:$A$170,0),MATCH('Planning Ngrps'!AU$9,'Planning CPRP'!$G$9:$BA$9,0)),"")</f>
        <v/>
      </c>
      <c r="AV28" s="158" t="str">
        <f>IFERROR(INDEX('Jan 2019'!$G$2:$BK$158,MATCH('Planning Ngrps'!$A28,'Jan 2019'!$A$2:$A$160,0),MATCH(AV$9,'Jan 2019'!$G$1:$BK$1,0))/INDEX('Planning CPRP'!$G$10:$BA$168,MATCH('Planning Ngrps'!$A28,'Planning CPRP'!$A$10:$A$170,0),MATCH('Planning Ngrps'!AV$9,'Planning CPRP'!$G$9:$BA$9,0)),"")</f>
        <v/>
      </c>
      <c r="AW28" s="158" t="str">
        <f>IFERROR(INDEX('Jan 2019'!$G$2:$BK$158,MATCH('Planning Ngrps'!$A28,'Jan 2019'!$A$2:$A$160,0),MATCH(AW$9,'Jan 2019'!$G$1:$BK$1,0))/INDEX('Planning CPRP'!$G$10:$BA$168,MATCH('Planning Ngrps'!$A28,'Planning CPRP'!$A$10:$A$170,0),MATCH('Planning Ngrps'!AW$9,'Planning CPRP'!$G$9:$BA$9,0)),"")</f>
        <v/>
      </c>
      <c r="AX28" s="158" t="str">
        <f>IFERROR(INDEX('Jan 2019'!$G$2:$BK$158,MATCH('Planning Ngrps'!$A28,'Jan 2019'!$A$2:$A$160,0),MATCH(AX$9,'Jan 2019'!$G$1:$BK$1,0))/INDEX('Planning CPRP'!$G$10:$BA$168,MATCH('Planning Ngrps'!$A28,'Planning CPRP'!$A$10:$A$170,0),MATCH('Planning Ngrps'!AX$9,'Planning CPRP'!$G$9:$BA$9,0)),"")</f>
        <v/>
      </c>
      <c r="AY28" s="158" t="str">
        <f>IFERROR(INDEX('Jan 2019'!$G$2:$BK$158,MATCH('Planning Ngrps'!$A28,'Jan 2019'!$A$2:$A$160,0),MATCH(AY$9,'Jan 2019'!$G$1:$BK$1,0))/INDEX('Planning CPRP'!$G$10:$BA$168,MATCH('Planning Ngrps'!$A28,'Planning CPRP'!$A$10:$A$170,0),MATCH('Planning Ngrps'!AY$9,'Planning CPRP'!$G$9:$BA$9,0)),"")</f>
        <v/>
      </c>
      <c r="AZ28" s="158" t="str">
        <f>IFERROR(INDEX('Jan 2019'!$G$2:$BK$158,MATCH('Planning Ngrps'!$A28,'Jan 2019'!$A$2:$A$160,0),MATCH(AZ$9,'Jan 2019'!$G$1:$BK$1,0))/INDEX('Planning CPRP'!$G$10:$BA$168,MATCH('Planning Ngrps'!$A28,'Planning CPRP'!$A$10:$A$170,0),MATCH('Planning Ngrps'!AZ$9,'Planning CPRP'!$G$9:$BA$9,0)),"")</f>
        <v/>
      </c>
      <c r="BA28" s="158" t="str">
        <f>IFERROR(INDEX('Jan 2019'!$G$2:$BK$158,MATCH('Planning Ngrps'!$A28,'Jan 2019'!$A$2:$A$160,0),MATCH(BA$9,'Jan 2019'!$G$1:$BK$1,0))/INDEX('Planning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IFERROR(INDEX('Jan 2019'!$G$2:$BK$158,MATCH('Planning Ngrps'!$A29,'Jan 2019'!$A$2:$A$160,0),MATCH(G$9,'Jan 2019'!$G$1:$BK$1,0))/INDEX('Planning CPRP'!$G$10:$BA$168,MATCH('Planning Ngrps'!$A29,'Planning CPRP'!$A$10:$A$170,0),MATCH('Planning Ngrps'!G$9,'Planning CPRP'!$G$9:$BA$9,0)),"")</f>
        <v/>
      </c>
      <c r="H29" s="158" t="str">
        <f>IFERROR(INDEX('Jan 2019'!$G$2:$BK$158,MATCH('Planning Ngrps'!$A29,'Jan 2019'!$A$2:$A$160,0),MATCH(H$9,'Jan 2019'!$G$1:$BK$1,0))/INDEX('Planning CPRP'!$G$10:$BA$168,MATCH('Planning Ngrps'!$A29,'Planning CPRP'!$A$10:$A$170,0),MATCH('Planning Ngrps'!H$9,'Planning CPRP'!$G$9:$BA$9,0)),"")</f>
        <v/>
      </c>
      <c r="I29" s="158" t="str">
        <f>IFERROR(INDEX('Jan 2019'!$G$2:$BK$158,MATCH('Planning Ngrps'!$A29,'Jan 2019'!$A$2:$A$160,0),MATCH(I$9,'Jan 2019'!$G$1:$BK$1,0))/INDEX('Planning CPRP'!$G$10:$BA$168,MATCH('Planning Ngrps'!$A29,'Planning CPRP'!$A$10:$A$170,0),MATCH('Planning Ngrps'!I$9,'Planning CPRP'!$G$9:$BA$9,0)),"")</f>
        <v/>
      </c>
      <c r="J29" s="158" t="str">
        <f>IFERROR(INDEX('Jan 2019'!$G$2:$BK$158,MATCH('Planning Ngrps'!$A29,'Jan 2019'!$A$2:$A$160,0),MATCH(J$9,'Jan 2019'!$G$1:$BK$1,0))/INDEX('Planning CPRP'!$G$10:$BA$168,MATCH('Planning Ngrps'!$A29,'Planning CPRP'!$A$10:$A$170,0),MATCH('Planning Ngrps'!J$9,'Planning CPRP'!$G$9:$BA$9,0)),"")</f>
        <v/>
      </c>
      <c r="K29" s="158" t="str">
        <f>IFERROR(INDEX('Jan 2019'!$G$2:$BK$158,MATCH('Planning Ngrps'!$A29,'Jan 2019'!$A$2:$A$160,0),MATCH(K$9,'Jan 2019'!$G$1:$BK$1,0))/INDEX('Planning CPRP'!$G$10:$BA$168,MATCH('Planning Ngrps'!$A29,'Planning CPRP'!$A$10:$A$170,0),MATCH('Planning Ngrps'!K$9,'Planning CPRP'!$G$9:$BA$9,0)),"")</f>
        <v/>
      </c>
      <c r="L29" s="158" t="str">
        <f>IFERROR(INDEX('Jan 2019'!$G$2:$BK$158,MATCH('Planning Ngrps'!$A29,'Jan 2019'!$A$2:$A$160,0),MATCH(L$9,'Jan 2019'!$G$1:$BK$1,0))/INDEX('Planning CPRP'!$G$10:$BA$168,MATCH('Planning Ngrps'!$A29,'Planning CPRP'!$A$10:$A$170,0),MATCH('Planning Ngrps'!L$9,'Planning CPRP'!$G$9:$BA$9,0)),"")</f>
        <v/>
      </c>
      <c r="M29" s="158" t="str">
        <f>IFERROR(INDEX('Jan 2019'!$G$2:$BK$158,MATCH('Planning Ngrps'!$A29,'Jan 2019'!$A$2:$A$160,0),MATCH(M$9,'Jan 2019'!$G$1:$BK$1,0))/INDEX('Planning CPRP'!$G$10:$BA$168,MATCH('Planning Ngrps'!$A29,'Planning CPRP'!$A$10:$A$170,0),MATCH('Planning Ngrps'!M$9,'Planning CPRP'!$G$9:$BA$9,0)),"")</f>
        <v/>
      </c>
      <c r="N29" s="158" t="str">
        <f>IFERROR(INDEX('Jan 2019'!$G$2:$BK$158,MATCH('Planning Ngrps'!$A29,'Jan 2019'!$A$2:$A$160,0),MATCH(N$9,'Jan 2019'!$G$1:$BK$1,0))/INDEX('Planning CPRP'!$G$10:$BA$168,MATCH('Planning Ngrps'!$A29,'Planning CPRP'!$A$10:$A$170,0),MATCH('Planning Ngrps'!N$9,'Planning CPRP'!$G$9:$BA$9,0)),"")</f>
        <v/>
      </c>
      <c r="O29" s="158" t="str">
        <f>IFERROR(INDEX('Jan 2019'!$G$2:$BK$158,MATCH('Planning Ngrps'!$A29,'Jan 2019'!$A$2:$A$160,0),MATCH(O$9,'Jan 2019'!$G$1:$BK$1,0))/INDEX('Planning CPRP'!$G$10:$BA$168,MATCH('Planning Ngrps'!$A29,'Planning CPRP'!$A$10:$A$170,0),MATCH('Planning Ngrps'!O$9,'Planning CPRP'!$G$9:$BA$9,0)),"")</f>
        <v/>
      </c>
      <c r="P29" s="158" t="str">
        <f>IFERROR(INDEX('Jan 2019'!$G$2:$BK$158,MATCH('Planning Ngrps'!$A29,'Jan 2019'!$A$2:$A$160,0),MATCH(P$9,'Jan 2019'!$G$1:$BK$1,0))/INDEX('Planning CPRP'!$G$10:$BA$168,MATCH('Planning Ngrps'!$A29,'Planning CPRP'!$A$10:$A$170,0),MATCH('Planning Ngrps'!P$9,'Planning CPRP'!$G$9:$BA$9,0)),"")</f>
        <v/>
      </c>
      <c r="Q29" s="158" t="str">
        <f>IFERROR(INDEX('Jan 2019'!$G$2:$BK$158,MATCH('Planning Ngrps'!$A29,'Jan 2019'!$A$2:$A$160,0),MATCH(Q$9,'Jan 2019'!$G$1:$BK$1,0))/INDEX('Planning CPRP'!$G$10:$BA$168,MATCH('Planning Ngrps'!$A29,'Planning CPRP'!$A$10:$A$170,0),MATCH('Planning Ngrps'!Q$9,'Planning CPRP'!$G$9:$BA$9,0)),"")</f>
        <v/>
      </c>
      <c r="R29" s="158" t="str">
        <f>IFERROR(INDEX('Jan 2019'!$G$2:$BK$158,MATCH('Planning Ngrps'!$A29,'Jan 2019'!$A$2:$A$160,0),MATCH(R$9,'Jan 2019'!$G$1:$BK$1,0))/INDEX('Planning CPRP'!$G$10:$BA$168,MATCH('Planning Ngrps'!$A29,'Planning CPRP'!$A$10:$A$170,0),MATCH('Planning Ngrps'!R$9,'Planning CPRP'!$G$9:$BA$9,0)),"")</f>
        <v/>
      </c>
      <c r="S29" s="158" t="str">
        <f>IFERROR(INDEX('Jan 2019'!$G$2:$BK$158,MATCH('Planning Ngrps'!$A29,'Jan 2019'!$A$2:$A$160,0),MATCH(S$9,'Jan 2019'!$G$1:$BK$1,0))/INDEX('Planning CPRP'!$G$10:$BA$168,MATCH('Planning Ngrps'!$A29,'Planning CPRP'!$A$10:$A$170,0),MATCH('Planning Ngrps'!S$9,'Planning CPRP'!$G$9:$BA$9,0)),"")</f>
        <v/>
      </c>
      <c r="T29" s="158" t="str">
        <f>IFERROR(INDEX('Jan 2019'!$G$2:$BK$158,MATCH('Planning Ngrps'!$A29,'Jan 2019'!$A$2:$A$160,0),MATCH(T$9,'Jan 2019'!$G$1:$BK$1,0))/INDEX('Planning CPRP'!$G$10:$BA$168,MATCH('Planning Ngrps'!$A29,'Planning CPRP'!$A$10:$A$170,0),MATCH('Planning Ngrps'!T$9,'Planning CPRP'!$G$9:$BA$9,0)),"")</f>
        <v/>
      </c>
      <c r="U29" s="158" t="str">
        <f>IFERROR(INDEX('Jan 2019'!$G$2:$BK$158,MATCH('Planning Ngrps'!$A29,'Jan 2019'!$A$2:$A$160,0),MATCH(U$9,'Jan 2019'!$G$1:$BK$1,0))/INDEX('Planning CPRP'!$G$10:$BA$168,MATCH('Planning Ngrps'!$A29,'Planning CPRP'!$A$10:$A$170,0),MATCH('Planning Ngrps'!U$9,'Planning CPRP'!$G$9:$BA$9,0)),"")</f>
        <v/>
      </c>
      <c r="V29" s="158" t="str">
        <f>IFERROR(INDEX('Jan 2019'!$G$2:$BK$158,MATCH('Planning Ngrps'!$A29,'Jan 2019'!$A$2:$A$160,0),MATCH(V$9,'Jan 2019'!$G$1:$BK$1,0))/INDEX('Planning CPRP'!$G$10:$BA$168,MATCH('Planning Ngrps'!$A29,'Planning CPRP'!$A$10:$A$170,0),MATCH('Planning Ngrps'!V$9,'Planning CPRP'!$G$9:$BA$9,0)),"")</f>
        <v/>
      </c>
      <c r="W29" s="158" t="str">
        <f>IFERROR(INDEX('Jan 2019'!$G$2:$BK$158,MATCH('Planning Ngrps'!$A29,'Jan 2019'!$A$2:$A$160,0),MATCH(W$9,'Jan 2019'!$G$1:$BK$1,0))/INDEX('Planning CPRP'!$G$10:$BA$168,MATCH('Planning Ngrps'!$A29,'Planning CPRP'!$A$10:$A$170,0),MATCH('Planning Ngrps'!W$9,'Planning CPRP'!$G$9:$BA$9,0)),"")</f>
        <v/>
      </c>
      <c r="X29" s="158" t="str">
        <f>IFERROR(INDEX('Jan 2019'!$G$2:$BK$158,MATCH('Planning Ngrps'!$A29,'Jan 2019'!$A$2:$A$160,0),MATCH(X$9,'Jan 2019'!$G$1:$BK$1,0))/INDEX('Planning CPRP'!$G$10:$BA$168,MATCH('Planning Ngrps'!$A29,'Planning CPRP'!$A$10:$A$170,0),MATCH('Planning Ngrps'!X$9,'Planning CPRP'!$G$9:$BA$9,0)),"")</f>
        <v/>
      </c>
      <c r="Y29" s="158" t="str">
        <f>IFERROR(INDEX('Jan 2019'!$G$2:$BK$158,MATCH('Planning Ngrps'!$A29,'Jan 2019'!$A$2:$A$160,0),MATCH(Y$9,'Jan 2019'!$G$1:$BK$1,0))/INDEX('Planning CPRP'!$G$10:$BA$168,MATCH('Planning Ngrps'!$A29,'Planning CPRP'!$A$10:$A$170,0),MATCH('Planning Ngrps'!Y$9,'Planning CPRP'!$G$9:$BA$9,0)),"")</f>
        <v/>
      </c>
      <c r="Z29" s="158" t="str">
        <f>IFERROR(INDEX('Jan 2019'!$G$2:$BK$158,MATCH('Planning Ngrps'!$A29,'Jan 2019'!$A$2:$A$160,0),MATCH(Z$9,'Jan 2019'!$G$1:$BK$1,0))/INDEX('Planning CPRP'!$G$10:$BA$168,MATCH('Planning Ngrps'!$A29,'Planning CPRP'!$A$10:$A$170,0),MATCH('Planning Ngrps'!Z$9,'Planning CPRP'!$G$9:$BA$9,0)),"")</f>
        <v/>
      </c>
      <c r="AA29" s="158" t="str">
        <f>IFERROR(INDEX('Jan 2019'!$G$2:$BK$158,MATCH('Planning Ngrps'!$A29,'Jan 2019'!$A$2:$A$160,0),MATCH(AA$9,'Jan 2019'!$G$1:$BK$1,0))/INDEX('Planning CPRP'!$G$10:$BA$168,MATCH('Planning Ngrps'!$A29,'Planning CPRP'!$A$10:$A$170,0),MATCH('Planning Ngrps'!AA$9,'Planning CPRP'!$G$9:$BA$9,0)),"")</f>
        <v/>
      </c>
      <c r="AB29" s="158" t="str">
        <f>IFERROR(INDEX('Jan 2019'!$G$2:$BK$158,MATCH('Planning Ngrps'!$A29,'Jan 2019'!$A$2:$A$160,0),MATCH(AB$9,'Jan 2019'!$G$1:$BK$1,0))/INDEX('Planning CPRP'!$G$10:$BA$168,MATCH('Planning Ngrps'!$A29,'Planning CPRP'!$A$10:$A$170,0),MATCH('Planning Ngrps'!AB$9,'Planning CPRP'!$G$9:$BA$9,0)),"")</f>
        <v/>
      </c>
      <c r="AC29" s="158" t="str">
        <f>IFERROR(INDEX('Jan 2019'!$G$2:$BK$158,MATCH('Planning Ngrps'!$A29,'Jan 2019'!$A$2:$A$160,0),MATCH(AC$9,'Jan 2019'!$G$1:$BK$1,0))/INDEX('Planning CPRP'!$G$10:$BA$168,MATCH('Planning Ngrps'!$A29,'Planning CPRP'!$A$10:$A$170,0),MATCH('Planning Ngrps'!AC$9,'Planning CPRP'!$G$9:$BA$9,0)),"")</f>
        <v/>
      </c>
      <c r="AD29" s="158" t="str">
        <f>IFERROR(INDEX('Jan 2019'!$G$2:$BK$158,MATCH('Planning Ngrps'!$A29,'Jan 2019'!$A$2:$A$160,0),MATCH(AD$9,'Jan 2019'!$G$1:$BK$1,0))/INDEX('Planning CPRP'!$G$10:$BA$168,MATCH('Planning Ngrps'!$A29,'Planning CPRP'!$A$10:$A$170,0),MATCH('Planning Ngrps'!AD$9,'Planning CPRP'!$G$9:$BA$9,0)),"")</f>
        <v/>
      </c>
      <c r="AE29" s="158" t="str">
        <f>IFERROR(INDEX('Jan 2019'!$G$2:$BK$158,MATCH('Planning Ngrps'!$A29,'Jan 2019'!$A$2:$A$160,0),MATCH(AE$9,'Jan 2019'!$G$1:$BK$1,0))/INDEX('Planning CPRP'!$G$10:$BA$168,MATCH('Planning Ngrps'!$A29,'Planning CPRP'!$A$10:$A$170,0),MATCH('Planning Ngrps'!AE$9,'Planning CPRP'!$G$9:$BA$9,0)),"")</f>
        <v/>
      </c>
      <c r="AF29" s="158" t="str">
        <f>IFERROR(INDEX('Jan 2019'!$G$2:$BK$158,MATCH('Planning Ngrps'!$A29,'Jan 2019'!$A$2:$A$160,0),MATCH(AF$9,'Jan 2019'!$G$1:$BK$1,0))/INDEX('Planning CPRP'!$G$10:$BA$168,MATCH('Planning Ngrps'!$A29,'Planning CPRP'!$A$10:$A$170,0),MATCH('Planning Ngrps'!AF$9,'Planning CPRP'!$G$9:$BA$9,0)),"")</f>
        <v/>
      </c>
      <c r="AG29" s="158" t="str">
        <f>IFERROR(INDEX('Jan 2019'!$G$2:$BK$158,MATCH('Planning Ngrps'!$A29,'Jan 2019'!$A$2:$A$160,0),MATCH(AG$9,'Jan 2019'!$G$1:$BK$1,0))/INDEX('Planning CPRP'!$G$10:$BA$168,MATCH('Planning Ngrps'!$A29,'Planning CPRP'!$A$10:$A$170,0),MATCH('Planning Ngrps'!AG$9,'Planning CPRP'!$G$9:$BA$9,0)),"")</f>
        <v/>
      </c>
      <c r="AH29" s="158" t="str">
        <f>IFERROR(INDEX('Jan 2019'!$G$2:$BK$158,MATCH('Planning Ngrps'!$A29,'Jan 2019'!$A$2:$A$160,0),MATCH(AH$9,'Jan 2019'!$G$1:$BK$1,0))/INDEX('Planning CPRP'!$G$10:$BA$168,MATCH('Planning Ngrps'!$A29,'Planning CPRP'!$A$10:$A$170,0),MATCH('Planning Ngrps'!AH$9,'Planning CPRP'!$G$9:$BA$9,0)),"")</f>
        <v/>
      </c>
      <c r="AI29" s="158" t="str">
        <f>IFERROR(INDEX('Jan 2019'!$G$2:$BK$158,MATCH('Planning Ngrps'!$A29,'Jan 2019'!$A$2:$A$160,0),MATCH(AI$9,'Jan 2019'!$G$1:$BK$1,0))/INDEX('Planning CPRP'!$G$10:$BA$168,MATCH('Planning Ngrps'!$A29,'Planning CPRP'!$A$10:$A$170,0),MATCH('Planning Ngrps'!AI$9,'Planning CPRP'!$G$9:$BA$9,0)),"")</f>
        <v/>
      </c>
      <c r="AJ29" s="158" t="str">
        <f>IFERROR(INDEX('Jan 2019'!$G$2:$BK$158,MATCH('Planning Ngrps'!$A29,'Jan 2019'!$A$2:$A$160,0),MATCH(AJ$9,'Jan 2019'!$G$1:$BK$1,0))/INDEX('Planning CPRP'!$G$10:$BA$168,MATCH('Planning Ngrps'!$A29,'Planning CPRP'!$A$10:$A$170,0),MATCH('Planning Ngrps'!AJ$9,'Planning CPRP'!$G$9:$BA$9,0)),"")</f>
        <v/>
      </c>
      <c r="AK29" s="158" t="str">
        <f>IFERROR(INDEX('Jan 2019'!$G$2:$BK$158,MATCH('Planning Ngrps'!$A29,'Jan 2019'!$A$2:$A$160,0),MATCH(AK$9,'Jan 2019'!$G$1:$BK$1,0))/INDEX('Planning CPRP'!$G$10:$BA$168,MATCH('Planning Ngrps'!$A29,'Planning CPRP'!$A$10:$A$170,0),MATCH('Planning Ngrps'!AK$9,'Planning CPRP'!$G$9:$BA$9,0)),"")</f>
        <v/>
      </c>
      <c r="AL29" s="158" t="str">
        <f>IFERROR(INDEX('Jan 2019'!$G$2:$BK$158,MATCH('Planning Ngrps'!$A29,'Jan 2019'!$A$2:$A$160,0),MATCH(AL$9,'Jan 2019'!$G$1:$BK$1,0))/INDEX('Planning CPRP'!$G$10:$BA$168,MATCH('Planning Ngrps'!$A29,'Planning CPRP'!$A$10:$A$170,0),MATCH('Planning Ngrps'!AL$9,'Planning CPRP'!$G$9:$BA$9,0)),"")</f>
        <v/>
      </c>
      <c r="AM29" s="158" t="str">
        <f>IFERROR(INDEX('Jan 2019'!$G$2:$BK$158,MATCH('Planning Ngrps'!$A29,'Jan 2019'!$A$2:$A$160,0),MATCH(AM$9,'Jan 2019'!$G$1:$BK$1,0))/INDEX('Planning CPRP'!$G$10:$BA$168,MATCH('Planning Ngrps'!$A29,'Planning CPRP'!$A$10:$A$170,0),MATCH('Planning Ngrps'!AM$9,'Planning CPRP'!$G$9:$BA$9,0)),"")</f>
        <v/>
      </c>
      <c r="AN29" s="158" t="str">
        <f>IFERROR(INDEX('Jan 2019'!$G$2:$BK$158,MATCH('Planning Ngrps'!$A29,'Jan 2019'!$A$2:$A$160,0),MATCH(AN$9,'Jan 2019'!$G$1:$BK$1,0))/INDEX('Planning CPRP'!$G$10:$BA$168,MATCH('Planning Ngrps'!$A29,'Planning CPRP'!$A$10:$A$170,0),MATCH('Planning Ngrps'!AN$9,'Planning CPRP'!$G$9:$BA$9,0)),"")</f>
        <v/>
      </c>
      <c r="AO29" s="158" t="str">
        <f>IFERROR(INDEX('Jan 2019'!$G$2:$BK$158,MATCH('Planning Ngrps'!$A29,'Jan 2019'!$A$2:$A$160,0),MATCH(AO$9,'Jan 2019'!$G$1:$BK$1,0))/INDEX('Planning CPRP'!$G$10:$BA$168,MATCH('Planning Ngrps'!$A29,'Planning CPRP'!$A$10:$A$170,0),MATCH('Planning Ngrps'!AO$9,'Planning CPRP'!$G$9:$BA$9,0)),"")</f>
        <v/>
      </c>
      <c r="AP29" s="158" t="str">
        <f>IFERROR(INDEX('Jan 2019'!$G$2:$BK$158,MATCH('Planning Ngrps'!$A29,'Jan 2019'!$A$2:$A$160,0),MATCH(AP$9,'Jan 2019'!$G$1:$BK$1,0))/INDEX('Planning CPRP'!$G$10:$BA$168,MATCH('Planning Ngrps'!$A29,'Planning CPRP'!$A$10:$A$170,0),MATCH('Planning Ngrps'!AP$9,'Planning CPRP'!$G$9:$BA$9,0)),"")</f>
        <v/>
      </c>
      <c r="AQ29" s="158" t="str">
        <f>IFERROR(INDEX('Jan 2019'!$G$2:$BK$158,MATCH('Planning Ngrps'!$A29,'Jan 2019'!$A$2:$A$160,0),MATCH(AQ$9,'Jan 2019'!$G$1:$BK$1,0))/INDEX('Planning CPRP'!$G$10:$BA$168,MATCH('Planning Ngrps'!$A29,'Planning CPRP'!$A$10:$A$170,0),MATCH('Planning Ngrps'!AQ$9,'Planning CPRP'!$G$9:$BA$9,0)),"")</f>
        <v/>
      </c>
      <c r="AR29" s="158" t="str">
        <f>IFERROR(INDEX('Jan 2019'!$G$2:$BK$158,MATCH('Planning Ngrps'!$A29,'Jan 2019'!$A$2:$A$160,0),MATCH(AR$9,'Jan 2019'!$G$1:$BK$1,0))/INDEX('Planning CPRP'!$G$10:$BA$168,MATCH('Planning Ngrps'!$A29,'Planning CPRP'!$A$10:$A$170,0),MATCH('Planning Ngrps'!AR$9,'Planning CPRP'!$G$9:$BA$9,0)),"")</f>
        <v/>
      </c>
      <c r="AS29" s="158" t="str">
        <f>IFERROR(INDEX('Jan 2019'!$G$2:$BK$158,MATCH('Planning Ngrps'!$A29,'Jan 2019'!$A$2:$A$160,0),MATCH(AS$9,'Jan 2019'!$G$1:$BK$1,0))/INDEX('Planning CPRP'!$G$10:$BA$168,MATCH('Planning Ngrps'!$A29,'Planning CPRP'!$A$10:$A$170,0),MATCH('Planning Ngrps'!AS$9,'Planning CPRP'!$G$9:$BA$9,0)),"")</f>
        <v/>
      </c>
      <c r="AT29" s="158" t="str">
        <f>IFERROR(INDEX('Jan 2019'!$G$2:$BK$158,MATCH('Planning Ngrps'!$A29,'Jan 2019'!$A$2:$A$160,0),MATCH(AT$9,'Jan 2019'!$G$1:$BK$1,0))/INDEX('Planning CPRP'!$G$10:$BA$168,MATCH('Planning Ngrps'!$A29,'Planning CPRP'!$A$10:$A$170,0),MATCH('Planning Ngrps'!AT$9,'Planning CPRP'!$G$9:$BA$9,0)),"")</f>
        <v/>
      </c>
      <c r="AU29" s="158" t="str">
        <f>IFERROR(INDEX('Jan 2019'!$G$2:$BK$158,MATCH('Planning Ngrps'!$A29,'Jan 2019'!$A$2:$A$160,0),MATCH(AU$9,'Jan 2019'!$G$1:$BK$1,0))/INDEX('Planning CPRP'!$G$10:$BA$168,MATCH('Planning Ngrps'!$A29,'Planning CPRP'!$A$10:$A$170,0),MATCH('Planning Ngrps'!AU$9,'Planning CPRP'!$G$9:$BA$9,0)),"")</f>
        <v/>
      </c>
      <c r="AV29" s="158" t="str">
        <f>IFERROR(INDEX('Jan 2019'!$G$2:$BK$158,MATCH('Planning Ngrps'!$A29,'Jan 2019'!$A$2:$A$160,0),MATCH(AV$9,'Jan 2019'!$G$1:$BK$1,0))/INDEX('Planning CPRP'!$G$10:$BA$168,MATCH('Planning Ngrps'!$A29,'Planning CPRP'!$A$10:$A$170,0),MATCH('Planning Ngrps'!AV$9,'Planning CPRP'!$G$9:$BA$9,0)),"")</f>
        <v/>
      </c>
      <c r="AW29" s="158" t="str">
        <f>IFERROR(INDEX('Jan 2019'!$G$2:$BK$158,MATCH('Planning Ngrps'!$A29,'Jan 2019'!$A$2:$A$160,0),MATCH(AW$9,'Jan 2019'!$G$1:$BK$1,0))/INDEX('Planning CPRP'!$G$10:$BA$168,MATCH('Planning Ngrps'!$A29,'Planning CPRP'!$A$10:$A$170,0),MATCH('Planning Ngrps'!AW$9,'Planning CPRP'!$G$9:$BA$9,0)),"")</f>
        <v/>
      </c>
      <c r="AX29" s="158" t="str">
        <f>IFERROR(INDEX('Jan 2019'!$G$2:$BK$158,MATCH('Planning Ngrps'!$A29,'Jan 2019'!$A$2:$A$160,0),MATCH(AX$9,'Jan 2019'!$G$1:$BK$1,0))/INDEX('Planning CPRP'!$G$10:$BA$168,MATCH('Planning Ngrps'!$A29,'Planning CPRP'!$A$10:$A$170,0),MATCH('Planning Ngrps'!AX$9,'Planning CPRP'!$G$9:$BA$9,0)),"")</f>
        <v/>
      </c>
      <c r="AY29" s="158" t="str">
        <f>IFERROR(INDEX('Jan 2019'!$G$2:$BK$158,MATCH('Planning Ngrps'!$A29,'Jan 2019'!$A$2:$A$160,0),MATCH(AY$9,'Jan 2019'!$G$1:$BK$1,0))/INDEX('Planning CPRP'!$G$10:$BA$168,MATCH('Planning Ngrps'!$A29,'Planning CPRP'!$A$10:$A$170,0),MATCH('Planning Ngrps'!AY$9,'Planning CPRP'!$G$9:$BA$9,0)),"")</f>
        <v/>
      </c>
      <c r="AZ29" s="158" t="str">
        <f>IFERROR(INDEX('Jan 2019'!$G$2:$BK$158,MATCH('Planning Ngrps'!$A29,'Jan 2019'!$A$2:$A$160,0),MATCH(AZ$9,'Jan 2019'!$G$1:$BK$1,0))/INDEX('Planning CPRP'!$G$10:$BA$168,MATCH('Planning Ngrps'!$A29,'Planning CPRP'!$A$10:$A$170,0),MATCH('Planning Ngrps'!AZ$9,'Planning CPRP'!$G$9:$BA$9,0)),"")</f>
        <v/>
      </c>
      <c r="BA29" s="158" t="str">
        <f>IFERROR(INDEX('Jan 2019'!$G$2:$BK$158,MATCH('Planning Ngrps'!$A29,'Jan 2019'!$A$2:$A$160,0),MATCH(BA$9,'Jan 2019'!$G$1:$BK$1,0))/INDEX('Planning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IFERROR(INDEX('Jan 2019'!$G$2:$BK$158,MATCH('Planning Ngrps'!$A30,'Jan 2019'!$A$2:$A$160,0),MATCH(G$9,'Jan 2019'!$G$1:$BK$1,0))/INDEX('Planning CPRP'!$G$10:$BA$168,MATCH('Planning Ngrps'!$A30,'Planning CPRP'!$A$10:$A$170,0),MATCH('Planning Ngrps'!G$9,'Planning CPRP'!$G$9:$BA$9,0)),"")</f>
        <v/>
      </c>
      <c r="H30" s="158" t="str">
        <f>IFERROR(INDEX('Jan 2019'!$G$2:$BK$158,MATCH('Planning Ngrps'!$A30,'Jan 2019'!$A$2:$A$160,0),MATCH(H$9,'Jan 2019'!$G$1:$BK$1,0))/INDEX('Planning CPRP'!$G$10:$BA$168,MATCH('Planning Ngrps'!$A30,'Planning CPRP'!$A$10:$A$170,0),MATCH('Planning Ngrps'!H$9,'Planning CPRP'!$G$9:$BA$9,0)),"")</f>
        <v/>
      </c>
      <c r="I30" s="158" t="str">
        <f>IFERROR(INDEX('Jan 2019'!$G$2:$BK$158,MATCH('Planning Ngrps'!$A30,'Jan 2019'!$A$2:$A$160,0),MATCH(I$9,'Jan 2019'!$G$1:$BK$1,0))/INDEX('Planning CPRP'!$G$10:$BA$168,MATCH('Planning Ngrps'!$A30,'Planning CPRP'!$A$10:$A$170,0),MATCH('Planning Ngrps'!I$9,'Planning CPRP'!$G$9:$BA$9,0)),"")</f>
        <v/>
      </c>
      <c r="J30" s="158" t="str">
        <f>IFERROR(INDEX('Jan 2019'!$G$2:$BK$158,MATCH('Planning Ngrps'!$A30,'Jan 2019'!$A$2:$A$160,0),MATCH(J$9,'Jan 2019'!$G$1:$BK$1,0))/INDEX('Planning CPRP'!$G$10:$BA$168,MATCH('Planning Ngrps'!$A30,'Planning CPRP'!$A$10:$A$170,0),MATCH('Planning Ngrps'!J$9,'Planning CPRP'!$G$9:$BA$9,0)),"")</f>
        <v/>
      </c>
      <c r="K30" s="158" t="str">
        <f>IFERROR(INDEX('Jan 2019'!$G$2:$BK$158,MATCH('Planning Ngrps'!$A30,'Jan 2019'!$A$2:$A$160,0),MATCH(K$9,'Jan 2019'!$G$1:$BK$1,0))/INDEX('Planning CPRP'!$G$10:$BA$168,MATCH('Planning Ngrps'!$A30,'Planning CPRP'!$A$10:$A$170,0),MATCH('Planning Ngrps'!K$9,'Planning CPRP'!$G$9:$BA$9,0)),"")</f>
        <v/>
      </c>
      <c r="L30" s="158" t="str">
        <f>IFERROR(INDEX('Jan 2019'!$G$2:$BK$158,MATCH('Planning Ngrps'!$A30,'Jan 2019'!$A$2:$A$160,0),MATCH(L$9,'Jan 2019'!$G$1:$BK$1,0))/INDEX('Planning CPRP'!$G$10:$BA$168,MATCH('Planning Ngrps'!$A30,'Planning CPRP'!$A$10:$A$170,0),MATCH('Planning Ngrps'!L$9,'Planning CPRP'!$G$9:$BA$9,0)),"")</f>
        <v/>
      </c>
      <c r="M30" s="158" t="str">
        <f>IFERROR(INDEX('Jan 2019'!$G$2:$BK$158,MATCH('Planning Ngrps'!$A30,'Jan 2019'!$A$2:$A$160,0),MATCH(M$9,'Jan 2019'!$G$1:$BK$1,0))/INDEX('Planning CPRP'!$G$10:$BA$168,MATCH('Planning Ngrps'!$A30,'Planning CPRP'!$A$10:$A$170,0),MATCH('Planning Ngrps'!M$9,'Planning CPRP'!$G$9:$BA$9,0)),"")</f>
        <v/>
      </c>
      <c r="N30" s="158" t="str">
        <f>IFERROR(INDEX('Jan 2019'!$G$2:$BK$158,MATCH('Planning Ngrps'!$A30,'Jan 2019'!$A$2:$A$160,0),MATCH(N$9,'Jan 2019'!$G$1:$BK$1,0))/INDEX('Planning CPRP'!$G$10:$BA$168,MATCH('Planning Ngrps'!$A30,'Planning CPRP'!$A$10:$A$170,0),MATCH('Planning Ngrps'!N$9,'Planning CPRP'!$G$9:$BA$9,0)),"")</f>
        <v/>
      </c>
      <c r="O30" s="158" t="str">
        <f>IFERROR(INDEX('Jan 2019'!$G$2:$BK$158,MATCH('Planning Ngrps'!$A30,'Jan 2019'!$A$2:$A$160,0),MATCH(O$9,'Jan 2019'!$G$1:$BK$1,0))/INDEX('Planning CPRP'!$G$10:$BA$168,MATCH('Planning Ngrps'!$A30,'Planning CPRP'!$A$10:$A$170,0),MATCH('Planning Ngrps'!O$9,'Planning CPRP'!$G$9:$BA$9,0)),"")</f>
        <v/>
      </c>
      <c r="P30" s="158" t="str">
        <f>IFERROR(INDEX('Jan 2019'!$G$2:$BK$158,MATCH('Planning Ngrps'!$A30,'Jan 2019'!$A$2:$A$160,0),MATCH(P$9,'Jan 2019'!$G$1:$BK$1,0))/INDEX('Planning CPRP'!$G$10:$BA$168,MATCH('Planning Ngrps'!$A30,'Planning CPRP'!$A$10:$A$170,0),MATCH('Planning Ngrps'!P$9,'Planning CPRP'!$G$9:$BA$9,0)),"")</f>
        <v/>
      </c>
      <c r="Q30" s="158" t="str">
        <f>IFERROR(INDEX('Jan 2019'!$G$2:$BK$158,MATCH('Planning Ngrps'!$A30,'Jan 2019'!$A$2:$A$160,0),MATCH(Q$9,'Jan 2019'!$G$1:$BK$1,0))/INDEX('Planning CPRP'!$G$10:$BA$168,MATCH('Planning Ngrps'!$A30,'Planning CPRP'!$A$10:$A$170,0),MATCH('Planning Ngrps'!Q$9,'Planning CPRP'!$G$9:$BA$9,0)),"")</f>
        <v/>
      </c>
      <c r="R30" s="158" t="str">
        <f>IFERROR(INDEX('Jan 2019'!$G$2:$BK$158,MATCH('Planning Ngrps'!$A30,'Jan 2019'!$A$2:$A$160,0),MATCH(R$9,'Jan 2019'!$G$1:$BK$1,0))/INDEX('Planning CPRP'!$G$10:$BA$168,MATCH('Planning Ngrps'!$A30,'Planning CPRP'!$A$10:$A$170,0),MATCH('Planning Ngrps'!R$9,'Planning CPRP'!$G$9:$BA$9,0)),"")</f>
        <v/>
      </c>
      <c r="S30" s="158" t="str">
        <f>IFERROR(INDEX('Jan 2019'!$G$2:$BK$158,MATCH('Planning Ngrps'!$A30,'Jan 2019'!$A$2:$A$160,0),MATCH(S$9,'Jan 2019'!$G$1:$BK$1,0))/INDEX('Planning CPRP'!$G$10:$BA$168,MATCH('Planning Ngrps'!$A30,'Planning CPRP'!$A$10:$A$170,0),MATCH('Planning Ngrps'!S$9,'Planning CPRP'!$G$9:$BA$9,0)),"")</f>
        <v/>
      </c>
      <c r="T30" s="158" t="str">
        <f>IFERROR(INDEX('Jan 2019'!$G$2:$BK$158,MATCH('Planning Ngrps'!$A30,'Jan 2019'!$A$2:$A$160,0),MATCH(T$9,'Jan 2019'!$G$1:$BK$1,0))/INDEX('Planning CPRP'!$G$10:$BA$168,MATCH('Planning Ngrps'!$A30,'Planning CPRP'!$A$10:$A$170,0),MATCH('Planning Ngrps'!T$9,'Planning CPRP'!$G$9:$BA$9,0)),"")</f>
        <v/>
      </c>
      <c r="U30" s="158" t="str">
        <f>IFERROR(INDEX('Jan 2019'!$G$2:$BK$158,MATCH('Planning Ngrps'!$A30,'Jan 2019'!$A$2:$A$160,0),MATCH(U$9,'Jan 2019'!$G$1:$BK$1,0))/INDEX('Planning CPRP'!$G$10:$BA$168,MATCH('Planning Ngrps'!$A30,'Planning CPRP'!$A$10:$A$170,0),MATCH('Planning Ngrps'!U$9,'Planning CPRP'!$G$9:$BA$9,0)),"")</f>
        <v/>
      </c>
      <c r="V30" s="158" t="str">
        <f>IFERROR(INDEX('Jan 2019'!$G$2:$BK$158,MATCH('Planning Ngrps'!$A30,'Jan 2019'!$A$2:$A$160,0),MATCH(V$9,'Jan 2019'!$G$1:$BK$1,0))/INDEX('Planning CPRP'!$G$10:$BA$168,MATCH('Planning Ngrps'!$A30,'Planning CPRP'!$A$10:$A$170,0),MATCH('Planning Ngrps'!V$9,'Planning CPRP'!$G$9:$BA$9,0)),"")</f>
        <v/>
      </c>
      <c r="W30" s="158" t="str">
        <f>IFERROR(INDEX('Jan 2019'!$G$2:$BK$158,MATCH('Planning Ngrps'!$A30,'Jan 2019'!$A$2:$A$160,0),MATCH(W$9,'Jan 2019'!$G$1:$BK$1,0))/INDEX('Planning CPRP'!$G$10:$BA$168,MATCH('Planning Ngrps'!$A30,'Planning CPRP'!$A$10:$A$170,0),MATCH('Planning Ngrps'!W$9,'Planning CPRP'!$G$9:$BA$9,0)),"")</f>
        <v/>
      </c>
      <c r="X30" s="158" t="str">
        <f>IFERROR(INDEX('Jan 2019'!$G$2:$BK$158,MATCH('Planning Ngrps'!$A30,'Jan 2019'!$A$2:$A$160,0),MATCH(X$9,'Jan 2019'!$G$1:$BK$1,0))/INDEX('Planning CPRP'!$G$10:$BA$168,MATCH('Planning Ngrps'!$A30,'Planning CPRP'!$A$10:$A$170,0),MATCH('Planning Ngrps'!X$9,'Planning CPRP'!$G$9:$BA$9,0)),"")</f>
        <v/>
      </c>
      <c r="Y30" s="158" t="str">
        <f>IFERROR(INDEX('Jan 2019'!$G$2:$BK$158,MATCH('Planning Ngrps'!$A30,'Jan 2019'!$A$2:$A$160,0),MATCH(Y$9,'Jan 2019'!$G$1:$BK$1,0))/INDEX('Planning CPRP'!$G$10:$BA$168,MATCH('Planning Ngrps'!$A30,'Planning CPRP'!$A$10:$A$170,0),MATCH('Planning Ngrps'!Y$9,'Planning CPRP'!$G$9:$BA$9,0)),"")</f>
        <v/>
      </c>
      <c r="Z30" s="158" t="str">
        <f>IFERROR(INDEX('Jan 2019'!$G$2:$BK$158,MATCH('Planning Ngrps'!$A30,'Jan 2019'!$A$2:$A$160,0),MATCH(Z$9,'Jan 2019'!$G$1:$BK$1,0))/INDEX('Planning CPRP'!$G$10:$BA$168,MATCH('Planning Ngrps'!$A30,'Planning CPRP'!$A$10:$A$170,0),MATCH('Planning Ngrps'!Z$9,'Planning CPRP'!$G$9:$BA$9,0)),"")</f>
        <v/>
      </c>
      <c r="AA30" s="158" t="str">
        <f>IFERROR(INDEX('Jan 2019'!$G$2:$BK$158,MATCH('Planning Ngrps'!$A30,'Jan 2019'!$A$2:$A$160,0),MATCH(AA$9,'Jan 2019'!$G$1:$BK$1,0))/INDEX('Planning CPRP'!$G$10:$BA$168,MATCH('Planning Ngrps'!$A30,'Planning CPRP'!$A$10:$A$170,0),MATCH('Planning Ngrps'!AA$9,'Planning CPRP'!$G$9:$BA$9,0)),"")</f>
        <v/>
      </c>
      <c r="AB30" s="158" t="str">
        <f>IFERROR(INDEX('Jan 2019'!$G$2:$BK$158,MATCH('Planning Ngrps'!$A30,'Jan 2019'!$A$2:$A$160,0),MATCH(AB$9,'Jan 2019'!$G$1:$BK$1,0))/INDEX('Planning CPRP'!$G$10:$BA$168,MATCH('Planning Ngrps'!$A30,'Planning CPRP'!$A$10:$A$170,0),MATCH('Planning Ngrps'!AB$9,'Planning CPRP'!$G$9:$BA$9,0)),"")</f>
        <v/>
      </c>
      <c r="AC30" s="158" t="str">
        <f>IFERROR(INDEX('Jan 2019'!$G$2:$BK$158,MATCH('Planning Ngrps'!$A30,'Jan 2019'!$A$2:$A$160,0),MATCH(AC$9,'Jan 2019'!$G$1:$BK$1,0))/INDEX('Planning CPRP'!$G$10:$BA$168,MATCH('Planning Ngrps'!$A30,'Planning CPRP'!$A$10:$A$170,0),MATCH('Planning Ngrps'!AC$9,'Planning CPRP'!$G$9:$BA$9,0)),"")</f>
        <v/>
      </c>
      <c r="AD30" s="158" t="str">
        <f>IFERROR(INDEX('Jan 2019'!$G$2:$BK$158,MATCH('Planning Ngrps'!$A30,'Jan 2019'!$A$2:$A$160,0),MATCH(AD$9,'Jan 2019'!$G$1:$BK$1,0))/INDEX('Planning CPRP'!$G$10:$BA$168,MATCH('Planning Ngrps'!$A30,'Planning CPRP'!$A$10:$A$170,0),MATCH('Planning Ngrps'!AD$9,'Planning CPRP'!$G$9:$BA$9,0)),"")</f>
        <v/>
      </c>
      <c r="AE30" s="158" t="str">
        <f>IFERROR(INDEX('Jan 2019'!$G$2:$BK$158,MATCH('Planning Ngrps'!$A30,'Jan 2019'!$A$2:$A$160,0),MATCH(AE$9,'Jan 2019'!$G$1:$BK$1,0))/INDEX('Planning CPRP'!$G$10:$BA$168,MATCH('Planning Ngrps'!$A30,'Planning CPRP'!$A$10:$A$170,0),MATCH('Planning Ngrps'!AE$9,'Planning CPRP'!$G$9:$BA$9,0)),"")</f>
        <v/>
      </c>
      <c r="AF30" s="158" t="str">
        <f>IFERROR(INDEX('Jan 2019'!$G$2:$BK$158,MATCH('Planning Ngrps'!$A30,'Jan 2019'!$A$2:$A$160,0),MATCH(AF$9,'Jan 2019'!$G$1:$BK$1,0))/INDEX('Planning CPRP'!$G$10:$BA$168,MATCH('Planning Ngrps'!$A30,'Planning CPRP'!$A$10:$A$170,0),MATCH('Planning Ngrps'!AF$9,'Planning CPRP'!$G$9:$BA$9,0)),"")</f>
        <v/>
      </c>
      <c r="AG30" s="158" t="str">
        <f>IFERROR(INDEX('Jan 2019'!$G$2:$BK$158,MATCH('Planning Ngrps'!$A30,'Jan 2019'!$A$2:$A$160,0),MATCH(AG$9,'Jan 2019'!$G$1:$BK$1,0))/INDEX('Planning CPRP'!$G$10:$BA$168,MATCH('Planning Ngrps'!$A30,'Planning CPRP'!$A$10:$A$170,0),MATCH('Planning Ngrps'!AG$9,'Planning CPRP'!$G$9:$BA$9,0)),"")</f>
        <v/>
      </c>
      <c r="AH30" s="158" t="str">
        <f>IFERROR(INDEX('Jan 2019'!$G$2:$BK$158,MATCH('Planning Ngrps'!$A30,'Jan 2019'!$A$2:$A$160,0),MATCH(AH$9,'Jan 2019'!$G$1:$BK$1,0))/INDEX('Planning CPRP'!$G$10:$BA$168,MATCH('Planning Ngrps'!$A30,'Planning CPRP'!$A$10:$A$170,0),MATCH('Planning Ngrps'!AH$9,'Planning CPRP'!$G$9:$BA$9,0)),"")</f>
        <v/>
      </c>
      <c r="AI30" s="158" t="str">
        <f>IFERROR(INDEX('Jan 2019'!$G$2:$BK$158,MATCH('Planning Ngrps'!$A30,'Jan 2019'!$A$2:$A$160,0),MATCH(AI$9,'Jan 2019'!$G$1:$BK$1,0))/INDEX('Planning CPRP'!$G$10:$BA$168,MATCH('Planning Ngrps'!$A30,'Planning CPRP'!$A$10:$A$170,0),MATCH('Planning Ngrps'!AI$9,'Planning CPRP'!$G$9:$BA$9,0)),"")</f>
        <v/>
      </c>
      <c r="AJ30" s="158" t="str">
        <f>IFERROR(INDEX('Jan 2019'!$G$2:$BK$158,MATCH('Planning Ngrps'!$A30,'Jan 2019'!$A$2:$A$160,0),MATCH(AJ$9,'Jan 2019'!$G$1:$BK$1,0))/INDEX('Planning CPRP'!$G$10:$BA$168,MATCH('Planning Ngrps'!$A30,'Planning CPRP'!$A$10:$A$170,0),MATCH('Planning Ngrps'!AJ$9,'Planning CPRP'!$G$9:$BA$9,0)),"")</f>
        <v/>
      </c>
      <c r="AK30" s="158" t="str">
        <f>IFERROR(INDEX('Jan 2019'!$G$2:$BK$158,MATCH('Planning Ngrps'!$A30,'Jan 2019'!$A$2:$A$160,0),MATCH(AK$9,'Jan 2019'!$G$1:$BK$1,0))/INDEX('Planning CPRP'!$G$10:$BA$168,MATCH('Planning Ngrps'!$A30,'Planning CPRP'!$A$10:$A$170,0),MATCH('Planning Ngrps'!AK$9,'Planning CPRP'!$G$9:$BA$9,0)),"")</f>
        <v/>
      </c>
      <c r="AL30" s="158" t="str">
        <f>IFERROR(INDEX('Jan 2019'!$G$2:$BK$158,MATCH('Planning Ngrps'!$A30,'Jan 2019'!$A$2:$A$160,0),MATCH(AL$9,'Jan 2019'!$G$1:$BK$1,0))/INDEX('Planning CPRP'!$G$10:$BA$168,MATCH('Planning Ngrps'!$A30,'Planning CPRP'!$A$10:$A$170,0),MATCH('Planning Ngrps'!AL$9,'Planning CPRP'!$G$9:$BA$9,0)),"")</f>
        <v/>
      </c>
      <c r="AM30" s="158" t="str">
        <f>IFERROR(INDEX('Jan 2019'!$G$2:$BK$158,MATCH('Planning Ngrps'!$A30,'Jan 2019'!$A$2:$A$160,0),MATCH(AM$9,'Jan 2019'!$G$1:$BK$1,0))/INDEX('Planning CPRP'!$G$10:$BA$168,MATCH('Planning Ngrps'!$A30,'Planning CPRP'!$A$10:$A$170,0),MATCH('Planning Ngrps'!AM$9,'Planning CPRP'!$G$9:$BA$9,0)),"")</f>
        <v/>
      </c>
      <c r="AN30" s="158" t="str">
        <f>IFERROR(INDEX('Jan 2019'!$G$2:$BK$158,MATCH('Planning Ngrps'!$A30,'Jan 2019'!$A$2:$A$160,0),MATCH(AN$9,'Jan 2019'!$G$1:$BK$1,0))/INDEX('Planning CPRP'!$G$10:$BA$168,MATCH('Planning Ngrps'!$A30,'Planning CPRP'!$A$10:$A$170,0),MATCH('Planning Ngrps'!AN$9,'Planning CPRP'!$G$9:$BA$9,0)),"")</f>
        <v/>
      </c>
      <c r="AO30" s="158" t="str">
        <f>IFERROR(INDEX('Jan 2019'!$G$2:$BK$158,MATCH('Planning Ngrps'!$A30,'Jan 2019'!$A$2:$A$160,0),MATCH(AO$9,'Jan 2019'!$G$1:$BK$1,0))/INDEX('Planning CPRP'!$G$10:$BA$168,MATCH('Planning Ngrps'!$A30,'Planning CPRP'!$A$10:$A$170,0),MATCH('Planning Ngrps'!AO$9,'Planning CPRP'!$G$9:$BA$9,0)),"")</f>
        <v/>
      </c>
      <c r="AP30" s="158" t="str">
        <f>IFERROR(INDEX('Jan 2019'!$G$2:$BK$158,MATCH('Planning Ngrps'!$A30,'Jan 2019'!$A$2:$A$160,0),MATCH(AP$9,'Jan 2019'!$G$1:$BK$1,0))/INDEX('Planning CPRP'!$G$10:$BA$168,MATCH('Planning Ngrps'!$A30,'Planning CPRP'!$A$10:$A$170,0),MATCH('Planning Ngrps'!AP$9,'Planning CPRP'!$G$9:$BA$9,0)),"")</f>
        <v/>
      </c>
      <c r="AQ30" s="158" t="str">
        <f>IFERROR(INDEX('Jan 2019'!$G$2:$BK$158,MATCH('Planning Ngrps'!$A30,'Jan 2019'!$A$2:$A$160,0),MATCH(AQ$9,'Jan 2019'!$G$1:$BK$1,0))/INDEX('Planning CPRP'!$G$10:$BA$168,MATCH('Planning Ngrps'!$A30,'Planning CPRP'!$A$10:$A$170,0),MATCH('Planning Ngrps'!AQ$9,'Planning CPRP'!$G$9:$BA$9,0)),"")</f>
        <v/>
      </c>
      <c r="AR30" s="158" t="str">
        <f>IFERROR(INDEX('Jan 2019'!$G$2:$BK$158,MATCH('Planning Ngrps'!$A30,'Jan 2019'!$A$2:$A$160,0),MATCH(AR$9,'Jan 2019'!$G$1:$BK$1,0))/INDEX('Planning CPRP'!$G$10:$BA$168,MATCH('Planning Ngrps'!$A30,'Planning CPRP'!$A$10:$A$170,0),MATCH('Planning Ngrps'!AR$9,'Planning CPRP'!$G$9:$BA$9,0)),"")</f>
        <v/>
      </c>
      <c r="AS30" s="158" t="str">
        <f>IFERROR(INDEX('Jan 2019'!$G$2:$BK$158,MATCH('Planning Ngrps'!$A30,'Jan 2019'!$A$2:$A$160,0),MATCH(AS$9,'Jan 2019'!$G$1:$BK$1,0))/INDEX('Planning CPRP'!$G$10:$BA$168,MATCH('Planning Ngrps'!$A30,'Planning CPRP'!$A$10:$A$170,0),MATCH('Planning Ngrps'!AS$9,'Planning CPRP'!$G$9:$BA$9,0)),"")</f>
        <v/>
      </c>
      <c r="AT30" s="158" t="str">
        <f>IFERROR(INDEX('Jan 2019'!$G$2:$BK$158,MATCH('Planning Ngrps'!$A30,'Jan 2019'!$A$2:$A$160,0),MATCH(AT$9,'Jan 2019'!$G$1:$BK$1,0))/INDEX('Planning CPRP'!$G$10:$BA$168,MATCH('Planning Ngrps'!$A30,'Planning CPRP'!$A$10:$A$170,0),MATCH('Planning Ngrps'!AT$9,'Planning CPRP'!$G$9:$BA$9,0)),"")</f>
        <v/>
      </c>
      <c r="AU30" s="158" t="str">
        <f>IFERROR(INDEX('Jan 2019'!$G$2:$BK$158,MATCH('Planning Ngrps'!$A30,'Jan 2019'!$A$2:$A$160,0),MATCH(AU$9,'Jan 2019'!$G$1:$BK$1,0))/INDEX('Planning CPRP'!$G$10:$BA$168,MATCH('Planning Ngrps'!$A30,'Planning CPRP'!$A$10:$A$170,0),MATCH('Planning Ngrps'!AU$9,'Planning CPRP'!$G$9:$BA$9,0)),"")</f>
        <v/>
      </c>
      <c r="AV30" s="158" t="str">
        <f>IFERROR(INDEX('Jan 2019'!$G$2:$BK$158,MATCH('Planning Ngrps'!$A30,'Jan 2019'!$A$2:$A$160,0),MATCH(AV$9,'Jan 2019'!$G$1:$BK$1,0))/INDEX('Planning CPRP'!$G$10:$BA$168,MATCH('Planning Ngrps'!$A30,'Planning CPRP'!$A$10:$A$170,0),MATCH('Planning Ngrps'!AV$9,'Planning CPRP'!$G$9:$BA$9,0)),"")</f>
        <v/>
      </c>
      <c r="AW30" s="158" t="str">
        <f>IFERROR(INDEX('Jan 2019'!$G$2:$BK$158,MATCH('Planning Ngrps'!$A30,'Jan 2019'!$A$2:$A$160,0),MATCH(AW$9,'Jan 2019'!$G$1:$BK$1,0))/INDEX('Planning CPRP'!$G$10:$BA$168,MATCH('Planning Ngrps'!$A30,'Planning CPRP'!$A$10:$A$170,0),MATCH('Planning Ngrps'!AW$9,'Planning CPRP'!$G$9:$BA$9,0)),"")</f>
        <v/>
      </c>
      <c r="AX30" s="158" t="str">
        <f>IFERROR(INDEX('Jan 2019'!$G$2:$BK$158,MATCH('Planning Ngrps'!$A30,'Jan 2019'!$A$2:$A$160,0),MATCH(AX$9,'Jan 2019'!$G$1:$BK$1,0))/INDEX('Planning CPRP'!$G$10:$BA$168,MATCH('Planning Ngrps'!$A30,'Planning CPRP'!$A$10:$A$170,0),MATCH('Planning Ngrps'!AX$9,'Planning CPRP'!$G$9:$BA$9,0)),"")</f>
        <v/>
      </c>
      <c r="AY30" s="158" t="str">
        <f>IFERROR(INDEX('Jan 2019'!$G$2:$BK$158,MATCH('Planning Ngrps'!$A30,'Jan 2019'!$A$2:$A$160,0),MATCH(AY$9,'Jan 2019'!$G$1:$BK$1,0))/INDEX('Planning CPRP'!$G$10:$BA$168,MATCH('Planning Ngrps'!$A30,'Planning CPRP'!$A$10:$A$170,0),MATCH('Planning Ngrps'!AY$9,'Planning CPRP'!$G$9:$BA$9,0)),"")</f>
        <v/>
      </c>
      <c r="AZ30" s="158" t="str">
        <f>IFERROR(INDEX('Jan 2019'!$G$2:$BK$158,MATCH('Planning Ngrps'!$A30,'Jan 2019'!$A$2:$A$160,0),MATCH(AZ$9,'Jan 2019'!$G$1:$BK$1,0))/INDEX('Planning CPRP'!$G$10:$BA$168,MATCH('Planning Ngrps'!$A30,'Planning CPRP'!$A$10:$A$170,0),MATCH('Planning Ngrps'!AZ$9,'Planning CPRP'!$G$9:$BA$9,0)),"")</f>
        <v/>
      </c>
      <c r="BA30" s="158" t="str">
        <f>IFERROR(INDEX('Jan 2019'!$G$2:$BK$158,MATCH('Planning Ngrps'!$A30,'Jan 2019'!$A$2:$A$160,0),MATCH(BA$9,'Jan 2019'!$G$1:$BK$1,0))/INDEX('Planning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IFERROR(INDEX('Jan 2019'!$G$2:$BK$158,MATCH('Planning Ngrps'!$A33,'Jan 2019'!$A$2:$A$160,0),MATCH(G$9,'Jan 2019'!$G$1:$BK$1,0))/INDEX('Planning CPRP'!$G$10:$BA$168,MATCH('Planning Ngrps'!$A33,'Planning CPRP'!$A$10:$A$170,0),MATCH('Planning Ngrps'!G$9,'Planning CPRP'!$G$9:$BA$9,0)),"")</f>
        <v/>
      </c>
      <c r="H33" s="158" t="str">
        <f>IFERROR(INDEX('Jan 2019'!$G$2:$BK$158,MATCH('Planning Ngrps'!$A33,'Jan 2019'!$A$2:$A$160,0),MATCH(H$9,'Jan 2019'!$G$1:$BK$1,0))/INDEX('Planning CPRP'!$G$10:$BA$168,MATCH('Planning Ngrps'!$A33,'Planning CPRP'!$A$10:$A$170,0),MATCH('Planning Ngrps'!H$9,'Planning CPRP'!$G$9:$BA$9,0)),"")</f>
        <v/>
      </c>
      <c r="I33" s="158" t="str">
        <f>IFERROR(INDEX('Jan 2019'!$G$2:$BK$158,MATCH('Planning Ngrps'!$A33,'Jan 2019'!$A$2:$A$160,0),MATCH(I$9,'Jan 2019'!$G$1:$BK$1,0))/INDEX('Planning CPRP'!$G$10:$BA$168,MATCH('Planning Ngrps'!$A33,'Planning CPRP'!$A$10:$A$170,0),MATCH('Planning Ngrps'!I$9,'Planning CPRP'!$G$9:$BA$9,0)),"")</f>
        <v/>
      </c>
      <c r="J33" s="158" t="str">
        <f>IFERROR(INDEX('Jan 2019'!$G$2:$BK$158,MATCH('Planning Ngrps'!$A33,'Jan 2019'!$A$2:$A$160,0),MATCH(J$9,'Jan 2019'!$G$1:$BK$1,0))/INDEX('Planning CPRP'!$G$10:$BA$168,MATCH('Planning Ngrps'!$A33,'Planning CPRP'!$A$10:$A$170,0),MATCH('Planning Ngrps'!J$9,'Planning CPRP'!$G$9:$BA$9,0)),"")</f>
        <v/>
      </c>
      <c r="K33" s="158" t="str">
        <f>IFERROR(INDEX('Jan 2019'!$G$2:$BK$158,MATCH('Planning Ngrps'!$A33,'Jan 2019'!$A$2:$A$160,0),MATCH(K$9,'Jan 2019'!$G$1:$BK$1,0))/INDEX('Planning CPRP'!$G$10:$BA$168,MATCH('Planning Ngrps'!$A33,'Planning CPRP'!$A$10:$A$170,0),MATCH('Planning Ngrps'!K$9,'Planning CPRP'!$G$9:$BA$9,0)),"")</f>
        <v/>
      </c>
      <c r="L33" s="158" t="str">
        <f>IFERROR(INDEX('Jan 2019'!$G$2:$BK$158,MATCH('Planning Ngrps'!$A33,'Jan 2019'!$A$2:$A$160,0),MATCH(L$9,'Jan 2019'!$G$1:$BK$1,0))/INDEX('Planning CPRP'!$G$10:$BA$168,MATCH('Planning Ngrps'!$A33,'Planning CPRP'!$A$10:$A$170,0),MATCH('Planning Ngrps'!L$9,'Planning CPRP'!$G$9:$BA$9,0)),"")</f>
        <v/>
      </c>
      <c r="M33" s="158" t="str">
        <f>IFERROR(INDEX('Jan 2019'!$G$2:$BK$158,MATCH('Planning Ngrps'!$A33,'Jan 2019'!$A$2:$A$160,0),MATCH(M$9,'Jan 2019'!$G$1:$BK$1,0))/INDEX('Planning CPRP'!$G$10:$BA$168,MATCH('Planning Ngrps'!$A33,'Planning CPRP'!$A$10:$A$170,0),MATCH('Planning Ngrps'!M$9,'Planning CPRP'!$G$9:$BA$9,0)),"")</f>
        <v/>
      </c>
      <c r="N33" s="158" t="str">
        <f>IFERROR(INDEX('Jan 2019'!$G$2:$BK$158,MATCH('Planning Ngrps'!$A33,'Jan 2019'!$A$2:$A$160,0),MATCH(N$9,'Jan 2019'!$G$1:$BK$1,0))/INDEX('Planning CPRP'!$G$10:$BA$168,MATCH('Planning Ngrps'!$A33,'Planning CPRP'!$A$10:$A$170,0),MATCH('Planning Ngrps'!N$9,'Planning CPRP'!$G$9:$BA$9,0)),"")</f>
        <v/>
      </c>
      <c r="O33" s="158" t="str">
        <f>IFERROR(INDEX('Jan 2019'!$G$2:$BK$158,MATCH('Planning Ngrps'!$A33,'Jan 2019'!$A$2:$A$160,0),MATCH(O$9,'Jan 2019'!$G$1:$BK$1,0))/INDEX('Planning CPRP'!$G$10:$BA$168,MATCH('Planning Ngrps'!$A33,'Planning CPRP'!$A$10:$A$170,0),MATCH('Planning Ngrps'!O$9,'Planning CPRP'!$G$9:$BA$9,0)),"")</f>
        <v/>
      </c>
      <c r="P33" s="158" t="str">
        <f>IFERROR(INDEX('Jan 2019'!$G$2:$BK$158,MATCH('Planning Ngrps'!$A33,'Jan 2019'!$A$2:$A$160,0),MATCH(P$9,'Jan 2019'!$G$1:$BK$1,0))/INDEX('Planning CPRP'!$G$10:$BA$168,MATCH('Planning Ngrps'!$A33,'Planning CPRP'!$A$10:$A$170,0),MATCH('Planning Ngrps'!P$9,'Planning CPRP'!$G$9:$BA$9,0)),"")</f>
        <v/>
      </c>
      <c r="Q33" s="158" t="str">
        <f>IFERROR(INDEX('Jan 2019'!$G$2:$BK$158,MATCH('Planning Ngrps'!$A33,'Jan 2019'!$A$2:$A$160,0),MATCH(Q$9,'Jan 2019'!$G$1:$BK$1,0))/INDEX('Planning CPRP'!$G$10:$BA$168,MATCH('Planning Ngrps'!$A33,'Planning CPRP'!$A$10:$A$170,0),MATCH('Planning Ngrps'!Q$9,'Planning CPRP'!$G$9:$BA$9,0)),"")</f>
        <v/>
      </c>
      <c r="R33" s="158" t="str">
        <f>IFERROR(INDEX('Jan 2019'!$G$2:$BK$158,MATCH('Planning Ngrps'!$A33,'Jan 2019'!$A$2:$A$160,0),MATCH(R$9,'Jan 2019'!$G$1:$BK$1,0))/INDEX('Planning CPRP'!$G$10:$BA$168,MATCH('Planning Ngrps'!$A33,'Planning CPRP'!$A$10:$A$170,0),MATCH('Planning Ngrps'!R$9,'Planning CPRP'!$G$9:$BA$9,0)),"")</f>
        <v/>
      </c>
      <c r="S33" s="158" t="str">
        <f>IFERROR(INDEX('Jan 2019'!$G$2:$BK$158,MATCH('Planning Ngrps'!$A33,'Jan 2019'!$A$2:$A$160,0),MATCH(S$9,'Jan 2019'!$G$1:$BK$1,0))/INDEX('Planning CPRP'!$G$10:$BA$168,MATCH('Planning Ngrps'!$A33,'Planning CPRP'!$A$10:$A$170,0),MATCH('Planning Ngrps'!S$9,'Planning CPRP'!$G$9:$BA$9,0)),"")</f>
        <v/>
      </c>
      <c r="T33" s="158" t="str">
        <f>IFERROR(INDEX('Jan 2019'!$G$2:$BK$158,MATCH('Planning Ngrps'!$A33,'Jan 2019'!$A$2:$A$160,0),MATCH(T$9,'Jan 2019'!$G$1:$BK$1,0))/INDEX('Planning CPRP'!$G$10:$BA$168,MATCH('Planning Ngrps'!$A33,'Planning CPRP'!$A$10:$A$170,0),MATCH('Planning Ngrps'!T$9,'Planning CPRP'!$G$9:$BA$9,0)),"")</f>
        <v/>
      </c>
      <c r="U33" s="158" t="str">
        <f>IFERROR(INDEX('Jan 2019'!$G$2:$BK$158,MATCH('Planning Ngrps'!$A33,'Jan 2019'!$A$2:$A$160,0),MATCH(U$9,'Jan 2019'!$G$1:$BK$1,0))/INDEX('Planning CPRP'!$G$10:$BA$168,MATCH('Planning Ngrps'!$A33,'Planning CPRP'!$A$10:$A$170,0),MATCH('Planning Ngrps'!U$9,'Planning CPRP'!$G$9:$BA$9,0)),"")</f>
        <v/>
      </c>
      <c r="V33" s="158" t="str">
        <f>IFERROR(INDEX('Jan 2019'!$G$2:$BK$158,MATCH('Planning Ngrps'!$A33,'Jan 2019'!$A$2:$A$160,0),MATCH(V$9,'Jan 2019'!$G$1:$BK$1,0))/INDEX('Planning CPRP'!$G$10:$BA$168,MATCH('Planning Ngrps'!$A33,'Planning CPRP'!$A$10:$A$170,0),MATCH('Planning Ngrps'!V$9,'Planning CPRP'!$G$9:$BA$9,0)),"")</f>
        <v/>
      </c>
      <c r="W33" s="158" t="str">
        <f>IFERROR(INDEX('Jan 2019'!$G$2:$BK$158,MATCH('Planning Ngrps'!$A33,'Jan 2019'!$A$2:$A$160,0),MATCH(W$9,'Jan 2019'!$G$1:$BK$1,0))/INDEX('Planning CPRP'!$G$10:$BA$168,MATCH('Planning Ngrps'!$A33,'Planning CPRP'!$A$10:$A$170,0),MATCH('Planning Ngrps'!W$9,'Planning CPRP'!$G$9:$BA$9,0)),"")</f>
        <v/>
      </c>
      <c r="X33" s="158" t="str">
        <f>IFERROR(INDEX('Jan 2019'!$G$2:$BK$158,MATCH('Planning Ngrps'!$A33,'Jan 2019'!$A$2:$A$160,0),MATCH(X$9,'Jan 2019'!$G$1:$BK$1,0))/INDEX('Planning CPRP'!$G$10:$BA$168,MATCH('Planning Ngrps'!$A33,'Planning CPRP'!$A$10:$A$170,0),MATCH('Planning Ngrps'!X$9,'Planning CPRP'!$G$9:$BA$9,0)),"")</f>
        <v/>
      </c>
      <c r="Y33" s="158" t="str">
        <f>IFERROR(INDEX('Jan 2019'!$G$2:$BK$158,MATCH('Planning Ngrps'!$A33,'Jan 2019'!$A$2:$A$160,0),MATCH(Y$9,'Jan 2019'!$G$1:$BK$1,0))/INDEX('Planning CPRP'!$G$10:$BA$168,MATCH('Planning Ngrps'!$A33,'Planning CPRP'!$A$10:$A$170,0),MATCH('Planning Ngrps'!Y$9,'Planning CPRP'!$G$9:$BA$9,0)),"")</f>
        <v/>
      </c>
      <c r="Z33" s="158" t="str">
        <f>IFERROR(INDEX('Jan 2019'!$G$2:$BK$158,MATCH('Planning Ngrps'!$A33,'Jan 2019'!$A$2:$A$160,0),MATCH(Z$9,'Jan 2019'!$G$1:$BK$1,0))/INDEX('Planning CPRP'!$G$10:$BA$168,MATCH('Planning Ngrps'!$A33,'Planning CPRP'!$A$10:$A$170,0),MATCH('Planning Ngrps'!Z$9,'Planning CPRP'!$G$9:$BA$9,0)),"")</f>
        <v/>
      </c>
      <c r="AA33" s="158" t="str">
        <f>IFERROR(INDEX('Jan 2019'!$G$2:$BK$158,MATCH('Planning Ngrps'!$A33,'Jan 2019'!$A$2:$A$160,0),MATCH(AA$9,'Jan 2019'!$G$1:$BK$1,0))/INDEX('Planning CPRP'!$G$10:$BA$168,MATCH('Planning Ngrps'!$A33,'Planning CPRP'!$A$10:$A$170,0),MATCH('Planning Ngrps'!AA$9,'Planning CPRP'!$G$9:$BA$9,0)),"")</f>
        <v/>
      </c>
      <c r="AB33" s="158" t="str">
        <f>IFERROR(INDEX('Jan 2019'!$G$2:$BK$158,MATCH('Planning Ngrps'!$A33,'Jan 2019'!$A$2:$A$160,0),MATCH(AB$9,'Jan 2019'!$G$1:$BK$1,0))/INDEX('Planning CPRP'!$G$10:$BA$168,MATCH('Planning Ngrps'!$A33,'Planning CPRP'!$A$10:$A$170,0),MATCH('Planning Ngrps'!AB$9,'Planning CPRP'!$G$9:$BA$9,0)),"")</f>
        <v/>
      </c>
      <c r="AC33" s="158" t="str">
        <f>IFERROR(INDEX('Jan 2019'!$G$2:$BK$158,MATCH('Planning Ngrps'!$A33,'Jan 2019'!$A$2:$A$160,0),MATCH(AC$9,'Jan 2019'!$G$1:$BK$1,0))/INDEX('Planning CPRP'!$G$10:$BA$168,MATCH('Planning Ngrps'!$A33,'Planning CPRP'!$A$10:$A$170,0),MATCH('Planning Ngrps'!AC$9,'Planning CPRP'!$G$9:$BA$9,0)),"")</f>
        <v/>
      </c>
      <c r="AD33" s="158" t="str">
        <f>IFERROR(INDEX('Jan 2019'!$G$2:$BK$158,MATCH('Planning Ngrps'!$A33,'Jan 2019'!$A$2:$A$160,0),MATCH(AD$9,'Jan 2019'!$G$1:$BK$1,0))/INDEX('Planning CPRP'!$G$10:$BA$168,MATCH('Planning Ngrps'!$A33,'Planning CPRP'!$A$10:$A$170,0),MATCH('Planning Ngrps'!AD$9,'Planning CPRP'!$G$9:$BA$9,0)),"")</f>
        <v/>
      </c>
      <c r="AE33" s="158" t="str">
        <f>IFERROR(INDEX('Jan 2019'!$G$2:$BK$158,MATCH('Planning Ngrps'!$A33,'Jan 2019'!$A$2:$A$160,0),MATCH(AE$9,'Jan 2019'!$G$1:$BK$1,0))/INDEX('Planning CPRP'!$G$10:$BA$168,MATCH('Planning Ngrps'!$A33,'Planning CPRP'!$A$10:$A$170,0),MATCH('Planning Ngrps'!AE$9,'Planning CPRP'!$G$9:$BA$9,0)),"")</f>
        <v/>
      </c>
      <c r="AF33" s="158" t="str">
        <f>IFERROR(INDEX('Jan 2019'!$G$2:$BK$158,MATCH('Planning Ngrps'!$A33,'Jan 2019'!$A$2:$A$160,0),MATCH(AF$9,'Jan 2019'!$G$1:$BK$1,0))/INDEX('Planning CPRP'!$G$10:$BA$168,MATCH('Planning Ngrps'!$A33,'Planning CPRP'!$A$10:$A$170,0),MATCH('Planning Ngrps'!AF$9,'Planning CPRP'!$G$9:$BA$9,0)),"")</f>
        <v/>
      </c>
      <c r="AG33" s="158" t="str">
        <f>IFERROR(INDEX('Jan 2019'!$G$2:$BK$158,MATCH('Planning Ngrps'!$A33,'Jan 2019'!$A$2:$A$160,0),MATCH(AG$9,'Jan 2019'!$G$1:$BK$1,0))/INDEX('Planning CPRP'!$G$10:$BA$168,MATCH('Planning Ngrps'!$A33,'Planning CPRP'!$A$10:$A$170,0),MATCH('Planning Ngrps'!AG$9,'Planning CPRP'!$G$9:$BA$9,0)),"")</f>
        <v/>
      </c>
      <c r="AH33" s="158" t="str">
        <f>IFERROR(INDEX('Jan 2019'!$G$2:$BK$158,MATCH('Planning Ngrps'!$A33,'Jan 2019'!$A$2:$A$160,0),MATCH(AH$9,'Jan 2019'!$G$1:$BK$1,0))/INDEX('Planning CPRP'!$G$10:$BA$168,MATCH('Planning Ngrps'!$A33,'Planning CPRP'!$A$10:$A$170,0),MATCH('Planning Ngrps'!AH$9,'Planning CPRP'!$G$9:$BA$9,0)),"")</f>
        <v/>
      </c>
      <c r="AI33" s="158" t="str">
        <f>IFERROR(INDEX('Jan 2019'!$G$2:$BK$158,MATCH('Planning Ngrps'!$A33,'Jan 2019'!$A$2:$A$160,0),MATCH(AI$9,'Jan 2019'!$G$1:$BK$1,0))/INDEX('Planning CPRP'!$G$10:$BA$168,MATCH('Planning Ngrps'!$A33,'Planning CPRP'!$A$10:$A$170,0),MATCH('Planning Ngrps'!AI$9,'Planning CPRP'!$G$9:$BA$9,0)),"")</f>
        <v/>
      </c>
      <c r="AJ33" s="158" t="str">
        <f>IFERROR(INDEX('Jan 2019'!$G$2:$BK$158,MATCH('Planning Ngrps'!$A33,'Jan 2019'!$A$2:$A$160,0),MATCH(AJ$9,'Jan 2019'!$G$1:$BK$1,0))/INDEX('Planning CPRP'!$G$10:$BA$168,MATCH('Planning Ngrps'!$A33,'Planning CPRP'!$A$10:$A$170,0),MATCH('Planning Ngrps'!AJ$9,'Planning CPRP'!$G$9:$BA$9,0)),"")</f>
        <v/>
      </c>
      <c r="AK33" s="158" t="str">
        <f>IFERROR(INDEX('Jan 2019'!$G$2:$BK$158,MATCH('Planning Ngrps'!$A33,'Jan 2019'!$A$2:$A$160,0),MATCH(AK$9,'Jan 2019'!$G$1:$BK$1,0))/INDEX('Planning CPRP'!$G$10:$BA$168,MATCH('Planning Ngrps'!$A33,'Planning CPRP'!$A$10:$A$170,0),MATCH('Planning Ngrps'!AK$9,'Planning CPRP'!$G$9:$BA$9,0)),"")</f>
        <v/>
      </c>
      <c r="AL33" s="158" t="str">
        <f>IFERROR(INDEX('Jan 2019'!$G$2:$BK$158,MATCH('Planning Ngrps'!$A33,'Jan 2019'!$A$2:$A$160,0),MATCH(AL$9,'Jan 2019'!$G$1:$BK$1,0))/INDEX('Planning CPRP'!$G$10:$BA$168,MATCH('Planning Ngrps'!$A33,'Planning CPRP'!$A$10:$A$170,0),MATCH('Planning Ngrps'!AL$9,'Planning CPRP'!$G$9:$BA$9,0)),"")</f>
        <v/>
      </c>
      <c r="AM33" s="158" t="str">
        <f>IFERROR(INDEX('Jan 2019'!$G$2:$BK$158,MATCH('Planning Ngrps'!$A33,'Jan 2019'!$A$2:$A$160,0),MATCH(AM$9,'Jan 2019'!$G$1:$BK$1,0))/INDEX('Planning CPRP'!$G$10:$BA$168,MATCH('Planning Ngrps'!$A33,'Planning CPRP'!$A$10:$A$170,0),MATCH('Planning Ngrps'!AM$9,'Planning CPRP'!$G$9:$BA$9,0)),"")</f>
        <v/>
      </c>
      <c r="AN33" s="158" t="str">
        <f>IFERROR(INDEX('Jan 2019'!$G$2:$BK$158,MATCH('Planning Ngrps'!$A33,'Jan 2019'!$A$2:$A$160,0),MATCH(AN$9,'Jan 2019'!$G$1:$BK$1,0))/INDEX('Planning CPRP'!$G$10:$BA$168,MATCH('Planning Ngrps'!$A33,'Planning CPRP'!$A$10:$A$170,0),MATCH('Planning Ngrps'!AN$9,'Planning CPRP'!$G$9:$BA$9,0)),"")</f>
        <v/>
      </c>
      <c r="AO33" s="158" t="str">
        <f>IFERROR(INDEX('Jan 2019'!$G$2:$BK$158,MATCH('Planning Ngrps'!$A33,'Jan 2019'!$A$2:$A$160,0),MATCH(AO$9,'Jan 2019'!$G$1:$BK$1,0))/INDEX('Planning CPRP'!$G$10:$BA$168,MATCH('Planning Ngrps'!$A33,'Planning CPRP'!$A$10:$A$170,0),MATCH('Planning Ngrps'!AO$9,'Planning CPRP'!$G$9:$BA$9,0)),"")</f>
        <v/>
      </c>
      <c r="AP33" s="158" t="str">
        <f>IFERROR(INDEX('Jan 2019'!$G$2:$BK$158,MATCH('Planning Ngrps'!$A33,'Jan 2019'!$A$2:$A$160,0),MATCH(AP$9,'Jan 2019'!$G$1:$BK$1,0))/INDEX('Planning CPRP'!$G$10:$BA$168,MATCH('Planning Ngrps'!$A33,'Planning CPRP'!$A$10:$A$170,0),MATCH('Planning Ngrps'!AP$9,'Planning CPRP'!$G$9:$BA$9,0)),"")</f>
        <v/>
      </c>
      <c r="AQ33" s="158" t="str">
        <f>IFERROR(INDEX('Jan 2019'!$G$2:$BK$158,MATCH('Planning Ngrps'!$A33,'Jan 2019'!$A$2:$A$160,0),MATCH(AQ$9,'Jan 2019'!$G$1:$BK$1,0))/INDEX('Planning CPRP'!$G$10:$BA$168,MATCH('Planning Ngrps'!$A33,'Planning CPRP'!$A$10:$A$170,0),MATCH('Planning Ngrps'!AQ$9,'Planning CPRP'!$G$9:$BA$9,0)),"")</f>
        <v/>
      </c>
      <c r="AR33" s="158" t="str">
        <f>IFERROR(INDEX('Jan 2019'!$G$2:$BK$158,MATCH('Planning Ngrps'!$A33,'Jan 2019'!$A$2:$A$160,0),MATCH(AR$9,'Jan 2019'!$G$1:$BK$1,0))/INDEX('Planning CPRP'!$G$10:$BA$168,MATCH('Planning Ngrps'!$A33,'Planning CPRP'!$A$10:$A$170,0),MATCH('Planning Ngrps'!AR$9,'Planning CPRP'!$G$9:$BA$9,0)),"")</f>
        <v/>
      </c>
      <c r="AS33" s="158" t="str">
        <f>IFERROR(INDEX('Jan 2019'!$G$2:$BK$158,MATCH('Planning Ngrps'!$A33,'Jan 2019'!$A$2:$A$160,0),MATCH(AS$9,'Jan 2019'!$G$1:$BK$1,0))/INDEX('Planning CPRP'!$G$10:$BA$168,MATCH('Planning Ngrps'!$A33,'Planning CPRP'!$A$10:$A$170,0),MATCH('Planning Ngrps'!AS$9,'Planning CPRP'!$G$9:$BA$9,0)),"")</f>
        <v/>
      </c>
      <c r="AT33" s="158" t="str">
        <f>IFERROR(INDEX('Jan 2019'!$G$2:$BK$158,MATCH('Planning Ngrps'!$A33,'Jan 2019'!$A$2:$A$160,0),MATCH(AT$9,'Jan 2019'!$G$1:$BK$1,0))/INDEX('Planning CPRP'!$G$10:$BA$168,MATCH('Planning Ngrps'!$A33,'Planning CPRP'!$A$10:$A$170,0),MATCH('Planning Ngrps'!AT$9,'Planning CPRP'!$G$9:$BA$9,0)),"")</f>
        <v/>
      </c>
      <c r="AU33" s="158" t="str">
        <f>IFERROR(INDEX('Jan 2019'!$G$2:$BK$158,MATCH('Planning Ngrps'!$A33,'Jan 2019'!$A$2:$A$160,0),MATCH(AU$9,'Jan 2019'!$G$1:$BK$1,0))/INDEX('Planning CPRP'!$G$10:$BA$168,MATCH('Planning Ngrps'!$A33,'Planning CPRP'!$A$10:$A$170,0),MATCH('Planning Ngrps'!AU$9,'Planning CPRP'!$G$9:$BA$9,0)),"")</f>
        <v/>
      </c>
      <c r="AV33" s="158" t="str">
        <f>IFERROR(INDEX('Jan 2019'!$G$2:$BK$158,MATCH('Planning Ngrps'!$A33,'Jan 2019'!$A$2:$A$160,0),MATCH(AV$9,'Jan 2019'!$G$1:$BK$1,0))/INDEX('Planning CPRP'!$G$10:$BA$168,MATCH('Planning Ngrps'!$A33,'Planning CPRP'!$A$10:$A$170,0),MATCH('Planning Ngrps'!AV$9,'Planning CPRP'!$G$9:$BA$9,0)),"")</f>
        <v/>
      </c>
      <c r="AW33" s="158" t="str">
        <f>IFERROR(INDEX('Jan 2019'!$G$2:$BK$158,MATCH('Planning Ngrps'!$A33,'Jan 2019'!$A$2:$A$160,0),MATCH(AW$9,'Jan 2019'!$G$1:$BK$1,0))/INDEX('Planning CPRP'!$G$10:$BA$168,MATCH('Planning Ngrps'!$A33,'Planning CPRP'!$A$10:$A$170,0),MATCH('Planning Ngrps'!AW$9,'Planning CPRP'!$G$9:$BA$9,0)),"")</f>
        <v/>
      </c>
      <c r="AX33" s="158" t="str">
        <f>IFERROR(INDEX('Jan 2019'!$G$2:$BK$158,MATCH('Planning Ngrps'!$A33,'Jan 2019'!$A$2:$A$160,0),MATCH(AX$9,'Jan 2019'!$G$1:$BK$1,0))/INDEX('Planning CPRP'!$G$10:$BA$168,MATCH('Planning Ngrps'!$A33,'Planning CPRP'!$A$10:$A$170,0),MATCH('Planning Ngrps'!AX$9,'Planning CPRP'!$G$9:$BA$9,0)),"")</f>
        <v/>
      </c>
      <c r="AY33" s="158" t="str">
        <f>IFERROR(INDEX('Jan 2019'!$G$2:$BK$158,MATCH('Planning Ngrps'!$A33,'Jan 2019'!$A$2:$A$160,0),MATCH(AY$9,'Jan 2019'!$G$1:$BK$1,0))/INDEX('Planning CPRP'!$G$10:$BA$168,MATCH('Planning Ngrps'!$A33,'Planning CPRP'!$A$10:$A$170,0),MATCH('Planning Ngrps'!AY$9,'Planning CPRP'!$G$9:$BA$9,0)),"")</f>
        <v/>
      </c>
      <c r="AZ33" s="158" t="str">
        <f>IFERROR(INDEX('Jan 2019'!$G$2:$BK$158,MATCH('Planning Ngrps'!$A33,'Jan 2019'!$A$2:$A$160,0),MATCH(AZ$9,'Jan 2019'!$G$1:$BK$1,0))/INDEX('Planning CPRP'!$G$10:$BA$168,MATCH('Planning Ngrps'!$A33,'Planning CPRP'!$A$10:$A$170,0),MATCH('Planning Ngrps'!AZ$9,'Planning CPRP'!$G$9:$BA$9,0)),"")</f>
        <v/>
      </c>
      <c r="BA33" s="158" t="str">
        <f>IFERROR(INDEX('Jan 2019'!$G$2:$BK$158,MATCH('Planning Ngrps'!$A33,'Jan 2019'!$A$2:$A$160,0),MATCH(BA$9,'Jan 2019'!$G$1:$BK$1,0))/INDEX('Planning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IFERROR(INDEX('Jan 2019'!$G$2:$BK$158,MATCH('Planning Ngrps'!$A34,'Jan 2019'!$A$2:$A$160,0),MATCH(G$9,'Jan 2019'!$G$1:$BK$1,0))/INDEX('Planning CPRP'!$G$10:$BA$168,MATCH('Planning Ngrps'!$A34,'Planning CPRP'!$A$10:$A$170,0),MATCH('Planning Ngrps'!G$9,'Planning CPRP'!$G$9:$BA$9,0)),"")</f>
        <v/>
      </c>
      <c r="H34" s="158" t="str">
        <f>IFERROR(INDEX('Jan 2019'!$G$2:$BK$158,MATCH('Planning Ngrps'!$A34,'Jan 2019'!$A$2:$A$160,0),MATCH(H$9,'Jan 2019'!$G$1:$BK$1,0))/INDEX('Planning CPRP'!$G$10:$BA$168,MATCH('Planning Ngrps'!$A34,'Planning CPRP'!$A$10:$A$170,0),MATCH('Planning Ngrps'!H$9,'Planning CPRP'!$G$9:$BA$9,0)),"")</f>
        <v/>
      </c>
      <c r="I34" s="158" t="str">
        <f>IFERROR(INDEX('Jan 2019'!$G$2:$BK$158,MATCH('Planning Ngrps'!$A34,'Jan 2019'!$A$2:$A$160,0),MATCH(I$9,'Jan 2019'!$G$1:$BK$1,0))/INDEX('Planning CPRP'!$G$10:$BA$168,MATCH('Planning Ngrps'!$A34,'Planning CPRP'!$A$10:$A$170,0),MATCH('Planning Ngrps'!I$9,'Planning CPRP'!$G$9:$BA$9,0)),"")</f>
        <v/>
      </c>
      <c r="J34" s="158" t="str">
        <f>IFERROR(INDEX('Jan 2019'!$G$2:$BK$158,MATCH('Planning Ngrps'!$A34,'Jan 2019'!$A$2:$A$160,0),MATCH(J$9,'Jan 2019'!$G$1:$BK$1,0))/INDEX('Planning CPRP'!$G$10:$BA$168,MATCH('Planning Ngrps'!$A34,'Planning CPRP'!$A$10:$A$170,0),MATCH('Planning Ngrps'!J$9,'Planning CPRP'!$G$9:$BA$9,0)),"")</f>
        <v/>
      </c>
      <c r="K34" s="158" t="str">
        <f>IFERROR(INDEX('Jan 2019'!$G$2:$BK$158,MATCH('Planning Ngrps'!$A34,'Jan 2019'!$A$2:$A$160,0),MATCH(K$9,'Jan 2019'!$G$1:$BK$1,0))/INDEX('Planning CPRP'!$G$10:$BA$168,MATCH('Planning Ngrps'!$A34,'Planning CPRP'!$A$10:$A$170,0),MATCH('Planning Ngrps'!K$9,'Planning CPRP'!$G$9:$BA$9,0)),"")</f>
        <v/>
      </c>
      <c r="L34" s="158" t="str">
        <f>IFERROR(INDEX('Jan 2019'!$G$2:$BK$158,MATCH('Planning Ngrps'!$A34,'Jan 2019'!$A$2:$A$160,0),MATCH(L$9,'Jan 2019'!$G$1:$BK$1,0))/INDEX('Planning CPRP'!$G$10:$BA$168,MATCH('Planning Ngrps'!$A34,'Planning CPRP'!$A$10:$A$170,0),MATCH('Planning Ngrps'!L$9,'Planning CPRP'!$G$9:$BA$9,0)),"")</f>
        <v/>
      </c>
      <c r="M34" s="158" t="str">
        <f>IFERROR(INDEX('Jan 2019'!$G$2:$BK$158,MATCH('Planning Ngrps'!$A34,'Jan 2019'!$A$2:$A$160,0),MATCH(M$9,'Jan 2019'!$G$1:$BK$1,0))/INDEX('Planning CPRP'!$G$10:$BA$168,MATCH('Planning Ngrps'!$A34,'Planning CPRP'!$A$10:$A$170,0),MATCH('Planning Ngrps'!M$9,'Planning CPRP'!$G$9:$BA$9,0)),"")</f>
        <v/>
      </c>
      <c r="N34" s="158" t="str">
        <f>IFERROR(INDEX('Jan 2019'!$G$2:$BK$158,MATCH('Planning Ngrps'!$A34,'Jan 2019'!$A$2:$A$160,0),MATCH(N$9,'Jan 2019'!$G$1:$BK$1,0))/INDEX('Planning CPRP'!$G$10:$BA$168,MATCH('Planning Ngrps'!$A34,'Planning CPRP'!$A$10:$A$170,0),MATCH('Planning Ngrps'!N$9,'Planning CPRP'!$G$9:$BA$9,0)),"")</f>
        <v/>
      </c>
      <c r="O34" s="158" t="str">
        <f>IFERROR(INDEX('Jan 2019'!$G$2:$BK$158,MATCH('Planning Ngrps'!$A34,'Jan 2019'!$A$2:$A$160,0),MATCH(O$9,'Jan 2019'!$G$1:$BK$1,0))/INDEX('Planning CPRP'!$G$10:$BA$168,MATCH('Planning Ngrps'!$A34,'Planning CPRP'!$A$10:$A$170,0),MATCH('Planning Ngrps'!O$9,'Planning CPRP'!$G$9:$BA$9,0)),"")</f>
        <v/>
      </c>
      <c r="P34" s="158" t="str">
        <f>IFERROR(INDEX('Jan 2019'!$G$2:$BK$158,MATCH('Planning Ngrps'!$A34,'Jan 2019'!$A$2:$A$160,0),MATCH(P$9,'Jan 2019'!$G$1:$BK$1,0))/INDEX('Planning CPRP'!$G$10:$BA$168,MATCH('Planning Ngrps'!$A34,'Planning CPRP'!$A$10:$A$170,0),MATCH('Planning Ngrps'!P$9,'Planning CPRP'!$G$9:$BA$9,0)),"")</f>
        <v/>
      </c>
      <c r="Q34" s="158" t="str">
        <f>IFERROR(INDEX('Jan 2019'!$G$2:$BK$158,MATCH('Planning Ngrps'!$A34,'Jan 2019'!$A$2:$A$160,0),MATCH(Q$9,'Jan 2019'!$G$1:$BK$1,0))/INDEX('Planning CPRP'!$G$10:$BA$168,MATCH('Planning Ngrps'!$A34,'Planning CPRP'!$A$10:$A$170,0),MATCH('Planning Ngrps'!Q$9,'Planning CPRP'!$G$9:$BA$9,0)),"")</f>
        <v/>
      </c>
      <c r="R34" s="158" t="str">
        <f>IFERROR(INDEX('Jan 2019'!$G$2:$BK$158,MATCH('Planning Ngrps'!$A34,'Jan 2019'!$A$2:$A$160,0),MATCH(R$9,'Jan 2019'!$G$1:$BK$1,0))/INDEX('Planning CPRP'!$G$10:$BA$168,MATCH('Planning Ngrps'!$A34,'Planning CPRP'!$A$10:$A$170,0),MATCH('Planning Ngrps'!R$9,'Planning CPRP'!$G$9:$BA$9,0)),"")</f>
        <v/>
      </c>
      <c r="S34" s="158" t="str">
        <f>IFERROR(INDEX('Jan 2019'!$G$2:$BK$158,MATCH('Planning Ngrps'!$A34,'Jan 2019'!$A$2:$A$160,0),MATCH(S$9,'Jan 2019'!$G$1:$BK$1,0))/INDEX('Planning CPRP'!$G$10:$BA$168,MATCH('Planning Ngrps'!$A34,'Planning CPRP'!$A$10:$A$170,0),MATCH('Planning Ngrps'!S$9,'Planning CPRP'!$G$9:$BA$9,0)),"")</f>
        <v/>
      </c>
      <c r="T34" s="158" t="str">
        <f>IFERROR(INDEX('Jan 2019'!$G$2:$BK$158,MATCH('Planning Ngrps'!$A34,'Jan 2019'!$A$2:$A$160,0),MATCH(T$9,'Jan 2019'!$G$1:$BK$1,0))/INDEX('Planning CPRP'!$G$10:$BA$168,MATCH('Planning Ngrps'!$A34,'Planning CPRP'!$A$10:$A$170,0),MATCH('Planning Ngrps'!T$9,'Planning CPRP'!$G$9:$BA$9,0)),"")</f>
        <v/>
      </c>
      <c r="U34" s="158" t="str">
        <f>IFERROR(INDEX('Jan 2019'!$G$2:$BK$158,MATCH('Planning Ngrps'!$A34,'Jan 2019'!$A$2:$A$160,0),MATCH(U$9,'Jan 2019'!$G$1:$BK$1,0))/INDEX('Planning CPRP'!$G$10:$BA$168,MATCH('Planning Ngrps'!$A34,'Planning CPRP'!$A$10:$A$170,0),MATCH('Planning Ngrps'!U$9,'Planning CPRP'!$G$9:$BA$9,0)),"")</f>
        <v/>
      </c>
      <c r="V34" s="158" t="str">
        <f>IFERROR(INDEX('Jan 2019'!$G$2:$BK$158,MATCH('Planning Ngrps'!$A34,'Jan 2019'!$A$2:$A$160,0),MATCH(V$9,'Jan 2019'!$G$1:$BK$1,0))/INDEX('Planning CPRP'!$G$10:$BA$168,MATCH('Planning Ngrps'!$A34,'Planning CPRP'!$A$10:$A$170,0),MATCH('Planning Ngrps'!V$9,'Planning CPRP'!$G$9:$BA$9,0)),"")</f>
        <v/>
      </c>
      <c r="W34" s="158" t="str">
        <f>IFERROR(INDEX('Jan 2019'!$G$2:$BK$158,MATCH('Planning Ngrps'!$A34,'Jan 2019'!$A$2:$A$160,0),MATCH(W$9,'Jan 2019'!$G$1:$BK$1,0))/INDEX('Planning CPRP'!$G$10:$BA$168,MATCH('Planning Ngrps'!$A34,'Planning CPRP'!$A$10:$A$170,0),MATCH('Planning Ngrps'!W$9,'Planning CPRP'!$G$9:$BA$9,0)),"")</f>
        <v/>
      </c>
      <c r="X34" s="158" t="str">
        <f>IFERROR(INDEX('Jan 2019'!$G$2:$BK$158,MATCH('Planning Ngrps'!$A34,'Jan 2019'!$A$2:$A$160,0),MATCH(X$9,'Jan 2019'!$G$1:$BK$1,0))/INDEX('Planning CPRP'!$G$10:$BA$168,MATCH('Planning Ngrps'!$A34,'Planning CPRP'!$A$10:$A$170,0),MATCH('Planning Ngrps'!X$9,'Planning CPRP'!$G$9:$BA$9,0)),"")</f>
        <v/>
      </c>
      <c r="Y34" s="158" t="str">
        <f>IFERROR(INDEX('Jan 2019'!$G$2:$BK$158,MATCH('Planning Ngrps'!$A34,'Jan 2019'!$A$2:$A$160,0),MATCH(Y$9,'Jan 2019'!$G$1:$BK$1,0))/INDEX('Planning CPRP'!$G$10:$BA$168,MATCH('Planning Ngrps'!$A34,'Planning CPRP'!$A$10:$A$170,0),MATCH('Planning Ngrps'!Y$9,'Planning CPRP'!$G$9:$BA$9,0)),"")</f>
        <v/>
      </c>
      <c r="Z34" s="158" t="str">
        <f>IFERROR(INDEX('Jan 2019'!$G$2:$BK$158,MATCH('Planning Ngrps'!$A34,'Jan 2019'!$A$2:$A$160,0),MATCH(Z$9,'Jan 2019'!$G$1:$BK$1,0))/INDEX('Planning CPRP'!$G$10:$BA$168,MATCH('Planning Ngrps'!$A34,'Planning CPRP'!$A$10:$A$170,0),MATCH('Planning Ngrps'!Z$9,'Planning CPRP'!$G$9:$BA$9,0)),"")</f>
        <v/>
      </c>
      <c r="AA34" s="158" t="str">
        <f>IFERROR(INDEX('Jan 2019'!$G$2:$BK$158,MATCH('Planning Ngrps'!$A34,'Jan 2019'!$A$2:$A$160,0),MATCH(AA$9,'Jan 2019'!$G$1:$BK$1,0))/INDEX('Planning CPRP'!$G$10:$BA$168,MATCH('Planning Ngrps'!$A34,'Planning CPRP'!$A$10:$A$170,0),MATCH('Planning Ngrps'!AA$9,'Planning CPRP'!$G$9:$BA$9,0)),"")</f>
        <v/>
      </c>
      <c r="AB34" s="158" t="str">
        <f>IFERROR(INDEX('Jan 2019'!$G$2:$BK$158,MATCH('Planning Ngrps'!$A34,'Jan 2019'!$A$2:$A$160,0),MATCH(AB$9,'Jan 2019'!$G$1:$BK$1,0))/INDEX('Planning CPRP'!$G$10:$BA$168,MATCH('Planning Ngrps'!$A34,'Planning CPRP'!$A$10:$A$170,0),MATCH('Planning Ngrps'!AB$9,'Planning CPRP'!$G$9:$BA$9,0)),"")</f>
        <v/>
      </c>
      <c r="AC34" s="158" t="str">
        <f>IFERROR(INDEX('Jan 2019'!$G$2:$BK$158,MATCH('Planning Ngrps'!$A34,'Jan 2019'!$A$2:$A$160,0),MATCH(AC$9,'Jan 2019'!$G$1:$BK$1,0))/INDEX('Planning CPRP'!$G$10:$BA$168,MATCH('Planning Ngrps'!$A34,'Planning CPRP'!$A$10:$A$170,0),MATCH('Planning Ngrps'!AC$9,'Planning CPRP'!$G$9:$BA$9,0)),"")</f>
        <v/>
      </c>
      <c r="AD34" s="158" t="str">
        <f>IFERROR(INDEX('Jan 2019'!$G$2:$BK$158,MATCH('Planning Ngrps'!$A34,'Jan 2019'!$A$2:$A$160,0),MATCH(AD$9,'Jan 2019'!$G$1:$BK$1,0))/INDEX('Planning CPRP'!$G$10:$BA$168,MATCH('Planning Ngrps'!$A34,'Planning CPRP'!$A$10:$A$170,0),MATCH('Planning Ngrps'!AD$9,'Planning CPRP'!$G$9:$BA$9,0)),"")</f>
        <v/>
      </c>
      <c r="AE34" s="158" t="str">
        <f>IFERROR(INDEX('Jan 2019'!$G$2:$BK$158,MATCH('Planning Ngrps'!$A34,'Jan 2019'!$A$2:$A$160,0),MATCH(AE$9,'Jan 2019'!$G$1:$BK$1,0))/INDEX('Planning CPRP'!$G$10:$BA$168,MATCH('Planning Ngrps'!$A34,'Planning CPRP'!$A$10:$A$170,0),MATCH('Planning Ngrps'!AE$9,'Planning CPRP'!$G$9:$BA$9,0)),"")</f>
        <v/>
      </c>
      <c r="AF34" s="158" t="str">
        <f>IFERROR(INDEX('Jan 2019'!$G$2:$BK$158,MATCH('Planning Ngrps'!$A34,'Jan 2019'!$A$2:$A$160,0),MATCH(AF$9,'Jan 2019'!$G$1:$BK$1,0))/INDEX('Planning CPRP'!$G$10:$BA$168,MATCH('Planning Ngrps'!$A34,'Planning CPRP'!$A$10:$A$170,0),MATCH('Planning Ngrps'!AF$9,'Planning CPRP'!$G$9:$BA$9,0)),"")</f>
        <v/>
      </c>
      <c r="AG34" s="158" t="str">
        <f>IFERROR(INDEX('Jan 2019'!$G$2:$BK$158,MATCH('Planning Ngrps'!$A34,'Jan 2019'!$A$2:$A$160,0),MATCH(AG$9,'Jan 2019'!$G$1:$BK$1,0))/INDEX('Planning CPRP'!$G$10:$BA$168,MATCH('Planning Ngrps'!$A34,'Planning CPRP'!$A$10:$A$170,0),MATCH('Planning Ngrps'!AG$9,'Planning CPRP'!$G$9:$BA$9,0)),"")</f>
        <v/>
      </c>
      <c r="AH34" s="158" t="str">
        <f>IFERROR(INDEX('Jan 2019'!$G$2:$BK$158,MATCH('Planning Ngrps'!$A34,'Jan 2019'!$A$2:$A$160,0),MATCH(AH$9,'Jan 2019'!$G$1:$BK$1,0))/INDEX('Planning CPRP'!$G$10:$BA$168,MATCH('Planning Ngrps'!$A34,'Planning CPRP'!$A$10:$A$170,0),MATCH('Planning Ngrps'!AH$9,'Planning CPRP'!$G$9:$BA$9,0)),"")</f>
        <v/>
      </c>
      <c r="AI34" s="158" t="str">
        <f>IFERROR(INDEX('Jan 2019'!$G$2:$BK$158,MATCH('Planning Ngrps'!$A34,'Jan 2019'!$A$2:$A$160,0),MATCH(AI$9,'Jan 2019'!$G$1:$BK$1,0))/INDEX('Planning CPRP'!$G$10:$BA$168,MATCH('Planning Ngrps'!$A34,'Planning CPRP'!$A$10:$A$170,0),MATCH('Planning Ngrps'!AI$9,'Planning CPRP'!$G$9:$BA$9,0)),"")</f>
        <v/>
      </c>
      <c r="AJ34" s="158" t="str">
        <f>IFERROR(INDEX('Jan 2019'!$G$2:$BK$158,MATCH('Planning Ngrps'!$A34,'Jan 2019'!$A$2:$A$160,0),MATCH(AJ$9,'Jan 2019'!$G$1:$BK$1,0))/INDEX('Planning CPRP'!$G$10:$BA$168,MATCH('Planning Ngrps'!$A34,'Planning CPRP'!$A$10:$A$170,0),MATCH('Planning Ngrps'!AJ$9,'Planning CPRP'!$G$9:$BA$9,0)),"")</f>
        <v/>
      </c>
      <c r="AK34" s="158" t="str">
        <f>IFERROR(INDEX('Jan 2019'!$G$2:$BK$158,MATCH('Planning Ngrps'!$A34,'Jan 2019'!$A$2:$A$160,0),MATCH(AK$9,'Jan 2019'!$G$1:$BK$1,0))/INDEX('Planning CPRP'!$G$10:$BA$168,MATCH('Planning Ngrps'!$A34,'Planning CPRP'!$A$10:$A$170,0),MATCH('Planning Ngrps'!AK$9,'Planning CPRP'!$G$9:$BA$9,0)),"")</f>
        <v/>
      </c>
      <c r="AL34" s="158" t="str">
        <f>IFERROR(INDEX('Jan 2019'!$G$2:$BK$158,MATCH('Planning Ngrps'!$A34,'Jan 2019'!$A$2:$A$160,0),MATCH(AL$9,'Jan 2019'!$G$1:$BK$1,0))/INDEX('Planning CPRP'!$G$10:$BA$168,MATCH('Planning Ngrps'!$A34,'Planning CPRP'!$A$10:$A$170,0),MATCH('Planning Ngrps'!AL$9,'Planning CPRP'!$G$9:$BA$9,0)),"")</f>
        <v/>
      </c>
      <c r="AM34" s="158" t="str">
        <f>IFERROR(INDEX('Jan 2019'!$G$2:$BK$158,MATCH('Planning Ngrps'!$A34,'Jan 2019'!$A$2:$A$160,0),MATCH(AM$9,'Jan 2019'!$G$1:$BK$1,0))/INDEX('Planning CPRP'!$G$10:$BA$168,MATCH('Planning Ngrps'!$A34,'Planning CPRP'!$A$10:$A$170,0),MATCH('Planning Ngrps'!AM$9,'Planning CPRP'!$G$9:$BA$9,0)),"")</f>
        <v/>
      </c>
      <c r="AN34" s="158" t="str">
        <f>IFERROR(INDEX('Jan 2019'!$G$2:$BK$158,MATCH('Planning Ngrps'!$A34,'Jan 2019'!$A$2:$A$160,0),MATCH(AN$9,'Jan 2019'!$G$1:$BK$1,0))/INDEX('Planning CPRP'!$G$10:$BA$168,MATCH('Planning Ngrps'!$A34,'Planning CPRP'!$A$10:$A$170,0),MATCH('Planning Ngrps'!AN$9,'Planning CPRP'!$G$9:$BA$9,0)),"")</f>
        <v/>
      </c>
      <c r="AO34" s="158" t="str">
        <f>IFERROR(INDEX('Jan 2019'!$G$2:$BK$158,MATCH('Planning Ngrps'!$A34,'Jan 2019'!$A$2:$A$160,0),MATCH(AO$9,'Jan 2019'!$G$1:$BK$1,0))/INDEX('Planning CPRP'!$G$10:$BA$168,MATCH('Planning Ngrps'!$A34,'Planning CPRP'!$A$10:$A$170,0),MATCH('Planning Ngrps'!AO$9,'Planning CPRP'!$G$9:$BA$9,0)),"")</f>
        <v/>
      </c>
      <c r="AP34" s="158" t="str">
        <f>IFERROR(INDEX('Jan 2019'!$G$2:$BK$158,MATCH('Planning Ngrps'!$A34,'Jan 2019'!$A$2:$A$160,0),MATCH(AP$9,'Jan 2019'!$G$1:$BK$1,0))/INDEX('Planning CPRP'!$G$10:$BA$168,MATCH('Planning Ngrps'!$A34,'Planning CPRP'!$A$10:$A$170,0),MATCH('Planning Ngrps'!AP$9,'Planning CPRP'!$G$9:$BA$9,0)),"")</f>
        <v/>
      </c>
      <c r="AQ34" s="158" t="str">
        <f>IFERROR(INDEX('Jan 2019'!$G$2:$BK$158,MATCH('Planning Ngrps'!$A34,'Jan 2019'!$A$2:$A$160,0),MATCH(AQ$9,'Jan 2019'!$G$1:$BK$1,0))/INDEX('Planning CPRP'!$G$10:$BA$168,MATCH('Planning Ngrps'!$A34,'Planning CPRP'!$A$10:$A$170,0),MATCH('Planning Ngrps'!AQ$9,'Planning CPRP'!$G$9:$BA$9,0)),"")</f>
        <v/>
      </c>
      <c r="AR34" s="158" t="str">
        <f>IFERROR(INDEX('Jan 2019'!$G$2:$BK$158,MATCH('Planning Ngrps'!$A34,'Jan 2019'!$A$2:$A$160,0),MATCH(AR$9,'Jan 2019'!$G$1:$BK$1,0))/INDEX('Planning CPRP'!$G$10:$BA$168,MATCH('Planning Ngrps'!$A34,'Planning CPRP'!$A$10:$A$170,0),MATCH('Planning Ngrps'!AR$9,'Planning CPRP'!$G$9:$BA$9,0)),"")</f>
        <v/>
      </c>
      <c r="AS34" s="158" t="str">
        <f>IFERROR(INDEX('Jan 2019'!$G$2:$BK$158,MATCH('Planning Ngrps'!$A34,'Jan 2019'!$A$2:$A$160,0),MATCH(AS$9,'Jan 2019'!$G$1:$BK$1,0))/INDEX('Planning CPRP'!$G$10:$BA$168,MATCH('Planning Ngrps'!$A34,'Planning CPRP'!$A$10:$A$170,0),MATCH('Planning Ngrps'!AS$9,'Planning CPRP'!$G$9:$BA$9,0)),"")</f>
        <v/>
      </c>
      <c r="AT34" s="158" t="str">
        <f>IFERROR(INDEX('Jan 2019'!$G$2:$BK$158,MATCH('Planning Ngrps'!$A34,'Jan 2019'!$A$2:$A$160,0),MATCH(AT$9,'Jan 2019'!$G$1:$BK$1,0))/INDEX('Planning CPRP'!$G$10:$BA$168,MATCH('Planning Ngrps'!$A34,'Planning CPRP'!$A$10:$A$170,0),MATCH('Planning Ngrps'!AT$9,'Planning CPRP'!$G$9:$BA$9,0)),"")</f>
        <v/>
      </c>
      <c r="AU34" s="158" t="str">
        <f>IFERROR(INDEX('Jan 2019'!$G$2:$BK$158,MATCH('Planning Ngrps'!$A34,'Jan 2019'!$A$2:$A$160,0),MATCH(AU$9,'Jan 2019'!$G$1:$BK$1,0))/INDEX('Planning CPRP'!$G$10:$BA$168,MATCH('Planning Ngrps'!$A34,'Planning CPRP'!$A$10:$A$170,0),MATCH('Planning Ngrps'!AU$9,'Planning CPRP'!$G$9:$BA$9,0)),"")</f>
        <v/>
      </c>
      <c r="AV34" s="158" t="str">
        <f>IFERROR(INDEX('Jan 2019'!$G$2:$BK$158,MATCH('Planning Ngrps'!$A34,'Jan 2019'!$A$2:$A$160,0),MATCH(AV$9,'Jan 2019'!$G$1:$BK$1,0))/INDEX('Planning CPRP'!$G$10:$BA$168,MATCH('Planning Ngrps'!$A34,'Planning CPRP'!$A$10:$A$170,0),MATCH('Planning Ngrps'!AV$9,'Planning CPRP'!$G$9:$BA$9,0)),"")</f>
        <v/>
      </c>
      <c r="AW34" s="158" t="str">
        <f>IFERROR(INDEX('Jan 2019'!$G$2:$BK$158,MATCH('Planning Ngrps'!$A34,'Jan 2019'!$A$2:$A$160,0),MATCH(AW$9,'Jan 2019'!$G$1:$BK$1,0))/INDEX('Planning CPRP'!$G$10:$BA$168,MATCH('Planning Ngrps'!$A34,'Planning CPRP'!$A$10:$A$170,0),MATCH('Planning Ngrps'!AW$9,'Planning CPRP'!$G$9:$BA$9,0)),"")</f>
        <v/>
      </c>
      <c r="AX34" s="158" t="str">
        <f>IFERROR(INDEX('Jan 2019'!$G$2:$BK$158,MATCH('Planning Ngrps'!$A34,'Jan 2019'!$A$2:$A$160,0),MATCH(AX$9,'Jan 2019'!$G$1:$BK$1,0))/INDEX('Planning CPRP'!$G$10:$BA$168,MATCH('Planning Ngrps'!$A34,'Planning CPRP'!$A$10:$A$170,0),MATCH('Planning Ngrps'!AX$9,'Planning CPRP'!$G$9:$BA$9,0)),"")</f>
        <v/>
      </c>
      <c r="AY34" s="158" t="str">
        <f>IFERROR(INDEX('Jan 2019'!$G$2:$BK$158,MATCH('Planning Ngrps'!$A34,'Jan 2019'!$A$2:$A$160,0),MATCH(AY$9,'Jan 2019'!$G$1:$BK$1,0))/INDEX('Planning CPRP'!$G$10:$BA$168,MATCH('Planning Ngrps'!$A34,'Planning CPRP'!$A$10:$A$170,0),MATCH('Planning Ngrps'!AY$9,'Planning CPRP'!$G$9:$BA$9,0)),"")</f>
        <v/>
      </c>
      <c r="AZ34" s="158" t="str">
        <f>IFERROR(INDEX('Jan 2019'!$G$2:$BK$158,MATCH('Planning Ngrps'!$A34,'Jan 2019'!$A$2:$A$160,0),MATCH(AZ$9,'Jan 2019'!$G$1:$BK$1,0))/INDEX('Planning CPRP'!$G$10:$BA$168,MATCH('Planning Ngrps'!$A34,'Planning CPRP'!$A$10:$A$170,0),MATCH('Planning Ngrps'!AZ$9,'Planning CPRP'!$G$9:$BA$9,0)),"")</f>
        <v/>
      </c>
      <c r="BA34" s="158" t="str">
        <f>IFERROR(INDEX('Jan 2019'!$G$2:$BK$158,MATCH('Planning Ngrps'!$A34,'Jan 2019'!$A$2:$A$160,0),MATCH(BA$9,'Jan 2019'!$G$1:$BK$1,0))/INDEX('Planning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IFERROR(INDEX('Jan 2019'!$G$2:$BK$158,MATCH('Planning Ngrps'!$A35,'Jan 2019'!$A$2:$A$160,0),MATCH(G$9,'Jan 2019'!$G$1:$BK$1,0))/INDEX('Planning CPRP'!$G$10:$BA$168,MATCH('Planning Ngrps'!$A35,'Planning CPRP'!$A$10:$A$170,0),MATCH('Planning Ngrps'!G$9,'Planning CPRP'!$G$9:$BA$9,0)),"")</f>
        <v/>
      </c>
      <c r="H35" s="158" t="str">
        <f>IFERROR(INDEX('Jan 2019'!$G$2:$BK$158,MATCH('Planning Ngrps'!$A35,'Jan 2019'!$A$2:$A$160,0),MATCH(H$9,'Jan 2019'!$G$1:$BK$1,0))/INDEX('Planning CPRP'!$G$10:$BA$168,MATCH('Planning Ngrps'!$A35,'Planning CPRP'!$A$10:$A$170,0),MATCH('Planning Ngrps'!H$9,'Planning CPRP'!$G$9:$BA$9,0)),"")</f>
        <v/>
      </c>
      <c r="I35" s="158" t="str">
        <f>IFERROR(INDEX('Jan 2019'!$G$2:$BK$158,MATCH('Planning Ngrps'!$A35,'Jan 2019'!$A$2:$A$160,0),MATCH(I$9,'Jan 2019'!$G$1:$BK$1,0))/INDEX('Planning CPRP'!$G$10:$BA$168,MATCH('Planning Ngrps'!$A35,'Planning CPRP'!$A$10:$A$170,0),MATCH('Planning Ngrps'!I$9,'Planning CPRP'!$G$9:$BA$9,0)),"")</f>
        <v/>
      </c>
      <c r="J35" s="158" t="str">
        <f>IFERROR(INDEX('Jan 2019'!$G$2:$BK$158,MATCH('Planning Ngrps'!$A35,'Jan 2019'!$A$2:$A$160,0),MATCH(J$9,'Jan 2019'!$G$1:$BK$1,0))/INDEX('Planning CPRP'!$G$10:$BA$168,MATCH('Planning Ngrps'!$A35,'Planning CPRP'!$A$10:$A$170,0),MATCH('Planning Ngrps'!J$9,'Planning CPRP'!$G$9:$BA$9,0)),"")</f>
        <v/>
      </c>
      <c r="K35" s="158" t="str">
        <f>IFERROR(INDEX('Jan 2019'!$G$2:$BK$158,MATCH('Planning Ngrps'!$A35,'Jan 2019'!$A$2:$A$160,0),MATCH(K$9,'Jan 2019'!$G$1:$BK$1,0))/INDEX('Planning CPRP'!$G$10:$BA$168,MATCH('Planning Ngrps'!$A35,'Planning CPRP'!$A$10:$A$170,0),MATCH('Planning Ngrps'!K$9,'Planning CPRP'!$G$9:$BA$9,0)),"")</f>
        <v/>
      </c>
      <c r="L35" s="158" t="str">
        <f>IFERROR(INDEX('Jan 2019'!$G$2:$BK$158,MATCH('Planning Ngrps'!$A35,'Jan 2019'!$A$2:$A$160,0),MATCH(L$9,'Jan 2019'!$G$1:$BK$1,0))/INDEX('Planning CPRP'!$G$10:$BA$168,MATCH('Planning Ngrps'!$A35,'Planning CPRP'!$A$10:$A$170,0),MATCH('Planning Ngrps'!L$9,'Planning CPRP'!$G$9:$BA$9,0)),"")</f>
        <v/>
      </c>
      <c r="M35" s="158" t="str">
        <f>IFERROR(INDEX('Jan 2019'!$G$2:$BK$158,MATCH('Planning Ngrps'!$A35,'Jan 2019'!$A$2:$A$160,0),MATCH(M$9,'Jan 2019'!$G$1:$BK$1,0))/INDEX('Planning CPRP'!$G$10:$BA$168,MATCH('Planning Ngrps'!$A35,'Planning CPRP'!$A$10:$A$170,0),MATCH('Planning Ngrps'!M$9,'Planning CPRP'!$G$9:$BA$9,0)),"")</f>
        <v/>
      </c>
      <c r="N35" s="158" t="str">
        <f>IFERROR(INDEX('Jan 2019'!$G$2:$BK$158,MATCH('Planning Ngrps'!$A35,'Jan 2019'!$A$2:$A$160,0),MATCH(N$9,'Jan 2019'!$G$1:$BK$1,0))/INDEX('Planning CPRP'!$G$10:$BA$168,MATCH('Planning Ngrps'!$A35,'Planning CPRP'!$A$10:$A$170,0),MATCH('Planning Ngrps'!N$9,'Planning CPRP'!$G$9:$BA$9,0)),"")</f>
        <v/>
      </c>
      <c r="O35" s="158" t="str">
        <f>IFERROR(INDEX('Jan 2019'!$G$2:$BK$158,MATCH('Planning Ngrps'!$A35,'Jan 2019'!$A$2:$A$160,0),MATCH(O$9,'Jan 2019'!$G$1:$BK$1,0))/INDEX('Planning CPRP'!$G$10:$BA$168,MATCH('Planning Ngrps'!$A35,'Planning CPRP'!$A$10:$A$170,0),MATCH('Planning Ngrps'!O$9,'Planning CPRP'!$G$9:$BA$9,0)),"")</f>
        <v/>
      </c>
      <c r="P35" s="158" t="str">
        <f>IFERROR(INDEX('Jan 2019'!$G$2:$BK$158,MATCH('Planning Ngrps'!$A35,'Jan 2019'!$A$2:$A$160,0),MATCH(P$9,'Jan 2019'!$G$1:$BK$1,0))/INDEX('Planning CPRP'!$G$10:$BA$168,MATCH('Planning Ngrps'!$A35,'Planning CPRP'!$A$10:$A$170,0),MATCH('Planning Ngrps'!P$9,'Planning CPRP'!$G$9:$BA$9,0)),"")</f>
        <v/>
      </c>
      <c r="Q35" s="158" t="str">
        <f>IFERROR(INDEX('Jan 2019'!$G$2:$BK$158,MATCH('Planning Ngrps'!$A35,'Jan 2019'!$A$2:$A$160,0),MATCH(Q$9,'Jan 2019'!$G$1:$BK$1,0))/INDEX('Planning CPRP'!$G$10:$BA$168,MATCH('Planning Ngrps'!$A35,'Planning CPRP'!$A$10:$A$170,0),MATCH('Planning Ngrps'!Q$9,'Planning CPRP'!$G$9:$BA$9,0)),"")</f>
        <v/>
      </c>
      <c r="R35" s="158" t="str">
        <f>IFERROR(INDEX('Jan 2019'!$G$2:$BK$158,MATCH('Planning Ngrps'!$A35,'Jan 2019'!$A$2:$A$160,0),MATCH(R$9,'Jan 2019'!$G$1:$BK$1,0))/INDEX('Planning CPRP'!$G$10:$BA$168,MATCH('Planning Ngrps'!$A35,'Planning CPRP'!$A$10:$A$170,0),MATCH('Planning Ngrps'!R$9,'Planning CPRP'!$G$9:$BA$9,0)),"")</f>
        <v/>
      </c>
      <c r="S35" s="158" t="str">
        <f>IFERROR(INDEX('Jan 2019'!$G$2:$BK$158,MATCH('Planning Ngrps'!$A35,'Jan 2019'!$A$2:$A$160,0),MATCH(S$9,'Jan 2019'!$G$1:$BK$1,0))/INDEX('Planning CPRP'!$G$10:$BA$168,MATCH('Planning Ngrps'!$A35,'Planning CPRP'!$A$10:$A$170,0),MATCH('Planning Ngrps'!S$9,'Planning CPRP'!$G$9:$BA$9,0)),"")</f>
        <v/>
      </c>
      <c r="T35" s="158" t="str">
        <f>IFERROR(INDEX('Jan 2019'!$G$2:$BK$158,MATCH('Planning Ngrps'!$A35,'Jan 2019'!$A$2:$A$160,0),MATCH(T$9,'Jan 2019'!$G$1:$BK$1,0))/INDEX('Planning CPRP'!$G$10:$BA$168,MATCH('Planning Ngrps'!$A35,'Planning CPRP'!$A$10:$A$170,0),MATCH('Planning Ngrps'!T$9,'Planning CPRP'!$G$9:$BA$9,0)),"")</f>
        <v/>
      </c>
      <c r="U35" s="158" t="str">
        <f>IFERROR(INDEX('Jan 2019'!$G$2:$BK$158,MATCH('Planning Ngrps'!$A35,'Jan 2019'!$A$2:$A$160,0),MATCH(U$9,'Jan 2019'!$G$1:$BK$1,0))/INDEX('Planning CPRP'!$G$10:$BA$168,MATCH('Planning Ngrps'!$A35,'Planning CPRP'!$A$10:$A$170,0),MATCH('Planning Ngrps'!U$9,'Planning CPRP'!$G$9:$BA$9,0)),"")</f>
        <v/>
      </c>
      <c r="V35" s="158" t="str">
        <f>IFERROR(INDEX('Jan 2019'!$G$2:$BK$158,MATCH('Planning Ngrps'!$A35,'Jan 2019'!$A$2:$A$160,0),MATCH(V$9,'Jan 2019'!$G$1:$BK$1,0))/INDEX('Planning CPRP'!$G$10:$BA$168,MATCH('Planning Ngrps'!$A35,'Planning CPRP'!$A$10:$A$170,0),MATCH('Planning Ngrps'!V$9,'Planning CPRP'!$G$9:$BA$9,0)),"")</f>
        <v/>
      </c>
      <c r="W35" s="158" t="str">
        <f>IFERROR(INDEX('Jan 2019'!$G$2:$BK$158,MATCH('Planning Ngrps'!$A35,'Jan 2019'!$A$2:$A$160,0),MATCH(W$9,'Jan 2019'!$G$1:$BK$1,0))/INDEX('Planning CPRP'!$G$10:$BA$168,MATCH('Planning Ngrps'!$A35,'Planning CPRP'!$A$10:$A$170,0),MATCH('Planning Ngrps'!W$9,'Planning CPRP'!$G$9:$BA$9,0)),"")</f>
        <v/>
      </c>
      <c r="X35" s="158" t="str">
        <f>IFERROR(INDEX('Jan 2019'!$G$2:$BK$158,MATCH('Planning Ngrps'!$A35,'Jan 2019'!$A$2:$A$160,0),MATCH(X$9,'Jan 2019'!$G$1:$BK$1,0))/INDEX('Planning CPRP'!$G$10:$BA$168,MATCH('Planning Ngrps'!$A35,'Planning CPRP'!$A$10:$A$170,0),MATCH('Planning Ngrps'!X$9,'Planning CPRP'!$G$9:$BA$9,0)),"")</f>
        <v/>
      </c>
      <c r="Y35" s="158" t="str">
        <f>IFERROR(INDEX('Jan 2019'!$G$2:$BK$158,MATCH('Planning Ngrps'!$A35,'Jan 2019'!$A$2:$A$160,0),MATCH(Y$9,'Jan 2019'!$G$1:$BK$1,0))/INDEX('Planning CPRP'!$G$10:$BA$168,MATCH('Planning Ngrps'!$A35,'Planning CPRP'!$A$10:$A$170,0),MATCH('Planning Ngrps'!Y$9,'Planning CPRP'!$G$9:$BA$9,0)),"")</f>
        <v/>
      </c>
      <c r="Z35" s="158" t="str">
        <f>IFERROR(INDEX('Jan 2019'!$G$2:$BK$158,MATCH('Planning Ngrps'!$A35,'Jan 2019'!$A$2:$A$160,0),MATCH(Z$9,'Jan 2019'!$G$1:$BK$1,0))/INDEX('Planning CPRP'!$G$10:$BA$168,MATCH('Planning Ngrps'!$A35,'Planning CPRP'!$A$10:$A$170,0),MATCH('Planning Ngrps'!Z$9,'Planning CPRP'!$G$9:$BA$9,0)),"")</f>
        <v/>
      </c>
      <c r="AA35" s="158" t="str">
        <f>IFERROR(INDEX('Jan 2019'!$G$2:$BK$158,MATCH('Planning Ngrps'!$A35,'Jan 2019'!$A$2:$A$160,0),MATCH(AA$9,'Jan 2019'!$G$1:$BK$1,0))/INDEX('Planning CPRP'!$G$10:$BA$168,MATCH('Planning Ngrps'!$A35,'Planning CPRP'!$A$10:$A$170,0),MATCH('Planning Ngrps'!AA$9,'Planning CPRP'!$G$9:$BA$9,0)),"")</f>
        <v/>
      </c>
      <c r="AB35" s="158" t="str">
        <f>IFERROR(INDEX('Jan 2019'!$G$2:$BK$158,MATCH('Planning Ngrps'!$A35,'Jan 2019'!$A$2:$A$160,0),MATCH(AB$9,'Jan 2019'!$G$1:$BK$1,0))/INDEX('Planning CPRP'!$G$10:$BA$168,MATCH('Planning Ngrps'!$A35,'Planning CPRP'!$A$10:$A$170,0),MATCH('Planning Ngrps'!AB$9,'Planning CPRP'!$G$9:$BA$9,0)),"")</f>
        <v/>
      </c>
      <c r="AC35" s="158" t="str">
        <f>IFERROR(INDEX('Jan 2019'!$G$2:$BK$158,MATCH('Planning Ngrps'!$A35,'Jan 2019'!$A$2:$A$160,0),MATCH(AC$9,'Jan 2019'!$G$1:$BK$1,0))/INDEX('Planning CPRP'!$G$10:$BA$168,MATCH('Planning Ngrps'!$A35,'Planning CPRP'!$A$10:$A$170,0),MATCH('Planning Ngrps'!AC$9,'Planning CPRP'!$G$9:$BA$9,0)),"")</f>
        <v/>
      </c>
      <c r="AD35" s="158" t="str">
        <f>IFERROR(INDEX('Jan 2019'!$G$2:$BK$158,MATCH('Planning Ngrps'!$A35,'Jan 2019'!$A$2:$A$160,0),MATCH(AD$9,'Jan 2019'!$G$1:$BK$1,0))/INDEX('Planning CPRP'!$G$10:$BA$168,MATCH('Planning Ngrps'!$A35,'Planning CPRP'!$A$10:$A$170,0),MATCH('Planning Ngrps'!AD$9,'Planning CPRP'!$G$9:$BA$9,0)),"")</f>
        <v/>
      </c>
      <c r="AE35" s="158" t="str">
        <f>IFERROR(INDEX('Jan 2019'!$G$2:$BK$158,MATCH('Planning Ngrps'!$A35,'Jan 2019'!$A$2:$A$160,0),MATCH(AE$9,'Jan 2019'!$G$1:$BK$1,0))/INDEX('Planning CPRP'!$G$10:$BA$168,MATCH('Planning Ngrps'!$A35,'Planning CPRP'!$A$10:$A$170,0),MATCH('Planning Ngrps'!AE$9,'Planning CPRP'!$G$9:$BA$9,0)),"")</f>
        <v/>
      </c>
      <c r="AF35" s="158" t="str">
        <f>IFERROR(INDEX('Jan 2019'!$G$2:$BK$158,MATCH('Planning Ngrps'!$A35,'Jan 2019'!$A$2:$A$160,0),MATCH(AF$9,'Jan 2019'!$G$1:$BK$1,0))/INDEX('Planning CPRP'!$G$10:$BA$168,MATCH('Planning Ngrps'!$A35,'Planning CPRP'!$A$10:$A$170,0),MATCH('Planning Ngrps'!AF$9,'Planning CPRP'!$G$9:$BA$9,0)),"")</f>
        <v/>
      </c>
      <c r="AG35" s="158" t="str">
        <f>IFERROR(INDEX('Jan 2019'!$G$2:$BK$158,MATCH('Planning Ngrps'!$A35,'Jan 2019'!$A$2:$A$160,0),MATCH(AG$9,'Jan 2019'!$G$1:$BK$1,0))/INDEX('Planning CPRP'!$G$10:$BA$168,MATCH('Planning Ngrps'!$A35,'Planning CPRP'!$A$10:$A$170,0),MATCH('Planning Ngrps'!AG$9,'Planning CPRP'!$G$9:$BA$9,0)),"")</f>
        <v/>
      </c>
      <c r="AH35" s="158" t="str">
        <f>IFERROR(INDEX('Jan 2019'!$G$2:$BK$158,MATCH('Planning Ngrps'!$A35,'Jan 2019'!$A$2:$A$160,0),MATCH(AH$9,'Jan 2019'!$G$1:$BK$1,0))/INDEX('Planning CPRP'!$G$10:$BA$168,MATCH('Planning Ngrps'!$A35,'Planning CPRP'!$A$10:$A$170,0),MATCH('Planning Ngrps'!AH$9,'Planning CPRP'!$G$9:$BA$9,0)),"")</f>
        <v/>
      </c>
      <c r="AI35" s="158" t="str">
        <f>IFERROR(INDEX('Jan 2019'!$G$2:$BK$158,MATCH('Planning Ngrps'!$A35,'Jan 2019'!$A$2:$A$160,0),MATCH(AI$9,'Jan 2019'!$G$1:$BK$1,0))/INDEX('Planning CPRP'!$G$10:$BA$168,MATCH('Planning Ngrps'!$A35,'Planning CPRP'!$A$10:$A$170,0),MATCH('Planning Ngrps'!AI$9,'Planning CPRP'!$G$9:$BA$9,0)),"")</f>
        <v/>
      </c>
      <c r="AJ35" s="158" t="str">
        <f>IFERROR(INDEX('Jan 2019'!$G$2:$BK$158,MATCH('Planning Ngrps'!$A35,'Jan 2019'!$A$2:$A$160,0),MATCH(AJ$9,'Jan 2019'!$G$1:$BK$1,0))/INDEX('Planning CPRP'!$G$10:$BA$168,MATCH('Planning Ngrps'!$A35,'Planning CPRP'!$A$10:$A$170,0),MATCH('Planning Ngrps'!AJ$9,'Planning CPRP'!$G$9:$BA$9,0)),"")</f>
        <v/>
      </c>
      <c r="AK35" s="158" t="str">
        <f>IFERROR(INDEX('Jan 2019'!$G$2:$BK$158,MATCH('Planning Ngrps'!$A35,'Jan 2019'!$A$2:$A$160,0),MATCH(AK$9,'Jan 2019'!$G$1:$BK$1,0))/INDEX('Planning CPRP'!$G$10:$BA$168,MATCH('Planning Ngrps'!$A35,'Planning CPRP'!$A$10:$A$170,0),MATCH('Planning Ngrps'!AK$9,'Planning CPRP'!$G$9:$BA$9,0)),"")</f>
        <v/>
      </c>
      <c r="AL35" s="158" t="str">
        <f>IFERROR(INDEX('Jan 2019'!$G$2:$BK$158,MATCH('Planning Ngrps'!$A35,'Jan 2019'!$A$2:$A$160,0),MATCH(AL$9,'Jan 2019'!$G$1:$BK$1,0))/INDEX('Planning CPRP'!$G$10:$BA$168,MATCH('Planning Ngrps'!$A35,'Planning CPRP'!$A$10:$A$170,0),MATCH('Planning Ngrps'!AL$9,'Planning CPRP'!$G$9:$BA$9,0)),"")</f>
        <v/>
      </c>
      <c r="AM35" s="158" t="str">
        <f>IFERROR(INDEX('Jan 2019'!$G$2:$BK$158,MATCH('Planning Ngrps'!$A35,'Jan 2019'!$A$2:$A$160,0),MATCH(AM$9,'Jan 2019'!$G$1:$BK$1,0))/INDEX('Planning CPRP'!$G$10:$BA$168,MATCH('Planning Ngrps'!$A35,'Planning CPRP'!$A$10:$A$170,0),MATCH('Planning Ngrps'!AM$9,'Planning CPRP'!$G$9:$BA$9,0)),"")</f>
        <v/>
      </c>
      <c r="AN35" s="158" t="str">
        <f>IFERROR(INDEX('Jan 2019'!$G$2:$BK$158,MATCH('Planning Ngrps'!$A35,'Jan 2019'!$A$2:$A$160,0),MATCH(AN$9,'Jan 2019'!$G$1:$BK$1,0))/INDEX('Planning CPRP'!$G$10:$BA$168,MATCH('Planning Ngrps'!$A35,'Planning CPRP'!$A$10:$A$170,0),MATCH('Planning Ngrps'!AN$9,'Planning CPRP'!$G$9:$BA$9,0)),"")</f>
        <v/>
      </c>
      <c r="AO35" s="158" t="str">
        <f>IFERROR(INDEX('Jan 2019'!$G$2:$BK$158,MATCH('Planning Ngrps'!$A35,'Jan 2019'!$A$2:$A$160,0),MATCH(AO$9,'Jan 2019'!$G$1:$BK$1,0))/INDEX('Planning CPRP'!$G$10:$BA$168,MATCH('Planning Ngrps'!$A35,'Planning CPRP'!$A$10:$A$170,0),MATCH('Planning Ngrps'!AO$9,'Planning CPRP'!$G$9:$BA$9,0)),"")</f>
        <v/>
      </c>
      <c r="AP35" s="158" t="str">
        <f>IFERROR(INDEX('Jan 2019'!$G$2:$BK$158,MATCH('Planning Ngrps'!$A35,'Jan 2019'!$A$2:$A$160,0),MATCH(AP$9,'Jan 2019'!$G$1:$BK$1,0))/INDEX('Planning CPRP'!$G$10:$BA$168,MATCH('Planning Ngrps'!$A35,'Planning CPRP'!$A$10:$A$170,0),MATCH('Planning Ngrps'!AP$9,'Planning CPRP'!$G$9:$BA$9,0)),"")</f>
        <v/>
      </c>
      <c r="AQ35" s="158" t="str">
        <f>IFERROR(INDEX('Jan 2019'!$G$2:$BK$158,MATCH('Planning Ngrps'!$A35,'Jan 2019'!$A$2:$A$160,0),MATCH(AQ$9,'Jan 2019'!$G$1:$BK$1,0))/INDEX('Planning CPRP'!$G$10:$BA$168,MATCH('Planning Ngrps'!$A35,'Planning CPRP'!$A$10:$A$170,0),MATCH('Planning Ngrps'!AQ$9,'Planning CPRP'!$G$9:$BA$9,0)),"")</f>
        <v/>
      </c>
      <c r="AR35" s="158" t="str">
        <f>IFERROR(INDEX('Jan 2019'!$G$2:$BK$158,MATCH('Planning Ngrps'!$A35,'Jan 2019'!$A$2:$A$160,0),MATCH(AR$9,'Jan 2019'!$G$1:$BK$1,0))/INDEX('Planning CPRP'!$G$10:$BA$168,MATCH('Planning Ngrps'!$A35,'Planning CPRP'!$A$10:$A$170,0),MATCH('Planning Ngrps'!AR$9,'Planning CPRP'!$G$9:$BA$9,0)),"")</f>
        <v/>
      </c>
      <c r="AS35" s="158" t="str">
        <f>IFERROR(INDEX('Jan 2019'!$G$2:$BK$158,MATCH('Planning Ngrps'!$A35,'Jan 2019'!$A$2:$A$160,0),MATCH(AS$9,'Jan 2019'!$G$1:$BK$1,0))/INDEX('Planning CPRP'!$G$10:$BA$168,MATCH('Planning Ngrps'!$A35,'Planning CPRP'!$A$10:$A$170,0),MATCH('Planning Ngrps'!AS$9,'Planning CPRP'!$G$9:$BA$9,0)),"")</f>
        <v/>
      </c>
      <c r="AT35" s="158" t="str">
        <f>IFERROR(INDEX('Jan 2019'!$G$2:$BK$158,MATCH('Planning Ngrps'!$A35,'Jan 2019'!$A$2:$A$160,0),MATCH(AT$9,'Jan 2019'!$G$1:$BK$1,0))/INDEX('Planning CPRP'!$G$10:$BA$168,MATCH('Planning Ngrps'!$A35,'Planning CPRP'!$A$10:$A$170,0),MATCH('Planning Ngrps'!AT$9,'Planning CPRP'!$G$9:$BA$9,0)),"")</f>
        <v/>
      </c>
      <c r="AU35" s="158" t="str">
        <f>IFERROR(INDEX('Jan 2019'!$G$2:$BK$158,MATCH('Planning Ngrps'!$A35,'Jan 2019'!$A$2:$A$160,0),MATCH(AU$9,'Jan 2019'!$G$1:$BK$1,0))/INDEX('Planning CPRP'!$G$10:$BA$168,MATCH('Planning Ngrps'!$A35,'Planning CPRP'!$A$10:$A$170,0),MATCH('Planning Ngrps'!AU$9,'Planning CPRP'!$G$9:$BA$9,0)),"")</f>
        <v/>
      </c>
      <c r="AV35" s="158" t="str">
        <f>IFERROR(INDEX('Jan 2019'!$G$2:$BK$158,MATCH('Planning Ngrps'!$A35,'Jan 2019'!$A$2:$A$160,0),MATCH(AV$9,'Jan 2019'!$G$1:$BK$1,0))/INDEX('Planning CPRP'!$G$10:$BA$168,MATCH('Planning Ngrps'!$A35,'Planning CPRP'!$A$10:$A$170,0),MATCH('Planning Ngrps'!AV$9,'Planning CPRP'!$G$9:$BA$9,0)),"")</f>
        <v/>
      </c>
      <c r="AW35" s="158" t="str">
        <f>IFERROR(INDEX('Jan 2019'!$G$2:$BK$158,MATCH('Planning Ngrps'!$A35,'Jan 2019'!$A$2:$A$160,0),MATCH(AW$9,'Jan 2019'!$G$1:$BK$1,0))/INDEX('Planning CPRP'!$G$10:$BA$168,MATCH('Planning Ngrps'!$A35,'Planning CPRP'!$A$10:$A$170,0),MATCH('Planning Ngrps'!AW$9,'Planning CPRP'!$G$9:$BA$9,0)),"")</f>
        <v/>
      </c>
      <c r="AX35" s="158" t="str">
        <f>IFERROR(INDEX('Jan 2019'!$G$2:$BK$158,MATCH('Planning Ngrps'!$A35,'Jan 2019'!$A$2:$A$160,0),MATCH(AX$9,'Jan 2019'!$G$1:$BK$1,0))/INDEX('Planning CPRP'!$G$10:$BA$168,MATCH('Planning Ngrps'!$A35,'Planning CPRP'!$A$10:$A$170,0),MATCH('Planning Ngrps'!AX$9,'Planning CPRP'!$G$9:$BA$9,0)),"")</f>
        <v/>
      </c>
      <c r="AY35" s="158" t="str">
        <f>IFERROR(INDEX('Jan 2019'!$G$2:$BK$158,MATCH('Planning Ngrps'!$A35,'Jan 2019'!$A$2:$A$160,0),MATCH(AY$9,'Jan 2019'!$G$1:$BK$1,0))/INDEX('Planning CPRP'!$G$10:$BA$168,MATCH('Planning Ngrps'!$A35,'Planning CPRP'!$A$10:$A$170,0),MATCH('Planning Ngrps'!AY$9,'Planning CPRP'!$G$9:$BA$9,0)),"")</f>
        <v/>
      </c>
      <c r="AZ35" s="158" t="str">
        <f>IFERROR(INDEX('Jan 2019'!$G$2:$BK$158,MATCH('Planning Ngrps'!$A35,'Jan 2019'!$A$2:$A$160,0),MATCH(AZ$9,'Jan 2019'!$G$1:$BK$1,0))/INDEX('Planning CPRP'!$G$10:$BA$168,MATCH('Planning Ngrps'!$A35,'Planning CPRP'!$A$10:$A$170,0),MATCH('Planning Ngrps'!AZ$9,'Planning CPRP'!$G$9:$BA$9,0)),"")</f>
        <v/>
      </c>
      <c r="BA35" s="158" t="str">
        <f>IFERROR(INDEX('Jan 2019'!$G$2:$BK$158,MATCH('Planning Ngrps'!$A35,'Jan 2019'!$A$2:$A$160,0),MATCH(BA$9,'Jan 2019'!$G$1:$BK$1,0))/INDEX('Planning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IFERROR(INDEX('Jan 2019'!$G$2:$BK$158,MATCH('Planning Ngrps'!$A36,'Jan 2019'!$A$2:$A$160,0),MATCH(G$9,'Jan 2019'!$G$1:$BK$1,0))/INDEX('Planning CPRP'!$G$10:$BA$168,MATCH('Planning Ngrps'!$A36,'Planning CPRP'!$A$10:$A$170,0),MATCH('Planning Ngrps'!G$9,'Planning CPRP'!$G$9:$BA$9,0)),"")</f>
        <v/>
      </c>
      <c r="H36" s="158" t="str">
        <f>IFERROR(INDEX('Jan 2019'!$G$2:$BK$158,MATCH('Planning Ngrps'!$A36,'Jan 2019'!$A$2:$A$160,0),MATCH(H$9,'Jan 2019'!$G$1:$BK$1,0))/INDEX('Planning CPRP'!$G$10:$BA$168,MATCH('Planning Ngrps'!$A36,'Planning CPRP'!$A$10:$A$170,0),MATCH('Planning Ngrps'!H$9,'Planning CPRP'!$G$9:$BA$9,0)),"")</f>
        <v/>
      </c>
      <c r="I36" s="158" t="str">
        <f>IFERROR(INDEX('Jan 2019'!$G$2:$BK$158,MATCH('Planning Ngrps'!$A36,'Jan 2019'!$A$2:$A$160,0),MATCH(I$9,'Jan 2019'!$G$1:$BK$1,0))/INDEX('Planning CPRP'!$G$10:$BA$168,MATCH('Planning Ngrps'!$A36,'Planning CPRP'!$A$10:$A$170,0),MATCH('Planning Ngrps'!I$9,'Planning CPRP'!$G$9:$BA$9,0)),"")</f>
        <v/>
      </c>
      <c r="J36" s="158" t="str">
        <f>IFERROR(INDEX('Jan 2019'!$G$2:$BK$158,MATCH('Planning Ngrps'!$A36,'Jan 2019'!$A$2:$A$160,0),MATCH(J$9,'Jan 2019'!$G$1:$BK$1,0))/INDEX('Planning CPRP'!$G$10:$BA$168,MATCH('Planning Ngrps'!$A36,'Planning CPRP'!$A$10:$A$170,0),MATCH('Planning Ngrps'!J$9,'Planning CPRP'!$G$9:$BA$9,0)),"")</f>
        <v/>
      </c>
      <c r="K36" s="158" t="str">
        <f>IFERROR(INDEX('Jan 2019'!$G$2:$BK$158,MATCH('Planning Ngrps'!$A36,'Jan 2019'!$A$2:$A$160,0),MATCH(K$9,'Jan 2019'!$G$1:$BK$1,0))/INDEX('Planning CPRP'!$G$10:$BA$168,MATCH('Planning Ngrps'!$A36,'Planning CPRP'!$A$10:$A$170,0),MATCH('Planning Ngrps'!K$9,'Planning CPRP'!$G$9:$BA$9,0)),"")</f>
        <v/>
      </c>
      <c r="L36" s="158" t="str">
        <f>IFERROR(INDEX('Jan 2019'!$G$2:$BK$158,MATCH('Planning Ngrps'!$A36,'Jan 2019'!$A$2:$A$160,0),MATCH(L$9,'Jan 2019'!$G$1:$BK$1,0))/INDEX('Planning CPRP'!$G$10:$BA$168,MATCH('Planning Ngrps'!$A36,'Planning CPRP'!$A$10:$A$170,0),MATCH('Planning Ngrps'!L$9,'Planning CPRP'!$G$9:$BA$9,0)),"")</f>
        <v/>
      </c>
      <c r="M36" s="158" t="str">
        <f>IFERROR(INDEX('Jan 2019'!$G$2:$BK$158,MATCH('Planning Ngrps'!$A36,'Jan 2019'!$A$2:$A$160,0),MATCH(M$9,'Jan 2019'!$G$1:$BK$1,0))/INDEX('Planning CPRP'!$G$10:$BA$168,MATCH('Planning Ngrps'!$A36,'Planning CPRP'!$A$10:$A$170,0),MATCH('Planning Ngrps'!M$9,'Planning CPRP'!$G$9:$BA$9,0)),"")</f>
        <v/>
      </c>
      <c r="N36" s="158" t="str">
        <f>IFERROR(INDEX('Jan 2019'!$G$2:$BK$158,MATCH('Planning Ngrps'!$A36,'Jan 2019'!$A$2:$A$160,0),MATCH(N$9,'Jan 2019'!$G$1:$BK$1,0))/INDEX('Planning CPRP'!$G$10:$BA$168,MATCH('Planning Ngrps'!$A36,'Planning CPRP'!$A$10:$A$170,0),MATCH('Planning Ngrps'!N$9,'Planning CPRP'!$G$9:$BA$9,0)),"")</f>
        <v/>
      </c>
      <c r="O36" s="158" t="str">
        <f>IFERROR(INDEX('Jan 2019'!$G$2:$BK$158,MATCH('Planning Ngrps'!$A36,'Jan 2019'!$A$2:$A$160,0),MATCH(O$9,'Jan 2019'!$G$1:$BK$1,0))/INDEX('Planning CPRP'!$G$10:$BA$168,MATCH('Planning Ngrps'!$A36,'Planning CPRP'!$A$10:$A$170,0),MATCH('Planning Ngrps'!O$9,'Planning CPRP'!$G$9:$BA$9,0)),"")</f>
        <v/>
      </c>
      <c r="P36" s="158" t="str">
        <f>IFERROR(INDEX('Jan 2019'!$G$2:$BK$158,MATCH('Planning Ngrps'!$A36,'Jan 2019'!$A$2:$A$160,0),MATCH(P$9,'Jan 2019'!$G$1:$BK$1,0))/INDEX('Planning CPRP'!$G$10:$BA$168,MATCH('Planning Ngrps'!$A36,'Planning CPRP'!$A$10:$A$170,0),MATCH('Planning Ngrps'!P$9,'Planning CPRP'!$G$9:$BA$9,0)),"")</f>
        <v/>
      </c>
      <c r="Q36" s="158" t="str">
        <f>IFERROR(INDEX('Jan 2019'!$G$2:$BK$158,MATCH('Planning Ngrps'!$A36,'Jan 2019'!$A$2:$A$160,0),MATCH(Q$9,'Jan 2019'!$G$1:$BK$1,0))/INDEX('Planning CPRP'!$G$10:$BA$168,MATCH('Planning Ngrps'!$A36,'Planning CPRP'!$A$10:$A$170,0),MATCH('Planning Ngrps'!Q$9,'Planning CPRP'!$G$9:$BA$9,0)),"")</f>
        <v/>
      </c>
      <c r="R36" s="158" t="str">
        <f>IFERROR(INDEX('Jan 2019'!$G$2:$BK$158,MATCH('Planning Ngrps'!$A36,'Jan 2019'!$A$2:$A$160,0),MATCH(R$9,'Jan 2019'!$G$1:$BK$1,0))/INDEX('Planning CPRP'!$G$10:$BA$168,MATCH('Planning Ngrps'!$A36,'Planning CPRP'!$A$10:$A$170,0),MATCH('Planning Ngrps'!R$9,'Planning CPRP'!$G$9:$BA$9,0)),"")</f>
        <v/>
      </c>
      <c r="S36" s="158" t="str">
        <f>IFERROR(INDEX('Jan 2019'!$G$2:$BK$158,MATCH('Planning Ngrps'!$A36,'Jan 2019'!$A$2:$A$160,0),MATCH(S$9,'Jan 2019'!$G$1:$BK$1,0))/INDEX('Planning CPRP'!$G$10:$BA$168,MATCH('Planning Ngrps'!$A36,'Planning CPRP'!$A$10:$A$170,0),MATCH('Planning Ngrps'!S$9,'Planning CPRP'!$G$9:$BA$9,0)),"")</f>
        <v/>
      </c>
      <c r="T36" s="158" t="str">
        <f>IFERROR(INDEX('Jan 2019'!$G$2:$BK$158,MATCH('Planning Ngrps'!$A36,'Jan 2019'!$A$2:$A$160,0),MATCH(T$9,'Jan 2019'!$G$1:$BK$1,0))/INDEX('Planning CPRP'!$G$10:$BA$168,MATCH('Planning Ngrps'!$A36,'Planning CPRP'!$A$10:$A$170,0),MATCH('Planning Ngrps'!T$9,'Planning CPRP'!$G$9:$BA$9,0)),"")</f>
        <v/>
      </c>
      <c r="U36" s="158" t="str">
        <f>IFERROR(INDEX('Jan 2019'!$G$2:$BK$158,MATCH('Planning Ngrps'!$A36,'Jan 2019'!$A$2:$A$160,0),MATCH(U$9,'Jan 2019'!$G$1:$BK$1,0))/INDEX('Planning CPRP'!$G$10:$BA$168,MATCH('Planning Ngrps'!$A36,'Planning CPRP'!$A$10:$A$170,0),MATCH('Planning Ngrps'!U$9,'Planning CPRP'!$G$9:$BA$9,0)),"")</f>
        <v/>
      </c>
      <c r="V36" s="158" t="str">
        <f>IFERROR(INDEX('Jan 2019'!$G$2:$BK$158,MATCH('Planning Ngrps'!$A36,'Jan 2019'!$A$2:$A$160,0),MATCH(V$9,'Jan 2019'!$G$1:$BK$1,0))/INDEX('Planning CPRP'!$G$10:$BA$168,MATCH('Planning Ngrps'!$A36,'Planning CPRP'!$A$10:$A$170,0),MATCH('Planning Ngrps'!V$9,'Planning CPRP'!$G$9:$BA$9,0)),"")</f>
        <v/>
      </c>
      <c r="W36" s="158" t="str">
        <f>IFERROR(INDEX('Jan 2019'!$G$2:$BK$158,MATCH('Planning Ngrps'!$A36,'Jan 2019'!$A$2:$A$160,0),MATCH(W$9,'Jan 2019'!$G$1:$BK$1,0))/INDEX('Planning CPRP'!$G$10:$BA$168,MATCH('Planning Ngrps'!$A36,'Planning CPRP'!$A$10:$A$170,0),MATCH('Planning Ngrps'!W$9,'Planning CPRP'!$G$9:$BA$9,0)),"")</f>
        <v/>
      </c>
      <c r="X36" s="158" t="str">
        <f>IFERROR(INDEX('Jan 2019'!$G$2:$BK$158,MATCH('Planning Ngrps'!$A36,'Jan 2019'!$A$2:$A$160,0),MATCH(X$9,'Jan 2019'!$G$1:$BK$1,0))/INDEX('Planning CPRP'!$G$10:$BA$168,MATCH('Planning Ngrps'!$A36,'Planning CPRP'!$A$10:$A$170,0),MATCH('Planning Ngrps'!X$9,'Planning CPRP'!$G$9:$BA$9,0)),"")</f>
        <v/>
      </c>
      <c r="Y36" s="158" t="str">
        <f>IFERROR(INDEX('Jan 2019'!$G$2:$BK$158,MATCH('Planning Ngrps'!$A36,'Jan 2019'!$A$2:$A$160,0),MATCH(Y$9,'Jan 2019'!$G$1:$BK$1,0))/INDEX('Planning CPRP'!$G$10:$BA$168,MATCH('Planning Ngrps'!$A36,'Planning CPRP'!$A$10:$A$170,0),MATCH('Planning Ngrps'!Y$9,'Planning CPRP'!$G$9:$BA$9,0)),"")</f>
        <v/>
      </c>
      <c r="Z36" s="158" t="str">
        <f>IFERROR(INDEX('Jan 2019'!$G$2:$BK$158,MATCH('Planning Ngrps'!$A36,'Jan 2019'!$A$2:$A$160,0),MATCH(Z$9,'Jan 2019'!$G$1:$BK$1,0))/INDEX('Planning CPRP'!$G$10:$BA$168,MATCH('Planning Ngrps'!$A36,'Planning CPRP'!$A$10:$A$170,0),MATCH('Planning Ngrps'!Z$9,'Planning CPRP'!$G$9:$BA$9,0)),"")</f>
        <v/>
      </c>
      <c r="AA36" s="158" t="str">
        <f>IFERROR(INDEX('Jan 2019'!$G$2:$BK$158,MATCH('Planning Ngrps'!$A36,'Jan 2019'!$A$2:$A$160,0),MATCH(AA$9,'Jan 2019'!$G$1:$BK$1,0))/INDEX('Planning CPRP'!$G$10:$BA$168,MATCH('Planning Ngrps'!$A36,'Planning CPRP'!$A$10:$A$170,0),MATCH('Planning Ngrps'!AA$9,'Planning CPRP'!$G$9:$BA$9,0)),"")</f>
        <v/>
      </c>
      <c r="AB36" s="158" t="str">
        <f>IFERROR(INDEX('Jan 2019'!$G$2:$BK$158,MATCH('Planning Ngrps'!$A36,'Jan 2019'!$A$2:$A$160,0),MATCH(AB$9,'Jan 2019'!$G$1:$BK$1,0))/INDEX('Planning CPRP'!$G$10:$BA$168,MATCH('Planning Ngrps'!$A36,'Planning CPRP'!$A$10:$A$170,0),MATCH('Planning Ngrps'!AB$9,'Planning CPRP'!$G$9:$BA$9,0)),"")</f>
        <v/>
      </c>
      <c r="AC36" s="158" t="str">
        <f>IFERROR(INDEX('Jan 2019'!$G$2:$BK$158,MATCH('Planning Ngrps'!$A36,'Jan 2019'!$A$2:$A$160,0),MATCH(AC$9,'Jan 2019'!$G$1:$BK$1,0))/INDEX('Planning CPRP'!$G$10:$BA$168,MATCH('Planning Ngrps'!$A36,'Planning CPRP'!$A$10:$A$170,0),MATCH('Planning Ngrps'!AC$9,'Planning CPRP'!$G$9:$BA$9,0)),"")</f>
        <v/>
      </c>
      <c r="AD36" s="158" t="str">
        <f>IFERROR(INDEX('Jan 2019'!$G$2:$BK$158,MATCH('Planning Ngrps'!$A36,'Jan 2019'!$A$2:$A$160,0),MATCH(AD$9,'Jan 2019'!$G$1:$BK$1,0))/INDEX('Planning CPRP'!$G$10:$BA$168,MATCH('Planning Ngrps'!$A36,'Planning CPRP'!$A$10:$A$170,0),MATCH('Planning Ngrps'!AD$9,'Planning CPRP'!$G$9:$BA$9,0)),"")</f>
        <v/>
      </c>
      <c r="AE36" s="158" t="str">
        <f>IFERROR(INDEX('Jan 2019'!$G$2:$BK$158,MATCH('Planning Ngrps'!$A36,'Jan 2019'!$A$2:$A$160,0),MATCH(AE$9,'Jan 2019'!$G$1:$BK$1,0))/INDEX('Planning CPRP'!$G$10:$BA$168,MATCH('Planning Ngrps'!$A36,'Planning CPRP'!$A$10:$A$170,0),MATCH('Planning Ngrps'!AE$9,'Planning CPRP'!$G$9:$BA$9,0)),"")</f>
        <v/>
      </c>
      <c r="AF36" s="158" t="str">
        <f>IFERROR(INDEX('Jan 2019'!$G$2:$BK$158,MATCH('Planning Ngrps'!$A36,'Jan 2019'!$A$2:$A$160,0),MATCH(AF$9,'Jan 2019'!$G$1:$BK$1,0))/INDEX('Planning CPRP'!$G$10:$BA$168,MATCH('Planning Ngrps'!$A36,'Planning CPRP'!$A$10:$A$170,0),MATCH('Planning Ngrps'!AF$9,'Planning CPRP'!$G$9:$BA$9,0)),"")</f>
        <v/>
      </c>
      <c r="AG36" s="158" t="str">
        <f>IFERROR(INDEX('Jan 2019'!$G$2:$BK$158,MATCH('Planning Ngrps'!$A36,'Jan 2019'!$A$2:$A$160,0),MATCH(AG$9,'Jan 2019'!$G$1:$BK$1,0))/INDEX('Planning CPRP'!$G$10:$BA$168,MATCH('Planning Ngrps'!$A36,'Planning CPRP'!$A$10:$A$170,0),MATCH('Planning Ngrps'!AG$9,'Planning CPRP'!$G$9:$BA$9,0)),"")</f>
        <v/>
      </c>
      <c r="AH36" s="158" t="str">
        <f>IFERROR(INDEX('Jan 2019'!$G$2:$BK$158,MATCH('Planning Ngrps'!$A36,'Jan 2019'!$A$2:$A$160,0),MATCH(AH$9,'Jan 2019'!$G$1:$BK$1,0))/INDEX('Planning CPRP'!$G$10:$BA$168,MATCH('Planning Ngrps'!$A36,'Planning CPRP'!$A$10:$A$170,0),MATCH('Planning Ngrps'!AH$9,'Planning CPRP'!$G$9:$BA$9,0)),"")</f>
        <v/>
      </c>
      <c r="AI36" s="158" t="str">
        <f>IFERROR(INDEX('Jan 2019'!$G$2:$BK$158,MATCH('Planning Ngrps'!$A36,'Jan 2019'!$A$2:$A$160,0),MATCH(AI$9,'Jan 2019'!$G$1:$BK$1,0))/INDEX('Planning CPRP'!$G$10:$BA$168,MATCH('Planning Ngrps'!$A36,'Planning CPRP'!$A$10:$A$170,0),MATCH('Planning Ngrps'!AI$9,'Planning CPRP'!$G$9:$BA$9,0)),"")</f>
        <v/>
      </c>
      <c r="AJ36" s="158" t="str">
        <f>IFERROR(INDEX('Jan 2019'!$G$2:$BK$158,MATCH('Planning Ngrps'!$A36,'Jan 2019'!$A$2:$A$160,0),MATCH(AJ$9,'Jan 2019'!$G$1:$BK$1,0))/INDEX('Planning CPRP'!$G$10:$BA$168,MATCH('Planning Ngrps'!$A36,'Planning CPRP'!$A$10:$A$170,0),MATCH('Planning Ngrps'!AJ$9,'Planning CPRP'!$G$9:$BA$9,0)),"")</f>
        <v/>
      </c>
      <c r="AK36" s="158" t="str">
        <f>IFERROR(INDEX('Jan 2019'!$G$2:$BK$158,MATCH('Planning Ngrps'!$A36,'Jan 2019'!$A$2:$A$160,0),MATCH(AK$9,'Jan 2019'!$G$1:$BK$1,0))/INDEX('Planning CPRP'!$G$10:$BA$168,MATCH('Planning Ngrps'!$A36,'Planning CPRP'!$A$10:$A$170,0),MATCH('Planning Ngrps'!AK$9,'Planning CPRP'!$G$9:$BA$9,0)),"")</f>
        <v/>
      </c>
      <c r="AL36" s="158" t="str">
        <f>IFERROR(INDEX('Jan 2019'!$G$2:$BK$158,MATCH('Planning Ngrps'!$A36,'Jan 2019'!$A$2:$A$160,0),MATCH(AL$9,'Jan 2019'!$G$1:$BK$1,0))/INDEX('Planning CPRP'!$G$10:$BA$168,MATCH('Planning Ngrps'!$A36,'Planning CPRP'!$A$10:$A$170,0),MATCH('Planning Ngrps'!AL$9,'Planning CPRP'!$G$9:$BA$9,0)),"")</f>
        <v/>
      </c>
      <c r="AM36" s="158" t="str">
        <f>IFERROR(INDEX('Jan 2019'!$G$2:$BK$158,MATCH('Planning Ngrps'!$A36,'Jan 2019'!$A$2:$A$160,0),MATCH(AM$9,'Jan 2019'!$G$1:$BK$1,0))/INDEX('Planning CPRP'!$G$10:$BA$168,MATCH('Planning Ngrps'!$A36,'Planning CPRP'!$A$10:$A$170,0),MATCH('Planning Ngrps'!AM$9,'Planning CPRP'!$G$9:$BA$9,0)),"")</f>
        <v/>
      </c>
      <c r="AN36" s="158" t="str">
        <f>IFERROR(INDEX('Jan 2019'!$G$2:$BK$158,MATCH('Planning Ngrps'!$A36,'Jan 2019'!$A$2:$A$160,0),MATCH(AN$9,'Jan 2019'!$G$1:$BK$1,0))/INDEX('Planning CPRP'!$G$10:$BA$168,MATCH('Planning Ngrps'!$A36,'Planning CPRP'!$A$10:$A$170,0),MATCH('Planning Ngrps'!AN$9,'Planning CPRP'!$G$9:$BA$9,0)),"")</f>
        <v/>
      </c>
      <c r="AO36" s="158" t="str">
        <f>IFERROR(INDEX('Jan 2019'!$G$2:$BK$158,MATCH('Planning Ngrps'!$A36,'Jan 2019'!$A$2:$A$160,0),MATCH(AO$9,'Jan 2019'!$G$1:$BK$1,0))/INDEX('Planning CPRP'!$G$10:$BA$168,MATCH('Planning Ngrps'!$A36,'Planning CPRP'!$A$10:$A$170,0),MATCH('Planning Ngrps'!AO$9,'Planning CPRP'!$G$9:$BA$9,0)),"")</f>
        <v/>
      </c>
      <c r="AP36" s="158" t="str">
        <f>IFERROR(INDEX('Jan 2019'!$G$2:$BK$158,MATCH('Planning Ngrps'!$A36,'Jan 2019'!$A$2:$A$160,0),MATCH(AP$9,'Jan 2019'!$G$1:$BK$1,0))/INDEX('Planning CPRP'!$G$10:$BA$168,MATCH('Planning Ngrps'!$A36,'Planning CPRP'!$A$10:$A$170,0),MATCH('Planning Ngrps'!AP$9,'Planning CPRP'!$G$9:$BA$9,0)),"")</f>
        <v/>
      </c>
      <c r="AQ36" s="158" t="str">
        <f>IFERROR(INDEX('Jan 2019'!$G$2:$BK$158,MATCH('Planning Ngrps'!$A36,'Jan 2019'!$A$2:$A$160,0),MATCH(AQ$9,'Jan 2019'!$G$1:$BK$1,0))/INDEX('Planning CPRP'!$G$10:$BA$168,MATCH('Planning Ngrps'!$A36,'Planning CPRP'!$A$10:$A$170,0),MATCH('Planning Ngrps'!AQ$9,'Planning CPRP'!$G$9:$BA$9,0)),"")</f>
        <v/>
      </c>
      <c r="AR36" s="158" t="str">
        <f>IFERROR(INDEX('Jan 2019'!$G$2:$BK$158,MATCH('Planning Ngrps'!$A36,'Jan 2019'!$A$2:$A$160,0),MATCH(AR$9,'Jan 2019'!$G$1:$BK$1,0))/INDEX('Planning CPRP'!$G$10:$BA$168,MATCH('Planning Ngrps'!$A36,'Planning CPRP'!$A$10:$A$170,0),MATCH('Planning Ngrps'!AR$9,'Planning CPRP'!$G$9:$BA$9,0)),"")</f>
        <v/>
      </c>
      <c r="AS36" s="158" t="str">
        <f>IFERROR(INDEX('Jan 2019'!$G$2:$BK$158,MATCH('Planning Ngrps'!$A36,'Jan 2019'!$A$2:$A$160,0),MATCH(AS$9,'Jan 2019'!$G$1:$BK$1,0))/INDEX('Planning CPRP'!$G$10:$BA$168,MATCH('Planning Ngrps'!$A36,'Planning CPRP'!$A$10:$A$170,0),MATCH('Planning Ngrps'!AS$9,'Planning CPRP'!$G$9:$BA$9,0)),"")</f>
        <v/>
      </c>
      <c r="AT36" s="158" t="str">
        <f>IFERROR(INDEX('Jan 2019'!$G$2:$BK$158,MATCH('Planning Ngrps'!$A36,'Jan 2019'!$A$2:$A$160,0),MATCH(AT$9,'Jan 2019'!$G$1:$BK$1,0))/INDEX('Planning CPRP'!$G$10:$BA$168,MATCH('Planning Ngrps'!$A36,'Planning CPRP'!$A$10:$A$170,0),MATCH('Planning Ngrps'!AT$9,'Planning CPRP'!$G$9:$BA$9,0)),"")</f>
        <v/>
      </c>
      <c r="AU36" s="158" t="str">
        <f>IFERROR(INDEX('Jan 2019'!$G$2:$BK$158,MATCH('Planning Ngrps'!$A36,'Jan 2019'!$A$2:$A$160,0),MATCH(AU$9,'Jan 2019'!$G$1:$BK$1,0))/INDEX('Planning CPRP'!$G$10:$BA$168,MATCH('Planning Ngrps'!$A36,'Planning CPRP'!$A$10:$A$170,0),MATCH('Planning Ngrps'!AU$9,'Planning CPRP'!$G$9:$BA$9,0)),"")</f>
        <v/>
      </c>
      <c r="AV36" s="158" t="str">
        <f>IFERROR(INDEX('Jan 2019'!$G$2:$BK$158,MATCH('Planning Ngrps'!$A36,'Jan 2019'!$A$2:$A$160,0),MATCH(AV$9,'Jan 2019'!$G$1:$BK$1,0))/INDEX('Planning CPRP'!$G$10:$BA$168,MATCH('Planning Ngrps'!$A36,'Planning CPRP'!$A$10:$A$170,0),MATCH('Planning Ngrps'!AV$9,'Planning CPRP'!$G$9:$BA$9,0)),"")</f>
        <v/>
      </c>
      <c r="AW36" s="158" t="str">
        <f>IFERROR(INDEX('Jan 2019'!$G$2:$BK$158,MATCH('Planning Ngrps'!$A36,'Jan 2019'!$A$2:$A$160,0),MATCH(AW$9,'Jan 2019'!$G$1:$BK$1,0))/INDEX('Planning CPRP'!$G$10:$BA$168,MATCH('Planning Ngrps'!$A36,'Planning CPRP'!$A$10:$A$170,0),MATCH('Planning Ngrps'!AW$9,'Planning CPRP'!$G$9:$BA$9,0)),"")</f>
        <v/>
      </c>
      <c r="AX36" s="158" t="str">
        <f>IFERROR(INDEX('Jan 2019'!$G$2:$BK$158,MATCH('Planning Ngrps'!$A36,'Jan 2019'!$A$2:$A$160,0),MATCH(AX$9,'Jan 2019'!$G$1:$BK$1,0))/INDEX('Planning CPRP'!$G$10:$BA$168,MATCH('Planning Ngrps'!$A36,'Planning CPRP'!$A$10:$A$170,0),MATCH('Planning Ngrps'!AX$9,'Planning CPRP'!$G$9:$BA$9,0)),"")</f>
        <v/>
      </c>
      <c r="AY36" s="158" t="str">
        <f>IFERROR(INDEX('Jan 2019'!$G$2:$BK$158,MATCH('Planning Ngrps'!$A36,'Jan 2019'!$A$2:$A$160,0),MATCH(AY$9,'Jan 2019'!$G$1:$BK$1,0))/INDEX('Planning CPRP'!$G$10:$BA$168,MATCH('Planning Ngrps'!$A36,'Planning CPRP'!$A$10:$A$170,0),MATCH('Planning Ngrps'!AY$9,'Planning CPRP'!$G$9:$BA$9,0)),"")</f>
        <v/>
      </c>
      <c r="AZ36" s="158" t="str">
        <f>IFERROR(INDEX('Jan 2019'!$G$2:$BK$158,MATCH('Planning Ngrps'!$A36,'Jan 2019'!$A$2:$A$160,0),MATCH(AZ$9,'Jan 2019'!$G$1:$BK$1,0))/INDEX('Planning CPRP'!$G$10:$BA$168,MATCH('Planning Ngrps'!$A36,'Planning CPRP'!$A$10:$A$170,0),MATCH('Planning Ngrps'!AZ$9,'Planning CPRP'!$G$9:$BA$9,0)),"")</f>
        <v/>
      </c>
      <c r="BA36" s="158" t="str">
        <f>IFERROR(INDEX('Jan 2019'!$G$2:$BK$158,MATCH('Planning Ngrps'!$A36,'Jan 2019'!$A$2:$A$160,0),MATCH(BA$9,'Jan 2019'!$G$1:$BK$1,0))/INDEX('Planning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IFERROR(INDEX('Jan 2019'!$G$2:$BK$158,MATCH('Planning Ngrps'!$A37,'Jan 2019'!$A$2:$A$160,0),MATCH(G$9,'Jan 2019'!$G$1:$BK$1,0))/INDEX('Planning CPRP'!$G$10:$BA$168,MATCH('Planning Ngrps'!$A37,'Planning CPRP'!$A$10:$A$170,0),MATCH('Planning Ngrps'!G$9,'Planning CPRP'!$G$9:$BA$9,0)),"")</f>
        <v/>
      </c>
      <c r="H37" s="158" t="str">
        <f>IFERROR(INDEX('Jan 2019'!$G$2:$BK$158,MATCH('Planning Ngrps'!$A37,'Jan 2019'!$A$2:$A$160,0),MATCH(H$9,'Jan 2019'!$G$1:$BK$1,0))/INDEX('Planning CPRP'!$G$10:$BA$168,MATCH('Planning Ngrps'!$A37,'Planning CPRP'!$A$10:$A$170,0),MATCH('Planning Ngrps'!H$9,'Planning CPRP'!$G$9:$BA$9,0)),"")</f>
        <v/>
      </c>
      <c r="I37" s="158" t="str">
        <f>IFERROR(INDEX('Jan 2019'!$G$2:$BK$158,MATCH('Planning Ngrps'!$A37,'Jan 2019'!$A$2:$A$160,0),MATCH(I$9,'Jan 2019'!$G$1:$BK$1,0))/INDEX('Planning CPRP'!$G$10:$BA$168,MATCH('Planning Ngrps'!$A37,'Planning CPRP'!$A$10:$A$170,0),MATCH('Planning Ngrps'!I$9,'Planning CPRP'!$G$9:$BA$9,0)),"")</f>
        <v/>
      </c>
      <c r="J37" s="158" t="str">
        <f>IFERROR(INDEX('Jan 2019'!$G$2:$BK$158,MATCH('Planning Ngrps'!$A37,'Jan 2019'!$A$2:$A$160,0),MATCH(J$9,'Jan 2019'!$G$1:$BK$1,0))/INDEX('Planning CPRP'!$G$10:$BA$168,MATCH('Planning Ngrps'!$A37,'Planning CPRP'!$A$10:$A$170,0),MATCH('Planning Ngrps'!J$9,'Planning CPRP'!$G$9:$BA$9,0)),"")</f>
        <v/>
      </c>
      <c r="K37" s="158" t="str">
        <f>IFERROR(INDEX('Jan 2019'!$G$2:$BK$158,MATCH('Planning Ngrps'!$A37,'Jan 2019'!$A$2:$A$160,0),MATCH(K$9,'Jan 2019'!$G$1:$BK$1,0))/INDEX('Planning CPRP'!$G$10:$BA$168,MATCH('Planning Ngrps'!$A37,'Planning CPRP'!$A$10:$A$170,0),MATCH('Planning Ngrps'!K$9,'Planning CPRP'!$G$9:$BA$9,0)),"")</f>
        <v/>
      </c>
      <c r="L37" s="158" t="str">
        <f>IFERROR(INDEX('Jan 2019'!$G$2:$BK$158,MATCH('Planning Ngrps'!$A37,'Jan 2019'!$A$2:$A$160,0),MATCH(L$9,'Jan 2019'!$G$1:$BK$1,0))/INDEX('Planning CPRP'!$G$10:$BA$168,MATCH('Planning Ngrps'!$A37,'Planning CPRP'!$A$10:$A$170,0),MATCH('Planning Ngrps'!L$9,'Planning CPRP'!$G$9:$BA$9,0)),"")</f>
        <v/>
      </c>
      <c r="M37" s="158" t="str">
        <f>IFERROR(INDEX('Jan 2019'!$G$2:$BK$158,MATCH('Planning Ngrps'!$A37,'Jan 2019'!$A$2:$A$160,0),MATCH(M$9,'Jan 2019'!$G$1:$BK$1,0))/INDEX('Planning CPRP'!$G$10:$BA$168,MATCH('Planning Ngrps'!$A37,'Planning CPRP'!$A$10:$A$170,0),MATCH('Planning Ngrps'!M$9,'Planning CPRP'!$G$9:$BA$9,0)),"")</f>
        <v/>
      </c>
      <c r="N37" s="158" t="str">
        <f>IFERROR(INDEX('Jan 2019'!$G$2:$BK$158,MATCH('Planning Ngrps'!$A37,'Jan 2019'!$A$2:$A$160,0),MATCH(N$9,'Jan 2019'!$G$1:$BK$1,0))/INDEX('Planning CPRP'!$G$10:$BA$168,MATCH('Planning Ngrps'!$A37,'Planning CPRP'!$A$10:$A$170,0),MATCH('Planning Ngrps'!N$9,'Planning CPRP'!$G$9:$BA$9,0)),"")</f>
        <v/>
      </c>
      <c r="O37" s="158" t="str">
        <f>IFERROR(INDEX('Jan 2019'!$G$2:$BK$158,MATCH('Planning Ngrps'!$A37,'Jan 2019'!$A$2:$A$160,0),MATCH(O$9,'Jan 2019'!$G$1:$BK$1,0))/INDEX('Planning CPRP'!$G$10:$BA$168,MATCH('Planning Ngrps'!$A37,'Planning CPRP'!$A$10:$A$170,0),MATCH('Planning Ngrps'!O$9,'Planning CPRP'!$G$9:$BA$9,0)),"")</f>
        <v/>
      </c>
      <c r="P37" s="158" t="str">
        <f>IFERROR(INDEX('Jan 2019'!$G$2:$BK$158,MATCH('Planning Ngrps'!$A37,'Jan 2019'!$A$2:$A$160,0),MATCH(P$9,'Jan 2019'!$G$1:$BK$1,0))/INDEX('Planning CPRP'!$G$10:$BA$168,MATCH('Planning Ngrps'!$A37,'Planning CPRP'!$A$10:$A$170,0),MATCH('Planning Ngrps'!P$9,'Planning CPRP'!$G$9:$BA$9,0)),"")</f>
        <v/>
      </c>
      <c r="Q37" s="158" t="str">
        <f>IFERROR(INDEX('Jan 2019'!$G$2:$BK$158,MATCH('Planning Ngrps'!$A37,'Jan 2019'!$A$2:$A$160,0),MATCH(Q$9,'Jan 2019'!$G$1:$BK$1,0))/INDEX('Planning CPRP'!$G$10:$BA$168,MATCH('Planning Ngrps'!$A37,'Planning CPRP'!$A$10:$A$170,0),MATCH('Planning Ngrps'!Q$9,'Planning CPRP'!$G$9:$BA$9,0)),"")</f>
        <v/>
      </c>
      <c r="R37" s="158" t="str">
        <f>IFERROR(INDEX('Jan 2019'!$G$2:$BK$158,MATCH('Planning Ngrps'!$A37,'Jan 2019'!$A$2:$A$160,0),MATCH(R$9,'Jan 2019'!$G$1:$BK$1,0))/INDEX('Planning CPRP'!$G$10:$BA$168,MATCH('Planning Ngrps'!$A37,'Planning CPRP'!$A$10:$A$170,0),MATCH('Planning Ngrps'!R$9,'Planning CPRP'!$G$9:$BA$9,0)),"")</f>
        <v/>
      </c>
      <c r="S37" s="158" t="str">
        <f>IFERROR(INDEX('Jan 2019'!$G$2:$BK$158,MATCH('Planning Ngrps'!$A37,'Jan 2019'!$A$2:$A$160,0),MATCH(S$9,'Jan 2019'!$G$1:$BK$1,0))/INDEX('Planning CPRP'!$G$10:$BA$168,MATCH('Planning Ngrps'!$A37,'Planning CPRP'!$A$10:$A$170,0),MATCH('Planning Ngrps'!S$9,'Planning CPRP'!$G$9:$BA$9,0)),"")</f>
        <v/>
      </c>
      <c r="T37" s="158" t="str">
        <f>IFERROR(INDEX('Jan 2019'!$G$2:$BK$158,MATCH('Planning Ngrps'!$A37,'Jan 2019'!$A$2:$A$160,0),MATCH(T$9,'Jan 2019'!$G$1:$BK$1,0))/INDEX('Planning CPRP'!$G$10:$BA$168,MATCH('Planning Ngrps'!$A37,'Planning CPRP'!$A$10:$A$170,0),MATCH('Planning Ngrps'!T$9,'Planning CPRP'!$G$9:$BA$9,0)),"")</f>
        <v/>
      </c>
      <c r="U37" s="158" t="str">
        <f>IFERROR(INDEX('Jan 2019'!$G$2:$BK$158,MATCH('Planning Ngrps'!$A37,'Jan 2019'!$A$2:$A$160,0),MATCH(U$9,'Jan 2019'!$G$1:$BK$1,0))/INDEX('Planning CPRP'!$G$10:$BA$168,MATCH('Planning Ngrps'!$A37,'Planning CPRP'!$A$10:$A$170,0),MATCH('Planning Ngrps'!U$9,'Planning CPRP'!$G$9:$BA$9,0)),"")</f>
        <v/>
      </c>
      <c r="V37" s="158" t="str">
        <f>IFERROR(INDEX('Jan 2019'!$G$2:$BK$158,MATCH('Planning Ngrps'!$A37,'Jan 2019'!$A$2:$A$160,0),MATCH(V$9,'Jan 2019'!$G$1:$BK$1,0))/INDEX('Planning CPRP'!$G$10:$BA$168,MATCH('Planning Ngrps'!$A37,'Planning CPRP'!$A$10:$A$170,0),MATCH('Planning Ngrps'!V$9,'Planning CPRP'!$G$9:$BA$9,0)),"")</f>
        <v/>
      </c>
      <c r="W37" s="158" t="str">
        <f>IFERROR(INDEX('Jan 2019'!$G$2:$BK$158,MATCH('Planning Ngrps'!$A37,'Jan 2019'!$A$2:$A$160,0),MATCH(W$9,'Jan 2019'!$G$1:$BK$1,0))/INDEX('Planning CPRP'!$G$10:$BA$168,MATCH('Planning Ngrps'!$A37,'Planning CPRP'!$A$10:$A$170,0),MATCH('Planning Ngrps'!W$9,'Planning CPRP'!$G$9:$BA$9,0)),"")</f>
        <v/>
      </c>
      <c r="X37" s="158" t="str">
        <f>IFERROR(INDEX('Jan 2019'!$G$2:$BK$158,MATCH('Planning Ngrps'!$A37,'Jan 2019'!$A$2:$A$160,0),MATCH(X$9,'Jan 2019'!$G$1:$BK$1,0))/INDEX('Planning CPRP'!$G$10:$BA$168,MATCH('Planning Ngrps'!$A37,'Planning CPRP'!$A$10:$A$170,0),MATCH('Planning Ngrps'!X$9,'Planning CPRP'!$G$9:$BA$9,0)),"")</f>
        <v/>
      </c>
      <c r="Y37" s="158" t="str">
        <f>IFERROR(INDEX('Jan 2019'!$G$2:$BK$158,MATCH('Planning Ngrps'!$A37,'Jan 2019'!$A$2:$A$160,0),MATCH(Y$9,'Jan 2019'!$G$1:$BK$1,0))/INDEX('Planning CPRP'!$G$10:$BA$168,MATCH('Planning Ngrps'!$A37,'Planning CPRP'!$A$10:$A$170,0),MATCH('Planning Ngrps'!Y$9,'Planning CPRP'!$G$9:$BA$9,0)),"")</f>
        <v/>
      </c>
      <c r="Z37" s="158" t="str">
        <f>IFERROR(INDEX('Jan 2019'!$G$2:$BK$158,MATCH('Planning Ngrps'!$A37,'Jan 2019'!$A$2:$A$160,0),MATCH(Z$9,'Jan 2019'!$G$1:$BK$1,0))/INDEX('Planning CPRP'!$G$10:$BA$168,MATCH('Planning Ngrps'!$A37,'Planning CPRP'!$A$10:$A$170,0),MATCH('Planning Ngrps'!Z$9,'Planning CPRP'!$G$9:$BA$9,0)),"")</f>
        <v/>
      </c>
      <c r="AA37" s="158" t="str">
        <f>IFERROR(INDEX('Jan 2019'!$G$2:$BK$158,MATCH('Planning Ngrps'!$A37,'Jan 2019'!$A$2:$A$160,0),MATCH(AA$9,'Jan 2019'!$G$1:$BK$1,0))/INDEX('Planning CPRP'!$G$10:$BA$168,MATCH('Planning Ngrps'!$A37,'Planning CPRP'!$A$10:$A$170,0),MATCH('Planning Ngrps'!AA$9,'Planning CPRP'!$G$9:$BA$9,0)),"")</f>
        <v/>
      </c>
      <c r="AB37" s="158" t="str">
        <f>IFERROR(INDEX('Jan 2019'!$G$2:$BK$158,MATCH('Planning Ngrps'!$A37,'Jan 2019'!$A$2:$A$160,0),MATCH(AB$9,'Jan 2019'!$G$1:$BK$1,0))/INDEX('Planning CPRP'!$G$10:$BA$168,MATCH('Planning Ngrps'!$A37,'Planning CPRP'!$A$10:$A$170,0),MATCH('Planning Ngrps'!AB$9,'Planning CPRP'!$G$9:$BA$9,0)),"")</f>
        <v/>
      </c>
      <c r="AC37" s="158" t="str">
        <f>IFERROR(INDEX('Jan 2019'!$G$2:$BK$158,MATCH('Planning Ngrps'!$A37,'Jan 2019'!$A$2:$A$160,0),MATCH(AC$9,'Jan 2019'!$G$1:$BK$1,0))/INDEX('Planning CPRP'!$G$10:$BA$168,MATCH('Planning Ngrps'!$A37,'Planning CPRP'!$A$10:$A$170,0),MATCH('Planning Ngrps'!AC$9,'Planning CPRP'!$G$9:$BA$9,0)),"")</f>
        <v/>
      </c>
      <c r="AD37" s="158" t="str">
        <f>IFERROR(INDEX('Jan 2019'!$G$2:$BK$158,MATCH('Planning Ngrps'!$A37,'Jan 2019'!$A$2:$A$160,0),MATCH(AD$9,'Jan 2019'!$G$1:$BK$1,0))/INDEX('Planning CPRP'!$G$10:$BA$168,MATCH('Planning Ngrps'!$A37,'Planning CPRP'!$A$10:$A$170,0),MATCH('Planning Ngrps'!AD$9,'Planning CPRP'!$G$9:$BA$9,0)),"")</f>
        <v/>
      </c>
      <c r="AE37" s="158" t="str">
        <f>IFERROR(INDEX('Jan 2019'!$G$2:$BK$158,MATCH('Planning Ngrps'!$A37,'Jan 2019'!$A$2:$A$160,0),MATCH(AE$9,'Jan 2019'!$G$1:$BK$1,0))/INDEX('Planning CPRP'!$G$10:$BA$168,MATCH('Planning Ngrps'!$A37,'Planning CPRP'!$A$10:$A$170,0),MATCH('Planning Ngrps'!AE$9,'Planning CPRP'!$G$9:$BA$9,0)),"")</f>
        <v/>
      </c>
      <c r="AF37" s="158" t="str">
        <f>IFERROR(INDEX('Jan 2019'!$G$2:$BK$158,MATCH('Planning Ngrps'!$A37,'Jan 2019'!$A$2:$A$160,0),MATCH(AF$9,'Jan 2019'!$G$1:$BK$1,0))/INDEX('Planning CPRP'!$G$10:$BA$168,MATCH('Planning Ngrps'!$A37,'Planning CPRP'!$A$10:$A$170,0),MATCH('Planning Ngrps'!AF$9,'Planning CPRP'!$G$9:$BA$9,0)),"")</f>
        <v/>
      </c>
      <c r="AG37" s="158" t="str">
        <f>IFERROR(INDEX('Jan 2019'!$G$2:$BK$158,MATCH('Planning Ngrps'!$A37,'Jan 2019'!$A$2:$A$160,0),MATCH(AG$9,'Jan 2019'!$G$1:$BK$1,0))/INDEX('Planning CPRP'!$G$10:$BA$168,MATCH('Planning Ngrps'!$A37,'Planning CPRP'!$A$10:$A$170,0),MATCH('Planning Ngrps'!AG$9,'Planning CPRP'!$G$9:$BA$9,0)),"")</f>
        <v/>
      </c>
      <c r="AH37" s="158" t="str">
        <f>IFERROR(INDEX('Jan 2019'!$G$2:$BK$158,MATCH('Planning Ngrps'!$A37,'Jan 2019'!$A$2:$A$160,0),MATCH(AH$9,'Jan 2019'!$G$1:$BK$1,0))/INDEX('Planning CPRP'!$G$10:$BA$168,MATCH('Planning Ngrps'!$A37,'Planning CPRP'!$A$10:$A$170,0),MATCH('Planning Ngrps'!AH$9,'Planning CPRP'!$G$9:$BA$9,0)),"")</f>
        <v/>
      </c>
      <c r="AI37" s="158" t="str">
        <f>IFERROR(INDEX('Jan 2019'!$G$2:$BK$158,MATCH('Planning Ngrps'!$A37,'Jan 2019'!$A$2:$A$160,0),MATCH(AI$9,'Jan 2019'!$G$1:$BK$1,0))/INDEX('Planning CPRP'!$G$10:$BA$168,MATCH('Planning Ngrps'!$A37,'Planning CPRP'!$A$10:$A$170,0),MATCH('Planning Ngrps'!AI$9,'Planning CPRP'!$G$9:$BA$9,0)),"")</f>
        <v/>
      </c>
      <c r="AJ37" s="158" t="str">
        <f>IFERROR(INDEX('Jan 2019'!$G$2:$BK$158,MATCH('Planning Ngrps'!$A37,'Jan 2019'!$A$2:$A$160,0),MATCH(AJ$9,'Jan 2019'!$G$1:$BK$1,0))/INDEX('Planning CPRP'!$G$10:$BA$168,MATCH('Planning Ngrps'!$A37,'Planning CPRP'!$A$10:$A$170,0),MATCH('Planning Ngrps'!AJ$9,'Planning CPRP'!$G$9:$BA$9,0)),"")</f>
        <v/>
      </c>
      <c r="AK37" s="158" t="str">
        <f>IFERROR(INDEX('Jan 2019'!$G$2:$BK$158,MATCH('Planning Ngrps'!$A37,'Jan 2019'!$A$2:$A$160,0),MATCH(AK$9,'Jan 2019'!$G$1:$BK$1,0))/INDEX('Planning CPRP'!$G$10:$BA$168,MATCH('Planning Ngrps'!$A37,'Planning CPRP'!$A$10:$A$170,0),MATCH('Planning Ngrps'!AK$9,'Planning CPRP'!$G$9:$BA$9,0)),"")</f>
        <v/>
      </c>
      <c r="AL37" s="158" t="str">
        <f>IFERROR(INDEX('Jan 2019'!$G$2:$BK$158,MATCH('Planning Ngrps'!$A37,'Jan 2019'!$A$2:$A$160,0),MATCH(AL$9,'Jan 2019'!$G$1:$BK$1,0))/INDEX('Planning CPRP'!$G$10:$BA$168,MATCH('Planning Ngrps'!$A37,'Planning CPRP'!$A$10:$A$170,0),MATCH('Planning Ngrps'!AL$9,'Planning CPRP'!$G$9:$BA$9,0)),"")</f>
        <v/>
      </c>
      <c r="AM37" s="158" t="str">
        <f>IFERROR(INDEX('Jan 2019'!$G$2:$BK$158,MATCH('Planning Ngrps'!$A37,'Jan 2019'!$A$2:$A$160,0),MATCH(AM$9,'Jan 2019'!$G$1:$BK$1,0))/INDEX('Planning CPRP'!$G$10:$BA$168,MATCH('Planning Ngrps'!$A37,'Planning CPRP'!$A$10:$A$170,0),MATCH('Planning Ngrps'!AM$9,'Planning CPRP'!$G$9:$BA$9,0)),"")</f>
        <v/>
      </c>
      <c r="AN37" s="158" t="str">
        <f>IFERROR(INDEX('Jan 2019'!$G$2:$BK$158,MATCH('Planning Ngrps'!$A37,'Jan 2019'!$A$2:$A$160,0),MATCH(AN$9,'Jan 2019'!$G$1:$BK$1,0))/INDEX('Planning CPRP'!$G$10:$BA$168,MATCH('Planning Ngrps'!$A37,'Planning CPRP'!$A$10:$A$170,0),MATCH('Planning Ngrps'!AN$9,'Planning CPRP'!$G$9:$BA$9,0)),"")</f>
        <v/>
      </c>
      <c r="AO37" s="158" t="str">
        <f>IFERROR(INDEX('Jan 2019'!$G$2:$BK$158,MATCH('Planning Ngrps'!$A37,'Jan 2019'!$A$2:$A$160,0),MATCH(AO$9,'Jan 2019'!$G$1:$BK$1,0))/INDEX('Planning CPRP'!$G$10:$BA$168,MATCH('Planning Ngrps'!$A37,'Planning CPRP'!$A$10:$A$170,0),MATCH('Planning Ngrps'!AO$9,'Planning CPRP'!$G$9:$BA$9,0)),"")</f>
        <v/>
      </c>
      <c r="AP37" s="158" t="str">
        <f>IFERROR(INDEX('Jan 2019'!$G$2:$BK$158,MATCH('Planning Ngrps'!$A37,'Jan 2019'!$A$2:$A$160,0),MATCH(AP$9,'Jan 2019'!$G$1:$BK$1,0))/INDEX('Planning CPRP'!$G$10:$BA$168,MATCH('Planning Ngrps'!$A37,'Planning CPRP'!$A$10:$A$170,0),MATCH('Planning Ngrps'!AP$9,'Planning CPRP'!$G$9:$BA$9,0)),"")</f>
        <v/>
      </c>
      <c r="AQ37" s="158" t="str">
        <f>IFERROR(INDEX('Jan 2019'!$G$2:$BK$158,MATCH('Planning Ngrps'!$A37,'Jan 2019'!$A$2:$A$160,0),MATCH(AQ$9,'Jan 2019'!$G$1:$BK$1,0))/INDEX('Planning CPRP'!$G$10:$BA$168,MATCH('Planning Ngrps'!$A37,'Planning CPRP'!$A$10:$A$170,0),MATCH('Planning Ngrps'!AQ$9,'Planning CPRP'!$G$9:$BA$9,0)),"")</f>
        <v/>
      </c>
      <c r="AR37" s="158" t="str">
        <f>IFERROR(INDEX('Jan 2019'!$G$2:$BK$158,MATCH('Planning Ngrps'!$A37,'Jan 2019'!$A$2:$A$160,0),MATCH(AR$9,'Jan 2019'!$G$1:$BK$1,0))/INDEX('Planning CPRP'!$G$10:$BA$168,MATCH('Planning Ngrps'!$A37,'Planning CPRP'!$A$10:$A$170,0),MATCH('Planning Ngrps'!AR$9,'Planning CPRP'!$G$9:$BA$9,0)),"")</f>
        <v/>
      </c>
      <c r="AS37" s="158" t="str">
        <f>IFERROR(INDEX('Jan 2019'!$G$2:$BK$158,MATCH('Planning Ngrps'!$A37,'Jan 2019'!$A$2:$A$160,0),MATCH(AS$9,'Jan 2019'!$G$1:$BK$1,0))/INDEX('Planning CPRP'!$G$10:$BA$168,MATCH('Planning Ngrps'!$A37,'Planning CPRP'!$A$10:$A$170,0),MATCH('Planning Ngrps'!AS$9,'Planning CPRP'!$G$9:$BA$9,0)),"")</f>
        <v/>
      </c>
      <c r="AT37" s="158" t="str">
        <f>IFERROR(INDEX('Jan 2019'!$G$2:$BK$158,MATCH('Planning Ngrps'!$A37,'Jan 2019'!$A$2:$A$160,0),MATCH(AT$9,'Jan 2019'!$G$1:$BK$1,0))/INDEX('Planning CPRP'!$G$10:$BA$168,MATCH('Planning Ngrps'!$A37,'Planning CPRP'!$A$10:$A$170,0),MATCH('Planning Ngrps'!AT$9,'Planning CPRP'!$G$9:$BA$9,0)),"")</f>
        <v/>
      </c>
      <c r="AU37" s="158" t="str">
        <f>IFERROR(INDEX('Jan 2019'!$G$2:$BK$158,MATCH('Planning Ngrps'!$A37,'Jan 2019'!$A$2:$A$160,0),MATCH(AU$9,'Jan 2019'!$G$1:$BK$1,0))/INDEX('Planning CPRP'!$G$10:$BA$168,MATCH('Planning Ngrps'!$A37,'Planning CPRP'!$A$10:$A$170,0),MATCH('Planning Ngrps'!AU$9,'Planning CPRP'!$G$9:$BA$9,0)),"")</f>
        <v/>
      </c>
      <c r="AV37" s="158" t="str">
        <f>IFERROR(INDEX('Jan 2019'!$G$2:$BK$158,MATCH('Planning Ngrps'!$A37,'Jan 2019'!$A$2:$A$160,0),MATCH(AV$9,'Jan 2019'!$G$1:$BK$1,0))/INDEX('Planning CPRP'!$G$10:$BA$168,MATCH('Planning Ngrps'!$A37,'Planning CPRP'!$A$10:$A$170,0),MATCH('Planning Ngrps'!AV$9,'Planning CPRP'!$G$9:$BA$9,0)),"")</f>
        <v/>
      </c>
      <c r="AW37" s="158" t="str">
        <f>IFERROR(INDEX('Jan 2019'!$G$2:$BK$158,MATCH('Planning Ngrps'!$A37,'Jan 2019'!$A$2:$A$160,0),MATCH(AW$9,'Jan 2019'!$G$1:$BK$1,0))/INDEX('Planning CPRP'!$G$10:$BA$168,MATCH('Planning Ngrps'!$A37,'Planning CPRP'!$A$10:$A$170,0),MATCH('Planning Ngrps'!AW$9,'Planning CPRP'!$G$9:$BA$9,0)),"")</f>
        <v/>
      </c>
      <c r="AX37" s="158" t="str">
        <f>IFERROR(INDEX('Jan 2019'!$G$2:$BK$158,MATCH('Planning Ngrps'!$A37,'Jan 2019'!$A$2:$A$160,0),MATCH(AX$9,'Jan 2019'!$G$1:$BK$1,0))/INDEX('Planning CPRP'!$G$10:$BA$168,MATCH('Planning Ngrps'!$A37,'Planning CPRP'!$A$10:$A$170,0),MATCH('Planning Ngrps'!AX$9,'Planning CPRP'!$G$9:$BA$9,0)),"")</f>
        <v/>
      </c>
      <c r="AY37" s="158" t="str">
        <f>IFERROR(INDEX('Jan 2019'!$G$2:$BK$158,MATCH('Planning Ngrps'!$A37,'Jan 2019'!$A$2:$A$160,0),MATCH(AY$9,'Jan 2019'!$G$1:$BK$1,0))/INDEX('Planning CPRP'!$G$10:$BA$168,MATCH('Planning Ngrps'!$A37,'Planning CPRP'!$A$10:$A$170,0),MATCH('Planning Ngrps'!AY$9,'Planning CPRP'!$G$9:$BA$9,0)),"")</f>
        <v/>
      </c>
      <c r="AZ37" s="158" t="str">
        <f>IFERROR(INDEX('Jan 2019'!$G$2:$BK$158,MATCH('Planning Ngrps'!$A37,'Jan 2019'!$A$2:$A$160,0),MATCH(AZ$9,'Jan 2019'!$G$1:$BK$1,0))/INDEX('Planning CPRP'!$G$10:$BA$168,MATCH('Planning Ngrps'!$A37,'Planning CPRP'!$A$10:$A$170,0),MATCH('Planning Ngrps'!AZ$9,'Planning CPRP'!$G$9:$BA$9,0)),"")</f>
        <v/>
      </c>
      <c r="BA37" s="158" t="str">
        <f>IFERROR(INDEX('Jan 2019'!$G$2:$BK$158,MATCH('Planning Ngrps'!$A37,'Jan 2019'!$A$2:$A$160,0),MATCH(BA$9,'Jan 2019'!$G$1:$BK$1,0))/INDEX('Planning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IFERROR(INDEX('Jan 2019'!$G$2:$BK$158,MATCH('Planning Ngrps'!$A38,'Jan 2019'!$A$2:$A$160,0),MATCH(G$9,'Jan 2019'!$G$1:$BK$1,0))/INDEX('Planning CPRP'!$G$10:$BA$168,MATCH('Planning Ngrps'!$A38,'Planning CPRP'!$A$10:$A$170,0),MATCH('Planning Ngrps'!G$9,'Planning CPRP'!$G$9:$BA$9,0)),"")</f>
        <v/>
      </c>
      <c r="H38" s="158" t="str">
        <f>IFERROR(INDEX('Jan 2019'!$G$2:$BK$158,MATCH('Planning Ngrps'!$A38,'Jan 2019'!$A$2:$A$160,0),MATCH(H$9,'Jan 2019'!$G$1:$BK$1,0))/INDEX('Planning CPRP'!$G$10:$BA$168,MATCH('Planning Ngrps'!$A38,'Planning CPRP'!$A$10:$A$170,0),MATCH('Planning Ngrps'!H$9,'Planning CPRP'!$G$9:$BA$9,0)),"")</f>
        <v/>
      </c>
      <c r="I38" s="158" t="str">
        <f>IFERROR(INDEX('Jan 2019'!$G$2:$BK$158,MATCH('Planning Ngrps'!$A38,'Jan 2019'!$A$2:$A$160,0),MATCH(I$9,'Jan 2019'!$G$1:$BK$1,0))/INDEX('Planning CPRP'!$G$10:$BA$168,MATCH('Planning Ngrps'!$A38,'Planning CPRP'!$A$10:$A$170,0),MATCH('Planning Ngrps'!I$9,'Planning CPRP'!$G$9:$BA$9,0)),"")</f>
        <v/>
      </c>
      <c r="J38" s="158" t="str">
        <f>IFERROR(INDEX('Jan 2019'!$G$2:$BK$158,MATCH('Planning Ngrps'!$A38,'Jan 2019'!$A$2:$A$160,0),MATCH(J$9,'Jan 2019'!$G$1:$BK$1,0))/INDEX('Planning CPRP'!$G$10:$BA$168,MATCH('Planning Ngrps'!$A38,'Planning CPRP'!$A$10:$A$170,0),MATCH('Planning Ngrps'!J$9,'Planning CPRP'!$G$9:$BA$9,0)),"")</f>
        <v/>
      </c>
      <c r="K38" s="158" t="str">
        <f>IFERROR(INDEX('Jan 2019'!$G$2:$BK$158,MATCH('Planning Ngrps'!$A38,'Jan 2019'!$A$2:$A$160,0),MATCH(K$9,'Jan 2019'!$G$1:$BK$1,0))/INDEX('Planning CPRP'!$G$10:$BA$168,MATCH('Planning Ngrps'!$A38,'Planning CPRP'!$A$10:$A$170,0),MATCH('Planning Ngrps'!K$9,'Planning CPRP'!$G$9:$BA$9,0)),"")</f>
        <v/>
      </c>
      <c r="L38" s="158" t="str">
        <f>IFERROR(INDEX('Jan 2019'!$G$2:$BK$158,MATCH('Planning Ngrps'!$A38,'Jan 2019'!$A$2:$A$160,0),MATCH(L$9,'Jan 2019'!$G$1:$BK$1,0))/INDEX('Planning CPRP'!$G$10:$BA$168,MATCH('Planning Ngrps'!$A38,'Planning CPRP'!$A$10:$A$170,0),MATCH('Planning Ngrps'!L$9,'Planning CPRP'!$G$9:$BA$9,0)),"")</f>
        <v/>
      </c>
      <c r="M38" s="158" t="str">
        <f>IFERROR(INDEX('Jan 2019'!$G$2:$BK$158,MATCH('Planning Ngrps'!$A38,'Jan 2019'!$A$2:$A$160,0),MATCH(M$9,'Jan 2019'!$G$1:$BK$1,0))/INDEX('Planning CPRP'!$G$10:$BA$168,MATCH('Planning Ngrps'!$A38,'Planning CPRP'!$A$10:$A$170,0),MATCH('Planning Ngrps'!M$9,'Planning CPRP'!$G$9:$BA$9,0)),"")</f>
        <v/>
      </c>
      <c r="N38" s="158" t="str">
        <f>IFERROR(INDEX('Jan 2019'!$G$2:$BK$158,MATCH('Planning Ngrps'!$A38,'Jan 2019'!$A$2:$A$160,0),MATCH(N$9,'Jan 2019'!$G$1:$BK$1,0))/INDEX('Planning CPRP'!$G$10:$BA$168,MATCH('Planning Ngrps'!$A38,'Planning CPRP'!$A$10:$A$170,0),MATCH('Planning Ngrps'!N$9,'Planning CPRP'!$G$9:$BA$9,0)),"")</f>
        <v/>
      </c>
      <c r="O38" s="158" t="str">
        <f>IFERROR(INDEX('Jan 2019'!$G$2:$BK$158,MATCH('Planning Ngrps'!$A38,'Jan 2019'!$A$2:$A$160,0),MATCH(O$9,'Jan 2019'!$G$1:$BK$1,0))/INDEX('Planning CPRP'!$G$10:$BA$168,MATCH('Planning Ngrps'!$A38,'Planning CPRP'!$A$10:$A$170,0),MATCH('Planning Ngrps'!O$9,'Planning CPRP'!$G$9:$BA$9,0)),"")</f>
        <v/>
      </c>
      <c r="P38" s="158" t="str">
        <f>IFERROR(INDEX('Jan 2019'!$G$2:$BK$158,MATCH('Planning Ngrps'!$A38,'Jan 2019'!$A$2:$A$160,0),MATCH(P$9,'Jan 2019'!$G$1:$BK$1,0))/INDEX('Planning CPRP'!$G$10:$BA$168,MATCH('Planning Ngrps'!$A38,'Planning CPRP'!$A$10:$A$170,0),MATCH('Planning Ngrps'!P$9,'Planning CPRP'!$G$9:$BA$9,0)),"")</f>
        <v/>
      </c>
      <c r="Q38" s="158" t="str">
        <f>IFERROR(INDEX('Jan 2019'!$G$2:$BK$158,MATCH('Planning Ngrps'!$A38,'Jan 2019'!$A$2:$A$160,0),MATCH(Q$9,'Jan 2019'!$G$1:$BK$1,0))/INDEX('Planning CPRP'!$G$10:$BA$168,MATCH('Planning Ngrps'!$A38,'Planning CPRP'!$A$10:$A$170,0),MATCH('Planning Ngrps'!Q$9,'Planning CPRP'!$G$9:$BA$9,0)),"")</f>
        <v/>
      </c>
      <c r="R38" s="158" t="str">
        <f>IFERROR(INDEX('Jan 2019'!$G$2:$BK$158,MATCH('Planning Ngrps'!$A38,'Jan 2019'!$A$2:$A$160,0),MATCH(R$9,'Jan 2019'!$G$1:$BK$1,0))/INDEX('Planning CPRP'!$G$10:$BA$168,MATCH('Planning Ngrps'!$A38,'Planning CPRP'!$A$10:$A$170,0),MATCH('Planning Ngrps'!R$9,'Planning CPRP'!$G$9:$BA$9,0)),"")</f>
        <v/>
      </c>
      <c r="S38" s="158" t="str">
        <f>IFERROR(INDEX('Jan 2019'!$G$2:$BK$158,MATCH('Planning Ngrps'!$A38,'Jan 2019'!$A$2:$A$160,0),MATCH(S$9,'Jan 2019'!$G$1:$BK$1,0))/INDEX('Planning CPRP'!$G$10:$BA$168,MATCH('Planning Ngrps'!$A38,'Planning CPRP'!$A$10:$A$170,0),MATCH('Planning Ngrps'!S$9,'Planning CPRP'!$G$9:$BA$9,0)),"")</f>
        <v/>
      </c>
      <c r="T38" s="158" t="str">
        <f>IFERROR(INDEX('Jan 2019'!$G$2:$BK$158,MATCH('Planning Ngrps'!$A38,'Jan 2019'!$A$2:$A$160,0),MATCH(T$9,'Jan 2019'!$G$1:$BK$1,0))/INDEX('Planning CPRP'!$G$10:$BA$168,MATCH('Planning Ngrps'!$A38,'Planning CPRP'!$A$10:$A$170,0),MATCH('Planning Ngrps'!T$9,'Planning CPRP'!$G$9:$BA$9,0)),"")</f>
        <v/>
      </c>
      <c r="U38" s="158" t="str">
        <f>IFERROR(INDEX('Jan 2019'!$G$2:$BK$158,MATCH('Planning Ngrps'!$A38,'Jan 2019'!$A$2:$A$160,0),MATCH(U$9,'Jan 2019'!$G$1:$BK$1,0))/INDEX('Planning CPRP'!$G$10:$BA$168,MATCH('Planning Ngrps'!$A38,'Planning CPRP'!$A$10:$A$170,0),MATCH('Planning Ngrps'!U$9,'Planning CPRP'!$G$9:$BA$9,0)),"")</f>
        <v/>
      </c>
      <c r="V38" s="158" t="str">
        <f>IFERROR(INDEX('Jan 2019'!$G$2:$BK$158,MATCH('Planning Ngrps'!$A38,'Jan 2019'!$A$2:$A$160,0),MATCH(V$9,'Jan 2019'!$G$1:$BK$1,0))/INDEX('Planning CPRP'!$G$10:$BA$168,MATCH('Planning Ngrps'!$A38,'Planning CPRP'!$A$10:$A$170,0),MATCH('Planning Ngrps'!V$9,'Planning CPRP'!$G$9:$BA$9,0)),"")</f>
        <v/>
      </c>
      <c r="W38" s="158" t="str">
        <f>IFERROR(INDEX('Jan 2019'!$G$2:$BK$158,MATCH('Planning Ngrps'!$A38,'Jan 2019'!$A$2:$A$160,0),MATCH(W$9,'Jan 2019'!$G$1:$BK$1,0))/INDEX('Planning CPRP'!$G$10:$BA$168,MATCH('Planning Ngrps'!$A38,'Planning CPRP'!$A$10:$A$170,0),MATCH('Planning Ngrps'!W$9,'Planning CPRP'!$G$9:$BA$9,0)),"")</f>
        <v/>
      </c>
      <c r="X38" s="158" t="str">
        <f>IFERROR(INDEX('Jan 2019'!$G$2:$BK$158,MATCH('Planning Ngrps'!$A38,'Jan 2019'!$A$2:$A$160,0),MATCH(X$9,'Jan 2019'!$G$1:$BK$1,0))/INDEX('Planning CPRP'!$G$10:$BA$168,MATCH('Planning Ngrps'!$A38,'Planning CPRP'!$A$10:$A$170,0),MATCH('Planning Ngrps'!X$9,'Planning CPRP'!$G$9:$BA$9,0)),"")</f>
        <v/>
      </c>
      <c r="Y38" s="158" t="str">
        <f>IFERROR(INDEX('Jan 2019'!$G$2:$BK$158,MATCH('Planning Ngrps'!$A38,'Jan 2019'!$A$2:$A$160,0),MATCH(Y$9,'Jan 2019'!$G$1:$BK$1,0))/INDEX('Planning CPRP'!$G$10:$BA$168,MATCH('Planning Ngrps'!$A38,'Planning CPRP'!$A$10:$A$170,0),MATCH('Planning Ngrps'!Y$9,'Planning CPRP'!$G$9:$BA$9,0)),"")</f>
        <v/>
      </c>
      <c r="Z38" s="158" t="str">
        <f>IFERROR(INDEX('Jan 2019'!$G$2:$BK$158,MATCH('Planning Ngrps'!$A38,'Jan 2019'!$A$2:$A$160,0),MATCH(Z$9,'Jan 2019'!$G$1:$BK$1,0))/INDEX('Planning CPRP'!$G$10:$BA$168,MATCH('Planning Ngrps'!$A38,'Planning CPRP'!$A$10:$A$170,0),MATCH('Planning Ngrps'!Z$9,'Planning CPRP'!$G$9:$BA$9,0)),"")</f>
        <v/>
      </c>
      <c r="AA38" s="158" t="str">
        <f>IFERROR(INDEX('Jan 2019'!$G$2:$BK$158,MATCH('Planning Ngrps'!$A38,'Jan 2019'!$A$2:$A$160,0),MATCH(AA$9,'Jan 2019'!$G$1:$BK$1,0))/INDEX('Planning CPRP'!$G$10:$BA$168,MATCH('Planning Ngrps'!$A38,'Planning CPRP'!$A$10:$A$170,0),MATCH('Planning Ngrps'!AA$9,'Planning CPRP'!$G$9:$BA$9,0)),"")</f>
        <v/>
      </c>
      <c r="AB38" s="158" t="str">
        <f>IFERROR(INDEX('Jan 2019'!$G$2:$BK$158,MATCH('Planning Ngrps'!$A38,'Jan 2019'!$A$2:$A$160,0),MATCH(AB$9,'Jan 2019'!$G$1:$BK$1,0))/INDEX('Planning CPRP'!$G$10:$BA$168,MATCH('Planning Ngrps'!$A38,'Planning CPRP'!$A$10:$A$170,0),MATCH('Planning Ngrps'!AB$9,'Planning CPRP'!$G$9:$BA$9,0)),"")</f>
        <v/>
      </c>
      <c r="AC38" s="158" t="str">
        <f>IFERROR(INDEX('Jan 2019'!$G$2:$BK$158,MATCH('Planning Ngrps'!$A38,'Jan 2019'!$A$2:$A$160,0),MATCH(AC$9,'Jan 2019'!$G$1:$BK$1,0))/INDEX('Planning CPRP'!$G$10:$BA$168,MATCH('Planning Ngrps'!$A38,'Planning CPRP'!$A$10:$A$170,0),MATCH('Planning Ngrps'!AC$9,'Planning CPRP'!$G$9:$BA$9,0)),"")</f>
        <v/>
      </c>
      <c r="AD38" s="158" t="str">
        <f>IFERROR(INDEX('Jan 2019'!$G$2:$BK$158,MATCH('Planning Ngrps'!$A38,'Jan 2019'!$A$2:$A$160,0),MATCH(AD$9,'Jan 2019'!$G$1:$BK$1,0))/INDEX('Planning CPRP'!$G$10:$BA$168,MATCH('Planning Ngrps'!$A38,'Planning CPRP'!$A$10:$A$170,0),MATCH('Planning Ngrps'!AD$9,'Planning CPRP'!$G$9:$BA$9,0)),"")</f>
        <v/>
      </c>
      <c r="AE38" s="158" t="str">
        <f>IFERROR(INDEX('Jan 2019'!$G$2:$BK$158,MATCH('Planning Ngrps'!$A38,'Jan 2019'!$A$2:$A$160,0),MATCH(AE$9,'Jan 2019'!$G$1:$BK$1,0))/INDEX('Planning CPRP'!$G$10:$BA$168,MATCH('Planning Ngrps'!$A38,'Planning CPRP'!$A$10:$A$170,0),MATCH('Planning Ngrps'!AE$9,'Planning CPRP'!$G$9:$BA$9,0)),"")</f>
        <v/>
      </c>
      <c r="AF38" s="158" t="str">
        <f>IFERROR(INDEX('Jan 2019'!$G$2:$BK$158,MATCH('Planning Ngrps'!$A38,'Jan 2019'!$A$2:$A$160,0),MATCH(AF$9,'Jan 2019'!$G$1:$BK$1,0))/INDEX('Planning CPRP'!$G$10:$BA$168,MATCH('Planning Ngrps'!$A38,'Planning CPRP'!$A$10:$A$170,0),MATCH('Planning Ngrps'!AF$9,'Planning CPRP'!$G$9:$BA$9,0)),"")</f>
        <v/>
      </c>
      <c r="AG38" s="158" t="str">
        <f>IFERROR(INDEX('Jan 2019'!$G$2:$BK$158,MATCH('Planning Ngrps'!$A38,'Jan 2019'!$A$2:$A$160,0),MATCH(AG$9,'Jan 2019'!$G$1:$BK$1,0))/INDEX('Planning CPRP'!$G$10:$BA$168,MATCH('Planning Ngrps'!$A38,'Planning CPRP'!$A$10:$A$170,0),MATCH('Planning Ngrps'!AG$9,'Planning CPRP'!$G$9:$BA$9,0)),"")</f>
        <v/>
      </c>
      <c r="AH38" s="158" t="str">
        <f>IFERROR(INDEX('Jan 2019'!$G$2:$BK$158,MATCH('Planning Ngrps'!$A38,'Jan 2019'!$A$2:$A$160,0),MATCH(AH$9,'Jan 2019'!$G$1:$BK$1,0))/INDEX('Planning CPRP'!$G$10:$BA$168,MATCH('Planning Ngrps'!$A38,'Planning CPRP'!$A$10:$A$170,0),MATCH('Planning Ngrps'!AH$9,'Planning CPRP'!$G$9:$BA$9,0)),"")</f>
        <v/>
      </c>
      <c r="AI38" s="158" t="str">
        <f>IFERROR(INDEX('Jan 2019'!$G$2:$BK$158,MATCH('Planning Ngrps'!$A38,'Jan 2019'!$A$2:$A$160,0),MATCH(AI$9,'Jan 2019'!$G$1:$BK$1,0))/INDEX('Planning CPRP'!$G$10:$BA$168,MATCH('Planning Ngrps'!$A38,'Planning CPRP'!$A$10:$A$170,0),MATCH('Planning Ngrps'!AI$9,'Planning CPRP'!$G$9:$BA$9,0)),"")</f>
        <v/>
      </c>
      <c r="AJ38" s="158" t="str">
        <f>IFERROR(INDEX('Jan 2019'!$G$2:$BK$158,MATCH('Planning Ngrps'!$A38,'Jan 2019'!$A$2:$A$160,0),MATCH(AJ$9,'Jan 2019'!$G$1:$BK$1,0))/INDEX('Planning CPRP'!$G$10:$BA$168,MATCH('Planning Ngrps'!$A38,'Planning CPRP'!$A$10:$A$170,0),MATCH('Planning Ngrps'!AJ$9,'Planning CPRP'!$G$9:$BA$9,0)),"")</f>
        <v/>
      </c>
      <c r="AK38" s="158" t="str">
        <f>IFERROR(INDEX('Jan 2019'!$G$2:$BK$158,MATCH('Planning Ngrps'!$A38,'Jan 2019'!$A$2:$A$160,0),MATCH(AK$9,'Jan 2019'!$G$1:$BK$1,0))/INDEX('Planning CPRP'!$G$10:$BA$168,MATCH('Planning Ngrps'!$A38,'Planning CPRP'!$A$10:$A$170,0),MATCH('Planning Ngrps'!AK$9,'Planning CPRP'!$G$9:$BA$9,0)),"")</f>
        <v/>
      </c>
      <c r="AL38" s="158" t="str">
        <f>IFERROR(INDEX('Jan 2019'!$G$2:$BK$158,MATCH('Planning Ngrps'!$A38,'Jan 2019'!$A$2:$A$160,0),MATCH(AL$9,'Jan 2019'!$G$1:$BK$1,0))/INDEX('Planning CPRP'!$G$10:$BA$168,MATCH('Planning Ngrps'!$A38,'Planning CPRP'!$A$10:$A$170,0),MATCH('Planning Ngrps'!AL$9,'Planning CPRP'!$G$9:$BA$9,0)),"")</f>
        <v/>
      </c>
      <c r="AM38" s="158" t="str">
        <f>IFERROR(INDEX('Jan 2019'!$G$2:$BK$158,MATCH('Planning Ngrps'!$A38,'Jan 2019'!$A$2:$A$160,0),MATCH(AM$9,'Jan 2019'!$G$1:$BK$1,0))/INDEX('Planning CPRP'!$G$10:$BA$168,MATCH('Planning Ngrps'!$A38,'Planning CPRP'!$A$10:$A$170,0),MATCH('Planning Ngrps'!AM$9,'Planning CPRP'!$G$9:$BA$9,0)),"")</f>
        <v/>
      </c>
      <c r="AN38" s="158" t="str">
        <f>IFERROR(INDEX('Jan 2019'!$G$2:$BK$158,MATCH('Planning Ngrps'!$A38,'Jan 2019'!$A$2:$A$160,0),MATCH(AN$9,'Jan 2019'!$G$1:$BK$1,0))/INDEX('Planning CPRP'!$G$10:$BA$168,MATCH('Planning Ngrps'!$A38,'Planning CPRP'!$A$10:$A$170,0),MATCH('Planning Ngrps'!AN$9,'Planning CPRP'!$G$9:$BA$9,0)),"")</f>
        <v/>
      </c>
      <c r="AO38" s="158" t="str">
        <f>IFERROR(INDEX('Jan 2019'!$G$2:$BK$158,MATCH('Planning Ngrps'!$A38,'Jan 2019'!$A$2:$A$160,0),MATCH(AO$9,'Jan 2019'!$G$1:$BK$1,0))/INDEX('Planning CPRP'!$G$10:$BA$168,MATCH('Planning Ngrps'!$A38,'Planning CPRP'!$A$10:$A$170,0),MATCH('Planning Ngrps'!AO$9,'Planning CPRP'!$G$9:$BA$9,0)),"")</f>
        <v/>
      </c>
      <c r="AP38" s="158" t="str">
        <f>IFERROR(INDEX('Jan 2019'!$G$2:$BK$158,MATCH('Planning Ngrps'!$A38,'Jan 2019'!$A$2:$A$160,0),MATCH(AP$9,'Jan 2019'!$G$1:$BK$1,0))/INDEX('Planning CPRP'!$G$10:$BA$168,MATCH('Planning Ngrps'!$A38,'Planning CPRP'!$A$10:$A$170,0),MATCH('Planning Ngrps'!AP$9,'Planning CPRP'!$G$9:$BA$9,0)),"")</f>
        <v/>
      </c>
      <c r="AQ38" s="158" t="str">
        <f>IFERROR(INDEX('Jan 2019'!$G$2:$BK$158,MATCH('Planning Ngrps'!$A38,'Jan 2019'!$A$2:$A$160,0),MATCH(AQ$9,'Jan 2019'!$G$1:$BK$1,0))/INDEX('Planning CPRP'!$G$10:$BA$168,MATCH('Planning Ngrps'!$A38,'Planning CPRP'!$A$10:$A$170,0),MATCH('Planning Ngrps'!AQ$9,'Planning CPRP'!$G$9:$BA$9,0)),"")</f>
        <v/>
      </c>
      <c r="AR38" s="158" t="str">
        <f>IFERROR(INDEX('Jan 2019'!$G$2:$BK$158,MATCH('Planning Ngrps'!$A38,'Jan 2019'!$A$2:$A$160,0),MATCH(AR$9,'Jan 2019'!$G$1:$BK$1,0))/INDEX('Planning CPRP'!$G$10:$BA$168,MATCH('Planning Ngrps'!$A38,'Planning CPRP'!$A$10:$A$170,0),MATCH('Planning Ngrps'!AR$9,'Planning CPRP'!$G$9:$BA$9,0)),"")</f>
        <v/>
      </c>
      <c r="AS38" s="158" t="str">
        <f>IFERROR(INDEX('Jan 2019'!$G$2:$BK$158,MATCH('Planning Ngrps'!$A38,'Jan 2019'!$A$2:$A$160,0),MATCH(AS$9,'Jan 2019'!$G$1:$BK$1,0))/INDEX('Planning CPRP'!$G$10:$BA$168,MATCH('Planning Ngrps'!$A38,'Planning CPRP'!$A$10:$A$170,0),MATCH('Planning Ngrps'!AS$9,'Planning CPRP'!$G$9:$BA$9,0)),"")</f>
        <v/>
      </c>
      <c r="AT38" s="158" t="str">
        <f>IFERROR(INDEX('Jan 2019'!$G$2:$BK$158,MATCH('Planning Ngrps'!$A38,'Jan 2019'!$A$2:$A$160,0),MATCH(AT$9,'Jan 2019'!$G$1:$BK$1,0))/INDEX('Planning CPRP'!$G$10:$BA$168,MATCH('Planning Ngrps'!$A38,'Planning CPRP'!$A$10:$A$170,0),MATCH('Planning Ngrps'!AT$9,'Planning CPRP'!$G$9:$BA$9,0)),"")</f>
        <v/>
      </c>
      <c r="AU38" s="158" t="str">
        <f>IFERROR(INDEX('Jan 2019'!$G$2:$BK$158,MATCH('Planning Ngrps'!$A38,'Jan 2019'!$A$2:$A$160,0),MATCH(AU$9,'Jan 2019'!$G$1:$BK$1,0))/INDEX('Planning CPRP'!$G$10:$BA$168,MATCH('Planning Ngrps'!$A38,'Planning CPRP'!$A$10:$A$170,0),MATCH('Planning Ngrps'!AU$9,'Planning CPRP'!$G$9:$BA$9,0)),"")</f>
        <v/>
      </c>
      <c r="AV38" s="158" t="str">
        <f>IFERROR(INDEX('Jan 2019'!$G$2:$BK$158,MATCH('Planning Ngrps'!$A38,'Jan 2019'!$A$2:$A$160,0),MATCH(AV$9,'Jan 2019'!$G$1:$BK$1,0))/INDEX('Planning CPRP'!$G$10:$BA$168,MATCH('Planning Ngrps'!$A38,'Planning CPRP'!$A$10:$A$170,0),MATCH('Planning Ngrps'!AV$9,'Planning CPRP'!$G$9:$BA$9,0)),"")</f>
        <v/>
      </c>
      <c r="AW38" s="158" t="str">
        <f>IFERROR(INDEX('Jan 2019'!$G$2:$BK$158,MATCH('Planning Ngrps'!$A38,'Jan 2019'!$A$2:$A$160,0),MATCH(AW$9,'Jan 2019'!$G$1:$BK$1,0))/INDEX('Planning CPRP'!$G$10:$BA$168,MATCH('Planning Ngrps'!$A38,'Planning CPRP'!$A$10:$A$170,0),MATCH('Planning Ngrps'!AW$9,'Planning CPRP'!$G$9:$BA$9,0)),"")</f>
        <v/>
      </c>
      <c r="AX38" s="158" t="str">
        <f>IFERROR(INDEX('Jan 2019'!$G$2:$BK$158,MATCH('Planning Ngrps'!$A38,'Jan 2019'!$A$2:$A$160,0),MATCH(AX$9,'Jan 2019'!$G$1:$BK$1,0))/INDEX('Planning CPRP'!$G$10:$BA$168,MATCH('Planning Ngrps'!$A38,'Planning CPRP'!$A$10:$A$170,0),MATCH('Planning Ngrps'!AX$9,'Planning CPRP'!$G$9:$BA$9,0)),"")</f>
        <v/>
      </c>
      <c r="AY38" s="158" t="str">
        <f>IFERROR(INDEX('Jan 2019'!$G$2:$BK$158,MATCH('Planning Ngrps'!$A38,'Jan 2019'!$A$2:$A$160,0),MATCH(AY$9,'Jan 2019'!$G$1:$BK$1,0))/INDEX('Planning CPRP'!$G$10:$BA$168,MATCH('Planning Ngrps'!$A38,'Planning CPRP'!$A$10:$A$170,0),MATCH('Planning Ngrps'!AY$9,'Planning CPRP'!$G$9:$BA$9,0)),"")</f>
        <v/>
      </c>
      <c r="AZ38" s="158" t="str">
        <f>IFERROR(INDEX('Jan 2019'!$G$2:$BK$158,MATCH('Planning Ngrps'!$A38,'Jan 2019'!$A$2:$A$160,0),MATCH(AZ$9,'Jan 2019'!$G$1:$BK$1,0))/INDEX('Planning CPRP'!$G$10:$BA$168,MATCH('Planning Ngrps'!$A38,'Planning CPRP'!$A$10:$A$170,0),MATCH('Planning Ngrps'!AZ$9,'Planning CPRP'!$G$9:$BA$9,0)),"")</f>
        <v/>
      </c>
      <c r="BA38" s="158" t="str">
        <f>IFERROR(INDEX('Jan 2019'!$G$2:$BK$158,MATCH('Planning Ngrps'!$A38,'Jan 2019'!$A$2:$A$160,0),MATCH(BA$9,'Jan 2019'!$G$1:$BK$1,0))/INDEX('Planning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IFERROR(INDEX('Jan 2019'!$G$2:$BK$158,MATCH('Planning Ngrps'!$A39,'Jan 2019'!$A$2:$A$160,0),MATCH(G$9,'Jan 2019'!$G$1:$BK$1,0))/INDEX('Planning CPRP'!$G$10:$BA$168,MATCH('Planning Ngrps'!$A39,'Planning CPRP'!$A$10:$A$170,0),MATCH('Planning Ngrps'!G$9,'Planning CPRP'!$G$9:$BA$9,0)),"")</f>
        <v/>
      </c>
      <c r="H39" s="158" t="str">
        <f>IFERROR(INDEX('Jan 2019'!$G$2:$BK$158,MATCH('Planning Ngrps'!$A39,'Jan 2019'!$A$2:$A$160,0),MATCH(H$9,'Jan 2019'!$G$1:$BK$1,0))/INDEX('Planning CPRP'!$G$10:$BA$168,MATCH('Planning Ngrps'!$A39,'Planning CPRP'!$A$10:$A$170,0),MATCH('Planning Ngrps'!H$9,'Planning CPRP'!$G$9:$BA$9,0)),"")</f>
        <v/>
      </c>
      <c r="I39" s="158" t="str">
        <f>IFERROR(INDEX('Jan 2019'!$G$2:$BK$158,MATCH('Planning Ngrps'!$A39,'Jan 2019'!$A$2:$A$160,0),MATCH(I$9,'Jan 2019'!$G$1:$BK$1,0))/INDEX('Planning CPRP'!$G$10:$BA$168,MATCH('Planning Ngrps'!$A39,'Planning CPRP'!$A$10:$A$170,0),MATCH('Planning Ngrps'!I$9,'Planning CPRP'!$G$9:$BA$9,0)),"")</f>
        <v/>
      </c>
      <c r="J39" s="158" t="str">
        <f>IFERROR(INDEX('Jan 2019'!$G$2:$BK$158,MATCH('Planning Ngrps'!$A39,'Jan 2019'!$A$2:$A$160,0),MATCH(J$9,'Jan 2019'!$G$1:$BK$1,0))/INDEX('Planning CPRP'!$G$10:$BA$168,MATCH('Planning Ngrps'!$A39,'Planning CPRP'!$A$10:$A$170,0),MATCH('Planning Ngrps'!J$9,'Planning CPRP'!$G$9:$BA$9,0)),"")</f>
        <v/>
      </c>
      <c r="K39" s="158" t="str">
        <f>IFERROR(INDEX('Jan 2019'!$G$2:$BK$158,MATCH('Planning Ngrps'!$A39,'Jan 2019'!$A$2:$A$160,0),MATCH(K$9,'Jan 2019'!$G$1:$BK$1,0))/INDEX('Planning CPRP'!$G$10:$BA$168,MATCH('Planning Ngrps'!$A39,'Planning CPRP'!$A$10:$A$170,0),MATCH('Planning Ngrps'!K$9,'Planning CPRP'!$G$9:$BA$9,0)),"")</f>
        <v/>
      </c>
      <c r="L39" s="158" t="str">
        <f>IFERROR(INDEX('Jan 2019'!$G$2:$BK$158,MATCH('Planning Ngrps'!$A39,'Jan 2019'!$A$2:$A$160,0),MATCH(L$9,'Jan 2019'!$G$1:$BK$1,0))/INDEX('Planning CPRP'!$G$10:$BA$168,MATCH('Planning Ngrps'!$A39,'Planning CPRP'!$A$10:$A$170,0),MATCH('Planning Ngrps'!L$9,'Planning CPRP'!$G$9:$BA$9,0)),"")</f>
        <v/>
      </c>
      <c r="M39" s="158" t="str">
        <f>IFERROR(INDEX('Jan 2019'!$G$2:$BK$158,MATCH('Planning Ngrps'!$A39,'Jan 2019'!$A$2:$A$160,0),MATCH(M$9,'Jan 2019'!$G$1:$BK$1,0))/INDEX('Planning CPRP'!$G$10:$BA$168,MATCH('Planning Ngrps'!$A39,'Planning CPRP'!$A$10:$A$170,0),MATCH('Planning Ngrps'!M$9,'Planning CPRP'!$G$9:$BA$9,0)),"")</f>
        <v/>
      </c>
      <c r="N39" s="158" t="str">
        <f>IFERROR(INDEX('Jan 2019'!$G$2:$BK$158,MATCH('Planning Ngrps'!$A39,'Jan 2019'!$A$2:$A$160,0),MATCH(N$9,'Jan 2019'!$G$1:$BK$1,0))/INDEX('Planning CPRP'!$G$10:$BA$168,MATCH('Planning Ngrps'!$A39,'Planning CPRP'!$A$10:$A$170,0),MATCH('Planning Ngrps'!N$9,'Planning CPRP'!$G$9:$BA$9,0)),"")</f>
        <v/>
      </c>
      <c r="O39" s="158" t="str">
        <f>IFERROR(INDEX('Jan 2019'!$G$2:$BK$158,MATCH('Planning Ngrps'!$A39,'Jan 2019'!$A$2:$A$160,0),MATCH(O$9,'Jan 2019'!$G$1:$BK$1,0))/INDEX('Planning CPRP'!$G$10:$BA$168,MATCH('Planning Ngrps'!$A39,'Planning CPRP'!$A$10:$A$170,0),MATCH('Planning Ngrps'!O$9,'Planning CPRP'!$G$9:$BA$9,0)),"")</f>
        <v/>
      </c>
      <c r="P39" s="158" t="str">
        <f>IFERROR(INDEX('Jan 2019'!$G$2:$BK$158,MATCH('Planning Ngrps'!$A39,'Jan 2019'!$A$2:$A$160,0),MATCH(P$9,'Jan 2019'!$G$1:$BK$1,0))/INDEX('Planning CPRP'!$G$10:$BA$168,MATCH('Planning Ngrps'!$A39,'Planning CPRP'!$A$10:$A$170,0),MATCH('Planning Ngrps'!P$9,'Planning CPRP'!$G$9:$BA$9,0)),"")</f>
        <v/>
      </c>
      <c r="Q39" s="158" t="str">
        <f>IFERROR(INDEX('Jan 2019'!$G$2:$BK$158,MATCH('Planning Ngrps'!$A39,'Jan 2019'!$A$2:$A$160,0),MATCH(Q$9,'Jan 2019'!$G$1:$BK$1,0))/INDEX('Planning CPRP'!$G$10:$BA$168,MATCH('Planning Ngrps'!$A39,'Planning CPRP'!$A$10:$A$170,0),MATCH('Planning Ngrps'!Q$9,'Planning CPRP'!$G$9:$BA$9,0)),"")</f>
        <v/>
      </c>
      <c r="R39" s="158" t="str">
        <f>IFERROR(INDEX('Jan 2019'!$G$2:$BK$158,MATCH('Planning Ngrps'!$A39,'Jan 2019'!$A$2:$A$160,0),MATCH(R$9,'Jan 2019'!$G$1:$BK$1,0))/INDEX('Planning CPRP'!$G$10:$BA$168,MATCH('Planning Ngrps'!$A39,'Planning CPRP'!$A$10:$A$170,0),MATCH('Planning Ngrps'!R$9,'Planning CPRP'!$G$9:$BA$9,0)),"")</f>
        <v/>
      </c>
      <c r="S39" s="158" t="str">
        <f>IFERROR(INDEX('Jan 2019'!$G$2:$BK$158,MATCH('Planning Ngrps'!$A39,'Jan 2019'!$A$2:$A$160,0),MATCH(S$9,'Jan 2019'!$G$1:$BK$1,0))/INDEX('Planning CPRP'!$G$10:$BA$168,MATCH('Planning Ngrps'!$A39,'Planning CPRP'!$A$10:$A$170,0),MATCH('Planning Ngrps'!S$9,'Planning CPRP'!$G$9:$BA$9,0)),"")</f>
        <v/>
      </c>
      <c r="T39" s="158" t="str">
        <f>IFERROR(INDEX('Jan 2019'!$G$2:$BK$158,MATCH('Planning Ngrps'!$A39,'Jan 2019'!$A$2:$A$160,0),MATCH(T$9,'Jan 2019'!$G$1:$BK$1,0))/INDEX('Planning CPRP'!$G$10:$BA$168,MATCH('Planning Ngrps'!$A39,'Planning CPRP'!$A$10:$A$170,0),MATCH('Planning Ngrps'!T$9,'Planning CPRP'!$G$9:$BA$9,0)),"")</f>
        <v/>
      </c>
      <c r="U39" s="158" t="str">
        <f>IFERROR(INDEX('Jan 2019'!$G$2:$BK$158,MATCH('Planning Ngrps'!$A39,'Jan 2019'!$A$2:$A$160,0),MATCH(U$9,'Jan 2019'!$G$1:$BK$1,0))/INDEX('Planning CPRP'!$G$10:$BA$168,MATCH('Planning Ngrps'!$A39,'Planning CPRP'!$A$10:$A$170,0),MATCH('Planning Ngrps'!U$9,'Planning CPRP'!$G$9:$BA$9,0)),"")</f>
        <v/>
      </c>
      <c r="V39" s="158" t="str">
        <f>IFERROR(INDEX('Jan 2019'!$G$2:$BK$158,MATCH('Planning Ngrps'!$A39,'Jan 2019'!$A$2:$A$160,0),MATCH(V$9,'Jan 2019'!$G$1:$BK$1,0))/INDEX('Planning CPRP'!$G$10:$BA$168,MATCH('Planning Ngrps'!$A39,'Planning CPRP'!$A$10:$A$170,0),MATCH('Planning Ngrps'!V$9,'Planning CPRP'!$G$9:$BA$9,0)),"")</f>
        <v/>
      </c>
      <c r="W39" s="158" t="str">
        <f>IFERROR(INDEX('Jan 2019'!$G$2:$BK$158,MATCH('Planning Ngrps'!$A39,'Jan 2019'!$A$2:$A$160,0),MATCH(W$9,'Jan 2019'!$G$1:$BK$1,0))/INDEX('Planning CPRP'!$G$10:$BA$168,MATCH('Planning Ngrps'!$A39,'Planning CPRP'!$A$10:$A$170,0),MATCH('Planning Ngrps'!W$9,'Planning CPRP'!$G$9:$BA$9,0)),"")</f>
        <v/>
      </c>
      <c r="X39" s="158" t="str">
        <f>IFERROR(INDEX('Jan 2019'!$G$2:$BK$158,MATCH('Planning Ngrps'!$A39,'Jan 2019'!$A$2:$A$160,0),MATCH(X$9,'Jan 2019'!$G$1:$BK$1,0))/INDEX('Planning CPRP'!$G$10:$BA$168,MATCH('Planning Ngrps'!$A39,'Planning CPRP'!$A$10:$A$170,0),MATCH('Planning Ngrps'!X$9,'Planning CPRP'!$G$9:$BA$9,0)),"")</f>
        <v/>
      </c>
      <c r="Y39" s="158" t="str">
        <f>IFERROR(INDEX('Jan 2019'!$G$2:$BK$158,MATCH('Planning Ngrps'!$A39,'Jan 2019'!$A$2:$A$160,0),MATCH(Y$9,'Jan 2019'!$G$1:$BK$1,0))/INDEX('Planning CPRP'!$G$10:$BA$168,MATCH('Planning Ngrps'!$A39,'Planning CPRP'!$A$10:$A$170,0),MATCH('Planning Ngrps'!Y$9,'Planning CPRP'!$G$9:$BA$9,0)),"")</f>
        <v/>
      </c>
      <c r="Z39" s="158" t="str">
        <f>IFERROR(INDEX('Jan 2019'!$G$2:$BK$158,MATCH('Planning Ngrps'!$A39,'Jan 2019'!$A$2:$A$160,0),MATCH(Z$9,'Jan 2019'!$G$1:$BK$1,0))/INDEX('Planning CPRP'!$G$10:$BA$168,MATCH('Planning Ngrps'!$A39,'Planning CPRP'!$A$10:$A$170,0),MATCH('Planning Ngrps'!Z$9,'Planning CPRP'!$G$9:$BA$9,0)),"")</f>
        <v/>
      </c>
      <c r="AA39" s="158" t="str">
        <f>IFERROR(INDEX('Jan 2019'!$G$2:$BK$158,MATCH('Planning Ngrps'!$A39,'Jan 2019'!$A$2:$A$160,0),MATCH(AA$9,'Jan 2019'!$G$1:$BK$1,0))/INDEX('Planning CPRP'!$G$10:$BA$168,MATCH('Planning Ngrps'!$A39,'Planning CPRP'!$A$10:$A$170,0),MATCH('Planning Ngrps'!AA$9,'Planning CPRP'!$G$9:$BA$9,0)),"")</f>
        <v/>
      </c>
      <c r="AB39" s="158" t="str">
        <f>IFERROR(INDEX('Jan 2019'!$G$2:$BK$158,MATCH('Planning Ngrps'!$A39,'Jan 2019'!$A$2:$A$160,0),MATCH(AB$9,'Jan 2019'!$G$1:$BK$1,0))/INDEX('Planning CPRP'!$G$10:$BA$168,MATCH('Planning Ngrps'!$A39,'Planning CPRP'!$A$10:$A$170,0),MATCH('Planning Ngrps'!AB$9,'Planning CPRP'!$G$9:$BA$9,0)),"")</f>
        <v/>
      </c>
      <c r="AC39" s="158" t="str">
        <f>IFERROR(INDEX('Jan 2019'!$G$2:$BK$158,MATCH('Planning Ngrps'!$A39,'Jan 2019'!$A$2:$A$160,0),MATCH(AC$9,'Jan 2019'!$G$1:$BK$1,0))/INDEX('Planning CPRP'!$G$10:$BA$168,MATCH('Planning Ngrps'!$A39,'Planning CPRP'!$A$10:$A$170,0),MATCH('Planning Ngrps'!AC$9,'Planning CPRP'!$G$9:$BA$9,0)),"")</f>
        <v/>
      </c>
      <c r="AD39" s="158" t="str">
        <f>IFERROR(INDEX('Jan 2019'!$G$2:$BK$158,MATCH('Planning Ngrps'!$A39,'Jan 2019'!$A$2:$A$160,0),MATCH(AD$9,'Jan 2019'!$G$1:$BK$1,0))/INDEX('Planning CPRP'!$G$10:$BA$168,MATCH('Planning Ngrps'!$A39,'Planning CPRP'!$A$10:$A$170,0),MATCH('Planning Ngrps'!AD$9,'Planning CPRP'!$G$9:$BA$9,0)),"")</f>
        <v/>
      </c>
      <c r="AE39" s="158" t="str">
        <f>IFERROR(INDEX('Jan 2019'!$G$2:$BK$158,MATCH('Planning Ngrps'!$A39,'Jan 2019'!$A$2:$A$160,0),MATCH(AE$9,'Jan 2019'!$G$1:$BK$1,0))/INDEX('Planning CPRP'!$G$10:$BA$168,MATCH('Planning Ngrps'!$A39,'Planning CPRP'!$A$10:$A$170,0),MATCH('Planning Ngrps'!AE$9,'Planning CPRP'!$G$9:$BA$9,0)),"")</f>
        <v/>
      </c>
      <c r="AF39" s="158" t="str">
        <f>IFERROR(INDEX('Jan 2019'!$G$2:$BK$158,MATCH('Planning Ngrps'!$A39,'Jan 2019'!$A$2:$A$160,0),MATCH(AF$9,'Jan 2019'!$G$1:$BK$1,0))/INDEX('Planning CPRP'!$G$10:$BA$168,MATCH('Planning Ngrps'!$A39,'Planning CPRP'!$A$10:$A$170,0),MATCH('Planning Ngrps'!AF$9,'Planning CPRP'!$G$9:$BA$9,0)),"")</f>
        <v/>
      </c>
      <c r="AG39" s="158" t="str">
        <f>IFERROR(INDEX('Jan 2019'!$G$2:$BK$158,MATCH('Planning Ngrps'!$A39,'Jan 2019'!$A$2:$A$160,0),MATCH(AG$9,'Jan 2019'!$G$1:$BK$1,0))/INDEX('Planning CPRP'!$G$10:$BA$168,MATCH('Planning Ngrps'!$A39,'Planning CPRP'!$A$10:$A$170,0),MATCH('Planning Ngrps'!AG$9,'Planning CPRP'!$G$9:$BA$9,0)),"")</f>
        <v/>
      </c>
      <c r="AH39" s="158" t="str">
        <f>IFERROR(INDEX('Jan 2019'!$G$2:$BK$158,MATCH('Planning Ngrps'!$A39,'Jan 2019'!$A$2:$A$160,0),MATCH(AH$9,'Jan 2019'!$G$1:$BK$1,0))/INDEX('Planning CPRP'!$G$10:$BA$168,MATCH('Planning Ngrps'!$A39,'Planning CPRP'!$A$10:$A$170,0),MATCH('Planning Ngrps'!AH$9,'Planning CPRP'!$G$9:$BA$9,0)),"")</f>
        <v/>
      </c>
      <c r="AI39" s="158" t="str">
        <f>IFERROR(INDEX('Jan 2019'!$G$2:$BK$158,MATCH('Planning Ngrps'!$A39,'Jan 2019'!$A$2:$A$160,0),MATCH(AI$9,'Jan 2019'!$G$1:$BK$1,0))/INDEX('Planning CPRP'!$G$10:$BA$168,MATCH('Planning Ngrps'!$A39,'Planning CPRP'!$A$10:$A$170,0),MATCH('Planning Ngrps'!AI$9,'Planning CPRP'!$G$9:$BA$9,0)),"")</f>
        <v/>
      </c>
      <c r="AJ39" s="158" t="str">
        <f>IFERROR(INDEX('Jan 2019'!$G$2:$BK$158,MATCH('Planning Ngrps'!$A39,'Jan 2019'!$A$2:$A$160,0),MATCH(AJ$9,'Jan 2019'!$G$1:$BK$1,0))/INDEX('Planning CPRP'!$G$10:$BA$168,MATCH('Planning Ngrps'!$A39,'Planning CPRP'!$A$10:$A$170,0),MATCH('Planning Ngrps'!AJ$9,'Planning CPRP'!$G$9:$BA$9,0)),"")</f>
        <v/>
      </c>
      <c r="AK39" s="158" t="str">
        <f>IFERROR(INDEX('Jan 2019'!$G$2:$BK$158,MATCH('Planning Ngrps'!$A39,'Jan 2019'!$A$2:$A$160,0),MATCH(AK$9,'Jan 2019'!$G$1:$BK$1,0))/INDEX('Planning CPRP'!$G$10:$BA$168,MATCH('Planning Ngrps'!$A39,'Planning CPRP'!$A$10:$A$170,0),MATCH('Planning Ngrps'!AK$9,'Planning CPRP'!$G$9:$BA$9,0)),"")</f>
        <v/>
      </c>
      <c r="AL39" s="158" t="str">
        <f>IFERROR(INDEX('Jan 2019'!$G$2:$BK$158,MATCH('Planning Ngrps'!$A39,'Jan 2019'!$A$2:$A$160,0),MATCH(AL$9,'Jan 2019'!$G$1:$BK$1,0))/INDEX('Planning CPRP'!$G$10:$BA$168,MATCH('Planning Ngrps'!$A39,'Planning CPRP'!$A$10:$A$170,0),MATCH('Planning Ngrps'!AL$9,'Planning CPRP'!$G$9:$BA$9,0)),"")</f>
        <v/>
      </c>
      <c r="AM39" s="158" t="str">
        <f>IFERROR(INDEX('Jan 2019'!$G$2:$BK$158,MATCH('Planning Ngrps'!$A39,'Jan 2019'!$A$2:$A$160,0),MATCH(AM$9,'Jan 2019'!$G$1:$BK$1,0))/INDEX('Planning CPRP'!$G$10:$BA$168,MATCH('Planning Ngrps'!$A39,'Planning CPRP'!$A$10:$A$170,0),MATCH('Planning Ngrps'!AM$9,'Planning CPRP'!$G$9:$BA$9,0)),"")</f>
        <v/>
      </c>
      <c r="AN39" s="158" t="str">
        <f>IFERROR(INDEX('Jan 2019'!$G$2:$BK$158,MATCH('Planning Ngrps'!$A39,'Jan 2019'!$A$2:$A$160,0),MATCH(AN$9,'Jan 2019'!$G$1:$BK$1,0))/INDEX('Planning CPRP'!$G$10:$BA$168,MATCH('Planning Ngrps'!$A39,'Planning CPRP'!$A$10:$A$170,0),MATCH('Planning Ngrps'!AN$9,'Planning CPRP'!$G$9:$BA$9,0)),"")</f>
        <v/>
      </c>
      <c r="AO39" s="158" t="str">
        <f>IFERROR(INDEX('Jan 2019'!$G$2:$BK$158,MATCH('Planning Ngrps'!$A39,'Jan 2019'!$A$2:$A$160,0),MATCH(AO$9,'Jan 2019'!$G$1:$BK$1,0))/INDEX('Planning CPRP'!$G$10:$BA$168,MATCH('Planning Ngrps'!$A39,'Planning CPRP'!$A$10:$A$170,0),MATCH('Planning Ngrps'!AO$9,'Planning CPRP'!$G$9:$BA$9,0)),"")</f>
        <v/>
      </c>
      <c r="AP39" s="158" t="str">
        <f>IFERROR(INDEX('Jan 2019'!$G$2:$BK$158,MATCH('Planning Ngrps'!$A39,'Jan 2019'!$A$2:$A$160,0),MATCH(AP$9,'Jan 2019'!$G$1:$BK$1,0))/INDEX('Planning CPRP'!$G$10:$BA$168,MATCH('Planning Ngrps'!$A39,'Planning CPRP'!$A$10:$A$170,0),MATCH('Planning Ngrps'!AP$9,'Planning CPRP'!$G$9:$BA$9,0)),"")</f>
        <v/>
      </c>
      <c r="AQ39" s="158" t="str">
        <f>IFERROR(INDEX('Jan 2019'!$G$2:$BK$158,MATCH('Planning Ngrps'!$A39,'Jan 2019'!$A$2:$A$160,0),MATCH(AQ$9,'Jan 2019'!$G$1:$BK$1,0))/INDEX('Planning CPRP'!$G$10:$BA$168,MATCH('Planning Ngrps'!$A39,'Planning CPRP'!$A$10:$A$170,0),MATCH('Planning Ngrps'!AQ$9,'Planning CPRP'!$G$9:$BA$9,0)),"")</f>
        <v/>
      </c>
      <c r="AR39" s="158" t="str">
        <f>IFERROR(INDEX('Jan 2019'!$G$2:$BK$158,MATCH('Planning Ngrps'!$A39,'Jan 2019'!$A$2:$A$160,0),MATCH(AR$9,'Jan 2019'!$G$1:$BK$1,0))/INDEX('Planning CPRP'!$G$10:$BA$168,MATCH('Planning Ngrps'!$A39,'Planning CPRP'!$A$10:$A$170,0),MATCH('Planning Ngrps'!AR$9,'Planning CPRP'!$G$9:$BA$9,0)),"")</f>
        <v/>
      </c>
      <c r="AS39" s="158" t="str">
        <f>IFERROR(INDEX('Jan 2019'!$G$2:$BK$158,MATCH('Planning Ngrps'!$A39,'Jan 2019'!$A$2:$A$160,0),MATCH(AS$9,'Jan 2019'!$G$1:$BK$1,0))/INDEX('Planning CPRP'!$G$10:$BA$168,MATCH('Planning Ngrps'!$A39,'Planning CPRP'!$A$10:$A$170,0),MATCH('Planning Ngrps'!AS$9,'Planning CPRP'!$G$9:$BA$9,0)),"")</f>
        <v/>
      </c>
      <c r="AT39" s="158" t="str">
        <f>IFERROR(INDEX('Jan 2019'!$G$2:$BK$158,MATCH('Planning Ngrps'!$A39,'Jan 2019'!$A$2:$A$160,0),MATCH(AT$9,'Jan 2019'!$G$1:$BK$1,0))/INDEX('Planning CPRP'!$G$10:$BA$168,MATCH('Planning Ngrps'!$A39,'Planning CPRP'!$A$10:$A$170,0),MATCH('Planning Ngrps'!AT$9,'Planning CPRP'!$G$9:$BA$9,0)),"")</f>
        <v/>
      </c>
      <c r="AU39" s="158" t="str">
        <f>IFERROR(INDEX('Jan 2019'!$G$2:$BK$158,MATCH('Planning Ngrps'!$A39,'Jan 2019'!$A$2:$A$160,0),MATCH(AU$9,'Jan 2019'!$G$1:$BK$1,0))/INDEX('Planning CPRP'!$G$10:$BA$168,MATCH('Planning Ngrps'!$A39,'Planning CPRP'!$A$10:$A$170,0),MATCH('Planning Ngrps'!AU$9,'Planning CPRP'!$G$9:$BA$9,0)),"")</f>
        <v/>
      </c>
      <c r="AV39" s="158" t="str">
        <f>IFERROR(INDEX('Jan 2019'!$G$2:$BK$158,MATCH('Planning Ngrps'!$A39,'Jan 2019'!$A$2:$A$160,0),MATCH(AV$9,'Jan 2019'!$G$1:$BK$1,0))/INDEX('Planning CPRP'!$G$10:$BA$168,MATCH('Planning Ngrps'!$A39,'Planning CPRP'!$A$10:$A$170,0),MATCH('Planning Ngrps'!AV$9,'Planning CPRP'!$G$9:$BA$9,0)),"")</f>
        <v/>
      </c>
      <c r="AW39" s="158" t="str">
        <f>IFERROR(INDEX('Jan 2019'!$G$2:$BK$158,MATCH('Planning Ngrps'!$A39,'Jan 2019'!$A$2:$A$160,0),MATCH(AW$9,'Jan 2019'!$G$1:$BK$1,0))/INDEX('Planning CPRP'!$G$10:$BA$168,MATCH('Planning Ngrps'!$A39,'Planning CPRP'!$A$10:$A$170,0),MATCH('Planning Ngrps'!AW$9,'Planning CPRP'!$G$9:$BA$9,0)),"")</f>
        <v/>
      </c>
      <c r="AX39" s="158" t="str">
        <f>IFERROR(INDEX('Jan 2019'!$G$2:$BK$158,MATCH('Planning Ngrps'!$A39,'Jan 2019'!$A$2:$A$160,0),MATCH(AX$9,'Jan 2019'!$G$1:$BK$1,0))/INDEX('Planning CPRP'!$G$10:$BA$168,MATCH('Planning Ngrps'!$A39,'Planning CPRP'!$A$10:$A$170,0),MATCH('Planning Ngrps'!AX$9,'Planning CPRP'!$G$9:$BA$9,0)),"")</f>
        <v/>
      </c>
      <c r="AY39" s="158" t="str">
        <f>IFERROR(INDEX('Jan 2019'!$G$2:$BK$158,MATCH('Planning Ngrps'!$A39,'Jan 2019'!$A$2:$A$160,0),MATCH(AY$9,'Jan 2019'!$G$1:$BK$1,0))/INDEX('Planning CPRP'!$G$10:$BA$168,MATCH('Planning Ngrps'!$A39,'Planning CPRP'!$A$10:$A$170,0),MATCH('Planning Ngrps'!AY$9,'Planning CPRP'!$G$9:$BA$9,0)),"")</f>
        <v/>
      </c>
      <c r="AZ39" s="158" t="str">
        <f>IFERROR(INDEX('Jan 2019'!$G$2:$BK$158,MATCH('Planning Ngrps'!$A39,'Jan 2019'!$A$2:$A$160,0),MATCH(AZ$9,'Jan 2019'!$G$1:$BK$1,0))/INDEX('Planning CPRP'!$G$10:$BA$168,MATCH('Planning Ngrps'!$A39,'Planning CPRP'!$A$10:$A$170,0),MATCH('Planning Ngrps'!AZ$9,'Planning CPRP'!$G$9:$BA$9,0)),"")</f>
        <v/>
      </c>
      <c r="BA39" s="158" t="str">
        <f>IFERROR(INDEX('Jan 2019'!$G$2:$BK$158,MATCH('Planning Ngrps'!$A39,'Jan 2019'!$A$2:$A$160,0),MATCH(BA$9,'Jan 2019'!$G$1:$BK$1,0))/INDEX('Planning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IFERROR(INDEX('Jan 2019'!$G$2:$BK$158,MATCH('Planning Ngrps'!$A40,'Jan 2019'!$A$2:$A$160,0),MATCH(G$9,'Jan 2019'!$G$1:$BK$1,0))/INDEX('Planning CPRP'!$G$10:$BA$168,MATCH('Planning Ngrps'!$A40,'Planning CPRP'!$A$10:$A$170,0),MATCH('Planning Ngrps'!G$9,'Planning CPRP'!$G$9:$BA$9,0)),"")</f>
        <v/>
      </c>
      <c r="H40" s="158" t="str">
        <f>IFERROR(INDEX('Jan 2019'!$G$2:$BK$158,MATCH('Planning Ngrps'!$A40,'Jan 2019'!$A$2:$A$160,0),MATCH(H$9,'Jan 2019'!$G$1:$BK$1,0))/INDEX('Planning CPRP'!$G$10:$BA$168,MATCH('Planning Ngrps'!$A40,'Planning CPRP'!$A$10:$A$170,0),MATCH('Planning Ngrps'!H$9,'Planning CPRP'!$G$9:$BA$9,0)),"")</f>
        <v/>
      </c>
      <c r="I40" s="158" t="str">
        <f>IFERROR(INDEX('Jan 2019'!$G$2:$BK$158,MATCH('Planning Ngrps'!$A40,'Jan 2019'!$A$2:$A$160,0),MATCH(I$9,'Jan 2019'!$G$1:$BK$1,0))/INDEX('Planning CPRP'!$G$10:$BA$168,MATCH('Planning Ngrps'!$A40,'Planning CPRP'!$A$10:$A$170,0),MATCH('Planning Ngrps'!I$9,'Planning CPRP'!$G$9:$BA$9,0)),"")</f>
        <v/>
      </c>
      <c r="J40" s="158" t="str">
        <f>IFERROR(INDEX('Jan 2019'!$G$2:$BK$158,MATCH('Planning Ngrps'!$A40,'Jan 2019'!$A$2:$A$160,0),MATCH(J$9,'Jan 2019'!$G$1:$BK$1,0))/INDEX('Planning CPRP'!$G$10:$BA$168,MATCH('Planning Ngrps'!$A40,'Planning CPRP'!$A$10:$A$170,0),MATCH('Planning Ngrps'!J$9,'Planning CPRP'!$G$9:$BA$9,0)),"")</f>
        <v/>
      </c>
      <c r="K40" s="158" t="str">
        <f>IFERROR(INDEX('Jan 2019'!$G$2:$BK$158,MATCH('Planning Ngrps'!$A40,'Jan 2019'!$A$2:$A$160,0),MATCH(K$9,'Jan 2019'!$G$1:$BK$1,0))/INDEX('Planning CPRP'!$G$10:$BA$168,MATCH('Planning Ngrps'!$A40,'Planning CPRP'!$A$10:$A$170,0),MATCH('Planning Ngrps'!K$9,'Planning CPRP'!$G$9:$BA$9,0)),"")</f>
        <v/>
      </c>
      <c r="L40" s="158" t="str">
        <f>IFERROR(INDEX('Jan 2019'!$G$2:$BK$158,MATCH('Planning Ngrps'!$A40,'Jan 2019'!$A$2:$A$160,0),MATCH(L$9,'Jan 2019'!$G$1:$BK$1,0))/INDEX('Planning CPRP'!$G$10:$BA$168,MATCH('Planning Ngrps'!$A40,'Planning CPRP'!$A$10:$A$170,0),MATCH('Planning Ngrps'!L$9,'Planning CPRP'!$G$9:$BA$9,0)),"")</f>
        <v/>
      </c>
      <c r="M40" s="158" t="str">
        <f>IFERROR(INDEX('Jan 2019'!$G$2:$BK$158,MATCH('Planning Ngrps'!$A40,'Jan 2019'!$A$2:$A$160,0),MATCH(M$9,'Jan 2019'!$G$1:$BK$1,0))/INDEX('Planning CPRP'!$G$10:$BA$168,MATCH('Planning Ngrps'!$A40,'Planning CPRP'!$A$10:$A$170,0),MATCH('Planning Ngrps'!M$9,'Planning CPRP'!$G$9:$BA$9,0)),"")</f>
        <v/>
      </c>
      <c r="N40" s="158" t="str">
        <f>IFERROR(INDEX('Jan 2019'!$G$2:$BK$158,MATCH('Planning Ngrps'!$A40,'Jan 2019'!$A$2:$A$160,0),MATCH(N$9,'Jan 2019'!$G$1:$BK$1,0))/INDEX('Planning CPRP'!$G$10:$BA$168,MATCH('Planning Ngrps'!$A40,'Planning CPRP'!$A$10:$A$170,0),MATCH('Planning Ngrps'!N$9,'Planning CPRP'!$G$9:$BA$9,0)),"")</f>
        <v/>
      </c>
      <c r="O40" s="158" t="str">
        <f>IFERROR(INDEX('Jan 2019'!$G$2:$BK$158,MATCH('Planning Ngrps'!$A40,'Jan 2019'!$A$2:$A$160,0),MATCH(O$9,'Jan 2019'!$G$1:$BK$1,0))/INDEX('Planning CPRP'!$G$10:$BA$168,MATCH('Planning Ngrps'!$A40,'Planning CPRP'!$A$10:$A$170,0),MATCH('Planning Ngrps'!O$9,'Planning CPRP'!$G$9:$BA$9,0)),"")</f>
        <v/>
      </c>
      <c r="P40" s="158" t="str">
        <f>IFERROR(INDEX('Jan 2019'!$G$2:$BK$158,MATCH('Planning Ngrps'!$A40,'Jan 2019'!$A$2:$A$160,0),MATCH(P$9,'Jan 2019'!$G$1:$BK$1,0))/INDEX('Planning CPRP'!$G$10:$BA$168,MATCH('Planning Ngrps'!$A40,'Planning CPRP'!$A$10:$A$170,0),MATCH('Planning Ngrps'!P$9,'Planning CPRP'!$G$9:$BA$9,0)),"")</f>
        <v/>
      </c>
      <c r="Q40" s="158" t="str">
        <f>IFERROR(INDEX('Jan 2019'!$G$2:$BK$158,MATCH('Planning Ngrps'!$A40,'Jan 2019'!$A$2:$A$160,0),MATCH(Q$9,'Jan 2019'!$G$1:$BK$1,0))/INDEX('Planning CPRP'!$G$10:$BA$168,MATCH('Planning Ngrps'!$A40,'Planning CPRP'!$A$10:$A$170,0),MATCH('Planning Ngrps'!Q$9,'Planning CPRP'!$G$9:$BA$9,0)),"")</f>
        <v/>
      </c>
      <c r="R40" s="158" t="str">
        <f>IFERROR(INDEX('Jan 2019'!$G$2:$BK$158,MATCH('Planning Ngrps'!$A40,'Jan 2019'!$A$2:$A$160,0),MATCH(R$9,'Jan 2019'!$G$1:$BK$1,0))/INDEX('Planning CPRP'!$G$10:$BA$168,MATCH('Planning Ngrps'!$A40,'Planning CPRP'!$A$10:$A$170,0),MATCH('Planning Ngrps'!R$9,'Planning CPRP'!$G$9:$BA$9,0)),"")</f>
        <v/>
      </c>
      <c r="S40" s="158" t="str">
        <f>IFERROR(INDEX('Jan 2019'!$G$2:$BK$158,MATCH('Planning Ngrps'!$A40,'Jan 2019'!$A$2:$A$160,0),MATCH(S$9,'Jan 2019'!$G$1:$BK$1,0))/INDEX('Planning CPRP'!$G$10:$BA$168,MATCH('Planning Ngrps'!$A40,'Planning CPRP'!$A$10:$A$170,0),MATCH('Planning Ngrps'!S$9,'Planning CPRP'!$G$9:$BA$9,0)),"")</f>
        <v/>
      </c>
      <c r="T40" s="158" t="str">
        <f>IFERROR(INDEX('Jan 2019'!$G$2:$BK$158,MATCH('Planning Ngrps'!$A40,'Jan 2019'!$A$2:$A$160,0),MATCH(T$9,'Jan 2019'!$G$1:$BK$1,0))/INDEX('Planning CPRP'!$G$10:$BA$168,MATCH('Planning Ngrps'!$A40,'Planning CPRP'!$A$10:$A$170,0),MATCH('Planning Ngrps'!T$9,'Planning CPRP'!$G$9:$BA$9,0)),"")</f>
        <v/>
      </c>
      <c r="U40" s="158" t="str">
        <f>IFERROR(INDEX('Jan 2019'!$G$2:$BK$158,MATCH('Planning Ngrps'!$A40,'Jan 2019'!$A$2:$A$160,0),MATCH(U$9,'Jan 2019'!$G$1:$BK$1,0))/INDEX('Planning CPRP'!$G$10:$BA$168,MATCH('Planning Ngrps'!$A40,'Planning CPRP'!$A$10:$A$170,0),MATCH('Planning Ngrps'!U$9,'Planning CPRP'!$G$9:$BA$9,0)),"")</f>
        <v/>
      </c>
      <c r="V40" s="158" t="str">
        <f>IFERROR(INDEX('Jan 2019'!$G$2:$BK$158,MATCH('Planning Ngrps'!$A40,'Jan 2019'!$A$2:$A$160,0),MATCH(V$9,'Jan 2019'!$G$1:$BK$1,0))/INDEX('Planning CPRP'!$G$10:$BA$168,MATCH('Planning Ngrps'!$A40,'Planning CPRP'!$A$10:$A$170,0),MATCH('Planning Ngrps'!V$9,'Planning CPRP'!$G$9:$BA$9,0)),"")</f>
        <v/>
      </c>
      <c r="W40" s="158" t="str">
        <f>IFERROR(INDEX('Jan 2019'!$G$2:$BK$158,MATCH('Planning Ngrps'!$A40,'Jan 2019'!$A$2:$A$160,0),MATCH(W$9,'Jan 2019'!$G$1:$BK$1,0))/INDEX('Planning CPRP'!$G$10:$BA$168,MATCH('Planning Ngrps'!$A40,'Planning CPRP'!$A$10:$A$170,0),MATCH('Planning Ngrps'!W$9,'Planning CPRP'!$G$9:$BA$9,0)),"")</f>
        <v/>
      </c>
      <c r="X40" s="158" t="str">
        <f>IFERROR(INDEX('Jan 2019'!$G$2:$BK$158,MATCH('Planning Ngrps'!$A40,'Jan 2019'!$A$2:$A$160,0),MATCH(X$9,'Jan 2019'!$G$1:$BK$1,0))/INDEX('Planning CPRP'!$G$10:$BA$168,MATCH('Planning Ngrps'!$A40,'Planning CPRP'!$A$10:$A$170,0),MATCH('Planning Ngrps'!X$9,'Planning CPRP'!$G$9:$BA$9,0)),"")</f>
        <v/>
      </c>
      <c r="Y40" s="158" t="str">
        <f>IFERROR(INDEX('Jan 2019'!$G$2:$BK$158,MATCH('Planning Ngrps'!$A40,'Jan 2019'!$A$2:$A$160,0),MATCH(Y$9,'Jan 2019'!$G$1:$BK$1,0))/INDEX('Planning CPRP'!$G$10:$BA$168,MATCH('Planning Ngrps'!$A40,'Planning CPRP'!$A$10:$A$170,0),MATCH('Planning Ngrps'!Y$9,'Planning CPRP'!$G$9:$BA$9,0)),"")</f>
        <v/>
      </c>
      <c r="Z40" s="158" t="str">
        <f>IFERROR(INDEX('Jan 2019'!$G$2:$BK$158,MATCH('Planning Ngrps'!$A40,'Jan 2019'!$A$2:$A$160,0),MATCH(Z$9,'Jan 2019'!$G$1:$BK$1,0))/INDEX('Planning CPRP'!$G$10:$BA$168,MATCH('Planning Ngrps'!$A40,'Planning CPRP'!$A$10:$A$170,0),MATCH('Planning Ngrps'!Z$9,'Planning CPRP'!$G$9:$BA$9,0)),"")</f>
        <v/>
      </c>
      <c r="AA40" s="158" t="str">
        <f>IFERROR(INDEX('Jan 2019'!$G$2:$BK$158,MATCH('Planning Ngrps'!$A40,'Jan 2019'!$A$2:$A$160,0),MATCH(AA$9,'Jan 2019'!$G$1:$BK$1,0))/INDEX('Planning CPRP'!$G$10:$BA$168,MATCH('Planning Ngrps'!$A40,'Planning CPRP'!$A$10:$A$170,0),MATCH('Planning Ngrps'!AA$9,'Planning CPRP'!$G$9:$BA$9,0)),"")</f>
        <v/>
      </c>
      <c r="AB40" s="158" t="str">
        <f>IFERROR(INDEX('Jan 2019'!$G$2:$BK$158,MATCH('Planning Ngrps'!$A40,'Jan 2019'!$A$2:$A$160,0),MATCH(AB$9,'Jan 2019'!$G$1:$BK$1,0))/INDEX('Planning CPRP'!$G$10:$BA$168,MATCH('Planning Ngrps'!$A40,'Planning CPRP'!$A$10:$A$170,0),MATCH('Planning Ngrps'!AB$9,'Planning CPRP'!$G$9:$BA$9,0)),"")</f>
        <v/>
      </c>
      <c r="AC40" s="158" t="str">
        <f>IFERROR(INDEX('Jan 2019'!$G$2:$BK$158,MATCH('Planning Ngrps'!$A40,'Jan 2019'!$A$2:$A$160,0),MATCH(AC$9,'Jan 2019'!$G$1:$BK$1,0))/INDEX('Planning CPRP'!$G$10:$BA$168,MATCH('Planning Ngrps'!$A40,'Planning CPRP'!$A$10:$A$170,0),MATCH('Planning Ngrps'!AC$9,'Planning CPRP'!$G$9:$BA$9,0)),"")</f>
        <v/>
      </c>
      <c r="AD40" s="158" t="str">
        <f>IFERROR(INDEX('Jan 2019'!$G$2:$BK$158,MATCH('Planning Ngrps'!$A40,'Jan 2019'!$A$2:$A$160,0),MATCH(AD$9,'Jan 2019'!$G$1:$BK$1,0))/INDEX('Planning CPRP'!$G$10:$BA$168,MATCH('Planning Ngrps'!$A40,'Planning CPRP'!$A$10:$A$170,0),MATCH('Planning Ngrps'!AD$9,'Planning CPRP'!$G$9:$BA$9,0)),"")</f>
        <v/>
      </c>
      <c r="AE40" s="158" t="str">
        <f>IFERROR(INDEX('Jan 2019'!$G$2:$BK$158,MATCH('Planning Ngrps'!$A40,'Jan 2019'!$A$2:$A$160,0),MATCH(AE$9,'Jan 2019'!$G$1:$BK$1,0))/INDEX('Planning CPRP'!$G$10:$BA$168,MATCH('Planning Ngrps'!$A40,'Planning CPRP'!$A$10:$A$170,0),MATCH('Planning Ngrps'!AE$9,'Planning CPRP'!$G$9:$BA$9,0)),"")</f>
        <v/>
      </c>
      <c r="AF40" s="158" t="str">
        <f>IFERROR(INDEX('Jan 2019'!$G$2:$BK$158,MATCH('Planning Ngrps'!$A40,'Jan 2019'!$A$2:$A$160,0),MATCH(AF$9,'Jan 2019'!$G$1:$BK$1,0))/INDEX('Planning CPRP'!$G$10:$BA$168,MATCH('Planning Ngrps'!$A40,'Planning CPRP'!$A$10:$A$170,0),MATCH('Planning Ngrps'!AF$9,'Planning CPRP'!$G$9:$BA$9,0)),"")</f>
        <v/>
      </c>
      <c r="AG40" s="158" t="str">
        <f>IFERROR(INDEX('Jan 2019'!$G$2:$BK$158,MATCH('Planning Ngrps'!$A40,'Jan 2019'!$A$2:$A$160,0),MATCH(AG$9,'Jan 2019'!$G$1:$BK$1,0))/INDEX('Planning CPRP'!$G$10:$BA$168,MATCH('Planning Ngrps'!$A40,'Planning CPRP'!$A$10:$A$170,0),MATCH('Planning Ngrps'!AG$9,'Planning CPRP'!$G$9:$BA$9,0)),"")</f>
        <v/>
      </c>
      <c r="AH40" s="158" t="str">
        <f>IFERROR(INDEX('Jan 2019'!$G$2:$BK$158,MATCH('Planning Ngrps'!$A40,'Jan 2019'!$A$2:$A$160,0),MATCH(AH$9,'Jan 2019'!$G$1:$BK$1,0))/INDEX('Planning CPRP'!$G$10:$BA$168,MATCH('Planning Ngrps'!$A40,'Planning CPRP'!$A$10:$A$170,0),MATCH('Planning Ngrps'!AH$9,'Planning CPRP'!$G$9:$BA$9,0)),"")</f>
        <v/>
      </c>
      <c r="AI40" s="158" t="str">
        <f>IFERROR(INDEX('Jan 2019'!$G$2:$BK$158,MATCH('Planning Ngrps'!$A40,'Jan 2019'!$A$2:$A$160,0),MATCH(AI$9,'Jan 2019'!$G$1:$BK$1,0))/INDEX('Planning CPRP'!$G$10:$BA$168,MATCH('Planning Ngrps'!$A40,'Planning CPRP'!$A$10:$A$170,0),MATCH('Planning Ngrps'!AI$9,'Planning CPRP'!$G$9:$BA$9,0)),"")</f>
        <v/>
      </c>
      <c r="AJ40" s="158" t="str">
        <f>IFERROR(INDEX('Jan 2019'!$G$2:$BK$158,MATCH('Planning Ngrps'!$A40,'Jan 2019'!$A$2:$A$160,0),MATCH(AJ$9,'Jan 2019'!$G$1:$BK$1,0))/INDEX('Planning CPRP'!$G$10:$BA$168,MATCH('Planning Ngrps'!$A40,'Planning CPRP'!$A$10:$A$170,0),MATCH('Planning Ngrps'!AJ$9,'Planning CPRP'!$G$9:$BA$9,0)),"")</f>
        <v/>
      </c>
      <c r="AK40" s="158" t="str">
        <f>IFERROR(INDEX('Jan 2019'!$G$2:$BK$158,MATCH('Planning Ngrps'!$A40,'Jan 2019'!$A$2:$A$160,0),MATCH(AK$9,'Jan 2019'!$G$1:$BK$1,0))/INDEX('Planning CPRP'!$G$10:$BA$168,MATCH('Planning Ngrps'!$A40,'Planning CPRP'!$A$10:$A$170,0),MATCH('Planning Ngrps'!AK$9,'Planning CPRP'!$G$9:$BA$9,0)),"")</f>
        <v/>
      </c>
      <c r="AL40" s="158" t="str">
        <f>IFERROR(INDEX('Jan 2019'!$G$2:$BK$158,MATCH('Planning Ngrps'!$A40,'Jan 2019'!$A$2:$A$160,0),MATCH(AL$9,'Jan 2019'!$G$1:$BK$1,0))/INDEX('Planning CPRP'!$G$10:$BA$168,MATCH('Planning Ngrps'!$A40,'Planning CPRP'!$A$10:$A$170,0),MATCH('Planning Ngrps'!AL$9,'Planning CPRP'!$G$9:$BA$9,0)),"")</f>
        <v/>
      </c>
      <c r="AM40" s="158" t="str">
        <f>IFERROR(INDEX('Jan 2019'!$G$2:$BK$158,MATCH('Planning Ngrps'!$A40,'Jan 2019'!$A$2:$A$160,0),MATCH(AM$9,'Jan 2019'!$G$1:$BK$1,0))/INDEX('Planning CPRP'!$G$10:$BA$168,MATCH('Planning Ngrps'!$A40,'Planning CPRP'!$A$10:$A$170,0),MATCH('Planning Ngrps'!AM$9,'Planning CPRP'!$G$9:$BA$9,0)),"")</f>
        <v/>
      </c>
      <c r="AN40" s="158" t="str">
        <f>IFERROR(INDEX('Jan 2019'!$G$2:$BK$158,MATCH('Planning Ngrps'!$A40,'Jan 2019'!$A$2:$A$160,0),MATCH(AN$9,'Jan 2019'!$G$1:$BK$1,0))/INDEX('Planning CPRP'!$G$10:$BA$168,MATCH('Planning Ngrps'!$A40,'Planning CPRP'!$A$10:$A$170,0),MATCH('Planning Ngrps'!AN$9,'Planning CPRP'!$G$9:$BA$9,0)),"")</f>
        <v/>
      </c>
      <c r="AO40" s="158" t="str">
        <f>IFERROR(INDEX('Jan 2019'!$G$2:$BK$158,MATCH('Planning Ngrps'!$A40,'Jan 2019'!$A$2:$A$160,0),MATCH(AO$9,'Jan 2019'!$G$1:$BK$1,0))/INDEX('Planning CPRP'!$G$10:$BA$168,MATCH('Planning Ngrps'!$A40,'Planning CPRP'!$A$10:$A$170,0),MATCH('Planning Ngrps'!AO$9,'Planning CPRP'!$G$9:$BA$9,0)),"")</f>
        <v/>
      </c>
      <c r="AP40" s="158" t="str">
        <f>IFERROR(INDEX('Jan 2019'!$G$2:$BK$158,MATCH('Planning Ngrps'!$A40,'Jan 2019'!$A$2:$A$160,0),MATCH(AP$9,'Jan 2019'!$G$1:$BK$1,0))/INDEX('Planning CPRP'!$G$10:$BA$168,MATCH('Planning Ngrps'!$A40,'Planning CPRP'!$A$10:$A$170,0),MATCH('Planning Ngrps'!AP$9,'Planning CPRP'!$G$9:$BA$9,0)),"")</f>
        <v/>
      </c>
      <c r="AQ40" s="158" t="str">
        <f>IFERROR(INDEX('Jan 2019'!$G$2:$BK$158,MATCH('Planning Ngrps'!$A40,'Jan 2019'!$A$2:$A$160,0),MATCH(AQ$9,'Jan 2019'!$G$1:$BK$1,0))/INDEX('Planning CPRP'!$G$10:$BA$168,MATCH('Planning Ngrps'!$A40,'Planning CPRP'!$A$10:$A$170,0),MATCH('Planning Ngrps'!AQ$9,'Planning CPRP'!$G$9:$BA$9,0)),"")</f>
        <v/>
      </c>
      <c r="AR40" s="158" t="str">
        <f>IFERROR(INDEX('Jan 2019'!$G$2:$BK$158,MATCH('Planning Ngrps'!$A40,'Jan 2019'!$A$2:$A$160,0),MATCH(AR$9,'Jan 2019'!$G$1:$BK$1,0))/INDEX('Planning CPRP'!$G$10:$BA$168,MATCH('Planning Ngrps'!$A40,'Planning CPRP'!$A$10:$A$170,0),MATCH('Planning Ngrps'!AR$9,'Planning CPRP'!$G$9:$BA$9,0)),"")</f>
        <v/>
      </c>
      <c r="AS40" s="158" t="str">
        <f>IFERROR(INDEX('Jan 2019'!$G$2:$BK$158,MATCH('Planning Ngrps'!$A40,'Jan 2019'!$A$2:$A$160,0),MATCH(AS$9,'Jan 2019'!$G$1:$BK$1,0))/INDEX('Planning CPRP'!$G$10:$BA$168,MATCH('Planning Ngrps'!$A40,'Planning CPRP'!$A$10:$A$170,0),MATCH('Planning Ngrps'!AS$9,'Planning CPRP'!$G$9:$BA$9,0)),"")</f>
        <v/>
      </c>
      <c r="AT40" s="158" t="str">
        <f>IFERROR(INDEX('Jan 2019'!$G$2:$BK$158,MATCH('Planning Ngrps'!$A40,'Jan 2019'!$A$2:$A$160,0),MATCH(AT$9,'Jan 2019'!$G$1:$BK$1,0))/INDEX('Planning CPRP'!$G$10:$BA$168,MATCH('Planning Ngrps'!$A40,'Planning CPRP'!$A$10:$A$170,0),MATCH('Planning Ngrps'!AT$9,'Planning CPRP'!$G$9:$BA$9,0)),"")</f>
        <v/>
      </c>
      <c r="AU40" s="158" t="str">
        <f>IFERROR(INDEX('Jan 2019'!$G$2:$BK$158,MATCH('Planning Ngrps'!$A40,'Jan 2019'!$A$2:$A$160,0),MATCH(AU$9,'Jan 2019'!$G$1:$BK$1,0))/INDEX('Planning CPRP'!$G$10:$BA$168,MATCH('Planning Ngrps'!$A40,'Planning CPRP'!$A$10:$A$170,0),MATCH('Planning Ngrps'!AU$9,'Planning CPRP'!$G$9:$BA$9,0)),"")</f>
        <v/>
      </c>
      <c r="AV40" s="158" t="str">
        <f>IFERROR(INDEX('Jan 2019'!$G$2:$BK$158,MATCH('Planning Ngrps'!$A40,'Jan 2019'!$A$2:$A$160,0),MATCH(AV$9,'Jan 2019'!$G$1:$BK$1,0))/INDEX('Planning CPRP'!$G$10:$BA$168,MATCH('Planning Ngrps'!$A40,'Planning CPRP'!$A$10:$A$170,0),MATCH('Planning Ngrps'!AV$9,'Planning CPRP'!$G$9:$BA$9,0)),"")</f>
        <v/>
      </c>
      <c r="AW40" s="158" t="str">
        <f>IFERROR(INDEX('Jan 2019'!$G$2:$BK$158,MATCH('Planning Ngrps'!$A40,'Jan 2019'!$A$2:$A$160,0),MATCH(AW$9,'Jan 2019'!$G$1:$BK$1,0))/INDEX('Planning CPRP'!$G$10:$BA$168,MATCH('Planning Ngrps'!$A40,'Planning CPRP'!$A$10:$A$170,0),MATCH('Planning Ngrps'!AW$9,'Planning CPRP'!$G$9:$BA$9,0)),"")</f>
        <v/>
      </c>
      <c r="AX40" s="158" t="str">
        <f>IFERROR(INDEX('Jan 2019'!$G$2:$BK$158,MATCH('Planning Ngrps'!$A40,'Jan 2019'!$A$2:$A$160,0),MATCH(AX$9,'Jan 2019'!$G$1:$BK$1,0))/INDEX('Planning CPRP'!$G$10:$BA$168,MATCH('Planning Ngrps'!$A40,'Planning CPRP'!$A$10:$A$170,0),MATCH('Planning Ngrps'!AX$9,'Planning CPRP'!$G$9:$BA$9,0)),"")</f>
        <v/>
      </c>
      <c r="AY40" s="158" t="str">
        <f>IFERROR(INDEX('Jan 2019'!$G$2:$BK$158,MATCH('Planning Ngrps'!$A40,'Jan 2019'!$A$2:$A$160,0),MATCH(AY$9,'Jan 2019'!$G$1:$BK$1,0))/INDEX('Planning CPRP'!$G$10:$BA$168,MATCH('Planning Ngrps'!$A40,'Planning CPRP'!$A$10:$A$170,0),MATCH('Planning Ngrps'!AY$9,'Planning CPRP'!$G$9:$BA$9,0)),"")</f>
        <v/>
      </c>
      <c r="AZ40" s="158" t="str">
        <f>IFERROR(INDEX('Jan 2019'!$G$2:$BK$158,MATCH('Planning Ngrps'!$A40,'Jan 2019'!$A$2:$A$160,0),MATCH(AZ$9,'Jan 2019'!$G$1:$BK$1,0))/INDEX('Planning CPRP'!$G$10:$BA$168,MATCH('Planning Ngrps'!$A40,'Planning CPRP'!$A$10:$A$170,0),MATCH('Planning Ngrps'!AZ$9,'Planning CPRP'!$G$9:$BA$9,0)),"")</f>
        <v/>
      </c>
      <c r="BA40" s="158" t="str">
        <f>IFERROR(INDEX('Jan 2019'!$G$2:$BK$158,MATCH('Planning Ngrps'!$A40,'Jan 2019'!$A$2:$A$160,0),MATCH(BA$9,'Jan 2019'!$G$1:$BK$1,0))/INDEX('Planning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IFERROR(INDEX('Jan 2019'!$G$2:$BK$158,MATCH('Planning Ngrps'!$A43,'Jan 2019'!$A$2:$A$160,0),MATCH(G$9,'Jan 2019'!$G$1:$BK$1,0))/INDEX('Planning CPRP'!$G$10:$BA$168,MATCH('Planning Ngrps'!$A43,'Planning CPRP'!$A$10:$A$170,0),MATCH('Planning Ngrps'!G$9,'Planning CPRP'!$G$9:$BA$9,0)),"")</f>
        <v/>
      </c>
      <c r="H43" s="158" t="str">
        <f>IFERROR(INDEX('Jan 2019'!$G$2:$BK$158,MATCH('Planning Ngrps'!$A43,'Jan 2019'!$A$2:$A$160,0),MATCH(H$9,'Jan 2019'!$G$1:$BK$1,0))/INDEX('Planning CPRP'!$G$10:$BA$168,MATCH('Planning Ngrps'!$A43,'Planning CPRP'!$A$10:$A$170,0),MATCH('Planning Ngrps'!H$9,'Planning CPRP'!$G$9:$BA$9,0)),"")</f>
        <v/>
      </c>
      <c r="I43" s="158" t="str">
        <f>IFERROR(INDEX('Jan 2019'!$G$2:$BK$158,MATCH('Planning Ngrps'!$A43,'Jan 2019'!$A$2:$A$160,0),MATCH(I$9,'Jan 2019'!$G$1:$BK$1,0))/INDEX('Planning CPRP'!$G$10:$BA$168,MATCH('Planning Ngrps'!$A43,'Planning CPRP'!$A$10:$A$170,0),MATCH('Planning Ngrps'!I$9,'Planning CPRP'!$G$9:$BA$9,0)),"")</f>
        <v/>
      </c>
      <c r="J43" s="158" t="str">
        <f>IFERROR(INDEX('Jan 2019'!$G$2:$BK$158,MATCH('Planning Ngrps'!$A43,'Jan 2019'!$A$2:$A$160,0),MATCH(J$9,'Jan 2019'!$G$1:$BK$1,0))/INDEX('Planning CPRP'!$G$10:$BA$168,MATCH('Planning Ngrps'!$A43,'Planning CPRP'!$A$10:$A$170,0),MATCH('Planning Ngrps'!J$9,'Planning CPRP'!$G$9:$BA$9,0)),"")</f>
        <v/>
      </c>
      <c r="K43" s="158" t="str">
        <f>IFERROR(INDEX('Jan 2019'!$G$2:$BK$158,MATCH('Planning Ngrps'!$A43,'Jan 2019'!$A$2:$A$160,0),MATCH(K$9,'Jan 2019'!$G$1:$BK$1,0))/INDEX('Planning CPRP'!$G$10:$BA$168,MATCH('Planning Ngrps'!$A43,'Planning CPRP'!$A$10:$A$170,0),MATCH('Planning Ngrps'!K$9,'Planning CPRP'!$G$9:$BA$9,0)),"")</f>
        <v/>
      </c>
      <c r="L43" s="158" t="str">
        <f>IFERROR(INDEX('Jan 2019'!$G$2:$BK$158,MATCH('Planning Ngrps'!$A43,'Jan 2019'!$A$2:$A$160,0),MATCH(L$9,'Jan 2019'!$G$1:$BK$1,0))/INDEX('Planning CPRP'!$G$10:$BA$168,MATCH('Planning Ngrps'!$A43,'Planning CPRP'!$A$10:$A$170,0),MATCH('Planning Ngrps'!L$9,'Planning CPRP'!$G$9:$BA$9,0)),"")</f>
        <v/>
      </c>
      <c r="M43" s="158" t="str">
        <f>IFERROR(INDEX('Jan 2019'!$G$2:$BK$158,MATCH('Planning Ngrps'!$A43,'Jan 2019'!$A$2:$A$160,0),MATCH(M$9,'Jan 2019'!$G$1:$BK$1,0))/INDEX('Planning CPRP'!$G$10:$BA$168,MATCH('Planning Ngrps'!$A43,'Planning CPRP'!$A$10:$A$170,0),MATCH('Planning Ngrps'!M$9,'Planning CPRP'!$G$9:$BA$9,0)),"")</f>
        <v/>
      </c>
      <c r="N43" s="158" t="str">
        <f>IFERROR(INDEX('Jan 2019'!$G$2:$BK$158,MATCH('Planning Ngrps'!$A43,'Jan 2019'!$A$2:$A$160,0),MATCH(N$9,'Jan 2019'!$G$1:$BK$1,0))/INDEX('Planning CPRP'!$G$10:$BA$168,MATCH('Planning Ngrps'!$A43,'Planning CPRP'!$A$10:$A$170,0),MATCH('Planning Ngrps'!N$9,'Planning CPRP'!$G$9:$BA$9,0)),"")</f>
        <v/>
      </c>
      <c r="O43" s="158" t="str">
        <f>IFERROR(INDEX('Jan 2019'!$G$2:$BK$158,MATCH('Planning Ngrps'!$A43,'Jan 2019'!$A$2:$A$160,0),MATCH(O$9,'Jan 2019'!$G$1:$BK$1,0))/INDEX('Planning CPRP'!$G$10:$BA$168,MATCH('Planning Ngrps'!$A43,'Planning CPRP'!$A$10:$A$170,0),MATCH('Planning Ngrps'!O$9,'Planning CPRP'!$G$9:$BA$9,0)),"")</f>
        <v/>
      </c>
      <c r="P43" s="158" t="str">
        <f>IFERROR(INDEX('Jan 2019'!$G$2:$BK$158,MATCH('Planning Ngrps'!$A43,'Jan 2019'!$A$2:$A$160,0),MATCH(P$9,'Jan 2019'!$G$1:$BK$1,0))/INDEX('Planning CPRP'!$G$10:$BA$168,MATCH('Planning Ngrps'!$A43,'Planning CPRP'!$A$10:$A$170,0),MATCH('Planning Ngrps'!P$9,'Planning CPRP'!$G$9:$BA$9,0)),"")</f>
        <v/>
      </c>
      <c r="Q43" s="158" t="str">
        <f>IFERROR(INDEX('Jan 2019'!$G$2:$BK$158,MATCH('Planning Ngrps'!$A43,'Jan 2019'!$A$2:$A$160,0),MATCH(Q$9,'Jan 2019'!$G$1:$BK$1,0))/INDEX('Planning CPRP'!$G$10:$BA$168,MATCH('Planning Ngrps'!$A43,'Planning CPRP'!$A$10:$A$170,0),MATCH('Planning Ngrps'!Q$9,'Planning CPRP'!$G$9:$BA$9,0)),"")</f>
        <v/>
      </c>
      <c r="R43" s="158" t="str">
        <f>IFERROR(INDEX('Jan 2019'!$G$2:$BK$158,MATCH('Planning Ngrps'!$A43,'Jan 2019'!$A$2:$A$160,0),MATCH(R$9,'Jan 2019'!$G$1:$BK$1,0))/INDEX('Planning CPRP'!$G$10:$BA$168,MATCH('Planning Ngrps'!$A43,'Planning CPRP'!$A$10:$A$170,0),MATCH('Planning Ngrps'!R$9,'Planning CPRP'!$G$9:$BA$9,0)),"")</f>
        <v/>
      </c>
      <c r="S43" s="158" t="str">
        <f>IFERROR(INDEX('Jan 2019'!$G$2:$BK$158,MATCH('Planning Ngrps'!$A43,'Jan 2019'!$A$2:$A$160,0),MATCH(S$9,'Jan 2019'!$G$1:$BK$1,0))/INDEX('Planning CPRP'!$G$10:$BA$168,MATCH('Planning Ngrps'!$A43,'Planning CPRP'!$A$10:$A$170,0),MATCH('Planning Ngrps'!S$9,'Planning CPRP'!$G$9:$BA$9,0)),"")</f>
        <v/>
      </c>
      <c r="T43" s="158" t="str">
        <f>IFERROR(INDEX('Jan 2019'!$G$2:$BK$158,MATCH('Planning Ngrps'!$A43,'Jan 2019'!$A$2:$A$160,0),MATCH(T$9,'Jan 2019'!$G$1:$BK$1,0))/INDEX('Planning CPRP'!$G$10:$BA$168,MATCH('Planning Ngrps'!$A43,'Planning CPRP'!$A$10:$A$170,0),MATCH('Planning Ngrps'!T$9,'Planning CPRP'!$G$9:$BA$9,0)),"")</f>
        <v/>
      </c>
      <c r="U43" s="158" t="str">
        <f>IFERROR(INDEX('Jan 2019'!$G$2:$BK$158,MATCH('Planning Ngrps'!$A43,'Jan 2019'!$A$2:$A$160,0),MATCH(U$9,'Jan 2019'!$G$1:$BK$1,0))/INDEX('Planning CPRP'!$G$10:$BA$168,MATCH('Planning Ngrps'!$A43,'Planning CPRP'!$A$10:$A$170,0),MATCH('Planning Ngrps'!U$9,'Planning CPRP'!$G$9:$BA$9,0)),"")</f>
        <v/>
      </c>
      <c r="V43" s="158" t="str">
        <f>IFERROR(INDEX('Jan 2019'!$G$2:$BK$158,MATCH('Planning Ngrps'!$A43,'Jan 2019'!$A$2:$A$160,0),MATCH(V$9,'Jan 2019'!$G$1:$BK$1,0))/INDEX('Planning CPRP'!$G$10:$BA$168,MATCH('Planning Ngrps'!$A43,'Planning CPRP'!$A$10:$A$170,0),MATCH('Planning Ngrps'!V$9,'Planning CPRP'!$G$9:$BA$9,0)),"")</f>
        <v/>
      </c>
      <c r="W43" s="158" t="str">
        <f>IFERROR(INDEX('Jan 2019'!$G$2:$BK$158,MATCH('Planning Ngrps'!$A43,'Jan 2019'!$A$2:$A$160,0),MATCH(W$9,'Jan 2019'!$G$1:$BK$1,0))/INDEX('Planning CPRP'!$G$10:$BA$168,MATCH('Planning Ngrps'!$A43,'Planning CPRP'!$A$10:$A$170,0),MATCH('Planning Ngrps'!W$9,'Planning CPRP'!$G$9:$BA$9,0)),"")</f>
        <v/>
      </c>
      <c r="X43" s="158" t="str">
        <f>IFERROR(INDEX('Jan 2019'!$G$2:$BK$158,MATCH('Planning Ngrps'!$A43,'Jan 2019'!$A$2:$A$160,0),MATCH(X$9,'Jan 2019'!$G$1:$BK$1,0))/INDEX('Planning CPRP'!$G$10:$BA$168,MATCH('Planning Ngrps'!$A43,'Planning CPRP'!$A$10:$A$170,0),MATCH('Planning Ngrps'!X$9,'Planning CPRP'!$G$9:$BA$9,0)),"")</f>
        <v/>
      </c>
      <c r="Y43" s="158" t="str">
        <f>IFERROR(INDEX('Jan 2019'!$G$2:$BK$158,MATCH('Planning Ngrps'!$A43,'Jan 2019'!$A$2:$A$160,0),MATCH(Y$9,'Jan 2019'!$G$1:$BK$1,0))/INDEX('Planning CPRP'!$G$10:$BA$168,MATCH('Planning Ngrps'!$A43,'Planning CPRP'!$A$10:$A$170,0),MATCH('Planning Ngrps'!Y$9,'Planning CPRP'!$G$9:$BA$9,0)),"")</f>
        <v/>
      </c>
      <c r="Z43" s="158" t="str">
        <f>IFERROR(INDEX('Jan 2019'!$G$2:$BK$158,MATCH('Planning Ngrps'!$A43,'Jan 2019'!$A$2:$A$160,0),MATCH(Z$9,'Jan 2019'!$G$1:$BK$1,0))/INDEX('Planning CPRP'!$G$10:$BA$168,MATCH('Planning Ngrps'!$A43,'Planning CPRP'!$A$10:$A$170,0),MATCH('Planning Ngrps'!Z$9,'Planning CPRP'!$G$9:$BA$9,0)),"")</f>
        <v/>
      </c>
      <c r="AA43" s="158" t="str">
        <f>IFERROR(INDEX('Jan 2019'!$G$2:$BK$158,MATCH('Planning Ngrps'!$A43,'Jan 2019'!$A$2:$A$160,0),MATCH(AA$9,'Jan 2019'!$G$1:$BK$1,0))/INDEX('Planning CPRP'!$G$10:$BA$168,MATCH('Planning Ngrps'!$A43,'Planning CPRP'!$A$10:$A$170,0),MATCH('Planning Ngrps'!AA$9,'Planning CPRP'!$G$9:$BA$9,0)),"")</f>
        <v/>
      </c>
      <c r="AB43" s="158" t="str">
        <f>IFERROR(INDEX('Jan 2019'!$G$2:$BK$158,MATCH('Planning Ngrps'!$A43,'Jan 2019'!$A$2:$A$160,0),MATCH(AB$9,'Jan 2019'!$G$1:$BK$1,0))/INDEX('Planning CPRP'!$G$10:$BA$168,MATCH('Planning Ngrps'!$A43,'Planning CPRP'!$A$10:$A$170,0),MATCH('Planning Ngrps'!AB$9,'Planning CPRP'!$G$9:$BA$9,0)),"")</f>
        <v/>
      </c>
      <c r="AC43" s="158" t="str">
        <f>IFERROR(INDEX('Jan 2019'!$G$2:$BK$158,MATCH('Planning Ngrps'!$A43,'Jan 2019'!$A$2:$A$160,0),MATCH(AC$9,'Jan 2019'!$G$1:$BK$1,0))/INDEX('Planning CPRP'!$G$10:$BA$168,MATCH('Planning Ngrps'!$A43,'Planning CPRP'!$A$10:$A$170,0),MATCH('Planning Ngrps'!AC$9,'Planning CPRP'!$G$9:$BA$9,0)),"")</f>
        <v/>
      </c>
      <c r="AD43" s="158" t="str">
        <f>IFERROR(INDEX('Jan 2019'!$G$2:$BK$158,MATCH('Planning Ngrps'!$A43,'Jan 2019'!$A$2:$A$160,0),MATCH(AD$9,'Jan 2019'!$G$1:$BK$1,0))/INDEX('Planning CPRP'!$G$10:$BA$168,MATCH('Planning Ngrps'!$A43,'Planning CPRP'!$A$10:$A$170,0),MATCH('Planning Ngrps'!AD$9,'Planning CPRP'!$G$9:$BA$9,0)),"")</f>
        <v/>
      </c>
      <c r="AE43" s="158" t="str">
        <f>IFERROR(INDEX('Jan 2019'!$G$2:$BK$158,MATCH('Planning Ngrps'!$A43,'Jan 2019'!$A$2:$A$160,0),MATCH(AE$9,'Jan 2019'!$G$1:$BK$1,0))/INDEX('Planning CPRP'!$G$10:$BA$168,MATCH('Planning Ngrps'!$A43,'Planning CPRP'!$A$10:$A$170,0),MATCH('Planning Ngrps'!AE$9,'Planning CPRP'!$G$9:$BA$9,0)),"")</f>
        <v/>
      </c>
      <c r="AF43" s="158" t="str">
        <f>IFERROR(INDEX('Jan 2019'!$G$2:$BK$158,MATCH('Planning Ngrps'!$A43,'Jan 2019'!$A$2:$A$160,0),MATCH(AF$9,'Jan 2019'!$G$1:$BK$1,0))/INDEX('Planning CPRP'!$G$10:$BA$168,MATCH('Planning Ngrps'!$A43,'Planning CPRP'!$A$10:$A$170,0),MATCH('Planning Ngrps'!AF$9,'Planning CPRP'!$G$9:$BA$9,0)),"")</f>
        <v/>
      </c>
      <c r="AG43" s="158" t="str">
        <f>IFERROR(INDEX('Jan 2019'!$G$2:$BK$158,MATCH('Planning Ngrps'!$A43,'Jan 2019'!$A$2:$A$160,0),MATCH(AG$9,'Jan 2019'!$G$1:$BK$1,0))/INDEX('Planning CPRP'!$G$10:$BA$168,MATCH('Planning Ngrps'!$A43,'Planning CPRP'!$A$10:$A$170,0),MATCH('Planning Ngrps'!AG$9,'Planning CPRP'!$G$9:$BA$9,0)),"")</f>
        <v/>
      </c>
      <c r="AH43" s="158" t="str">
        <f>IFERROR(INDEX('Jan 2019'!$G$2:$BK$158,MATCH('Planning Ngrps'!$A43,'Jan 2019'!$A$2:$A$160,0),MATCH(AH$9,'Jan 2019'!$G$1:$BK$1,0))/INDEX('Planning CPRP'!$G$10:$BA$168,MATCH('Planning Ngrps'!$A43,'Planning CPRP'!$A$10:$A$170,0),MATCH('Planning Ngrps'!AH$9,'Planning CPRP'!$G$9:$BA$9,0)),"")</f>
        <v/>
      </c>
      <c r="AI43" s="158" t="str">
        <f>IFERROR(INDEX('Jan 2019'!$G$2:$BK$158,MATCH('Planning Ngrps'!$A43,'Jan 2019'!$A$2:$A$160,0),MATCH(AI$9,'Jan 2019'!$G$1:$BK$1,0))/INDEX('Planning CPRP'!$G$10:$BA$168,MATCH('Planning Ngrps'!$A43,'Planning CPRP'!$A$10:$A$170,0),MATCH('Planning Ngrps'!AI$9,'Planning CPRP'!$G$9:$BA$9,0)),"")</f>
        <v/>
      </c>
      <c r="AJ43" s="158" t="str">
        <f>IFERROR(INDEX('Jan 2019'!$G$2:$BK$158,MATCH('Planning Ngrps'!$A43,'Jan 2019'!$A$2:$A$160,0),MATCH(AJ$9,'Jan 2019'!$G$1:$BK$1,0))/INDEX('Planning CPRP'!$G$10:$BA$168,MATCH('Planning Ngrps'!$A43,'Planning CPRP'!$A$10:$A$170,0),MATCH('Planning Ngrps'!AJ$9,'Planning CPRP'!$G$9:$BA$9,0)),"")</f>
        <v/>
      </c>
      <c r="AK43" s="158" t="str">
        <f>IFERROR(INDEX('Jan 2019'!$G$2:$BK$158,MATCH('Planning Ngrps'!$A43,'Jan 2019'!$A$2:$A$160,0),MATCH(AK$9,'Jan 2019'!$G$1:$BK$1,0))/INDEX('Planning CPRP'!$G$10:$BA$168,MATCH('Planning Ngrps'!$A43,'Planning CPRP'!$A$10:$A$170,0),MATCH('Planning Ngrps'!AK$9,'Planning CPRP'!$G$9:$BA$9,0)),"")</f>
        <v/>
      </c>
      <c r="AL43" s="158" t="str">
        <f>IFERROR(INDEX('Jan 2019'!$G$2:$BK$158,MATCH('Planning Ngrps'!$A43,'Jan 2019'!$A$2:$A$160,0),MATCH(AL$9,'Jan 2019'!$G$1:$BK$1,0))/INDEX('Planning CPRP'!$G$10:$BA$168,MATCH('Planning Ngrps'!$A43,'Planning CPRP'!$A$10:$A$170,0),MATCH('Planning Ngrps'!AL$9,'Planning CPRP'!$G$9:$BA$9,0)),"")</f>
        <v/>
      </c>
      <c r="AM43" s="158" t="str">
        <f>IFERROR(INDEX('Jan 2019'!$G$2:$BK$158,MATCH('Planning Ngrps'!$A43,'Jan 2019'!$A$2:$A$160,0),MATCH(AM$9,'Jan 2019'!$G$1:$BK$1,0))/INDEX('Planning CPRP'!$G$10:$BA$168,MATCH('Planning Ngrps'!$A43,'Planning CPRP'!$A$10:$A$170,0),MATCH('Planning Ngrps'!AM$9,'Planning CPRP'!$G$9:$BA$9,0)),"")</f>
        <v/>
      </c>
      <c r="AN43" s="158" t="str">
        <f>IFERROR(INDEX('Jan 2019'!$G$2:$BK$158,MATCH('Planning Ngrps'!$A43,'Jan 2019'!$A$2:$A$160,0),MATCH(AN$9,'Jan 2019'!$G$1:$BK$1,0))/INDEX('Planning CPRP'!$G$10:$BA$168,MATCH('Planning Ngrps'!$A43,'Planning CPRP'!$A$10:$A$170,0),MATCH('Planning Ngrps'!AN$9,'Planning CPRP'!$G$9:$BA$9,0)),"")</f>
        <v/>
      </c>
      <c r="AO43" s="158" t="str">
        <f>IFERROR(INDEX('Jan 2019'!$G$2:$BK$158,MATCH('Planning Ngrps'!$A43,'Jan 2019'!$A$2:$A$160,0),MATCH(AO$9,'Jan 2019'!$G$1:$BK$1,0))/INDEX('Planning CPRP'!$G$10:$BA$168,MATCH('Planning Ngrps'!$A43,'Planning CPRP'!$A$10:$A$170,0),MATCH('Planning Ngrps'!AO$9,'Planning CPRP'!$G$9:$BA$9,0)),"")</f>
        <v/>
      </c>
      <c r="AP43" s="158" t="str">
        <f>IFERROR(INDEX('Jan 2019'!$G$2:$BK$158,MATCH('Planning Ngrps'!$A43,'Jan 2019'!$A$2:$A$160,0),MATCH(AP$9,'Jan 2019'!$G$1:$BK$1,0))/INDEX('Planning CPRP'!$G$10:$BA$168,MATCH('Planning Ngrps'!$A43,'Planning CPRP'!$A$10:$A$170,0),MATCH('Planning Ngrps'!AP$9,'Planning CPRP'!$G$9:$BA$9,0)),"")</f>
        <v/>
      </c>
      <c r="AQ43" s="158" t="str">
        <f>IFERROR(INDEX('Jan 2019'!$G$2:$BK$158,MATCH('Planning Ngrps'!$A43,'Jan 2019'!$A$2:$A$160,0),MATCH(AQ$9,'Jan 2019'!$G$1:$BK$1,0))/INDEX('Planning CPRP'!$G$10:$BA$168,MATCH('Planning Ngrps'!$A43,'Planning CPRP'!$A$10:$A$170,0),MATCH('Planning Ngrps'!AQ$9,'Planning CPRP'!$G$9:$BA$9,0)),"")</f>
        <v/>
      </c>
      <c r="AR43" s="158" t="str">
        <f>IFERROR(INDEX('Jan 2019'!$G$2:$BK$158,MATCH('Planning Ngrps'!$A43,'Jan 2019'!$A$2:$A$160,0),MATCH(AR$9,'Jan 2019'!$G$1:$BK$1,0))/INDEX('Planning CPRP'!$G$10:$BA$168,MATCH('Planning Ngrps'!$A43,'Planning CPRP'!$A$10:$A$170,0),MATCH('Planning Ngrps'!AR$9,'Planning CPRP'!$G$9:$BA$9,0)),"")</f>
        <v/>
      </c>
      <c r="AS43" s="158" t="str">
        <f>IFERROR(INDEX('Jan 2019'!$G$2:$BK$158,MATCH('Planning Ngrps'!$A43,'Jan 2019'!$A$2:$A$160,0),MATCH(AS$9,'Jan 2019'!$G$1:$BK$1,0))/INDEX('Planning CPRP'!$G$10:$BA$168,MATCH('Planning Ngrps'!$A43,'Planning CPRP'!$A$10:$A$170,0),MATCH('Planning Ngrps'!AS$9,'Planning CPRP'!$G$9:$BA$9,0)),"")</f>
        <v/>
      </c>
      <c r="AT43" s="158" t="str">
        <f>IFERROR(INDEX('Jan 2019'!$G$2:$BK$158,MATCH('Planning Ngrps'!$A43,'Jan 2019'!$A$2:$A$160,0),MATCH(AT$9,'Jan 2019'!$G$1:$BK$1,0))/INDEX('Planning CPRP'!$G$10:$BA$168,MATCH('Planning Ngrps'!$A43,'Planning CPRP'!$A$10:$A$170,0),MATCH('Planning Ngrps'!AT$9,'Planning CPRP'!$G$9:$BA$9,0)),"")</f>
        <v/>
      </c>
      <c r="AU43" s="158" t="str">
        <f>IFERROR(INDEX('Jan 2019'!$G$2:$BK$158,MATCH('Planning Ngrps'!$A43,'Jan 2019'!$A$2:$A$160,0),MATCH(AU$9,'Jan 2019'!$G$1:$BK$1,0))/INDEX('Planning CPRP'!$G$10:$BA$168,MATCH('Planning Ngrps'!$A43,'Planning CPRP'!$A$10:$A$170,0),MATCH('Planning Ngrps'!AU$9,'Planning CPRP'!$G$9:$BA$9,0)),"")</f>
        <v/>
      </c>
      <c r="AV43" s="158" t="str">
        <f>IFERROR(INDEX('Jan 2019'!$G$2:$BK$158,MATCH('Planning Ngrps'!$A43,'Jan 2019'!$A$2:$A$160,0),MATCH(AV$9,'Jan 2019'!$G$1:$BK$1,0))/INDEX('Planning CPRP'!$G$10:$BA$168,MATCH('Planning Ngrps'!$A43,'Planning CPRP'!$A$10:$A$170,0),MATCH('Planning Ngrps'!AV$9,'Planning CPRP'!$G$9:$BA$9,0)),"")</f>
        <v/>
      </c>
      <c r="AW43" s="158" t="str">
        <f>IFERROR(INDEX('Jan 2019'!$G$2:$BK$158,MATCH('Planning Ngrps'!$A43,'Jan 2019'!$A$2:$A$160,0),MATCH(AW$9,'Jan 2019'!$G$1:$BK$1,0))/INDEX('Planning CPRP'!$G$10:$BA$168,MATCH('Planning Ngrps'!$A43,'Planning CPRP'!$A$10:$A$170,0),MATCH('Planning Ngrps'!AW$9,'Planning CPRP'!$G$9:$BA$9,0)),"")</f>
        <v/>
      </c>
      <c r="AX43" s="158" t="str">
        <f>IFERROR(INDEX('Jan 2019'!$G$2:$BK$158,MATCH('Planning Ngrps'!$A43,'Jan 2019'!$A$2:$A$160,0),MATCH(AX$9,'Jan 2019'!$G$1:$BK$1,0))/INDEX('Planning CPRP'!$G$10:$BA$168,MATCH('Planning Ngrps'!$A43,'Planning CPRP'!$A$10:$A$170,0),MATCH('Planning Ngrps'!AX$9,'Planning CPRP'!$G$9:$BA$9,0)),"")</f>
        <v/>
      </c>
      <c r="AY43" s="158" t="str">
        <f>IFERROR(INDEX('Jan 2019'!$G$2:$BK$158,MATCH('Planning Ngrps'!$A43,'Jan 2019'!$A$2:$A$160,0),MATCH(AY$9,'Jan 2019'!$G$1:$BK$1,0))/INDEX('Planning CPRP'!$G$10:$BA$168,MATCH('Planning Ngrps'!$A43,'Planning CPRP'!$A$10:$A$170,0),MATCH('Planning Ngrps'!AY$9,'Planning CPRP'!$G$9:$BA$9,0)),"")</f>
        <v/>
      </c>
      <c r="AZ43" s="158" t="str">
        <f>IFERROR(INDEX('Jan 2019'!$G$2:$BK$158,MATCH('Planning Ngrps'!$A43,'Jan 2019'!$A$2:$A$160,0),MATCH(AZ$9,'Jan 2019'!$G$1:$BK$1,0))/INDEX('Planning CPRP'!$G$10:$BA$168,MATCH('Planning Ngrps'!$A43,'Planning CPRP'!$A$10:$A$170,0),MATCH('Planning Ngrps'!AZ$9,'Planning CPRP'!$G$9:$BA$9,0)),"")</f>
        <v/>
      </c>
      <c r="BA43" s="158" t="str">
        <f>IFERROR(INDEX('Jan 2019'!$G$2:$BK$158,MATCH('Planning Ngrps'!$A43,'Jan 2019'!$A$2:$A$160,0),MATCH(BA$9,'Jan 2019'!$G$1:$BK$1,0))/INDEX('Planning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IFERROR(INDEX('Jan 2019'!$G$2:$BK$158,MATCH('Planning Ngrps'!$A44,'Jan 2019'!$A$2:$A$160,0),MATCH(G$9,'Jan 2019'!$G$1:$BK$1,0))/INDEX('Planning CPRP'!$G$10:$BA$168,MATCH('Planning Ngrps'!$A44,'Planning CPRP'!$A$10:$A$170,0),MATCH('Planning Ngrps'!G$9,'Planning CPRP'!$G$9:$BA$9,0)),"")</f>
        <v/>
      </c>
      <c r="H44" s="158" t="str">
        <f>IFERROR(INDEX('Jan 2019'!$G$2:$BK$158,MATCH('Planning Ngrps'!$A44,'Jan 2019'!$A$2:$A$160,0),MATCH(H$9,'Jan 2019'!$G$1:$BK$1,0))/INDEX('Planning CPRP'!$G$10:$BA$168,MATCH('Planning Ngrps'!$A44,'Planning CPRP'!$A$10:$A$170,0),MATCH('Planning Ngrps'!H$9,'Planning CPRP'!$G$9:$BA$9,0)),"")</f>
        <v/>
      </c>
      <c r="I44" s="158" t="str">
        <f>IFERROR(INDEX('Jan 2019'!$G$2:$BK$158,MATCH('Planning Ngrps'!$A44,'Jan 2019'!$A$2:$A$160,0),MATCH(I$9,'Jan 2019'!$G$1:$BK$1,0))/INDEX('Planning CPRP'!$G$10:$BA$168,MATCH('Planning Ngrps'!$A44,'Planning CPRP'!$A$10:$A$170,0),MATCH('Planning Ngrps'!I$9,'Planning CPRP'!$G$9:$BA$9,0)),"")</f>
        <v/>
      </c>
      <c r="J44" s="158" t="str">
        <f>IFERROR(INDEX('Jan 2019'!$G$2:$BK$158,MATCH('Planning Ngrps'!$A44,'Jan 2019'!$A$2:$A$160,0),MATCH(J$9,'Jan 2019'!$G$1:$BK$1,0))/INDEX('Planning CPRP'!$G$10:$BA$168,MATCH('Planning Ngrps'!$A44,'Planning CPRP'!$A$10:$A$170,0),MATCH('Planning Ngrps'!J$9,'Planning CPRP'!$G$9:$BA$9,0)),"")</f>
        <v/>
      </c>
      <c r="K44" s="158" t="str">
        <f>IFERROR(INDEX('Jan 2019'!$G$2:$BK$158,MATCH('Planning Ngrps'!$A44,'Jan 2019'!$A$2:$A$160,0),MATCH(K$9,'Jan 2019'!$G$1:$BK$1,0))/INDEX('Planning CPRP'!$G$10:$BA$168,MATCH('Planning Ngrps'!$A44,'Planning CPRP'!$A$10:$A$170,0),MATCH('Planning Ngrps'!K$9,'Planning CPRP'!$G$9:$BA$9,0)),"")</f>
        <v/>
      </c>
      <c r="L44" s="158" t="str">
        <f>IFERROR(INDEX('Jan 2019'!$G$2:$BK$158,MATCH('Planning Ngrps'!$A44,'Jan 2019'!$A$2:$A$160,0),MATCH(L$9,'Jan 2019'!$G$1:$BK$1,0))/INDEX('Planning CPRP'!$G$10:$BA$168,MATCH('Planning Ngrps'!$A44,'Planning CPRP'!$A$10:$A$170,0),MATCH('Planning Ngrps'!L$9,'Planning CPRP'!$G$9:$BA$9,0)),"")</f>
        <v/>
      </c>
      <c r="M44" s="158" t="str">
        <f>IFERROR(INDEX('Jan 2019'!$G$2:$BK$158,MATCH('Planning Ngrps'!$A44,'Jan 2019'!$A$2:$A$160,0),MATCH(M$9,'Jan 2019'!$G$1:$BK$1,0))/INDEX('Planning CPRP'!$G$10:$BA$168,MATCH('Planning Ngrps'!$A44,'Planning CPRP'!$A$10:$A$170,0),MATCH('Planning Ngrps'!M$9,'Planning CPRP'!$G$9:$BA$9,0)),"")</f>
        <v/>
      </c>
      <c r="N44" s="158" t="str">
        <f>IFERROR(INDEX('Jan 2019'!$G$2:$BK$158,MATCH('Planning Ngrps'!$A44,'Jan 2019'!$A$2:$A$160,0),MATCH(N$9,'Jan 2019'!$G$1:$BK$1,0))/INDEX('Planning CPRP'!$G$10:$BA$168,MATCH('Planning Ngrps'!$A44,'Planning CPRP'!$A$10:$A$170,0),MATCH('Planning Ngrps'!N$9,'Planning CPRP'!$G$9:$BA$9,0)),"")</f>
        <v/>
      </c>
      <c r="O44" s="158" t="str">
        <f>IFERROR(INDEX('Jan 2019'!$G$2:$BK$158,MATCH('Planning Ngrps'!$A44,'Jan 2019'!$A$2:$A$160,0),MATCH(O$9,'Jan 2019'!$G$1:$BK$1,0))/INDEX('Planning CPRP'!$G$10:$BA$168,MATCH('Planning Ngrps'!$A44,'Planning CPRP'!$A$10:$A$170,0),MATCH('Planning Ngrps'!O$9,'Planning CPRP'!$G$9:$BA$9,0)),"")</f>
        <v/>
      </c>
      <c r="P44" s="158" t="str">
        <f>IFERROR(INDEX('Jan 2019'!$G$2:$BK$158,MATCH('Planning Ngrps'!$A44,'Jan 2019'!$A$2:$A$160,0),MATCH(P$9,'Jan 2019'!$G$1:$BK$1,0))/INDEX('Planning CPRP'!$G$10:$BA$168,MATCH('Planning Ngrps'!$A44,'Planning CPRP'!$A$10:$A$170,0),MATCH('Planning Ngrps'!P$9,'Planning CPRP'!$G$9:$BA$9,0)),"")</f>
        <v/>
      </c>
      <c r="Q44" s="158" t="str">
        <f>IFERROR(INDEX('Jan 2019'!$G$2:$BK$158,MATCH('Planning Ngrps'!$A44,'Jan 2019'!$A$2:$A$160,0),MATCH(Q$9,'Jan 2019'!$G$1:$BK$1,0))/INDEX('Planning CPRP'!$G$10:$BA$168,MATCH('Planning Ngrps'!$A44,'Planning CPRP'!$A$10:$A$170,0),MATCH('Planning Ngrps'!Q$9,'Planning CPRP'!$G$9:$BA$9,0)),"")</f>
        <v/>
      </c>
      <c r="R44" s="158" t="str">
        <f>IFERROR(INDEX('Jan 2019'!$G$2:$BK$158,MATCH('Planning Ngrps'!$A44,'Jan 2019'!$A$2:$A$160,0),MATCH(R$9,'Jan 2019'!$G$1:$BK$1,0))/INDEX('Planning CPRP'!$G$10:$BA$168,MATCH('Planning Ngrps'!$A44,'Planning CPRP'!$A$10:$A$170,0),MATCH('Planning Ngrps'!R$9,'Planning CPRP'!$G$9:$BA$9,0)),"")</f>
        <v/>
      </c>
      <c r="S44" s="158" t="str">
        <f>IFERROR(INDEX('Jan 2019'!$G$2:$BK$158,MATCH('Planning Ngrps'!$A44,'Jan 2019'!$A$2:$A$160,0),MATCH(S$9,'Jan 2019'!$G$1:$BK$1,0))/INDEX('Planning CPRP'!$G$10:$BA$168,MATCH('Planning Ngrps'!$A44,'Planning CPRP'!$A$10:$A$170,0),MATCH('Planning Ngrps'!S$9,'Planning CPRP'!$G$9:$BA$9,0)),"")</f>
        <v/>
      </c>
      <c r="T44" s="158" t="str">
        <f>IFERROR(INDEX('Jan 2019'!$G$2:$BK$158,MATCH('Planning Ngrps'!$A44,'Jan 2019'!$A$2:$A$160,0),MATCH(T$9,'Jan 2019'!$G$1:$BK$1,0))/INDEX('Planning CPRP'!$G$10:$BA$168,MATCH('Planning Ngrps'!$A44,'Planning CPRP'!$A$10:$A$170,0),MATCH('Planning Ngrps'!T$9,'Planning CPRP'!$G$9:$BA$9,0)),"")</f>
        <v/>
      </c>
      <c r="U44" s="158" t="str">
        <f>IFERROR(INDEX('Jan 2019'!$G$2:$BK$158,MATCH('Planning Ngrps'!$A44,'Jan 2019'!$A$2:$A$160,0),MATCH(U$9,'Jan 2019'!$G$1:$BK$1,0))/INDEX('Planning CPRP'!$G$10:$BA$168,MATCH('Planning Ngrps'!$A44,'Planning CPRP'!$A$10:$A$170,0),MATCH('Planning Ngrps'!U$9,'Planning CPRP'!$G$9:$BA$9,0)),"")</f>
        <v/>
      </c>
      <c r="V44" s="158" t="str">
        <f>IFERROR(INDEX('Jan 2019'!$G$2:$BK$158,MATCH('Planning Ngrps'!$A44,'Jan 2019'!$A$2:$A$160,0),MATCH(V$9,'Jan 2019'!$G$1:$BK$1,0))/INDEX('Planning CPRP'!$G$10:$BA$168,MATCH('Planning Ngrps'!$A44,'Planning CPRP'!$A$10:$A$170,0),MATCH('Planning Ngrps'!V$9,'Planning CPRP'!$G$9:$BA$9,0)),"")</f>
        <v/>
      </c>
      <c r="W44" s="158" t="str">
        <f>IFERROR(INDEX('Jan 2019'!$G$2:$BK$158,MATCH('Planning Ngrps'!$A44,'Jan 2019'!$A$2:$A$160,0),MATCH(W$9,'Jan 2019'!$G$1:$BK$1,0))/INDEX('Planning CPRP'!$G$10:$BA$168,MATCH('Planning Ngrps'!$A44,'Planning CPRP'!$A$10:$A$170,0),MATCH('Planning Ngrps'!W$9,'Planning CPRP'!$G$9:$BA$9,0)),"")</f>
        <v/>
      </c>
      <c r="X44" s="158" t="str">
        <f>IFERROR(INDEX('Jan 2019'!$G$2:$BK$158,MATCH('Planning Ngrps'!$A44,'Jan 2019'!$A$2:$A$160,0),MATCH(X$9,'Jan 2019'!$G$1:$BK$1,0))/INDEX('Planning CPRP'!$G$10:$BA$168,MATCH('Planning Ngrps'!$A44,'Planning CPRP'!$A$10:$A$170,0),MATCH('Planning Ngrps'!X$9,'Planning CPRP'!$G$9:$BA$9,0)),"")</f>
        <v/>
      </c>
      <c r="Y44" s="158" t="str">
        <f>IFERROR(INDEX('Jan 2019'!$G$2:$BK$158,MATCH('Planning Ngrps'!$A44,'Jan 2019'!$A$2:$A$160,0),MATCH(Y$9,'Jan 2019'!$G$1:$BK$1,0))/INDEX('Planning CPRP'!$G$10:$BA$168,MATCH('Planning Ngrps'!$A44,'Planning CPRP'!$A$10:$A$170,0),MATCH('Planning Ngrps'!Y$9,'Planning CPRP'!$G$9:$BA$9,0)),"")</f>
        <v/>
      </c>
      <c r="Z44" s="158" t="str">
        <f>IFERROR(INDEX('Jan 2019'!$G$2:$BK$158,MATCH('Planning Ngrps'!$A44,'Jan 2019'!$A$2:$A$160,0),MATCH(Z$9,'Jan 2019'!$G$1:$BK$1,0))/INDEX('Planning CPRP'!$G$10:$BA$168,MATCH('Planning Ngrps'!$A44,'Planning CPRP'!$A$10:$A$170,0),MATCH('Planning Ngrps'!Z$9,'Planning CPRP'!$G$9:$BA$9,0)),"")</f>
        <v/>
      </c>
      <c r="AA44" s="158" t="str">
        <f>IFERROR(INDEX('Jan 2019'!$G$2:$BK$158,MATCH('Planning Ngrps'!$A44,'Jan 2019'!$A$2:$A$160,0),MATCH(AA$9,'Jan 2019'!$G$1:$BK$1,0))/INDEX('Planning CPRP'!$G$10:$BA$168,MATCH('Planning Ngrps'!$A44,'Planning CPRP'!$A$10:$A$170,0),MATCH('Planning Ngrps'!AA$9,'Planning CPRP'!$G$9:$BA$9,0)),"")</f>
        <v/>
      </c>
      <c r="AB44" s="158" t="str">
        <f>IFERROR(INDEX('Jan 2019'!$G$2:$BK$158,MATCH('Planning Ngrps'!$A44,'Jan 2019'!$A$2:$A$160,0),MATCH(AB$9,'Jan 2019'!$G$1:$BK$1,0))/INDEX('Planning CPRP'!$G$10:$BA$168,MATCH('Planning Ngrps'!$A44,'Planning CPRP'!$A$10:$A$170,0),MATCH('Planning Ngrps'!AB$9,'Planning CPRP'!$G$9:$BA$9,0)),"")</f>
        <v/>
      </c>
      <c r="AC44" s="158" t="str">
        <f>IFERROR(INDEX('Jan 2019'!$G$2:$BK$158,MATCH('Planning Ngrps'!$A44,'Jan 2019'!$A$2:$A$160,0),MATCH(AC$9,'Jan 2019'!$G$1:$BK$1,0))/INDEX('Planning CPRP'!$G$10:$BA$168,MATCH('Planning Ngrps'!$A44,'Planning CPRP'!$A$10:$A$170,0),MATCH('Planning Ngrps'!AC$9,'Planning CPRP'!$G$9:$BA$9,0)),"")</f>
        <v/>
      </c>
      <c r="AD44" s="158" t="str">
        <f>IFERROR(INDEX('Jan 2019'!$G$2:$BK$158,MATCH('Planning Ngrps'!$A44,'Jan 2019'!$A$2:$A$160,0),MATCH(AD$9,'Jan 2019'!$G$1:$BK$1,0))/INDEX('Planning CPRP'!$G$10:$BA$168,MATCH('Planning Ngrps'!$A44,'Planning CPRP'!$A$10:$A$170,0),MATCH('Planning Ngrps'!AD$9,'Planning CPRP'!$G$9:$BA$9,0)),"")</f>
        <v/>
      </c>
      <c r="AE44" s="158" t="str">
        <f>IFERROR(INDEX('Jan 2019'!$G$2:$BK$158,MATCH('Planning Ngrps'!$A44,'Jan 2019'!$A$2:$A$160,0),MATCH(AE$9,'Jan 2019'!$G$1:$BK$1,0))/INDEX('Planning CPRP'!$G$10:$BA$168,MATCH('Planning Ngrps'!$A44,'Planning CPRP'!$A$10:$A$170,0),MATCH('Planning Ngrps'!AE$9,'Planning CPRP'!$G$9:$BA$9,0)),"")</f>
        <v/>
      </c>
      <c r="AF44" s="158" t="str">
        <f>IFERROR(INDEX('Jan 2019'!$G$2:$BK$158,MATCH('Planning Ngrps'!$A44,'Jan 2019'!$A$2:$A$160,0),MATCH(AF$9,'Jan 2019'!$G$1:$BK$1,0))/INDEX('Planning CPRP'!$G$10:$BA$168,MATCH('Planning Ngrps'!$A44,'Planning CPRP'!$A$10:$A$170,0),MATCH('Planning Ngrps'!AF$9,'Planning CPRP'!$G$9:$BA$9,0)),"")</f>
        <v/>
      </c>
      <c r="AG44" s="158" t="str">
        <f>IFERROR(INDEX('Jan 2019'!$G$2:$BK$158,MATCH('Planning Ngrps'!$A44,'Jan 2019'!$A$2:$A$160,0),MATCH(AG$9,'Jan 2019'!$G$1:$BK$1,0))/INDEX('Planning CPRP'!$G$10:$BA$168,MATCH('Planning Ngrps'!$A44,'Planning CPRP'!$A$10:$A$170,0),MATCH('Planning Ngrps'!AG$9,'Planning CPRP'!$G$9:$BA$9,0)),"")</f>
        <v/>
      </c>
      <c r="AH44" s="158" t="str">
        <f>IFERROR(INDEX('Jan 2019'!$G$2:$BK$158,MATCH('Planning Ngrps'!$A44,'Jan 2019'!$A$2:$A$160,0),MATCH(AH$9,'Jan 2019'!$G$1:$BK$1,0))/INDEX('Planning CPRP'!$G$10:$BA$168,MATCH('Planning Ngrps'!$A44,'Planning CPRP'!$A$10:$A$170,0),MATCH('Planning Ngrps'!AH$9,'Planning CPRP'!$G$9:$BA$9,0)),"")</f>
        <v/>
      </c>
      <c r="AI44" s="158" t="str">
        <f>IFERROR(INDEX('Jan 2019'!$G$2:$BK$158,MATCH('Planning Ngrps'!$A44,'Jan 2019'!$A$2:$A$160,0),MATCH(AI$9,'Jan 2019'!$G$1:$BK$1,0))/INDEX('Planning CPRP'!$G$10:$BA$168,MATCH('Planning Ngrps'!$A44,'Planning CPRP'!$A$10:$A$170,0),MATCH('Planning Ngrps'!AI$9,'Planning CPRP'!$G$9:$BA$9,0)),"")</f>
        <v/>
      </c>
      <c r="AJ44" s="158" t="str">
        <f>IFERROR(INDEX('Jan 2019'!$G$2:$BK$158,MATCH('Planning Ngrps'!$A44,'Jan 2019'!$A$2:$A$160,0),MATCH(AJ$9,'Jan 2019'!$G$1:$BK$1,0))/INDEX('Planning CPRP'!$G$10:$BA$168,MATCH('Planning Ngrps'!$A44,'Planning CPRP'!$A$10:$A$170,0),MATCH('Planning Ngrps'!AJ$9,'Planning CPRP'!$G$9:$BA$9,0)),"")</f>
        <v/>
      </c>
      <c r="AK44" s="158" t="str">
        <f>IFERROR(INDEX('Jan 2019'!$G$2:$BK$158,MATCH('Planning Ngrps'!$A44,'Jan 2019'!$A$2:$A$160,0),MATCH(AK$9,'Jan 2019'!$G$1:$BK$1,0))/INDEX('Planning CPRP'!$G$10:$BA$168,MATCH('Planning Ngrps'!$A44,'Planning CPRP'!$A$10:$A$170,0),MATCH('Planning Ngrps'!AK$9,'Planning CPRP'!$G$9:$BA$9,0)),"")</f>
        <v/>
      </c>
      <c r="AL44" s="158" t="str">
        <f>IFERROR(INDEX('Jan 2019'!$G$2:$BK$158,MATCH('Planning Ngrps'!$A44,'Jan 2019'!$A$2:$A$160,0),MATCH(AL$9,'Jan 2019'!$G$1:$BK$1,0))/INDEX('Planning CPRP'!$G$10:$BA$168,MATCH('Planning Ngrps'!$A44,'Planning CPRP'!$A$10:$A$170,0),MATCH('Planning Ngrps'!AL$9,'Planning CPRP'!$G$9:$BA$9,0)),"")</f>
        <v/>
      </c>
      <c r="AM44" s="158" t="str">
        <f>IFERROR(INDEX('Jan 2019'!$G$2:$BK$158,MATCH('Planning Ngrps'!$A44,'Jan 2019'!$A$2:$A$160,0),MATCH(AM$9,'Jan 2019'!$G$1:$BK$1,0))/INDEX('Planning CPRP'!$G$10:$BA$168,MATCH('Planning Ngrps'!$A44,'Planning CPRP'!$A$10:$A$170,0),MATCH('Planning Ngrps'!AM$9,'Planning CPRP'!$G$9:$BA$9,0)),"")</f>
        <v/>
      </c>
      <c r="AN44" s="158" t="str">
        <f>IFERROR(INDEX('Jan 2019'!$G$2:$BK$158,MATCH('Planning Ngrps'!$A44,'Jan 2019'!$A$2:$A$160,0),MATCH(AN$9,'Jan 2019'!$G$1:$BK$1,0))/INDEX('Planning CPRP'!$G$10:$BA$168,MATCH('Planning Ngrps'!$A44,'Planning CPRP'!$A$10:$A$170,0),MATCH('Planning Ngrps'!AN$9,'Planning CPRP'!$G$9:$BA$9,0)),"")</f>
        <v/>
      </c>
      <c r="AO44" s="158" t="str">
        <f>IFERROR(INDEX('Jan 2019'!$G$2:$BK$158,MATCH('Planning Ngrps'!$A44,'Jan 2019'!$A$2:$A$160,0),MATCH(AO$9,'Jan 2019'!$G$1:$BK$1,0))/INDEX('Planning CPRP'!$G$10:$BA$168,MATCH('Planning Ngrps'!$A44,'Planning CPRP'!$A$10:$A$170,0),MATCH('Planning Ngrps'!AO$9,'Planning CPRP'!$G$9:$BA$9,0)),"")</f>
        <v/>
      </c>
      <c r="AP44" s="158" t="str">
        <f>IFERROR(INDEX('Jan 2019'!$G$2:$BK$158,MATCH('Planning Ngrps'!$A44,'Jan 2019'!$A$2:$A$160,0),MATCH(AP$9,'Jan 2019'!$G$1:$BK$1,0))/INDEX('Planning CPRP'!$G$10:$BA$168,MATCH('Planning Ngrps'!$A44,'Planning CPRP'!$A$10:$A$170,0),MATCH('Planning Ngrps'!AP$9,'Planning CPRP'!$G$9:$BA$9,0)),"")</f>
        <v/>
      </c>
      <c r="AQ44" s="158" t="str">
        <f>IFERROR(INDEX('Jan 2019'!$G$2:$BK$158,MATCH('Planning Ngrps'!$A44,'Jan 2019'!$A$2:$A$160,0),MATCH(AQ$9,'Jan 2019'!$G$1:$BK$1,0))/INDEX('Planning CPRP'!$G$10:$BA$168,MATCH('Planning Ngrps'!$A44,'Planning CPRP'!$A$10:$A$170,0),MATCH('Planning Ngrps'!AQ$9,'Planning CPRP'!$G$9:$BA$9,0)),"")</f>
        <v/>
      </c>
      <c r="AR44" s="158" t="str">
        <f>IFERROR(INDEX('Jan 2019'!$G$2:$BK$158,MATCH('Planning Ngrps'!$A44,'Jan 2019'!$A$2:$A$160,0),MATCH(AR$9,'Jan 2019'!$G$1:$BK$1,0))/INDEX('Planning CPRP'!$G$10:$BA$168,MATCH('Planning Ngrps'!$A44,'Planning CPRP'!$A$10:$A$170,0),MATCH('Planning Ngrps'!AR$9,'Planning CPRP'!$G$9:$BA$9,0)),"")</f>
        <v/>
      </c>
      <c r="AS44" s="158" t="str">
        <f>IFERROR(INDEX('Jan 2019'!$G$2:$BK$158,MATCH('Planning Ngrps'!$A44,'Jan 2019'!$A$2:$A$160,0),MATCH(AS$9,'Jan 2019'!$G$1:$BK$1,0))/INDEX('Planning CPRP'!$G$10:$BA$168,MATCH('Planning Ngrps'!$A44,'Planning CPRP'!$A$10:$A$170,0),MATCH('Planning Ngrps'!AS$9,'Planning CPRP'!$G$9:$BA$9,0)),"")</f>
        <v/>
      </c>
      <c r="AT44" s="158" t="str">
        <f>IFERROR(INDEX('Jan 2019'!$G$2:$BK$158,MATCH('Planning Ngrps'!$A44,'Jan 2019'!$A$2:$A$160,0),MATCH(AT$9,'Jan 2019'!$G$1:$BK$1,0))/INDEX('Planning CPRP'!$G$10:$BA$168,MATCH('Planning Ngrps'!$A44,'Planning CPRP'!$A$10:$A$170,0),MATCH('Planning Ngrps'!AT$9,'Planning CPRP'!$G$9:$BA$9,0)),"")</f>
        <v/>
      </c>
      <c r="AU44" s="158" t="str">
        <f>IFERROR(INDEX('Jan 2019'!$G$2:$BK$158,MATCH('Planning Ngrps'!$A44,'Jan 2019'!$A$2:$A$160,0),MATCH(AU$9,'Jan 2019'!$G$1:$BK$1,0))/INDEX('Planning CPRP'!$G$10:$BA$168,MATCH('Planning Ngrps'!$A44,'Planning CPRP'!$A$10:$A$170,0),MATCH('Planning Ngrps'!AU$9,'Planning CPRP'!$G$9:$BA$9,0)),"")</f>
        <v/>
      </c>
      <c r="AV44" s="158" t="str">
        <f>IFERROR(INDEX('Jan 2019'!$G$2:$BK$158,MATCH('Planning Ngrps'!$A44,'Jan 2019'!$A$2:$A$160,0),MATCH(AV$9,'Jan 2019'!$G$1:$BK$1,0))/INDEX('Planning CPRP'!$G$10:$BA$168,MATCH('Planning Ngrps'!$A44,'Planning CPRP'!$A$10:$A$170,0),MATCH('Planning Ngrps'!AV$9,'Planning CPRP'!$G$9:$BA$9,0)),"")</f>
        <v/>
      </c>
      <c r="AW44" s="158" t="str">
        <f>IFERROR(INDEX('Jan 2019'!$G$2:$BK$158,MATCH('Planning Ngrps'!$A44,'Jan 2019'!$A$2:$A$160,0),MATCH(AW$9,'Jan 2019'!$G$1:$BK$1,0))/INDEX('Planning CPRP'!$G$10:$BA$168,MATCH('Planning Ngrps'!$A44,'Planning CPRP'!$A$10:$A$170,0),MATCH('Planning Ngrps'!AW$9,'Planning CPRP'!$G$9:$BA$9,0)),"")</f>
        <v/>
      </c>
      <c r="AX44" s="158" t="str">
        <f>IFERROR(INDEX('Jan 2019'!$G$2:$BK$158,MATCH('Planning Ngrps'!$A44,'Jan 2019'!$A$2:$A$160,0),MATCH(AX$9,'Jan 2019'!$G$1:$BK$1,0))/INDEX('Planning CPRP'!$G$10:$BA$168,MATCH('Planning Ngrps'!$A44,'Planning CPRP'!$A$10:$A$170,0),MATCH('Planning Ngrps'!AX$9,'Planning CPRP'!$G$9:$BA$9,0)),"")</f>
        <v/>
      </c>
      <c r="AY44" s="158" t="str">
        <f>IFERROR(INDEX('Jan 2019'!$G$2:$BK$158,MATCH('Planning Ngrps'!$A44,'Jan 2019'!$A$2:$A$160,0),MATCH(AY$9,'Jan 2019'!$G$1:$BK$1,0))/INDEX('Planning CPRP'!$G$10:$BA$168,MATCH('Planning Ngrps'!$A44,'Planning CPRP'!$A$10:$A$170,0),MATCH('Planning Ngrps'!AY$9,'Planning CPRP'!$G$9:$BA$9,0)),"")</f>
        <v/>
      </c>
      <c r="AZ44" s="158" t="str">
        <f>IFERROR(INDEX('Jan 2019'!$G$2:$BK$158,MATCH('Planning Ngrps'!$A44,'Jan 2019'!$A$2:$A$160,0),MATCH(AZ$9,'Jan 2019'!$G$1:$BK$1,0))/INDEX('Planning CPRP'!$G$10:$BA$168,MATCH('Planning Ngrps'!$A44,'Planning CPRP'!$A$10:$A$170,0),MATCH('Planning Ngrps'!AZ$9,'Planning CPRP'!$G$9:$BA$9,0)),"")</f>
        <v/>
      </c>
      <c r="BA44" s="158" t="str">
        <f>IFERROR(INDEX('Jan 2019'!$G$2:$BK$158,MATCH('Planning Ngrps'!$A44,'Jan 2019'!$A$2:$A$160,0),MATCH(BA$9,'Jan 2019'!$G$1:$BK$1,0))/INDEX('Planning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IFERROR(INDEX('Jan 2019'!$G$2:$BK$158,MATCH('Planning Ngrps'!$A45,'Jan 2019'!$A$2:$A$160,0),MATCH(G$9,'Jan 2019'!$G$1:$BK$1,0))/INDEX('Planning CPRP'!$G$10:$BA$168,MATCH('Planning Ngrps'!$A45,'Planning CPRP'!$A$10:$A$170,0),MATCH('Planning Ngrps'!G$9,'Planning CPRP'!$G$9:$BA$9,0)),"")</f>
        <v/>
      </c>
      <c r="H45" s="158" t="str">
        <f>IFERROR(INDEX('Jan 2019'!$G$2:$BK$158,MATCH('Planning Ngrps'!$A45,'Jan 2019'!$A$2:$A$160,0),MATCH(H$9,'Jan 2019'!$G$1:$BK$1,0))/INDEX('Planning CPRP'!$G$10:$BA$168,MATCH('Planning Ngrps'!$A45,'Planning CPRP'!$A$10:$A$170,0),MATCH('Planning Ngrps'!H$9,'Planning CPRP'!$G$9:$BA$9,0)),"")</f>
        <v/>
      </c>
      <c r="I45" s="158" t="str">
        <f>IFERROR(INDEX('Jan 2019'!$G$2:$BK$158,MATCH('Planning Ngrps'!$A45,'Jan 2019'!$A$2:$A$160,0),MATCH(I$9,'Jan 2019'!$G$1:$BK$1,0))/INDEX('Planning CPRP'!$G$10:$BA$168,MATCH('Planning Ngrps'!$A45,'Planning CPRP'!$A$10:$A$170,0),MATCH('Planning Ngrps'!I$9,'Planning CPRP'!$G$9:$BA$9,0)),"")</f>
        <v/>
      </c>
      <c r="J45" s="158" t="str">
        <f>IFERROR(INDEX('Jan 2019'!$G$2:$BK$158,MATCH('Planning Ngrps'!$A45,'Jan 2019'!$A$2:$A$160,0),MATCH(J$9,'Jan 2019'!$G$1:$BK$1,0))/INDEX('Planning CPRP'!$G$10:$BA$168,MATCH('Planning Ngrps'!$A45,'Planning CPRP'!$A$10:$A$170,0),MATCH('Planning Ngrps'!J$9,'Planning CPRP'!$G$9:$BA$9,0)),"")</f>
        <v/>
      </c>
      <c r="K45" s="158" t="str">
        <f>IFERROR(INDEX('Jan 2019'!$G$2:$BK$158,MATCH('Planning Ngrps'!$A45,'Jan 2019'!$A$2:$A$160,0),MATCH(K$9,'Jan 2019'!$G$1:$BK$1,0))/INDEX('Planning CPRP'!$G$10:$BA$168,MATCH('Planning Ngrps'!$A45,'Planning CPRP'!$A$10:$A$170,0),MATCH('Planning Ngrps'!K$9,'Planning CPRP'!$G$9:$BA$9,0)),"")</f>
        <v/>
      </c>
      <c r="L45" s="158" t="str">
        <f>IFERROR(INDEX('Jan 2019'!$G$2:$BK$158,MATCH('Planning Ngrps'!$A45,'Jan 2019'!$A$2:$A$160,0),MATCH(L$9,'Jan 2019'!$G$1:$BK$1,0))/INDEX('Planning CPRP'!$G$10:$BA$168,MATCH('Planning Ngrps'!$A45,'Planning CPRP'!$A$10:$A$170,0),MATCH('Planning Ngrps'!L$9,'Planning CPRP'!$G$9:$BA$9,0)),"")</f>
        <v/>
      </c>
      <c r="M45" s="158" t="str">
        <f>IFERROR(INDEX('Jan 2019'!$G$2:$BK$158,MATCH('Planning Ngrps'!$A45,'Jan 2019'!$A$2:$A$160,0),MATCH(M$9,'Jan 2019'!$G$1:$BK$1,0))/INDEX('Planning CPRP'!$G$10:$BA$168,MATCH('Planning Ngrps'!$A45,'Planning CPRP'!$A$10:$A$170,0),MATCH('Planning Ngrps'!M$9,'Planning CPRP'!$G$9:$BA$9,0)),"")</f>
        <v/>
      </c>
      <c r="N45" s="158" t="str">
        <f>IFERROR(INDEX('Jan 2019'!$G$2:$BK$158,MATCH('Planning Ngrps'!$A45,'Jan 2019'!$A$2:$A$160,0),MATCH(N$9,'Jan 2019'!$G$1:$BK$1,0))/INDEX('Planning CPRP'!$G$10:$BA$168,MATCH('Planning Ngrps'!$A45,'Planning CPRP'!$A$10:$A$170,0),MATCH('Planning Ngrps'!N$9,'Planning CPRP'!$G$9:$BA$9,0)),"")</f>
        <v/>
      </c>
      <c r="O45" s="158" t="str">
        <f>IFERROR(INDEX('Jan 2019'!$G$2:$BK$158,MATCH('Planning Ngrps'!$A45,'Jan 2019'!$A$2:$A$160,0),MATCH(O$9,'Jan 2019'!$G$1:$BK$1,0))/INDEX('Planning CPRP'!$G$10:$BA$168,MATCH('Planning Ngrps'!$A45,'Planning CPRP'!$A$10:$A$170,0),MATCH('Planning Ngrps'!O$9,'Planning CPRP'!$G$9:$BA$9,0)),"")</f>
        <v/>
      </c>
      <c r="P45" s="158" t="str">
        <f>IFERROR(INDEX('Jan 2019'!$G$2:$BK$158,MATCH('Planning Ngrps'!$A45,'Jan 2019'!$A$2:$A$160,0),MATCH(P$9,'Jan 2019'!$G$1:$BK$1,0))/INDEX('Planning CPRP'!$G$10:$BA$168,MATCH('Planning Ngrps'!$A45,'Planning CPRP'!$A$10:$A$170,0),MATCH('Planning Ngrps'!P$9,'Planning CPRP'!$G$9:$BA$9,0)),"")</f>
        <v/>
      </c>
      <c r="Q45" s="158" t="str">
        <f>IFERROR(INDEX('Jan 2019'!$G$2:$BK$158,MATCH('Planning Ngrps'!$A45,'Jan 2019'!$A$2:$A$160,0),MATCH(Q$9,'Jan 2019'!$G$1:$BK$1,0))/INDEX('Planning CPRP'!$G$10:$BA$168,MATCH('Planning Ngrps'!$A45,'Planning CPRP'!$A$10:$A$170,0),MATCH('Planning Ngrps'!Q$9,'Planning CPRP'!$G$9:$BA$9,0)),"")</f>
        <v/>
      </c>
      <c r="R45" s="158" t="str">
        <f>IFERROR(INDEX('Jan 2019'!$G$2:$BK$158,MATCH('Planning Ngrps'!$A45,'Jan 2019'!$A$2:$A$160,0),MATCH(R$9,'Jan 2019'!$G$1:$BK$1,0))/INDEX('Planning CPRP'!$G$10:$BA$168,MATCH('Planning Ngrps'!$A45,'Planning CPRP'!$A$10:$A$170,0),MATCH('Planning Ngrps'!R$9,'Planning CPRP'!$G$9:$BA$9,0)),"")</f>
        <v/>
      </c>
      <c r="S45" s="158" t="str">
        <f>IFERROR(INDEX('Jan 2019'!$G$2:$BK$158,MATCH('Planning Ngrps'!$A45,'Jan 2019'!$A$2:$A$160,0),MATCH(S$9,'Jan 2019'!$G$1:$BK$1,0))/INDEX('Planning CPRP'!$G$10:$BA$168,MATCH('Planning Ngrps'!$A45,'Planning CPRP'!$A$10:$A$170,0),MATCH('Planning Ngrps'!S$9,'Planning CPRP'!$G$9:$BA$9,0)),"")</f>
        <v/>
      </c>
      <c r="T45" s="158" t="str">
        <f>IFERROR(INDEX('Jan 2019'!$G$2:$BK$158,MATCH('Planning Ngrps'!$A45,'Jan 2019'!$A$2:$A$160,0),MATCH(T$9,'Jan 2019'!$G$1:$BK$1,0))/INDEX('Planning CPRP'!$G$10:$BA$168,MATCH('Planning Ngrps'!$A45,'Planning CPRP'!$A$10:$A$170,0),MATCH('Planning Ngrps'!T$9,'Planning CPRP'!$G$9:$BA$9,0)),"")</f>
        <v/>
      </c>
      <c r="U45" s="158" t="str">
        <f>IFERROR(INDEX('Jan 2019'!$G$2:$BK$158,MATCH('Planning Ngrps'!$A45,'Jan 2019'!$A$2:$A$160,0),MATCH(U$9,'Jan 2019'!$G$1:$BK$1,0))/INDEX('Planning CPRP'!$G$10:$BA$168,MATCH('Planning Ngrps'!$A45,'Planning CPRP'!$A$10:$A$170,0),MATCH('Planning Ngrps'!U$9,'Planning CPRP'!$G$9:$BA$9,0)),"")</f>
        <v/>
      </c>
      <c r="V45" s="158" t="str">
        <f>IFERROR(INDEX('Jan 2019'!$G$2:$BK$158,MATCH('Planning Ngrps'!$A45,'Jan 2019'!$A$2:$A$160,0),MATCH(V$9,'Jan 2019'!$G$1:$BK$1,0))/INDEX('Planning CPRP'!$G$10:$BA$168,MATCH('Planning Ngrps'!$A45,'Planning CPRP'!$A$10:$A$170,0),MATCH('Planning Ngrps'!V$9,'Planning CPRP'!$G$9:$BA$9,0)),"")</f>
        <v/>
      </c>
      <c r="W45" s="158" t="str">
        <f>IFERROR(INDEX('Jan 2019'!$G$2:$BK$158,MATCH('Planning Ngrps'!$A45,'Jan 2019'!$A$2:$A$160,0),MATCH(W$9,'Jan 2019'!$G$1:$BK$1,0))/INDEX('Planning CPRP'!$G$10:$BA$168,MATCH('Planning Ngrps'!$A45,'Planning CPRP'!$A$10:$A$170,0),MATCH('Planning Ngrps'!W$9,'Planning CPRP'!$G$9:$BA$9,0)),"")</f>
        <v/>
      </c>
      <c r="X45" s="158" t="str">
        <f>IFERROR(INDEX('Jan 2019'!$G$2:$BK$158,MATCH('Planning Ngrps'!$A45,'Jan 2019'!$A$2:$A$160,0),MATCH(X$9,'Jan 2019'!$G$1:$BK$1,0))/INDEX('Planning CPRP'!$G$10:$BA$168,MATCH('Planning Ngrps'!$A45,'Planning CPRP'!$A$10:$A$170,0),MATCH('Planning Ngrps'!X$9,'Planning CPRP'!$G$9:$BA$9,0)),"")</f>
        <v/>
      </c>
      <c r="Y45" s="158" t="str">
        <f>IFERROR(INDEX('Jan 2019'!$G$2:$BK$158,MATCH('Planning Ngrps'!$A45,'Jan 2019'!$A$2:$A$160,0),MATCH(Y$9,'Jan 2019'!$G$1:$BK$1,0))/INDEX('Planning CPRP'!$G$10:$BA$168,MATCH('Planning Ngrps'!$A45,'Planning CPRP'!$A$10:$A$170,0),MATCH('Planning Ngrps'!Y$9,'Planning CPRP'!$G$9:$BA$9,0)),"")</f>
        <v/>
      </c>
      <c r="Z45" s="158" t="str">
        <f>IFERROR(INDEX('Jan 2019'!$G$2:$BK$158,MATCH('Planning Ngrps'!$A45,'Jan 2019'!$A$2:$A$160,0),MATCH(Z$9,'Jan 2019'!$G$1:$BK$1,0))/INDEX('Planning CPRP'!$G$10:$BA$168,MATCH('Planning Ngrps'!$A45,'Planning CPRP'!$A$10:$A$170,0),MATCH('Planning Ngrps'!Z$9,'Planning CPRP'!$G$9:$BA$9,0)),"")</f>
        <v/>
      </c>
      <c r="AA45" s="158" t="str">
        <f>IFERROR(INDEX('Jan 2019'!$G$2:$BK$158,MATCH('Planning Ngrps'!$A45,'Jan 2019'!$A$2:$A$160,0),MATCH(AA$9,'Jan 2019'!$G$1:$BK$1,0))/INDEX('Planning CPRP'!$G$10:$BA$168,MATCH('Planning Ngrps'!$A45,'Planning CPRP'!$A$10:$A$170,0),MATCH('Planning Ngrps'!AA$9,'Planning CPRP'!$G$9:$BA$9,0)),"")</f>
        <v/>
      </c>
      <c r="AB45" s="158" t="str">
        <f>IFERROR(INDEX('Jan 2019'!$G$2:$BK$158,MATCH('Planning Ngrps'!$A45,'Jan 2019'!$A$2:$A$160,0),MATCH(AB$9,'Jan 2019'!$G$1:$BK$1,0))/INDEX('Planning CPRP'!$G$10:$BA$168,MATCH('Planning Ngrps'!$A45,'Planning CPRP'!$A$10:$A$170,0),MATCH('Planning Ngrps'!AB$9,'Planning CPRP'!$G$9:$BA$9,0)),"")</f>
        <v/>
      </c>
      <c r="AC45" s="158" t="str">
        <f>IFERROR(INDEX('Jan 2019'!$G$2:$BK$158,MATCH('Planning Ngrps'!$A45,'Jan 2019'!$A$2:$A$160,0),MATCH(AC$9,'Jan 2019'!$G$1:$BK$1,0))/INDEX('Planning CPRP'!$G$10:$BA$168,MATCH('Planning Ngrps'!$A45,'Planning CPRP'!$A$10:$A$170,0),MATCH('Planning Ngrps'!AC$9,'Planning CPRP'!$G$9:$BA$9,0)),"")</f>
        <v/>
      </c>
      <c r="AD45" s="158" t="str">
        <f>IFERROR(INDEX('Jan 2019'!$G$2:$BK$158,MATCH('Planning Ngrps'!$A45,'Jan 2019'!$A$2:$A$160,0),MATCH(AD$9,'Jan 2019'!$G$1:$BK$1,0))/INDEX('Planning CPRP'!$G$10:$BA$168,MATCH('Planning Ngrps'!$A45,'Planning CPRP'!$A$10:$A$170,0),MATCH('Planning Ngrps'!AD$9,'Planning CPRP'!$G$9:$BA$9,0)),"")</f>
        <v/>
      </c>
      <c r="AE45" s="158" t="str">
        <f>IFERROR(INDEX('Jan 2019'!$G$2:$BK$158,MATCH('Planning Ngrps'!$A45,'Jan 2019'!$A$2:$A$160,0),MATCH(AE$9,'Jan 2019'!$G$1:$BK$1,0))/INDEX('Planning CPRP'!$G$10:$BA$168,MATCH('Planning Ngrps'!$A45,'Planning CPRP'!$A$10:$A$170,0),MATCH('Planning Ngrps'!AE$9,'Planning CPRP'!$G$9:$BA$9,0)),"")</f>
        <v/>
      </c>
      <c r="AF45" s="158" t="str">
        <f>IFERROR(INDEX('Jan 2019'!$G$2:$BK$158,MATCH('Planning Ngrps'!$A45,'Jan 2019'!$A$2:$A$160,0),MATCH(AF$9,'Jan 2019'!$G$1:$BK$1,0))/INDEX('Planning CPRP'!$G$10:$BA$168,MATCH('Planning Ngrps'!$A45,'Planning CPRP'!$A$10:$A$170,0),MATCH('Planning Ngrps'!AF$9,'Planning CPRP'!$G$9:$BA$9,0)),"")</f>
        <v/>
      </c>
      <c r="AG45" s="158" t="str">
        <f>IFERROR(INDEX('Jan 2019'!$G$2:$BK$158,MATCH('Planning Ngrps'!$A45,'Jan 2019'!$A$2:$A$160,0),MATCH(AG$9,'Jan 2019'!$G$1:$BK$1,0))/INDEX('Planning CPRP'!$G$10:$BA$168,MATCH('Planning Ngrps'!$A45,'Planning CPRP'!$A$10:$A$170,0),MATCH('Planning Ngrps'!AG$9,'Planning CPRP'!$G$9:$BA$9,0)),"")</f>
        <v/>
      </c>
      <c r="AH45" s="158" t="str">
        <f>IFERROR(INDEX('Jan 2019'!$G$2:$BK$158,MATCH('Planning Ngrps'!$A45,'Jan 2019'!$A$2:$A$160,0),MATCH(AH$9,'Jan 2019'!$G$1:$BK$1,0))/INDEX('Planning CPRP'!$G$10:$BA$168,MATCH('Planning Ngrps'!$A45,'Planning CPRP'!$A$10:$A$170,0),MATCH('Planning Ngrps'!AH$9,'Planning CPRP'!$G$9:$BA$9,0)),"")</f>
        <v/>
      </c>
      <c r="AI45" s="158" t="str">
        <f>IFERROR(INDEX('Jan 2019'!$G$2:$BK$158,MATCH('Planning Ngrps'!$A45,'Jan 2019'!$A$2:$A$160,0),MATCH(AI$9,'Jan 2019'!$G$1:$BK$1,0))/INDEX('Planning CPRP'!$G$10:$BA$168,MATCH('Planning Ngrps'!$A45,'Planning CPRP'!$A$10:$A$170,0),MATCH('Planning Ngrps'!AI$9,'Planning CPRP'!$G$9:$BA$9,0)),"")</f>
        <v/>
      </c>
      <c r="AJ45" s="158" t="str">
        <f>IFERROR(INDEX('Jan 2019'!$G$2:$BK$158,MATCH('Planning Ngrps'!$A45,'Jan 2019'!$A$2:$A$160,0),MATCH(AJ$9,'Jan 2019'!$G$1:$BK$1,0))/INDEX('Planning CPRP'!$G$10:$BA$168,MATCH('Planning Ngrps'!$A45,'Planning CPRP'!$A$10:$A$170,0),MATCH('Planning Ngrps'!AJ$9,'Planning CPRP'!$G$9:$BA$9,0)),"")</f>
        <v/>
      </c>
      <c r="AK45" s="158" t="str">
        <f>IFERROR(INDEX('Jan 2019'!$G$2:$BK$158,MATCH('Planning Ngrps'!$A45,'Jan 2019'!$A$2:$A$160,0),MATCH(AK$9,'Jan 2019'!$G$1:$BK$1,0))/INDEX('Planning CPRP'!$G$10:$BA$168,MATCH('Planning Ngrps'!$A45,'Planning CPRP'!$A$10:$A$170,0),MATCH('Planning Ngrps'!AK$9,'Planning CPRP'!$G$9:$BA$9,0)),"")</f>
        <v/>
      </c>
      <c r="AL45" s="158" t="str">
        <f>IFERROR(INDEX('Jan 2019'!$G$2:$BK$158,MATCH('Planning Ngrps'!$A45,'Jan 2019'!$A$2:$A$160,0),MATCH(AL$9,'Jan 2019'!$G$1:$BK$1,0))/INDEX('Planning CPRP'!$G$10:$BA$168,MATCH('Planning Ngrps'!$A45,'Planning CPRP'!$A$10:$A$170,0),MATCH('Planning Ngrps'!AL$9,'Planning CPRP'!$G$9:$BA$9,0)),"")</f>
        <v/>
      </c>
      <c r="AM45" s="158" t="str">
        <f>IFERROR(INDEX('Jan 2019'!$G$2:$BK$158,MATCH('Planning Ngrps'!$A45,'Jan 2019'!$A$2:$A$160,0),MATCH(AM$9,'Jan 2019'!$G$1:$BK$1,0))/INDEX('Planning CPRP'!$G$10:$BA$168,MATCH('Planning Ngrps'!$A45,'Planning CPRP'!$A$10:$A$170,0),MATCH('Planning Ngrps'!AM$9,'Planning CPRP'!$G$9:$BA$9,0)),"")</f>
        <v/>
      </c>
      <c r="AN45" s="158" t="str">
        <f>IFERROR(INDEX('Jan 2019'!$G$2:$BK$158,MATCH('Planning Ngrps'!$A45,'Jan 2019'!$A$2:$A$160,0),MATCH(AN$9,'Jan 2019'!$G$1:$BK$1,0))/INDEX('Planning CPRP'!$G$10:$BA$168,MATCH('Planning Ngrps'!$A45,'Planning CPRP'!$A$10:$A$170,0),MATCH('Planning Ngrps'!AN$9,'Planning CPRP'!$G$9:$BA$9,0)),"")</f>
        <v/>
      </c>
      <c r="AO45" s="158" t="str">
        <f>IFERROR(INDEX('Jan 2019'!$G$2:$BK$158,MATCH('Planning Ngrps'!$A45,'Jan 2019'!$A$2:$A$160,0),MATCH(AO$9,'Jan 2019'!$G$1:$BK$1,0))/INDEX('Planning CPRP'!$G$10:$BA$168,MATCH('Planning Ngrps'!$A45,'Planning CPRP'!$A$10:$A$170,0),MATCH('Planning Ngrps'!AO$9,'Planning CPRP'!$G$9:$BA$9,0)),"")</f>
        <v/>
      </c>
      <c r="AP45" s="158" t="str">
        <f>IFERROR(INDEX('Jan 2019'!$G$2:$BK$158,MATCH('Planning Ngrps'!$A45,'Jan 2019'!$A$2:$A$160,0),MATCH(AP$9,'Jan 2019'!$G$1:$BK$1,0))/INDEX('Planning CPRP'!$G$10:$BA$168,MATCH('Planning Ngrps'!$A45,'Planning CPRP'!$A$10:$A$170,0),MATCH('Planning Ngrps'!AP$9,'Planning CPRP'!$G$9:$BA$9,0)),"")</f>
        <v/>
      </c>
      <c r="AQ45" s="158" t="str">
        <f>IFERROR(INDEX('Jan 2019'!$G$2:$BK$158,MATCH('Planning Ngrps'!$A45,'Jan 2019'!$A$2:$A$160,0),MATCH(AQ$9,'Jan 2019'!$G$1:$BK$1,0))/INDEX('Planning CPRP'!$G$10:$BA$168,MATCH('Planning Ngrps'!$A45,'Planning CPRP'!$A$10:$A$170,0),MATCH('Planning Ngrps'!AQ$9,'Planning CPRP'!$G$9:$BA$9,0)),"")</f>
        <v/>
      </c>
      <c r="AR45" s="158" t="str">
        <f>IFERROR(INDEX('Jan 2019'!$G$2:$BK$158,MATCH('Planning Ngrps'!$A45,'Jan 2019'!$A$2:$A$160,0),MATCH(AR$9,'Jan 2019'!$G$1:$BK$1,0))/INDEX('Planning CPRP'!$G$10:$BA$168,MATCH('Planning Ngrps'!$A45,'Planning CPRP'!$A$10:$A$170,0),MATCH('Planning Ngrps'!AR$9,'Planning CPRP'!$G$9:$BA$9,0)),"")</f>
        <v/>
      </c>
      <c r="AS45" s="158" t="str">
        <f>IFERROR(INDEX('Jan 2019'!$G$2:$BK$158,MATCH('Planning Ngrps'!$A45,'Jan 2019'!$A$2:$A$160,0),MATCH(AS$9,'Jan 2019'!$G$1:$BK$1,0))/INDEX('Planning CPRP'!$G$10:$BA$168,MATCH('Planning Ngrps'!$A45,'Planning CPRP'!$A$10:$A$170,0),MATCH('Planning Ngrps'!AS$9,'Planning CPRP'!$G$9:$BA$9,0)),"")</f>
        <v/>
      </c>
      <c r="AT45" s="158" t="str">
        <f>IFERROR(INDEX('Jan 2019'!$G$2:$BK$158,MATCH('Planning Ngrps'!$A45,'Jan 2019'!$A$2:$A$160,0),MATCH(AT$9,'Jan 2019'!$G$1:$BK$1,0))/INDEX('Planning CPRP'!$G$10:$BA$168,MATCH('Planning Ngrps'!$A45,'Planning CPRP'!$A$10:$A$170,0),MATCH('Planning Ngrps'!AT$9,'Planning CPRP'!$G$9:$BA$9,0)),"")</f>
        <v/>
      </c>
      <c r="AU45" s="158" t="str">
        <f>IFERROR(INDEX('Jan 2019'!$G$2:$BK$158,MATCH('Planning Ngrps'!$A45,'Jan 2019'!$A$2:$A$160,0),MATCH(AU$9,'Jan 2019'!$G$1:$BK$1,0))/INDEX('Planning CPRP'!$G$10:$BA$168,MATCH('Planning Ngrps'!$A45,'Planning CPRP'!$A$10:$A$170,0),MATCH('Planning Ngrps'!AU$9,'Planning CPRP'!$G$9:$BA$9,0)),"")</f>
        <v/>
      </c>
      <c r="AV45" s="158" t="str">
        <f>IFERROR(INDEX('Jan 2019'!$G$2:$BK$158,MATCH('Planning Ngrps'!$A45,'Jan 2019'!$A$2:$A$160,0),MATCH(AV$9,'Jan 2019'!$G$1:$BK$1,0))/INDEX('Planning CPRP'!$G$10:$BA$168,MATCH('Planning Ngrps'!$A45,'Planning CPRP'!$A$10:$A$170,0),MATCH('Planning Ngrps'!AV$9,'Planning CPRP'!$G$9:$BA$9,0)),"")</f>
        <v/>
      </c>
      <c r="AW45" s="158" t="str">
        <f>IFERROR(INDEX('Jan 2019'!$G$2:$BK$158,MATCH('Planning Ngrps'!$A45,'Jan 2019'!$A$2:$A$160,0),MATCH(AW$9,'Jan 2019'!$G$1:$BK$1,0))/INDEX('Planning CPRP'!$G$10:$BA$168,MATCH('Planning Ngrps'!$A45,'Planning CPRP'!$A$10:$A$170,0),MATCH('Planning Ngrps'!AW$9,'Planning CPRP'!$G$9:$BA$9,0)),"")</f>
        <v/>
      </c>
      <c r="AX45" s="158" t="str">
        <f>IFERROR(INDEX('Jan 2019'!$G$2:$BK$158,MATCH('Planning Ngrps'!$A45,'Jan 2019'!$A$2:$A$160,0),MATCH(AX$9,'Jan 2019'!$G$1:$BK$1,0))/INDEX('Planning CPRP'!$G$10:$BA$168,MATCH('Planning Ngrps'!$A45,'Planning CPRP'!$A$10:$A$170,0),MATCH('Planning Ngrps'!AX$9,'Planning CPRP'!$G$9:$BA$9,0)),"")</f>
        <v/>
      </c>
      <c r="AY45" s="158" t="str">
        <f>IFERROR(INDEX('Jan 2019'!$G$2:$BK$158,MATCH('Planning Ngrps'!$A45,'Jan 2019'!$A$2:$A$160,0),MATCH(AY$9,'Jan 2019'!$G$1:$BK$1,0))/INDEX('Planning CPRP'!$G$10:$BA$168,MATCH('Planning Ngrps'!$A45,'Planning CPRP'!$A$10:$A$170,0),MATCH('Planning Ngrps'!AY$9,'Planning CPRP'!$G$9:$BA$9,0)),"")</f>
        <v/>
      </c>
      <c r="AZ45" s="158" t="str">
        <f>IFERROR(INDEX('Jan 2019'!$G$2:$BK$158,MATCH('Planning Ngrps'!$A45,'Jan 2019'!$A$2:$A$160,0),MATCH(AZ$9,'Jan 2019'!$G$1:$BK$1,0))/INDEX('Planning CPRP'!$G$10:$BA$168,MATCH('Planning Ngrps'!$A45,'Planning CPRP'!$A$10:$A$170,0),MATCH('Planning Ngrps'!AZ$9,'Planning CPRP'!$G$9:$BA$9,0)),"")</f>
        <v/>
      </c>
      <c r="BA45" s="158" t="str">
        <f>IFERROR(INDEX('Jan 2019'!$G$2:$BK$158,MATCH('Planning Ngrps'!$A45,'Jan 2019'!$A$2:$A$160,0),MATCH(BA$9,'Jan 2019'!$G$1:$BK$1,0))/INDEX('Planning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IFERROR(INDEX('Jan 2019'!$G$2:$BK$158,MATCH('Planning Ngrps'!$A46,'Jan 2019'!$A$2:$A$160,0),MATCH(G$9,'Jan 2019'!$G$1:$BK$1,0))/INDEX('Planning CPRP'!$G$10:$BA$168,MATCH('Planning Ngrps'!$A46,'Planning CPRP'!$A$10:$A$170,0),MATCH('Planning Ngrps'!G$9,'Planning CPRP'!$G$9:$BA$9,0)),"")</f>
        <v/>
      </c>
      <c r="H46" s="158" t="str">
        <f>IFERROR(INDEX('Jan 2019'!$G$2:$BK$158,MATCH('Planning Ngrps'!$A46,'Jan 2019'!$A$2:$A$160,0),MATCH(H$9,'Jan 2019'!$G$1:$BK$1,0))/INDEX('Planning CPRP'!$G$10:$BA$168,MATCH('Planning Ngrps'!$A46,'Planning CPRP'!$A$10:$A$170,0),MATCH('Planning Ngrps'!H$9,'Planning CPRP'!$G$9:$BA$9,0)),"")</f>
        <v/>
      </c>
      <c r="I46" s="158" t="str">
        <f>IFERROR(INDEX('Jan 2019'!$G$2:$BK$158,MATCH('Planning Ngrps'!$A46,'Jan 2019'!$A$2:$A$160,0),MATCH(I$9,'Jan 2019'!$G$1:$BK$1,0))/INDEX('Planning CPRP'!$G$10:$BA$168,MATCH('Planning Ngrps'!$A46,'Planning CPRP'!$A$10:$A$170,0),MATCH('Planning Ngrps'!I$9,'Planning CPRP'!$G$9:$BA$9,0)),"")</f>
        <v/>
      </c>
      <c r="J46" s="158" t="str">
        <f>IFERROR(INDEX('Jan 2019'!$G$2:$BK$158,MATCH('Planning Ngrps'!$A46,'Jan 2019'!$A$2:$A$160,0),MATCH(J$9,'Jan 2019'!$G$1:$BK$1,0))/INDEX('Planning CPRP'!$G$10:$BA$168,MATCH('Planning Ngrps'!$A46,'Planning CPRP'!$A$10:$A$170,0),MATCH('Planning Ngrps'!J$9,'Planning CPRP'!$G$9:$BA$9,0)),"")</f>
        <v/>
      </c>
      <c r="K46" s="158" t="str">
        <f>IFERROR(INDEX('Jan 2019'!$G$2:$BK$158,MATCH('Planning Ngrps'!$A46,'Jan 2019'!$A$2:$A$160,0),MATCH(K$9,'Jan 2019'!$G$1:$BK$1,0))/INDEX('Planning CPRP'!$G$10:$BA$168,MATCH('Planning Ngrps'!$A46,'Planning CPRP'!$A$10:$A$170,0),MATCH('Planning Ngrps'!K$9,'Planning CPRP'!$G$9:$BA$9,0)),"")</f>
        <v/>
      </c>
      <c r="L46" s="158" t="str">
        <f>IFERROR(INDEX('Jan 2019'!$G$2:$BK$158,MATCH('Planning Ngrps'!$A46,'Jan 2019'!$A$2:$A$160,0),MATCH(L$9,'Jan 2019'!$G$1:$BK$1,0))/INDEX('Planning CPRP'!$G$10:$BA$168,MATCH('Planning Ngrps'!$A46,'Planning CPRP'!$A$10:$A$170,0),MATCH('Planning Ngrps'!L$9,'Planning CPRP'!$G$9:$BA$9,0)),"")</f>
        <v/>
      </c>
      <c r="M46" s="158" t="str">
        <f>IFERROR(INDEX('Jan 2019'!$G$2:$BK$158,MATCH('Planning Ngrps'!$A46,'Jan 2019'!$A$2:$A$160,0),MATCH(M$9,'Jan 2019'!$G$1:$BK$1,0))/INDEX('Planning CPRP'!$G$10:$BA$168,MATCH('Planning Ngrps'!$A46,'Planning CPRP'!$A$10:$A$170,0),MATCH('Planning Ngrps'!M$9,'Planning CPRP'!$G$9:$BA$9,0)),"")</f>
        <v/>
      </c>
      <c r="N46" s="158" t="str">
        <f>IFERROR(INDEX('Jan 2019'!$G$2:$BK$158,MATCH('Planning Ngrps'!$A46,'Jan 2019'!$A$2:$A$160,0),MATCH(N$9,'Jan 2019'!$G$1:$BK$1,0))/INDEX('Planning CPRP'!$G$10:$BA$168,MATCH('Planning Ngrps'!$A46,'Planning CPRP'!$A$10:$A$170,0),MATCH('Planning Ngrps'!N$9,'Planning CPRP'!$G$9:$BA$9,0)),"")</f>
        <v/>
      </c>
      <c r="O46" s="158" t="str">
        <f>IFERROR(INDEX('Jan 2019'!$G$2:$BK$158,MATCH('Planning Ngrps'!$A46,'Jan 2019'!$A$2:$A$160,0),MATCH(O$9,'Jan 2019'!$G$1:$BK$1,0))/INDEX('Planning CPRP'!$G$10:$BA$168,MATCH('Planning Ngrps'!$A46,'Planning CPRP'!$A$10:$A$170,0),MATCH('Planning Ngrps'!O$9,'Planning CPRP'!$G$9:$BA$9,0)),"")</f>
        <v/>
      </c>
      <c r="P46" s="158" t="str">
        <f>IFERROR(INDEX('Jan 2019'!$G$2:$BK$158,MATCH('Planning Ngrps'!$A46,'Jan 2019'!$A$2:$A$160,0),MATCH(P$9,'Jan 2019'!$G$1:$BK$1,0))/INDEX('Planning CPRP'!$G$10:$BA$168,MATCH('Planning Ngrps'!$A46,'Planning CPRP'!$A$10:$A$170,0),MATCH('Planning Ngrps'!P$9,'Planning CPRP'!$G$9:$BA$9,0)),"")</f>
        <v/>
      </c>
      <c r="Q46" s="158" t="str">
        <f>IFERROR(INDEX('Jan 2019'!$G$2:$BK$158,MATCH('Planning Ngrps'!$A46,'Jan 2019'!$A$2:$A$160,0),MATCH(Q$9,'Jan 2019'!$G$1:$BK$1,0))/INDEX('Planning CPRP'!$G$10:$BA$168,MATCH('Planning Ngrps'!$A46,'Planning CPRP'!$A$10:$A$170,0),MATCH('Planning Ngrps'!Q$9,'Planning CPRP'!$G$9:$BA$9,0)),"")</f>
        <v/>
      </c>
      <c r="R46" s="158" t="str">
        <f>IFERROR(INDEX('Jan 2019'!$G$2:$BK$158,MATCH('Planning Ngrps'!$A46,'Jan 2019'!$A$2:$A$160,0),MATCH(R$9,'Jan 2019'!$G$1:$BK$1,0))/INDEX('Planning CPRP'!$G$10:$BA$168,MATCH('Planning Ngrps'!$A46,'Planning CPRP'!$A$10:$A$170,0),MATCH('Planning Ngrps'!R$9,'Planning CPRP'!$G$9:$BA$9,0)),"")</f>
        <v/>
      </c>
      <c r="S46" s="158" t="str">
        <f>IFERROR(INDEX('Jan 2019'!$G$2:$BK$158,MATCH('Planning Ngrps'!$A46,'Jan 2019'!$A$2:$A$160,0),MATCH(S$9,'Jan 2019'!$G$1:$BK$1,0))/INDEX('Planning CPRP'!$G$10:$BA$168,MATCH('Planning Ngrps'!$A46,'Planning CPRP'!$A$10:$A$170,0),MATCH('Planning Ngrps'!S$9,'Planning CPRP'!$G$9:$BA$9,0)),"")</f>
        <v/>
      </c>
      <c r="T46" s="158" t="str">
        <f>IFERROR(INDEX('Jan 2019'!$G$2:$BK$158,MATCH('Planning Ngrps'!$A46,'Jan 2019'!$A$2:$A$160,0),MATCH(T$9,'Jan 2019'!$G$1:$BK$1,0))/INDEX('Planning CPRP'!$G$10:$BA$168,MATCH('Planning Ngrps'!$A46,'Planning CPRP'!$A$10:$A$170,0),MATCH('Planning Ngrps'!T$9,'Planning CPRP'!$G$9:$BA$9,0)),"")</f>
        <v/>
      </c>
      <c r="U46" s="158" t="str">
        <f>IFERROR(INDEX('Jan 2019'!$G$2:$BK$158,MATCH('Planning Ngrps'!$A46,'Jan 2019'!$A$2:$A$160,0),MATCH(U$9,'Jan 2019'!$G$1:$BK$1,0))/INDEX('Planning CPRP'!$G$10:$BA$168,MATCH('Planning Ngrps'!$A46,'Planning CPRP'!$A$10:$A$170,0),MATCH('Planning Ngrps'!U$9,'Planning CPRP'!$G$9:$BA$9,0)),"")</f>
        <v/>
      </c>
      <c r="V46" s="158" t="str">
        <f>IFERROR(INDEX('Jan 2019'!$G$2:$BK$158,MATCH('Planning Ngrps'!$A46,'Jan 2019'!$A$2:$A$160,0),MATCH(V$9,'Jan 2019'!$G$1:$BK$1,0))/INDEX('Planning CPRP'!$G$10:$BA$168,MATCH('Planning Ngrps'!$A46,'Planning CPRP'!$A$10:$A$170,0),MATCH('Planning Ngrps'!V$9,'Planning CPRP'!$G$9:$BA$9,0)),"")</f>
        <v/>
      </c>
      <c r="W46" s="158" t="str">
        <f>IFERROR(INDEX('Jan 2019'!$G$2:$BK$158,MATCH('Planning Ngrps'!$A46,'Jan 2019'!$A$2:$A$160,0),MATCH(W$9,'Jan 2019'!$G$1:$BK$1,0))/INDEX('Planning CPRP'!$G$10:$BA$168,MATCH('Planning Ngrps'!$A46,'Planning CPRP'!$A$10:$A$170,0),MATCH('Planning Ngrps'!W$9,'Planning CPRP'!$G$9:$BA$9,0)),"")</f>
        <v/>
      </c>
      <c r="X46" s="158" t="str">
        <f>IFERROR(INDEX('Jan 2019'!$G$2:$BK$158,MATCH('Planning Ngrps'!$A46,'Jan 2019'!$A$2:$A$160,0),MATCH(X$9,'Jan 2019'!$G$1:$BK$1,0))/INDEX('Planning CPRP'!$G$10:$BA$168,MATCH('Planning Ngrps'!$A46,'Planning CPRP'!$A$10:$A$170,0),MATCH('Planning Ngrps'!X$9,'Planning CPRP'!$G$9:$BA$9,0)),"")</f>
        <v/>
      </c>
      <c r="Y46" s="158" t="str">
        <f>IFERROR(INDEX('Jan 2019'!$G$2:$BK$158,MATCH('Planning Ngrps'!$A46,'Jan 2019'!$A$2:$A$160,0),MATCH(Y$9,'Jan 2019'!$G$1:$BK$1,0))/INDEX('Planning CPRP'!$G$10:$BA$168,MATCH('Planning Ngrps'!$A46,'Planning CPRP'!$A$10:$A$170,0),MATCH('Planning Ngrps'!Y$9,'Planning CPRP'!$G$9:$BA$9,0)),"")</f>
        <v/>
      </c>
      <c r="Z46" s="158" t="str">
        <f>IFERROR(INDEX('Jan 2019'!$G$2:$BK$158,MATCH('Planning Ngrps'!$A46,'Jan 2019'!$A$2:$A$160,0),MATCH(Z$9,'Jan 2019'!$G$1:$BK$1,0))/INDEX('Planning CPRP'!$G$10:$BA$168,MATCH('Planning Ngrps'!$A46,'Planning CPRP'!$A$10:$A$170,0),MATCH('Planning Ngrps'!Z$9,'Planning CPRP'!$G$9:$BA$9,0)),"")</f>
        <v/>
      </c>
      <c r="AA46" s="158" t="str">
        <f>IFERROR(INDEX('Jan 2019'!$G$2:$BK$158,MATCH('Planning Ngrps'!$A46,'Jan 2019'!$A$2:$A$160,0),MATCH(AA$9,'Jan 2019'!$G$1:$BK$1,0))/INDEX('Planning CPRP'!$G$10:$BA$168,MATCH('Planning Ngrps'!$A46,'Planning CPRP'!$A$10:$A$170,0),MATCH('Planning Ngrps'!AA$9,'Planning CPRP'!$G$9:$BA$9,0)),"")</f>
        <v/>
      </c>
      <c r="AB46" s="158" t="str">
        <f>IFERROR(INDEX('Jan 2019'!$G$2:$BK$158,MATCH('Planning Ngrps'!$A46,'Jan 2019'!$A$2:$A$160,0),MATCH(AB$9,'Jan 2019'!$G$1:$BK$1,0))/INDEX('Planning CPRP'!$G$10:$BA$168,MATCH('Planning Ngrps'!$A46,'Planning CPRP'!$A$10:$A$170,0),MATCH('Planning Ngrps'!AB$9,'Planning CPRP'!$G$9:$BA$9,0)),"")</f>
        <v/>
      </c>
      <c r="AC46" s="158" t="str">
        <f>IFERROR(INDEX('Jan 2019'!$G$2:$BK$158,MATCH('Planning Ngrps'!$A46,'Jan 2019'!$A$2:$A$160,0),MATCH(AC$9,'Jan 2019'!$G$1:$BK$1,0))/INDEX('Planning CPRP'!$G$10:$BA$168,MATCH('Planning Ngrps'!$A46,'Planning CPRP'!$A$10:$A$170,0),MATCH('Planning Ngrps'!AC$9,'Planning CPRP'!$G$9:$BA$9,0)),"")</f>
        <v/>
      </c>
      <c r="AD46" s="158" t="str">
        <f>IFERROR(INDEX('Jan 2019'!$G$2:$BK$158,MATCH('Planning Ngrps'!$A46,'Jan 2019'!$A$2:$A$160,0),MATCH(AD$9,'Jan 2019'!$G$1:$BK$1,0))/INDEX('Planning CPRP'!$G$10:$BA$168,MATCH('Planning Ngrps'!$A46,'Planning CPRP'!$A$10:$A$170,0),MATCH('Planning Ngrps'!AD$9,'Planning CPRP'!$G$9:$BA$9,0)),"")</f>
        <v/>
      </c>
      <c r="AE46" s="158" t="str">
        <f>IFERROR(INDEX('Jan 2019'!$G$2:$BK$158,MATCH('Planning Ngrps'!$A46,'Jan 2019'!$A$2:$A$160,0),MATCH(AE$9,'Jan 2019'!$G$1:$BK$1,0))/INDEX('Planning CPRP'!$G$10:$BA$168,MATCH('Planning Ngrps'!$A46,'Planning CPRP'!$A$10:$A$170,0),MATCH('Planning Ngrps'!AE$9,'Planning CPRP'!$G$9:$BA$9,0)),"")</f>
        <v/>
      </c>
      <c r="AF46" s="158" t="str">
        <f>IFERROR(INDEX('Jan 2019'!$G$2:$BK$158,MATCH('Planning Ngrps'!$A46,'Jan 2019'!$A$2:$A$160,0),MATCH(AF$9,'Jan 2019'!$G$1:$BK$1,0))/INDEX('Planning CPRP'!$G$10:$BA$168,MATCH('Planning Ngrps'!$A46,'Planning CPRP'!$A$10:$A$170,0),MATCH('Planning Ngrps'!AF$9,'Planning CPRP'!$G$9:$BA$9,0)),"")</f>
        <v/>
      </c>
      <c r="AG46" s="158" t="str">
        <f>IFERROR(INDEX('Jan 2019'!$G$2:$BK$158,MATCH('Planning Ngrps'!$A46,'Jan 2019'!$A$2:$A$160,0),MATCH(AG$9,'Jan 2019'!$G$1:$BK$1,0))/INDEX('Planning CPRP'!$G$10:$BA$168,MATCH('Planning Ngrps'!$A46,'Planning CPRP'!$A$10:$A$170,0),MATCH('Planning Ngrps'!AG$9,'Planning CPRP'!$G$9:$BA$9,0)),"")</f>
        <v/>
      </c>
      <c r="AH46" s="158" t="str">
        <f>IFERROR(INDEX('Jan 2019'!$G$2:$BK$158,MATCH('Planning Ngrps'!$A46,'Jan 2019'!$A$2:$A$160,0),MATCH(AH$9,'Jan 2019'!$G$1:$BK$1,0))/INDEX('Planning CPRP'!$G$10:$BA$168,MATCH('Planning Ngrps'!$A46,'Planning CPRP'!$A$10:$A$170,0),MATCH('Planning Ngrps'!AH$9,'Planning CPRP'!$G$9:$BA$9,0)),"")</f>
        <v/>
      </c>
      <c r="AI46" s="158" t="str">
        <f>IFERROR(INDEX('Jan 2019'!$G$2:$BK$158,MATCH('Planning Ngrps'!$A46,'Jan 2019'!$A$2:$A$160,0),MATCH(AI$9,'Jan 2019'!$G$1:$BK$1,0))/INDEX('Planning CPRP'!$G$10:$BA$168,MATCH('Planning Ngrps'!$A46,'Planning CPRP'!$A$10:$A$170,0),MATCH('Planning Ngrps'!AI$9,'Planning CPRP'!$G$9:$BA$9,0)),"")</f>
        <v/>
      </c>
      <c r="AJ46" s="158" t="str">
        <f>IFERROR(INDEX('Jan 2019'!$G$2:$BK$158,MATCH('Planning Ngrps'!$A46,'Jan 2019'!$A$2:$A$160,0),MATCH(AJ$9,'Jan 2019'!$G$1:$BK$1,0))/INDEX('Planning CPRP'!$G$10:$BA$168,MATCH('Planning Ngrps'!$A46,'Planning CPRP'!$A$10:$A$170,0),MATCH('Planning Ngrps'!AJ$9,'Planning CPRP'!$G$9:$BA$9,0)),"")</f>
        <v/>
      </c>
      <c r="AK46" s="158" t="str">
        <f>IFERROR(INDEX('Jan 2019'!$G$2:$BK$158,MATCH('Planning Ngrps'!$A46,'Jan 2019'!$A$2:$A$160,0),MATCH(AK$9,'Jan 2019'!$G$1:$BK$1,0))/INDEX('Planning CPRP'!$G$10:$BA$168,MATCH('Planning Ngrps'!$A46,'Planning CPRP'!$A$10:$A$170,0),MATCH('Planning Ngrps'!AK$9,'Planning CPRP'!$G$9:$BA$9,0)),"")</f>
        <v/>
      </c>
      <c r="AL46" s="158" t="str">
        <f>IFERROR(INDEX('Jan 2019'!$G$2:$BK$158,MATCH('Planning Ngrps'!$A46,'Jan 2019'!$A$2:$A$160,0),MATCH(AL$9,'Jan 2019'!$G$1:$BK$1,0))/INDEX('Planning CPRP'!$G$10:$BA$168,MATCH('Planning Ngrps'!$A46,'Planning CPRP'!$A$10:$A$170,0),MATCH('Planning Ngrps'!AL$9,'Planning CPRP'!$G$9:$BA$9,0)),"")</f>
        <v/>
      </c>
      <c r="AM46" s="158" t="str">
        <f>IFERROR(INDEX('Jan 2019'!$G$2:$BK$158,MATCH('Planning Ngrps'!$A46,'Jan 2019'!$A$2:$A$160,0),MATCH(AM$9,'Jan 2019'!$G$1:$BK$1,0))/INDEX('Planning CPRP'!$G$10:$BA$168,MATCH('Planning Ngrps'!$A46,'Planning CPRP'!$A$10:$A$170,0),MATCH('Planning Ngrps'!AM$9,'Planning CPRP'!$G$9:$BA$9,0)),"")</f>
        <v/>
      </c>
      <c r="AN46" s="158" t="str">
        <f>IFERROR(INDEX('Jan 2019'!$G$2:$BK$158,MATCH('Planning Ngrps'!$A46,'Jan 2019'!$A$2:$A$160,0),MATCH(AN$9,'Jan 2019'!$G$1:$BK$1,0))/INDEX('Planning CPRP'!$G$10:$BA$168,MATCH('Planning Ngrps'!$A46,'Planning CPRP'!$A$10:$A$170,0),MATCH('Planning Ngrps'!AN$9,'Planning CPRP'!$G$9:$BA$9,0)),"")</f>
        <v/>
      </c>
      <c r="AO46" s="158" t="str">
        <f>IFERROR(INDEX('Jan 2019'!$G$2:$BK$158,MATCH('Planning Ngrps'!$A46,'Jan 2019'!$A$2:$A$160,0),MATCH(AO$9,'Jan 2019'!$G$1:$BK$1,0))/INDEX('Planning CPRP'!$G$10:$BA$168,MATCH('Planning Ngrps'!$A46,'Planning CPRP'!$A$10:$A$170,0),MATCH('Planning Ngrps'!AO$9,'Planning CPRP'!$G$9:$BA$9,0)),"")</f>
        <v/>
      </c>
      <c r="AP46" s="158" t="str">
        <f>IFERROR(INDEX('Jan 2019'!$G$2:$BK$158,MATCH('Planning Ngrps'!$A46,'Jan 2019'!$A$2:$A$160,0),MATCH(AP$9,'Jan 2019'!$G$1:$BK$1,0))/INDEX('Planning CPRP'!$G$10:$BA$168,MATCH('Planning Ngrps'!$A46,'Planning CPRP'!$A$10:$A$170,0),MATCH('Planning Ngrps'!AP$9,'Planning CPRP'!$G$9:$BA$9,0)),"")</f>
        <v/>
      </c>
      <c r="AQ46" s="158" t="str">
        <f>IFERROR(INDEX('Jan 2019'!$G$2:$BK$158,MATCH('Planning Ngrps'!$A46,'Jan 2019'!$A$2:$A$160,0),MATCH(AQ$9,'Jan 2019'!$G$1:$BK$1,0))/INDEX('Planning CPRP'!$G$10:$BA$168,MATCH('Planning Ngrps'!$A46,'Planning CPRP'!$A$10:$A$170,0),MATCH('Planning Ngrps'!AQ$9,'Planning CPRP'!$G$9:$BA$9,0)),"")</f>
        <v/>
      </c>
      <c r="AR46" s="158" t="str">
        <f>IFERROR(INDEX('Jan 2019'!$G$2:$BK$158,MATCH('Planning Ngrps'!$A46,'Jan 2019'!$A$2:$A$160,0),MATCH(AR$9,'Jan 2019'!$G$1:$BK$1,0))/INDEX('Planning CPRP'!$G$10:$BA$168,MATCH('Planning Ngrps'!$A46,'Planning CPRP'!$A$10:$A$170,0),MATCH('Planning Ngrps'!AR$9,'Planning CPRP'!$G$9:$BA$9,0)),"")</f>
        <v/>
      </c>
      <c r="AS46" s="158" t="str">
        <f>IFERROR(INDEX('Jan 2019'!$G$2:$BK$158,MATCH('Planning Ngrps'!$A46,'Jan 2019'!$A$2:$A$160,0),MATCH(AS$9,'Jan 2019'!$G$1:$BK$1,0))/INDEX('Planning CPRP'!$G$10:$BA$168,MATCH('Planning Ngrps'!$A46,'Planning CPRP'!$A$10:$A$170,0),MATCH('Planning Ngrps'!AS$9,'Planning CPRP'!$G$9:$BA$9,0)),"")</f>
        <v/>
      </c>
      <c r="AT46" s="158" t="str">
        <f>IFERROR(INDEX('Jan 2019'!$G$2:$BK$158,MATCH('Planning Ngrps'!$A46,'Jan 2019'!$A$2:$A$160,0),MATCH(AT$9,'Jan 2019'!$G$1:$BK$1,0))/INDEX('Planning CPRP'!$G$10:$BA$168,MATCH('Planning Ngrps'!$A46,'Planning CPRP'!$A$10:$A$170,0),MATCH('Planning Ngrps'!AT$9,'Planning CPRP'!$G$9:$BA$9,0)),"")</f>
        <v/>
      </c>
      <c r="AU46" s="158" t="str">
        <f>IFERROR(INDEX('Jan 2019'!$G$2:$BK$158,MATCH('Planning Ngrps'!$A46,'Jan 2019'!$A$2:$A$160,0),MATCH(AU$9,'Jan 2019'!$G$1:$BK$1,0))/INDEX('Planning CPRP'!$G$10:$BA$168,MATCH('Planning Ngrps'!$A46,'Planning CPRP'!$A$10:$A$170,0),MATCH('Planning Ngrps'!AU$9,'Planning CPRP'!$G$9:$BA$9,0)),"")</f>
        <v/>
      </c>
      <c r="AV46" s="158" t="str">
        <f>IFERROR(INDEX('Jan 2019'!$G$2:$BK$158,MATCH('Planning Ngrps'!$A46,'Jan 2019'!$A$2:$A$160,0),MATCH(AV$9,'Jan 2019'!$G$1:$BK$1,0))/INDEX('Planning CPRP'!$G$10:$BA$168,MATCH('Planning Ngrps'!$A46,'Planning CPRP'!$A$10:$A$170,0),MATCH('Planning Ngrps'!AV$9,'Planning CPRP'!$G$9:$BA$9,0)),"")</f>
        <v/>
      </c>
      <c r="AW46" s="158" t="str">
        <f>IFERROR(INDEX('Jan 2019'!$G$2:$BK$158,MATCH('Planning Ngrps'!$A46,'Jan 2019'!$A$2:$A$160,0),MATCH(AW$9,'Jan 2019'!$G$1:$BK$1,0))/INDEX('Planning CPRP'!$G$10:$BA$168,MATCH('Planning Ngrps'!$A46,'Planning CPRP'!$A$10:$A$170,0),MATCH('Planning Ngrps'!AW$9,'Planning CPRP'!$G$9:$BA$9,0)),"")</f>
        <v/>
      </c>
      <c r="AX46" s="158" t="str">
        <f>IFERROR(INDEX('Jan 2019'!$G$2:$BK$158,MATCH('Planning Ngrps'!$A46,'Jan 2019'!$A$2:$A$160,0),MATCH(AX$9,'Jan 2019'!$G$1:$BK$1,0))/INDEX('Planning CPRP'!$G$10:$BA$168,MATCH('Planning Ngrps'!$A46,'Planning CPRP'!$A$10:$A$170,0),MATCH('Planning Ngrps'!AX$9,'Planning CPRP'!$G$9:$BA$9,0)),"")</f>
        <v/>
      </c>
      <c r="AY46" s="158" t="str">
        <f>IFERROR(INDEX('Jan 2019'!$G$2:$BK$158,MATCH('Planning Ngrps'!$A46,'Jan 2019'!$A$2:$A$160,0),MATCH(AY$9,'Jan 2019'!$G$1:$BK$1,0))/INDEX('Planning CPRP'!$G$10:$BA$168,MATCH('Planning Ngrps'!$A46,'Planning CPRP'!$A$10:$A$170,0),MATCH('Planning Ngrps'!AY$9,'Planning CPRP'!$G$9:$BA$9,0)),"")</f>
        <v/>
      </c>
      <c r="AZ46" s="158" t="str">
        <f>IFERROR(INDEX('Jan 2019'!$G$2:$BK$158,MATCH('Planning Ngrps'!$A46,'Jan 2019'!$A$2:$A$160,0),MATCH(AZ$9,'Jan 2019'!$G$1:$BK$1,0))/INDEX('Planning CPRP'!$G$10:$BA$168,MATCH('Planning Ngrps'!$A46,'Planning CPRP'!$A$10:$A$170,0),MATCH('Planning Ngrps'!AZ$9,'Planning CPRP'!$G$9:$BA$9,0)),"")</f>
        <v/>
      </c>
      <c r="BA46" s="158" t="str">
        <f>IFERROR(INDEX('Jan 2019'!$G$2:$BK$158,MATCH('Planning Ngrps'!$A46,'Jan 2019'!$A$2:$A$160,0),MATCH(BA$9,'Jan 2019'!$G$1:$BK$1,0))/INDEX('Planning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IFERROR(INDEX('Jan 2019'!$G$2:$BK$158,MATCH('Planning Ngrps'!$A47,'Jan 2019'!$A$2:$A$160,0),MATCH(G$9,'Jan 2019'!$G$1:$BK$1,0))/INDEX('Planning CPRP'!$G$10:$BA$168,MATCH('Planning Ngrps'!$A47,'Planning CPRP'!$A$10:$A$170,0),MATCH('Planning Ngrps'!G$9,'Planning CPRP'!$G$9:$BA$9,0)),"")</f>
        <v/>
      </c>
      <c r="H47" s="158" t="str">
        <f>IFERROR(INDEX('Jan 2019'!$G$2:$BK$158,MATCH('Planning Ngrps'!$A47,'Jan 2019'!$A$2:$A$160,0),MATCH(H$9,'Jan 2019'!$G$1:$BK$1,0))/INDEX('Planning CPRP'!$G$10:$BA$168,MATCH('Planning Ngrps'!$A47,'Planning CPRP'!$A$10:$A$170,0),MATCH('Planning Ngrps'!H$9,'Planning CPRP'!$G$9:$BA$9,0)),"")</f>
        <v/>
      </c>
      <c r="I47" s="158" t="str">
        <f>IFERROR(INDEX('Jan 2019'!$G$2:$BK$158,MATCH('Planning Ngrps'!$A47,'Jan 2019'!$A$2:$A$160,0),MATCH(I$9,'Jan 2019'!$G$1:$BK$1,0))/INDEX('Planning CPRP'!$G$10:$BA$168,MATCH('Planning Ngrps'!$A47,'Planning CPRP'!$A$10:$A$170,0),MATCH('Planning Ngrps'!I$9,'Planning CPRP'!$G$9:$BA$9,0)),"")</f>
        <v/>
      </c>
      <c r="J47" s="158" t="str">
        <f>IFERROR(INDEX('Jan 2019'!$G$2:$BK$158,MATCH('Planning Ngrps'!$A47,'Jan 2019'!$A$2:$A$160,0),MATCH(J$9,'Jan 2019'!$G$1:$BK$1,0))/INDEX('Planning CPRP'!$G$10:$BA$168,MATCH('Planning Ngrps'!$A47,'Planning CPRP'!$A$10:$A$170,0),MATCH('Planning Ngrps'!J$9,'Planning CPRP'!$G$9:$BA$9,0)),"")</f>
        <v/>
      </c>
      <c r="K47" s="158" t="str">
        <f>IFERROR(INDEX('Jan 2019'!$G$2:$BK$158,MATCH('Planning Ngrps'!$A47,'Jan 2019'!$A$2:$A$160,0),MATCH(K$9,'Jan 2019'!$G$1:$BK$1,0))/INDEX('Planning CPRP'!$G$10:$BA$168,MATCH('Planning Ngrps'!$A47,'Planning CPRP'!$A$10:$A$170,0),MATCH('Planning Ngrps'!K$9,'Planning CPRP'!$G$9:$BA$9,0)),"")</f>
        <v/>
      </c>
      <c r="L47" s="158" t="str">
        <f>IFERROR(INDEX('Jan 2019'!$G$2:$BK$158,MATCH('Planning Ngrps'!$A47,'Jan 2019'!$A$2:$A$160,0),MATCH(L$9,'Jan 2019'!$G$1:$BK$1,0))/INDEX('Planning CPRP'!$G$10:$BA$168,MATCH('Planning Ngrps'!$A47,'Planning CPRP'!$A$10:$A$170,0),MATCH('Planning Ngrps'!L$9,'Planning CPRP'!$G$9:$BA$9,0)),"")</f>
        <v/>
      </c>
      <c r="M47" s="158" t="str">
        <f>IFERROR(INDEX('Jan 2019'!$G$2:$BK$158,MATCH('Planning Ngrps'!$A47,'Jan 2019'!$A$2:$A$160,0),MATCH(M$9,'Jan 2019'!$G$1:$BK$1,0))/INDEX('Planning CPRP'!$G$10:$BA$168,MATCH('Planning Ngrps'!$A47,'Planning CPRP'!$A$10:$A$170,0),MATCH('Planning Ngrps'!M$9,'Planning CPRP'!$G$9:$BA$9,0)),"")</f>
        <v/>
      </c>
      <c r="N47" s="158" t="str">
        <f>IFERROR(INDEX('Jan 2019'!$G$2:$BK$158,MATCH('Planning Ngrps'!$A47,'Jan 2019'!$A$2:$A$160,0),MATCH(N$9,'Jan 2019'!$G$1:$BK$1,0))/INDEX('Planning CPRP'!$G$10:$BA$168,MATCH('Planning Ngrps'!$A47,'Planning CPRP'!$A$10:$A$170,0),MATCH('Planning Ngrps'!N$9,'Planning CPRP'!$G$9:$BA$9,0)),"")</f>
        <v/>
      </c>
      <c r="O47" s="158" t="str">
        <f>IFERROR(INDEX('Jan 2019'!$G$2:$BK$158,MATCH('Planning Ngrps'!$A47,'Jan 2019'!$A$2:$A$160,0),MATCH(O$9,'Jan 2019'!$G$1:$BK$1,0))/INDEX('Planning CPRP'!$G$10:$BA$168,MATCH('Planning Ngrps'!$A47,'Planning CPRP'!$A$10:$A$170,0),MATCH('Planning Ngrps'!O$9,'Planning CPRP'!$G$9:$BA$9,0)),"")</f>
        <v/>
      </c>
      <c r="P47" s="158" t="str">
        <f>IFERROR(INDEX('Jan 2019'!$G$2:$BK$158,MATCH('Planning Ngrps'!$A47,'Jan 2019'!$A$2:$A$160,0),MATCH(P$9,'Jan 2019'!$G$1:$BK$1,0))/INDEX('Planning CPRP'!$G$10:$BA$168,MATCH('Planning Ngrps'!$A47,'Planning CPRP'!$A$10:$A$170,0),MATCH('Planning Ngrps'!P$9,'Planning CPRP'!$G$9:$BA$9,0)),"")</f>
        <v/>
      </c>
      <c r="Q47" s="158" t="str">
        <f>IFERROR(INDEX('Jan 2019'!$G$2:$BK$158,MATCH('Planning Ngrps'!$A47,'Jan 2019'!$A$2:$A$160,0),MATCH(Q$9,'Jan 2019'!$G$1:$BK$1,0))/INDEX('Planning CPRP'!$G$10:$BA$168,MATCH('Planning Ngrps'!$A47,'Planning CPRP'!$A$10:$A$170,0),MATCH('Planning Ngrps'!Q$9,'Planning CPRP'!$G$9:$BA$9,0)),"")</f>
        <v/>
      </c>
      <c r="R47" s="158" t="str">
        <f>IFERROR(INDEX('Jan 2019'!$G$2:$BK$158,MATCH('Planning Ngrps'!$A47,'Jan 2019'!$A$2:$A$160,0),MATCH(R$9,'Jan 2019'!$G$1:$BK$1,0))/INDEX('Planning CPRP'!$G$10:$BA$168,MATCH('Planning Ngrps'!$A47,'Planning CPRP'!$A$10:$A$170,0),MATCH('Planning Ngrps'!R$9,'Planning CPRP'!$G$9:$BA$9,0)),"")</f>
        <v/>
      </c>
      <c r="S47" s="158" t="str">
        <f>IFERROR(INDEX('Jan 2019'!$G$2:$BK$158,MATCH('Planning Ngrps'!$A47,'Jan 2019'!$A$2:$A$160,0),MATCH(S$9,'Jan 2019'!$G$1:$BK$1,0))/INDEX('Planning CPRP'!$G$10:$BA$168,MATCH('Planning Ngrps'!$A47,'Planning CPRP'!$A$10:$A$170,0),MATCH('Planning Ngrps'!S$9,'Planning CPRP'!$G$9:$BA$9,0)),"")</f>
        <v/>
      </c>
      <c r="T47" s="158" t="str">
        <f>IFERROR(INDEX('Jan 2019'!$G$2:$BK$158,MATCH('Planning Ngrps'!$A47,'Jan 2019'!$A$2:$A$160,0),MATCH(T$9,'Jan 2019'!$G$1:$BK$1,0))/INDEX('Planning CPRP'!$G$10:$BA$168,MATCH('Planning Ngrps'!$A47,'Planning CPRP'!$A$10:$A$170,0),MATCH('Planning Ngrps'!T$9,'Planning CPRP'!$G$9:$BA$9,0)),"")</f>
        <v/>
      </c>
      <c r="U47" s="158" t="str">
        <f>IFERROR(INDEX('Jan 2019'!$G$2:$BK$158,MATCH('Planning Ngrps'!$A47,'Jan 2019'!$A$2:$A$160,0),MATCH(U$9,'Jan 2019'!$G$1:$BK$1,0))/INDEX('Planning CPRP'!$G$10:$BA$168,MATCH('Planning Ngrps'!$A47,'Planning CPRP'!$A$10:$A$170,0),MATCH('Planning Ngrps'!U$9,'Planning CPRP'!$G$9:$BA$9,0)),"")</f>
        <v/>
      </c>
      <c r="V47" s="158" t="str">
        <f>IFERROR(INDEX('Jan 2019'!$G$2:$BK$158,MATCH('Planning Ngrps'!$A47,'Jan 2019'!$A$2:$A$160,0),MATCH(V$9,'Jan 2019'!$G$1:$BK$1,0))/INDEX('Planning CPRP'!$G$10:$BA$168,MATCH('Planning Ngrps'!$A47,'Planning CPRP'!$A$10:$A$170,0),MATCH('Planning Ngrps'!V$9,'Planning CPRP'!$G$9:$BA$9,0)),"")</f>
        <v/>
      </c>
      <c r="W47" s="158" t="str">
        <f>IFERROR(INDEX('Jan 2019'!$G$2:$BK$158,MATCH('Planning Ngrps'!$A47,'Jan 2019'!$A$2:$A$160,0),MATCH(W$9,'Jan 2019'!$G$1:$BK$1,0))/INDEX('Planning CPRP'!$G$10:$BA$168,MATCH('Planning Ngrps'!$A47,'Planning CPRP'!$A$10:$A$170,0),MATCH('Planning Ngrps'!W$9,'Planning CPRP'!$G$9:$BA$9,0)),"")</f>
        <v/>
      </c>
      <c r="X47" s="158" t="str">
        <f>IFERROR(INDEX('Jan 2019'!$G$2:$BK$158,MATCH('Planning Ngrps'!$A47,'Jan 2019'!$A$2:$A$160,0),MATCH(X$9,'Jan 2019'!$G$1:$BK$1,0))/INDEX('Planning CPRP'!$G$10:$BA$168,MATCH('Planning Ngrps'!$A47,'Planning CPRP'!$A$10:$A$170,0),MATCH('Planning Ngrps'!X$9,'Planning CPRP'!$G$9:$BA$9,0)),"")</f>
        <v/>
      </c>
      <c r="Y47" s="158" t="str">
        <f>IFERROR(INDEX('Jan 2019'!$G$2:$BK$158,MATCH('Planning Ngrps'!$A47,'Jan 2019'!$A$2:$A$160,0),MATCH(Y$9,'Jan 2019'!$G$1:$BK$1,0))/INDEX('Planning CPRP'!$G$10:$BA$168,MATCH('Planning Ngrps'!$A47,'Planning CPRP'!$A$10:$A$170,0),MATCH('Planning Ngrps'!Y$9,'Planning CPRP'!$G$9:$BA$9,0)),"")</f>
        <v/>
      </c>
      <c r="Z47" s="158" t="str">
        <f>IFERROR(INDEX('Jan 2019'!$G$2:$BK$158,MATCH('Planning Ngrps'!$A47,'Jan 2019'!$A$2:$A$160,0),MATCH(Z$9,'Jan 2019'!$G$1:$BK$1,0))/INDEX('Planning CPRP'!$G$10:$BA$168,MATCH('Planning Ngrps'!$A47,'Planning CPRP'!$A$10:$A$170,0),MATCH('Planning Ngrps'!Z$9,'Planning CPRP'!$G$9:$BA$9,0)),"")</f>
        <v/>
      </c>
      <c r="AA47" s="158" t="str">
        <f>IFERROR(INDEX('Jan 2019'!$G$2:$BK$158,MATCH('Planning Ngrps'!$A47,'Jan 2019'!$A$2:$A$160,0),MATCH(AA$9,'Jan 2019'!$G$1:$BK$1,0))/INDEX('Planning CPRP'!$G$10:$BA$168,MATCH('Planning Ngrps'!$A47,'Planning CPRP'!$A$10:$A$170,0),MATCH('Planning Ngrps'!AA$9,'Planning CPRP'!$G$9:$BA$9,0)),"")</f>
        <v/>
      </c>
      <c r="AB47" s="158" t="str">
        <f>IFERROR(INDEX('Jan 2019'!$G$2:$BK$158,MATCH('Planning Ngrps'!$A47,'Jan 2019'!$A$2:$A$160,0),MATCH(AB$9,'Jan 2019'!$G$1:$BK$1,0))/INDEX('Planning CPRP'!$G$10:$BA$168,MATCH('Planning Ngrps'!$A47,'Planning CPRP'!$A$10:$A$170,0),MATCH('Planning Ngrps'!AB$9,'Planning CPRP'!$G$9:$BA$9,0)),"")</f>
        <v/>
      </c>
      <c r="AC47" s="158" t="str">
        <f>IFERROR(INDEX('Jan 2019'!$G$2:$BK$158,MATCH('Planning Ngrps'!$A47,'Jan 2019'!$A$2:$A$160,0),MATCH(AC$9,'Jan 2019'!$G$1:$BK$1,0))/INDEX('Planning CPRP'!$G$10:$BA$168,MATCH('Planning Ngrps'!$A47,'Planning CPRP'!$A$10:$A$170,0),MATCH('Planning Ngrps'!AC$9,'Planning CPRP'!$G$9:$BA$9,0)),"")</f>
        <v/>
      </c>
      <c r="AD47" s="158" t="str">
        <f>IFERROR(INDEX('Jan 2019'!$G$2:$BK$158,MATCH('Planning Ngrps'!$A47,'Jan 2019'!$A$2:$A$160,0),MATCH(AD$9,'Jan 2019'!$G$1:$BK$1,0))/INDEX('Planning CPRP'!$G$10:$BA$168,MATCH('Planning Ngrps'!$A47,'Planning CPRP'!$A$10:$A$170,0),MATCH('Planning Ngrps'!AD$9,'Planning CPRP'!$G$9:$BA$9,0)),"")</f>
        <v/>
      </c>
      <c r="AE47" s="158" t="str">
        <f>IFERROR(INDEX('Jan 2019'!$G$2:$BK$158,MATCH('Planning Ngrps'!$A47,'Jan 2019'!$A$2:$A$160,0),MATCH(AE$9,'Jan 2019'!$G$1:$BK$1,0))/INDEX('Planning CPRP'!$G$10:$BA$168,MATCH('Planning Ngrps'!$A47,'Planning CPRP'!$A$10:$A$170,0),MATCH('Planning Ngrps'!AE$9,'Planning CPRP'!$G$9:$BA$9,0)),"")</f>
        <v/>
      </c>
      <c r="AF47" s="158" t="str">
        <f>IFERROR(INDEX('Jan 2019'!$G$2:$BK$158,MATCH('Planning Ngrps'!$A47,'Jan 2019'!$A$2:$A$160,0),MATCH(AF$9,'Jan 2019'!$G$1:$BK$1,0))/INDEX('Planning CPRP'!$G$10:$BA$168,MATCH('Planning Ngrps'!$A47,'Planning CPRP'!$A$10:$A$170,0),MATCH('Planning Ngrps'!AF$9,'Planning CPRP'!$G$9:$BA$9,0)),"")</f>
        <v/>
      </c>
      <c r="AG47" s="158" t="str">
        <f>IFERROR(INDEX('Jan 2019'!$G$2:$BK$158,MATCH('Planning Ngrps'!$A47,'Jan 2019'!$A$2:$A$160,0),MATCH(AG$9,'Jan 2019'!$G$1:$BK$1,0))/INDEX('Planning CPRP'!$G$10:$BA$168,MATCH('Planning Ngrps'!$A47,'Planning CPRP'!$A$10:$A$170,0),MATCH('Planning Ngrps'!AG$9,'Planning CPRP'!$G$9:$BA$9,0)),"")</f>
        <v/>
      </c>
      <c r="AH47" s="158" t="str">
        <f>IFERROR(INDEX('Jan 2019'!$G$2:$BK$158,MATCH('Planning Ngrps'!$A47,'Jan 2019'!$A$2:$A$160,0),MATCH(AH$9,'Jan 2019'!$G$1:$BK$1,0))/INDEX('Planning CPRP'!$G$10:$BA$168,MATCH('Planning Ngrps'!$A47,'Planning CPRP'!$A$10:$A$170,0),MATCH('Planning Ngrps'!AH$9,'Planning CPRP'!$G$9:$BA$9,0)),"")</f>
        <v/>
      </c>
      <c r="AI47" s="158" t="str">
        <f>IFERROR(INDEX('Jan 2019'!$G$2:$BK$158,MATCH('Planning Ngrps'!$A47,'Jan 2019'!$A$2:$A$160,0),MATCH(AI$9,'Jan 2019'!$G$1:$BK$1,0))/INDEX('Planning CPRP'!$G$10:$BA$168,MATCH('Planning Ngrps'!$A47,'Planning CPRP'!$A$10:$A$170,0),MATCH('Planning Ngrps'!AI$9,'Planning CPRP'!$G$9:$BA$9,0)),"")</f>
        <v/>
      </c>
      <c r="AJ47" s="158" t="str">
        <f>IFERROR(INDEX('Jan 2019'!$G$2:$BK$158,MATCH('Planning Ngrps'!$A47,'Jan 2019'!$A$2:$A$160,0),MATCH(AJ$9,'Jan 2019'!$G$1:$BK$1,0))/INDEX('Planning CPRP'!$G$10:$BA$168,MATCH('Planning Ngrps'!$A47,'Planning CPRP'!$A$10:$A$170,0),MATCH('Planning Ngrps'!AJ$9,'Planning CPRP'!$G$9:$BA$9,0)),"")</f>
        <v/>
      </c>
      <c r="AK47" s="158" t="str">
        <f>IFERROR(INDEX('Jan 2019'!$G$2:$BK$158,MATCH('Planning Ngrps'!$A47,'Jan 2019'!$A$2:$A$160,0),MATCH(AK$9,'Jan 2019'!$G$1:$BK$1,0))/INDEX('Planning CPRP'!$G$10:$BA$168,MATCH('Planning Ngrps'!$A47,'Planning CPRP'!$A$10:$A$170,0),MATCH('Planning Ngrps'!AK$9,'Planning CPRP'!$G$9:$BA$9,0)),"")</f>
        <v/>
      </c>
      <c r="AL47" s="158" t="str">
        <f>IFERROR(INDEX('Jan 2019'!$G$2:$BK$158,MATCH('Planning Ngrps'!$A47,'Jan 2019'!$A$2:$A$160,0),MATCH(AL$9,'Jan 2019'!$G$1:$BK$1,0))/INDEX('Planning CPRP'!$G$10:$BA$168,MATCH('Planning Ngrps'!$A47,'Planning CPRP'!$A$10:$A$170,0),MATCH('Planning Ngrps'!AL$9,'Planning CPRP'!$G$9:$BA$9,0)),"")</f>
        <v/>
      </c>
      <c r="AM47" s="158" t="str">
        <f>IFERROR(INDEX('Jan 2019'!$G$2:$BK$158,MATCH('Planning Ngrps'!$A47,'Jan 2019'!$A$2:$A$160,0),MATCH(AM$9,'Jan 2019'!$G$1:$BK$1,0))/INDEX('Planning CPRP'!$G$10:$BA$168,MATCH('Planning Ngrps'!$A47,'Planning CPRP'!$A$10:$A$170,0),MATCH('Planning Ngrps'!AM$9,'Planning CPRP'!$G$9:$BA$9,0)),"")</f>
        <v/>
      </c>
      <c r="AN47" s="158" t="str">
        <f>IFERROR(INDEX('Jan 2019'!$G$2:$BK$158,MATCH('Planning Ngrps'!$A47,'Jan 2019'!$A$2:$A$160,0),MATCH(AN$9,'Jan 2019'!$G$1:$BK$1,0))/INDEX('Planning CPRP'!$G$10:$BA$168,MATCH('Planning Ngrps'!$A47,'Planning CPRP'!$A$10:$A$170,0),MATCH('Planning Ngrps'!AN$9,'Planning CPRP'!$G$9:$BA$9,0)),"")</f>
        <v/>
      </c>
      <c r="AO47" s="158" t="str">
        <f>IFERROR(INDEX('Jan 2019'!$G$2:$BK$158,MATCH('Planning Ngrps'!$A47,'Jan 2019'!$A$2:$A$160,0),MATCH(AO$9,'Jan 2019'!$G$1:$BK$1,0))/INDEX('Planning CPRP'!$G$10:$BA$168,MATCH('Planning Ngrps'!$A47,'Planning CPRP'!$A$10:$A$170,0),MATCH('Planning Ngrps'!AO$9,'Planning CPRP'!$G$9:$BA$9,0)),"")</f>
        <v/>
      </c>
      <c r="AP47" s="158" t="str">
        <f>IFERROR(INDEX('Jan 2019'!$G$2:$BK$158,MATCH('Planning Ngrps'!$A47,'Jan 2019'!$A$2:$A$160,0),MATCH(AP$9,'Jan 2019'!$G$1:$BK$1,0))/INDEX('Planning CPRP'!$G$10:$BA$168,MATCH('Planning Ngrps'!$A47,'Planning CPRP'!$A$10:$A$170,0),MATCH('Planning Ngrps'!AP$9,'Planning CPRP'!$G$9:$BA$9,0)),"")</f>
        <v/>
      </c>
      <c r="AQ47" s="158" t="str">
        <f>IFERROR(INDEX('Jan 2019'!$G$2:$BK$158,MATCH('Planning Ngrps'!$A47,'Jan 2019'!$A$2:$A$160,0),MATCH(AQ$9,'Jan 2019'!$G$1:$BK$1,0))/INDEX('Planning CPRP'!$G$10:$BA$168,MATCH('Planning Ngrps'!$A47,'Planning CPRP'!$A$10:$A$170,0),MATCH('Planning Ngrps'!AQ$9,'Planning CPRP'!$G$9:$BA$9,0)),"")</f>
        <v/>
      </c>
      <c r="AR47" s="158" t="str">
        <f>IFERROR(INDEX('Jan 2019'!$G$2:$BK$158,MATCH('Planning Ngrps'!$A47,'Jan 2019'!$A$2:$A$160,0),MATCH(AR$9,'Jan 2019'!$G$1:$BK$1,0))/INDEX('Planning CPRP'!$G$10:$BA$168,MATCH('Planning Ngrps'!$A47,'Planning CPRP'!$A$10:$A$170,0),MATCH('Planning Ngrps'!AR$9,'Planning CPRP'!$G$9:$BA$9,0)),"")</f>
        <v/>
      </c>
      <c r="AS47" s="158" t="str">
        <f>IFERROR(INDEX('Jan 2019'!$G$2:$BK$158,MATCH('Planning Ngrps'!$A47,'Jan 2019'!$A$2:$A$160,0),MATCH(AS$9,'Jan 2019'!$G$1:$BK$1,0))/INDEX('Planning CPRP'!$G$10:$BA$168,MATCH('Planning Ngrps'!$A47,'Planning CPRP'!$A$10:$A$170,0),MATCH('Planning Ngrps'!AS$9,'Planning CPRP'!$G$9:$BA$9,0)),"")</f>
        <v/>
      </c>
      <c r="AT47" s="158" t="str">
        <f>IFERROR(INDEX('Jan 2019'!$G$2:$BK$158,MATCH('Planning Ngrps'!$A47,'Jan 2019'!$A$2:$A$160,0),MATCH(AT$9,'Jan 2019'!$G$1:$BK$1,0))/INDEX('Planning CPRP'!$G$10:$BA$168,MATCH('Planning Ngrps'!$A47,'Planning CPRP'!$A$10:$A$170,0),MATCH('Planning Ngrps'!AT$9,'Planning CPRP'!$G$9:$BA$9,0)),"")</f>
        <v/>
      </c>
      <c r="AU47" s="158" t="str">
        <f>IFERROR(INDEX('Jan 2019'!$G$2:$BK$158,MATCH('Planning Ngrps'!$A47,'Jan 2019'!$A$2:$A$160,0),MATCH(AU$9,'Jan 2019'!$G$1:$BK$1,0))/INDEX('Planning CPRP'!$G$10:$BA$168,MATCH('Planning Ngrps'!$A47,'Planning CPRP'!$A$10:$A$170,0),MATCH('Planning Ngrps'!AU$9,'Planning CPRP'!$G$9:$BA$9,0)),"")</f>
        <v/>
      </c>
      <c r="AV47" s="158" t="str">
        <f>IFERROR(INDEX('Jan 2019'!$G$2:$BK$158,MATCH('Planning Ngrps'!$A47,'Jan 2019'!$A$2:$A$160,0),MATCH(AV$9,'Jan 2019'!$G$1:$BK$1,0))/INDEX('Planning CPRP'!$G$10:$BA$168,MATCH('Planning Ngrps'!$A47,'Planning CPRP'!$A$10:$A$170,0),MATCH('Planning Ngrps'!AV$9,'Planning CPRP'!$G$9:$BA$9,0)),"")</f>
        <v/>
      </c>
      <c r="AW47" s="158" t="str">
        <f>IFERROR(INDEX('Jan 2019'!$G$2:$BK$158,MATCH('Planning Ngrps'!$A47,'Jan 2019'!$A$2:$A$160,0),MATCH(AW$9,'Jan 2019'!$G$1:$BK$1,0))/INDEX('Planning CPRP'!$G$10:$BA$168,MATCH('Planning Ngrps'!$A47,'Planning CPRP'!$A$10:$A$170,0),MATCH('Planning Ngrps'!AW$9,'Planning CPRP'!$G$9:$BA$9,0)),"")</f>
        <v/>
      </c>
      <c r="AX47" s="158" t="str">
        <f>IFERROR(INDEX('Jan 2019'!$G$2:$BK$158,MATCH('Planning Ngrps'!$A47,'Jan 2019'!$A$2:$A$160,0),MATCH(AX$9,'Jan 2019'!$G$1:$BK$1,0))/INDEX('Planning CPRP'!$G$10:$BA$168,MATCH('Planning Ngrps'!$A47,'Planning CPRP'!$A$10:$A$170,0),MATCH('Planning Ngrps'!AX$9,'Planning CPRP'!$G$9:$BA$9,0)),"")</f>
        <v/>
      </c>
      <c r="AY47" s="158" t="str">
        <f>IFERROR(INDEX('Jan 2019'!$G$2:$BK$158,MATCH('Planning Ngrps'!$A47,'Jan 2019'!$A$2:$A$160,0),MATCH(AY$9,'Jan 2019'!$G$1:$BK$1,0))/INDEX('Planning CPRP'!$G$10:$BA$168,MATCH('Planning Ngrps'!$A47,'Planning CPRP'!$A$10:$A$170,0),MATCH('Planning Ngrps'!AY$9,'Planning CPRP'!$G$9:$BA$9,0)),"")</f>
        <v/>
      </c>
      <c r="AZ47" s="158" t="str">
        <f>IFERROR(INDEX('Jan 2019'!$G$2:$BK$158,MATCH('Planning Ngrps'!$A47,'Jan 2019'!$A$2:$A$160,0),MATCH(AZ$9,'Jan 2019'!$G$1:$BK$1,0))/INDEX('Planning CPRP'!$G$10:$BA$168,MATCH('Planning Ngrps'!$A47,'Planning CPRP'!$A$10:$A$170,0),MATCH('Planning Ngrps'!AZ$9,'Planning CPRP'!$G$9:$BA$9,0)),"")</f>
        <v/>
      </c>
      <c r="BA47" s="158" t="str">
        <f>IFERROR(INDEX('Jan 2019'!$G$2:$BK$158,MATCH('Planning Ngrps'!$A47,'Jan 2019'!$A$2:$A$160,0),MATCH(BA$9,'Jan 2019'!$G$1:$BK$1,0))/INDEX('Planning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IFERROR(INDEX('Jan 2019'!$G$2:$BK$158,MATCH('Planning Ngrps'!$A48,'Jan 2019'!$A$2:$A$160,0),MATCH(G$9,'Jan 2019'!$G$1:$BK$1,0))/INDEX('Planning CPRP'!$G$10:$BA$168,MATCH('Planning Ngrps'!$A48,'Planning CPRP'!$A$10:$A$170,0),MATCH('Planning Ngrps'!G$9,'Planning CPRP'!$G$9:$BA$9,0)),"")</f>
        <v/>
      </c>
      <c r="H48" s="158" t="str">
        <f>IFERROR(INDEX('Jan 2019'!$G$2:$BK$158,MATCH('Planning Ngrps'!$A48,'Jan 2019'!$A$2:$A$160,0),MATCH(H$9,'Jan 2019'!$G$1:$BK$1,0))/INDEX('Planning CPRP'!$G$10:$BA$168,MATCH('Planning Ngrps'!$A48,'Planning CPRP'!$A$10:$A$170,0),MATCH('Planning Ngrps'!H$9,'Planning CPRP'!$G$9:$BA$9,0)),"")</f>
        <v/>
      </c>
      <c r="I48" s="158" t="str">
        <f>IFERROR(INDEX('Jan 2019'!$G$2:$BK$158,MATCH('Planning Ngrps'!$A48,'Jan 2019'!$A$2:$A$160,0),MATCH(I$9,'Jan 2019'!$G$1:$BK$1,0))/INDEX('Planning CPRP'!$G$10:$BA$168,MATCH('Planning Ngrps'!$A48,'Planning CPRP'!$A$10:$A$170,0),MATCH('Planning Ngrps'!I$9,'Planning CPRP'!$G$9:$BA$9,0)),"")</f>
        <v/>
      </c>
      <c r="J48" s="158" t="str">
        <f>IFERROR(INDEX('Jan 2019'!$G$2:$BK$158,MATCH('Planning Ngrps'!$A48,'Jan 2019'!$A$2:$A$160,0),MATCH(J$9,'Jan 2019'!$G$1:$BK$1,0))/INDEX('Planning CPRP'!$G$10:$BA$168,MATCH('Planning Ngrps'!$A48,'Planning CPRP'!$A$10:$A$170,0),MATCH('Planning Ngrps'!J$9,'Planning CPRP'!$G$9:$BA$9,0)),"")</f>
        <v/>
      </c>
      <c r="K48" s="158" t="str">
        <f>IFERROR(INDEX('Jan 2019'!$G$2:$BK$158,MATCH('Planning Ngrps'!$A48,'Jan 2019'!$A$2:$A$160,0),MATCH(K$9,'Jan 2019'!$G$1:$BK$1,0))/INDEX('Planning CPRP'!$G$10:$BA$168,MATCH('Planning Ngrps'!$A48,'Planning CPRP'!$A$10:$A$170,0),MATCH('Planning Ngrps'!K$9,'Planning CPRP'!$G$9:$BA$9,0)),"")</f>
        <v/>
      </c>
      <c r="L48" s="158" t="str">
        <f>IFERROR(INDEX('Jan 2019'!$G$2:$BK$158,MATCH('Planning Ngrps'!$A48,'Jan 2019'!$A$2:$A$160,0),MATCH(L$9,'Jan 2019'!$G$1:$BK$1,0))/INDEX('Planning CPRP'!$G$10:$BA$168,MATCH('Planning Ngrps'!$A48,'Planning CPRP'!$A$10:$A$170,0),MATCH('Planning Ngrps'!L$9,'Planning CPRP'!$G$9:$BA$9,0)),"")</f>
        <v/>
      </c>
      <c r="M48" s="158" t="str">
        <f>IFERROR(INDEX('Jan 2019'!$G$2:$BK$158,MATCH('Planning Ngrps'!$A48,'Jan 2019'!$A$2:$A$160,0),MATCH(M$9,'Jan 2019'!$G$1:$BK$1,0))/INDEX('Planning CPRP'!$G$10:$BA$168,MATCH('Planning Ngrps'!$A48,'Planning CPRP'!$A$10:$A$170,0),MATCH('Planning Ngrps'!M$9,'Planning CPRP'!$G$9:$BA$9,0)),"")</f>
        <v/>
      </c>
      <c r="N48" s="158" t="str">
        <f>IFERROR(INDEX('Jan 2019'!$G$2:$BK$158,MATCH('Planning Ngrps'!$A48,'Jan 2019'!$A$2:$A$160,0),MATCH(N$9,'Jan 2019'!$G$1:$BK$1,0))/INDEX('Planning CPRP'!$G$10:$BA$168,MATCH('Planning Ngrps'!$A48,'Planning CPRP'!$A$10:$A$170,0),MATCH('Planning Ngrps'!N$9,'Planning CPRP'!$G$9:$BA$9,0)),"")</f>
        <v/>
      </c>
      <c r="O48" s="158" t="str">
        <f>IFERROR(INDEX('Jan 2019'!$G$2:$BK$158,MATCH('Planning Ngrps'!$A48,'Jan 2019'!$A$2:$A$160,0),MATCH(O$9,'Jan 2019'!$G$1:$BK$1,0))/INDEX('Planning CPRP'!$G$10:$BA$168,MATCH('Planning Ngrps'!$A48,'Planning CPRP'!$A$10:$A$170,0),MATCH('Planning Ngrps'!O$9,'Planning CPRP'!$G$9:$BA$9,0)),"")</f>
        <v/>
      </c>
      <c r="P48" s="158" t="str">
        <f>IFERROR(INDEX('Jan 2019'!$G$2:$BK$158,MATCH('Planning Ngrps'!$A48,'Jan 2019'!$A$2:$A$160,0),MATCH(P$9,'Jan 2019'!$G$1:$BK$1,0))/INDEX('Planning CPRP'!$G$10:$BA$168,MATCH('Planning Ngrps'!$A48,'Planning CPRP'!$A$10:$A$170,0),MATCH('Planning Ngrps'!P$9,'Planning CPRP'!$G$9:$BA$9,0)),"")</f>
        <v/>
      </c>
      <c r="Q48" s="158" t="str">
        <f>IFERROR(INDEX('Jan 2019'!$G$2:$BK$158,MATCH('Planning Ngrps'!$A48,'Jan 2019'!$A$2:$A$160,0),MATCH(Q$9,'Jan 2019'!$G$1:$BK$1,0))/INDEX('Planning CPRP'!$G$10:$BA$168,MATCH('Planning Ngrps'!$A48,'Planning CPRP'!$A$10:$A$170,0),MATCH('Planning Ngrps'!Q$9,'Planning CPRP'!$G$9:$BA$9,0)),"")</f>
        <v/>
      </c>
      <c r="R48" s="158" t="str">
        <f>IFERROR(INDEX('Jan 2019'!$G$2:$BK$158,MATCH('Planning Ngrps'!$A48,'Jan 2019'!$A$2:$A$160,0),MATCH(R$9,'Jan 2019'!$G$1:$BK$1,0))/INDEX('Planning CPRP'!$G$10:$BA$168,MATCH('Planning Ngrps'!$A48,'Planning CPRP'!$A$10:$A$170,0),MATCH('Planning Ngrps'!R$9,'Planning CPRP'!$G$9:$BA$9,0)),"")</f>
        <v/>
      </c>
      <c r="S48" s="158" t="str">
        <f>IFERROR(INDEX('Jan 2019'!$G$2:$BK$158,MATCH('Planning Ngrps'!$A48,'Jan 2019'!$A$2:$A$160,0),MATCH(S$9,'Jan 2019'!$G$1:$BK$1,0))/INDEX('Planning CPRP'!$G$10:$BA$168,MATCH('Planning Ngrps'!$A48,'Planning CPRP'!$A$10:$A$170,0),MATCH('Planning Ngrps'!S$9,'Planning CPRP'!$G$9:$BA$9,0)),"")</f>
        <v/>
      </c>
      <c r="T48" s="158" t="str">
        <f>IFERROR(INDEX('Jan 2019'!$G$2:$BK$158,MATCH('Planning Ngrps'!$A48,'Jan 2019'!$A$2:$A$160,0),MATCH(T$9,'Jan 2019'!$G$1:$BK$1,0))/INDEX('Planning CPRP'!$G$10:$BA$168,MATCH('Planning Ngrps'!$A48,'Planning CPRP'!$A$10:$A$170,0),MATCH('Planning Ngrps'!T$9,'Planning CPRP'!$G$9:$BA$9,0)),"")</f>
        <v/>
      </c>
      <c r="U48" s="158" t="str">
        <f>IFERROR(INDEX('Jan 2019'!$G$2:$BK$158,MATCH('Planning Ngrps'!$A48,'Jan 2019'!$A$2:$A$160,0),MATCH(U$9,'Jan 2019'!$G$1:$BK$1,0))/INDEX('Planning CPRP'!$G$10:$BA$168,MATCH('Planning Ngrps'!$A48,'Planning CPRP'!$A$10:$A$170,0),MATCH('Planning Ngrps'!U$9,'Planning CPRP'!$G$9:$BA$9,0)),"")</f>
        <v/>
      </c>
      <c r="V48" s="158" t="str">
        <f>IFERROR(INDEX('Jan 2019'!$G$2:$BK$158,MATCH('Planning Ngrps'!$A48,'Jan 2019'!$A$2:$A$160,0),MATCH(V$9,'Jan 2019'!$G$1:$BK$1,0))/INDEX('Planning CPRP'!$G$10:$BA$168,MATCH('Planning Ngrps'!$A48,'Planning CPRP'!$A$10:$A$170,0),MATCH('Planning Ngrps'!V$9,'Planning CPRP'!$G$9:$BA$9,0)),"")</f>
        <v/>
      </c>
      <c r="W48" s="158" t="str">
        <f>IFERROR(INDEX('Jan 2019'!$G$2:$BK$158,MATCH('Planning Ngrps'!$A48,'Jan 2019'!$A$2:$A$160,0),MATCH(W$9,'Jan 2019'!$G$1:$BK$1,0))/INDEX('Planning CPRP'!$G$10:$BA$168,MATCH('Planning Ngrps'!$A48,'Planning CPRP'!$A$10:$A$170,0),MATCH('Planning Ngrps'!W$9,'Planning CPRP'!$G$9:$BA$9,0)),"")</f>
        <v/>
      </c>
      <c r="X48" s="158" t="str">
        <f>IFERROR(INDEX('Jan 2019'!$G$2:$BK$158,MATCH('Planning Ngrps'!$A48,'Jan 2019'!$A$2:$A$160,0),MATCH(X$9,'Jan 2019'!$G$1:$BK$1,0))/INDEX('Planning CPRP'!$G$10:$BA$168,MATCH('Planning Ngrps'!$A48,'Planning CPRP'!$A$10:$A$170,0),MATCH('Planning Ngrps'!X$9,'Planning CPRP'!$G$9:$BA$9,0)),"")</f>
        <v/>
      </c>
      <c r="Y48" s="158" t="str">
        <f>IFERROR(INDEX('Jan 2019'!$G$2:$BK$158,MATCH('Planning Ngrps'!$A48,'Jan 2019'!$A$2:$A$160,0),MATCH(Y$9,'Jan 2019'!$G$1:$BK$1,0))/INDEX('Planning CPRP'!$G$10:$BA$168,MATCH('Planning Ngrps'!$A48,'Planning CPRP'!$A$10:$A$170,0),MATCH('Planning Ngrps'!Y$9,'Planning CPRP'!$G$9:$BA$9,0)),"")</f>
        <v/>
      </c>
      <c r="Z48" s="158" t="str">
        <f>IFERROR(INDEX('Jan 2019'!$G$2:$BK$158,MATCH('Planning Ngrps'!$A48,'Jan 2019'!$A$2:$A$160,0),MATCH(Z$9,'Jan 2019'!$G$1:$BK$1,0))/INDEX('Planning CPRP'!$G$10:$BA$168,MATCH('Planning Ngrps'!$A48,'Planning CPRP'!$A$10:$A$170,0),MATCH('Planning Ngrps'!Z$9,'Planning CPRP'!$G$9:$BA$9,0)),"")</f>
        <v/>
      </c>
      <c r="AA48" s="158" t="str">
        <f>IFERROR(INDEX('Jan 2019'!$G$2:$BK$158,MATCH('Planning Ngrps'!$A48,'Jan 2019'!$A$2:$A$160,0),MATCH(AA$9,'Jan 2019'!$G$1:$BK$1,0))/INDEX('Planning CPRP'!$G$10:$BA$168,MATCH('Planning Ngrps'!$A48,'Planning CPRP'!$A$10:$A$170,0),MATCH('Planning Ngrps'!AA$9,'Planning CPRP'!$G$9:$BA$9,0)),"")</f>
        <v/>
      </c>
      <c r="AB48" s="158" t="str">
        <f>IFERROR(INDEX('Jan 2019'!$G$2:$BK$158,MATCH('Planning Ngrps'!$A48,'Jan 2019'!$A$2:$A$160,0),MATCH(AB$9,'Jan 2019'!$G$1:$BK$1,0))/INDEX('Planning CPRP'!$G$10:$BA$168,MATCH('Planning Ngrps'!$A48,'Planning CPRP'!$A$10:$A$170,0),MATCH('Planning Ngrps'!AB$9,'Planning CPRP'!$G$9:$BA$9,0)),"")</f>
        <v/>
      </c>
      <c r="AC48" s="158" t="str">
        <f>IFERROR(INDEX('Jan 2019'!$G$2:$BK$158,MATCH('Planning Ngrps'!$A48,'Jan 2019'!$A$2:$A$160,0),MATCH(AC$9,'Jan 2019'!$G$1:$BK$1,0))/INDEX('Planning CPRP'!$G$10:$BA$168,MATCH('Planning Ngrps'!$A48,'Planning CPRP'!$A$10:$A$170,0),MATCH('Planning Ngrps'!AC$9,'Planning CPRP'!$G$9:$BA$9,0)),"")</f>
        <v/>
      </c>
      <c r="AD48" s="158" t="str">
        <f>IFERROR(INDEX('Jan 2019'!$G$2:$BK$158,MATCH('Planning Ngrps'!$A48,'Jan 2019'!$A$2:$A$160,0),MATCH(AD$9,'Jan 2019'!$G$1:$BK$1,0))/INDEX('Planning CPRP'!$G$10:$BA$168,MATCH('Planning Ngrps'!$A48,'Planning CPRP'!$A$10:$A$170,0),MATCH('Planning Ngrps'!AD$9,'Planning CPRP'!$G$9:$BA$9,0)),"")</f>
        <v/>
      </c>
      <c r="AE48" s="158" t="str">
        <f>IFERROR(INDEX('Jan 2019'!$G$2:$BK$158,MATCH('Planning Ngrps'!$A48,'Jan 2019'!$A$2:$A$160,0),MATCH(AE$9,'Jan 2019'!$G$1:$BK$1,0))/INDEX('Planning CPRP'!$G$10:$BA$168,MATCH('Planning Ngrps'!$A48,'Planning CPRP'!$A$10:$A$170,0),MATCH('Planning Ngrps'!AE$9,'Planning CPRP'!$G$9:$BA$9,0)),"")</f>
        <v/>
      </c>
      <c r="AF48" s="158" t="str">
        <f>IFERROR(INDEX('Jan 2019'!$G$2:$BK$158,MATCH('Planning Ngrps'!$A48,'Jan 2019'!$A$2:$A$160,0),MATCH(AF$9,'Jan 2019'!$G$1:$BK$1,0))/INDEX('Planning CPRP'!$G$10:$BA$168,MATCH('Planning Ngrps'!$A48,'Planning CPRP'!$A$10:$A$170,0),MATCH('Planning Ngrps'!AF$9,'Planning CPRP'!$G$9:$BA$9,0)),"")</f>
        <v/>
      </c>
      <c r="AG48" s="158" t="str">
        <f>IFERROR(INDEX('Jan 2019'!$G$2:$BK$158,MATCH('Planning Ngrps'!$A48,'Jan 2019'!$A$2:$A$160,0),MATCH(AG$9,'Jan 2019'!$G$1:$BK$1,0))/INDEX('Planning CPRP'!$G$10:$BA$168,MATCH('Planning Ngrps'!$A48,'Planning CPRP'!$A$10:$A$170,0),MATCH('Planning Ngrps'!AG$9,'Planning CPRP'!$G$9:$BA$9,0)),"")</f>
        <v/>
      </c>
      <c r="AH48" s="158" t="str">
        <f>IFERROR(INDEX('Jan 2019'!$G$2:$BK$158,MATCH('Planning Ngrps'!$A48,'Jan 2019'!$A$2:$A$160,0),MATCH(AH$9,'Jan 2019'!$G$1:$BK$1,0))/INDEX('Planning CPRP'!$G$10:$BA$168,MATCH('Planning Ngrps'!$A48,'Planning CPRP'!$A$10:$A$170,0),MATCH('Planning Ngrps'!AH$9,'Planning CPRP'!$G$9:$BA$9,0)),"")</f>
        <v/>
      </c>
      <c r="AI48" s="158" t="str">
        <f>IFERROR(INDEX('Jan 2019'!$G$2:$BK$158,MATCH('Planning Ngrps'!$A48,'Jan 2019'!$A$2:$A$160,0),MATCH(AI$9,'Jan 2019'!$G$1:$BK$1,0))/INDEX('Planning CPRP'!$G$10:$BA$168,MATCH('Planning Ngrps'!$A48,'Planning CPRP'!$A$10:$A$170,0),MATCH('Planning Ngrps'!AI$9,'Planning CPRP'!$G$9:$BA$9,0)),"")</f>
        <v/>
      </c>
      <c r="AJ48" s="158" t="str">
        <f>IFERROR(INDEX('Jan 2019'!$G$2:$BK$158,MATCH('Planning Ngrps'!$A48,'Jan 2019'!$A$2:$A$160,0),MATCH(AJ$9,'Jan 2019'!$G$1:$BK$1,0))/INDEX('Planning CPRP'!$G$10:$BA$168,MATCH('Planning Ngrps'!$A48,'Planning CPRP'!$A$10:$A$170,0),MATCH('Planning Ngrps'!AJ$9,'Planning CPRP'!$G$9:$BA$9,0)),"")</f>
        <v/>
      </c>
      <c r="AK48" s="158" t="str">
        <f>IFERROR(INDEX('Jan 2019'!$G$2:$BK$158,MATCH('Planning Ngrps'!$A48,'Jan 2019'!$A$2:$A$160,0),MATCH(AK$9,'Jan 2019'!$G$1:$BK$1,0))/INDEX('Planning CPRP'!$G$10:$BA$168,MATCH('Planning Ngrps'!$A48,'Planning CPRP'!$A$10:$A$170,0),MATCH('Planning Ngrps'!AK$9,'Planning CPRP'!$G$9:$BA$9,0)),"")</f>
        <v/>
      </c>
      <c r="AL48" s="158" t="str">
        <f>IFERROR(INDEX('Jan 2019'!$G$2:$BK$158,MATCH('Planning Ngrps'!$A48,'Jan 2019'!$A$2:$A$160,0),MATCH(AL$9,'Jan 2019'!$G$1:$BK$1,0))/INDEX('Planning CPRP'!$G$10:$BA$168,MATCH('Planning Ngrps'!$A48,'Planning CPRP'!$A$10:$A$170,0),MATCH('Planning Ngrps'!AL$9,'Planning CPRP'!$G$9:$BA$9,0)),"")</f>
        <v/>
      </c>
      <c r="AM48" s="158" t="str">
        <f>IFERROR(INDEX('Jan 2019'!$G$2:$BK$158,MATCH('Planning Ngrps'!$A48,'Jan 2019'!$A$2:$A$160,0),MATCH(AM$9,'Jan 2019'!$G$1:$BK$1,0))/INDEX('Planning CPRP'!$G$10:$BA$168,MATCH('Planning Ngrps'!$A48,'Planning CPRP'!$A$10:$A$170,0),MATCH('Planning Ngrps'!AM$9,'Planning CPRP'!$G$9:$BA$9,0)),"")</f>
        <v/>
      </c>
      <c r="AN48" s="158" t="str">
        <f>IFERROR(INDEX('Jan 2019'!$G$2:$BK$158,MATCH('Planning Ngrps'!$A48,'Jan 2019'!$A$2:$A$160,0),MATCH(AN$9,'Jan 2019'!$G$1:$BK$1,0))/INDEX('Planning CPRP'!$G$10:$BA$168,MATCH('Planning Ngrps'!$A48,'Planning CPRP'!$A$10:$A$170,0),MATCH('Planning Ngrps'!AN$9,'Planning CPRP'!$G$9:$BA$9,0)),"")</f>
        <v/>
      </c>
      <c r="AO48" s="158" t="str">
        <f>IFERROR(INDEX('Jan 2019'!$G$2:$BK$158,MATCH('Planning Ngrps'!$A48,'Jan 2019'!$A$2:$A$160,0),MATCH(AO$9,'Jan 2019'!$G$1:$BK$1,0))/INDEX('Planning CPRP'!$G$10:$BA$168,MATCH('Planning Ngrps'!$A48,'Planning CPRP'!$A$10:$A$170,0),MATCH('Planning Ngrps'!AO$9,'Planning CPRP'!$G$9:$BA$9,0)),"")</f>
        <v/>
      </c>
      <c r="AP48" s="158" t="str">
        <f>IFERROR(INDEX('Jan 2019'!$G$2:$BK$158,MATCH('Planning Ngrps'!$A48,'Jan 2019'!$A$2:$A$160,0),MATCH(AP$9,'Jan 2019'!$G$1:$BK$1,0))/INDEX('Planning CPRP'!$G$10:$BA$168,MATCH('Planning Ngrps'!$A48,'Planning CPRP'!$A$10:$A$170,0),MATCH('Planning Ngrps'!AP$9,'Planning CPRP'!$G$9:$BA$9,0)),"")</f>
        <v/>
      </c>
      <c r="AQ48" s="158" t="str">
        <f>IFERROR(INDEX('Jan 2019'!$G$2:$BK$158,MATCH('Planning Ngrps'!$A48,'Jan 2019'!$A$2:$A$160,0),MATCH(AQ$9,'Jan 2019'!$G$1:$BK$1,0))/INDEX('Planning CPRP'!$G$10:$BA$168,MATCH('Planning Ngrps'!$A48,'Planning CPRP'!$A$10:$A$170,0),MATCH('Planning Ngrps'!AQ$9,'Planning CPRP'!$G$9:$BA$9,0)),"")</f>
        <v/>
      </c>
      <c r="AR48" s="158" t="str">
        <f>IFERROR(INDEX('Jan 2019'!$G$2:$BK$158,MATCH('Planning Ngrps'!$A48,'Jan 2019'!$A$2:$A$160,0),MATCH(AR$9,'Jan 2019'!$G$1:$BK$1,0))/INDEX('Planning CPRP'!$G$10:$BA$168,MATCH('Planning Ngrps'!$A48,'Planning CPRP'!$A$10:$A$170,0),MATCH('Planning Ngrps'!AR$9,'Planning CPRP'!$G$9:$BA$9,0)),"")</f>
        <v/>
      </c>
      <c r="AS48" s="158" t="str">
        <f>IFERROR(INDEX('Jan 2019'!$G$2:$BK$158,MATCH('Planning Ngrps'!$A48,'Jan 2019'!$A$2:$A$160,0),MATCH(AS$9,'Jan 2019'!$G$1:$BK$1,0))/INDEX('Planning CPRP'!$G$10:$BA$168,MATCH('Planning Ngrps'!$A48,'Planning CPRP'!$A$10:$A$170,0),MATCH('Planning Ngrps'!AS$9,'Planning CPRP'!$G$9:$BA$9,0)),"")</f>
        <v/>
      </c>
      <c r="AT48" s="158" t="str">
        <f>IFERROR(INDEX('Jan 2019'!$G$2:$BK$158,MATCH('Planning Ngrps'!$A48,'Jan 2019'!$A$2:$A$160,0),MATCH(AT$9,'Jan 2019'!$G$1:$BK$1,0))/INDEX('Planning CPRP'!$G$10:$BA$168,MATCH('Planning Ngrps'!$A48,'Planning CPRP'!$A$10:$A$170,0),MATCH('Planning Ngrps'!AT$9,'Planning CPRP'!$G$9:$BA$9,0)),"")</f>
        <v/>
      </c>
      <c r="AU48" s="158" t="str">
        <f>IFERROR(INDEX('Jan 2019'!$G$2:$BK$158,MATCH('Planning Ngrps'!$A48,'Jan 2019'!$A$2:$A$160,0),MATCH(AU$9,'Jan 2019'!$G$1:$BK$1,0))/INDEX('Planning CPRP'!$G$10:$BA$168,MATCH('Planning Ngrps'!$A48,'Planning CPRP'!$A$10:$A$170,0),MATCH('Planning Ngrps'!AU$9,'Planning CPRP'!$G$9:$BA$9,0)),"")</f>
        <v/>
      </c>
      <c r="AV48" s="158" t="str">
        <f>IFERROR(INDEX('Jan 2019'!$G$2:$BK$158,MATCH('Planning Ngrps'!$A48,'Jan 2019'!$A$2:$A$160,0),MATCH(AV$9,'Jan 2019'!$G$1:$BK$1,0))/INDEX('Planning CPRP'!$G$10:$BA$168,MATCH('Planning Ngrps'!$A48,'Planning CPRP'!$A$10:$A$170,0),MATCH('Planning Ngrps'!AV$9,'Planning CPRP'!$G$9:$BA$9,0)),"")</f>
        <v/>
      </c>
      <c r="AW48" s="158" t="str">
        <f>IFERROR(INDEX('Jan 2019'!$G$2:$BK$158,MATCH('Planning Ngrps'!$A48,'Jan 2019'!$A$2:$A$160,0),MATCH(AW$9,'Jan 2019'!$G$1:$BK$1,0))/INDEX('Planning CPRP'!$G$10:$BA$168,MATCH('Planning Ngrps'!$A48,'Planning CPRP'!$A$10:$A$170,0),MATCH('Planning Ngrps'!AW$9,'Planning CPRP'!$G$9:$BA$9,0)),"")</f>
        <v/>
      </c>
      <c r="AX48" s="158" t="str">
        <f>IFERROR(INDEX('Jan 2019'!$G$2:$BK$158,MATCH('Planning Ngrps'!$A48,'Jan 2019'!$A$2:$A$160,0),MATCH(AX$9,'Jan 2019'!$G$1:$BK$1,0))/INDEX('Planning CPRP'!$G$10:$BA$168,MATCH('Planning Ngrps'!$A48,'Planning CPRP'!$A$10:$A$170,0),MATCH('Planning Ngrps'!AX$9,'Planning CPRP'!$G$9:$BA$9,0)),"")</f>
        <v/>
      </c>
      <c r="AY48" s="158" t="str">
        <f>IFERROR(INDEX('Jan 2019'!$G$2:$BK$158,MATCH('Planning Ngrps'!$A48,'Jan 2019'!$A$2:$A$160,0),MATCH(AY$9,'Jan 2019'!$G$1:$BK$1,0))/INDEX('Planning CPRP'!$G$10:$BA$168,MATCH('Planning Ngrps'!$A48,'Planning CPRP'!$A$10:$A$170,0),MATCH('Planning Ngrps'!AY$9,'Planning CPRP'!$G$9:$BA$9,0)),"")</f>
        <v/>
      </c>
      <c r="AZ48" s="158" t="str">
        <f>IFERROR(INDEX('Jan 2019'!$G$2:$BK$158,MATCH('Planning Ngrps'!$A48,'Jan 2019'!$A$2:$A$160,0),MATCH(AZ$9,'Jan 2019'!$G$1:$BK$1,0))/INDEX('Planning CPRP'!$G$10:$BA$168,MATCH('Planning Ngrps'!$A48,'Planning CPRP'!$A$10:$A$170,0),MATCH('Planning Ngrps'!AZ$9,'Planning CPRP'!$G$9:$BA$9,0)),"")</f>
        <v/>
      </c>
      <c r="BA48" s="158" t="str">
        <f>IFERROR(INDEX('Jan 2019'!$G$2:$BK$158,MATCH('Planning Ngrps'!$A48,'Jan 2019'!$A$2:$A$160,0),MATCH(BA$9,'Jan 2019'!$G$1:$BK$1,0))/INDEX('Planning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IFERROR(INDEX('Jan 2019'!$G$2:$BK$158,MATCH('Planning Ngrps'!$A49,'Jan 2019'!$A$2:$A$160,0),MATCH(G$9,'Jan 2019'!$G$1:$BK$1,0))/INDEX('Planning CPRP'!$G$10:$BA$168,MATCH('Planning Ngrps'!$A49,'Planning CPRP'!$A$10:$A$170,0),MATCH('Planning Ngrps'!G$9,'Planning CPRP'!$G$9:$BA$9,0)),"")</f>
        <v/>
      </c>
      <c r="H49" s="158" t="str">
        <f>IFERROR(INDEX('Jan 2019'!$G$2:$BK$158,MATCH('Planning Ngrps'!$A49,'Jan 2019'!$A$2:$A$160,0),MATCH(H$9,'Jan 2019'!$G$1:$BK$1,0))/INDEX('Planning CPRP'!$G$10:$BA$168,MATCH('Planning Ngrps'!$A49,'Planning CPRP'!$A$10:$A$170,0),MATCH('Planning Ngrps'!H$9,'Planning CPRP'!$G$9:$BA$9,0)),"")</f>
        <v/>
      </c>
      <c r="I49" s="158" t="str">
        <f>IFERROR(INDEX('Jan 2019'!$G$2:$BK$158,MATCH('Planning Ngrps'!$A49,'Jan 2019'!$A$2:$A$160,0),MATCH(I$9,'Jan 2019'!$G$1:$BK$1,0))/INDEX('Planning CPRP'!$G$10:$BA$168,MATCH('Planning Ngrps'!$A49,'Planning CPRP'!$A$10:$A$170,0),MATCH('Planning Ngrps'!I$9,'Planning CPRP'!$G$9:$BA$9,0)),"")</f>
        <v/>
      </c>
      <c r="J49" s="158" t="str">
        <f>IFERROR(INDEX('Jan 2019'!$G$2:$BK$158,MATCH('Planning Ngrps'!$A49,'Jan 2019'!$A$2:$A$160,0),MATCH(J$9,'Jan 2019'!$G$1:$BK$1,0))/INDEX('Planning CPRP'!$G$10:$BA$168,MATCH('Planning Ngrps'!$A49,'Planning CPRP'!$A$10:$A$170,0),MATCH('Planning Ngrps'!J$9,'Planning CPRP'!$G$9:$BA$9,0)),"")</f>
        <v/>
      </c>
      <c r="K49" s="158" t="str">
        <f>IFERROR(INDEX('Jan 2019'!$G$2:$BK$158,MATCH('Planning Ngrps'!$A49,'Jan 2019'!$A$2:$A$160,0),MATCH(K$9,'Jan 2019'!$G$1:$BK$1,0))/INDEX('Planning CPRP'!$G$10:$BA$168,MATCH('Planning Ngrps'!$A49,'Planning CPRP'!$A$10:$A$170,0),MATCH('Planning Ngrps'!K$9,'Planning CPRP'!$G$9:$BA$9,0)),"")</f>
        <v/>
      </c>
      <c r="L49" s="158" t="str">
        <f>IFERROR(INDEX('Jan 2019'!$G$2:$BK$158,MATCH('Planning Ngrps'!$A49,'Jan 2019'!$A$2:$A$160,0),MATCH(L$9,'Jan 2019'!$G$1:$BK$1,0))/INDEX('Planning CPRP'!$G$10:$BA$168,MATCH('Planning Ngrps'!$A49,'Planning CPRP'!$A$10:$A$170,0),MATCH('Planning Ngrps'!L$9,'Planning CPRP'!$G$9:$BA$9,0)),"")</f>
        <v/>
      </c>
      <c r="M49" s="158" t="str">
        <f>IFERROR(INDEX('Jan 2019'!$G$2:$BK$158,MATCH('Planning Ngrps'!$A49,'Jan 2019'!$A$2:$A$160,0),MATCH(M$9,'Jan 2019'!$G$1:$BK$1,0))/INDEX('Planning CPRP'!$G$10:$BA$168,MATCH('Planning Ngrps'!$A49,'Planning CPRP'!$A$10:$A$170,0),MATCH('Planning Ngrps'!M$9,'Planning CPRP'!$G$9:$BA$9,0)),"")</f>
        <v/>
      </c>
      <c r="N49" s="158" t="str">
        <f>IFERROR(INDEX('Jan 2019'!$G$2:$BK$158,MATCH('Planning Ngrps'!$A49,'Jan 2019'!$A$2:$A$160,0),MATCH(N$9,'Jan 2019'!$G$1:$BK$1,0))/INDEX('Planning CPRP'!$G$10:$BA$168,MATCH('Planning Ngrps'!$A49,'Planning CPRP'!$A$10:$A$170,0),MATCH('Planning Ngrps'!N$9,'Planning CPRP'!$G$9:$BA$9,0)),"")</f>
        <v/>
      </c>
      <c r="O49" s="158" t="str">
        <f>IFERROR(INDEX('Jan 2019'!$G$2:$BK$158,MATCH('Planning Ngrps'!$A49,'Jan 2019'!$A$2:$A$160,0),MATCH(O$9,'Jan 2019'!$G$1:$BK$1,0))/INDEX('Planning CPRP'!$G$10:$BA$168,MATCH('Planning Ngrps'!$A49,'Planning CPRP'!$A$10:$A$170,0),MATCH('Planning Ngrps'!O$9,'Planning CPRP'!$G$9:$BA$9,0)),"")</f>
        <v/>
      </c>
      <c r="P49" s="158" t="str">
        <f>IFERROR(INDEX('Jan 2019'!$G$2:$BK$158,MATCH('Planning Ngrps'!$A49,'Jan 2019'!$A$2:$A$160,0),MATCH(P$9,'Jan 2019'!$G$1:$BK$1,0))/INDEX('Planning CPRP'!$G$10:$BA$168,MATCH('Planning Ngrps'!$A49,'Planning CPRP'!$A$10:$A$170,0),MATCH('Planning Ngrps'!P$9,'Planning CPRP'!$G$9:$BA$9,0)),"")</f>
        <v/>
      </c>
      <c r="Q49" s="158" t="str">
        <f>IFERROR(INDEX('Jan 2019'!$G$2:$BK$158,MATCH('Planning Ngrps'!$A49,'Jan 2019'!$A$2:$A$160,0),MATCH(Q$9,'Jan 2019'!$G$1:$BK$1,0))/INDEX('Planning CPRP'!$G$10:$BA$168,MATCH('Planning Ngrps'!$A49,'Planning CPRP'!$A$10:$A$170,0),MATCH('Planning Ngrps'!Q$9,'Planning CPRP'!$G$9:$BA$9,0)),"")</f>
        <v/>
      </c>
      <c r="R49" s="158" t="str">
        <f>IFERROR(INDEX('Jan 2019'!$G$2:$BK$158,MATCH('Planning Ngrps'!$A49,'Jan 2019'!$A$2:$A$160,0),MATCH(R$9,'Jan 2019'!$G$1:$BK$1,0))/INDEX('Planning CPRP'!$G$10:$BA$168,MATCH('Planning Ngrps'!$A49,'Planning CPRP'!$A$10:$A$170,0),MATCH('Planning Ngrps'!R$9,'Planning CPRP'!$G$9:$BA$9,0)),"")</f>
        <v/>
      </c>
      <c r="S49" s="158" t="str">
        <f>IFERROR(INDEX('Jan 2019'!$G$2:$BK$158,MATCH('Planning Ngrps'!$A49,'Jan 2019'!$A$2:$A$160,0),MATCH(S$9,'Jan 2019'!$G$1:$BK$1,0))/INDEX('Planning CPRP'!$G$10:$BA$168,MATCH('Planning Ngrps'!$A49,'Planning CPRP'!$A$10:$A$170,0),MATCH('Planning Ngrps'!S$9,'Planning CPRP'!$G$9:$BA$9,0)),"")</f>
        <v/>
      </c>
      <c r="T49" s="158" t="str">
        <f>IFERROR(INDEX('Jan 2019'!$G$2:$BK$158,MATCH('Planning Ngrps'!$A49,'Jan 2019'!$A$2:$A$160,0),MATCH(T$9,'Jan 2019'!$G$1:$BK$1,0))/INDEX('Planning CPRP'!$G$10:$BA$168,MATCH('Planning Ngrps'!$A49,'Planning CPRP'!$A$10:$A$170,0),MATCH('Planning Ngrps'!T$9,'Planning CPRP'!$G$9:$BA$9,0)),"")</f>
        <v/>
      </c>
      <c r="U49" s="158" t="str">
        <f>IFERROR(INDEX('Jan 2019'!$G$2:$BK$158,MATCH('Planning Ngrps'!$A49,'Jan 2019'!$A$2:$A$160,0),MATCH(U$9,'Jan 2019'!$G$1:$BK$1,0))/INDEX('Planning CPRP'!$G$10:$BA$168,MATCH('Planning Ngrps'!$A49,'Planning CPRP'!$A$10:$A$170,0),MATCH('Planning Ngrps'!U$9,'Planning CPRP'!$G$9:$BA$9,0)),"")</f>
        <v/>
      </c>
      <c r="V49" s="158" t="str">
        <f>IFERROR(INDEX('Jan 2019'!$G$2:$BK$158,MATCH('Planning Ngrps'!$A49,'Jan 2019'!$A$2:$A$160,0),MATCH(V$9,'Jan 2019'!$G$1:$BK$1,0))/INDEX('Planning CPRP'!$G$10:$BA$168,MATCH('Planning Ngrps'!$A49,'Planning CPRP'!$A$10:$A$170,0),MATCH('Planning Ngrps'!V$9,'Planning CPRP'!$G$9:$BA$9,0)),"")</f>
        <v/>
      </c>
      <c r="W49" s="158" t="str">
        <f>IFERROR(INDEX('Jan 2019'!$G$2:$BK$158,MATCH('Planning Ngrps'!$A49,'Jan 2019'!$A$2:$A$160,0),MATCH(W$9,'Jan 2019'!$G$1:$BK$1,0))/INDEX('Planning CPRP'!$G$10:$BA$168,MATCH('Planning Ngrps'!$A49,'Planning CPRP'!$A$10:$A$170,0),MATCH('Planning Ngrps'!W$9,'Planning CPRP'!$G$9:$BA$9,0)),"")</f>
        <v/>
      </c>
      <c r="X49" s="158" t="str">
        <f>IFERROR(INDEX('Jan 2019'!$G$2:$BK$158,MATCH('Planning Ngrps'!$A49,'Jan 2019'!$A$2:$A$160,0),MATCH(X$9,'Jan 2019'!$G$1:$BK$1,0))/INDEX('Planning CPRP'!$G$10:$BA$168,MATCH('Planning Ngrps'!$A49,'Planning CPRP'!$A$10:$A$170,0),MATCH('Planning Ngrps'!X$9,'Planning CPRP'!$G$9:$BA$9,0)),"")</f>
        <v/>
      </c>
      <c r="Y49" s="158" t="str">
        <f>IFERROR(INDEX('Jan 2019'!$G$2:$BK$158,MATCH('Planning Ngrps'!$A49,'Jan 2019'!$A$2:$A$160,0),MATCH(Y$9,'Jan 2019'!$G$1:$BK$1,0))/INDEX('Planning CPRP'!$G$10:$BA$168,MATCH('Planning Ngrps'!$A49,'Planning CPRP'!$A$10:$A$170,0),MATCH('Planning Ngrps'!Y$9,'Planning CPRP'!$G$9:$BA$9,0)),"")</f>
        <v/>
      </c>
      <c r="Z49" s="158" t="str">
        <f>IFERROR(INDEX('Jan 2019'!$G$2:$BK$158,MATCH('Planning Ngrps'!$A49,'Jan 2019'!$A$2:$A$160,0),MATCH(Z$9,'Jan 2019'!$G$1:$BK$1,0))/INDEX('Planning CPRP'!$G$10:$BA$168,MATCH('Planning Ngrps'!$A49,'Planning CPRP'!$A$10:$A$170,0),MATCH('Planning Ngrps'!Z$9,'Planning CPRP'!$G$9:$BA$9,0)),"")</f>
        <v/>
      </c>
      <c r="AA49" s="158" t="str">
        <f>IFERROR(INDEX('Jan 2019'!$G$2:$BK$158,MATCH('Planning Ngrps'!$A49,'Jan 2019'!$A$2:$A$160,0),MATCH(AA$9,'Jan 2019'!$G$1:$BK$1,0))/INDEX('Planning CPRP'!$G$10:$BA$168,MATCH('Planning Ngrps'!$A49,'Planning CPRP'!$A$10:$A$170,0),MATCH('Planning Ngrps'!AA$9,'Planning CPRP'!$G$9:$BA$9,0)),"")</f>
        <v/>
      </c>
      <c r="AB49" s="158" t="str">
        <f>IFERROR(INDEX('Jan 2019'!$G$2:$BK$158,MATCH('Planning Ngrps'!$A49,'Jan 2019'!$A$2:$A$160,0),MATCH(AB$9,'Jan 2019'!$G$1:$BK$1,0))/INDEX('Planning CPRP'!$G$10:$BA$168,MATCH('Planning Ngrps'!$A49,'Planning CPRP'!$A$10:$A$170,0),MATCH('Planning Ngrps'!AB$9,'Planning CPRP'!$G$9:$BA$9,0)),"")</f>
        <v/>
      </c>
      <c r="AC49" s="158" t="str">
        <f>IFERROR(INDEX('Jan 2019'!$G$2:$BK$158,MATCH('Planning Ngrps'!$A49,'Jan 2019'!$A$2:$A$160,0),MATCH(AC$9,'Jan 2019'!$G$1:$BK$1,0))/INDEX('Planning CPRP'!$G$10:$BA$168,MATCH('Planning Ngrps'!$A49,'Planning CPRP'!$A$10:$A$170,0),MATCH('Planning Ngrps'!AC$9,'Planning CPRP'!$G$9:$BA$9,0)),"")</f>
        <v/>
      </c>
      <c r="AD49" s="158" t="str">
        <f>IFERROR(INDEX('Jan 2019'!$G$2:$BK$158,MATCH('Planning Ngrps'!$A49,'Jan 2019'!$A$2:$A$160,0),MATCH(AD$9,'Jan 2019'!$G$1:$BK$1,0))/INDEX('Planning CPRP'!$G$10:$BA$168,MATCH('Planning Ngrps'!$A49,'Planning CPRP'!$A$10:$A$170,0),MATCH('Planning Ngrps'!AD$9,'Planning CPRP'!$G$9:$BA$9,0)),"")</f>
        <v/>
      </c>
      <c r="AE49" s="158" t="str">
        <f>IFERROR(INDEX('Jan 2019'!$G$2:$BK$158,MATCH('Planning Ngrps'!$A49,'Jan 2019'!$A$2:$A$160,0),MATCH(AE$9,'Jan 2019'!$G$1:$BK$1,0))/INDEX('Planning CPRP'!$G$10:$BA$168,MATCH('Planning Ngrps'!$A49,'Planning CPRP'!$A$10:$A$170,0),MATCH('Planning Ngrps'!AE$9,'Planning CPRP'!$G$9:$BA$9,0)),"")</f>
        <v/>
      </c>
      <c r="AF49" s="158" t="str">
        <f>IFERROR(INDEX('Jan 2019'!$G$2:$BK$158,MATCH('Planning Ngrps'!$A49,'Jan 2019'!$A$2:$A$160,0),MATCH(AF$9,'Jan 2019'!$G$1:$BK$1,0))/INDEX('Planning CPRP'!$G$10:$BA$168,MATCH('Planning Ngrps'!$A49,'Planning CPRP'!$A$10:$A$170,0),MATCH('Planning Ngrps'!AF$9,'Planning CPRP'!$G$9:$BA$9,0)),"")</f>
        <v/>
      </c>
      <c r="AG49" s="158" t="str">
        <f>IFERROR(INDEX('Jan 2019'!$G$2:$BK$158,MATCH('Planning Ngrps'!$A49,'Jan 2019'!$A$2:$A$160,0),MATCH(AG$9,'Jan 2019'!$G$1:$BK$1,0))/INDEX('Planning CPRP'!$G$10:$BA$168,MATCH('Planning Ngrps'!$A49,'Planning CPRP'!$A$10:$A$170,0),MATCH('Planning Ngrps'!AG$9,'Planning CPRP'!$G$9:$BA$9,0)),"")</f>
        <v/>
      </c>
      <c r="AH49" s="158" t="str">
        <f>IFERROR(INDEX('Jan 2019'!$G$2:$BK$158,MATCH('Planning Ngrps'!$A49,'Jan 2019'!$A$2:$A$160,0),MATCH(AH$9,'Jan 2019'!$G$1:$BK$1,0))/INDEX('Planning CPRP'!$G$10:$BA$168,MATCH('Planning Ngrps'!$A49,'Planning CPRP'!$A$10:$A$170,0),MATCH('Planning Ngrps'!AH$9,'Planning CPRP'!$G$9:$BA$9,0)),"")</f>
        <v/>
      </c>
      <c r="AI49" s="158" t="str">
        <f>IFERROR(INDEX('Jan 2019'!$G$2:$BK$158,MATCH('Planning Ngrps'!$A49,'Jan 2019'!$A$2:$A$160,0),MATCH(AI$9,'Jan 2019'!$G$1:$BK$1,0))/INDEX('Planning CPRP'!$G$10:$BA$168,MATCH('Planning Ngrps'!$A49,'Planning CPRP'!$A$10:$A$170,0),MATCH('Planning Ngrps'!AI$9,'Planning CPRP'!$G$9:$BA$9,0)),"")</f>
        <v/>
      </c>
      <c r="AJ49" s="158" t="str">
        <f>IFERROR(INDEX('Jan 2019'!$G$2:$BK$158,MATCH('Planning Ngrps'!$A49,'Jan 2019'!$A$2:$A$160,0),MATCH(AJ$9,'Jan 2019'!$G$1:$BK$1,0))/INDEX('Planning CPRP'!$G$10:$BA$168,MATCH('Planning Ngrps'!$A49,'Planning CPRP'!$A$10:$A$170,0),MATCH('Planning Ngrps'!AJ$9,'Planning CPRP'!$G$9:$BA$9,0)),"")</f>
        <v/>
      </c>
      <c r="AK49" s="158" t="str">
        <f>IFERROR(INDEX('Jan 2019'!$G$2:$BK$158,MATCH('Planning Ngrps'!$A49,'Jan 2019'!$A$2:$A$160,0),MATCH(AK$9,'Jan 2019'!$G$1:$BK$1,0))/INDEX('Planning CPRP'!$G$10:$BA$168,MATCH('Planning Ngrps'!$A49,'Planning CPRP'!$A$10:$A$170,0),MATCH('Planning Ngrps'!AK$9,'Planning CPRP'!$G$9:$BA$9,0)),"")</f>
        <v/>
      </c>
      <c r="AL49" s="158" t="str">
        <f>IFERROR(INDEX('Jan 2019'!$G$2:$BK$158,MATCH('Planning Ngrps'!$A49,'Jan 2019'!$A$2:$A$160,0),MATCH(AL$9,'Jan 2019'!$G$1:$BK$1,0))/INDEX('Planning CPRP'!$G$10:$BA$168,MATCH('Planning Ngrps'!$A49,'Planning CPRP'!$A$10:$A$170,0),MATCH('Planning Ngrps'!AL$9,'Planning CPRP'!$G$9:$BA$9,0)),"")</f>
        <v/>
      </c>
      <c r="AM49" s="158" t="str">
        <f>IFERROR(INDEX('Jan 2019'!$G$2:$BK$158,MATCH('Planning Ngrps'!$A49,'Jan 2019'!$A$2:$A$160,0),MATCH(AM$9,'Jan 2019'!$G$1:$BK$1,0))/INDEX('Planning CPRP'!$G$10:$BA$168,MATCH('Planning Ngrps'!$A49,'Planning CPRP'!$A$10:$A$170,0),MATCH('Planning Ngrps'!AM$9,'Planning CPRP'!$G$9:$BA$9,0)),"")</f>
        <v/>
      </c>
      <c r="AN49" s="158" t="str">
        <f>IFERROR(INDEX('Jan 2019'!$G$2:$BK$158,MATCH('Planning Ngrps'!$A49,'Jan 2019'!$A$2:$A$160,0),MATCH(AN$9,'Jan 2019'!$G$1:$BK$1,0))/INDEX('Planning CPRP'!$G$10:$BA$168,MATCH('Planning Ngrps'!$A49,'Planning CPRP'!$A$10:$A$170,0),MATCH('Planning Ngrps'!AN$9,'Planning CPRP'!$G$9:$BA$9,0)),"")</f>
        <v/>
      </c>
      <c r="AO49" s="158" t="str">
        <f>IFERROR(INDEX('Jan 2019'!$G$2:$BK$158,MATCH('Planning Ngrps'!$A49,'Jan 2019'!$A$2:$A$160,0),MATCH(AO$9,'Jan 2019'!$G$1:$BK$1,0))/INDEX('Planning CPRP'!$G$10:$BA$168,MATCH('Planning Ngrps'!$A49,'Planning CPRP'!$A$10:$A$170,0),MATCH('Planning Ngrps'!AO$9,'Planning CPRP'!$G$9:$BA$9,0)),"")</f>
        <v/>
      </c>
      <c r="AP49" s="158" t="str">
        <f>IFERROR(INDEX('Jan 2019'!$G$2:$BK$158,MATCH('Planning Ngrps'!$A49,'Jan 2019'!$A$2:$A$160,0),MATCH(AP$9,'Jan 2019'!$G$1:$BK$1,0))/INDEX('Planning CPRP'!$G$10:$BA$168,MATCH('Planning Ngrps'!$A49,'Planning CPRP'!$A$10:$A$170,0),MATCH('Planning Ngrps'!AP$9,'Planning CPRP'!$G$9:$BA$9,0)),"")</f>
        <v/>
      </c>
      <c r="AQ49" s="158" t="str">
        <f>IFERROR(INDEX('Jan 2019'!$G$2:$BK$158,MATCH('Planning Ngrps'!$A49,'Jan 2019'!$A$2:$A$160,0),MATCH(AQ$9,'Jan 2019'!$G$1:$BK$1,0))/INDEX('Planning CPRP'!$G$10:$BA$168,MATCH('Planning Ngrps'!$A49,'Planning CPRP'!$A$10:$A$170,0),MATCH('Planning Ngrps'!AQ$9,'Planning CPRP'!$G$9:$BA$9,0)),"")</f>
        <v/>
      </c>
      <c r="AR49" s="158" t="str">
        <f>IFERROR(INDEX('Jan 2019'!$G$2:$BK$158,MATCH('Planning Ngrps'!$A49,'Jan 2019'!$A$2:$A$160,0),MATCH(AR$9,'Jan 2019'!$G$1:$BK$1,0))/INDEX('Planning CPRP'!$G$10:$BA$168,MATCH('Planning Ngrps'!$A49,'Planning CPRP'!$A$10:$A$170,0),MATCH('Planning Ngrps'!AR$9,'Planning CPRP'!$G$9:$BA$9,0)),"")</f>
        <v/>
      </c>
      <c r="AS49" s="158" t="str">
        <f>IFERROR(INDEX('Jan 2019'!$G$2:$BK$158,MATCH('Planning Ngrps'!$A49,'Jan 2019'!$A$2:$A$160,0),MATCH(AS$9,'Jan 2019'!$G$1:$BK$1,0))/INDEX('Planning CPRP'!$G$10:$BA$168,MATCH('Planning Ngrps'!$A49,'Planning CPRP'!$A$10:$A$170,0),MATCH('Planning Ngrps'!AS$9,'Planning CPRP'!$G$9:$BA$9,0)),"")</f>
        <v/>
      </c>
      <c r="AT49" s="158" t="str">
        <f>IFERROR(INDEX('Jan 2019'!$G$2:$BK$158,MATCH('Planning Ngrps'!$A49,'Jan 2019'!$A$2:$A$160,0),MATCH(AT$9,'Jan 2019'!$G$1:$BK$1,0))/INDEX('Planning CPRP'!$G$10:$BA$168,MATCH('Planning Ngrps'!$A49,'Planning CPRP'!$A$10:$A$170,0),MATCH('Planning Ngrps'!AT$9,'Planning CPRP'!$G$9:$BA$9,0)),"")</f>
        <v/>
      </c>
      <c r="AU49" s="158" t="str">
        <f>IFERROR(INDEX('Jan 2019'!$G$2:$BK$158,MATCH('Planning Ngrps'!$A49,'Jan 2019'!$A$2:$A$160,0),MATCH(AU$9,'Jan 2019'!$G$1:$BK$1,0))/INDEX('Planning CPRP'!$G$10:$BA$168,MATCH('Planning Ngrps'!$A49,'Planning CPRP'!$A$10:$A$170,0),MATCH('Planning Ngrps'!AU$9,'Planning CPRP'!$G$9:$BA$9,0)),"")</f>
        <v/>
      </c>
      <c r="AV49" s="158" t="str">
        <f>IFERROR(INDEX('Jan 2019'!$G$2:$BK$158,MATCH('Planning Ngrps'!$A49,'Jan 2019'!$A$2:$A$160,0),MATCH(AV$9,'Jan 2019'!$G$1:$BK$1,0))/INDEX('Planning CPRP'!$G$10:$BA$168,MATCH('Planning Ngrps'!$A49,'Planning CPRP'!$A$10:$A$170,0),MATCH('Planning Ngrps'!AV$9,'Planning CPRP'!$G$9:$BA$9,0)),"")</f>
        <v/>
      </c>
      <c r="AW49" s="158" t="str">
        <f>IFERROR(INDEX('Jan 2019'!$G$2:$BK$158,MATCH('Planning Ngrps'!$A49,'Jan 2019'!$A$2:$A$160,0),MATCH(AW$9,'Jan 2019'!$G$1:$BK$1,0))/INDEX('Planning CPRP'!$G$10:$BA$168,MATCH('Planning Ngrps'!$A49,'Planning CPRP'!$A$10:$A$170,0),MATCH('Planning Ngrps'!AW$9,'Planning CPRP'!$G$9:$BA$9,0)),"")</f>
        <v/>
      </c>
      <c r="AX49" s="158" t="str">
        <f>IFERROR(INDEX('Jan 2019'!$G$2:$BK$158,MATCH('Planning Ngrps'!$A49,'Jan 2019'!$A$2:$A$160,0),MATCH(AX$9,'Jan 2019'!$G$1:$BK$1,0))/INDEX('Planning CPRP'!$G$10:$BA$168,MATCH('Planning Ngrps'!$A49,'Planning CPRP'!$A$10:$A$170,0),MATCH('Planning Ngrps'!AX$9,'Planning CPRP'!$G$9:$BA$9,0)),"")</f>
        <v/>
      </c>
      <c r="AY49" s="158" t="str">
        <f>IFERROR(INDEX('Jan 2019'!$G$2:$BK$158,MATCH('Planning Ngrps'!$A49,'Jan 2019'!$A$2:$A$160,0),MATCH(AY$9,'Jan 2019'!$G$1:$BK$1,0))/INDEX('Planning CPRP'!$G$10:$BA$168,MATCH('Planning Ngrps'!$A49,'Planning CPRP'!$A$10:$A$170,0),MATCH('Planning Ngrps'!AY$9,'Planning CPRP'!$G$9:$BA$9,0)),"")</f>
        <v/>
      </c>
      <c r="AZ49" s="158" t="str">
        <f>IFERROR(INDEX('Jan 2019'!$G$2:$BK$158,MATCH('Planning Ngrps'!$A49,'Jan 2019'!$A$2:$A$160,0),MATCH(AZ$9,'Jan 2019'!$G$1:$BK$1,0))/INDEX('Planning CPRP'!$G$10:$BA$168,MATCH('Planning Ngrps'!$A49,'Planning CPRP'!$A$10:$A$170,0),MATCH('Planning Ngrps'!AZ$9,'Planning CPRP'!$G$9:$BA$9,0)),"")</f>
        <v/>
      </c>
      <c r="BA49" s="158" t="str">
        <f>IFERROR(INDEX('Jan 2019'!$G$2:$BK$158,MATCH('Planning Ngrps'!$A49,'Jan 2019'!$A$2:$A$160,0),MATCH(BA$9,'Jan 2019'!$G$1:$BK$1,0))/INDEX('Planning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IFERROR(INDEX('Jan 2019'!$G$2:$BK$158,MATCH('Planning Ngrps'!$A50,'Jan 2019'!$A$2:$A$160,0),MATCH(G$9,'Jan 2019'!$G$1:$BK$1,0))/INDEX('Planning CPRP'!$G$10:$BA$168,MATCH('Planning Ngrps'!$A50,'Planning CPRP'!$A$10:$A$170,0),MATCH('Planning Ngrps'!G$9,'Planning CPRP'!$G$9:$BA$9,0)),"")</f>
        <v/>
      </c>
      <c r="H50" s="158" t="str">
        <f>IFERROR(INDEX('Jan 2019'!$G$2:$BK$158,MATCH('Planning Ngrps'!$A50,'Jan 2019'!$A$2:$A$160,0),MATCH(H$9,'Jan 2019'!$G$1:$BK$1,0))/INDEX('Planning CPRP'!$G$10:$BA$168,MATCH('Planning Ngrps'!$A50,'Planning CPRP'!$A$10:$A$170,0),MATCH('Planning Ngrps'!H$9,'Planning CPRP'!$G$9:$BA$9,0)),"")</f>
        <v/>
      </c>
      <c r="I50" s="158" t="str">
        <f>IFERROR(INDEX('Jan 2019'!$G$2:$BK$158,MATCH('Planning Ngrps'!$A50,'Jan 2019'!$A$2:$A$160,0),MATCH(I$9,'Jan 2019'!$G$1:$BK$1,0))/INDEX('Planning CPRP'!$G$10:$BA$168,MATCH('Planning Ngrps'!$A50,'Planning CPRP'!$A$10:$A$170,0),MATCH('Planning Ngrps'!I$9,'Planning CPRP'!$G$9:$BA$9,0)),"")</f>
        <v/>
      </c>
      <c r="J50" s="158" t="str">
        <f>IFERROR(INDEX('Jan 2019'!$G$2:$BK$158,MATCH('Planning Ngrps'!$A50,'Jan 2019'!$A$2:$A$160,0),MATCH(J$9,'Jan 2019'!$G$1:$BK$1,0))/INDEX('Planning CPRP'!$G$10:$BA$168,MATCH('Planning Ngrps'!$A50,'Planning CPRP'!$A$10:$A$170,0),MATCH('Planning Ngrps'!J$9,'Planning CPRP'!$G$9:$BA$9,0)),"")</f>
        <v/>
      </c>
      <c r="K50" s="158" t="str">
        <f>IFERROR(INDEX('Jan 2019'!$G$2:$BK$158,MATCH('Planning Ngrps'!$A50,'Jan 2019'!$A$2:$A$160,0),MATCH(K$9,'Jan 2019'!$G$1:$BK$1,0))/INDEX('Planning CPRP'!$G$10:$BA$168,MATCH('Planning Ngrps'!$A50,'Planning CPRP'!$A$10:$A$170,0),MATCH('Planning Ngrps'!K$9,'Planning CPRP'!$G$9:$BA$9,0)),"")</f>
        <v/>
      </c>
      <c r="L50" s="158" t="str">
        <f>IFERROR(INDEX('Jan 2019'!$G$2:$BK$158,MATCH('Planning Ngrps'!$A50,'Jan 2019'!$A$2:$A$160,0),MATCH(L$9,'Jan 2019'!$G$1:$BK$1,0))/INDEX('Planning CPRP'!$G$10:$BA$168,MATCH('Planning Ngrps'!$A50,'Planning CPRP'!$A$10:$A$170,0),MATCH('Planning Ngrps'!L$9,'Planning CPRP'!$G$9:$BA$9,0)),"")</f>
        <v/>
      </c>
      <c r="M50" s="158" t="str">
        <f>IFERROR(INDEX('Jan 2019'!$G$2:$BK$158,MATCH('Planning Ngrps'!$A50,'Jan 2019'!$A$2:$A$160,0),MATCH(M$9,'Jan 2019'!$G$1:$BK$1,0))/INDEX('Planning CPRP'!$G$10:$BA$168,MATCH('Planning Ngrps'!$A50,'Planning CPRP'!$A$10:$A$170,0),MATCH('Planning Ngrps'!M$9,'Planning CPRP'!$G$9:$BA$9,0)),"")</f>
        <v/>
      </c>
      <c r="N50" s="158" t="str">
        <f>IFERROR(INDEX('Jan 2019'!$G$2:$BK$158,MATCH('Planning Ngrps'!$A50,'Jan 2019'!$A$2:$A$160,0),MATCH(N$9,'Jan 2019'!$G$1:$BK$1,0))/INDEX('Planning CPRP'!$G$10:$BA$168,MATCH('Planning Ngrps'!$A50,'Planning CPRP'!$A$10:$A$170,0),MATCH('Planning Ngrps'!N$9,'Planning CPRP'!$G$9:$BA$9,0)),"")</f>
        <v/>
      </c>
      <c r="O50" s="158" t="str">
        <f>IFERROR(INDEX('Jan 2019'!$G$2:$BK$158,MATCH('Planning Ngrps'!$A50,'Jan 2019'!$A$2:$A$160,0),MATCH(O$9,'Jan 2019'!$G$1:$BK$1,0))/INDEX('Planning CPRP'!$G$10:$BA$168,MATCH('Planning Ngrps'!$A50,'Planning CPRP'!$A$10:$A$170,0),MATCH('Planning Ngrps'!O$9,'Planning CPRP'!$G$9:$BA$9,0)),"")</f>
        <v/>
      </c>
      <c r="P50" s="158" t="str">
        <f>IFERROR(INDEX('Jan 2019'!$G$2:$BK$158,MATCH('Planning Ngrps'!$A50,'Jan 2019'!$A$2:$A$160,0),MATCH(P$9,'Jan 2019'!$G$1:$BK$1,0))/INDEX('Planning CPRP'!$G$10:$BA$168,MATCH('Planning Ngrps'!$A50,'Planning CPRP'!$A$10:$A$170,0),MATCH('Planning Ngrps'!P$9,'Planning CPRP'!$G$9:$BA$9,0)),"")</f>
        <v/>
      </c>
      <c r="Q50" s="158" t="str">
        <f>IFERROR(INDEX('Jan 2019'!$G$2:$BK$158,MATCH('Planning Ngrps'!$A50,'Jan 2019'!$A$2:$A$160,0),MATCH(Q$9,'Jan 2019'!$G$1:$BK$1,0))/INDEX('Planning CPRP'!$G$10:$BA$168,MATCH('Planning Ngrps'!$A50,'Planning CPRP'!$A$10:$A$170,0),MATCH('Planning Ngrps'!Q$9,'Planning CPRP'!$G$9:$BA$9,0)),"")</f>
        <v/>
      </c>
      <c r="R50" s="158" t="str">
        <f>IFERROR(INDEX('Jan 2019'!$G$2:$BK$158,MATCH('Planning Ngrps'!$A50,'Jan 2019'!$A$2:$A$160,0),MATCH(R$9,'Jan 2019'!$G$1:$BK$1,0))/INDEX('Planning CPRP'!$G$10:$BA$168,MATCH('Planning Ngrps'!$A50,'Planning CPRP'!$A$10:$A$170,0),MATCH('Planning Ngrps'!R$9,'Planning CPRP'!$G$9:$BA$9,0)),"")</f>
        <v/>
      </c>
      <c r="S50" s="158" t="str">
        <f>IFERROR(INDEX('Jan 2019'!$G$2:$BK$158,MATCH('Planning Ngrps'!$A50,'Jan 2019'!$A$2:$A$160,0),MATCH(S$9,'Jan 2019'!$G$1:$BK$1,0))/INDEX('Planning CPRP'!$G$10:$BA$168,MATCH('Planning Ngrps'!$A50,'Planning CPRP'!$A$10:$A$170,0),MATCH('Planning Ngrps'!S$9,'Planning CPRP'!$G$9:$BA$9,0)),"")</f>
        <v/>
      </c>
      <c r="T50" s="158" t="str">
        <f>IFERROR(INDEX('Jan 2019'!$G$2:$BK$158,MATCH('Planning Ngrps'!$A50,'Jan 2019'!$A$2:$A$160,0),MATCH(T$9,'Jan 2019'!$G$1:$BK$1,0))/INDEX('Planning CPRP'!$G$10:$BA$168,MATCH('Planning Ngrps'!$A50,'Planning CPRP'!$A$10:$A$170,0),MATCH('Planning Ngrps'!T$9,'Planning CPRP'!$G$9:$BA$9,0)),"")</f>
        <v/>
      </c>
      <c r="U50" s="158" t="str">
        <f>IFERROR(INDEX('Jan 2019'!$G$2:$BK$158,MATCH('Planning Ngrps'!$A50,'Jan 2019'!$A$2:$A$160,0),MATCH(U$9,'Jan 2019'!$G$1:$BK$1,0))/INDEX('Planning CPRP'!$G$10:$BA$168,MATCH('Planning Ngrps'!$A50,'Planning CPRP'!$A$10:$A$170,0),MATCH('Planning Ngrps'!U$9,'Planning CPRP'!$G$9:$BA$9,0)),"")</f>
        <v/>
      </c>
      <c r="V50" s="158" t="str">
        <f>IFERROR(INDEX('Jan 2019'!$G$2:$BK$158,MATCH('Planning Ngrps'!$A50,'Jan 2019'!$A$2:$A$160,0),MATCH(V$9,'Jan 2019'!$G$1:$BK$1,0))/INDEX('Planning CPRP'!$G$10:$BA$168,MATCH('Planning Ngrps'!$A50,'Planning CPRP'!$A$10:$A$170,0),MATCH('Planning Ngrps'!V$9,'Planning CPRP'!$G$9:$BA$9,0)),"")</f>
        <v/>
      </c>
      <c r="W50" s="158" t="str">
        <f>IFERROR(INDEX('Jan 2019'!$G$2:$BK$158,MATCH('Planning Ngrps'!$A50,'Jan 2019'!$A$2:$A$160,0),MATCH(W$9,'Jan 2019'!$G$1:$BK$1,0))/INDEX('Planning CPRP'!$G$10:$BA$168,MATCH('Planning Ngrps'!$A50,'Planning CPRP'!$A$10:$A$170,0),MATCH('Planning Ngrps'!W$9,'Planning CPRP'!$G$9:$BA$9,0)),"")</f>
        <v/>
      </c>
      <c r="X50" s="158" t="str">
        <f>IFERROR(INDEX('Jan 2019'!$G$2:$BK$158,MATCH('Planning Ngrps'!$A50,'Jan 2019'!$A$2:$A$160,0),MATCH(X$9,'Jan 2019'!$G$1:$BK$1,0))/INDEX('Planning CPRP'!$G$10:$BA$168,MATCH('Planning Ngrps'!$A50,'Planning CPRP'!$A$10:$A$170,0),MATCH('Planning Ngrps'!X$9,'Planning CPRP'!$G$9:$BA$9,0)),"")</f>
        <v/>
      </c>
      <c r="Y50" s="158" t="str">
        <f>IFERROR(INDEX('Jan 2019'!$G$2:$BK$158,MATCH('Planning Ngrps'!$A50,'Jan 2019'!$A$2:$A$160,0),MATCH(Y$9,'Jan 2019'!$G$1:$BK$1,0))/INDEX('Planning CPRP'!$G$10:$BA$168,MATCH('Planning Ngrps'!$A50,'Planning CPRP'!$A$10:$A$170,0),MATCH('Planning Ngrps'!Y$9,'Planning CPRP'!$G$9:$BA$9,0)),"")</f>
        <v/>
      </c>
      <c r="Z50" s="158" t="str">
        <f>IFERROR(INDEX('Jan 2019'!$G$2:$BK$158,MATCH('Planning Ngrps'!$A50,'Jan 2019'!$A$2:$A$160,0),MATCH(Z$9,'Jan 2019'!$G$1:$BK$1,0))/INDEX('Planning CPRP'!$G$10:$BA$168,MATCH('Planning Ngrps'!$A50,'Planning CPRP'!$A$10:$A$170,0),MATCH('Planning Ngrps'!Z$9,'Planning CPRP'!$G$9:$BA$9,0)),"")</f>
        <v/>
      </c>
      <c r="AA50" s="158" t="str">
        <f>IFERROR(INDEX('Jan 2019'!$G$2:$BK$158,MATCH('Planning Ngrps'!$A50,'Jan 2019'!$A$2:$A$160,0),MATCH(AA$9,'Jan 2019'!$G$1:$BK$1,0))/INDEX('Planning CPRP'!$G$10:$BA$168,MATCH('Planning Ngrps'!$A50,'Planning CPRP'!$A$10:$A$170,0),MATCH('Planning Ngrps'!AA$9,'Planning CPRP'!$G$9:$BA$9,0)),"")</f>
        <v/>
      </c>
      <c r="AB50" s="158" t="str">
        <f>IFERROR(INDEX('Jan 2019'!$G$2:$BK$158,MATCH('Planning Ngrps'!$A50,'Jan 2019'!$A$2:$A$160,0),MATCH(AB$9,'Jan 2019'!$G$1:$BK$1,0))/INDEX('Planning CPRP'!$G$10:$BA$168,MATCH('Planning Ngrps'!$A50,'Planning CPRP'!$A$10:$A$170,0),MATCH('Planning Ngrps'!AB$9,'Planning CPRP'!$G$9:$BA$9,0)),"")</f>
        <v/>
      </c>
      <c r="AC50" s="158" t="str">
        <f>IFERROR(INDEX('Jan 2019'!$G$2:$BK$158,MATCH('Planning Ngrps'!$A50,'Jan 2019'!$A$2:$A$160,0),MATCH(AC$9,'Jan 2019'!$G$1:$BK$1,0))/INDEX('Planning CPRP'!$G$10:$BA$168,MATCH('Planning Ngrps'!$A50,'Planning CPRP'!$A$10:$A$170,0),MATCH('Planning Ngrps'!AC$9,'Planning CPRP'!$G$9:$BA$9,0)),"")</f>
        <v/>
      </c>
      <c r="AD50" s="158" t="str">
        <f>IFERROR(INDEX('Jan 2019'!$G$2:$BK$158,MATCH('Planning Ngrps'!$A50,'Jan 2019'!$A$2:$A$160,0),MATCH(AD$9,'Jan 2019'!$G$1:$BK$1,0))/INDEX('Planning CPRP'!$G$10:$BA$168,MATCH('Planning Ngrps'!$A50,'Planning CPRP'!$A$10:$A$170,0),MATCH('Planning Ngrps'!AD$9,'Planning CPRP'!$G$9:$BA$9,0)),"")</f>
        <v/>
      </c>
      <c r="AE50" s="158" t="str">
        <f>IFERROR(INDEX('Jan 2019'!$G$2:$BK$158,MATCH('Planning Ngrps'!$A50,'Jan 2019'!$A$2:$A$160,0),MATCH(AE$9,'Jan 2019'!$G$1:$BK$1,0))/INDEX('Planning CPRP'!$G$10:$BA$168,MATCH('Planning Ngrps'!$A50,'Planning CPRP'!$A$10:$A$170,0),MATCH('Planning Ngrps'!AE$9,'Planning CPRP'!$G$9:$BA$9,0)),"")</f>
        <v/>
      </c>
      <c r="AF50" s="158" t="str">
        <f>IFERROR(INDEX('Jan 2019'!$G$2:$BK$158,MATCH('Planning Ngrps'!$A50,'Jan 2019'!$A$2:$A$160,0),MATCH(AF$9,'Jan 2019'!$G$1:$BK$1,0))/INDEX('Planning CPRP'!$G$10:$BA$168,MATCH('Planning Ngrps'!$A50,'Planning CPRP'!$A$10:$A$170,0),MATCH('Planning Ngrps'!AF$9,'Planning CPRP'!$G$9:$BA$9,0)),"")</f>
        <v/>
      </c>
      <c r="AG50" s="158" t="str">
        <f>IFERROR(INDEX('Jan 2019'!$G$2:$BK$158,MATCH('Planning Ngrps'!$A50,'Jan 2019'!$A$2:$A$160,0),MATCH(AG$9,'Jan 2019'!$G$1:$BK$1,0))/INDEX('Planning CPRP'!$G$10:$BA$168,MATCH('Planning Ngrps'!$A50,'Planning CPRP'!$A$10:$A$170,0),MATCH('Planning Ngrps'!AG$9,'Planning CPRP'!$G$9:$BA$9,0)),"")</f>
        <v/>
      </c>
      <c r="AH50" s="158" t="str">
        <f>IFERROR(INDEX('Jan 2019'!$G$2:$BK$158,MATCH('Planning Ngrps'!$A50,'Jan 2019'!$A$2:$A$160,0),MATCH(AH$9,'Jan 2019'!$G$1:$BK$1,0))/INDEX('Planning CPRP'!$G$10:$BA$168,MATCH('Planning Ngrps'!$A50,'Planning CPRP'!$A$10:$A$170,0),MATCH('Planning Ngrps'!AH$9,'Planning CPRP'!$G$9:$BA$9,0)),"")</f>
        <v/>
      </c>
      <c r="AI50" s="158" t="str">
        <f>IFERROR(INDEX('Jan 2019'!$G$2:$BK$158,MATCH('Planning Ngrps'!$A50,'Jan 2019'!$A$2:$A$160,0),MATCH(AI$9,'Jan 2019'!$G$1:$BK$1,0))/INDEX('Planning CPRP'!$G$10:$BA$168,MATCH('Planning Ngrps'!$A50,'Planning CPRP'!$A$10:$A$170,0),MATCH('Planning Ngrps'!AI$9,'Planning CPRP'!$G$9:$BA$9,0)),"")</f>
        <v/>
      </c>
      <c r="AJ50" s="158" t="str">
        <f>IFERROR(INDEX('Jan 2019'!$G$2:$BK$158,MATCH('Planning Ngrps'!$A50,'Jan 2019'!$A$2:$A$160,0),MATCH(AJ$9,'Jan 2019'!$G$1:$BK$1,0))/INDEX('Planning CPRP'!$G$10:$BA$168,MATCH('Planning Ngrps'!$A50,'Planning CPRP'!$A$10:$A$170,0),MATCH('Planning Ngrps'!AJ$9,'Planning CPRP'!$G$9:$BA$9,0)),"")</f>
        <v/>
      </c>
      <c r="AK50" s="158" t="str">
        <f>IFERROR(INDEX('Jan 2019'!$G$2:$BK$158,MATCH('Planning Ngrps'!$A50,'Jan 2019'!$A$2:$A$160,0),MATCH(AK$9,'Jan 2019'!$G$1:$BK$1,0))/INDEX('Planning CPRP'!$G$10:$BA$168,MATCH('Planning Ngrps'!$A50,'Planning CPRP'!$A$10:$A$170,0),MATCH('Planning Ngrps'!AK$9,'Planning CPRP'!$G$9:$BA$9,0)),"")</f>
        <v/>
      </c>
      <c r="AL50" s="158" t="str">
        <f>IFERROR(INDEX('Jan 2019'!$G$2:$BK$158,MATCH('Planning Ngrps'!$A50,'Jan 2019'!$A$2:$A$160,0),MATCH(AL$9,'Jan 2019'!$G$1:$BK$1,0))/INDEX('Planning CPRP'!$G$10:$BA$168,MATCH('Planning Ngrps'!$A50,'Planning CPRP'!$A$10:$A$170,0),MATCH('Planning Ngrps'!AL$9,'Planning CPRP'!$G$9:$BA$9,0)),"")</f>
        <v/>
      </c>
      <c r="AM50" s="158" t="str">
        <f>IFERROR(INDEX('Jan 2019'!$G$2:$BK$158,MATCH('Planning Ngrps'!$A50,'Jan 2019'!$A$2:$A$160,0),MATCH(AM$9,'Jan 2019'!$G$1:$BK$1,0))/INDEX('Planning CPRP'!$G$10:$BA$168,MATCH('Planning Ngrps'!$A50,'Planning CPRP'!$A$10:$A$170,0),MATCH('Planning Ngrps'!AM$9,'Planning CPRP'!$G$9:$BA$9,0)),"")</f>
        <v/>
      </c>
      <c r="AN50" s="158" t="str">
        <f>IFERROR(INDEX('Jan 2019'!$G$2:$BK$158,MATCH('Planning Ngrps'!$A50,'Jan 2019'!$A$2:$A$160,0),MATCH(AN$9,'Jan 2019'!$G$1:$BK$1,0))/INDEX('Planning CPRP'!$G$10:$BA$168,MATCH('Planning Ngrps'!$A50,'Planning CPRP'!$A$10:$A$170,0),MATCH('Planning Ngrps'!AN$9,'Planning CPRP'!$G$9:$BA$9,0)),"")</f>
        <v/>
      </c>
      <c r="AO50" s="158" t="str">
        <f>IFERROR(INDEX('Jan 2019'!$G$2:$BK$158,MATCH('Planning Ngrps'!$A50,'Jan 2019'!$A$2:$A$160,0),MATCH(AO$9,'Jan 2019'!$G$1:$BK$1,0))/INDEX('Planning CPRP'!$G$10:$BA$168,MATCH('Planning Ngrps'!$A50,'Planning CPRP'!$A$10:$A$170,0),MATCH('Planning Ngrps'!AO$9,'Planning CPRP'!$G$9:$BA$9,0)),"")</f>
        <v/>
      </c>
      <c r="AP50" s="158" t="str">
        <f>IFERROR(INDEX('Jan 2019'!$G$2:$BK$158,MATCH('Planning Ngrps'!$A50,'Jan 2019'!$A$2:$A$160,0),MATCH(AP$9,'Jan 2019'!$G$1:$BK$1,0))/INDEX('Planning CPRP'!$G$10:$BA$168,MATCH('Planning Ngrps'!$A50,'Planning CPRP'!$A$10:$A$170,0),MATCH('Planning Ngrps'!AP$9,'Planning CPRP'!$G$9:$BA$9,0)),"")</f>
        <v/>
      </c>
      <c r="AQ50" s="158" t="str">
        <f>IFERROR(INDEX('Jan 2019'!$G$2:$BK$158,MATCH('Planning Ngrps'!$A50,'Jan 2019'!$A$2:$A$160,0),MATCH(AQ$9,'Jan 2019'!$G$1:$BK$1,0))/INDEX('Planning CPRP'!$G$10:$BA$168,MATCH('Planning Ngrps'!$A50,'Planning CPRP'!$A$10:$A$170,0),MATCH('Planning Ngrps'!AQ$9,'Planning CPRP'!$G$9:$BA$9,0)),"")</f>
        <v/>
      </c>
      <c r="AR50" s="158" t="str">
        <f>IFERROR(INDEX('Jan 2019'!$G$2:$BK$158,MATCH('Planning Ngrps'!$A50,'Jan 2019'!$A$2:$A$160,0),MATCH(AR$9,'Jan 2019'!$G$1:$BK$1,0))/INDEX('Planning CPRP'!$G$10:$BA$168,MATCH('Planning Ngrps'!$A50,'Planning CPRP'!$A$10:$A$170,0),MATCH('Planning Ngrps'!AR$9,'Planning CPRP'!$G$9:$BA$9,0)),"")</f>
        <v/>
      </c>
      <c r="AS50" s="158" t="str">
        <f>IFERROR(INDEX('Jan 2019'!$G$2:$BK$158,MATCH('Planning Ngrps'!$A50,'Jan 2019'!$A$2:$A$160,0),MATCH(AS$9,'Jan 2019'!$G$1:$BK$1,0))/INDEX('Planning CPRP'!$G$10:$BA$168,MATCH('Planning Ngrps'!$A50,'Planning CPRP'!$A$10:$A$170,0),MATCH('Planning Ngrps'!AS$9,'Planning CPRP'!$G$9:$BA$9,0)),"")</f>
        <v/>
      </c>
      <c r="AT50" s="158" t="str">
        <f>IFERROR(INDEX('Jan 2019'!$G$2:$BK$158,MATCH('Planning Ngrps'!$A50,'Jan 2019'!$A$2:$A$160,0),MATCH(AT$9,'Jan 2019'!$G$1:$BK$1,0))/INDEX('Planning CPRP'!$G$10:$BA$168,MATCH('Planning Ngrps'!$A50,'Planning CPRP'!$A$10:$A$170,0),MATCH('Planning Ngrps'!AT$9,'Planning CPRP'!$G$9:$BA$9,0)),"")</f>
        <v/>
      </c>
      <c r="AU50" s="158" t="str">
        <f>IFERROR(INDEX('Jan 2019'!$G$2:$BK$158,MATCH('Planning Ngrps'!$A50,'Jan 2019'!$A$2:$A$160,0),MATCH(AU$9,'Jan 2019'!$G$1:$BK$1,0))/INDEX('Planning CPRP'!$G$10:$BA$168,MATCH('Planning Ngrps'!$A50,'Planning CPRP'!$A$10:$A$170,0),MATCH('Planning Ngrps'!AU$9,'Planning CPRP'!$G$9:$BA$9,0)),"")</f>
        <v/>
      </c>
      <c r="AV50" s="158" t="str">
        <f>IFERROR(INDEX('Jan 2019'!$G$2:$BK$158,MATCH('Planning Ngrps'!$A50,'Jan 2019'!$A$2:$A$160,0),MATCH(AV$9,'Jan 2019'!$G$1:$BK$1,0))/INDEX('Planning CPRP'!$G$10:$BA$168,MATCH('Planning Ngrps'!$A50,'Planning CPRP'!$A$10:$A$170,0),MATCH('Planning Ngrps'!AV$9,'Planning CPRP'!$G$9:$BA$9,0)),"")</f>
        <v/>
      </c>
      <c r="AW50" s="158" t="str">
        <f>IFERROR(INDEX('Jan 2019'!$G$2:$BK$158,MATCH('Planning Ngrps'!$A50,'Jan 2019'!$A$2:$A$160,0),MATCH(AW$9,'Jan 2019'!$G$1:$BK$1,0))/INDEX('Planning CPRP'!$G$10:$BA$168,MATCH('Planning Ngrps'!$A50,'Planning CPRP'!$A$10:$A$170,0),MATCH('Planning Ngrps'!AW$9,'Planning CPRP'!$G$9:$BA$9,0)),"")</f>
        <v/>
      </c>
      <c r="AX50" s="158" t="str">
        <f>IFERROR(INDEX('Jan 2019'!$G$2:$BK$158,MATCH('Planning Ngrps'!$A50,'Jan 2019'!$A$2:$A$160,0),MATCH(AX$9,'Jan 2019'!$G$1:$BK$1,0))/INDEX('Planning CPRP'!$G$10:$BA$168,MATCH('Planning Ngrps'!$A50,'Planning CPRP'!$A$10:$A$170,0),MATCH('Planning Ngrps'!AX$9,'Planning CPRP'!$G$9:$BA$9,0)),"")</f>
        <v/>
      </c>
      <c r="AY50" s="158" t="str">
        <f>IFERROR(INDEX('Jan 2019'!$G$2:$BK$158,MATCH('Planning Ngrps'!$A50,'Jan 2019'!$A$2:$A$160,0),MATCH(AY$9,'Jan 2019'!$G$1:$BK$1,0))/INDEX('Planning CPRP'!$G$10:$BA$168,MATCH('Planning Ngrps'!$A50,'Planning CPRP'!$A$10:$A$170,0),MATCH('Planning Ngrps'!AY$9,'Planning CPRP'!$G$9:$BA$9,0)),"")</f>
        <v/>
      </c>
      <c r="AZ50" s="158" t="str">
        <f>IFERROR(INDEX('Jan 2019'!$G$2:$BK$158,MATCH('Planning Ngrps'!$A50,'Jan 2019'!$A$2:$A$160,0),MATCH(AZ$9,'Jan 2019'!$G$1:$BK$1,0))/INDEX('Planning CPRP'!$G$10:$BA$168,MATCH('Planning Ngrps'!$A50,'Planning CPRP'!$A$10:$A$170,0),MATCH('Planning Ngrps'!AZ$9,'Planning CPRP'!$G$9:$BA$9,0)),"")</f>
        <v/>
      </c>
      <c r="BA50" s="158" t="str">
        <f>IFERROR(INDEX('Jan 2019'!$G$2:$BK$158,MATCH('Planning Ngrps'!$A50,'Jan 2019'!$A$2:$A$160,0),MATCH(BA$9,'Jan 2019'!$G$1:$BK$1,0))/INDEX('Planning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IFERROR(INDEX('Jan 2019'!$G$2:$BK$158,MATCH('Planning Ngrps'!$A51,'Jan 2019'!$A$2:$A$160,0),MATCH(G$9,'Jan 2019'!$G$1:$BK$1,0))/INDEX('Planning CPRP'!$G$10:$BA$168,MATCH('Planning Ngrps'!$A51,'Planning CPRP'!$A$10:$A$170,0),MATCH('Planning Ngrps'!G$9,'Planning CPRP'!$G$9:$BA$9,0)),"")</f>
        <v/>
      </c>
      <c r="H51" s="158" t="str">
        <f>IFERROR(INDEX('Jan 2019'!$G$2:$BK$158,MATCH('Planning Ngrps'!$A51,'Jan 2019'!$A$2:$A$160,0),MATCH(H$9,'Jan 2019'!$G$1:$BK$1,0))/INDEX('Planning CPRP'!$G$10:$BA$168,MATCH('Planning Ngrps'!$A51,'Planning CPRP'!$A$10:$A$170,0),MATCH('Planning Ngrps'!H$9,'Planning CPRP'!$G$9:$BA$9,0)),"")</f>
        <v/>
      </c>
      <c r="I51" s="158" t="str">
        <f>IFERROR(INDEX('Jan 2019'!$G$2:$BK$158,MATCH('Planning Ngrps'!$A51,'Jan 2019'!$A$2:$A$160,0),MATCH(I$9,'Jan 2019'!$G$1:$BK$1,0))/INDEX('Planning CPRP'!$G$10:$BA$168,MATCH('Planning Ngrps'!$A51,'Planning CPRP'!$A$10:$A$170,0),MATCH('Planning Ngrps'!I$9,'Planning CPRP'!$G$9:$BA$9,0)),"")</f>
        <v/>
      </c>
      <c r="J51" s="158" t="str">
        <f>IFERROR(INDEX('Jan 2019'!$G$2:$BK$158,MATCH('Planning Ngrps'!$A51,'Jan 2019'!$A$2:$A$160,0),MATCH(J$9,'Jan 2019'!$G$1:$BK$1,0))/INDEX('Planning CPRP'!$G$10:$BA$168,MATCH('Planning Ngrps'!$A51,'Planning CPRP'!$A$10:$A$170,0),MATCH('Planning Ngrps'!J$9,'Planning CPRP'!$G$9:$BA$9,0)),"")</f>
        <v/>
      </c>
      <c r="K51" s="158" t="str">
        <f>IFERROR(INDEX('Jan 2019'!$G$2:$BK$158,MATCH('Planning Ngrps'!$A51,'Jan 2019'!$A$2:$A$160,0),MATCH(K$9,'Jan 2019'!$G$1:$BK$1,0))/INDEX('Planning CPRP'!$G$10:$BA$168,MATCH('Planning Ngrps'!$A51,'Planning CPRP'!$A$10:$A$170,0),MATCH('Planning Ngrps'!K$9,'Planning CPRP'!$G$9:$BA$9,0)),"")</f>
        <v/>
      </c>
      <c r="L51" s="158" t="str">
        <f>IFERROR(INDEX('Jan 2019'!$G$2:$BK$158,MATCH('Planning Ngrps'!$A51,'Jan 2019'!$A$2:$A$160,0),MATCH(L$9,'Jan 2019'!$G$1:$BK$1,0))/INDEX('Planning CPRP'!$G$10:$BA$168,MATCH('Planning Ngrps'!$A51,'Planning CPRP'!$A$10:$A$170,0),MATCH('Planning Ngrps'!L$9,'Planning CPRP'!$G$9:$BA$9,0)),"")</f>
        <v/>
      </c>
      <c r="M51" s="158" t="str">
        <f>IFERROR(INDEX('Jan 2019'!$G$2:$BK$158,MATCH('Planning Ngrps'!$A51,'Jan 2019'!$A$2:$A$160,0),MATCH(M$9,'Jan 2019'!$G$1:$BK$1,0))/INDEX('Planning CPRP'!$G$10:$BA$168,MATCH('Planning Ngrps'!$A51,'Planning CPRP'!$A$10:$A$170,0),MATCH('Planning Ngrps'!M$9,'Planning CPRP'!$G$9:$BA$9,0)),"")</f>
        <v/>
      </c>
      <c r="N51" s="158" t="str">
        <f>IFERROR(INDEX('Jan 2019'!$G$2:$BK$158,MATCH('Planning Ngrps'!$A51,'Jan 2019'!$A$2:$A$160,0),MATCH(N$9,'Jan 2019'!$G$1:$BK$1,0))/INDEX('Planning CPRP'!$G$10:$BA$168,MATCH('Planning Ngrps'!$A51,'Planning CPRP'!$A$10:$A$170,0),MATCH('Planning Ngrps'!N$9,'Planning CPRP'!$G$9:$BA$9,0)),"")</f>
        <v/>
      </c>
      <c r="O51" s="158" t="str">
        <f>IFERROR(INDEX('Jan 2019'!$G$2:$BK$158,MATCH('Planning Ngrps'!$A51,'Jan 2019'!$A$2:$A$160,0),MATCH(O$9,'Jan 2019'!$G$1:$BK$1,0))/INDEX('Planning CPRP'!$G$10:$BA$168,MATCH('Planning Ngrps'!$A51,'Planning CPRP'!$A$10:$A$170,0),MATCH('Planning Ngrps'!O$9,'Planning CPRP'!$G$9:$BA$9,0)),"")</f>
        <v/>
      </c>
      <c r="P51" s="158" t="str">
        <f>IFERROR(INDEX('Jan 2019'!$G$2:$BK$158,MATCH('Planning Ngrps'!$A51,'Jan 2019'!$A$2:$A$160,0),MATCH(P$9,'Jan 2019'!$G$1:$BK$1,0))/INDEX('Planning CPRP'!$G$10:$BA$168,MATCH('Planning Ngrps'!$A51,'Planning CPRP'!$A$10:$A$170,0),MATCH('Planning Ngrps'!P$9,'Planning CPRP'!$G$9:$BA$9,0)),"")</f>
        <v/>
      </c>
      <c r="Q51" s="158" t="str">
        <f>IFERROR(INDEX('Jan 2019'!$G$2:$BK$158,MATCH('Planning Ngrps'!$A51,'Jan 2019'!$A$2:$A$160,0),MATCH(Q$9,'Jan 2019'!$G$1:$BK$1,0))/INDEX('Planning CPRP'!$G$10:$BA$168,MATCH('Planning Ngrps'!$A51,'Planning CPRP'!$A$10:$A$170,0),MATCH('Planning Ngrps'!Q$9,'Planning CPRP'!$G$9:$BA$9,0)),"")</f>
        <v/>
      </c>
      <c r="R51" s="158" t="str">
        <f>IFERROR(INDEX('Jan 2019'!$G$2:$BK$158,MATCH('Planning Ngrps'!$A51,'Jan 2019'!$A$2:$A$160,0),MATCH(R$9,'Jan 2019'!$G$1:$BK$1,0))/INDEX('Planning CPRP'!$G$10:$BA$168,MATCH('Planning Ngrps'!$A51,'Planning CPRP'!$A$10:$A$170,0),MATCH('Planning Ngrps'!R$9,'Planning CPRP'!$G$9:$BA$9,0)),"")</f>
        <v/>
      </c>
      <c r="S51" s="158" t="str">
        <f>IFERROR(INDEX('Jan 2019'!$G$2:$BK$158,MATCH('Planning Ngrps'!$A51,'Jan 2019'!$A$2:$A$160,0),MATCH(S$9,'Jan 2019'!$G$1:$BK$1,0))/INDEX('Planning CPRP'!$G$10:$BA$168,MATCH('Planning Ngrps'!$A51,'Planning CPRP'!$A$10:$A$170,0),MATCH('Planning Ngrps'!S$9,'Planning CPRP'!$G$9:$BA$9,0)),"")</f>
        <v/>
      </c>
      <c r="T51" s="158" t="str">
        <f>IFERROR(INDEX('Jan 2019'!$G$2:$BK$158,MATCH('Planning Ngrps'!$A51,'Jan 2019'!$A$2:$A$160,0),MATCH(T$9,'Jan 2019'!$G$1:$BK$1,0))/INDEX('Planning CPRP'!$G$10:$BA$168,MATCH('Planning Ngrps'!$A51,'Planning CPRP'!$A$10:$A$170,0),MATCH('Planning Ngrps'!T$9,'Planning CPRP'!$G$9:$BA$9,0)),"")</f>
        <v/>
      </c>
      <c r="U51" s="158" t="str">
        <f>IFERROR(INDEX('Jan 2019'!$G$2:$BK$158,MATCH('Planning Ngrps'!$A51,'Jan 2019'!$A$2:$A$160,0),MATCH(U$9,'Jan 2019'!$G$1:$BK$1,0))/INDEX('Planning CPRP'!$G$10:$BA$168,MATCH('Planning Ngrps'!$A51,'Planning CPRP'!$A$10:$A$170,0),MATCH('Planning Ngrps'!U$9,'Planning CPRP'!$G$9:$BA$9,0)),"")</f>
        <v/>
      </c>
      <c r="V51" s="158" t="str">
        <f>IFERROR(INDEX('Jan 2019'!$G$2:$BK$158,MATCH('Planning Ngrps'!$A51,'Jan 2019'!$A$2:$A$160,0),MATCH(V$9,'Jan 2019'!$G$1:$BK$1,0))/INDEX('Planning CPRP'!$G$10:$BA$168,MATCH('Planning Ngrps'!$A51,'Planning CPRP'!$A$10:$A$170,0),MATCH('Planning Ngrps'!V$9,'Planning CPRP'!$G$9:$BA$9,0)),"")</f>
        <v/>
      </c>
      <c r="W51" s="158" t="str">
        <f>IFERROR(INDEX('Jan 2019'!$G$2:$BK$158,MATCH('Planning Ngrps'!$A51,'Jan 2019'!$A$2:$A$160,0),MATCH(W$9,'Jan 2019'!$G$1:$BK$1,0))/INDEX('Planning CPRP'!$G$10:$BA$168,MATCH('Planning Ngrps'!$A51,'Planning CPRP'!$A$10:$A$170,0),MATCH('Planning Ngrps'!W$9,'Planning CPRP'!$G$9:$BA$9,0)),"")</f>
        <v/>
      </c>
      <c r="X51" s="158" t="str">
        <f>IFERROR(INDEX('Jan 2019'!$G$2:$BK$158,MATCH('Planning Ngrps'!$A51,'Jan 2019'!$A$2:$A$160,0),MATCH(X$9,'Jan 2019'!$G$1:$BK$1,0))/INDEX('Planning CPRP'!$G$10:$BA$168,MATCH('Planning Ngrps'!$A51,'Planning CPRP'!$A$10:$A$170,0),MATCH('Planning Ngrps'!X$9,'Planning CPRP'!$G$9:$BA$9,0)),"")</f>
        <v/>
      </c>
      <c r="Y51" s="158" t="str">
        <f>IFERROR(INDEX('Jan 2019'!$G$2:$BK$158,MATCH('Planning Ngrps'!$A51,'Jan 2019'!$A$2:$A$160,0),MATCH(Y$9,'Jan 2019'!$G$1:$BK$1,0))/INDEX('Planning CPRP'!$G$10:$BA$168,MATCH('Planning Ngrps'!$A51,'Planning CPRP'!$A$10:$A$170,0),MATCH('Planning Ngrps'!Y$9,'Planning CPRP'!$G$9:$BA$9,0)),"")</f>
        <v/>
      </c>
      <c r="Z51" s="158" t="str">
        <f>IFERROR(INDEX('Jan 2019'!$G$2:$BK$158,MATCH('Planning Ngrps'!$A51,'Jan 2019'!$A$2:$A$160,0),MATCH(Z$9,'Jan 2019'!$G$1:$BK$1,0))/INDEX('Planning CPRP'!$G$10:$BA$168,MATCH('Planning Ngrps'!$A51,'Planning CPRP'!$A$10:$A$170,0),MATCH('Planning Ngrps'!Z$9,'Planning CPRP'!$G$9:$BA$9,0)),"")</f>
        <v/>
      </c>
      <c r="AA51" s="158" t="str">
        <f>IFERROR(INDEX('Jan 2019'!$G$2:$BK$158,MATCH('Planning Ngrps'!$A51,'Jan 2019'!$A$2:$A$160,0),MATCH(AA$9,'Jan 2019'!$G$1:$BK$1,0))/INDEX('Planning CPRP'!$G$10:$BA$168,MATCH('Planning Ngrps'!$A51,'Planning CPRP'!$A$10:$A$170,0),MATCH('Planning Ngrps'!AA$9,'Planning CPRP'!$G$9:$BA$9,0)),"")</f>
        <v/>
      </c>
      <c r="AB51" s="158" t="str">
        <f>IFERROR(INDEX('Jan 2019'!$G$2:$BK$158,MATCH('Planning Ngrps'!$A51,'Jan 2019'!$A$2:$A$160,0),MATCH(AB$9,'Jan 2019'!$G$1:$BK$1,0))/INDEX('Planning CPRP'!$G$10:$BA$168,MATCH('Planning Ngrps'!$A51,'Planning CPRP'!$A$10:$A$170,0),MATCH('Planning Ngrps'!AB$9,'Planning CPRP'!$G$9:$BA$9,0)),"")</f>
        <v/>
      </c>
      <c r="AC51" s="158" t="str">
        <f>IFERROR(INDEX('Jan 2019'!$G$2:$BK$158,MATCH('Planning Ngrps'!$A51,'Jan 2019'!$A$2:$A$160,0),MATCH(AC$9,'Jan 2019'!$G$1:$BK$1,0))/INDEX('Planning CPRP'!$G$10:$BA$168,MATCH('Planning Ngrps'!$A51,'Planning CPRP'!$A$10:$A$170,0),MATCH('Planning Ngrps'!AC$9,'Planning CPRP'!$G$9:$BA$9,0)),"")</f>
        <v/>
      </c>
      <c r="AD51" s="158" t="str">
        <f>IFERROR(INDEX('Jan 2019'!$G$2:$BK$158,MATCH('Planning Ngrps'!$A51,'Jan 2019'!$A$2:$A$160,0),MATCH(AD$9,'Jan 2019'!$G$1:$BK$1,0))/INDEX('Planning CPRP'!$G$10:$BA$168,MATCH('Planning Ngrps'!$A51,'Planning CPRP'!$A$10:$A$170,0),MATCH('Planning Ngrps'!AD$9,'Planning CPRP'!$G$9:$BA$9,0)),"")</f>
        <v/>
      </c>
      <c r="AE51" s="158" t="str">
        <f>IFERROR(INDEX('Jan 2019'!$G$2:$BK$158,MATCH('Planning Ngrps'!$A51,'Jan 2019'!$A$2:$A$160,0),MATCH(AE$9,'Jan 2019'!$G$1:$BK$1,0))/INDEX('Planning CPRP'!$G$10:$BA$168,MATCH('Planning Ngrps'!$A51,'Planning CPRP'!$A$10:$A$170,0),MATCH('Planning Ngrps'!AE$9,'Planning CPRP'!$G$9:$BA$9,0)),"")</f>
        <v/>
      </c>
      <c r="AF51" s="158" t="str">
        <f>IFERROR(INDEX('Jan 2019'!$G$2:$BK$158,MATCH('Planning Ngrps'!$A51,'Jan 2019'!$A$2:$A$160,0),MATCH(AF$9,'Jan 2019'!$G$1:$BK$1,0))/INDEX('Planning CPRP'!$G$10:$BA$168,MATCH('Planning Ngrps'!$A51,'Planning CPRP'!$A$10:$A$170,0),MATCH('Planning Ngrps'!AF$9,'Planning CPRP'!$G$9:$BA$9,0)),"")</f>
        <v/>
      </c>
      <c r="AG51" s="158" t="str">
        <f>IFERROR(INDEX('Jan 2019'!$G$2:$BK$158,MATCH('Planning Ngrps'!$A51,'Jan 2019'!$A$2:$A$160,0),MATCH(AG$9,'Jan 2019'!$G$1:$BK$1,0))/INDEX('Planning CPRP'!$G$10:$BA$168,MATCH('Planning Ngrps'!$A51,'Planning CPRP'!$A$10:$A$170,0),MATCH('Planning Ngrps'!AG$9,'Planning CPRP'!$G$9:$BA$9,0)),"")</f>
        <v/>
      </c>
      <c r="AH51" s="158" t="str">
        <f>IFERROR(INDEX('Jan 2019'!$G$2:$BK$158,MATCH('Planning Ngrps'!$A51,'Jan 2019'!$A$2:$A$160,0),MATCH(AH$9,'Jan 2019'!$G$1:$BK$1,0))/INDEX('Planning CPRP'!$G$10:$BA$168,MATCH('Planning Ngrps'!$A51,'Planning CPRP'!$A$10:$A$170,0),MATCH('Planning Ngrps'!AH$9,'Planning CPRP'!$G$9:$BA$9,0)),"")</f>
        <v/>
      </c>
      <c r="AI51" s="158" t="str">
        <f>IFERROR(INDEX('Jan 2019'!$G$2:$BK$158,MATCH('Planning Ngrps'!$A51,'Jan 2019'!$A$2:$A$160,0),MATCH(AI$9,'Jan 2019'!$G$1:$BK$1,0))/INDEX('Planning CPRP'!$G$10:$BA$168,MATCH('Planning Ngrps'!$A51,'Planning CPRP'!$A$10:$A$170,0),MATCH('Planning Ngrps'!AI$9,'Planning CPRP'!$G$9:$BA$9,0)),"")</f>
        <v/>
      </c>
      <c r="AJ51" s="158" t="str">
        <f>IFERROR(INDEX('Jan 2019'!$G$2:$BK$158,MATCH('Planning Ngrps'!$A51,'Jan 2019'!$A$2:$A$160,0),MATCH(AJ$9,'Jan 2019'!$G$1:$BK$1,0))/INDEX('Planning CPRP'!$G$10:$BA$168,MATCH('Planning Ngrps'!$A51,'Planning CPRP'!$A$10:$A$170,0),MATCH('Planning Ngrps'!AJ$9,'Planning CPRP'!$G$9:$BA$9,0)),"")</f>
        <v/>
      </c>
      <c r="AK51" s="158" t="str">
        <f>IFERROR(INDEX('Jan 2019'!$G$2:$BK$158,MATCH('Planning Ngrps'!$A51,'Jan 2019'!$A$2:$A$160,0),MATCH(AK$9,'Jan 2019'!$G$1:$BK$1,0))/INDEX('Planning CPRP'!$G$10:$BA$168,MATCH('Planning Ngrps'!$A51,'Planning CPRP'!$A$10:$A$170,0),MATCH('Planning Ngrps'!AK$9,'Planning CPRP'!$G$9:$BA$9,0)),"")</f>
        <v/>
      </c>
      <c r="AL51" s="158" t="str">
        <f>IFERROR(INDEX('Jan 2019'!$G$2:$BK$158,MATCH('Planning Ngrps'!$A51,'Jan 2019'!$A$2:$A$160,0),MATCH(AL$9,'Jan 2019'!$G$1:$BK$1,0))/INDEX('Planning CPRP'!$G$10:$BA$168,MATCH('Planning Ngrps'!$A51,'Planning CPRP'!$A$10:$A$170,0),MATCH('Planning Ngrps'!AL$9,'Planning CPRP'!$G$9:$BA$9,0)),"")</f>
        <v/>
      </c>
      <c r="AM51" s="158" t="str">
        <f>IFERROR(INDEX('Jan 2019'!$G$2:$BK$158,MATCH('Planning Ngrps'!$A51,'Jan 2019'!$A$2:$A$160,0),MATCH(AM$9,'Jan 2019'!$G$1:$BK$1,0))/INDEX('Planning CPRP'!$G$10:$BA$168,MATCH('Planning Ngrps'!$A51,'Planning CPRP'!$A$10:$A$170,0),MATCH('Planning Ngrps'!AM$9,'Planning CPRP'!$G$9:$BA$9,0)),"")</f>
        <v/>
      </c>
      <c r="AN51" s="158" t="str">
        <f>IFERROR(INDEX('Jan 2019'!$G$2:$BK$158,MATCH('Planning Ngrps'!$A51,'Jan 2019'!$A$2:$A$160,0),MATCH(AN$9,'Jan 2019'!$G$1:$BK$1,0))/INDEX('Planning CPRP'!$G$10:$BA$168,MATCH('Planning Ngrps'!$A51,'Planning CPRP'!$A$10:$A$170,0),MATCH('Planning Ngrps'!AN$9,'Planning CPRP'!$G$9:$BA$9,0)),"")</f>
        <v/>
      </c>
      <c r="AO51" s="158" t="str">
        <f>IFERROR(INDEX('Jan 2019'!$G$2:$BK$158,MATCH('Planning Ngrps'!$A51,'Jan 2019'!$A$2:$A$160,0),MATCH(AO$9,'Jan 2019'!$G$1:$BK$1,0))/INDEX('Planning CPRP'!$G$10:$BA$168,MATCH('Planning Ngrps'!$A51,'Planning CPRP'!$A$10:$A$170,0),MATCH('Planning Ngrps'!AO$9,'Planning CPRP'!$G$9:$BA$9,0)),"")</f>
        <v/>
      </c>
      <c r="AP51" s="158" t="str">
        <f>IFERROR(INDEX('Jan 2019'!$G$2:$BK$158,MATCH('Planning Ngrps'!$A51,'Jan 2019'!$A$2:$A$160,0),MATCH(AP$9,'Jan 2019'!$G$1:$BK$1,0))/INDEX('Planning CPRP'!$G$10:$BA$168,MATCH('Planning Ngrps'!$A51,'Planning CPRP'!$A$10:$A$170,0),MATCH('Planning Ngrps'!AP$9,'Planning CPRP'!$G$9:$BA$9,0)),"")</f>
        <v/>
      </c>
      <c r="AQ51" s="158" t="str">
        <f>IFERROR(INDEX('Jan 2019'!$G$2:$BK$158,MATCH('Planning Ngrps'!$A51,'Jan 2019'!$A$2:$A$160,0),MATCH(AQ$9,'Jan 2019'!$G$1:$BK$1,0))/INDEX('Planning CPRP'!$G$10:$BA$168,MATCH('Planning Ngrps'!$A51,'Planning CPRP'!$A$10:$A$170,0),MATCH('Planning Ngrps'!AQ$9,'Planning CPRP'!$G$9:$BA$9,0)),"")</f>
        <v/>
      </c>
      <c r="AR51" s="158" t="str">
        <f>IFERROR(INDEX('Jan 2019'!$G$2:$BK$158,MATCH('Planning Ngrps'!$A51,'Jan 2019'!$A$2:$A$160,0),MATCH(AR$9,'Jan 2019'!$G$1:$BK$1,0))/INDEX('Planning CPRP'!$G$10:$BA$168,MATCH('Planning Ngrps'!$A51,'Planning CPRP'!$A$10:$A$170,0),MATCH('Planning Ngrps'!AR$9,'Planning CPRP'!$G$9:$BA$9,0)),"")</f>
        <v/>
      </c>
      <c r="AS51" s="158" t="str">
        <f>IFERROR(INDEX('Jan 2019'!$G$2:$BK$158,MATCH('Planning Ngrps'!$A51,'Jan 2019'!$A$2:$A$160,0),MATCH(AS$9,'Jan 2019'!$G$1:$BK$1,0))/INDEX('Planning CPRP'!$G$10:$BA$168,MATCH('Planning Ngrps'!$A51,'Planning CPRP'!$A$10:$A$170,0),MATCH('Planning Ngrps'!AS$9,'Planning CPRP'!$G$9:$BA$9,0)),"")</f>
        <v/>
      </c>
      <c r="AT51" s="158" t="str">
        <f>IFERROR(INDEX('Jan 2019'!$G$2:$BK$158,MATCH('Planning Ngrps'!$A51,'Jan 2019'!$A$2:$A$160,0),MATCH(AT$9,'Jan 2019'!$G$1:$BK$1,0))/INDEX('Planning CPRP'!$G$10:$BA$168,MATCH('Planning Ngrps'!$A51,'Planning CPRP'!$A$10:$A$170,0),MATCH('Planning Ngrps'!AT$9,'Planning CPRP'!$G$9:$BA$9,0)),"")</f>
        <v/>
      </c>
      <c r="AU51" s="158" t="str">
        <f>IFERROR(INDEX('Jan 2019'!$G$2:$BK$158,MATCH('Planning Ngrps'!$A51,'Jan 2019'!$A$2:$A$160,0),MATCH(AU$9,'Jan 2019'!$G$1:$BK$1,0))/INDEX('Planning CPRP'!$G$10:$BA$168,MATCH('Planning Ngrps'!$A51,'Planning CPRP'!$A$10:$A$170,0),MATCH('Planning Ngrps'!AU$9,'Planning CPRP'!$G$9:$BA$9,0)),"")</f>
        <v/>
      </c>
      <c r="AV51" s="158" t="str">
        <f>IFERROR(INDEX('Jan 2019'!$G$2:$BK$158,MATCH('Planning Ngrps'!$A51,'Jan 2019'!$A$2:$A$160,0),MATCH(AV$9,'Jan 2019'!$G$1:$BK$1,0))/INDEX('Planning CPRP'!$G$10:$BA$168,MATCH('Planning Ngrps'!$A51,'Planning CPRP'!$A$10:$A$170,0),MATCH('Planning Ngrps'!AV$9,'Planning CPRP'!$G$9:$BA$9,0)),"")</f>
        <v/>
      </c>
      <c r="AW51" s="158" t="str">
        <f>IFERROR(INDEX('Jan 2019'!$G$2:$BK$158,MATCH('Planning Ngrps'!$A51,'Jan 2019'!$A$2:$A$160,0),MATCH(AW$9,'Jan 2019'!$G$1:$BK$1,0))/INDEX('Planning CPRP'!$G$10:$BA$168,MATCH('Planning Ngrps'!$A51,'Planning CPRP'!$A$10:$A$170,0),MATCH('Planning Ngrps'!AW$9,'Planning CPRP'!$G$9:$BA$9,0)),"")</f>
        <v/>
      </c>
      <c r="AX51" s="158" t="str">
        <f>IFERROR(INDEX('Jan 2019'!$G$2:$BK$158,MATCH('Planning Ngrps'!$A51,'Jan 2019'!$A$2:$A$160,0),MATCH(AX$9,'Jan 2019'!$G$1:$BK$1,0))/INDEX('Planning CPRP'!$G$10:$BA$168,MATCH('Planning Ngrps'!$A51,'Planning CPRP'!$A$10:$A$170,0),MATCH('Planning Ngrps'!AX$9,'Planning CPRP'!$G$9:$BA$9,0)),"")</f>
        <v/>
      </c>
      <c r="AY51" s="158" t="str">
        <f>IFERROR(INDEX('Jan 2019'!$G$2:$BK$158,MATCH('Planning Ngrps'!$A51,'Jan 2019'!$A$2:$A$160,0),MATCH(AY$9,'Jan 2019'!$G$1:$BK$1,0))/INDEX('Planning CPRP'!$G$10:$BA$168,MATCH('Planning Ngrps'!$A51,'Planning CPRP'!$A$10:$A$170,0),MATCH('Planning Ngrps'!AY$9,'Planning CPRP'!$G$9:$BA$9,0)),"")</f>
        <v/>
      </c>
      <c r="AZ51" s="158" t="str">
        <f>IFERROR(INDEX('Jan 2019'!$G$2:$BK$158,MATCH('Planning Ngrps'!$A51,'Jan 2019'!$A$2:$A$160,0),MATCH(AZ$9,'Jan 2019'!$G$1:$BK$1,0))/INDEX('Planning CPRP'!$G$10:$BA$168,MATCH('Planning Ngrps'!$A51,'Planning CPRP'!$A$10:$A$170,0),MATCH('Planning Ngrps'!AZ$9,'Planning CPRP'!$G$9:$BA$9,0)),"")</f>
        <v/>
      </c>
      <c r="BA51" s="158" t="str">
        <f>IFERROR(INDEX('Jan 2019'!$G$2:$BK$158,MATCH('Planning Ngrps'!$A51,'Jan 2019'!$A$2:$A$160,0),MATCH(BA$9,'Jan 2019'!$G$1:$BK$1,0))/INDEX('Planning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IFERROR(INDEX('Jan 2019'!$G$2:$BK$158,MATCH('Planning Ngrps'!$A52,'Jan 2019'!$A$2:$A$160,0),MATCH(G$9,'Jan 2019'!$G$1:$BK$1,0))/INDEX('Planning CPRP'!$G$10:$BA$168,MATCH('Planning Ngrps'!$A52,'Planning CPRP'!$A$10:$A$170,0),MATCH('Planning Ngrps'!G$9,'Planning CPRP'!$G$9:$BA$9,0)),"")</f>
        <v/>
      </c>
      <c r="H52" s="158" t="str">
        <f>IFERROR(INDEX('Jan 2019'!$G$2:$BK$158,MATCH('Planning Ngrps'!$A52,'Jan 2019'!$A$2:$A$160,0),MATCH(H$9,'Jan 2019'!$G$1:$BK$1,0))/INDEX('Planning CPRP'!$G$10:$BA$168,MATCH('Planning Ngrps'!$A52,'Planning CPRP'!$A$10:$A$170,0),MATCH('Planning Ngrps'!H$9,'Planning CPRP'!$G$9:$BA$9,0)),"")</f>
        <v/>
      </c>
      <c r="I52" s="158" t="str">
        <f>IFERROR(INDEX('Jan 2019'!$G$2:$BK$158,MATCH('Planning Ngrps'!$A52,'Jan 2019'!$A$2:$A$160,0),MATCH(I$9,'Jan 2019'!$G$1:$BK$1,0))/INDEX('Planning CPRP'!$G$10:$BA$168,MATCH('Planning Ngrps'!$A52,'Planning CPRP'!$A$10:$A$170,0),MATCH('Planning Ngrps'!I$9,'Planning CPRP'!$G$9:$BA$9,0)),"")</f>
        <v/>
      </c>
      <c r="J52" s="158" t="str">
        <f>IFERROR(INDEX('Jan 2019'!$G$2:$BK$158,MATCH('Planning Ngrps'!$A52,'Jan 2019'!$A$2:$A$160,0),MATCH(J$9,'Jan 2019'!$G$1:$BK$1,0))/INDEX('Planning CPRP'!$G$10:$BA$168,MATCH('Planning Ngrps'!$A52,'Planning CPRP'!$A$10:$A$170,0),MATCH('Planning Ngrps'!J$9,'Planning CPRP'!$G$9:$BA$9,0)),"")</f>
        <v/>
      </c>
      <c r="K52" s="158" t="str">
        <f>IFERROR(INDEX('Jan 2019'!$G$2:$BK$158,MATCH('Planning Ngrps'!$A52,'Jan 2019'!$A$2:$A$160,0),MATCH(K$9,'Jan 2019'!$G$1:$BK$1,0))/INDEX('Planning CPRP'!$G$10:$BA$168,MATCH('Planning Ngrps'!$A52,'Planning CPRP'!$A$10:$A$170,0),MATCH('Planning Ngrps'!K$9,'Planning CPRP'!$G$9:$BA$9,0)),"")</f>
        <v/>
      </c>
      <c r="L52" s="158" t="str">
        <f>IFERROR(INDEX('Jan 2019'!$G$2:$BK$158,MATCH('Planning Ngrps'!$A52,'Jan 2019'!$A$2:$A$160,0),MATCH(L$9,'Jan 2019'!$G$1:$BK$1,0))/INDEX('Planning CPRP'!$G$10:$BA$168,MATCH('Planning Ngrps'!$A52,'Planning CPRP'!$A$10:$A$170,0),MATCH('Planning Ngrps'!L$9,'Planning CPRP'!$G$9:$BA$9,0)),"")</f>
        <v/>
      </c>
      <c r="M52" s="158" t="str">
        <f>IFERROR(INDEX('Jan 2019'!$G$2:$BK$158,MATCH('Planning Ngrps'!$A52,'Jan 2019'!$A$2:$A$160,0),MATCH(M$9,'Jan 2019'!$G$1:$BK$1,0))/INDEX('Planning CPRP'!$G$10:$BA$168,MATCH('Planning Ngrps'!$A52,'Planning CPRP'!$A$10:$A$170,0),MATCH('Planning Ngrps'!M$9,'Planning CPRP'!$G$9:$BA$9,0)),"")</f>
        <v/>
      </c>
      <c r="N52" s="158" t="str">
        <f>IFERROR(INDEX('Jan 2019'!$G$2:$BK$158,MATCH('Planning Ngrps'!$A52,'Jan 2019'!$A$2:$A$160,0),MATCH(N$9,'Jan 2019'!$G$1:$BK$1,0))/INDEX('Planning CPRP'!$G$10:$BA$168,MATCH('Planning Ngrps'!$A52,'Planning CPRP'!$A$10:$A$170,0),MATCH('Planning Ngrps'!N$9,'Planning CPRP'!$G$9:$BA$9,0)),"")</f>
        <v/>
      </c>
      <c r="O52" s="158" t="str">
        <f>IFERROR(INDEX('Jan 2019'!$G$2:$BK$158,MATCH('Planning Ngrps'!$A52,'Jan 2019'!$A$2:$A$160,0),MATCH(O$9,'Jan 2019'!$G$1:$BK$1,0))/INDEX('Planning CPRP'!$G$10:$BA$168,MATCH('Planning Ngrps'!$A52,'Planning CPRP'!$A$10:$A$170,0),MATCH('Planning Ngrps'!O$9,'Planning CPRP'!$G$9:$BA$9,0)),"")</f>
        <v/>
      </c>
      <c r="P52" s="158" t="str">
        <f>IFERROR(INDEX('Jan 2019'!$G$2:$BK$158,MATCH('Planning Ngrps'!$A52,'Jan 2019'!$A$2:$A$160,0),MATCH(P$9,'Jan 2019'!$G$1:$BK$1,0))/INDEX('Planning CPRP'!$G$10:$BA$168,MATCH('Planning Ngrps'!$A52,'Planning CPRP'!$A$10:$A$170,0),MATCH('Planning Ngrps'!P$9,'Planning CPRP'!$G$9:$BA$9,0)),"")</f>
        <v/>
      </c>
      <c r="Q52" s="158" t="str">
        <f>IFERROR(INDEX('Jan 2019'!$G$2:$BK$158,MATCH('Planning Ngrps'!$A52,'Jan 2019'!$A$2:$A$160,0),MATCH(Q$9,'Jan 2019'!$G$1:$BK$1,0))/INDEX('Planning CPRP'!$G$10:$BA$168,MATCH('Planning Ngrps'!$A52,'Planning CPRP'!$A$10:$A$170,0),MATCH('Planning Ngrps'!Q$9,'Planning CPRP'!$G$9:$BA$9,0)),"")</f>
        <v/>
      </c>
      <c r="R52" s="158" t="str">
        <f>IFERROR(INDEX('Jan 2019'!$G$2:$BK$158,MATCH('Planning Ngrps'!$A52,'Jan 2019'!$A$2:$A$160,0),MATCH(R$9,'Jan 2019'!$G$1:$BK$1,0))/INDEX('Planning CPRP'!$G$10:$BA$168,MATCH('Planning Ngrps'!$A52,'Planning CPRP'!$A$10:$A$170,0),MATCH('Planning Ngrps'!R$9,'Planning CPRP'!$G$9:$BA$9,0)),"")</f>
        <v/>
      </c>
      <c r="S52" s="158" t="str">
        <f>IFERROR(INDEX('Jan 2019'!$G$2:$BK$158,MATCH('Planning Ngrps'!$A52,'Jan 2019'!$A$2:$A$160,0),MATCH(S$9,'Jan 2019'!$G$1:$BK$1,0))/INDEX('Planning CPRP'!$G$10:$BA$168,MATCH('Planning Ngrps'!$A52,'Planning CPRP'!$A$10:$A$170,0),MATCH('Planning Ngrps'!S$9,'Planning CPRP'!$G$9:$BA$9,0)),"")</f>
        <v/>
      </c>
      <c r="T52" s="158" t="str">
        <f>IFERROR(INDEX('Jan 2019'!$G$2:$BK$158,MATCH('Planning Ngrps'!$A52,'Jan 2019'!$A$2:$A$160,0),MATCH(T$9,'Jan 2019'!$G$1:$BK$1,0))/INDEX('Planning CPRP'!$G$10:$BA$168,MATCH('Planning Ngrps'!$A52,'Planning CPRP'!$A$10:$A$170,0),MATCH('Planning Ngrps'!T$9,'Planning CPRP'!$G$9:$BA$9,0)),"")</f>
        <v/>
      </c>
      <c r="U52" s="158" t="str">
        <f>IFERROR(INDEX('Jan 2019'!$G$2:$BK$158,MATCH('Planning Ngrps'!$A52,'Jan 2019'!$A$2:$A$160,0),MATCH(U$9,'Jan 2019'!$G$1:$BK$1,0))/INDEX('Planning CPRP'!$G$10:$BA$168,MATCH('Planning Ngrps'!$A52,'Planning CPRP'!$A$10:$A$170,0),MATCH('Planning Ngrps'!U$9,'Planning CPRP'!$G$9:$BA$9,0)),"")</f>
        <v/>
      </c>
      <c r="V52" s="158" t="str">
        <f>IFERROR(INDEX('Jan 2019'!$G$2:$BK$158,MATCH('Planning Ngrps'!$A52,'Jan 2019'!$A$2:$A$160,0),MATCH(V$9,'Jan 2019'!$G$1:$BK$1,0))/INDEX('Planning CPRP'!$G$10:$BA$168,MATCH('Planning Ngrps'!$A52,'Planning CPRP'!$A$10:$A$170,0),MATCH('Planning Ngrps'!V$9,'Planning CPRP'!$G$9:$BA$9,0)),"")</f>
        <v/>
      </c>
      <c r="W52" s="158" t="str">
        <f>IFERROR(INDEX('Jan 2019'!$G$2:$BK$158,MATCH('Planning Ngrps'!$A52,'Jan 2019'!$A$2:$A$160,0),MATCH(W$9,'Jan 2019'!$G$1:$BK$1,0))/INDEX('Planning CPRP'!$G$10:$BA$168,MATCH('Planning Ngrps'!$A52,'Planning CPRP'!$A$10:$A$170,0),MATCH('Planning Ngrps'!W$9,'Planning CPRP'!$G$9:$BA$9,0)),"")</f>
        <v/>
      </c>
      <c r="X52" s="158" t="str">
        <f>IFERROR(INDEX('Jan 2019'!$G$2:$BK$158,MATCH('Planning Ngrps'!$A52,'Jan 2019'!$A$2:$A$160,0),MATCH(X$9,'Jan 2019'!$G$1:$BK$1,0))/INDEX('Planning CPRP'!$G$10:$BA$168,MATCH('Planning Ngrps'!$A52,'Planning CPRP'!$A$10:$A$170,0),MATCH('Planning Ngrps'!X$9,'Planning CPRP'!$G$9:$BA$9,0)),"")</f>
        <v/>
      </c>
      <c r="Y52" s="158" t="str">
        <f>IFERROR(INDEX('Jan 2019'!$G$2:$BK$158,MATCH('Planning Ngrps'!$A52,'Jan 2019'!$A$2:$A$160,0),MATCH(Y$9,'Jan 2019'!$G$1:$BK$1,0))/INDEX('Planning CPRP'!$G$10:$BA$168,MATCH('Planning Ngrps'!$A52,'Planning CPRP'!$A$10:$A$170,0),MATCH('Planning Ngrps'!Y$9,'Planning CPRP'!$G$9:$BA$9,0)),"")</f>
        <v/>
      </c>
      <c r="Z52" s="158" t="str">
        <f>IFERROR(INDEX('Jan 2019'!$G$2:$BK$158,MATCH('Planning Ngrps'!$A52,'Jan 2019'!$A$2:$A$160,0),MATCH(Z$9,'Jan 2019'!$G$1:$BK$1,0))/INDEX('Planning CPRP'!$G$10:$BA$168,MATCH('Planning Ngrps'!$A52,'Planning CPRP'!$A$10:$A$170,0),MATCH('Planning Ngrps'!Z$9,'Planning CPRP'!$G$9:$BA$9,0)),"")</f>
        <v/>
      </c>
      <c r="AA52" s="158" t="str">
        <f>IFERROR(INDEX('Jan 2019'!$G$2:$BK$158,MATCH('Planning Ngrps'!$A52,'Jan 2019'!$A$2:$A$160,0),MATCH(AA$9,'Jan 2019'!$G$1:$BK$1,0))/INDEX('Planning CPRP'!$G$10:$BA$168,MATCH('Planning Ngrps'!$A52,'Planning CPRP'!$A$10:$A$170,0),MATCH('Planning Ngrps'!AA$9,'Planning CPRP'!$G$9:$BA$9,0)),"")</f>
        <v/>
      </c>
      <c r="AB52" s="158" t="str">
        <f>IFERROR(INDEX('Jan 2019'!$G$2:$BK$158,MATCH('Planning Ngrps'!$A52,'Jan 2019'!$A$2:$A$160,0),MATCH(AB$9,'Jan 2019'!$G$1:$BK$1,0))/INDEX('Planning CPRP'!$G$10:$BA$168,MATCH('Planning Ngrps'!$A52,'Planning CPRP'!$A$10:$A$170,0),MATCH('Planning Ngrps'!AB$9,'Planning CPRP'!$G$9:$BA$9,0)),"")</f>
        <v/>
      </c>
      <c r="AC52" s="158" t="str">
        <f>IFERROR(INDEX('Jan 2019'!$G$2:$BK$158,MATCH('Planning Ngrps'!$A52,'Jan 2019'!$A$2:$A$160,0),MATCH(AC$9,'Jan 2019'!$G$1:$BK$1,0))/INDEX('Planning CPRP'!$G$10:$BA$168,MATCH('Planning Ngrps'!$A52,'Planning CPRP'!$A$10:$A$170,0),MATCH('Planning Ngrps'!AC$9,'Planning CPRP'!$G$9:$BA$9,0)),"")</f>
        <v/>
      </c>
      <c r="AD52" s="158" t="str">
        <f>IFERROR(INDEX('Jan 2019'!$G$2:$BK$158,MATCH('Planning Ngrps'!$A52,'Jan 2019'!$A$2:$A$160,0),MATCH(AD$9,'Jan 2019'!$G$1:$BK$1,0))/INDEX('Planning CPRP'!$G$10:$BA$168,MATCH('Planning Ngrps'!$A52,'Planning CPRP'!$A$10:$A$170,0),MATCH('Planning Ngrps'!AD$9,'Planning CPRP'!$G$9:$BA$9,0)),"")</f>
        <v/>
      </c>
      <c r="AE52" s="158" t="str">
        <f>IFERROR(INDEX('Jan 2019'!$G$2:$BK$158,MATCH('Planning Ngrps'!$A52,'Jan 2019'!$A$2:$A$160,0),MATCH(AE$9,'Jan 2019'!$G$1:$BK$1,0))/INDEX('Planning CPRP'!$G$10:$BA$168,MATCH('Planning Ngrps'!$A52,'Planning CPRP'!$A$10:$A$170,0),MATCH('Planning Ngrps'!AE$9,'Planning CPRP'!$G$9:$BA$9,0)),"")</f>
        <v/>
      </c>
      <c r="AF52" s="158" t="str">
        <f>IFERROR(INDEX('Jan 2019'!$G$2:$BK$158,MATCH('Planning Ngrps'!$A52,'Jan 2019'!$A$2:$A$160,0),MATCH(AF$9,'Jan 2019'!$G$1:$BK$1,0))/INDEX('Planning CPRP'!$G$10:$BA$168,MATCH('Planning Ngrps'!$A52,'Planning CPRP'!$A$10:$A$170,0),MATCH('Planning Ngrps'!AF$9,'Planning CPRP'!$G$9:$BA$9,0)),"")</f>
        <v/>
      </c>
      <c r="AG52" s="158" t="str">
        <f>IFERROR(INDEX('Jan 2019'!$G$2:$BK$158,MATCH('Planning Ngrps'!$A52,'Jan 2019'!$A$2:$A$160,0),MATCH(AG$9,'Jan 2019'!$G$1:$BK$1,0))/INDEX('Planning CPRP'!$G$10:$BA$168,MATCH('Planning Ngrps'!$A52,'Planning CPRP'!$A$10:$A$170,0),MATCH('Planning Ngrps'!AG$9,'Planning CPRP'!$G$9:$BA$9,0)),"")</f>
        <v/>
      </c>
      <c r="AH52" s="158" t="str">
        <f>IFERROR(INDEX('Jan 2019'!$G$2:$BK$158,MATCH('Planning Ngrps'!$A52,'Jan 2019'!$A$2:$A$160,0),MATCH(AH$9,'Jan 2019'!$G$1:$BK$1,0))/INDEX('Planning CPRP'!$G$10:$BA$168,MATCH('Planning Ngrps'!$A52,'Planning CPRP'!$A$10:$A$170,0),MATCH('Planning Ngrps'!AH$9,'Planning CPRP'!$G$9:$BA$9,0)),"")</f>
        <v/>
      </c>
      <c r="AI52" s="158" t="str">
        <f>IFERROR(INDEX('Jan 2019'!$G$2:$BK$158,MATCH('Planning Ngrps'!$A52,'Jan 2019'!$A$2:$A$160,0),MATCH(AI$9,'Jan 2019'!$G$1:$BK$1,0))/INDEX('Planning CPRP'!$G$10:$BA$168,MATCH('Planning Ngrps'!$A52,'Planning CPRP'!$A$10:$A$170,0),MATCH('Planning Ngrps'!AI$9,'Planning CPRP'!$G$9:$BA$9,0)),"")</f>
        <v/>
      </c>
      <c r="AJ52" s="158" t="str">
        <f>IFERROR(INDEX('Jan 2019'!$G$2:$BK$158,MATCH('Planning Ngrps'!$A52,'Jan 2019'!$A$2:$A$160,0),MATCH(AJ$9,'Jan 2019'!$G$1:$BK$1,0))/INDEX('Planning CPRP'!$G$10:$BA$168,MATCH('Planning Ngrps'!$A52,'Planning CPRP'!$A$10:$A$170,0),MATCH('Planning Ngrps'!AJ$9,'Planning CPRP'!$G$9:$BA$9,0)),"")</f>
        <v/>
      </c>
      <c r="AK52" s="158" t="str">
        <f>IFERROR(INDEX('Jan 2019'!$G$2:$BK$158,MATCH('Planning Ngrps'!$A52,'Jan 2019'!$A$2:$A$160,0),MATCH(AK$9,'Jan 2019'!$G$1:$BK$1,0))/INDEX('Planning CPRP'!$G$10:$BA$168,MATCH('Planning Ngrps'!$A52,'Planning CPRP'!$A$10:$A$170,0),MATCH('Planning Ngrps'!AK$9,'Planning CPRP'!$G$9:$BA$9,0)),"")</f>
        <v/>
      </c>
      <c r="AL52" s="158" t="str">
        <f>IFERROR(INDEX('Jan 2019'!$G$2:$BK$158,MATCH('Planning Ngrps'!$A52,'Jan 2019'!$A$2:$A$160,0),MATCH(AL$9,'Jan 2019'!$G$1:$BK$1,0))/INDEX('Planning CPRP'!$G$10:$BA$168,MATCH('Planning Ngrps'!$A52,'Planning CPRP'!$A$10:$A$170,0),MATCH('Planning Ngrps'!AL$9,'Planning CPRP'!$G$9:$BA$9,0)),"")</f>
        <v/>
      </c>
      <c r="AM52" s="158" t="str">
        <f>IFERROR(INDEX('Jan 2019'!$G$2:$BK$158,MATCH('Planning Ngrps'!$A52,'Jan 2019'!$A$2:$A$160,0),MATCH(AM$9,'Jan 2019'!$G$1:$BK$1,0))/INDEX('Planning CPRP'!$G$10:$BA$168,MATCH('Planning Ngrps'!$A52,'Planning CPRP'!$A$10:$A$170,0),MATCH('Planning Ngrps'!AM$9,'Planning CPRP'!$G$9:$BA$9,0)),"")</f>
        <v/>
      </c>
      <c r="AN52" s="158" t="str">
        <f>IFERROR(INDEX('Jan 2019'!$G$2:$BK$158,MATCH('Planning Ngrps'!$A52,'Jan 2019'!$A$2:$A$160,0),MATCH(AN$9,'Jan 2019'!$G$1:$BK$1,0))/INDEX('Planning CPRP'!$G$10:$BA$168,MATCH('Planning Ngrps'!$A52,'Planning CPRP'!$A$10:$A$170,0),MATCH('Planning Ngrps'!AN$9,'Planning CPRP'!$G$9:$BA$9,0)),"")</f>
        <v/>
      </c>
      <c r="AO52" s="158" t="str">
        <f>IFERROR(INDEX('Jan 2019'!$G$2:$BK$158,MATCH('Planning Ngrps'!$A52,'Jan 2019'!$A$2:$A$160,0),MATCH(AO$9,'Jan 2019'!$G$1:$BK$1,0))/INDEX('Planning CPRP'!$G$10:$BA$168,MATCH('Planning Ngrps'!$A52,'Planning CPRP'!$A$10:$A$170,0),MATCH('Planning Ngrps'!AO$9,'Planning CPRP'!$G$9:$BA$9,0)),"")</f>
        <v/>
      </c>
      <c r="AP52" s="158" t="str">
        <f>IFERROR(INDEX('Jan 2019'!$G$2:$BK$158,MATCH('Planning Ngrps'!$A52,'Jan 2019'!$A$2:$A$160,0),MATCH(AP$9,'Jan 2019'!$G$1:$BK$1,0))/INDEX('Planning CPRP'!$G$10:$BA$168,MATCH('Planning Ngrps'!$A52,'Planning CPRP'!$A$10:$A$170,0),MATCH('Planning Ngrps'!AP$9,'Planning CPRP'!$G$9:$BA$9,0)),"")</f>
        <v/>
      </c>
      <c r="AQ52" s="158" t="str">
        <f>IFERROR(INDEX('Jan 2019'!$G$2:$BK$158,MATCH('Planning Ngrps'!$A52,'Jan 2019'!$A$2:$A$160,0),MATCH(AQ$9,'Jan 2019'!$G$1:$BK$1,0))/INDEX('Planning CPRP'!$G$10:$BA$168,MATCH('Planning Ngrps'!$A52,'Planning CPRP'!$A$10:$A$170,0),MATCH('Planning Ngrps'!AQ$9,'Planning CPRP'!$G$9:$BA$9,0)),"")</f>
        <v/>
      </c>
      <c r="AR52" s="158" t="str">
        <f>IFERROR(INDEX('Jan 2019'!$G$2:$BK$158,MATCH('Planning Ngrps'!$A52,'Jan 2019'!$A$2:$A$160,0),MATCH(AR$9,'Jan 2019'!$G$1:$BK$1,0))/INDEX('Planning CPRP'!$G$10:$BA$168,MATCH('Planning Ngrps'!$A52,'Planning CPRP'!$A$10:$A$170,0),MATCH('Planning Ngrps'!AR$9,'Planning CPRP'!$G$9:$BA$9,0)),"")</f>
        <v/>
      </c>
      <c r="AS52" s="158" t="str">
        <f>IFERROR(INDEX('Jan 2019'!$G$2:$BK$158,MATCH('Planning Ngrps'!$A52,'Jan 2019'!$A$2:$A$160,0),MATCH(AS$9,'Jan 2019'!$G$1:$BK$1,0))/INDEX('Planning CPRP'!$G$10:$BA$168,MATCH('Planning Ngrps'!$A52,'Planning CPRP'!$A$10:$A$170,0),MATCH('Planning Ngrps'!AS$9,'Planning CPRP'!$G$9:$BA$9,0)),"")</f>
        <v/>
      </c>
      <c r="AT52" s="158" t="str">
        <f>IFERROR(INDEX('Jan 2019'!$G$2:$BK$158,MATCH('Planning Ngrps'!$A52,'Jan 2019'!$A$2:$A$160,0),MATCH(AT$9,'Jan 2019'!$G$1:$BK$1,0))/INDEX('Planning CPRP'!$G$10:$BA$168,MATCH('Planning Ngrps'!$A52,'Planning CPRP'!$A$10:$A$170,0),MATCH('Planning Ngrps'!AT$9,'Planning CPRP'!$G$9:$BA$9,0)),"")</f>
        <v/>
      </c>
      <c r="AU52" s="158" t="str">
        <f>IFERROR(INDEX('Jan 2019'!$G$2:$BK$158,MATCH('Planning Ngrps'!$A52,'Jan 2019'!$A$2:$A$160,0),MATCH(AU$9,'Jan 2019'!$G$1:$BK$1,0))/INDEX('Planning CPRP'!$G$10:$BA$168,MATCH('Planning Ngrps'!$A52,'Planning CPRP'!$A$10:$A$170,0),MATCH('Planning Ngrps'!AU$9,'Planning CPRP'!$G$9:$BA$9,0)),"")</f>
        <v/>
      </c>
      <c r="AV52" s="158" t="str">
        <f>IFERROR(INDEX('Jan 2019'!$G$2:$BK$158,MATCH('Planning Ngrps'!$A52,'Jan 2019'!$A$2:$A$160,0),MATCH(AV$9,'Jan 2019'!$G$1:$BK$1,0))/INDEX('Planning CPRP'!$G$10:$BA$168,MATCH('Planning Ngrps'!$A52,'Planning CPRP'!$A$10:$A$170,0),MATCH('Planning Ngrps'!AV$9,'Planning CPRP'!$G$9:$BA$9,0)),"")</f>
        <v/>
      </c>
      <c r="AW52" s="158" t="str">
        <f>IFERROR(INDEX('Jan 2019'!$G$2:$BK$158,MATCH('Planning Ngrps'!$A52,'Jan 2019'!$A$2:$A$160,0),MATCH(AW$9,'Jan 2019'!$G$1:$BK$1,0))/INDEX('Planning CPRP'!$G$10:$BA$168,MATCH('Planning Ngrps'!$A52,'Planning CPRP'!$A$10:$A$170,0),MATCH('Planning Ngrps'!AW$9,'Planning CPRP'!$G$9:$BA$9,0)),"")</f>
        <v/>
      </c>
      <c r="AX52" s="158" t="str">
        <f>IFERROR(INDEX('Jan 2019'!$G$2:$BK$158,MATCH('Planning Ngrps'!$A52,'Jan 2019'!$A$2:$A$160,0),MATCH(AX$9,'Jan 2019'!$G$1:$BK$1,0))/INDEX('Planning CPRP'!$G$10:$BA$168,MATCH('Planning Ngrps'!$A52,'Planning CPRP'!$A$10:$A$170,0),MATCH('Planning Ngrps'!AX$9,'Planning CPRP'!$G$9:$BA$9,0)),"")</f>
        <v/>
      </c>
      <c r="AY52" s="158" t="str">
        <f>IFERROR(INDEX('Jan 2019'!$G$2:$BK$158,MATCH('Planning Ngrps'!$A52,'Jan 2019'!$A$2:$A$160,0),MATCH(AY$9,'Jan 2019'!$G$1:$BK$1,0))/INDEX('Planning CPRP'!$G$10:$BA$168,MATCH('Planning Ngrps'!$A52,'Planning CPRP'!$A$10:$A$170,0),MATCH('Planning Ngrps'!AY$9,'Planning CPRP'!$G$9:$BA$9,0)),"")</f>
        <v/>
      </c>
      <c r="AZ52" s="158" t="str">
        <f>IFERROR(INDEX('Jan 2019'!$G$2:$BK$158,MATCH('Planning Ngrps'!$A52,'Jan 2019'!$A$2:$A$160,0),MATCH(AZ$9,'Jan 2019'!$G$1:$BK$1,0))/INDEX('Planning CPRP'!$G$10:$BA$168,MATCH('Planning Ngrps'!$A52,'Planning CPRP'!$A$10:$A$170,0),MATCH('Planning Ngrps'!AZ$9,'Planning CPRP'!$G$9:$BA$9,0)),"")</f>
        <v/>
      </c>
      <c r="BA52" s="158" t="str">
        <f>IFERROR(INDEX('Jan 2019'!$G$2:$BK$158,MATCH('Planning Ngrps'!$A52,'Jan 2019'!$A$2:$A$160,0),MATCH(BA$9,'Jan 2019'!$G$1:$BK$1,0))/INDEX('Planning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IFERROR(INDEX('Jan 2019'!$G$2:$BK$158,MATCH('Planning Ngrps'!$A53,'Jan 2019'!$A$2:$A$160,0),MATCH(G$9,'Jan 2019'!$G$1:$BK$1,0))/INDEX('Planning CPRP'!$G$10:$BA$168,MATCH('Planning Ngrps'!$A53,'Planning CPRP'!$A$10:$A$170,0),MATCH('Planning Ngrps'!G$9,'Planning CPRP'!$G$9:$BA$9,0)),"")</f>
        <v/>
      </c>
      <c r="H53" s="158" t="str">
        <f>IFERROR(INDEX('Jan 2019'!$G$2:$BK$158,MATCH('Planning Ngrps'!$A53,'Jan 2019'!$A$2:$A$160,0),MATCH(H$9,'Jan 2019'!$G$1:$BK$1,0))/INDEX('Planning CPRP'!$G$10:$BA$168,MATCH('Planning Ngrps'!$A53,'Planning CPRP'!$A$10:$A$170,0),MATCH('Planning Ngrps'!H$9,'Planning CPRP'!$G$9:$BA$9,0)),"")</f>
        <v/>
      </c>
      <c r="I53" s="158" t="str">
        <f>IFERROR(INDEX('Jan 2019'!$G$2:$BK$158,MATCH('Planning Ngrps'!$A53,'Jan 2019'!$A$2:$A$160,0),MATCH(I$9,'Jan 2019'!$G$1:$BK$1,0))/INDEX('Planning CPRP'!$G$10:$BA$168,MATCH('Planning Ngrps'!$A53,'Planning CPRP'!$A$10:$A$170,0),MATCH('Planning Ngrps'!I$9,'Planning CPRP'!$G$9:$BA$9,0)),"")</f>
        <v/>
      </c>
      <c r="J53" s="158" t="str">
        <f>IFERROR(INDEX('Jan 2019'!$G$2:$BK$158,MATCH('Planning Ngrps'!$A53,'Jan 2019'!$A$2:$A$160,0),MATCH(J$9,'Jan 2019'!$G$1:$BK$1,0))/INDEX('Planning CPRP'!$G$10:$BA$168,MATCH('Planning Ngrps'!$A53,'Planning CPRP'!$A$10:$A$170,0),MATCH('Planning Ngrps'!J$9,'Planning CPRP'!$G$9:$BA$9,0)),"")</f>
        <v/>
      </c>
      <c r="K53" s="158" t="str">
        <f>IFERROR(INDEX('Jan 2019'!$G$2:$BK$158,MATCH('Planning Ngrps'!$A53,'Jan 2019'!$A$2:$A$160,0),MATCH(K$9,'Jan 2019'!$G$1:$BK$1,0))/INDEX('Planning CPRP'!$G$10:$BA$168,MATCH('Planning Ngrps'!$A53,'Planning CPRP'!$A$10:$A$170,0),MATCH('Planning Ngrps'!K$9,'Planning CPRP'!$G$9:$BA$9,0)),"")</f>
        <v/>
      </c>
      <c r="L53" s="158" t="str">
        <f>IFERROR(INDEX('Jan 2019'!$G$2:$BK$158,MATCH('Planning Ngrps'!$A53,'Jan 2019'!$A$2:$A$160,0),MATCH(L$9,'Jan 2019'!$G$1:$BK$1,0))/INDEX('Planning CPRP'!$G$10:$BA$168,MATCH('Planning Ngrps'!$A53,'Planning CPRP'!$A$10:$A$170,0),MATCH('Planning Ngrps'!L$9,'Planning CPRP'!$G$9:$BA$9,0)),"")</f>
        <v/>
      </c>
      <c r="M53" s="158" t="str">
        <f>IFERROR(INDEX('Jan 2019'!$G$2:$BK$158,MATCH('Planning Ngrps'!$A53,'Jan 2019'!$A$2:$A$160,0),MATCH(M$9,'Jan 2019'!$G$1:$BK$1,0))/INDEX('Planning CPRP'!$G$10:$BA$168,MATCH('Planning Ngrps'!$A53,'Planning CPRP'!$A$10:$A$170,0),MATCH('Planning Ngrps'!M$9,'Planning CPRP'!$G$9:$BA$9,0)),"")</f>
        <v/>
      </c>
      <c r="N53" s="158" t="str">
        <f>IFERROR(INDEX('Jan 2019'!$G$2:$BK$158,MATCH('Planning Ngrps'!$A53,'Jan 2019'!$A$2:$A$160,0),MATCH(N$9,'Jan 2019'!$G$1:$BK$1,0))/INDEX('Planning CPRP'!$G$10:$BA$168,MATCH('Planning Ngrps'!$A53,'Planning CPRP'!$A$10:$A$170,0),MATCH('Planning Ngrps'!N$9,'Planning CPRP'!$G$9:$BA$9,0)),"")</f>
        <v/>
      </c>
      <c r="O53" s="158" t="str">
        <f>IFERROR(INDEX('Jan 2019'!$G$2:$BK$158,MATCH('Planning Ngrps'!$A53,'Jan 2019'!$A$2:$A$160,0),MATCH(O$9,'Jan 2019'!$G$1:$BK$1,0))/INDEX('Planning CPRP'!$G$10:$BA$168,MATCH('Planning Ngrps'!$A53,'Planning CPRP'!$A$10:$A$170,0),MATCH('Planning Ngrps'!O$9,'Planning CPRP'!$G$9:$BA$9,0)),"")</f>
        <v/>
      </c>
      <c r="P53" s="158" t="str">
        <f>IFERROR(INDEX('Jan 2019'!$G$2:$BK$158,MATCH('Planning Ngrps'!$A53,'Jan 2019'!$A$2:$A$160,0),MATCH(P$9,'Jan 2019'!$G$1:$BK$1,0))/INDEX('Planning CPRP'!$G$10:$BA$168,MATCH('Planning Ngrps'!$A53,'Planning CPRP'!$A$10:$A$170,0),MATCH('Planning Ngrps'!P$9,'Planning CPRP'!$G$9:$BA$9,0)),"")</f>
        <v/>
      </c>
      <c r="Q53" s="158" t="str">
        <f>IFERROR(INDEX('Jan 2019'!$G$2:$BK$158,MATCH('Planning Ngrps'!$A53,'Jan 2019'!$A$2:$A$160,0),MATCH(Q$9,'Jan 2019'!$G$1:$BK$1,0))/INDEX('Planning CPRP'!$G$10:$BA$168,MATCH('Planning Ngrps'!$A53,'Planning CPRP'!$A$10:$A$170,0),MATCH('Planning Ngrps'!Q$9,'Planning CPRP'!$G$9:$BA$9,0)),"")</f>
        <v/>
      </c>
      <c r="R53" s="158" t="str">
        <f>IFERROR(INDEX('Jan 2019'!$G$2:$BK$158,MATCH('Planning Ngrps'!$A53,'Jan 2019'!$A$2:$A$160,0),MATCH(R$9,'Jan 2019'!$G$1:$BK$1,0))/INDEX('Planning CPRP'!$G$10:$BA$168,MATCH('Planning Ngrps'!$A53,'Planning CPRP'!$A$10:$A$170,0),MATCH('Planning Ngrps'!R$9,'Planning CPRP'!$G$9:$BA$9,0)),"")</f>
        <v/>
      </c>
      <c r="S53" s="158" t="str">
        <f>IFERROR(INDEX('Jan 2019'!$G$2:$BK$158,MATCH('Planning Ngrps'!$A53,'Jan 2019'!$A$2:$A$160,0),MATCH(S$9,'Jan 2019'!$G$1:$BK$1,0))/INDEX('Planning CPRP'!$G$10:$BA$168,MATCH('Planning Ngrps'!$A53,'Planning CPRP'!$A$10:$A$170,0),MATCH('Planning Ngrps'!S$9,'Planning CPRP'!$G$9:$BA$9,0)),"")</f>
        <v/>
      </c>
      <c r="T53" s="158" t="str">
        <f>IFERROR(INDEX('Jan 2019'!$G$2:$BK$158,MATCH('Planning Ngrps'!$A53,'Jan 2019'!$A$2:$A$160,0),MATCH(T$9,'Jan 2019'!$G$1:$BK$1,0))/INDEX('Planning CPRP'!$G$10:$BA$168,MATCH('Planning Ngrps'!$A53,'Planning CPRP'!$A$10:$A$170,0),MATCH('Planning Ngrps'!T$9,'Planning CPRP'!$G$9:$BA$9,0)),"")</f>
        <v/>
      </c>
      <c r="U53" s="158" t="str">
        <f>IFERROR(INDEX('Jan 2019'!$G$2:$BK$158,MATCH('Planning Ngrps'!$A53,'Jan 2019'!$A$2:$A$160,0),MATCH(U$9,'Jan 2019'!$G$1:$BK$1,0))/INDEX('Planning CPRP'!$G$10:$BA$168,MATCH('Planning Ngrps'!$A53,'Planning CPRP'!$A$10:$A$170,0),MATCH('Planning Ngrps'!U$9,'Planning CPRP'!$G$9:$BA$9,0)),"")</f>
        <v/>
      </c>
      <c r="V53" s="158" t="str">
        <f>IFERROR(INDEX('Jan 2019'!$G$2:$BK$158,MATCH('Planning Ngrps'!$A53,'Jan 2019'!$A$2:$A$160,0),MATCH(V$9,'Jan 2019'!$G$1:$BK$1,0))/INDEX('Planning CPRP'!$G$10:$BA$168,MATCH('Planning Ngrps'!$A53,'Planning CPRP'!$A$10:$A$170,0),MATCH('Planning Ngrps'!V$9,'Planning CPRP'!$G$9:$BA$9,0)),"")</f>
        <v/>
      </c>
      <c r="W53" s="158" t="str">
        <f>IFERROR(INDEX('Jan 2019'!$G$2:$BK$158,MATCH('Planning Ngrps'!$A53,'Jan 2019'!$A$2:$A$160,0),MATCH(W$9,'Jan 2019'!$G$1:$BK$1,0))/INDEX('Planning CPRP'!$G$10:$BA$168,MATCH('Planning Ngrps'!$A53,'Planning CPRP'!$A$10:$A$170,0),MATCH('Planning Ngrps'!W$9,'Planning CPRP'!$G$9:$BA$9,0)),"")</f>
        <v/>
      </c>
      <c r="X53" s="158" t="str">
        <f>IFERROR(INDEX('Jan 2019'!$G$2:$BK$158,MATCH('Planning Ngrps'!$A53,'Jan 2019'!$A$2:$A$160,0),MATCH(X$9,'Jan 2019'!$G$1:$BK$1,0))/INDEX('Planning CPRP'!$G$10:$BA$168,MATCH('Planning Ngrps'!$A53,'Planning CPRP'!$A$10:$A$170,0),MATCH('Planning Ngrps'!X$9,'Planning CPRP'!$G$9:$BA$9,0)),"")</f>
        <v/>
      </c>
      <c r="Y53" s="158" t="str">
        <f>IFERROR(INDEX('Jan 2019'!$G$2:$BK$158,MATCH('Planning Ngrps'!$A53,'Jan 2019'!$A$2:$A$160,0),MATCH(Y$9,'Jan 2019'!$G$1:$BK$1,0))/INDEX('Planning CPRP'!$G$10:$BA$168,MATCH('Planning Ngrps'!$A53,'Planning CPRP'!$A$10:$A$170,0),MATCH('Planning Ngrps'!Y$9,'Planning CPRP'!$G$9:$BA$9,0)),"")</f>
        <v/>
      </c>
      <c r="Z53" s="158" t="str">
        <f>IFERROR(INDEX('Jan 2019'!$G$2:$BK$158,MATCH('Planning Ngrps'!$A53,'Jan 2019'!$A$2:$A$160,0),MATCH(Z$9,'Jan 2019'!$G$1:$BK$1,0))/INDEX('Planning CPRP'!$G$10:$BA$168,MATCH('Planning Ngrps'!$A53,'Planning CPRP'!$A$10:$A$170,0),MATCH('Planning Ngrps'!Z$9,'Planning CPRP'!$G$9:$BA$9,0)),"")</f>
        <v/>
      </c>
      <c r="AA53" s="158" t="str">
        <f>IFERROR(INDEX('Jan 2019'!$G$2:$BK$158,MATCH('Planning Ngrps'!$A53,'Jan 2019'!$A$2:$A$160,0),MATCH(AA$9,'Jan 2019'!$G$1:$BK$1,0))/INDEX('Planning CPRP'!$G$10:$BA$168,MATCH('Planning Ngrps'!$A53,'Planning CPRP'!$A$10:$A$170,0),MATCH('Planning Ngrps'!AA$9,'Planning CPRP'!$G$9:$BA$9,0)),"")</f>
        <v/>
      </c>
      <c r="AB53" s="158" t="str">
        <f>IFERROR(INDEX('Jan 2019'!$G$2:$BK$158,MATCH('Planning Ngrps'!$A53,'Jan 2019'!$A$2:$A$160,0),MATCH(AB$9,'Jan 2019'!$G$1:$BK$1,0))/INDEX('Planning CPRP'!$G$10:$BA$168,MATCH('Planning Ngrps'!$A53,'Planning CPRP'!$A$10:$A$170,0),MATCH('Planning Ngrps'!AB$9,'Planning CPRP'!$G$9:$BA$9,0)),"")</f>
        <v/>
      </c>
      <c r="AC53" s="158" t="str">
        <f>IFERROR(INDEX('Jan 2019'!$G$2:$BK$158,MATCH('Planning Ngrps'!$A53,'Jan 2019'!$A$2:$A$160,0),MATCH(AC$9,'Jan 2019'!$G$1:$BK$1,0))/INDEX('Planning CPRP'!$G$10:$BA$168,MATCH('Planning Ngrps'!$A53,'Planning CPRP'!$A$10:$A$170,0),MATCH('Planning Ngrps'!AC$9,'Planning CPRP'!$G$9:$BA$9,0)),"")</f>
        <v/>
      </c>
      <c r="AD53" s="158" t="str">
        <f>IFERROR(INDEX('Jan 2019'!$G$2:$BK$158,MATCH('Planning Ngrps'!$A53,'Jan 2019'!$A$2:$A$160,0),MATCH(AD$9,'Jan 2019'!$G$1:$BK$1,0))/INDEX('Planning CPRP'!$G$10:$BA$168,MATCH('Planning Ngrps'!$A53,'Planning CPRP'!$A$10:$A$170,0),MATCH('Planning Ngrps'!AD$9,'Planning CPRP'!$G$9:$BA$9,0)),"")</f>
        <v/>
      </c>
      <c r="AE53" s="158" t="str">
        <f>IFERROR(INDEX('Jan 2019'!$G$2:$BK$158,MATCH('Planning Ngrps'!$A53,'Jan 2019'!$A$2:$A$160,0),MATCH(AE$9,'Jan 2019'!$G$1:$BK$1,0))/INDEX('Planning CPRP'!$G$10:$BA$168,MATCH('Planning Ngrps'!$A53,'Planning CPRP'!$A$10:$A$170,0),MATCH('Planning Ngrps'!AE$9,'Planning CPRP'!$G$9:$BA$9,0)),"")</f>
        <v/>
      </c>
      <c r="AF53" s="158" t="str">
        <f>IFERROR(INDEX('Jan 2019'!$G$2:$BK$158,MATCH('Planning Ngrps'!$A53,'Jan 2019'!$A$2:$A$160,0),MATCH(AF$9,'Jan 2019'!$G$1:$BK$1,0))/INDEX('Planning CPRP'!$G$10:$BA$168,MATCH('Planning Ngrps'!$A53,'Planning CPRP'!$A$10:$A$170,0),MATCH('Planning Ngrps'!AF$9,'Planning CPRP'!$G$9:$BA$9,0)),"")</f>
        <v/>
      </c>
      <c r="AG53" s="158" t="str">
        <f>IFERROR(INDEX('Jan 2019'!$G$2:$BK$158,MATCH('Planning Ngrps'!$A53,'Jan 2019'!$A$2:$A$160,0),MATCH(AG$9,'Jan 2019'!$G$1:$BK$1,0))/INDEX('Planning CPRP'!$G$10:$BA$168,MATCH('Planning Ngrps'!$A53,'Planning CPRP'!$A$10:$A$170,0),MATCH('Planning Ngrps'!AG$9,'Planning CPRP'!$G$9:$BA$9,0)),"")</f>
        <v/>
      </c>
      <c r="AH53" s="158" t="str">
        <f>IFERROR(INDEX('Jan 2019'!$G$2:$BK$158,MATCH('Planning Ngrps'!$A53,'Jan 2019'!$A$2:$A$160,0),MATCH(AH$9,'Jan 2019'!$G$1:$BK$1,0))/INDEX('Planning CPRP'!$G$10:$BA$168,MATCH('Planning Ngrps'!$A53,'Planning CPRP'!$A$10:$A$170,0),MATCH('Planning Ngrps'!AH$9,'Planning CPRP'!$G$9:$BA$9,0)),"")</f>
        <v/>
      </c>
      <c r="AI53" s="158" t="str">
        <f>IFERROR(INDEX('Jan 2019'!$G$2:$BK$158,MATCH('Planning Ngrps'!$A53,'Jan 2019'!$A$2:$A$160,0),MATCH(AI$9,'Jan 2019'!$G$1:$BK$1,0))/INDEX('Planning CPRP'!$G$10:$BA$168,MATCH('Planning Ngrps'!$A53,'Planning CPRP'!$A$10:$A$170,0),MATCH('Planning Ngrps'!AI$9,'Planning CPRP'!$G$9:$BA$9,0)),"")</f>
        <v/>
      </c>
      <c r="AJ53" s="158" t="str">
        <f>IFERROR(INDEX('Jan 2019'!$G$2:$BK$158,MATCH('Planning Ngrps'!$A53,'Jan 2019'!$A$2:$A$160,0),MATCH(AJ$9,'Jan 2019'!$G$1:$BK$1,0))/INDEX('Planning CPRP'!$G$10:$BA$168,MATCH('Planning Ngrps'!$A53,'Planning CPRP'!$A$10:$A$170,0),MATCH('Planning Ngrps'!AJ$9,'Planning CPRP'!$G$9:$BA$9,0)),"")</f>
        <v/>
      </c>
      <c r="AK53" s="158" t="str">
        <f>IFERROR(INDEX('Jan 2019'!$G$2:$BK$158,MATCH('Planning Ngrps'!$A53,'Jan 2019'!$A$2:$A$160,0),MATCH(AK$9,'Jan 2019'!$G$1:$BK$1,0))/INDEX('Planning CPRP'!$G$10:$BA$168,MATCH('Planning Ngrps'!$A53,'Planning CPRP'!$A$10:$A$170,0),MATCH('Planning Ngrps'!AK$9,'Planning CPRP'!$G$9:$BA$9,0)),"")</f>
        <v/>
      </c>
      <c r="AL53" s="158" t="str">
        <f>IFERROR(INDEX('Jan 2019'!$G$2:$BK$158,MATCH('Planning Ngrps'!$A53,'Jan 2019'!$A$2:$A$160,0),MATCH(AL$9,'Jan 2019'!$G$1:$BK$1,0))/INDEX('Planning CPRP'!$G$10:$BA$168,MATCH('Planning Ngrps'!$A53,'Planning CPRP'!$A$10:$A$170,0),MATCH('Planning Ngrps'!AL$9,'Planning CPRP'!$G$9:$BA$9,0)),"")</f>
        <v/>
      </c>
      <c r="AM53" s="158" t="str">
        <f>IFERROR(INDEX('Jan 2019'!$G$2:$BK$158,MATCH('Planning Ngrps'!$A53,'Jan 2019'!$A$2:$A$160,0),MATCH(AM$9,'Jan 2019'!$G$1:$BK$1,0))/INDEX('Planning CPRP'!$G$10:$BA$168,MATCH('Planning Ngrps'!$A53,'Planning CPRP'!$A$10:$A$170,0),MATCH('Planning Ngrps'!AM$9,'Planning CPRP'!$G$9:$BA$9,0)),"")</f>
        <v/>
      </c>
      <c r="AN53" s="158" t="str">
        <f>IFERROR(INDEX('Jan 2019'!$G$2:$BK$158,MATCH('Planning Ngrps'!$A53,'Jan 2019'!$A$2:$A$160,0),MATCH(AN$9,'Jan 2019'!$G$1:$BK$1,0))/INDEX('Planning CPRP'!$G$10:$BA$168,MATCH('Planning Ngrps'!$A53,'Planning CPRP'!$A$10:$A$170,0),MATCH('Planning Ngrps'!AN$9,'Planning CPRP'!$G$9:$BA$9,0)),"")</f>
        <v/>
      </c>
      <c r="AO53" s="158" t="str">
        <f>IFERROR(INDEX('Jan 2019'!$G$2:$BK$158,MATCH('Planning Ngrps'!$A53,'Jan 2019'!$A$2:$A$160,0),MATCH(AO$9,'Jan 2019'!$G$1:$BK$1,0))/INDEX('Planning CPRP'!$G$10:$BA$168,MATCH('Planning Ngrps'!$A53,'Planning CPRP'!$A$10:$A$170,0),MATCH('Planning Ngrps'!AO$9,'Planning CPRP'!$G$9:$BA$9,0)),"")</f>
        <v/>
      </c>
      <c r="AP53" s="158" t="str">
        <f>IFERROR(INDEX('Jan 2019'!$G$2:$BK$158,MATCH('Planning Ngrps'!$A53,'Jan 2019'!$A$2:$A$160,0),MATCH(AP$9,'Jan 2019'!$G$1:$BK$1,0))/INDEX('Planning CPRP'!$G$10:$BA$168,MATCH('Planning Ngrps'!$A53,'Planning CPRP'!$A$10:$A$170,0),MATCH('Planning Ngrps'!AP$9,'Planning CPRP'!$G$9:$BA$9,0)),"")</f>
        <v/>
      </c>
      <c r="AQ53" s="158" t="str">
        <f>IFERROR(INDEX('Jan 2019'!$G$2:$BK$158,MATCH('Planning Ngrps'!$A53,'Jan 2019'!$A$2:$A$160,0),MATCH(AQ$9,'Jan 2019'!$G$1:$BK$1,0))/INDEX('Planning CPRP'!$G$10:$BA$168,MATCH('Planning Ngrps'!$A53,'Planning CPRP'!$A$10:$A$170,0),MATCH('Planning Ngrps'!AQ$9,'Planning CPRP'!$G$9:$BA$9,0)),"")</f>
        <v/>
      </c>
      <c r="AR53" s="158" t="str">
        <f>IFERROR(INDEX('Jan 2019'!$G$2:$BK$158,MATCH('Planning Ngrps'!$A53,'Jan 2019'!$A$2:$A$160,0),MATCH(AR$9,'Jan 2019'!$G$1:$BK$1,0))/INDEX('Planning CPRP'!$G$10:$BA$168,MATCH('Planning Ngrps'!$A53,'Planning CPRP'!$A$10:$A$170,0),MATCH('Planning Ngrps'!AR$9,'Planning CPRP'!$G$9:$BA$9,0)),"")</f>
        <v/>
      </c>
      <c r="AS53" s="158" t="str">
        <f>IFERROR(INDEX('Jan 2019'!$G$2:$BK$158,MATCH('Planning Ngrps'!$A53,'Jan 2019'!$A$2:$A$160,0),MATCH(AS$9,'Jan 2019'!$G$1:$BK$1,0))/INDEX('Planning CPRP'!$G$10:$BA$168,MATCH('Planning Ngrps'!$A53,'Planning CPRP'!$A$10:$A$170,0),MATCH('Planning Ngrps'!AS$9,'Planning CPRP'!$G$9:$BA$9,0)),"")</f>
        <v/>
      </c>
      <c r="AT53" s="158" t="str">
        <f>IFERROR(INDEX('Jan 2019'!$G$2:$BK$158,MATCH('Planning Ngrps'!$A53,'Jan 2019'!$A$2:$A$160,0),MATCH(AT$9,'Jan 2019'!$G$1:$BK$1,0))/INDEX('Planning CPRP'!$G$10:$BA$168,MATCH('Planning Ngrps'!$A53,'Planning CPRP'!$A$10:$A$170,0),MATCH('Planning Ngrps'!AT$9,'Planning CPRP'!$G$9:$BA$9,0)),"")</f>
        <v/>
      </c>
      <c r="AU53" s="158" t="str">
        <f>IFERROR(INDEX('Jan 2019'!$G$2:$BK$158,MATCH('Planning Ngrps'!$A53,'Jan 2019'!$A$2:$A$160,0),MATCH(AU$9,'Jan 2019'!$G$1:$BK$1,0))/INDEX('Planning CPRP'!$G$10:$BA$168,MATCH('Planning Ngrps'!$A53,'Planning CPRP'!$A$10:$A$170,0),MATCH('Planning Ngrps'!AU$9,'Planning CPRP'!$G$9:$BA$9,0)),"")</f>
        <v/>
      </c>
      <c r="AV53" s="158" t="str">
        <f>IFERROR(INDEX('Jan 2019'!$G$2:$BK$158,MATCH('Planning Ngrps'!$A53,'Jan 2019'!$A$2:$A$160,0),MATCH(AV$9,'Jan 2019'!$G$1:$BK$1,0))/INDEX('Planning CPRP'!$G$10:$BA$168,MATCH('Planning Ngrps'!$A53,'Planning CPRP'!$A$10:$A$170,0),MATCH('Planning Ngrps'!AV$9,'Planning CPRP'!$G$9:$BA$9,0)),"")</f>
        <v/>
      </c>
      <c r="AW53" s="158" t="str">
        <f>IFERROR(INDEX('Jan 2019'!$G$2:$BK$158,MATCH('Planning Ngrps'!$A53,'Jan 2019'!$A$2:$A$160,0),MATCH(AW$9,'Jan 2019'!$G$1:$BK$1,0))/INDEX('Planning CPRP'!$G$10:$BA$168,MATCH('Planning Ngrps'!$A53,'Planning CPRP'!$A$10:$A$170,0),MATCH('Planning Ngrps'!AW$9,'Planning CPRP'!$G$9:$BA$9,0)),"")</f>
        <v/>
      </c>
      <c r="AX53" s="158" t="str">
        <f>IFERROR(INDEX('Jan 2019'!$G$2:$BK$158,MATCH('Planning Ngrps'!$A53,'Jan 2019'!$A$2:$A$160,0),MATCH(AX$9,'Jan 2019'!$G$1:$BK$1,0))/INDEX('Planning CPRP'!$G$10:$BA$168,MATCH('Planning Ngrps'!$A53,'Planning CPRP'!$A$10:$A$170,0),MATCH('Planning Ngrps'!AX$9,'Planning CPRP'!$G$9:$BA$9,0)),"")</f>
        <v/>
      </c>
      <c r="AY53" s="158" t="str">
        <f>IFERROR(INDEX('Jan 2019'!$G$2:$BK$158,MATCH('Planning Ngrps'!$A53,'Jan 2019'!$A$2:$A$160,0),MATCH(AY$9,'Jan 2019'!$G$1:$BK$1,0))/INDEX('Planning CPRP'!$G$10:$BA$168,MATCH('Planning Ngrps'!$A53,'Planning CPRP'!$A$10:$A$170,0),MATCH('Planning Ngrps'!AY$9,'Planning CPRP'!$G$9:$BA$9,0)),"")</f>
        <v/>
      </c>
      <c r="AZ53" s="158" t="str">
        <f>IFERROR(INDEX('Jan 2019'!$G$2:$BK$158,MATCH('Planning Ngrps'!$A53,'Jan 2019'!$A$2:$A$160,0),MATCH(AZ$9,'Jan 2019'!$G$1:$BK$1,0))/INDEX('Planning CPRP'!$G$10:$BA$168,MATCH('Planning Ngrps'!$A53,'Planning CPRP'!$A$10:$A$170,0),MATCH('Planning Ngrps'!AZ$9,'Planning CPRP'!$G$9:$BA$9,0)),"")</f>
        <v/>
      </c>
      <c r="BA53" s="158" t="str">
        <f>IFERROR(INDEX('Jan 2019'!$G$2:$BK$158,MATCH('Planning Ngrps'!$A53,'Jan 2019'!$A$2:$A$160,0),MATCH(BA$9,'Jan 2019'!$G$1:$BK$1,0))/INDEX('Planning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IFERROR(INDEX('Jan 2019'!$G$2:$BK$158,MATCH('Planning Ngrps'!$A54,'Jan 2019'!$A$2:$A$160,0),MATCH(G$9,'Jan 2019'!$G$1:$BK$1,0))/INDEX('Planning CPRP'!$G$10:$BA$168,MATCH('Planning Ngrps'!$A54,'Planning CPRP'!$A$10:$A$170,0),MATCH('Planning Ngrps'!G$9,'Planning CPRP'!$G$9:$BA$9,0)),"")</f>
        <v/>
      </c>
      <c r="H54" s="158" t="str">
        <f>IFERROR(INDEX('Jan 2019'!$G$2:$BK$158,MATCH('Planning Ngrps'!$A54,'Jan 2019'!$A$2:$A$160,0),MATCH(H$9,'Jan 2019'!$G$1:$BK$1,0))/INDEX('Planning CPRP'!$G$10:$BA$168,MATCH('Planning Ngrps'!$A54,'Planning CPRP'!$A$10:$A$170,0),MATCH('Planning Ngrps'!H$9,'Planning CPRP'!$G$9:$BA$9,0)),"")</f>
        <v/>
      </c>
      <c r="I54" s="158" t="str">
        <f>IFERROR(INDEX('Jan 2019'!$G$2:$BK$158,MATCH('Planning Ngrps'!$A54,'Jan 2019'!$A$2:$A$160,0),MATCH(I$9,'Jan 2019'!$G$1:$BK$1,0))/INDEX('Planning CPRP'!$G$10:$BA$168,MATCH('Planning Ngrps'!$A54,'Planning CPRP'!$A$10:$A$170,0),MATCH('Planning Ngrps'!I$9,'Planning CPRP'!$G$9:$BA$9,0)),"")</f>
        <v/>
      </c>
      <c r="J54" s="158" t="str">
        <f>IFERROR(INDEX('Jan 2019'!$G$2:$BK$158,MATCH('Planning Ngrps'!$A54,'Jan 2019'!$A$2:$A$160,0),MATCH(J$9,'Jan 2019'!$G$1:$BK$1,0))/INDEX('Planning CPRP'!$G$10:$BA$168,MATCH('Planning Ngrps'!$A54,'Planning CPRP'!$A$10:$A$170,0),MATCH('Planning Ngrps'!J$9,'Planning CPRP'!$G$9:$BA$9,0)),"")</f>
        <v/>
      </c>
      <c r="K54" s="158" t="str">
        <f>IFERROR(INDEX('Jan 2019'!$G$2:$BK$158,MATCH('Planning Ngrps'!$A54,'Jan 2019'!$A$2:$A$160,0),MATCH(K$9,'Jan 2019'!$G$1:$BK$1,0))/INDEX('Planning CPRP'!$G$10:$BA$168,MATCH('Planning Ngrps'!$A54,'Planning CPRP'!$A$10:$A$170,0),MATCH('Planning Ngrps'!K$9,'Planning CPRP'!$G$9:$BA$9,0)),"")</f>
        <v/>
      </c>
      <c r="L54" s="158" t="str">
        <f>IFERROR(INDEX('Jan 2019'!$G$2:$BK$158,MATCH('Planning Ngrps'!$A54,'Jan 2019'!$A$2:$A$160,0),MATCH(L$9,'Jan 2019'!$G$1:$BK$1,0))/INDEX('Planning CPRP'!$G$10:$BA$168,MATCH('Planning Ngrps'!$A54,'Planning CPRP'!$A$10:$A$170,0),MATCH('Planning Ngrps'!L$9,'Planning CPRP'!$G$9:$BA$9,0)),"")</f>
        <v/>
      </c>
      <c r="M54" s="158" t="str">
        <f>IFERROR(INDEX('Jan 2019'!$G$2:$BK$158,MATCH('Planning Ngrps'!$A54,'Jan 2019'!$A$2:$A$160,0),MATCH(M$9,'Jan 2019'!$G$1:$BK$1,0))/INDEX('Planning CPRP'!$G$10:$BA$168,MATCH('Planning Ngrps'!$A54,'Planning CPRP'!$A$10:$A$170,0),MATCH('Planning Ngrps'!M$9,'Planning CPRP'!$G$9:$BA$9,0)),"")</f>
        <v/>
      </c>
      <c r="N54" s="158" t="str">
        <f>IFERROR(INDEX('Jan 2019'!$G$2:$BK$158,MATCH('Planning Ngrps'!$A54,'Jan 2019'!$A$2:$A$160,0),MATCH(N$9,'Jan 2019'!$G$1:$BK$1,0))/INDEX('Planning CPRP'!$G$10:$BA$168,MATCH('Planning Ngrps'!$A54,'Planning CPRP'!$A$10:$A$170,0),MATCH('Planning Ngrps'!N$9,'Planning CPRP'!$G$9:$BA$9,0)),"")</f>
        <v/>
      </c>
      <c r="O54" s="158" t="str">
        <f>IFERROR(INDEX('Jan 2019'!$G$2:$BK$158,MATCH('Planning Ngrps'!$A54,'Jan 2019'!$A$2:$A$160,0),MATCH(O$9,'Jan 2019'!$G$1:$BK$1,0))/INDEX('Planning CPRP'!$G$10:$BA$168,MATCH('Planning Ngrps'!$A54,'Planning CPRP'!$A$10:$A$170,0),MATCH('Planning Ngrps'!O$9,'Planning CPRP'!$G$9:$BA$9,0)),"")</f>
        <v/>
      </c>
      <c r="P54" s="158" t="str">
        <f>IFERROR(INDEX('Jan 2019'!$G$2:$BK$158,MATCH('Planning Ngrps'!$A54,'Jan 2019'!$A$2:$A$160,0),MATCH(P$9,'Jan 2019'!$G$1:$BK$1,0))/INDEX('Planning CPRP'!$G$10:$BA$168,MATCH('Planning Ngrps'!$A54,'Planning CPRP'!$A$10:$A$170,0),MATCH('Planning Ngrps'!P$9,'Planning CPRP'!$G$9:$BA$9,0)),"")</f>
        <v/>
      </c>
      <c r="Q54" s="158" t="str">
        <f>IFERROR(INDEX('Jan 2019'!$G$2:$BK$158,MATCH('Planning Ngrps'!$A54,'Jan 2019'!$A$2:$A$160,0),MATCH(Q$9,'Jan 2019'!$G$1:$BK$1,0))/INDEX('Planning CPRP'!$G$10:$BA$168,MATCH('Planning Ngrps'!$A54,'Planning CPRP'!$A$10:$A$170,0),MATCH('Planning Ngrps'!Q$9,'Planning CPRP'!$G$9:$BA$9,0)),"")</f>
        <v/>
      </c>
      <c r="R54" s="158" t="str">
        <f>IFERROR(INDEX('Jan 2019'!$G$2:$BK$158,MATCH('Planning Ngrps'!$A54,'Jan 2019'!$A$2:$A$160,0),MATCH(R$9,'Jan 2019'!$G$1:$BK$1,0))/INDEX('Planning CPRP'!$G$10:$BA$168,MATCH('Planning Ngrps'!$A54,'Planning CPRP'!$A$10:$A$170,0),MATCH('Planning Ngrps'!R$9,'Planning CPRP'!$G$9:$BA$9,0)),"")</f>
        <v/>
      </c>
      <c r="S54" s="158" t="str">
        <f>IFERROR(INDEX('Jan 2019'!$G$2:$BK$158,MATCH('Planning Ngrps'!$A54,'Jan 2019'!$A$2:$A$160,0),MATCH(S$9,'Jan 2019'!$G$1:$BK$1,0))/INDEX('Planning CPRP'!$G$10:$BA$168,MATCH('Planning Ngrps'!$A54,'Planning CPRP'!$A$10:$A$170,0),MATCH('Planning Ngrps'!S$9,'Planning CPRP'!$G$9:$BA$9,0)),"")</f>
        <v/>
      </c>
      <c r="T54" s="158" t="str">
        <f>IFERROR(INDEX('Jan 2019'!$G$2:$BK$158,MATCH('Planning Ngrps'!$A54,'Jan 2019'!$A$2:$A$160,0),MATCH(T$9,'Jan 2019'!$G$1:$BK$1,0))/INDEX('Planning CPRP'!$G$10:$BA$168,MATCH('Planning Ngrps'!$A54,'Planning CPRP'!$A$10:$A$170,0),MATCH('Planning Ngrps'!T$9,'Planning CPRP'!$G$9:$BA$9,0)),"")</f>
        <v/>
      </c>
      <c r="U54" s="158" t="str">
        <f>IFERROR(INDEX('Jan 2019'!$G$2:$BK$158,MATCH('Planning Ngrps'!$A54,'Jan 2019'!$A$2:$A$160,0),MATCH(U$9,'Jan 2019'!$G$1:$BK$1,0))/INDEX('Planning CPRP'!$G$10:$BA$168,MATCH('Planning Ngrps'!$A54,'Planning CPRP'!$A$10:$A$170,0),MATCH('Planning Ngrps'!U$9,'Planning CPRP'!$G$9:$BA$9,0)),"")</f>
        <v/>
      </c>
      <c r="V54" s="158" t="str">
        <f>IFERROR(INDEX('Jan 2019'!$G$2:$BK$158,MATCH('Planning Ngrps'!$A54,'Jan 2019'!$A$2:$A$160,0),MATCH(V$9,'Jan 2019'!$G$1:$BK$1,0))/INDEX('Planning CPRP'!$G$10:$BA$168,MATCH('Planning Ngrps'!$A54,'Planning CPRP'!$A$10:$A$170,0),MATCH('Planning Ngrps'!V$9,'Planning CPRP'!$G$9:$BA$9,0)),"")</f>
        <v/>
      </c>
      <c r="W54" s="158" t="str">
        <f>IFERROR(INDEX('Jan 2019'!$G$2:$BK$158,MATCH('Planning Ngrps'!$A54,'Jan 2019'!$A$2:$A$160,0),MATCH(W$9,'Jan 2019'!$G$1:$BK$1,0))/INDEX('Planning CPRP'!$G$10:$BA$168,MATCH('Planning Ngrps'!$A54,'Planning CPRP'!$A$10:$A$170,0),MATCH('Planning Ngrps'!W$9,'Planning CPRP'!$G$9:$BA$9,0)),"")</f>
        <v/>
      </c>
      <c r="X54" s="158" t="str">
        <f>IFERROR(INDEX('Jan 2019'!$G$2:$BK$158,MATCH('Planning Ngrps'!$A54,'Jan 2019'!$A$2:$A$160,0),MATCH(X$9,'Jan 2019'!$G$1:$BK$1,0))/INDEX('Planning CPRP'!$G$10:$BA$168,MATCH('Planning Ngrps'!$A54,'Planning CPRP'!$A$10:$A$170,0),MATCH('Planning Ngrps'!X$9,'Planning CPRP'!$G$9:$BA$9,0)),"")</f>
        <v/>
      </c>
      <c r="Y54" s="158" t="str">
        <f>IFERROR(INDEX('Jan 2019'!$G$2:$BK$158,MATCH('Planning Ngrps'!$A54,'Jan 2019'!$A$2:$A$160,0),MATCH(Y$9,'Jan 2019'!$G$1:$BK$1,0))/INDEX('Planning CPRP'!$G$10:$BA$168,MATCH('Planning Ngrps'!$A54,'Planning CPRP'!$A$10:$A$170,0),MATCH('Planning Ngrps'!Y$9,'Planning CPRP'!$G$9:$BA$9,0)),"")</f>
        <v/>
      </c>
      <c r="Z54" s="158" t="str">
        <f>IFERROR(INDEX('Jan 2019'!$G$2:$BK$158,MATCH('Planning Ngrps'!$A54,'Jan 2019'!$A$2:$A$160,0),MATCH(Z$9,'Jan 2019'!$G$1:$BK$1,0))/INDEX('Planning CPRP'!$G$10:$BA$168,MATCH('Planning Ngrps'!$A54,'Planning CPRP'!$A$10:$A$170,0),MATCH('Planning Ngrps'!Z$9,'Planning CPRP'!$G$9:$BA$9,0)),"")</f>
        <v/>
      </c>
      <c r="AA54" s="158" t="str">
        <f>IFERROR(INDEX('Jan 2019'!$G$2:$BK$158,MATCH('Planning Ngrps'!$A54,'Jan 2019'!$A$2:$A$160,0),MATCH(AA$9,'Jan 2019'!$G$1:$BK$1,0))/INDEX('Planning CPRP'!$G$10:$BA$168,MATCH('Planning Ngrps'!$A54,'Planning CPRP'!$A$10:$A$170,0),MATCH('Planning Ngrps'!AA$9,'Planning CPRP'!$G$9:$BA$9,0)),"")</f>
        <v/>
      </c>
      <c r="AB54" s="158" t="str">
        <f>IFERROR(INDEX('Jan 2019'!$G$2:$BK$158,MATCH('Planning Ngrps'!$A54,'Jan 2019'!$A$2:$A$160,0),MATCH(AB$9,'Jan 2019'!$G$1:$BK$1,0))/INDEX('Planning CPRP'!$G$10:$BA$168,MATCH('Planning Ngrps'!$A54,'Planning CPRP'!$A$10:$A$170,0),MATCH('Planning Ngrps'!AB$9,'Planning CPRP'!$G$9:$BA$9,0)),"")</f>
        <v/>
      </c>
      <c r="AC54" s="158" t="str">
        <f>IFERROR(INDEX('Jan 2019'!$G$2:$BK$158,MATCH('Planning Ngrps'!$A54,'Jan 2019'!$A$2:$A$160,0),MATCH(AC$9,'Jan 2019'!$G$1:$BK$1,0))/INDEX('Planning CPRP'!$G$10:$BA$168,MATCH('Planning Ngrps'!$A54,'Planning CPRP'!$A$10:$A$170,0),MATCH('Planning Ngrps'!AC$9,'Planning CPRP'!$G$9:$BA$9,0)),"")</f>
        <v/>
      </c>
      <c r="AD54" s="158" t="str">
        <f>IFERROR(INDEX('Jan 2019'!$G$2:$BK$158,MATCH('Planning Ngrps'!$A54,'Jan 2019'!$A$2:$A$160,0),MATCH(AD$9,'Jan 2019'!$G$1:$BK$1,0))/INDEX('Planning CPRP'!$G$10:$BA$168,MATCH('Planning Ngrps'!$A54,'Planning CPRP'!$A$10:$A$170,0),MATCH('Planning Ngrps'!AD$9,'Planning CPRP'!$G$9:$BA$9,0)),"")</f>
        <v/>
      </c>
      <c r="AE54" s="158" t="str">
        <f>IFERROR(INDEX('Jan 2019'!$G$2:$BK$158,MATCH('Planning Ngrps'!$A54,'Jan 2019'!$A$2:$A$160,0),MATCH(AE$9,'Jan 2019'!$G$1:$BK$1,0))/INDEX('Planning CPRP'!$G$10:$BA$168,MATCH('Planning Ngrps'!$A54,'Planning CPRP'!$A$10:$A$170,0),MATCH('Planning Ngrps'!AE$9,'Planning CPRP'!$G$9:$BA$9,0)),"")</f>
        <v/>
      </c>
      <c r="AF54" s="158" t="str">
        <f>IFERROR(INDEX('Jan 2019'!$G$2:$BK$158,MATCH('Planning Ngrps'!$A54,'Jan 2019'!$A$2:$A$160,0),MATCH(AF$9,'Jan 2019'!$G$1:$BK$1,0))/INDEX('Planning CPRP'!$G$10:$BA$168,MATCH('Planning Ngrps'!$A54,'Planning CPRP'!$A$10:$A$170,0),MATCH('Planning Ngrps'!AF$9,'Planning CPRP'!$G$9:$BA$9,0)),"")</f>
        <v/>
      </c>
      <c r="AG54" s="158" t="str">
        <f>IFERROR(INDEX('Jan 2019'!$G$2:$BK$158,MATCH('Planning Ngrps'!$A54,'Jan 2019'!$A$2:$A$160,0),MATCH(AG$9,'Jan 2019'!$G$1:$BK$1,0))/INDEX('Planning CPRP'!$G$10:$BA$168,MATCH('Planning Ngrps'!$A54,'Planning CPRP'!$A$10:$A$170,0),MATCH('Planning Ngrps'!AG$9,'Planning CPRP'!$G$9:$BA$9,0)),"")</f>
        <v/>
      </c>
      <c r="AH54" s="158" t="str">
        <f>IFERROR(INDEX('Jan 2019'!$G$2:$BK$158,MATCH('Planning Ngrps'!$A54,'Jan 2019'!$A$2:$A$160,0),MATCH(AH$9,'Jan 2019'!$G$1:$BK$1,0))/INDEX('Planning CPRP'!$G$10:$BA$168,MATCH('Planning Ngrps'!$A54,'Planning CPRP'!$A$10:$A$170,0),MATCH('Planning Ngrps'!AH$9,'Planning CPRP'!$G$9:$BA$9,0)),"")</f>
        <v/>
      </c>
      <c r="AI54" s="158" t="str">
        <f>IFERROR(INDEX('Jan 2019'!$G$2:$BK$158,MATCH('Planning Ngrps'!$A54,'Jan 2019'!$A$2:$A$160,0),MATCH(AI$9,'Jan 2019'!$G$1:$BK$1,0))/INDEX('Planning CPRP'!$G$10:$BA$168,MATCH('Planning Ngrps'!$A54,'Planning CPRP'!$A$10:$A$170,0),MATCH('Planning Ngrps'!AI$9,'Planning CPRP'!$G$9:$BA$9,0)),"")</f>
        <v/>
      </c>
      <c r="AJ54" s="158" t="str">
        <f>IFERROR(INDEX('Jan 2019'!$G$2:$BK$158,MATCH('Planning Ngrps'!$A54,'Jan 2019'!$A$2:$A$160,0),MATCH(AJ$9,'Jan 2019'!$G$1:$BK$1,0))/INDEX('Planning CPRP'!$G$10:$BA$168,MATCH('Planning Ngrps'!$A54,'Planning CPRP'!$A$10:$A$170,0),MATCH('Planning Ngrps'!AJ$9,'Planning CPRP'!$G$9:$BA$9,0)),"")</f>
        <v/>
      </c>
      <c r="AK54" s="158" t="str">
        <f>IFERROR(INDEX('Jan 2019'!$G$2:$BK$158,MATCH('Planning Ngrps'!$A54,'Jan 2019'!$A$2:$A$160,0),MATCH(AK$9,'Jan 2019'!$G$1:$BK$1,0))/INDEX('Planning CPRP'!$G$10:$BA$168,MATCH('Planning Ngrps'!$A54,'Planning CPRP'!$A$10:$A$170,0),MATCH('Planning Ngrps'!AK$9,'Planning CPRP'!$G$9:$BA$9,0)),"")</f>
        <v/>
      </c>
      <c r="AL54" s="158" t="str">
        <f>IFERROR(INDEX('Jan 2019'!$G$2:$BK$158,MATCH('Planning Ngrps'!$A54,'Jan 2019'!$A$2:$A$160,0),MATCH(AL$9,'Jan 2019'!$G$1:$BK$1,0))/INDEX('Planning CPRP'!$G$10:$BA$168,MATCH('Planning Ngrps'!$A54,'Planning CPRP'!$A$10:$A$170,0),MATCH('Planning Ngrps'!AL$9,'Planning CPRP'!$G$9:$BA$9,0)),"")</f>
        <v/>
      </c>
      <c r="AM54" s="158" t="str">
        <f>IFERROR(INDEX('Jan 2019'!$G$2:$BK$158,MATCH('Planning Ngrps'!$A54,'Jan 2019'!$A$2:$A$160,0),MATCH(AM$9,'Jan 2019'!$G$1:$BK$1,0))/INDEX('Planning CPRP'!$G$10:$BA$168,MATCH('Planning Ngrps'!$A54,'Planning CPRP'!$A$10:$A$170,0),MATCH('Planning Ngrps'!AM$9,'Planning CPRP'!$G$9:$BA$9,0)),"")</f>
        <v/>
      </c>
      <c r="AN54" s="158" t="str">
        <f>IFERROR(INDEX('Jan 2019'!$G$2:$BK$158,MATCH('Planning Ngrps'!$A54,'Jan 2019'!$A$2:$A$160,0),MATCH(AN$9,'Jan 2019'!$G$1:$BK$1,0))/INDEX('Planning CPRP'!$G$10:$BA$168,MATCH('Planning Ngrps'!$A54,'Planning CPRP'!$A$10:$A$170,0),MATCH('Planning Ngrps'!AN$9,'Planning CPRP'!$G$9:$BA$9,0)),"")</f>
        <v/>
      </c>
      <c r="AO54" s="158" t="str">
        <f>IFERROR(INDEX('Jan 2019'!$G$2:$BK$158,MATCH('Planning Ngrps'!$A54,'Jan 2019'!$A$2:$A$160,0),MATCH(AO$9,'Jan 2019'!$G$1:$BK$1,0))/INDEX('Planning CPRP'!$G$10:$BA$168,MATCH('Planning Ngrps'!$A54,'Planning CPRP'!$A$10:$A$170,0),MATCH('Planning Ngrps'!AO$9,'Planning CPRP'!$G$9:$BA$9,0)),"")</f>
        <v/>
      </c>
      <c r="AP54" s="158" t="str">
        <f>IFERROR(INDEX('Jan 2019'!$G$2:$BK$158,MATCH('Planning Ngrps'!$A54,'Jan 2019'!$A$2:$A$160,0),MATCH(AP$9,'Jan 2019'!$G$1:$BK$1,0))/INDEX('Planning CPRP'!$G$10:$BA$168,MATCH('Planning Ngrps'!$A54,'Planning CPRP'!$A$10:$A$170,0),MATCH('Planning Ngrps'!AP$9,'Planning CPRP'!$G$9:$BA$9,0)),"")</f>
        <v/>
      </c>
      <c r="AQ54" s="158" t="str">
        <f>IFERROR(INDEX('Jan 2019'!$G$2:$BK$158,MATCH('Planning Ngrps'!$A54,'Jan 2019'!$A$2:$A$160,0),MATCH(AQ$9,'Jan 2019'!$G$1:$BK$1,0))/INDEX('Planning CPRP'!$G$10:$BA$168,MATCH('Planning Ngrps'!$A54,'Planning CPRP'!$A$10:$A$170,0),MATCH('Planning Ngrps'!AQ$9,'Planning CPRP'!$G$9:$BA$9,0)),"")</f>
        <v/>
      </c>
      <c r="AR54" s="158" t="str">
        <f>IFERROR(INDEX('Jan 2019'!$G$2:$BK$158,MATCH('Planning Ngrps'!$A54,'Jan 2019'!$A$2:$A$160,0),MATCH(AR$9,'Jan 2019'!$G$1:$BK$1,0))/INDEX('Planning CPRP'!$G$10:$BA$168,MATCH('Planning Ngrps'!$A54,'Planning CPRP'!$A$10:$A$170,0),MATCH('Planning Ngrps'!AR$9,'Planning CPRP'!$G$9:$BA$9,0)),"")</f>
        <v/>
      </c>
      <c r="AS54" s="158" t="str">
        <f>IFERROR(INDEX('Jan 2019'!$G$2:$BK$158,MATCH('Planning Ngrps'!$A54,'Jan 2019'!$A$2:$A$160,0),MATCH(AS$9,'Jan 2019'!$G$1:$BK$1,0))/INDEX('Planning CPRP'!$G$10:$BA$168,MATCH('Planning Ngrps'!$A54,'Planning CPRP'!$A$10:$A$170,0),MATCH('Planning Ngrps'!AS$9,'Planning CPRP'!$G$9:$BA$9,0)),"")</f>
        <v/>
      </c>
      <c r="AT54" s="158" t="str">
        <f>IFERROR(INDEX('Jan 2019'!$G$2:$BK$158,MATCH('Planning Ngrps'!$A54,'Jan 2019'!$A$2:$A$160,0),MATCH(AT$9,'Jan 2019'!$G$1:$BK$1,0))/INDEX('Planning CPRP'!$G$10:$BA$168,MATCH('Planning Ngrps'!$A54,'Planning CPRP'!$A$10:$A$170,0),MATCH('Planning Ngrps'!AT$9,'Planning CPRP'!$G$9:$BA$9,0)),"")</f>
        <v/>
      </c>
      <c r="AU54" s="158" t="str">
        <f>IFERROR(INDEX('Jan 2019'!$G$2:$BK$158,MATCH('Planning Ngrps'!$A54,'Jan 2019'!$A$2:$A$160,0),MATCH(AU$9,'Jan 2019'!$G$1:$BK$1,0))/INDEX('Planning CPRP'!$G$10:$BA$168,MATCH('Planning Ngrps'!$A54,'Planning CPRP'!$A$10:$A$170,0),MATCH('Planning Ngrps'!AU$9,'Planning CPRP'!$G$9:$BA$9,0)),"")</f>
        <v/>
      </c>
      <c r="AV54" s="158" t="str">
        <f>IFERROR(INDEX('Jan 2019'!$G$2:$BK$158,MATCH('Planning Ngrps'!$A54,'Jan 2019'!$A$2:$A$160,0),MATCH(AV$9,'Jan 2019'!$G$1:$BK$1,0))/INDEX('Planning CPRP'!$G$10:$BA$168,MATCH('Planning Ngrps'!$A54,'Planning CPRP'!$A$10:$A$170,0),MATCH('Planning Ngrps'!AV$9,'Planning CPRP'!$G$9:$BA$9,0)),"")</f>
        <v/>
      </c>
      <c r="AW54" s="158" t="str">
        <f>IFERROR(INDEX('Jan 2019'!$G$2:$BK$158,MATCH('Planning Ngrps'!$A54,'Jan 2019'!$A$2:$A$160,0),MATCH(AW$9,'Jan 2019'!$G$1:$BK$1,0))/INDEX('Planning CPRP'!$G$10:$BA$168,MATCH('Planning Ngrps'!$A54,'Planning CPRP'!$A$10:$A$170,0),MATCH('Planning Ngrps'!AW$9,'Planning CPRP'!$G$9:$BA$9,0)),"")</f>
        <v/>
      </c>
      <c r="AX54" s="158" t="str">
        <f>IFERROR(INDEX('Jan 2019'!$G$2:$BK$158,MATCH('Planning Ngrps'!$A54,'Jan 2019'!$A$2:$A$160,0),MATCH(AX$9,'Jan 2019'!$G$1:$BK$1,0))/INDEX('Planning CPRP'!$G$10:$BA$168,MATCH('Planning Ngrps'!$A54,'Planning CPRP'!$A$10:$A$170,0),MATCH('Planning Ngrps'!AX$9,'Planning CPRP'!$G$9:$BA$9,0)),"")</f>
        <v/>
      </c>
      <c r="AY54" s="158" t="str">
        <f>IFERROR(INDEX('Jan 2019'!$G$2:$BK$158,MATCH('Planning Ngrps'!$A54,'Jan 2019'!$A$2:$A$160,0),MATCH(AY$9,'Jan 2019'!$G$1:$BK$1,0))/INDEX('Planning CPRP'!$G$10:$BA$168,MATCH('Planning Ngrps'!$A54,'Planning CPRP'!$A$10:$A$170,0),MATCH('Planning Ngrps'!AY$9,'Planning CPRP'!$G$9:$BA$9,0)),"")</f>
        <v/>
      </c>
      <c r="AZ54" s="158" t="str">
        <f>IFERROR(INDEX('Jan 2019'!$G$2:$BK$158,MATCH('Planning Ngrps'!$A54,'Jan 2019'!$A$2:$A$160,0),MATCH(AZ$9,'Jan 2019'!$G$1:$BK$1,0))/INDEX('Planning CPRP'!$G$10:$BA$168,MATCH('Planning Ngrps'!$A54,'Planning CPRP'!$A$10:$A$170,0),MATCH('Planning Ngrps'!AZ$9,'Planning CPRP'!$G$9:$BA$9,0)),"")</f>
        <v/>
      </c>
      <c r="BA54" s="158" t="str">
        <f>IFERROR(INDEX('Jan 2019'!$G$2:$BK$158,MATCH('Planning Ngrps'!$A54,'Jan 2019'!$A$2:$A$160,0),MATCH(BA$9,'Jan 2019'!$G$1:$BK$1,0))/INDEX('Planning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IFERROR(INDEX('Jan 2019'!$G$2:$BK$158,MATCH('Planning Ngrps'!$A55,'Jan 2019'!$A$2:$A$160,0),MATCH(G$9,'Jan 2019'!$G$1:$BK$1,0))/INDEX('Planning CPRP'!$G$10:$BA$168,MATCH('Planning Ngrps'!$A55,'Planning CPRP'!$A$10:$A$170,0),MATCH('Planning Ngrps'!G$9,'Planning CPRP'!$G$9:$BA$9,0)),"")</f>
        <v/>
      </c>
      <c r="H55" s="158" t="str">
        <f>IFERROR(INDEX('Jan 2019'!$G$2:$BK$158,MATCH('Planning Ngrps'!$A55,'Jan 2019'!$A$2:$A$160,0),MATCH(H$9,'Jan 2019'!$G$1:$BK$1,0))/INDEX('Planning CPRP'!$G$10:$BA$168,MATCH('Planning Ngrps'!$A55,'Planning CPRP'!$A$10:$A$170,0),MATCH('Planning Ngrps'!H$9,'Planning CPRP'!$G$9:$BA$9,0)),"")</f>
        <v/>
      </c>
      <c r="I55" s="158" t="str">
        <f>IFERROR(INDEX('Jan 2019'!$G$2:$BK$158,MATCH('Planning Ngrps'!$A55,'Jan 2019'!$A$2:$A$160,0),MATCH(I$9,'Jan 2019'!$G$1:$BK$1,0))/INDEX('Planning CPRP'!$G$10:$BA$168,MATCH('Planning Ngrps'!$A55,'Planning CPRP'!$A$10:$A$170,0),MATCH('Planning Ngrps'!I$9,'Planning CPRP'!$G$9:$BA$9,0)),"")</f>
        <v/>
      </c>
      <c r="J55" s="158" t="str">
        <f>IFERROR(INDEX('Jan 2019'!$G$2:$BK$158,MATCH('Planning Ngrps'!$A55,'Jan 2019'!$A$2:$A$160,0),MATCH(J$9,'Jan 2019'!$G$1:$BK$1,0))/INDEX('Planning CPRP'!$G$10:$BA$168,MATCH('Planning Ngrps'!$A55,'Planning CPRP'!$A$10:$A$170,0),MATCH('Planning Ngrps'!J$9,'Planning CPRP'!$G$9:$BA$9,0)),"")</f>
        <v/>
      </c>
      <c r="K55" s="158" t="str">
        <f>IFERROR(INDEX('Jan 2019'!$G$2:$BK$158,MATCH('Planning Ngrps'!$A55,'Jan 2019'!$A$2:$A$160,0),MATCH(K$9,'Jan 2019'!$G$1:$BK$1,0))/INDEX('Planning CPRP'!$G$10:$BA$168,MATCH('Planning Ngrps'!$A55,'Planning CPRP'!$A$10:$A$170,0),MATCH('Planning Ngrps'!K$9,'Planning CPRP'!$G$9:$BA$9,0)),"")</f>
        <v/>
      </c>
      <c r="L55" s="158" t="str">
        <f>IFERROR(INDEX('Jan 2019'!$G$2:$BK$158,MATCH('Planning Ngrps'!$A55,'Jan 2019'!$A$2:$A$160,0),MATCH(L$9,'Jan 2019'!$G$1:$BK$1,0))/INDEX('Planning CPRP'!$G$10:$BA$168,MATCH('Planning Ngrps'!$A55,'Planning CPRP'!$A$10:$A$170,0),MATCH('Planning Ngrps'!L$9,'Planning CPRP'!$G$9:$BA$9,0)),"")</f>
        <v/>
      </c>
      <c r="M55" s="158" t="str">
        <f>IFERROR(INDEX('Jan 2019'!$G$2:$BK$158,MATCH('Planning Ngrps'!$A55,'Jan 2019'!$A$2:$A$160,0),MATCH(M$9,'Jan 2019'!$G$1:$BK$1,0))/INDEX('Planning CPRP'!$G$10:$BA$168,MATCH('Planning Ngrps'!$A55,'Planning CPRP'!$A$10:$A$170,0),MATCH('Planning Ngrps'!M$9,'Planning CPRP'!$G$9:$BA$9,0)),"")</f>
        <v/>
      </c>
      <c r="N55" s="158" t="str">
        <f>IFERROR(INDEX('Jan 2019'!$G$2:$BK$158,MATCH('Planning Ngrps'!$A55,'Jan 2019'!$A$2:$A$160,0),MATCH(N$9,'Jan 2019'!$G$1:$BK$1,0))/INDEX('Planning CPRP'!$G$10:$BA$168,MATCH('Planning Ngrps'!$A55,'Planning CPRP'!$A$10:$A$170,0),MATCH('Planning Ngrps'!N$9,'Planning CPRP'!$G$9:$BA$9,0)),"")</f>
        <v/>
      </c>
      <c r="O55" s="158" t="str">
        <f>IFERROR(INDEX('Jan 2019'!$G$2:$BK$158,MATCH('Planning Ngrps'!$A55,'Jan 2019'!$A$2:$A$160,0),MATCH(O$9,'Jan 2019'!$G$1:$BK$1,0))/INDEX('Planning CPRP'!$G$10:$BA$168,MATCH('Planning Ngrps'!$A55,'Planning CPRP'!$A$10:$A$170,0),MATCH('Planning Ngrps'!O$9,'Planning CPRP'!$G$9:$BA$9,0)),"")</f>
        <v/>
      </c>
      <c r="P55" s="158" t="str">
        <f>IFERROR(INDEX('Jan 2019'!$G$2:$BK$158,MATCH('Planning Ngrps'!$A55,'Jan 2019'!$A$2:$A$160,0),MATCH(P$9,'Jan 2019'!$G$1:$BK$1,0))/INDEX('Planning CPRP'!$G$10:$BA$168,MATCH('Planning Ngrps'!$A55,'Planning CPRP'!$A$10:$A$170,0),MATCH('Planning Ngrps'!P$9,'Planning CPRP'!$G$9:$BA$9,0)),"")</f>
        <v/>
      </c>
      <c r="Q55" s="158" t="str">
        <f>IFERROR(INDEX('Jan 2019'!$G$2:$BK$158,MATCH('Planning Ngrps'!$A55,'Jan 2019'!$A$2:$A$160,0),MATCH(Q$9,'Jan 2019'!$G$1:$BK$1,0))/INDEX('Planning CPRP'!$G$10:$BA$168,MATCH('Planning Ngrps'!$A55,'Planning CPRP'!$A$10:$A$170,0),MATCH('Planning Ngrps'!Q$9,'Planning CPRP'!$G$9:$BA$9,0)),"")</f>
        <v/>
      </c>
      <c r="R55" s="158" t="str">
        <f>IFERROR(INDEX('Jan 2019'!$G$2:$BK$158,MATCH('Planning Ngrps'!$A55,'Jan 2019'!$A$2:$A$160,0),MATCH(R$9,'Jan 2019'!$G$1:$BK$1,0))/INDEX('Planning CPRP'!$G$10:$BA$168,MATCH('Planning Ngrps'!$A55,'Planning CPRP'!$A$10:$A$170,0),MATCH('Planning Ngrps'!R$9,'Planning CPRP'!$G$9:$BA$9,0)),"")</f>
        <v/>
      </c>
      <c r="S55" s="158" t="str">
        <f>IFERROR(INDEX('Jan 2019'!$G$2:$BK$158,MATCH('Planning Ngrps'!$A55,'Jan 2019'!$A$2:$A$160,0),MATCH(S$9,'Jan 2019'!$G$1:$BK$1,0))/INDEX('Planning CPRP'!$G$10:$BA$168,MATCH('Planning Ngrps'!$A55,'Planning CPRP'!$A$10:$A$170,0),MATCH('Planning Ngrps'!S$9,'Planning CPRP'!$G$9:$BA$9,0)),"")</f>
        <v/>
      </c>
      <c r="T55" s="158" t="str">
        <f>IFERROR(INDEX('Jan 2019'!$G$2:$BK$158,MATCH('Planning Ngrps'!$A55,'Jan 2019'!$A$2:$A$160,0),MATCH(T$9,'Jan 2019'!$G$1:$BK$1,0))/INDEX('Planning CPRP'!$G$10:$BA$168,MATCH('Planning Ngrps'!$A55,'Planning CPRP'!$A$10:$A$170,0),MATCH('Planning Ngrps'!T$9,'Planning CPRP'!$G$9:$BA$9,0)),"")</f>
        <v/>
      </c>
      <c r="U55" s="158" t="str">
        <f>IFERROR(INDEX('Jan 2019'!$G$2:$BK$158,MATCH('Planning Ngrps'!$A55,'Jan 2019'!$A$2:$A$160,0),MATCH(U$9,'Jan 2019'!$G$1:$BK$1,0))/INDEX('Planning CPRP'!$G$10:$BA$168,MATCH('Planning Ngrps'!$A55,'Planning CPRP'!$A$10:$A$170,0),MATCH('Planning Ngrps'!U$9,'Planning CPRP'!$G$9:$BA$9,0)),"")</f>
        <v/>
      </c>
      <c r="V55" s="158" t="str">
        <f>IFERROR(INDEX('Jan 2019'!$G$2:$BK$158,MATCH('Planning Ngrps'!$A55,'Jan 2019'!$A$2:$A$160,0),MATCH(V$9,'Jan 2019'!$G$1:$BK$1,0))/INDEX('Planning CPRP'!$G$10:$BA$168,MATCH('Planning Ngrps'!$A55,'Planning CPRP'!$A$10:$A$170,0),MATCH('Planning Ngrps'!V$9,'Planning CPRP'!$G$9:$BA$9,0)),"")</f>
        <v/>
      </c>
      <c r="W55" s="158" t="str">
        <f>IFERROR(INDEX('Jan 2019'!$G$2:$BK$158,MATCH('Planning Ngrps'!$A55,'Jan 2019'!$A$2:$A$160,0),MATCH(W$9,'Jan 2019'!$G$1:$BK$1,0))/INDEX('Planning CPRP'!$G$10:$BA$168,MATCH('Planning Ngrps'!$A55,'Planning CPRP'!$A$10:$A$170,0),MATCH('Planning Ngrps'!W$9,'Planning CPRP'!$G$9:$BA$9,0)),"")</f>
        <v/>
      </c>
      <c r="X55" s="158" t="str">
        <f>IFERROR(INDEX('Jan 2019'!$G$2:$BK$158,MATCH('Planning Ngrps'!$A55,'Jan 2019'!$A$2:$A$160,0),MATCH(X$9,'Jan 2019'!$G$1:$BK$1,0))/INDEX('Planning CPRP'!$G$10:$BA$168,MATCH('Planning Ngrps'!$A55,'Planning CPRP'!$A$10:$A$170,0),MATCH('Planning Ngrps'!X$9,'Planning CPRP'!$G$9:$BA$9,0)),"")</f>
        <v/>
      </c>
      <c r="Y55" s="158" t="str">
        <f>IFERROR(INDEX('Jan 2019'!$G$2:$BK$158,MATCH('Planning Ngrps'!$A55,'Jan 2019'!$A$2:$A$160,0),MATCH(Y$9,'Jan 2019'!$G$1:$BK$1,0))/INDEX('Planning CPRP'!$G$10:$BA$168,MATCH('Planning Ngrps'!$A55,'Planning CPRP'!$A$10:$A$170,0),MATCH('Planning Ngrps'!Y$9,'Planning CPRP'!$G$9:$BA$9,0)),"")</f>
        <v/>
      </c>
      <c r="Z55" s="158" t="str">
        <f>IFERROR(INDEX('Jan 2019'!$G$2:$BK$158,MATCH('Planning Ngrps'!$A55,'Jan 2019'!$A$2:$A$160,0),MATCH(Z$9,'Jan 2019'!$G$1:$BK$1,0))/INDEX('Planning CPRP'!$G$10:$BA$168,MATCH('Planning Ngrps'!$A55,'Planning CPRP'!$A$10:$A$170,0),MATCH('Planning Ngrps'!Z$9,'Planning CPRP'!$G$9:$BA$9,0)),"")</f>
        <v/>
      </c>
      <c r="AA55" s="158" t="str">
        <f>IFERROR(INDEX('Jan 2019'!$G$2:$BK$158,MATCH('Planning Ngrps'!$A55,'Jan 2019'!$A$2:$A$160,0),MATCH(AA$9,'Jan 2019'!$G$1:$BK$1,0))/INDEX('Planning CPRP'!$G$10:$BA$168,MATCH('Planning Ngrps'!$A55,'Planning CPRP'!$A$10:$A$170,0),MATCH('Planning Ngrps'!AA$9,'Planning CPRP'!$G$9:$BA$9,0)),"")</f>
        <v/>
      </c>
      <c r="AB55" s="158" t="str">
        <f>IFERROR(INDEX('Jan 2019'!$G$2:$BK$158,MATCH('Planning Ngrps'!$A55,'Jan 2019'!$A$2:$A$160,0),MATCH(AB$9,'Jan 2019'!$G$1:$BK$1,0))/INDEX('Planning CPRP'!$G$10:$BA$168,MATCH('Planning Ngrps'!$A55,'Planning CPRP'!$A$10:$A$170,0),MATCH('Planning Ngrps'!AB$9,'Planning CPRP'!$G$9:$BA$9,0)),"")</f>
        <v/>
      </c>
      <c r="AC55" s="158" t="str">
        <f>IFERROR(INDEX('Jan 2019'!$G$2:$BK$158,MATCH('Planning Ngrps'!$A55,'Jan 2019'!$A$2:$A$160,0),MATCH(AC$9,'Jan 2019'!$G$1:$BK$1,0))/INDEX('Planning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IFERROR(INDEX('Jan 2019'!$G$2:$BK$158,MATCH('Planning Ngrps'!$A55,'Jan 2019'!$A$2:$A$160,0),MATCH(AE$9,'Jan 2019'!$G$1:$BK$1,0))/INDEX('Planning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IFERROR(INDEX('Jan 2019'!$G$2:$BK$158,MATCH('Planning Ngrps'!$A55,'Jan 2019'!$A$2:$A$160,0),MATCH(AG$9,'Jan 2019'!$G$1:$BK$1,0))/INDEX('Planning CPRP'!$G$10:$BA$168,MATCH('Planning Ngrps'!$A55,'Planning CPRP'!$A$10:$A$170,0),MATCH('Planning Ngrps'!AG$9,'Planning CPRP'!$G$9:$BA$9,0)),"")</f>
        <v/>
      </c>
      <c r="AH55" s="158" t="str">
        <f>IFERROR(INDEX('Jan 2019'!$G$2:$BK$158,MATCH('Planning Ngrps'!$A55,'Jan 2019'!$A$2:$A$160,0),MATCH(AH$9,'Jan 2019'!$G$1:$BK$1,0))/INDEX('Planning CPRP'!$G$10:$BA$168,MATCH('Planning Ngrps'!$A55,'Planning CPRP'!$A$10:$A$170,0),MATCH('Planning Ngrps'!AH$9,'Planning CPRP'!$G$9:$BA$9,0)),"")</f>
        <v/>
      </c>
      <c r="AI55" s="158" t="str">
        <f>IFERROR(INDEX('Jan 2019'!$G$2:$BK$158,MATCH('Planning Ngrps'!$A55,'Jan 2019'!$A$2:$A$160,0),MATCH(AI$9,'Jan 2019'!$G$1:$BK$1,0))/INDEX('Planning CPRP'!$G$10:$BA$168,MATCH('Planning Ngrps'!$A55,'Planning CPRP'!$A$10:$A$170,0),MATCH('Planning Ngrps'!AI$9,'Planning CPRP'!$G$9:$BA$9,0)),"")</f>
        <v/>
      </c>
      <c r="AJ55" s="158" t="str">
        <f>IFERROR(INDEX('Jan 2019'!$G$2:$BK$158,MATCH('Planning Ngrps'!$A55,'Jan 2019'!$A$2:$A$160,0),MATCH(AJ$9,'Jan 2019'!$G$1:$BK$1,0))/INDEX('Planning CPRP'!$G$10:$BA$168,MATCH('Planning Ngrps'!$A55,'Planning CPRP'!$A$10:$A$170,0),MATCH('Planning Ngrps'!AJ$9,'Planning CPRP'!$G$9:$BA$9,0)),"")</f>
        <v/>
      </c>
      <c r="AK55" s="158" t="str">
        <f>IFERROR(INDEX('Jan 2019'!$G$2:$BK$158,MATCH('Planning Ngrps'!$A55,'Jan 2019'!$A$2:$A$160,0),MATCH(AK$9,'Jan 2019'!$G$1:$BK$1,0))/INDEX('Planning CPRP'!$G$10:$BA$168,MATCH('Planning Ngrps'!$A55,'Planning CPRP'!$A$10:$A$170,0),MATCH('Planning Ngrps'!AK$9,'Planning CPRP'!$G$9:$BA$9,0)),"")</f>
        <v/>
      </c>
      <c r="AL55" s="158" t="str">
        <f>IFERROR(INDEX('Jan 2019'!$G$2:$BK$158,MATCH('Planning Ngrps'!$A55,'Jan 2019'!$A$2:$A$160,0),MATCH(AL$9,'Jan 2019'!$G$1:$BK$1,0))/INDEX('Planning CPRP'!$G$10:$BA$168,MATCH('Planning Ngrps'!$A55,'Planning CPRP'!$A$10:$A$170,0),MATCH('Planning Ngrps'!AL$9,'Planning CPRP'!$G$9:$BA$9,0)),"")</f>
        <v/>
      </c>
      <c r="AM55" s="158" t="str">
        <f>IFERROR(INDEX('Jan 2019'!$G$2:$BK$158,MATCH('Planning Ngrps'!$A55,'Jan 2019'!$A$2:$A$160,0),MATCH(AM$9,'Jan 2019'!$G$1:$BK$1,0))/INDEX('Planning CPRP'!$G$10:$BA$168,MATCH('Planning Ngrps'!$A55,'Planning CPRP'!$A$10:$A$170,0),MATCH('Planning Ngrps'!AM$9,'Planning CPRP'!$G$9:$BA$9,0)),"")</f>
        <v/>
      </c>
      <c r="AN55" s="158" t="str">
        <f>IFERROR(INDEX('Jan 2019'!$G$2:$BK$158,MATCH('Planning Ngrps'!$A55,'Jan 2019'!$A$2:$A$160,0),MATCH(AN$9,'Jan 2019'!$G$1:$BK$1,0))/INDEX('Planning CPRP'!$G$10:$BA$168,MATCH('Planning Ngrps'!$A55,'Planning CPRP'!$A$10:$A$170,0),MATCH('Planning Ngrps'!AN$9,'Planning CPRP'!$G$9:$BA$9,0)),"")</f>
        <v/>
      </c>
      <c r="AO55" s="158" t="str">
        <f>IFERROR(INDEX('Jan 2019'!$G$2:$BK$158,MATCH('Planning Ngrps'!$A55,'Jan 2019'!$A$2:$A$160,0),MATCH(AO$9,'Jan 2019'!$G$1:$BK$1,0))/INDEX('Planning CPRP'!$G$10:$BA$168,MATCH('Planning Ngrps'!$A55,'Planning CPRP'!$A$10:$A$170,0),MATCH('Planning Ngrps'!AO$9,'Planning CPRP'!$G$9:$BA$9,0)),"")</f>
        <v/>
      </c>
      <c r="AP55" s="158" t="str">
        <f>IFERROR(INDEX('Jan 2019'!$G$2:$BK$158,MATCH('Planning Ngrps'!$A55,'Jan 2019'!$A$2:$A$160,0),MATCH(AP$9,'Jan 2019'!$G$1:$BK$1,0))/INDEX('Planning CPRP'!$G$10:$BA$168,MATCH('Planning Ngrps'!$A55,'Planning CPRP'!$A$10:$A$170,0),MATCH('Planning Ngrps'!AP$9,'Planning CPRP'!$G$9:$BA$9,0)),"")</f>
        <v/>
      </c>
      <c r="AQ55" s="158" t="str">
        <f>IFERROR(INDEX('Jan 2019'!$G$2:$BK$158,MATCH('Planning Ngrps'!$A55,'Jan 2019'!$A$2:$A$160,0),MATCH(AQ$9,'Jan 2019'!$G$1:$BK$1,0))/INDEX('Planning CPRP'!$G$10:$BA$168,MATCH('Planning Ngrps'!$A55,'Planning CPRP'!$A$10:$A$170,0),MATCH('Planning Ngrps'!AQ$9,'Planning CPRP'!$G$9:$BA$9,0)),"")</f>
        <v/>
      </c>
      <c r="AR55" s="158" t="str">
        <f>IFERROR(INDEX('Jan 2019'!$G$2:$BK$158,MATCH('Planning Ngrps'!$A55,'Jan 2019'!$A$2:$A$160,0),MATCH(AR$9,'Jan 2019'!$G$1:$BK$1,0))/INDEX('Planning CPRP'!$G$10:$BA$168,MATCH('Planning Ngrps'!$A55,'Planning CPRP'!$A$10:$A$170,0),MATCH('Planning Ngrps'!AR$9,'Planning CPRP'!$G$9:$BA$9,0)),"")</f>
        <v/>
      </c>
      <c r="AS55" s="158" t="str">
        <f>IFERROR(INDEX('Jan 2019'!$G$2:$BK$158,MATCH('Planning Ngrps'!$A55,'Jan 2019'!$A$2:$A$160,0),MATCH(AS$9,'Jan 2019'!$G$1:$BK$1,0))/INDEX('Planning CPRP'!$G$10:$BA$168,MATCH('Planning Ngrps'!$A55,'Planning CPRP'!$A$10:$A$170,0),MATCH('Planning Ngrps'!AS$9,'Planning CPRP'!$G$9:$BA$9,0)),"")</f>
        <v/>
      </c>
      <c r="AT55" s="158" t="str">
        <f>IFERROR(INDEX('Jan 2019'!$G$2:$BK$158,MATCH('Planning Ngrps'!$A55,'Jan 2019'!$A$2:$A$160,0),MATCH(AT$9,'Jan 2019'!$G$1:$BK$1,0))/INDEX('Planning CPRP'!$G$10:$BA$168,MATCH('Planning Ngrps'!$A55,'Planning CPRP'!$A$10:$A$170,0),MATCH('Planning Ngrps'!AT$9,'Planning CPRP'!$G$9:$BA$9,0)),"")</f>
        <v/>
      </c>
      <c r="AU55" s="158" t="str">
        <f>IFERROR(INDEX('Jan 2019'!$G$2:$BK$158,MATCH('Planning Ngrps'!$A55,'Jan 2019'!$A$2:$A$160,0),MATCH(AU$9,'Jan 2019'!$G$1:$BK$1,0))/INDEX('Planning CPRP'!$G$10:$BA$168,MATCH('Planning Ngrps'!$A55,'Planning CPRP'!$A$10:$A$170,0),MATCH('Planning Ngrps'!AU$9,'Planning CPRP'!$G$9:$BA$9,0)),"")</f>
        <v/>
      </c>
      <c r="AV55" s="158" t="str">
        <f>IFERROR(INDEX('Jan 2019'!$G$2:$BK$158,MATCH('Planning Ngrps'!$A55,'Jan 2019'!$A$2:$A$160,0),MATCH(AV$9,'Jan 2019'!$G$1:$BK$1,0))/INDEX('Planning CPRP'!$G$10:$BA$168,MATCH('Planning Ngrps'!$A55,'Planning CPRP'!$A$10:$A$170,0),MATCH('Planning Ngrps'!AV$9,'Planning CPRP'!$G$9:$BA$9,0)),"")</f>
        <v/>
      </c>
      <c r="AW55" s="158" t="str">
        <f>IFERROR(INDEX('Jan 2019'!$G$2:$BK$158,MATCH('Planning Ngrps'!$A55,'Jan 2019'!$A$2:$A$160,0),MATCH(AW$9,'Jan 2019'!$G$1:$BK$1,0))/INDEX('Planning CPRP'!$G$10:$BA$168,MATCH('Planning Ngrps'!$A55,'Planning CPRP'!$A$10:$A$170,0),MATCH('Planning Ngrps'!AW$9,'Planning CPRP'!$G$9:$BA$9,0)),"")</f>
        <v/>
      </c>
      <c r="AX55" s="158" t="str">
        <f>IFERROR(INDEX('Jan 2019'!$G$2:$BK$158,MATCH('Planning Ngrps'!$A55,'Jan 2019'!$A$2:$A$160,0),MATCH(AX$9,'Jan 2019'!$G$1:$BK$1,0))/INDEX('Planning CPRP'!$G$10:$BA$168,MATCH('Planning Ngrps'!$A55,'Planning CPRP'!$A$10:$A$170,0),MATCH('Planning Ngrps'!AX$9,'Planning CPRP'!$G$9:$BA$9,0)),"")</f>
        <v/>
      </c>
      <c r="AY55" s="158" t="str">
        <f>IFERROR(INDEX('Jan 2019'!$G$2:$BK$158,MATCH('Planning Ngrps'!$A55,'Jan 2019'!$A$2:$A$160,0),MATCH(AY$9,'Jan 2019'!$G$1:$BK$1,0))/INDEX('Planning CPRP'!$G$10:$BA$168,MATCH('Planning Ngrps'!$A55,'Planning CPRP'!$A$10:$A$170,0),MATCH('Planning Ngrps'!AY$9,'Planning CPRP'!$G$9:$BA$9,0)),"")</f>
        <v/>
      </c>
      <c r="AZ55" s="158" t="str">
        <f>IFERROR(INDEX('Jan 2019'!$G$2:$BK$158,MATCH('Planning Ngrps'!$A55,'Jan 2019'!$A$2:$A$160,0),MATCH(AZ$9,'Jan 2019'!$G$1:$BK$1,0))/INDEX('Planning CPRP'!$G$10:$BA$168,MATCH('Planning Ngrps'!$A55,'Planning CPRP'!$A$10:$A$170,0),MATCH('Planning Ngrps'!AZ$9,'Planning CPRP'!$G$9:$BA$9,0)),"")</f>
        <v/>
      </c>
      <c r="BA55" s="158" t="str">
        <f>IFERROR(INDEX('Jan 2019'!$G$2:$BK$158,MATCH('Planning Ngrps'!$A55,'Jan 2019'!$A$2:$A$160,0),MATCH(BA$9,'Jan 2019'!$G$1:$BK$1,0))/INDEX('Planning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IFERROR(INDEX('Jan 2019'!$G$2:$BK$158,MATCH('Planning Ngrps'!$A56,'Jan 2019'!$A$2:$A$160,0),MATCH(G$9,'Jan 2019'!$G$1:$BK$1,0))/INDEX('Planning CPRP'!$G$10:$BA$168,MATCH('Planning Ngrps'!$A56,'Planning CPRP'!$A$10:$A$170,0),MATCH('Planning Ngrps'!G$9,'Planning CPRP'!$G$9:$BA$9,0)),"")</f>
        <v/>
      </c>
      <c r="H56" s="158" t="str">
        <f>IFERROR(INDEX('Jan 2019'!$G$2:$BK$158,MATCH('Planning Ngrps'!$A56,'Jan 2019'!$A$2:$A$160,0),MATCH(H$9,'Jan 2019'!$G$1:$BK$1,0))/INDEX('Planning CPRP'!$G$10:$BA$168,MATCH('Planning Ngrps'!$A56,'Planning CPRP'!$A$10:$A$170,0),MATCH('Planning Ngrps'!H$9,'Planning CPRP'!$G$9:$BA$9,0)),"")</f>
        <v/>
      </c>
      <c r="I56" s="158" t="str">
        <f>IFERROR(INDEX('Jan 2019'!$G$2:$BK$158,MATCH('Planning Ngrps'!$A56,'Jan 2019'!$A$2:$A$160,0),MATCH(I$9,'Jan 2019'!$G$1:$BK$1,0))/INDEX('Planning CPRP'!$G$10:$BA$168,MATCH('Planning Ngrps'!$A56,'Planning CPRP'!$A$10:$A$170,0),MATCH('Planning Ngrps'!I$9,'Planning CPRP'!$G$9:$BA$9,0)),"")</f>
        <v/>
      </c>
      <c r="J56" s="158" t="str">
        <f>IFERROR(INDEX('Jan 2019'!$G$2:$BK$158,MATCH('Planning Ngrps'!$A56,'Jan 2019'!$A$2:$A$160,0),MATCH(J$9,'Jan 2019'!$G$1:$BK$1,0))/INDEX('Planning CPRP'!$G$10:$BA$168,MATCH('Planning Ngrps'!$A56,'Planning CPRP'!$A$10:$A$170,0),MATCH('Planning Ngrps'!J$9,'Planning CPRP'!$G$9:$BA$9,0)),"")</f>
        <v/>
      </c>
      <c r="K56" s="158" t="str">
        <f>IFERROR(INDEX('Jan 2019'!$G$2:$BK$158,MATCH('Planning Ngrps'!$A56,'Jan 2019'!$A$2:$A$160,0),MATCH(K$9,'Jan 2019'!$G$1:$BK$1,0))/INDEX('Planning CPRP'!$G$10:$BA$168,MATCH('Planning Ngrps'!$A56,'Planning CPRP'!$A$10:$A$170,0),MATCH('Planning Ngrps'!K$9,'Planning CPRP'!$G$9:$BA$9,0)),"")</f>
        <v/>
      </c>
      <c r="L56" s="158" t="str">
        <f>IFERROR(INDEX('Jan 2019'!$G$2:$BK$158,MATCH('Planning Ngrps'!$A56,'Jan 2019'!$A$2:$A$160,0),MATCH(L$9,'Jan 2019'!$G$1:$BK$1,0))/INDEX('Planning CPRP'!$G$10:$BA$168,MATCH('Planning Ngrps'!$A56,'Planning CPRP'!$A$10:$A$170,0),MATCH('Planning Ngrps'!L$9,'Planning CPRP'!$G$9:$BA$9,0)),"")</f>
        <v/>
      </c>
      <c r="M56" s="158" t="str">
        <f>IFERROR(INDEX('Jan 2019'!$G$2:$BK$158,MATCH('Planning Ngrps'!$A56,'Jan 2019'!$A$2:$A$160,0),MATCH(M$9,'Jan 2019'!$G$1:$BK$1,0))/INDEX('Planning CPRP'!$G$10:$BA$168,MATCH('Planning Ngrps'!$A56,'Planning CPRP'!$A$10:$A$170,0),MATCH('Planning Ngrps'!M$9,'Planning CPRP'!$G$9:$BA$9,0)),"")</f>
        <v/>
      </c>
      <c r="N56" s="158" t="str">
        <f>IFERROR(INDEX('Jan 2019'!$G$2:$BK$158,MATCH('Planning Ngrps'!$A56,'Jan 2019'!$A$2:$A$160,0),MATCH(N$9,'Jan 2019'!$G$1:$BK$1,0))/INDEX('Planning CPRP'!$G$10:$BA$168,MATCH('Planning Ngrps'!$A56,'Planning CPRP'!$A$10:$A$170,0),MATCH('Planning Ngrps'!N$9,'Planning CPRP'!$G$9:$BA$9,0)),"")</f>
        <v/>
      </c>
      <c r="O56" s="158" t="str">
        <f>IFERROR(INDEX('Jan 2019'!$G$2:$BK$158,MATCH('Planning Ngrps'!$A56,'Jan 2019'!$A$2:$A$160,0),MATCH(O$9,'Jan 2019'!$G$1:$BK$1,0))/INDEX('Planning CPRP'!$G$10:$BA$168,MATCH('Planning Ngrps'!$A56,'Planning CPRP'!$A$10:$A$170,0),MATCH('Planning Ngrps'!O$9,'Planning CPRP'!$G$9:$BA$9,0)),"")</f>
        <v/>
      </c>
      <c r="P56" s="158" t="str">
        <f>IFERROR(INDEX('Jan 2019'!$G$2:$BK$158,MATCH('Planning Ngrps'!$A56,'Jan 2019'!$A$2:$A$160,0),MATCH(P$9,'Jan 2019'!$G$1:$BK$1,0))/INDEX('Planning CPRP'!$G$10:$BA$168,MATCH('Planning Ngrps'!$A56,'Planning CPRP'!$A$10:$A$170,0),MATCH('Planning Ngrps'!P$9,'Planning CPRP'!$G$9:$BA$9,0)),"")</f>
        <v/>
      </c>
      <c r="Q56" s="158" t="str">
        <f>IFERROR(INDEX('Jan 2019'!$G$2:$BK$158,MATCH('Planning Ngrps'!$A56,'Jan 2019'!$A$2:$A$160,0),MATCH(Q$9,'Jan 2019'!$G$1:$BK$1,0))/INDEX('Planning CPRP'!$G$10:$BA$168,MATCH('Planning Ngrps'!$A56,'Planning CPRP'!$A$10:$A$170,0),MATCH('Planning Ngrps'!Q$9,'Planning CPRP'!$G$9:$BA$9,0)),"")</f>
        <v/>
      </c>
      <c r="R56" s="158" t="str">
        <f>IFERROR(INDEX('Jan 2019'!$G$2:$BK$158,MATCH('Planning Ngrps'!$A56,'Jan 2019'!$A$2:$A$160,0),MATCH(R$9,'Jan 2019'!$G$1:$BK$1,0))/INDEX('Planning CPRP'!$G$10:$BA$168,MATCH('Planning Ngrps'!$A56,'Planning CPRP'!$A$10:$A$170,0),MATCH('Planning Ngrps'!R$9,'Planning CPRP'!$G$9:$BA$9,0)),"")</f>
        <v/>
      </c>
      <c r="S56" s="158" t="str">
        <f>IFERROR(INDEX('Jan 2019'!$G$2:$BK$158,MATCH('Planning Ngrps'!$A56,'Jan 2019'!$A$2:$A$160,0),MATCH(S$9,'Jan 2019'!$G$1:$BK$1,0))/INDEX('Planning CPRP'!$G$10:$BA$168,MATCH('Planning Ngrps'!$A56,'Planning CPRP'!$A$10:$A$170,0),MATCH('Planning Ngrps'!S$9,'Planning CPRP'!$G$9:$BA$9,0)),"")</f>
        <v/>
      </c>
      <c r="T56" s="158" t="str">
        <f>IFERROR(INDEX('Jan 2019'!$G$2:$BK$158,MATCH('Planning Ngrps'!$A56,'Jan 2019'!$A$2:$A$160,0),MATCH(T$9,'Jan 2019'!$G$1:$BK$1,0))/INDEX('Planning CPRP'!$G$10:$BA$168,MATCH('Planning Ngrps'!$A56,'Planning CPRP'!$A$10:$A$170,0),MATCH('Planning Ngrps'!T$9,'Planning CPRP'!$G$9:$BA$9,0)),"")</f>
        <v/>
      </c>
      <c r="U56" s="158" t="str">
        <f>IFERROR(INDEX('Jan 2019'!$G$2:$BK$158,MATCH('Planning Ngrps'!$A56,'Jan 2019'!$A$2:$A$160,0),MATCH(U$9,'Jan 2019'!$G$1:$BK$1,0))/INDEX('Planning CPRP'!$G$10:$BA$168,MATCH('Planning Ngrps'!$A56,'Planning CPRP'!$A$10:$A$170,0),MATCH('Planning Ngrps'!U$9,'Planning CPRP'!$G$9:$BA$9,0)),"")</f>
        <v/>
      </c>
      <c r="V56" s="158" t="str">
        <f>IFERROR(INDEX('Jan 2019'!$G$2:$BK$158,MATCH('Planning Ngrps'!$A56,'Jan 2019'!$A$2:$A$160,0),MATCH(V$9,'Jan 2019'!$G$1:$BK$1,0))/INDEX('Planning CPRP'!$G$10:$BA$168,MATCH('Planning Ngrps'!$A56,'Planning CPRP'!$A$10:$A$170,0),MATCH('Planning Ngrps'!V$9,'Planning CPRP'!$G$9:$BA$9,0)),"")</f>
        <v/>
      </c>
      <c r="W56" s="158" t="str">
        <f>IFERROR(INDEX('Jan 2019'!$G$2:$BK$158,MATCH('Planning Ngrps'!$A56,'Jan 2019'!$A$2:$A$160,0),MATCH(W$9,'Jan 2019'!$G$1:$BK$1,0))/INDEX('Planning CPRP'!$G$10:$BA$168,MATCH('Planning Ngrps'!$A56,'Planning CPRP'!$A$10:$A$170,0),MATCH('Planning Ngrps'!W$9,'Planning CPRP'!$G$9:$BA$9,0)),"")</f>
        <v/>
      </c>
      <c r="X56" s="158" t="str">
        <f>IFERROR(INDEX('Jan 2019'!$G$2:$BK$158,MATCH('Planning Ngrps'!$A56,'Jan 2019'!$A$2:$A$160,0),MATCH(X$9,'Jan 2019'!$G$1:$BK$1,0))/INDEX('Planning CPRP'!$G$10:$BA$168,MATCH('Planning Ngrps'!$A56,'Planning CPRP'!$A$10:$A$170,0),MATCH('Planning Ngrps'!X$9,'Planning CPRP'!$G$9:$BA$9,0)),"")</f>
        <v/>
      </c>
      <c r="Y56" s="158" t="str">
        <f>IFERROR(INDEX('Jan 2019'!$G$2:$BK$158,MATCH('Planning Ngrps'!$A56,'Jan 2019'!$A$2:$A$160,0),MATCH(Y$9,'Jan 2019'!$G$1:$BK$1,0))/INDEX('Planning CPRP'!$G$10:$BA$168,MATCH('Planning Ngrps'!$A56,'Planning CPRP'!$A$10:$A$170,0),MATCH('Planning Ngrps'!Y$9,'Planning CPRP'!$G$9:$BA$9,0)),"")</f>
        <v/>
      </c>
      <c r="Z56" s="158" t="str">
        <f>IFERROR(INDEX('Jan 2019'!$G$2:$BK$158,MATCH('Planning Ngrps'!$A56,'Jan 2019'!$A$2:$A$160,0),MATCH(Z$9,'Jan 2019'!$G$1:$BK$1,0))/INDEX('Planning CPRP'!$G$10:$BA$168,MATCH('Planning Ngrps'!$A56,'Planning CPRP'!$A$10:$A$170,0),MATCH('Planning Ngrps'!Z$9,'Planning CPRP'!$G$9:$BA$9,0)),"")</f>
        <v/>
      </c>
      <c r="AA56" s="158" t="str">
        <f>IFERROR(INDEX('Jan 2019'!$G$2:$BK$158,MATCH('Planning Ngrps'!$A56,'Jan 2019'!$A$2:$A$160,0),MATCH(AA$9,'Jan 2019'!$G$1:$BK$1,0))/INDEX('Planning CPRP'!$G$10:$BA$168,MATCH('Planning Ngrps'!$A56,'Planning CPRP'!$A$10:$A$170,0),MATCH('Planning Ngrps'!AA$9,'Planning CPRP'!$G$9:$BA$9,0)),"")</f>
        <v/>
      </c>
      <c r="AB56" s="158" t="str">
        <f>IFERROR(INDEX('Jan 2019'!$G$2:$BK$158,MATCH('Planning Ngrps'!$A56,'Jan 2019'!$A$2:$A$160,0),MATCH(AB$9,'Jan 2019'!$G$1:$BK$1,0))/INDEX('Planning CPRP'!$G$10:$BA$168,MATCH('Planning Ngrps'!$A56,'Planning CPRP'!$A$10:$A$170,0),MATCH('Planning Ngrps'!AB$9,'Planning CPRP'!$G$9:$BA$9,0)),"")</f>
        <v/>
      </c>
      <c r="AC56" s="158" t="str">
        <f>IFERROR(INDEX('Jan 2019'!$G$2:$BK$158,MATCH('Planning Ngrps'!$A56,'Jan 2019'!$A$2:$A$160,0),MATCH(AC$9,'Jan 2019'!$G$1:$BK$1,0))/INDEX('Planning CPRP'!$G$10:$BA$168,MATCH('Planning Ngrps'!$A56,'Planning CPRP'!$A$10:$A$170,0),MATCH('Planning Ngrps'!AC$9,'Planning CPRP'!$G$9:$BA$9,0)),"")</f>
        <v/>
      </c>
      <c r="AD56" s="158" t="str">
        <f>IFERROR(INDEX('Jan 2019'!$G$2:$BK$158,MATCH('Planning Ngrps'!$A56,'Jan 2019'!$A$2:$A$160,0),MATCH(AD$9,'Jan 2019'!$G$1:$BK$1,0))/INDEX('Planning CPRP'!$G$10:$BA$168,MATCH('Planning Ngrps'!$A56,'Planning CPRP'!$A$10:$A$170,0),MATCH('Planning Ngrps'!AD$9,'Planning CPRP'!$G$9:$BA$9,0)),"")</f>
        <v/>
      </c>
      <c r="AE56" s="158" t="str">
        <f>IFERROR(INDEX('Jan 2019'!$G$2:$BK$158,MATCH('Planning Ngrps'!$A56,'Jan 2019'!$A$2:$A$160,0),MATCH(AE$9,'Jan 2019'!$G$1:$BK$1,0))/INDEX('Planning CPRP'!$G$10:$BA$168,MATCH('Planning Ngrps'!$A56,'Planning CPRP'!$A$10:$A$170,0),MATCH('Planning Ngrps'!AE$9,'Planning CPRP'!$G$9:$BA$9,0)),"")</f>
        <v/>
      </c>
      <c r="AF56" s="158" t="str">
        <f>IFERROR(INDEX('Jan 2019'!$G$2:$BK$158,MATCH('Planning Ngrps'!$A56,'Jan 2019'!$A$2:$A$160,0),MATCH(AF$9,'Jan 2019'!$G$1:$BK$1,0))/INDEX('Planning CPRP'!$G$10:$BA$168,MATCH('Planning Ngrps'!$A56,'Planning CPRP'!$A$10:$A$170,0),MATCH('Planning Ngrps'!AF$9,'Planning CPRP'!$G$9:$BA$9,0)),"")</f>
        <v/>
      </c>
      <c r="AG56" s="158" t="str">
        <f>IFERROR(INDEX('Jan 2019'!$G$2:$BK$158,MATCH('Planning Ngrps'!$A56,'Jan 2019'!$A$2:$A$160,0),MATCH(AG$9,'Jan 2019'!$G$1:$BK$1,0))/INDEX('Planning CPRP'!$G$10:$BA$168,MATCH('Planning Ngrps'!$A56,'Planning CPRP'!$A$10:$A$170,0),MATCH('Planning Ngrps'!AG$9,'Planning CPRP'!$G$9:$BA$9,0)),"")</f>
        <v/>
      </c>
      <c r="AH56" s="158" t="str">
        <f>IFERROR(INDEX('Jan 2019'!$G$2:$BK$158,MATCH('Planning Ngrps'!$A56,'Jan 2019'!$A$2:$A$160,0),MATCH(AH$9,'Jan 2019'!$G$1:$BK$1,0))/INDEX('Planning CPRP'!$G$10:$BA$168,MATCH('Planning Ngrps'!$A56,'Planning CPRP'!$A$10:$A$170,0),MATCH('Planning Ngrps'!AH$9,'Planning CPRP'!$G$9:$BA$9,0)),"")</f>
        <v/>
      </c>
      <c r="AI56" s="158" t="str">
        <f>IFERROR(INDEX('Jan 2019'!$G$2:$BK$158,MATCH('Planning Ngrps'!$A56,'Jan 2019'!$A$2:$A$160,0),MATCH(AI$9,'Jan 2019'!$G$1:$BK$1,0))/INDEX('Planning CPRP'!$G$10:$BA$168,MATCH('Planning Ngrps'!$A56,'Planning CPRP'!$A$10:$A$170,0),MATCH('Planning Ngrps'!AI$9,'Planning CPRP'!$G$9:$BA$9,0)),"")</f>
        <v/>
      </c>
      <c r="AJ56" s="158" t="str">
        <f>IFERROR(INDEX('Jan 2019'!$G$2:$BK$158,MATCH('Planning Ngrps'!$A56,'Jan 2019'!$A$2:$A$160,0),MATCH(AJ$9,'Jan 2019'!$G$1:$BK$1,0))/INDEX('Planning CPRP'!$G$10:$BA$168,MATCH('Planning Ngrps'!$A56,'Planning CPRP'!$A$10:$A$170,0),MATCH('Planning Ngrps'!AJ$9,'Planning CPRP'!$G$9:$BA$9,0)),"")</f>
        <v/>
      </c>
      <c r="AK56" s="158" t="str">
        <f>IFERROR(INDEX('Jan 2019'!$G$2:$BK$158,MATCH('Planning Ngrps'!$A56,'Jan 2019'!$A$2:$A$160,0),MATCH(AK$9,'Jan 2019'!$G$1:$BK$1,0))/INDEX('Planning CPRP'!$G$10:$BA$168,MATCH('Planning Ngrps'!$A56,'Planning CPRP'!$A$10:$A$170,0),MATCH('Planning Ngrps'!AK$9,'Planning CPRP'!$G$9:$BA$9,0)),"")</f>
        <v/>
      </c>
      <c r="AL56" s="158" t="str">
        <f>IFERROR(INDEX('Jan 2019'!$G$2:$BK$158,MATCH('Planning Ngrps'!$A56,'Jan 2019'!$A$2:$A$160,0),MATCH(AL$9,'Jan 2019'!$G$1:$BK$1,0))/INDEX('Planning CPRP'!$G$10:$BA$168,MATCH('Planning Ngrps'!$A56,'Planning CPRP'!$A$10:$A$170,0),MATCH('Planning Ngrps'!AL$9,'Planning CPRP'!$G$9:$BA$9,0)),"")</f>
        <v/>
      </c>
      <c r="AM56" s="158" t="str">
        <f>IFERROR(INDEX('Jan 2019'!$G$2:$BK$158,MATCH('Planning Ngrps'!$A56,'Jan 2019'!$A$2:$A$160,0),MATCH(AM$9,'Jan 2019'!$G$1:$BK$1,0))/INDEX('Planning CPRP'!$G$10:$BA$168,MATCH('Planning Ngrps'!$A56,'Planning CPRP'!$A$10:$A$170,0),MATCH('Planning Ngrps'!AM$9,'Planning CPRP'!$G$9:$BA$9,0)),"")</f>
        <v/>
      </c>
      <c r="AN56" s="158" t="str">
        <f>IFERROR(INDEX('Jan 2019'!$G$2:$BK$158,MATCH('Planning Ngrps'!$A56,'Jan 2019'!$A$2:$A$160,0),MATCH(AN$9,'Jan 2019'!$G$1:$BK$1,0))/INDEX('Planning CPRP'!$G$10:$BA$168,MATCH('Planning Ngrps'!$A56,'Planning CPRP'!$A$10:$A$170,0),MATCH('Planning Ngrps'!AN$9,'Planning CPRP'!$G$9:$BA$9,0)),"")</f>
        <v/>
      </c>
      <c r="AO56" s="158" t="str">
        <f>IFERROR(INDEX('Jan 2019'!$G$2:$BK$158,MATCH('Planning Ngrps'!$A56,'Jan 2019'!$A$2:$A$160,0),MATCH(AO$9,'Jan 2019'!$G$1:$BK$1,0))/INDEX('Planning CPRP'!$G$10:$BA$168,MATCH('Planning Ngrps'!$A56,'Planning CPRP'!$A$10:$A$170,0),MATCH('Planning Ngrps'!AO$9,'Planning CPRP'!$G$9:$BA$9,0)),"")</f>
        <v/>
      </c>
      <c r="AP56" s="158" t="str">
        <f>IFERROR(INDEX('Jan 2019'!$G$2:$BK$158,MATCH('Planning Ngrps'!$A56,'Jan 2019'!$A$2:$A$160,0),MATCH(AP$9,'Jan 2019'!$G$1:$BK$1,0))/INDEX('Planning CPRP'!$G$10:$BA$168,MATCH('Planning Ngrps'!$A56,'Planning CPRP'!$A$10:$A$170,0),MATCH('Planning Ngrps'!AP$9,'Planning CPRP'!$G$9:$BA$9,0)),"")</f>
        <v/>
      </c>
      <c r="AQ56" s="158" t="str">
        <f>IFERROR(INDEX('Jan 2019'!$G$2:$BK$158,MATCH('Planning Ngrps'!$A56,'Jan 2019'!$A$2:$A$160,0),MATCH(AQ$9,'Jan 2019'!$G$1:$BK$1,0))/INDEX('Planning CPRP'!$G$10:$BA$168,MATCH('Planning Ngrps'!$A56,'Planning CPRP'!$A$10:$A$170,0),MATCH('Planning Ngrps'!AQ$9,'Planning CPRP'!$G$9:$BA$9,0)),"")</f>
        <v/>
      </c>
      <c r="AR56" s="158" t="str">
        <f>IFERROR(INDEX('Jan 2019'!$G$2:$BK$158,MATCH('Planning Ngrps'!$A56,'Jan 2019'!$A$2:$A$160,0),MATCH(AR$9,'Jan 2019'!$G$1:$BK$1,0))/INDEX('Planning CPRP'!$G$10:$BA$168,MATCH('Planning Ngrps'!$A56,'Planning CPRP'!$A$10:$A$170,0),MATCH('Planning Ngrps'!AR$9,'Planning CPRP'!$G$9:$BA$9,0)),"")</f>
        <v/>
      </c>
      <c r="AS56" s="158" t="str">
        <f>IFERROR(INDEX('Jan 2019'!$G$2:$BK$158,MATCH('Planning Ngrps'!$A56,'Jan 2019'!$A$2:$A$160,0),MATCH(AS$9,'Jan 2019'!$G$1:$BK$1,0))/INDEX('Planning CPRP'!$G$10:$BA$168,MATCH('Planning Ngrps'!$A56,'Planning CPRP'!$A$10:$A$170,0),MATCH('Planning Ngrps'!AS$9,'Planning CPRP'!$G$9:$BA$9,0)),"")</f>
        <v/>
      </c>
      <c r="AT56" s="158" t="str">
        <f>IFERROR(INDEX('Jan 2019'!$G$2:$BK$158,MATCH('Planning Ngrps'!$A56,'Jan 2019'!$A$2:$A$160,0),MATCH(AT$9,'Jan 2019'!$G$1:$BK$1,0))/INDEX('Planning CPRP'!$G$10:$BA$168,MATCH('Planning Ngrps'!$A56,'Planning CPRP'!$A$10:$A$170,0),MATCH('Planning Ngrps'!AT$9,'Planning CPRP'!$G$9:$BA$9,0)),"")</f>
        <v/>
      </c>
      <c r="AU56" s="158" t="str">
        <f>IFERROR(INDEX('Jan 2019'!$G$2:$BK$158,MATCH('Planning Ngrps'!$A56,'Jan 2019'!$A$2:$A$160,0),MATCH(AU$9,'Jan 2019'!$G$1:$BK$1,0))/INDEX('Planning CPRP'!$G$10:$BA$168,MATCH('Planning Ngrps'!$A56,'Planning CPRP'!$A$10:$A$170,0),MATCH('Planning Ngrps'!AU$9,'Planning CPRP'!$G$9:$BA$9,0)),"")</f>
        <v/>
      </c>
      <c r="AV56" s="158" t="str">
        <f>IFERROR(INDEX('Jan 2019'!$G$2:$BK$158,MATCH('Planning Ngrps'!$A56,'Jan 2019'!$A$2:$A$160,0),MATCH(AV$9,'Jan 2019'!$G$1:$BK$1,0))/INDEX('Planning CPRP'!$G$10:$BA$168,MATCH('Planning Ngrps'!$A56,'Planning CPRP'!$A$10:$A$170,0),MATCH('Planning Ngrps'!AV$9,'Planning CPRP'!$G$9:$BA$9,0)),"")</f>
        <v/>
      </c>
      <c r="AW56" s="158" t="str">
        <f>IFERROR(INDEX('Jan 2019'!$G$2:$BK$158,MATCH('Planning Ngrps'!$A56,'Jan 2019'!$A$2:$A$160,0),MATCH(AW$9,'Jan 2019'!$G$1:$BK$1,0))/INDEX('Planning CPRP'!$G$10:$BA$168,MATCH('Planning Ngrps'!$A56,'Planning CPRP'!$A$10:$A$170,0),MATCH('Planning Ngrps'!AW$9,'Planning CPRP'!$G$9:$BA$9,0)),"")</f>
        <v/>
      </c>
      <c r="AX56" s="158" t="str">
        <f>IFERROR(INDEX('Jan 2019'!$G$2:$BK$158,MATCH('Planning Ngrps'!$A56,'Jan 2019'!$A$2:$A$160,0),MATCH(AX$9,'Jan 2019'!$G$1:$BK$1,0))/INDEX('Planning CPRP'!$G$10:$BA$168,MATCH('Planning Ngrps'!$A56,'Planning CPRP'!$A$10:$A$170,0),MATCH('Planning Ngrps'!AX$9,'Planning CPRP'!$G$9:$BA$9,0)),"")</f>
        <v/>
      </c>
      <c r="AY56" s="158" t="str">
        <f>IFERROR(INDEX('Jan 2019'!$G$2:$BK$158,MATCH('Planning Ngrps'!$A56,'Jan 2019'!$A$2:$A$160,0),MATCH(AY$9,'Jan 2019'!$G$1:$BK$1,0))/INDEX('Planning CPRP'!$G$10:$BA$168,MATCH('Planning Ngrps'!$A56,'Planning CPRP'!$A$10:$A$170,0),MATCH('Planning Ngrps'!AY$9,'Planning CPRP'!$G$9:$BA$9,0)),"")</f>
        <v/>
      </c>
      <c r="AZ56" s="158" t="str">
        <f>IFERROR(INDEX('Jan 2019'!$G$2:$BK$158,MATCH('Planning Ngrps'!$A56,'Jan 2019'!$A$2:$A$160,0),MATCH(AZ$9,'Jan 2019'!$G$1:$BK$1,0))/INDEX('Planning CPRP'!$G$10:$BA$168,MATCH('Planning Ngrps'!$A56,'Planning CPRP'!$A$10:$A$170,0),MATCH('Planning Ngrps'!AZ$9,'Planning CPRP'!$G$9:$BA$9,0)),"")</f>
        <v/>
      </c>
      <c r="BA56" s="158" t="str">
        <f>IFERROR(INDEX('Jan 2019'!$G$2:$BK$158,MATCH('Planning Ngrps'!$A56,'Jan 2019'!$A$2:$A$160,0),MATCH(BA$9,'Jan 2019'!$G$1:$BK$1,0))/INDEX('Planning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IFERROR(INDEX('Jan 2019'!$G$2:$BK$158,MATCH('Planning Ngrps'!$A57,'Jan 2019'!$A$2:$A$160,0),MATCH(G$9,'Jan 2019'!$G$1:$BK$1,0))/INDEX('Planning CPRP'!$G$10:$BA$168,MATCH('Planning Ngrps'!$A57,'Planning CPRP'!$A$10:$A$170,0),MATCH('Planning Ngrps'!G$9,'Planning CPRP'!$G$9:$BA$9,0)),"")</f>
        <v/>
      </c>
      <c r="H57" s="158" t="str">
        <f>IFERROR(INDEX('Jan 2019'!$G$2:$BK$158,MATCH('Planning Ngrps'!$A57,'Jan 2019'!$A$2:$A$160,0),MATCH(H$9,'Jan 2019'!$G$1:$BK$1,0))/INDEX('Planning CPRP'!$G$10:$BA$168,MATCH('Planning Ngrps'!$A57,'Planning CPRP'!$A$10:$A$170,0),MATCH('Planning Ngrps'!H$9,'Planning CPRP'!$G$9:$BA$9,0)),"")</f>
        <v/>
      </c>
      <c r="I57" s="158" t="str">
        <f>IFERROR(INDEX('Jan 2019'!$G$2:$BK$158,MATCH('Planning Ngrps'!$A57,'Jan 2019'!$A$2:$A$160,0),MATCH(I$9,'Jan 2019'!$G$1:$BK$1,0))/INDEX('Planning CPRP'!$G$10:$BA$168,MATCH('Planning Ngrps'!$A57,'Planning CPRP'!$A$10:$A$170,0),MATCH('Planning Ngrps'!I$9,'Planning CPRP'!$G$9:$BA$9,0)),"")</f>
        <v/>
      </c>
      <c r="J57" s="158" t="str">
        <f>IFERROR(INDEX('Jan 2019'!$G$2:$BK$158,MATCH('Planning Ngrps'!$A57,'Jan 2019'!$A$2:$A$160,0),MATCH(J$9,'Jan 2019'!$G$1:$BK$1,0))/INDEX('Planning CPRP'!$G$10:$BA$168,MATCH('Planning Ngrps'!$A57,'Planning CPRP'!$A$10:$A$170,0),MATCH('Planning Ngrps'!J$9,'Planning CPRP'!$G$9:$BA$9,0)),"")</f>
        <v/>
      </c>
      <c r="K57" s="158" t="str">
        <f>IFERROR(INDEX('Jan 2019'!$G$2:$BK$158,MATCH('Planning Ngrps'!$A57,'Jan 2019'!$A$2:$A$160,0),MATCH(K$9,'Jan 2019'!$G$1:$BK$1,0))/INDEX('Planning CPRP'!$G$10:$BA$168,MATCH('Planning Ngrps'!$A57,'Planning CPRP'!$A$10:$A$170,0),MATCH('Planning Ngrps'!K$9,'Planning CPRP'!$G$9:$BA$9,0)),"")</f>
        <v/>
      </c>
      <c r="L57" s="158" t="str">
        <f>IFERROR(INDEX('Jan 2019'!$G$2:$BK$158,MATCH('Planning Ngrps'!$A57,'Jan 2019'!$A$2:$A$160,0),MATCH(L$9,'Jan 2019'!$G$1:$BK$1,0))/INDEX('Planning CPRP'!$G$10:$BA$168,MATCH('Planning Ngrps'!$A57,'Planning CPRP'!$A$10:$A$170,0),MATCH('Planning Ngrps'!L$9,'Planning CPRP'!$G$9:$BA$9,0)),"")</f>
        <v/>
      </c>
      <c r="M57" s="158" t="str">
        <f>IFERROR(INDEX('Jan 2019'!$G$2:$BK$158,MATCH('Planning Ngrps'!$A57,'Jan 2019'!$A$2:$A$160,0),MATCH(M$9,'Jan 2019'!$G$1:$BK$1,0))/INDEX('Planning CPRP'!$G$10:$BA$168,MATCH('Planning Ngrps'!$A57,'Planning CPRP'!$A$10:$A$170,0),MATCH('Planning Ngrps'!M$9,'Planning CPRP'!$G$9:$BA$9,0)),"")</f>
        <v/>
      </c>
      <c r="N57" s="158" t="str">
        <f>IFERROR(INDEX('Jan 2019'!$G$2:$BK$158,MATCH('Planning Ngrps'!$A57,'Jan 2019'!$A$2:$A$160,0),MATCH(N$9,'Jan 2019'!$G$1:$BK$1,0))/INDEX('Planning CPRP'!$G$10:$BA$168,MATCH('Planning Ngrps'!$A57,'Planning CPRP'!$A$10:$A$170,0),MATCH('Planning Ngrps'!N$9,'Planning CPRP'!$G$9:$BA$9,0)),"")</f>
        <v/>
      </c>
      <c r="O57" s="158" t="str">
        <f>IFERROR(INDEX('Jan 2019'!$G$2:$BK$158,MATCH('Planning Ngrps'!$A57,'Jan 2019'!$A$2:$A$160,0),MATCH(O$9,'Jan 2019'!$G$1:$BK$1,0))/INDEX('Planning CPRP'!$G$10:$BA$168,MATCH('Planning Ngrps'!$A57,'Planning CPRP'!$A$10:$A$170,0),MATCH('Planning Ngrps'!O$9,'Planning CPRP'!$G$9:$BA$9,0)),"")</f>
        <v/>
      </c>
      <c r="P57" s="158" t="str">
        <f>IFERROR(INDEX('Jan 2019'!$G$2:$BK$158,MATCH('Planning Ngrps'!$A57,'Jan 2019'!$A$2:$A$160,0),MATCH(P$9,'Jan 2019'!$G$1:$BK$1,0))/INDEX('Planning CPRP'!$G$10:$BA$168,MATCH('Planning Ngrps'!$A57,'Planning CPRP'!$A$10:$A$170,0),MATCH('Planning Ngrps'!P$9,'Planning CPRP'!$G$9:$BA$9,0)),"")</f>
        <v/>
      </c>
      <c r="Q57" s="158" t="str">
        <f>IFERROR(INDEX('Jan 2019'!$G$2:$BK$158,MATCH('Planning Ngrps'!$A57,'Jan 2019'!$A$2:$A$160,0),MATCH(Q$9,'Jan 2019'!$G$1:$BK$1,0))/INDEX('Planning CPRP'!$G$10:$BA$168,MATCH('Planning Ngrps'!$A57,'Planning CPRP'!$A$10:$A$170,0),MATCH('Planning Ngrps'!Q$9,'Planning CPRP'!$G$9:$BA$9,0)),"")</f>
        <v/>
      </c>
      <c r="R57" s="158" t="str">
        <f>IFERROR(INDEX('Jan 2019'!$G$2:$BK$158,MATCH('Planning Ngrps'!$A57,'Jan 2019'!$A$2:$A$160,0),MATCH(R$9,'Jan 2019'!$G$1:$BK$1,0))/INDEX('Planning CPRP'!$G$10:$BA$168,MATCH('Planning Ngrps'!$A57,'Planning CPRP'!$A$10:$A$170,0),MATCH('Planning Ngrps'!R$9,'Planning CPRP'!$G$9:$BA$9,0)),"")</f>
        <v/>
      </c>
      <c r="S57" s="158" t="str">
        <f>IFERROR(INDEX('Jan 2019'!$G$2:$BK$158,MATCH('Planning Ngrps'!$A57,'Jan 2019'!$A$2:$A$160,0),MATCH(S$9,'Jan 2019'!$G$1:$BK$1,0))/INDEX('Planning CPRP'!$G$10:$BA$168,MATCH('Planning Ngrps'!$A57,'Planning CPRP'!$A$10:$A$170,0),MATCH('Planning Ngrps'!S$9,'Planning CPRP'!$G$9:$BA$9,0)),"")</f>
        <v/>
      </c>
      <c r="T57" s="158" t="str">
        <f>IFERROR(INDEX('Jan 2019'!$G$2:$BK$158,MATCH('Planning Ngrps'!$A57,'Jan 2019'!$A$2:$A$160,0),MATCH(T$9,'Jan 2019'!$G$1:$BK$1,0))/INDEX('Planning CPRP'!$G$10:$BA$168,MATCH('Planning Ngrps'!$A57,'Planning CPRP'!$A$10:$A$170,0),MATCH('Planning Ngrps'!T$9,'Planning CPRP'!$G$9:$BA$9,0)),"")</f>
        <v/>
      </c>
      <c r="U57" s="158" t="str">
        <f>IFERROR(INDEX('Jan 2019'!$G$2:$BK$158,MATCH('Planning Ngrps'!$A57,'Jan 2019'!$A$2:$A$160,0),MATCH(U$9,'Jan 2019'!$G$1:$BK$1,0))/INDEX('Planning CPRP'!$G$10:$BA$168,MATCH('Planning Ngrps'!$A57,'Planning CPRP'!$A$10:$A$170,0),MATCH('Planning Ngrps'!U$9,'Planning CPRP'!$G$9:$BA$9,0)),"")</f>
        <v/>
      </c>
      <c r="V57" s="158" t="str">
        <f>IFERROR(INDEX('Jan 2019'!$G$2:$BK$158,MATCH('Planning Ngrps'!$A57,'Jan 2019'!$A$2:$A$160,0),MATCH(V$9,'Jan 2019'!$G$1:$BK$1,0))/INDEX('Planning CPRP'!$G$10:$BA$168,MATCH('Planning Ngrps'!$A57,'Planning CPRP'!$A$10:$A$170,0),MATCH('Planning Ngrps'!V$9,'Planning CPRP'!$G$9:$BA$9,0)),"")</f>
        <v/>
      </c>
      <c r="W57" s="158" t="str">
        <f>IFERROR(INDEX('Jan 2019'!$G$2:$BK$158,MATCH('Planning Ngrps'!$A57,'Jan 2019'!$A$2:$A$160,0),MATCH(W$9,'Jan 2019'!$G$1:$BK$1,0))/INDEX('Planning CPRP'!$G$10:$BA$168,MATCH('Planning Ngrps'!$A57,'Planning CPRP'!$A$10:$A$170,0),MATCH('Planning Ngrps'!W$9,'Planning CPRP'!$G$9:$BA$9,0)),"")</f>
        <v/>
      </c>
      <c r="X57" s="158" t="str">
        <f>IFERROR(INDEX('Jan 2019'!$G$2:$BK$158,MATCH('Planning Ngrps'!$A57,'Jan 2019'!$A$2:$A$160,0),MATCH(X$9,'Jan 2019'!$G$1:$BK$1,0))/INDEX('Planning CPRP'!$G$10:$BA$168,MATCH('Planning Ngrps'!$A57,'Planning CPRP'!$A$10:$A$170,0),MATCH('Planning Ngrps'!X$9,'Planning CPRP'!$G$9:$BA$9,0)),"")</f>
        <v/>
      </c>
      <c r="Y57" s="158" t="str">
        <f>IFERROR(INDEX('Jan 2019'!$G$2:$BK$158,MATCH('Planning Ngrps'!$A57,'Jan 2019'!$A$2:$A$160,0),MATCH(Y$9,'Jan 2019'!$G$1:$BK$1,0))/INDEX('Planning CPRP'!$G$10:$BA$168,MATCH('Planning Ngrps'!$A57,'Planning CPRP'!$A$10:$A$170,0),MATCH('Planning Ngrps'!Y$9,'Planning CPRP'!$G$9:$BA$9,0)),"")</f>
        <v/>
      </c>
      <c r="Z57" s="158" t="str">
        <f>IFERROR(INDEX('Jan 2019'!$G$2:$BK$158,MATCH('Planning Ngrps'!$A57,'Jan 2019'!$A$2:$A$160,0),MATCH(Z$9,'Jan 2019'!$G$1:$BK$1,0))/INDEX('Planning CPRP'!$G$10:$BA$168,MATCH('Planning Ngrps'!$A57,'Planning CPRP'!$A$10:$A$170,0),MATCH('Planning Ngrps'!Z$9,'Planning CPRP'!$G$9:$BA$9,0)),"")</f>
        <v/>
      </c>
      <c r="AA57" s="158" t="str">
        <f>IFERROR(INDEX('Jan 2019'!$G$2:$BK$158,MATCH('Planning Ngrps'!$A57,'Jan 2019'!$A$2:$A$160,0),MATCH(AA$9,'Jan 2019'!$G$1:$BK$1,0))/INDEX('Planning CPRP'!$G$10:$BA$168,MATCH('Planning Ngrps'!$A57,'Planning CPRP'!$A$10:$A$170,0),MATCH('Planning Ngrps'!AA$9,'Planning CPRP'!$G$9:$BA$9,0)),"")</f>
        <v/>
      </c>
      <c r="AB57" s="158" t="str">
        <f>IFERROR(INDEX('Jan 2019'!$G$2:$BK$158,MATCH('Planning Ngrps'!$A57,'Jan 2019'!$A$2:$A$160,0),MATCH(AB$9,'Jan 2019'!$G$1:$BK$1,0))/INDEX('Planning CPRP'!$G$10:$BA$168,MATCH('Planning Ngrps'!$A57,'Planning CPRP'!$A$10:$A$170,0),MATCH('Planning Ngrps'!AB$9,'Planning CPRP'!$G$9:$BA$9,0)),"")</f>
        <v/>
      </c>
      <c r="AC57" s="158" t="str">
        <f>IFERROR(INDEX('Jan 2019'!$G$2:$BK$158,MATCH('Planning Ngrps'!$A57,'Jan 2019'!$A$2:$A$160,0),MATCH(AC$9,'Jan 2019'!$G$1:$BK$1,0))/INDEX('Planning CPRP'!$G$10:$BA$168,MATCH('Planning Ngrps'!$A57,'Planning CPRP'!$A$10:$A$170,0),MATCH('Planning Ngrps'!AC$9,'Planning CPRP'!$G$9:$BA$9,0)),"")</f>
        <v/>
      </c>
      <c r="AD57" s="158" t="str">
        <f>IFERROR(INDEX('Jan 2019'!$G$2:$BK$158,MATCH('Planning Ngrps'!$A57,'Jan 2019'!$A$2:$A$160,0),MATCH(AD$9,'Jan 2019'!$G$1:$BK$1,0))/INDEX('Planning CPRP'!$G$10:$BA$168,MATCH('Planning Ngrps'!$A57,'Planning CPRP'!$A$10:$A$170,0),MATCH('Planning Ngrps'!AD$9,'Planning CPRP'!$G$9:$BA$9,0)),"")</f>
        <v/>
      </c>
      <c r="AE57" s="158" t="str">
        <f>IFERROR(INDEX('Jan 2019'!$G$2:$BK$158,MATCH('Planning Ngrps'!$A57,'Jan 2019'!$A$2:$A$160,0),MATCH(AE$9,'Jan 2019'!$G$1:$BK$1,0))/INDEX('Planning CPRP'!$G$10:$BA$168,MATCH('Planning Ngrps'!$A57,'Planning CPRP'!$A$10:$A$170,0),MATCH('Planning Ngrps'!AE$9,'Planning CPRP'!$G$9:$BA$9,0)),"")</f>
        <v/>
      </c>
      <c r="AF57" s="158" t="str">
        <f>IFERROR(INDEX('Jan 2019'!$G$2:$BK$158,MATCH('Planning Ngrps'!$A57,'Jan 2019'!$A$2:$A$160,0),MATCH(AF$9,'Jan 2019'!$G$1:$BK$1,0))/INDEX('Planning CPRP'!$G$10:$BA$168,MATCH('Planning Ngrps'!$A57,'Planning CPRP'!$A$10:$A$170,0),MATCH('Planning Ngrps'!AF$9,'Planning CPRP'!$G$9:$BA$9,0)),"")</f>
        <v/>
      </c>
      <c r="AG57" s="158" t="str">
        <f>IFERROR(INDEX('Jan 2019'!$G$2:$BK$158,MATCH('Planning Ngrps'!$A57,'Jan 2019'!$A$2:$A$160,0),MATCH(AG$9,'Jan 2019'!$G$1:$BK$1,0))/INDEX('Planning CPRP'!$G$10:$BA$168,MATCH('Planning Ngrps'!$A57,'Planning CPRP'!$A$10:$A$170,0),MATCH('Planning Ngrps'!AG$9,'Planning CPRP'!$G$9:$BA$9,0)),"")</f>
        <v/>
      </c>
      <c r="AH57" s="158" t="str">
        <f>IFERROR(INDEX('Jan 2019'!$G$2:$BK$158,MATCH('Planning Ngrps'!$A57,'Jan 2019'!$A$2:$A$160,0),MATCH(AH$9,'Jan 2019'!$G$1:$BK$1,0))/INDEX('Planning CPRP'!$G$10:$BA$168,MATCH('Planning Ngrps'!$A57,'Planning CPRP'!$A$10:$A$170,0),MATCH('Planning Ngrps'!AH$9,'Planning CPRP'!$G$9:$BA$9,0)),"")</f>
        <v/>
      </c>
      <c r="AI57" s="158" t="str">
        <f>IFERROR(INDEX('Jan 2019'!$G$2:$BK$158,MATCH('Planning Ngrps'!$A57,'Jan 2019'!$A$2:$A$160,0),MATCH(AI$9,'Jan 2019'!$G$1:$BK$1,0))/INDEX('Planning CPRP'!$G$10:$BA$168,MATCH('Planning Ngrps'!$A57,'Planning CPRP'!$A$10:$A$170,0),MATCH('Planning Ngrps'!AI$9,'Planning CPRP'!$G$9:$BA$9,0)),"")</f>
        <v/>
      </c>
      <c r="AJ57" s="158" t="str">
        <f>IFERROR(INDEX('Jan 2019'!$G$2:$BK$158,MATCH('Planning Ngrps'!$A57,'Jan 2019'!$A$2:$A$160,0),MATCH(AJ$9,'Jan 2019'!$G$1:$BK$1,0))/INDEX('Planning CPRP'!$G$10:$BA$168,MATCH('Planning Ngrps'!$A57,'Planning CPRP'!$A$10:$A$170,0),MATCH('Planning Ngrps'!AJ$9,'Planning CPRP'!$G$9:$BA$9,0)),"")</f>
        <v/>
      </c>
      <c r="AK57" s="158" t="str">
        <f>IFERROR(INDEX('Jan 2019'!$G$2:$BK$158,MATCH('Planning Ngrps'!$A57,'Jan 2019'!$A$2:$A$160,0),MATCH(AK$9,'Jan 2019'!$G$1:$BK$1,0))/INDEX('Planning CPRP'!$G$10:$BA$168,MATCH('Planning Ngrps'!$A57,'Planning CPRP'!$A$10:$A$170,0),MATCH('Planning Ngrps'!AK$9,'Planning CPRP'!$G$9:$BA$9,0)),"")</f>
        <v/>
      </c>
      <c r="AL57" s="158" t="str">
        <f>IFERROR(INDEX('Jan 2019'!$G$2:$BK$158,MATCH('Planning Ngrps'!$A57,'Jan 2019'!$A$2:$A$160,0),MATCH(AL$9,'Jan 2019'!$G$1:$BK$1,0))/INDEX('Planning CPRP'!$G$10:$BA$168,MATCH('Planning Ngrps'!$A57,'Planning CPRP'!$A$10:$A$170,0),MATCH('Planning Ngrps'!AL$9,'Planning CPRP'!$G$9:$BA$9,0)),"")</f>
        <v/>
      </c>
      <c r="AM57" s="158" t="str">
        <f>IFERROR(INDEX('Jan 2019'!$G$2:$BK$158,MATCH('Planning Ngrps'!$A57,'Jan 2019'!$A$2:$A$160,0),MATCH(AM$9,'Jan 2019'!$G$1:$BK$1,0))/INDEX('Planning CPRP'!$G$10:$BA$168,MATCH('Planning Ngrps'!$A57,'Planning CPRP'!$A$10:$A$170,0),MATCH('Planning Ngrps'!AM$9,'Planning CPRP'!$G$9:$BA$9,0)),"")</f>
        <v/>
      </c>
      <c r="AN57" s="158" t="str">
        <f>IFERROR(INDEX('Jan 2019'!$G$2:$BK$158,MATCH('Planning Ngrps'!$A57,'Jan 2019'!$A$2:$A$160,0),MATCH(AN$9,'Jan 2019'!$G$1:$BK$1,0))/INDEX('Planning CPRP'!$G$10:$BA$168,MATCH('Planning Ngrps'!$A57,'Planning CPRP'!$A$10:$A$170,0),MATCH('Planning Ngrps'!AN$9,'Planning CPRP'!$G$9:$BA$9,0)),"")</f>
        <v/>
      </c>
      <c r="AO57" s="158" t="str">
        <f>IFERROR(INDEX('Jan 2019'!$G$2:$BK$158,MATCH('Planning Ngrps'!$A57,'Jan 2019'!$A$2:$A$160,0),MATCH(AO$9,'Jan 2019'!$G$1:$BK$1,0))/INDEX('Planning CPRP'!$G$10:$BA$168,MATCH('Planning Ngrps'!$A57,'Planning CPRP'!$A$10:$A$170,0),MATCH('Planning Ngrps'!AO$9,'Planning CPRP'!$G$9:$BA$9,0)),"")</f>
        <v/>
      </c>
      <c r="AP57" s="158" t="str">
        <f>IFERROR(INDEX('Jan 2019'!$G$2:$BK$158,MATCH('Planning Ngrps'!$A57,'Jan 2019'!$A$2:$A$160,0),MATCH(AP$9,'Jan 2019'!$G$1:$BK$1,0))/INDEX('Planning CPRP'!$G$10:$BA$168,MATCH('Planning Ngrps'!$A57,'Planning CPRP'!$A$10:$A$170,0),MATCH('Planning Ngrps'!AP$9,'Planning CPRP'!$G$9:$BA$9,0)),"")</f>
        <v/>
      </c>
      <c r="AQ57" s="158" t="str">
        <f>IFERROR(INDEX('Jan 2019'!$G$2:$BK$158,MATCH('Planning Ngrps'!$A57,'Jan 2019'!$A$2:$A$160,0),MATCH(AQ$9,'Jan 2019'!$G$1:$BK$1,0))/INDEX('Planning CPRP'!$G$10:$BA$168,MATCH('Planning Ngrps'!$A57,'Planning CPRP'!$A$10:$A$170,0),MATCH('Planning Ngrps'!AQ$9,'Planning CPRP'!$G$9:$BA$9,0)),"")</f>
        <v/>
      </c>
      <c r="AR57" s="158" t="str">
        <f>IFERROR(INDEX('Jan 2019'!$G$2:$BK$158,MATCH('Planning Ngrps'!$A57,'Jan 2019'!$A$2:$A$160,0),MATCH(AR$9,'Jan 2019'!$G$1:$BK$1,0))/INDEX('Planning CPRP'!$G$10:$BA$168,MATCH('Planning Ngrps'!$A57,'Planning CPRP'!$A$10:$A$170,0),MATCH('Planning Ngrps'!AR$9,'Planning CPRP'!$G$9:$BA$9,0)),"")</f>
        <v/>
      </c>
      <c r="AS57" s="158" t="str">
        <f>IFERROR(INDEX('Jan 2019'!$G$2:$BK$158,MATCH('Planning Ngrps'!$A57,'Jan 2019'!$A$2:$A$160,0),MATCH(AS$9,'Jan 2019'!$G$1:$BK$1,0))/INDEX('Planning CPRP'!$G$10:$BA$168,MATCH('Planning Ngrps'!$A57,'Planning CPRP'!$A$10:$A$170,0),MATCH('Planning Ngrps'!AS$9,'Planning CPRP'!$G$9:$BA$9,0)),"")</f>
        <v/>
      </c>
      <c r="AT57" s="158" t="str">
        <f>IFERROR(INDEX('Jan 2019'!$G$2:$BK$158,MATCH('Planning Ngrps'!$A57,'Jan 2019'!$A$2:$A$160,0),MATCH(AT$9,'Jan 2019'!$G$1:$BK$1,0))/INDEX('Planning CPRP'!$G$10:$BA$168,MATCH('Planning Ngrps'!$A57,'Planning CPRP'!$A$10:$A$170,0),MATCH('Planning Ngrps'!AT$9,'Planning CPRP'!$G$9:$BA$9,0)),"")</f>
        <v/>
      </c>
      <c r="AU57" s="158" t="str">
        <f>IFERROR(INDEX('Jan 2019'!$G$2:$BK$158,MATCH('Planning Ngrps'!$A57,'Jan 2019'!$A$2:$A$160,0),MATCH(AU$9,'Jan 2019'!$G$1:$BK$1,0))/INDEX('Planning CPRP'!$G$10:$BA$168,MATCH('Planning Ngrps'!$A57,'Planning CPRP'!$A$10:$A$170,0),MATCH('Planning Ngrps'!AU$9,'Planning CPRP'!$G$9:$BA$9,0)),"")</f>
        <v/>
      </c>
      <c r="AV57" s="158" t="str">
        <f>IFERROR(INDEX('Jan 2019'!$G$2:$BK$158,MATCH('Planning Ngrps'!$A57,'Jan 2019'!$A$2:$A$160,0),MATCH(AV$9,'Jan 2019'!$G$1:$BK$1,0))/INDEX('Planning CPRP'!$G$10:$BA$168,MATCH('Planning Ngrps'!$A57,'Planning CPRP'!$A$10:$A$170,0),MATCH('Planning Ngrps'!AV$9,'Planning CPRP'!$G$9:$BA$9,0)),"")</f>
        <v/>
      </c>
      <c r="AW57" s="158" t="str">
        <f>IFERROR(INDEX('Jan 2019'!$G$2:$BK$158,MATCH('Planning Ngrps'!$A57,'Jan 2019'!$A$2:$A$160,0),MATCH(AW$9,'Jan 2019'!$G$1:$BK$1,0))/INDEX('Planning CPRP'!$G$10:$BA$168,MATCH('Planning Ngrps'!$A57,'Planning CPRP'!$A$10:$A$170,0),MATCH('Planning Ngrps'!AW$9,'Planning CPRP'!$G$9:$BA$9,0)),"")</f>
        <v/>
      </c>
      <c r="AX57" s="158" t="str">
        <f>IFERROR(INDEX('Jan 2019'!$G$2:$BK$158,MATCH('Planning Ngrps'!$A57,'Jan 2019'!$A$2:$A$160,0),MATCH(AX$9,'Jan 2019'!$G$1:$BK$1,0))/INDEX('Planning CPRP'!$G$10:$BA$168,MATCH('Planning Ngrps'!$A57,'Planning CPRP'!$A$10:$A$170,0),MATCH('Planning Ngrps'!AX$9,'Planning CPRP'!$G$9:$BA$9,0)),"")</f>
        <v/>
      </c>
      <c r="AY57" s="158" t="str">
        <f>IFERROR(INDEX('Jan 2019'!$G$2:$BK$158,MATCH('Planning Ngrps'!$A57,'Jan 2019'!$A$2:$A$160,0),MATCH(AY$9,'Jan 2019'!$G$1:$BK$1,0))/INDEX('Planning CPRP'!$G$10:$BA$168,MATCH('Planning Ngrps'!$A57,'Planning CPRP'!$A$10:$A$170,0),MATCH('Planning Ngrps'!AY$9,'Planning CPRP'!$G$9:$BA$9,0)),"")</f>
        <v/>
      </c>
      <c r="AZ57" s="158" t="str">
        <f>IFERROR(INDEX('Jan 2019'!$G$2:$BK$158,MATCH('Planning Ngrps'!$A57,'Jan 2019'!$A$2:$A$160,0),MATCH(AZ$9,'Jan 2019'!$G$1:$BK$1,0))/INDEX('Planning CPRP'!$G$10:$BA$168,MATCH('Planning Ngrps'!$A57,'Planning CPRP'!$A$10:$A$170,0),MATCH('Planning Ngrps'!AZ$9,'Planning CPRP'!$G$9:$BA$9,0)),"")</f>
        <v/>
      </c>
      <c r="BA57" s="158" t="str">
        <f>IFERROR(INDEX('Jan 2019'!$G$2:$BK$158,MATCH('Planning Ngrps'!$A57,'Jan 2019'!$A$2:$A$160,0),MATCH(BA$9,'Jan 2019'!$G$1:$BK$1,0))/INDEX('Planning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IFERROR(INDEX('Jan 2019'!$G$2:$BK$158,MATCH('Planning Ngrps'!$A58,'Jan 2019'!$A$2:$A$160,0),MATCH(G$9,'Jan 2019'!$G$1:$BK$1,0))/INDEX('Planning CPRP'!$G$10:$BA$168,MATCH('Planning Ngrps'!$A58,'Planning CPRP'!$A$10:$A$170,0),MATCH('Planning Ngrps'!G$9,'Planning CPRP'!$G$9:$BA$9,0)),"")</f>
        <v/>
      </c>
      <c r="H58" s="158" t="str">
        <f>IFERROR(INDEX('Jan 2019'!$G$2:$BK$158,MATCH('Planning Ngrps'!$A58,'Jan 2019'!$A$2:$A$160,0),MATCH(H$9,'Jan 2019'!$G$1:$BK$1,0))/INDEX('Planning CPRP'!$G$10:$BA$168,MATCH('Planning Ngrps'!$A58,'Planning CPRP'!$A$10:$A$170,0),MATCH('Planning Ngrps'!H$9,'Planning CPRP'!$G$9:$BA$9,0)),"")</f>
        <v/>
      </c>
      <c r="I58" s="158" t="str">
        <f>IFERROR(INDEX('Jan 2019'!$G$2:$BK$158,MATCH('Planning Ngrps'!$A58,'Jan 2019'!$A$2:$A$160,0),MATCH(I$9,'Jan 2019'!$G$1:$BK$1,0))/INDEX('Planning CPRP'!$G$10:$BA$168,MATCH('Planning Ngrps'!$A58,'Planning CPRP'!$A$10:$A$170,0),MATCH('Planning Ngrps'!I$9,'Planning CPRP'!$G$9:$BA$9,0)),"")</f>
        <v/>
      </c>
      <c r="J58" s="158" t="str">
        <f>IFERROR(INDEX('Jan 2019'!$G$2:$BK$158,MATCH('Planning Ngrps'!$A58,'Jan 2019'!$A$2:$A$160,0),MATCH(J$9,'Jan 2019'!$G$1:$BK$1,0))/INDEX('Planning CPRP'!$G$10:$BA$168,MATCH('Planning Ngrps'!$A58,'Planning CPRP'!$A$10:$A$170,0),MATCH('Planning Ngrps'!J$9,'Planning CPRP'!$G$9:$BA$9,0)),"")</f>
        <v/>
      </c>
      <c r="K58" s="158" t="str">
        <f>IFERROR(INDEX('Jan 2019'!$G$2:$BK$158,MATCH('Planning Ngrps'!$A58,'Jan 2019'!$A$2:$A$160,0),MATCH(K$9,'Jan 2019'!$G$1:$BK$1,0))/INDEX('Planning CPRP'!$G$10:$BA$168,MATCH('Planning Ngrps'!$A58,'Planning CPRP'!$A$10:$A$170,0),MATCH('Planning Ngrps'!K$9,'Planning CPRP'!$G$9:$BA$9,0)),"")</f>
        <v/>
      </c>
      <c r="L58" s="158" t="str">
        <f>IFERROR(INDEX('Jan 2019'!$G$2:$BK$158,MATCH('Planning Ngrps'!$A58,'Jan 2019'!$A$2:$A$160,0),MATCH(L$9,'Jan 2019'!$G$1:$BK$1,0))/INDEX('Planning CPRP'!$G$10:$BA$168,MATCH('Planning Ngrps'!$A58,'Planning CPRP'!$A$10:$A$170,0),MATCH('Planning Ngrps'!L$9,'Planning CPRP'!$G$9:$BA$9,0)),"")</f>
        <v/>
      </c>
      <c r="M58" s="158" t="str">
        <f>IFERROR(INDEX('Jan 2019'!$G$2:$BK$158,MATCH('Planning Ngrps'!$A58,'Jan 2019'!$A$2:$A$160,0),MATCH(M$9,'Jan 2019'!$G$1:$BK$1,0))/INDEX('Planning CPRP'!$G$10:$BA$168,MATCH('Planning Ngrps'!$A58,'Planning CPRP'!$A$10:$A$170,0),MATCH('Planning Ngrps'!M$9,'Planning CPRP'!$G$9:$BA$9,0)),"")</f>
        <v/>
      </c>
      <c r="N58" s="158" t="str">
        <f>IFERROR(INDEX('Jan 2019'!$G$2:$BK$158,MATCH('Planning Ngrps'!$A58,'Jan 2019'!$A$2:$A$160,0),MATCH(N$9,'Jan 2019'!$G$1:$BK$1,0))/INDEX('Planning CPRP'!$G$10:$BA$168,MATCH('Planning Ngrps'!$A58,'Planning CPRP'!$A$10:$A$170,0),MATCH('Planning Ngrps'!N$9,'Planning CPRP'!$G$9:$BA$9,0)),"")</f>
        <v/>
      </c>
      <c r="O58" s="158" t="str">
        <f>IFERROR(INDEX('Jan 2019'!$G$2:$BK$158,MATCH('Planning Ngrps'!$A58,'Jan 2019'!$A$2:$A$160,0),MATCH(O$9,'Jan 2019'!$G$1:$BK$1,0))/INDEX('Planning CPRP'!$G$10:$BA$168,MATCH('Planning Ngrps'!$A58,'Planning CPRP'!$A$10:$A$170,0),MATCH('Planning Ngrps'!O$9,'Planning CPRP'!$G$9:$BA$9,0)),"")</f>
        <v/>
      </c>
      <c r="P58" s="158" t="str">
        <f>IFERROR(INDEX('Jan 2019'!$G$2:$BK$158,MATCH('Planning Ngrps'!$A58,'Jan 2019'!$A$2:$A$160,0),MATCH(P$9,'Jan 2019'!$G$1:$BK$1,0))/INDEX('Planning CPRP'!$G$10:$BA$168,MATCH('Planning Ngrps'!$A58,'Planning CPRP'!$A$10:$A$170,0),MATCH('Planning Ngrps'!P$9,'Planning CPRP'!$G$9:$BA$9,0)),"")</f>
        <v/>
      </c>
      <c r="Q58" s="158" t="str">
        <f>IFERROR(INDEX('Jan 2019'!$G$2:$BK$158,MATCH('Planning Ngrps'!$A58,'Jan 2019'!$A$2:$A$160,0),MATCH(Q$9,'Jan 2019'!$G$1:$BK$1,0))/INDEX('Planning CPRP'!$G$10:$BA$168,MATCH('Planning Ngrps'!$A58,'Planning CPRP'!$A$10:$A$170,0),MATCH('Planning Ngrps'!Q$9,'Planning CPRP'!$G$9:$BA$9,0)),"")</f>
        <v/>
      </c>
      <c r="R58" s="158" t="str">
        <f>IFERROR(INDEX('Jan 2019'!$G$2:$BK$158,MATCH('Planning Ngrps'!$A58,'Jan 2019'!$A$2:$A$160,0),MATCH(R$9,'Jan 2019'!$G$1:$BK$1,0))/INDEX('Planning CPRP'!$G$10:$BA$168,MATCH('Planning Ngrps'!$A58,'Planning CPRP'!$A$10:$A$170,0),MATCH('Planning Ngrps'!R$9,'Planning CPRP'!$G$9:$BA$9,0)),"")</f>
        <v/>
      </c>
      <c r="S58" s="158" t="str">
        <f>IFERROR(INDEX('Jan 2019'!$G$2:$BK$158,MATCH('Planning Ngrps'!$A58,'Jan 2019'!$A$2:$A$160,0),MATCH(S$9,'Jan 2019'!$G$1:$BK$1,0))/INDEX('Planning CPRP'!$G$10:$BA$168,MATCH('Planning Ngrps'!$A58,'Planning CPRP'!$A$10:$A$170,0),MATCH('Planning Ngrps'!S$9,'Planning CPRP'!$G$9:$BA$9,0)),"")</f>
        <v/>
      </c>
      <c r="T58" s="158" t="str">
        <f>IFERROR(INDEX('Jan 2019'!$G$2:$BK$158,MATCH('Planning Ngrps'!$A58,'Jan 2019'!$A$2:$A$160,0),MATCH(T$9,'Jan 2019'!$G$1:$BK$1,0))/INDEX('Planning CPRP'!$G$10:$BA$168,MATCH('Planning Ngrps'!$A58,'Planning CPRP'!$A$10:$A$170,0),MATCH('Planning Ngrps'!T$9,'Planning CPRP'!$G$9:$BA$9,0)),"")</f>
        <v/>
      </c>
      <c r="U58" s="158" t="str">
        <f>IFERROR(INDEX('Jan 2019'!$G$2:$BK$158,MATCH('Planning Ngrps'!$A58,'Jan 2019'!$A$2:$A$160,0),MATCH(U$9,'Jan 2019'!$G$1:$BK$1,0))/INDEX('Planning CPRP'!$G$10:$BA$168,MATCH('Planning Ngrps'!$A58,'Planning CPRP'!$A$10:$A$170,0),MATCH('Planning Ngrps'!U$9,'Planning CPRP'!$G$9:$BA$9,0)),"")</f>
        <v/>
      </c>
      <c r="V58" s="158" t="str">
        <f>IFERROR(INDEX('Jan 2019'!$G$2:$BK$158,MATCH('Planning Ngrps'!$A58,'Jan 2019'!$A$2:$A$160,0),MATCH(V$9,'Jan 2019'!$G$1:$BK$1,0))/INDEX('Planning CPRP'!$G$10:$BA$168,MATCH('Planning Ngrps'!$A58,'Planning CPRP'!$A$10:$A$170,0),MATCH('Planning Ngrps'!V$9,'Planning CPRP'!$G$9:$BA$9,0)),"")</f>
        <v/>
      </c>
      <c r="W58" s="158" t="str">
        <f>IFERROR(INDEX('Jan 2019'!$G$2:$BK$158,MATCH('Planning Ngrps'!$A58,'Jan 2019'!$A$2:$A$160,0),MATCH(W$9,'Jan 2019'!$G$1:$BK$1,0))/INDEX('Planning CPRP'!$G$10:$BA$168,MATCH('Planning Ngrps'!$A58,'Planning CPRP'!$A$10:$A$170,0),MATCH('Planning Ngrps'!W$9,'Planning CPRP'!$G$9:$BA$9,0)),"")</f>
        <v/>
      </c>
      <c r="X58" s="158" t="str">
        <f>IFERROR(INDEX('Jan 2019'!$G$2:$BK$158,MATCH('Planning Ngrps'!$A58,'Jan 2019'!$A$2:$A$160,0),MATCH(X$9,'Jan 2019'!$G$1:$BK$1,0))/INDEX('Planning CPRP'!$G$10:$BA$168,MATCH('Planning Ngrps'!$A58,'Planning CPRP'!$A$10:$A$170,0),MATCH('Planning Ngrps'!X$9,'Planning CPRP'!$G$9:$BA$9,0)),"")</f>
        <v/>
      </c>
      <c r="Y58" s="158" t="str">
        <f>IFERROR(INDEX('Jan 2019'!$G$2:$BK$158,MATCH('Planning Ngrps'!$A58,'Jan 2019'!$A$2:$A$160,0),MATCH(Y$9,'Jan 2019'!$G$1:$BK$1,0))/INDEX('Planning CPRP'!$G$10:$BA$168,MATCH('Planning Ngrps'!$A58,'Planning CPRP'!$A$10:$A$170,0),MATCH('Planning Ngrps'!Y$9,'Planning CPRP'!$G$9:$BA$9,0)),"")</f>
        <v/>
      </c>
      <c r="Z58" s="158" t="str">
        <f>IFERROR(INDEX('Jan 2019'!$G$2:$BK$158,MATCH('Planning Ngrps'!$A58,'Jan 2019'!$A$2:$A$160,0),MATCH(Z$9,'Jan 2019'!$G$1:$BK$1,0))/INDEX('Planning CPRP'!$G$10:$BA$168,MATCH('Planning Ngrps'!$A58,'Planning CPRP'!$A$10:$A$170,0),MATCH('Planning Ngrps'!Z$9,'Planning CPRP'!$G$9:$BA$9,0)),"")</f>
        <v/>
      </c>
      <c r="AA58" s="158" t="str">
        <f>IFERROR(INDEX('Jan 2019'!$G$2:$BK$158,MATCH('Planning Ngrps'!$A58,'Jan 2019'!$A$2:$A$160,0),MATCH(AA$9,'Jan 2019'!$G$1:$BK$1,0))/INDEX('Planning CPRP'!$G$10:$BA$168,MATCH('Planning Ngrps'!$A58,'Planning CPRP'!$A$10:$A$170,0),MATCH('Planning Ngrps'!AA$9,'Planning CPRP'!$G$9:$BA$9,0)),"")</f>
        <v/>
      </c>
      <c r="AB58" s="158" t="str">
        <f>IFERROR(INDEX('Jan 2019'!$G$2:$BK$158,MATCH('Planning Ngrps'!$A58,'Jan 2019'!$A$2:$A$160,0),MATCH(AB$9,'Jan 2019'!$G$1:$BK$1,0))/INDEX('Planning CPRP'!$G$10:$BA$168,MATCH('Planning Ngrps'!$A58,'Planning CPRP'!$A$10:$A$170,0),MATCH('Planning Ngrps'!AB$9,'Planning CPRP'!$G$9:$BA$9,0)),"")</f>
        <v/>
      </c>
      <c r="AC58" s="158" t="str">
        <f>IFERROR(INDEX('Jan 2019'!$G$2:$BK$158,MATCH('Planning Ngrps'!$A58,'Jan 2019'!$A$2:$A$160,0),MATCH(AC$9,'Jan 2019'!$G$1:$BK$1,0))/INDEX('Planning CPRP'!$G$10:$BA$168,MATCH('Planning Ngrps'!$A58,'Planning CPRP'!$A$10:$A$170,0),MATCH('Planning Ngrps'!AC$9,'Planning CPRP'!$G$9:$BA$9,0)),"")</f>
        <v/>
      </c>
      <c r="AD58" s="158" t="str">
        <f>IFERROR(INDEX('Jan 2019'!$G$2:$BK$158,MATCH('Planning Ngrps'!$A58,'Jan 2019'!$A$2:$A$160,0),MATCH(AD$9,'Jan 2019'!$G$1:$BK$1,0))/INDEX('Planning CPRP'!$G$10:$BA$168,MATCH('Planning Ngrps'!$A58,'Planning CPRP'!$A$10:$A$170,0),MATCH('Planning Ngrps'!AD$9,'Planning CPRP'!$G$9:$BA$9,0)),"")</f>
        <v/>
      </c>
      <c r="AE58" s="158" t="str">
        <f>IFERROR(INDEX('Jan 2019'!$G$2:$BK$158,MATCH('Planning Ngrps'!$A58,'Jan 2019'!$A$2:$A$160,0),MATCH(AE$9,'Jan 2019'!$G$1:$BK$1,0))/INDEX('Planning CPRP'!$G$10:$BA$168,MATCH('Planning Ngrps'!$A58,'Planning CPRP'!$A$10:$A$170,0),MATCH('Planning Ngrps'!AE$9,'Planning CPRP'!$G$9:$BA$9,0)),"")</f>
        <v/>
      </c>
      <c r="AF58" s="158" t="str">
        <f>IFERROR(INDEX('Jan 2019'!$G$2:$BK$158,MATCH('Planning Ngrps'!$A58,'Jan 2019'!$A$2:$A$160,0),MATCH(AF$9,'Jan 2019'!$G$1:$BK$1,0))/INDEX('Planning CPRP'!$G$10:$BA$168,MATCH('Planning Ngrps'!$A58,'Planning CPRP'!$A$10:$A$170,0),MATCH('Planning Ngrps'!AF$9,'Planning CPRP'!$G$9:$BA$9,0)),"")</f>
        <v/>
      </c>
      <c r="AG58" s="158" t="str">
        <f>IFERROR(INDEX('Jan 2019'!$G$2:$BK$158,MATCH('Planning Ngrps'!$A58,'Jan 2019'!$A$2:$A$160,0),MATCH(AG$9,'Jan 2019'!$G$1:$BK$1,0))/INDEX('Planning CPRP'!$G$10:$BA$168,MATCH('Planning Ngrps'!$A58,'Planning CPRP'!$A$10:$A$170,0),MATCH('Planning Ngrps'!AG$9,'Planning CPRP'!$G$9:$BA$9,0)),"")</f>
        <v/>
      </c>
      <c r="AH58" s="158" t="str">
        <f>IFERROR(INDEX('Jan 2019'!$G$2:$BK$158,MATCH('Planning Ngrps'!$A58,'Jan 2019'!$A$2:$A$160,0),MATCH(AH$9,'Jan 2019'!$G$1:$BK$1,0))/INDEX('Planning CPRP'!$G$10:$BA$168,MATCH('Planning Ngrps'!$A58,'Planning CPRP'!$A$10:$A$170,0),MATCH('Planning Ngrps'!AH$9,'Planning CPRP'!$G$9:$BA$9,0)),"")</f>
        <v/>
      </c>
      <c r="AI58" s="158" t="str">
        <f>IFERROR(INDEX('Jan 2019'!$G$2:$BK$158,MATCH('Planning Ngrps'!$A58,'Jan 2019'!$A$2:$A$160,0),MATCH(AI$9,'Jan 2019'!$G$1:$BK$1,0))/INDEX('Planning CPRP'!$G$10:$BA$168,MATCH('Planning Ngrps'!$A58,'Planning CPRP'!$A$10:$A$170,0),MATCH('Planning Ngrps'!AI$9,'Planning CPRP'!$G$9:$BA$9,0)),"")</f>
        <v/>
      </c>
      <c r="AJ58" s="158" t="str">
        <f>IFERROR(INDEX('Jan 2019'!$G$2:$BK$158,MATCH('Planning Ngrps'!$A58,'Jan 2019'!$A$2:$A$160,0),MATCH(AJ$9,'Jan 2019'!$G$1:$BK$1,0))/INDEX('Planning CPRP'!$G$10:$BA$168,MATCH('Planning Ngrps'!$A58,'Planning CPRP'!$A$10:$A$170,0),MATCH('Planning Ngrps'!AJ$9,'Planning CPRP'!$G$9:$BA$9,0)),"")</f>
        <v/>
      </c>
      <c r="AK58" s="158" t="str">
        <f>IFERROR(INDEX('Jan 2019'!$G$2:$BK$158,MATCH('Planning Ngrps'!$A58,'Jan 2019'!$A$2:$A$160,0),MATCH(AK$9,'Jan 2019'!$G$1:$BK$1,0))/INDEX('Planning CPRP'!$G$10:$BA$168,MATCH('Planning Ngrps'!$A58,'Planning CPRP'!$A$10:$A$170,0),MATCH('Planning Ngrps'!AK$9,'Planning CPRP'!$G$9:$BA$9,0)),"")</f>
        <v/>
      </c>
      <c r="AL58" s="158" t="str">
        <f>IFERROR(INDEX('Jan 2019'!$G$2:$BK$158,MATCH('Planning Ngrps'!$A58,'Jan 2019'!$A$2:$A$160,0),MATCH(AL$9,'Jan 2019'!$G$1:$BK$1,0))/INDEX('Planning CPRP'!$G$10:$BA$168,MATCH('Planning Ngrps'!$A58,'Planning CPRP'!$A$10:$A$170,0),MATCH('Planning Ngrps'!AL$9,'Planning CPRP'!$G$9:$BA$9,0)),"")</f>
        <v/>
      </c>
      <c r="AM58" s="158" t="str">
        <f>IFERROR(INDEX('Jan 2019'!$G$2:$BK$158,MATCH('Planning Ngrps'!$A58,'Jan 2019'!$A$2:$A$160,0),MATCH(AM$9,'Jan 2019'!$G$1:$BK$1,0))/INDEX('Planning CPRP'!$G$10:$BA$168,MATCH('Planning Ngrps'!$A58,'Planning CPRP'!$A$10:$A$170,0),MATCH('Planning Ngrps'!AM$9,'Planning CPRP'!$G$9:$BA$9,0)),"")</f>
        <v/>
      </c>
      <c r="AN58" s="158" t="str">
        <f>IFERROR(INDEX('Jan 2019'!$G$2:$BK$158,MATCH('Planning Ngrps'!$A58,'Jan 2019'!$A$2:$A$160,0),MATCH(AN$9,'Jan 2019'!$G$1:$BK$1,0))/INDEX('Planning CPRP'!$G$10:$BA$168,MATCH('Planning Ngrps'!$A58,'Planning CPRP'!$A$10:$A$170,0),MATCH('Planning Ngrps'!AN$9,'Planning CPRP'!$G$9:$BA$9,0)),"")</f>
        <v/>
      </c>
      <c r="AO58" s="158" t="str">
        <f>IFERROR(INDEX('Jan 2019'!$G$2:$BK$158,MATCH('Planning Ngrps'!$A58,'Jan 2019'!$A$2:$A$160,0),MATCH(AO$9,'Jan 2019'!$G$1:$BK$1,0))/INDEX('Planning CPRP'!$G$10:$BA$168,MATCH('Planning Ngrps'!$A58,'Planning CPRP'!$A$10:$A$170,0),MATCH('Planning Ngrps'!AO$9,'Planning CPRP'!$G$9:$BA$9,0)),"")</f>
        <v/>
      </c>
      <c r="AP58" s="158" t="str">
        <f>IFERROR(INDEX('Jan 2019'!$G$2:$BK$158,MATCH('Planning Ngrps'!$A58,'Jan 2019'!$A$2:$A$160,0),MATCH(AP$9,'Jan 2019'!$G$1:$BK$1,0))/INDEX('Planning CPRP'!$G$10:$BA$168,MATCH('Planning Ngrps'!$A58,'Planning CPRP'!$A$10:$A$170,0),MATCH('Planning Ngrps'!AP$9,'Planning CPRP'!$G$9:$BA$9,0)),"")</f>
        <v/>
      </c>
      <c r="AQ58" s="158" t="str">
        <f>IFERROR(INDEX('Jan 2019'!$G$2:$BK$158,MATCH('Planning Ngrps'!$A58,'Jan 2019'!$A$2:$A$160,0),MATCH(AQ$9,'Jan 2019'!$G$1:$BK$1,0))/INDEX('Planning CPRP'!$G$10:$BA$168,MATCH('Planning Ngrps'!$A58,'Planning CPRP'!$A$10:$A$170,0),MATCH('Planning Ngrps'!AQ$9,'Planning CPRP'!$G$9:$BA$9,0)),"")</f>
        <v/>
      </c>
      <c r="AR58" s="158" t="str">
        <f>IFERROR(INDEX('Jan 2019'!$G$2:$BK$158,MATCH('Planning Ngrps'!$A58,'Jan 2019'!$A$2:$A$160,0),MATCH(AR$9,'Jan 2019'!$G$1:$BK$1,0))/INDEX('Planning CPRP'!$G$10:$BA$168,MATCH('Planning Ngrps'!$A58,'Planning CPRP'!$A$10:$A$170,0),MATCH('Planning Ngrps'!AR$9,'Planning CPRP'!$G$9:$BA$9,0)),"")</f>
        <v/>
      </c>
      <c r="AS58" s="158" t="str">
        <f>IFERROR(INDEX('Jan 2019'!$G$2:$BK$158,MATCH('Planning Ngrps'!$A58,'Jan 2019'!$A$2:$A$160,0),MATCH(AS$9,'Jan 2019'!$G$1:$BK$1,0))/INDEX('Planning CPRP'!$G$10:$BA$168,MATCH('Planning Ngrps'!$A58,'Planning CPRP'!$A$10:$A$170,0),MATCH('Planning Ngrps'!AS$9,'Planning CPRP'!$G$9:$BA$9,0)),"")</f>
        <v/>
      </c>
      <c r="AT58" s="158" t="str">
        <f>IFERROR(INDEX('Jan 2019'!$G$2:$BK$158,MATCH('Planning Ngrps'!$A58,'Jan 2019'!$A$2:$A$160,0),MATCH(AT$9,'Jan 2019'!$G$1:$BK$1,0))/INDEX('Planning CPRP'!$G$10:$BA$168,MATCH('Planning Ngrps'!$A58,'Planning CPRP'!$A$10:$A$170,0),MATCH('Planning Ngrps'!AT$9,'Planning CPRP'!$G$9:$BA$9,0)),"")</f>
        <v/>
      </c>
      <c r="AU58" s="158" t="str">
        <f>IFERROR(INDEX('Jan 2019'!$G$2:$BK$158,MATCH('Planning Ngrps'!$A58,'Jan 2019'!$A$2:$A$160,0),MATCH(AU$9,'Jan 2019'!$G$1:$BK$1,0))/INDEX('Planning CPRP'!$G$10:$BA$168,MATCH('Planning Ngrps'!$A58,'Planning CPRP'!$A$10:$A$170,0),MATCH('Planning Ngrps'!AU$9,'Planning CPRP'!$G$9:$BA$9,0)),"")</f>
        <v/>
      </c>
      <c r="AV58" s="158" t="str">
        <f>IFERROR(INDEX('Jan 2019'!$G$2:$BK$158,MATCH('Planning Ngrps'!$A58,'Jan 2019'!$A$2:$A$160,0),MATCH(AV$9,'Jan 2019'!$G$1:$BK$1,0))/INDEX('Planning CPRP'!$G$10:$BA$168,MATCH('Planning Ngrps'!$A58,'Planning CPRP'!$A$10:$A$170,0),MATCH('Planning Ngrps'!AV$9,'Planning CPRP'!$G$9:$BA$9,0)),"")</f>
        <v/>
      </c>
      <c r="AW58" s="158" t="str">
        <f>IFERROR(INDEX('Jan 2019'!$G$2:$BK$158,MATCH('Planning Ngrps'!$A58,'Jan 2019'!$A$2:$A$160,0),MATCH(AW$9,'Jan 2019'!$G$1:$BK$1,0))/INDEX('Planning CPRP'!$G$10:$BA$168,MATCH('Planning Ngrps'!$A58,'Planning CPRP'!$A$10:$A$170,0),MATCH('Planning Ngrps'!AW$9,'Planning CPRP'!$G$9:$BA$9,0)),"")</f>
        <v/>
      </c>
      <c r="AX58" s="158" t="str">
        <f>IFERROR(INDEX('Jan 2019'!$G$2:$BK$158,MATCH('Planning Ngrps'!$A58,'Jan 2019'!$A$2:$A$160,0),MATCH(AX$9,'Jan 2019'!$G$1:$BK$1,0))/INDEX('Planning CPRP'!$G$10:$BA$168,MATCH('Planning Ngrps'!$A58,'Planning CPRP'!$A$10:$A$170,0),MATCH('Planning Ngrps'!AX$9,'Planning CPRP'!$G$9:$BA$9,0)),"")</f>
        <v/>
      </c>
      <c r="AY58" s="158" t="str">
        <f>IFERROR(INDEX('Jan 2019'!$G$2:$BK$158,MATCH('Planning Ngrps'!$A58,'Jan 2019'!$A$2:$A$160,0),MATCH(AY$9,'Jan 2019'!$G$1:$BK$1,0))/INDEX('Planning CPRP'!$G$10:$BA$168,MATCH('Planning Ngrps'!$A58,'Planning CPRP'!$A$10:$A$170,0),MATCH('Planning Ngrps'!AY$9,'Planning CPRP'!$G$9:$BA$9,0)),"")</f>
        <v/>
      </c>
      <c r="AZ58" s="158" t="str">
        <f>IFERROR(INDEX('Jan 2019'!$G$2:$BK$158,MATCH('Planning Ngrps'!$A58,'Jan 2019'!$A$2:$A$160,0),MATCH(AZ$9,'Jan 2019'!$G$1:$BK$1,0))/INDEX('Planning CPRP'!$G$10:$BA$168,MATCH('Planning Ngrps'!$A58,'Planning CPRP'!$A$10:$A$170,0),MATCH('Planning Ngrps'!AZ$9,'Planning CPRP'!$G$9:$BA$9,0)),"")</f>
        <v/>
      </c>
      <c r="BA58" s="158" t="str">
        <f>IFERROR(INDEX('Jan 2019'!$G$2:$BK$158,MATCH('Planning Ngrps'!$A58,'Jan 2019'!$A$2:$A$160,0),MATCH(BA$9,'Jan 2019'!$G$1:$BK$1,0))/INDEX('Planning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IFERROR(INDEX('Jan 2019'!$G$2:$BK$158,MATCH('Planning Ngrps'!$A59,'Jan 2019'!$A$2:$A$160,0),MATCH(G$9,'Jan 2019'!$G$1:$BK$1,0))/INDEX('Planning CPRP'!$G$10:$BA$168,MATCH('Planning Ngrps'!$A59,'Planning CPRP'!$A$10:$A$170,0),MATCH('Planning Ngrps'!G$9,'Planning CPRP'!$G$9:$BA$9,0)),"")</f>
        <v/>
      </c>
      <c r="H59" s="158" t="str">
        <f>IFERROR(INDEX('Jan 2019'!$G$2:$BK$158,MATCH('Planning Ngrps'!$A59,'Jan 2019'!$A$2:$A$160,0),MATCH(H$9,'Jan 2019'!$G$1:$BK$1,0))/INDEX('Planning CPRP'!$G$10:$BA$168,MATCH('Planning Ngrps'!$A59,'Planning CPRP'!$A$10:$A$170,0),MATCH('Planning Ngrps'!H$9,'Planning CPRP'!$G$9:$BA$9,0)),"")</f>
        <v/>
      </c>
      <c r="I59" s="158" t="str">
        <f>IFERROR(INDEX('Jan 2019'!$G$2:$BK$158,MATCH('Planning Ngrps'!$A59,'Jan 2019'!$A$2:$A$160,0),MATCH(I$9,'Jan 2019'!$G$1:$BK$1,0))/INDEX('Planning CPRP'!$G$10:$BA$168,MATCH('Planning Ngrps'!$A59,'Planning CPRP'!$A$10:$A$170,0),MATCH('Planning Ngrps'!I$9,'Planning CPRP'!$G$9:$BA$9,0)),"")</f>
        <v/>
      </c>
      <c r="J59" s="158" t="str">
        <f>IFERROR(INDEX('Jan 2019'!$G$2:$BK$158,MATCH('Planning Ngrps'!$A59,'Jan 2019'!$A$2:$A$160,0),MATCH(J$9,'Jan 2019'!$G$1:$BK$1,0))/INDEX('Planning CPRP'!$G$10:$BA$168,MATCH('Planning Ngrps'!$A59,'Planning CPRP'!$A$10:$A$170,0),MATCH('Planning Ngrps'!J$9,'Planning CPRP'!$G$9:$BA$9,0)),"")</f>
        <v/>
      </c>
      <c r="K59" s="158" t="str">
        <f>IFERROR(INDEX('Jan 2019'!$G$2:$BK$158,MATCH('Planning Ngrps'!$A59,'Jan 2019'!$A$2:$A$160,0),MATCH(K$9,'Jan 2019'!$G$1:$BK$1,0))/INDEX('Planning CPRP'!$G$10:$BA$168,MATCH('Planning Ngrps'!$A59,'Planning CPRP'!$A$10:$A$170,0),MATCH('Planning Ngrps'!K$9,'Planning CPRP'!$G$9:$BA$9,0)),"")</f>
        <v/>
      </c>
      <c r="L59" s="158" t="str">
        <f>IFERROR(INDEX('Jan 2019'!$G$2:$BK$158,MATCH('Planning Ngrps'!$A59,'Jan 2019'!$A$2:$A$160,0),MATCH(L$9,'Jan 2019'!$G$1:$BK$1,0))/INDEX('Planning CPRP'!$G$10:$BA$168,MATCH('Planning Ngrps'!$A59,'Planning CPRP'!$A$10:$A$170,0),MATCH('Planning Ngrps'!L$9,'Planning CPRP'!$G$9:$BA$9,0)),"")</f>
        <v/>
      </c>
      <c r="M59" s="158" t="str">
        <f>IFERROR(INDEX('Jan 2019'!$G$2:$BK$158,MATCH('Planning Ngrps'!$A59,'Jan 2019'!$A$2:$A$160,0),MATCH(M$9,'Jan 2019'!$G$1:$BK$1,0))/INDEX('Planning CPRP'!$G$10:$BA$168,MATCH('Planning Ngrps'!$A59,'Planning CPRP'!$A$10:$A$170,0),MATCH('Planning Ngrps'!M$9,'Planning CPRP'!$G$9:$BA$9,0)),"")</f>
        <v/>
      </c>
      <c r="N59" s="158" t="str">
        <f>IFERROR(INDEX('Jan 2019'!$G$2:$BK$158,MATCH('Planning Ngrps'!$A59,'Jan 2019'!$A$2:$A$160,0),MATCH(N$9,'Jan 2019'!$G$1:$BK$1,0))/INDEX('Planning CPRP'!$G$10:$BA$168,MATCH('Planning Ngrps'!$A59,'Planning CPRP'!$A$10:$A$170,0),MATCH('Planning Ngrps'!N$9,'Planning CPRP'!$G$9:$BA$9,0)),"")</f>
        <v/>
      </c>
      <c r="O59" s="158" t="str">
        <f>IFERROR(INDEX('Jan 2019'!$G$2:$BK$158,MATCH('Planning Ngrps'!$A59,'Jan 2019'!$A$2:$A$160,0),MATCH(O$9,'Jan 2019'!$G$1:$BK$1,0))/INDEX('Planning CPRP'!$G$10:$BA$168,MATCH('Planning Ngrps'!$A59,'Planning CPRP'!$A$10:$A$170,0),MATCH('Planning Ngrps'!O$9,'Planning CPRP'!$G$9:$BA$9,0)),"")</f>
        <v/>
      </c>
      <c r="P59" s="158" t="str">
        <f>IFERROR(INDEX('Jan 2019'!$G$2:$BK$158,MATCH('Planning Ngrps'!$A59,'Jan 2019'!$A$2:$A$160,0),MATCH(P$9,'Jan 2019'!$G$1:$BK$1,0))/INDEX('Planning CPRP'!$G$10:$BA$168,MATCH('Planning Ngrps'!$A59,'Planning CPRP'!$A$10:$A$170,0),MATCH('Planning Ngrps'!P$9,'Planning CPRP'!$G$9:$BA$9,0)),"")</f>
        <v/>
      </c>
      <c r="Q59" s="158" t="str">
        <f>IFERROR(INDEX('Jan 2019'!$G$2:$BK$158,MATCH('Planning Ngrps'!$A59,'Jan 2019'!$A$2:$A$160,0),MATCH(Q$9,'Jan 2019'!$G$1:$BK$1,0))/INDEX('Planning CPRP'!$G$10:$BA$168,MATCH('Planning Ngrps'!$A59,'Planning CPRP'!$A$10:$A$170,0),MATCH('Planning Ngrps'!Q$9,'Planning CPRP'!$G$9:$BA$9,0)),"")</f>
        <v/>
      </c>
      <c r="R59" s="158" t="str">
        <f>IFERROR(INDEX('Jan 2019'!$G$2:$BK$158,MATCH('Planning Ngrps'!$A59,'Jan 2019'!$A$2:$A$160,0),MATCH(R$9,'Jan 2019'!$G$1:$BK$1,0))/INDEX('Planning CPRP'!$G$10:$BA$168,MATCH('Planning Ngrps'!$A59,'Planning CPRP'!$A$10:$A$170,0),MATCH('Planning Ngrps'!R$9,'Planning CPRP'!$G$9:$BA$9,0)),"")</f>
        <v/>
      </c>
      <c r="S59" s="158" t="str">
        <f>IFERROR(INDEX('Jan 2019'!$G$2:$BK$158,MATCH('Planning Ngrps'!$A59,'Jan 2019'!$A$2:$A$160,0),MATCH(S$9,'Jan 2019'!$G$1:$BK$1,0))/INDEX('Planning CPRP'!$G$10:$BA$168,MATCH('Planning Ngrps'!$A59,'Planning CPRP'!$A$10:$A$170,0),MATCH('Planning Ngrps'!S$9,'Planning CPRP'!$G$9:$BA$9,0)),"")</f>
        <v/>
      </c>
      <c r="T59" s="158" t="str">
        <f>IFERROR(INDEX('Jan 2019'!$G$2:$BK$158,MATCH('Planning Ngrps'!$A59,'Jan 2019'!$A$2:$A$160,0),MATCH(T$9,'Jan 2019'!$G$1:$BK$1,0))/INDEX('Planning CPRP'!$G$10:$BA$168,MATCH('Planning Ngrps'!$A59,'Planning CPRP'!$A$10:$A$170,0),MATCH('Planning Ngrps'!T$9,'Planning CPRP'!$G$9:$BA$9,0)),"")</f>
        <v/>
      </c>
      <c r="U59" s="158" t="str">
        <f>IFERROR(INDEX('Jan 2019'!$G$2:$BK$158,MATCH('Planning Ngrps'!$A59,'Jan 2019'!$A$2:$A$160,0),MATCH(U$9,'Jan 2019'!$G$1:$BK$1,0))/INDEX('Planning CPRP'!$G$10:$BA$168,MATCH('Planning Ngrps'!$A59,'Planning CPRP'!$A$10:$A$170,0),MATCH('Planning Ngrps'!U$9,'Planning CPRP'!$G$9:$BA$9,0)),"")</f>
        <v/>
      </c>
      <c r="V59" s="158" t="str">
        <f>IFERROR(INDEX('Jan 2019'!$G$2:$BK$158,MATCH('Planning Ngrps'!$A59,'Jan 2019'!$A$2:$A$160,0),MATCH(V$9,'Jan 2019'!$G$1:$BK$1,0))/INDEX('Planning CPRP'!$G$10:$BA$168,MATCH('Planning Ngrps'!$A59,'Planning CPRP'!$A$10:$A$170,0),MATCH('Planning Ngrps'!V$9,'Planning CPRP'!$G$9:$BA$9,0)),"")</f>
        <v/>
      </c>
      <c r="W59" s="158" t="str">
        <f>IFERROR(INDEX('Jan 2019'!$G$2:$BK$158,MATCH('Planning Ngrps'!$A59,'Jan 2019'!$A$2:$A$160,0),MATCH(W$9,'Jan 2019'!$G$1:$BK$1,0))/INDEX('Planning CPRP'!$G$10:$BA$168,MATCH('Planning Ngrps'!$A59,'Planning CPRP'!$A$10:$A$170,0),MATCH('Planning Ngrps'!W$9,'Planning CPRP'!$G$9:$BA$9,0)),"")</f>
        <v/>
      </c>
      <c r="X59" s="158" t="str">
        <f>IFERROR(INDEX('Jan 2019'!$G$2:$BK$158,MATCH('Planning Ngrps'!$A59,'Jan 2019'!$A$2:$A$160,0),MATCH(X$9,'Jan 2019'!$G$1:$BK$1,0))/INDEX('Planning CPRP'!$G$10:$BA$168,MATCH('Planning Ngrps'!$A59,'Planning CPRP'!$A$10:$A$170,0),MATCH('Planning Ngrps'!X$9,'Planning CPRP'!$G$9:$BA$9,0)),"")</f>
        <v/>
      </c>
      <c r="Y59" s="158" t="str">
        <f>IFERROR(INDEX('Jan 2019'!$G$2:$BK$158,MATCH('Planning Ngrps'!$A59,'Jan 2019'!$A$2:$A$160,0),MATCH(Y$9,'Jan 2019'!$G$1:$BK$1,0))/INDEX('Planning CPRP'!$G$10:$BA$168,MATCH('Planning Ngrps'!$A59,'Planning CPRP'!$A$10:$A$170,0),MATCH('Planning Ngrps'!Y$9,'Planning CPRP'!$G$9:$BA$9,0)),"")</f>
        <v/>
      </c>
      <c r="Z59" s="158" t="str">
        <f>IFERROR(INDEX('Jan 2019'!$G$2:$BK$158,MATCH('Planning Ngrps'!$A59,'Jan 2019'!$A$2:$A$160,0),MATCH(Z$9,'Jan 2019'!$G$1:$BK$1,0))/INDEX('Planning CPRP'!$G$10:$BA$168,MATCH('Planning Ngrps'!$A59,'Planning CPRP'!$A$10:$A$170,0),MATCH('Planning Ngrps'!Z$9,'Planning CPRP'!$G$9:$BA$9,0)),"")</f>
        <v/>
      </c>
      <c r="AA59" s="158" t="str">
        <f>IFERROR(INDEX('Jan 2019'!$G$2:$BK$158,MATCH('Planning Ngrps'!$A59,'Jan 2019'!$A$2:$A$160,0),MATCH(AA$9,'Jan 2019'!$G$1:$BK$1,0))/INDEX('Planning CPRP'!$G$10:$BA$168,MATCH('Planning Ngrps'!$A59,'Planning CPRP'!$A$10:$A$170,0),MATCH('Planning Ngrps'!AA$9,'Planning CPRP'!$G$9:$BA$9,0)),"")</f>
        <v/>
      </c>
      <c r="AB59" s="158" t="str">
        <f>IFERROR(INDEX('Jan 2019'!$G$2:$BK$158,MATCH('Planning Ngrps'!$A59,'Jan 2019'!$A$2:$A$160,0),MATCH(AB$9,'Jan 2019'!$G$1:$BK$1,0))/INDEX('Planning CPRP'!$G$10:$BA$168,MATCH('Planning Ngrps'!$A59,'Planning CPRP'!$A$10:$A$170,0),MATCH('Planning Ngrps'!AB$9,'Planning CPRP'!$G$9:$BA$9,0)),"")</f>
        <v/>
      </c>
      <c r="AC59" s="158" t="str">
        <f>IFERROR(INDEX('Jan 2019'!$G$2:$BK$158,MATCH('Planning Ngrps'!$A59,'Jan 2019'!$A$2:$A$160,0),MATCH(AC$9,'Jan 2019'!$G$1:$BK$1,0))/INDEX('Planning CPRP'!$G$10:$BA$168,MATCH('Planning Ngrps'!$A59,'Planning CPRP'!$A$10:$A$170,0),MATCH('Planning Ngrps'!AC$9,'Planning CPRP'!$G$9:$BA$9,0)),"")</f>
        <v/>
      </c>
      <c r="AD59" s="158" t="str">
        <f>IFERROR(INDEX('Jan 2019'!$G$2:$BK$158,MATCH('Planning Ngrps'!$A59,'Jan 2019'!$A$2:$A$160,0),MATCH(AD$9,'Jan 2019'!$G$1:$BK$1,0))/INDEX('Planning CPRP'!$G$10:$BA$168,MATCH('Planning Ngrps'!$A59,'Planning CPRP'!$A$10:$A$170,0),MATCH('Planning Ngrps'!AD$9,'Planning CPRP'!$G$9:$BA$9,0)),"")</f>
        <v/>
      </c>
      <c r="AE59" s="158" t="str">
        <f>IFERROR(INDEX('Jan 2019'!$G$2:$BK$158,MATCH('Planning Ngrps'!$A59,'Jan 2019'!$A$2:$A$160,0),MATCH(AE$9,'Jan 2019'!$G$1:$BK$1,0))/INDEX('Planning CPRP'!$G$10:$BA$168,MATCH('Planning Ngrps'!$A59,'Planning CPRP'!$A$10:$A$170,0),MATCH('Planning Ngrps'!AE$9,'Planning CPRP'!$G$9:$BA$9,0)),"")</f>
        <v/>
      </c>
      <c r="AF59" s="158" t="str">
        <f>IFERROR(INDEX('Jan 2019'!$G$2:$BK$158,MATCH('Planning Ngrps'!$A59,'Jan 2019'!$A$2:$A$160,0),MATCH(AF$9,'Jan 2019'!$G$1:$BK$1,0))/INDEX('Planning CPRP'!$G$10:$BA$168,MATCH('Planning Ngrps'!$A59,'Planning CPRP'!$A$10:$A$170,0),MATCH('Planning Ngrps'!AF$9,'Planning CPRP'!$G$9:$BA$9,0)),"")</f>
        <v/>
      </c>
      <c r="AG59" s="158" t="str">
        <f>IFERROR(INDEX('Jan 2019'!$G$2:$BK$158,MATCH('Planning Ngrps'!$A59,'Jan 2019'!$A$2:$A$160,0),MATCH(AG$9,'Jan 2019'!$G$1:$BK$1,0))/INDEX('Planning CPRP'!$G$10:$BA$168,MATCH('Planning Ngrps'!$A59,'Planning CPRP'!$A$10:$A$170,0),MATCH('Planning Ngrps'!AG$9,'Planning CPRP'!$G$9:$BA$9,0)),"")</f>
        <v/>
      </c>
      <c r="AH59" s="158" t="str">
        <f>IFERROR(INDEX('Jan 2019'!$G$2:$BK$158,MATCH('Planning Ngrps'!$A59,'Jan 2019'!$A$2:$A$160,0),MATCH(AH$9,'Jan 2019'!$G$1:$BK$1,0))/INDEX('Planning CPRP'!$G$10:$BA$168,MATCH('Planning Ngrps'!$A59,'Planning CPRP'!$A$10:$A$170,0),MATCH('Planning Ngrps'!AH$9,'Planning CPRP'!$G$9:$BA$9,0)),"")</f>
        <v/>
      </c>
      <c r="AI59" s="158" t="str">
        <f>IFERROR(INDEX('Jan 2019'!$G$2:$BK$158,MATCH('Planning Ngrps'!$A59,'Jan 2019'!$A$2:$A$160,0),MATCH(AI$9,'Jan 2019'!$G$1:$BK$1,0))/INDEX('Planning CPRP'!$G$10:$BA$168,MATCH('Planning Ngrps'!$A59,'Planning CPRP'!$A$10:$A$170,0),MATCH('Planning Ngrps'!AI$9,'Planning CPRP'!$G$9:$BA$9,0)),"")</f>
        <v/>
      </c>
      <c r="AJ59" s="158" t="str">
        <f>IFERROR(INDEX('Jan 2019'!$G$2:$BK$158,MATCH('Planning Ngrps'!$A59,'Jan 2019'!$A$2:$A$160,0),MATCH(AJ$9,'Jan 2019'!$G$1:$BK$1,0))/INDEX('Planning CPRP'!$G$10:$BA$168,MATCH('Planning Ngrps'!$A59,'Planning CPRP'!$A$10:$A$170,0),MATCH('Planning Ngrps'!AJ$9,'Planning CPRP'!$G$9:$BA$9,0)),"")</f>
        <v/>
      </c>
      <c r="AK59" s="158" t="str">
        <f>IFERROR(INDEX('Jan 2019'!$G$2:$BK$158,MATCH('Planning Ngrps'!$A59,'Jan 2019'!$A$2:$A$160,0),MATCH(AK$9,'Jan 2019'!$G$1:$BK$1,0))/INDEX('Planning CPRP'!$G$10:$BA$168,MATCH('Planning Ngrps'!$A59,'Planning CPRP'!$A$10:$A$170,0),MATCH('Planning Ngrps'!AK$9,'Planning CPRP'!$G$9:$BA$9,0)),"")</f>
        <v/>
      </c>
      <c r="AL59" s="158" t="str">
        <f>IFERROR(INDEX('Jan 2019'!$G$2:$BK$158,MATCH('Planning Ngrps'!$A59,'Jan 2019'!$A$2:$A$160,0),MATCH(AL$9,'Jan 2019'!$G$1:$BK$1,0))/INDEX('Planning CPRP'!$G$10:$BA$168,MATCH('Planning Ngrps'!$A59,'Planning CPRP'!$A$10:$A$170,0),MATCH('Planning Ngrps'!AL$9,'Planning CPRP'!$G$9:$BA$9,0)),"")</f>
        <v/>
      </c>
      <c r="AM59" s="158" t="str">
        <f>IFERROR(INDEX('Jan 2019'!$G$2:$BK$158,MATCH('Planning Ngrps'!$A59,'Jan 2019'!$A$2:$A$160,0),MATCH(AM$9,'Jan 2019'!$G$1:$BK$1,0))/INDEX('Planning CPRP'!$G$10:$BA$168,MATCH('Planning Ngrps'!$A59,'Planning CPRP'!$A$10:$A$170,0),MATCH('Planning Ngrps'!AM$9,'Planning CPRP'!$G$9:$BA$9,0)),"")</f>
        <v/>
      </c>
      <c r="AN59" s="158" t="str">
        <f>IFERROR(INDEX('Jan 2019'!$G$2:$BK$158,MATCH('Planning Ngrps'!$A59,'Jan 2019'!$A$2:$A$160,0),MATCH(AN$9,'Jan 2019'!$G$1:$BK$1,0))/INDEX('Planning CPRP'!$G$10:$BA$168,MATCH('Planning Ngrps'!$A59,'Planning CPRP'!$A$10:$A$170,0),MATCH('Planning Ngrps'!AN$9,'Planning CPRP'!$G$9:$BA$9,0)),"")</f>
        <v/>
      </c>
      <c r="AO59" s="158" t="str">
        <f>IFERROR(INDEX('Jan 2019'!$G$2:$BK$158,MATCH('Planning Ngrps'!$A59,'Jan 2019'!$A$2:$A$160,0),MATCH(AO$9,'Jan 2019'!$G$1:$BK$1,0))/INDEX('Planning CPRP'!$G$10:$BA$168,MATCH('Planning Ngrps'!$A59,'Planning CPRP'!$A$10:$A$170,0),MATCH('Planning Ngrps'!AO$9,'Planning CPRP'!$G$9:$BA$9,0)),"")</f>
        <v/>
      </c>
      <c r="AP59" s="158" t="str">
        <f>IFERROR(INDEX('Jan 2019'!$G$2:$BK$158,MATCH('Planning Ngrps'!$A59,'Jan 2019'!$A$2:$A$160,0),MATCH(AP$9,'Jan 2019'!$G$1:$BK$1,0))/INDEX('Planning CPRP'!$G$10:$BA$168,MATCH('Planning Ngrps'!$A59,'Planning CPRP'!$A$10:$A$170,0),MATCH('Planning Ngrps'!AP$9,'Planning CPRP'!$G$9:$BA$9,0)),"")</f>
        <v/>
      </c>
      <c r="AQ59" s="158" t="str">
        <f>IFERROR(INDEX('Jan 2019'!$G$2:$BK$158,MATCH('Planning Ngrps'!$A59,'Jan 2019'!$A$2:$A$160,0),MATCH(AQ$9,'Jan 2019'!$G$1:$BK$1,0))/INDEX('Planning CPRP'!$G$10:$BA$168,MATCH('Planning Ngrps'!$A59,'Planning CPRP'!$A$10:$A$170,0),MATCH('Planning Ngrps'!AQ$9,'Planning CPRP'!$G$9:$BA$9,0)),"")</f>
        <v/>
      </c>
      <c r="AR59" s="158" t="str">
        <f>IFERROR(INDEX('Jan 2019'!$G$2:$BK$158,MATCH('Planning Ngrps'!$A59,'Jan 2019'!$A$2:$A$160,0),MATCH(AR$9,'Jan 2019'!$G$1:$BK$1,0))/INDEX('Planning CPRP'!$G$10:$BA$168,MATCH('Planning Ngrps'!$A59,'Planning CPRP'!$A$10:$A$170,0),MATCH('Planning Ngrps'!AR$9,'Planning CPRP'!$G$9:$BA$9,0)),"")</f>
        <v/>
      </c>
      <c r="AS59" s="158" t="str">
        <f>IFERROR(INDEX('Jan 2019'!$G$2:$BK$158,MATCH('Planning Ngrps'!$A59,'Jan 2019'!$A$2:$A$160,0),MATCH(AS$9,'Jan 2019'!$G$1:$BK$1,0))/INDEX('Planning CPRP'!$G$10:$BA$168,MATCH('Planning Ngrps'!$A59,'Planning CPRP'!$A$10:$A$170,0),MATCH('Planning Ngrps'!AS$9,'Planning CPRP'!$G$9:$BA$9,0)),"")</f>
        <v/>
      </c>
      <c r="AT59" s="158" t="str">
        <f>IFERROR(INDEX('Jan 2019'!$G$2:$BK$158,MATCH('Planning Ngrps'!$A59,'Jan 2019'!$A$2:$A$160,0),MATCH(AT$9,'Jan 2019'!$G$1:$BK$1,0))/INDEX('Planning CPRP'!$G$10:$BA$168,MATCH('Planning Ngrps'!$A59,'Planning CPRP'!$A$10:$A$170,0),MATCH('Planning Ngrps'!AT$9,'Planning CPRP'!$G$9:$BA$9,0)),"")</f>
        <v/>
      </c>
      <c r="AU59" s="158" t="str">
        <f>IFERROR(INDEX('Jan 2019'!$G$2:$BK$158,MATCH('Planning Ngrps'!$A59,'Jan 2019'!$A$2:$A$160,0),MATCH(AU$9,'Jan 2019'!$G$1:$BK$1,0))/INDEX('Planning CPRP'!$G$10:$BA$168,MATCH('Planning Ngrps'!$A59,'Planning CPRP'!$A$10:$A$170,0),MATCH('Planning Ngrps'!AU$9,'Planning CPRP'!$G$9:$BA$9,0)),"")</f>
        <v/>
      </c>
      <c r="AV59" s="158" t="str">
        <f>IFERROR(INDEX('Jan 2019'!$G$2:$BK$158,MATCH('Planning Ngrps'!$A59,'Jan 2019'!$A$2:$A$160,0),MATCH(AV$9,'Jan 2019'!$G$1:$BK$1,0))/INDEX('Planning CPRP'!$G$10:$BA$168,MATCH('Planning Ngrps'!$A59,'Planning CPRP'!$A$10:$A$170,0),MATCH('Planning Ngrps'!AV$9,'Planning CPRP'!$G$9:$BA$9,0)),"")</f>
        <v/>
      </c>
      <c r="AW59" s="158" t="str">
        <f>IFERROR(INDEX('Jan 2019'!$G$2:$BK$158,MATCH('Planning Ngrps'!$A59,'Jan 2019'!$A$2:$A$160,0),MATCH(AW$9,'Jan 2019'!$G$1:$BK$1,0))/INDEX('Planning CPRP'!$G$10:$BA$168,MATCH('Planning Ngrps'!$A59,'Planning CPRP'!$A$10:$A$170,0),MATCH('Planning Ngrps'!AW$9,'Planning CPRP'!$G$9:$BA$9,0)),"")</f>
        <v/>
      </c>
      <c r="AX59" s="158" t="str">
        <f>IFERROR(INDEX('Jan 2019'!$G$2:$BK$158,MATCH('Planning Ngrps'!$A59,'Jan 2019'!$A$2:$A$160,0),MATCH(AX$9,'Jan 2019'!$G$1:$BK$1,0))/INDEX('Planning CPRP'!$G$10:$BA$168,MATCH('Planning Ngrps'!$A59,'Planning CPRP'!$A$10:$A$170,0),MATCH('Planning Ngrps'!AX$9,'Planning CPRP'!$G$9:$BA$9,0)),"")</f>
        <v/>
      </c>
      <c r="AY59" s="158" t="str">
        <f>IFERROR(INDEX('Jan 2019'!$G$2:$BK$158,MATCH('Planning Ngrps'!$A59,'Jan 2019'!$A$2:$A$160,0),MATCH(AY$9,'Jan 2019'!$G$1:$BK$1,0))/INDEX('Planning CPRP'!$G$10:$BA$168,MATCH('Planning Ngrps'!$A59,'Planning CPRP'!$A$10:$A$170,0),MATCH('Planning Ngrps'!AY$9,'Planning CPRP'!$G$9:$BA$9,0)),"")</f>
        <v/>
      </c>
      <c r="AZ59" s="158" t="str">
        <f>IFERROR(INDEX('Jan 2019'!$G$2:$BK$158,MATCH('Planning Ngrps'!$A59,'Jan 2019'!$A$2:$A$160,0),MATCH(AZ$9,'Jan 2019'!$G$1:$BK$1,0))/INDEX('Planning CPRP'!$G$10:$BA$168,MATCH('Planning Ngrps'!$A59,'Planning CPRP'!$A$10:$A$170,0),MATCH('Planning Ngrps'!AZ$9,'Planning CPRP'!$G$9:$BA$9,0)),"")</f>
        <v/>
      </c>
      <c r="BA59" s="158" t="str">
        <f>IFERROR(INDEX('Jan 2019'!$G$2:$BK$158,MATCH('Planning Ngrps'!$A59,'Jan 2019'!$A$2:$A$160,0),MATCH(BA$9,'Jan 2019'!$G$1:$BK$1,0))/INDEX('Planning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IFERROR(INDEX('Jan 2019'!$G$2:$BK$158,MATCH('Planning Ngrps'!$A60,'Jan 2019'!$A$2:$A$160,0),MATCH(G$9,'Jan 2019'!$G$1:$BK$1,0))/INDEX('Planning CPRP'!$G$10:$BA$168,MATCH('Planning Ngrps'!$A60,'Planning CPRP'!$A$10:$A$170,0),MATCH('Planning Ngrps'!G$9,'Planning CPRP'!$G$9:$BA$9,0)),"")</f>
        <v/>
      </c>
      <c r="H60" s="158" t="str">
        <f>IFERROR(INDEX('Jan 2019'!$G$2:$BK$158,MATCH('Planning Ngrps'!$A60,'Jan 2019'!$A$2:$A$160,0),MATCH(H$9,'Jan 2019'!$G$1:$BK$1,0))/INDEX('Planning CPRP'!$G$10:$BA$168,MATCH('Planning Ngrps'!$A60,'Planning CPRP'!$A$10:$A$170,0),MATCH('Planning Ngrps'!H$9,'Planning CPRP'!$G$9:$BA$9,0)),"")</f>
        <v/>
      </c>
      <c r="I60" s="158" t="str">
        <f>IFERROR(INDEX('Jan 2019'!$G$2:$BK$158,MATCH('Planning Ngrps'!$A60,'Jan 2019'!$A$2:$A$160,0),MATCH(I$9,'Jan 2019'!$G$1:$BK$1,0))/INDEX('Planning CPRP'!$G$10:$BA$168,MATCH('Planning Ngrps'!$A60,'Planning CPRP'!$A$10:$A$170,0),MATCH('Planning Ngrps'!I$9,'Planning CPRP'!$G$9:$BA$9,0)),"")</f>
        <v/>
      </c>
      <c r="J60" s="158" t="str">
        <f>IFERROR(INDEX('Jan 2019'!$G$2:$BK$158,MATCH('Planning Ngrps'!$A60,'Jan 2019'!$A$2:$A$160,0),MATCH(J$9,'Jan 2019'!$G$1:$BK$1,0))/INDEX('Planning CPRP'!$G$10:$BA$168,MATCH('Planning Ngrps'!$A60,'Planning CPRP'!$A$10:$A$170,0),MATCH('Planning Ngrps'!J$9,'Planning CPRP'!$G$9:$BA$9,0)),"")</f>
        <v/>
      </c>
      <c r="K60" s="158" t="str">
        <f>IFERROR(INDEX('Jan 2019'!$G$2:$BK$158,MATCH('Planning Ngrps'!$A60,'Jan 2019'!$A$2:$A$160,0),MATCH(K$9,'Jan 2019'!$G$1:$BK$1,0))/INDEX('Planning CPRP'!$G$10:$BA$168,MATCH('Planning Ngrps'!$A60,'Planning CPRP'!$A$10:$A$170,0),MATCH('Planning Ngrps'!K$9,'Planning CPRP'!$G$9:$BA$9,0)),"")</f>
        <v/>
      </c>
      <c r="L60" s="158" t="str">
        <f>IFERROR(INDEX('Jan 2019'!$G$2:$BK$158,MATCH('Planning Ngrps'!$A60,'Jan 2019'!$A$2:$A$160,0),MATCH(L$9,'Jan 2019'!$G$1:$BK$1,0))/INDEX('Planning CPRP'!$G$10:$BA$168,MATCH('Planning Ngrps'!$A60,'Planning CPRP'!$A$10:$A$170,0),MATCH('Planning Ngrps'!L$9,'Planning CPRP'!$G$9:$BA$9,0)),"")</f>
        <v/>
      </c>
      <c r="M60" s="158" t="str">
        <f>IFERROR(INDEX('Jan 2019'!$G$2:$BK$158,MATCH('Planning Ngrps'!$A60,'Jan 2019'!$A$2:$A$160,0),MATCH(M$9,'Jan 2019'!$G$1:$BK$1,0))/INDEX('Planning CPRP'!$G$10:$BA$168,MATCH('Planning Ngrps'!$A60,'Planning CPRP'!$A$10:$A$170,0),MATCH('Planning Ngrps'!M$9,'Planning CPRP'!$G$9:$BA$9,0)),"")</f>
        <v/>
      </c>
      <c r="N60" s="158" t="str">
        <f>IFERROR(INDEX('Jan 2019'!$G$2:$BK$158,MATCH('Planning Ngrps'!$A60,'Jan 2019'!$A$2:$A$160,0),MATCH(N$9,'Jan 2019'!$G$1:$BK$1,0))/INDEX('Planning CPRP'!$G$10:$BA$168,MATCH('Planning Ngrps'!$A60,'Planning CPRP'!$A$10:$A$170,0),MATCH('Planning Ngrps'!N$9,'Planning CPRP'!$G$9:$BA$9,0)),"")</f>
        <v/>
      </c>
      <c r="O60" s="158" t="str">
        <f>IFERROR(INDEX('Jan 2019'!$G$2:$BK$158,MATCH('Planning Ngrps'!$A60,'Jan 2019'!$A$2:$A$160,0),MATCH(O$9,'Jan 2019'!$G$1:$BK$1,0))/INDEX('Planning CPRP'!$G$10:$BA$168,MATCH('Planning Ngrps'!$A60,'Planning CPRP'!$A$10:$A$170,0),MATCH('Planning Ngrps'!O$9,'Planning CPRP'!$G$9:$BA$9,0)),"")</f>
        <v/>
      </c>
      <c r="P60" s="158" t="str">
        <f>IFERROR(INDEX('Jan 2019'!$G$2:$BK$158,MATCH('Planning Ngrps'!$A60,'Jan 2019'!$A$2:$A$160,0),MATCH(P$9,'Jan 2019'!$G$1:$BK$1,0))/INDEX('Planning CPRP'!$G$10:$BA$168,MATCH('Planning Ngrps'!$A60,'Planning CPRP'!$A$10:$A$170,0),MATCH('Planning Ngrps'!P$9,'Planning CPRP'!$G$9:$BA$9,0)),"")</f>
        <v/>
      </c>
      <c r="Q60" s="158" t="str">
        <f>IFERROR(INDEX('Jan 2019'!$G$2:$BK$158,MATCH('Planning Ngrps'!$A60,'Jan 2019'!$A$2:$A$160,0),MATCH(Q$9,'Jan 2019'!$G$1:$BK$1,0))/INDEX('Planning CPRP'!$G$10:$BA$168,MATCH('Planning Ngrps'!$A60,'Planning CPRP'!$A$10:$A$170,0),MATCH('Planning Ngrps'!Q$9,'Planning CPRP'!$G$9:$BA$9,0)),"")</f>
        <v/>
      </c>
      <c r="R60" s="158" t="str">
        <f>IFERROR(INDEX('Jan 2019'!$G$2:$BK$158,MATCH('Planning Ngrps'!$A60,'Jan 2019'!$A$2:$A$160,0),MATCH(R$9,'Jan 2019'!$G$1:$BK$1,0))/INDEX('Planning CPRP'!$G$10:$BA$168,MATCH('Planning Ngrps'!$A60,'Planning CPRP'!$A$10:$A$170,0),MATCH('Planning Ngrps'!R$9,'Planning CPRP'!$G$9:$BA$9,0)),"")</f>
        <v/>
      </c>
      <c r="S60" s="158" t="str">
        <f>IFERROR(INDEX('Jan 2019'!$G$2:$BK$158,MATCH('Planning Ngrps'!$A60,'Jan 2019'!$A$2:$A$160,0),MATCH(S$9,'Jan 2019'!$G$1:$BK$1,0))/INDEX('Planning CPRP'!$G$10:$BA$168,MATCH('Planning Ngrps'!$A60,'Planning CPRP'!$A$10:$A$170,0),MATCH('Planning Ngrps'!S$9,'Planning CPRP'!$G$9:$BA$9,0)),"")</f>
        <v/>
      </c>
      <c r="T60" s="158" t="str">
        <f>IFERROR(INDEX('Jan 2019'!$G$2:$BK$158,MATCH('Planning Ngrps'!$A60,'Jan 2019'!$A$2:$A$160,0),MATCH(T$9,'Jan 2019'!$G$1:$BK$1,0))/INDEX('Planning CPRP'!$G$10:$BA$168,MATCH('Planning Ngrps'!$A60,'Planning CPRP'!$A$10:$A$170,0),MATCH('Planning Ngrps'!T$9,'Planning CPRP'!$G$9:$BA$9,0)),"")</f>
        <v/>
      </c>
      <c r="U60" s="158" t="str">
        <f>IFERROR(INDEX('Jan 2019'!$G$2:$BK$158,MATCH('Planning Ngrps'!$A60,'Jan 2019'!$A$2:$A$160,0),MATCH(U$9,'Jan 2019'!$G$1:$BK$1,0))/INDEX('Planning CPRP'!$G$10:$BA$168,MATCH('Planning Ngrps'!$A60,'Planning CPRP'!$A$10:$A$170,0),MATCH('Planning Ngrps'!U$9,'Planning CPRP'!$G$9:$BA$9,0)),"")</f>
        <v/>
      </c>
      <c r="V60" s="158" t="str">
        <f>IFERROR(INDEX('Jan 2019'!$G$2:$BK$158,MATCH('Planning Ngrps'!$A60,'Jan 2019'!$A$2:$A$160,0),MATCH(V$9,'Jan 2019'!$G$1:$BK$1,0))/INDEX('Planning CPRP'!$G$10:$BA$168,MATCH('Planning Ngrps'!$A60,'Planning CPRP'!$A$10:$A$170,0),MATCH('Planning Ngrps'!V$9,'Planning CPRP'!$G$9:$BA$9,0)),"")</f>
        <v/>
      </c>
      <c r="W60" s="158" t="str">
        <f>IFERROR(INDEX('Jan 2019'!$G$2:$BK$158,MATCH('Planning Ngrps'!$A60,'Jan 2019'!$A$2:$A$160,0),MATCH(W$9,'Jan 2019'!$G$1:$BK$1,0))/INDEX('Planning CPRP'!$G$10:$BA$168,MATCH('Planning Ngrps'!$A60,'Planning CPRP'!$A$10:$A$170,0),MATCH('Planning Ngrps'!W$9,'Planning CPRP'!$G$9:$BA$9,0)),"")</f>
        <v/>
      </c>
      <c r="X60" s="158" t="str">
        <f>IFERROR(INDEX('Jan 2019'!$G$2:$BK$158,MATCH('Planning Ngrps'!$A60,'Jan 2019'!$A$2:$A$160,0),MATCH(X$9,'Jan 2019'!$G$1:$BK$1,0))/INDEX('Planning CPRP'!$G$10:$BA$168,MATCH('Planning Ngrps'!$A60,'Planning CPRP'!$A$10:$A$170,0),MATCH('Planning Ngrps'!X$9,'Planning CPRP'!$G$9:$BA$9,0)),"")</f>
        <v/>
      </c>
      <c r="Y60" s="158" t="str">
        <f>IFERROR(INDEX('Jan 2019'!$G$2:$BK$158,MATCH('Planning Ngrps'!$A60,'Jan 2019'!$A$2:$A$160,0),MATCH(Y$9,'Jan 2019'!$G$1:$BK$1,0))/INDEX('Planning CPRP'!$G$10:$BA$168,MATCH('Planning Ngrps'!$A60,'Planning CPRP'!$A$10:$A$170,0),MATCH('Planning Ngrps'!Y$9,'Planning CPRP'!$G$9:$BA$9,0)),"")</f>
        <v/>
      </c>
      <c r="Z60" s="158" t="str">
        <f>IFERROR(INDEX('Jan 2019'!$G$2:$BK$158,MATCH('Planning Ngrps'!$A60,'Jan 2019'!$A$2:$A$160,0),MATCH(Z$9,'Jan 2019'!$G$1:$BK$1,0))/INDEX('Planning CPRP'!$G$10:$BA$168,MATCH('Planning Ngrps'!$A60,'Planning CPRP'!$A$10:$A$170,0),MATCH('Planning Ngrps'!Z$9,'Planning CPRP'!$G$9:$BA$9,0)),"")</f>
        <v/>
      </c>
      <c r="AA60" s="158" t="str">
        <f>IFERROR(INDEX('Jan 2019'!$G$2:$BK$158,MATCH('Planning Ngrps'!$A60,'Jan 2019'!$A$2:$A$160,0),MATCH(AA$9,'Jan 2019'!$G$1:$BK$1,0))/INDEX('Planning CPRP'!$G$10:$BA$168,MATCH('Planning Ngrps'!$A60,'Planning CPRP'!$A$10:$A$170,0),MATCH('Planning Ngrps'!AA$9,'Planning CPRP'!$G$9:$BA$9,0)),"")</f>
        <v/>
      </c>
      <c r="AB60" s="158" t="str">
        <f>IFERROR(INDEX('Jan 2019'!$G$2:$BK$158,MATCH('Planning Ngrps'!$A60,'Jan 2019'!$A$2:$A$160,0),MATCH(AB$9,'Jan 2019'!$G$1:$BK$1,0))/INDEX('Planning CPRP'!$G$10:$BA$168,MATCH('Planning Ngrps'!$A60,'Planning CPRP'!$A$10:$A$170,0),MATCH('Planning Ngrps'!AB$9,'Planning CPRP'!$G$9:$BA$9,0)),"")</f>
        <v/>
      </c>
      <c r="AC60" s="158" t="str">
        <f>IFERROR(INDEX('Jan 2019'!$G$2:$BK$158,MATCH('Planning Ngrps'!$A60,'Jan 2019'!$A$2:$A$160,0),MATCH(AC$9,'Jan 2019'!$G$1:$BK$1,0))/INDEX('Planning CPRP'!$G$10:$BA$168,MATCH('Planning Ngrps'!$A60,'Planning CPRP'!$A$10:$A$170,0),MATCH('Planning Ngrps'!AC$9,'Planning CPRP'!$G$9:$BA$9,0)),"")</f>
        <v/>
      </c>
      <c r="AD60" s="158" t="str">
        <f>IFERROR(INDEX('Jan 2019'!$G$2:$BK$158,MATCH('Planning Ngrps'!$A60,'Jan 2019'!$A$2:$A$160,0),MATCH(AD$9,'Jan 2019'!$G$1:$BK$1,0))/INDEX('Planning CPRP'!$G$10:$BA$168,MATCH('Planning Ngrps'!$A60,'Planning CPRP'!$A$10:$A$170,0),MATCH('Planning Ngrps'!AD$9,'Planning CPRP'!$G$9:$BA$9,0)),"")</f>
        <v/>
      </c>
      <c r="AE60" s="158" t="str">
        <f>IFERROR(INDEX('Jan 2019'!$G$2:$BK$158,MATCH('Planning Ngrps'!$A60,'Jan 2019'!$A$2:$A$160,0),MATCH(AE$9,'Jan 2019'!$G$1:$BK$1,0))/INDEX('Planning CPRP'!$G$10:$BA$168,MATCH('Planning Ngrps'!$A60,'Planning CPRP'!$A$10:$A$170,0),MATCH('Planning Ngrps'!AE$9,'Planning CPRP'!$G$9:$BA$9,0)),"")</f>
        <v/>
      </c>
      <c r="AF60" s="158" t="str">
        <f>IFERROR(INDEX('Jan 2019'!$G$2:$BK$158,MATCH('Planning Ngrps'!$A60,'Jan 2019'!$A$2:$A$160,0),MATCH(AF$9,'Jan 2019'!$G$1:$BK$1,0))/INDEX('Planning CPRP'!$G$10:$BA$168,MATCH('Planning Ngrps'!$A60,'Planning CPRP'!$A$10:$A$170,0),MATCH('Planning Ngrps'!AF$9,'Planning CPRP'!$G$9:$BA$9,0)),"")</f>
        <v/>
      </c>
      <c r="AG60" s="158" t="str">
        <f>IFERROR(INDEX('Jan 2019'!$G$2:$BK$158,MATCH('Planning Ngrps'!$A60,'Jan 2019'!$A$2:$A$160,0),MATCH(AG$9,'Jan 2019'!$G$1:$BK$1,0))/INDEX('Planning CPRP'!$G$10:$BA$168,MATCH('Planning Ngrps'!$A60,'Planning CPRP'!$A$10:$A$170,0),MATCH('Planning Ngrps'!AG$9,'Planning CPRP'!$G$9:$BA$9,0)),"")</f>
        <v/>
      </c>
      <c r="AH60" s="158" t="str">
        <f>IFERROR(INDEX('Jan 2019'!$G$2:$BK$158,MATCH('Planning Ngrps'!$A60,'Jan 2019'!$A$2:$A$160,0),MATCH(AH$9,'Jan 2019'!$G$1:$BK$1,0))/INDEX('Planning CPRP'!$G$10:$BA$168,MATCH('Planning Ngrps'!$A60,'Planning CPRP'!$A$10:$A$170,0),MATCH('Planning Ngrps'!AH$9,'Planning CPRP'!$G$9:$BA$9,0)),"")</f>
        <v/>
      </c>
      <c r="AI60" s="158" t="str">
        <f>IFERROR(INDEX('Jan 2019'!$G$2:$BK$158,MATCH('Planning Ngrps'!$A60,'Jan 2019'!$A$2:$A$160,0),MATCH(AI$9,'Jan 2019'!$G$1:$BK$1,0))/INDEX('Planning CPRP'!$G$10:$BA$168,MATCH('Planning Ngrps'!$A60,'Planning CPRP'!$A$10:$A$170,0),MATCH('Planning Ngrps'!AI$9,'Planning CPRP'!$G$9:$BA$9,0)),"")</f>
        <v/>
      </c>
      <c r="AJ60" s="158" t="str">
        <f>IFERROR(INDEX('Jan 2019'!$G$2:$BK$158,MATCH('Planning Ngrps'!$A60,'Jan 2019'!$A$2:$A$160,0),MATCH(AJ$9,'Jan 2019'!$G$1:$BK$1,0))/INDEX('Planning CPRP'!$G$10:$BA$168,MATCH('Planning Ngrps'!$A60,'Planning CPRP'!$A$10:$A$170,0),MATCH('Planning Ngrps'!AJ$9,'Planning CPRP'!$G$9:$BA$9,0)),"")</f>
        <v/>
      </c>
      <c r="AK60" s="158" t="str">
        <f>IFERROR(INDEX('Jan 2019'!$G$2:$BK$158,MATCH('Planning Ngrps'!$A60,'Jan 2019'!$A$2:$A$160,0),MATCH(AK$9,'Jan 2019'!$G$1:$BK$1,0))/INDEX('Planning CPRP'!$G$10:$BA$168,MATCH('Planning Ngrps'!$A60,'Planning CPRP'!$A$10:$A$170,0),MATCH('Planning Ngrps'!AK$9,'Planning CPRP'!$G$9:$BA$9,0)),"")</f>
        <v/>
      </c>
      <c r="AL60" s="158" t="str">
        <f>IFERROR(INDEX('Jan 2019'!$G$2:$BK$158,MATCH('Planning Ngrps'!$A60,'Jan 2019'!$A$2:$A$160,0),MATCH(AL$9,'Jan 2019'!$G$1:$BK$1,0))/INDEX('Planning CPRP'!$G$10:$BA$168,MATCH('Planning Ngrps'!$A60,'Planning CPRP'!$A$10:$A$170,0),MATCH('Planning Ngrps'!AL$9,'Planning CPRP'!$G$9:$BA$9,0)),"")</f>
        <v/>
      </c>
      <c r="AM60" s="158" t="str">
        <f>IFERROR(INDEX('Jan 2019'!$G$2:$BK$158,MATCH('Planning Ngrps'!$A60,'Jan 2019'!$A$2:$A$160,0),MATCH(AM$9,'Jan 2019'!$G$1:$BK$1,0))/INDEX('Planning CPRP'!$G$10:$BA$168,MATCH('Planning Ngrps'!$A60,'Planning CPRP'!$A$10:$A$170,0),MATCH('Planning Ngrps'!AM$9,'Planning CPRP'!$G$9:$BA$9,0)),"")</f>
        <v/>
      </c>
      <c r="AN60" s="158" t="str">
        <f>IFERROR(INDEX('Jan 2019'!$G$2:$BK$158,MATCH('Planning Ngrps'!$A60,'Jan 2019'!$A$2:$A$160,0),MATCH(AN$9,'Jan 2019'!$G$1:$BK$1,0))/INDEX('Planning CPRP'!$G$10:$BA$168,MATCH('Planning Ngrps'!$A60,'Planning CPRP'!$A$10:$A$170,0),MATCH('Planning Ngrps'!AN$9,'Planning CPRP'!$G$9:$BA$9,0)),"")</f>
        <v/>
      </c>
      <c r="AO60" s="158" t="str">
        <f>IFERROR(INDEX('Jan 2019'!$G$2:$BK$158,MATCH('Planning Ngrps'!$A60,'Jan 2019'!$A$2:$A$160,0),MATCH(AO$9,'Jan 2019'!$G$1:$BK$1,0))/INDEX('Planning CPRP'!$G$10:$BA$168,MATCH('Planning Ngrps'!$A60,'Planning CPRP'!$A$10:$A$170,0),MATCH('Planning Ngrps'!AO$9,'Planning CPRP'!$G$9:$BA$9,0)),"")</f>
        <v/>
      </c>
      <c r="AP60" s="158" t="str">
        <f>IFERROR(INDEX('Jan 2019'!$G$2:$BK$158,MATCH('Planning Ngrps'!$A60,'Jan 2019'!$A$2:$A$160,0),MATCH(AP$9,'Jan 2019'!$G$1:$BK$1,0))/INDEX('Planning CPRP'!$G$10:$BA$168,MATCH('Planning Ngrps'!$A60,'Planning CPRP'!$A$10:$A$170,0),MATCH('Planning Ngrps'!AP$9,'Planning CPRP'!$G$9:$BA$9,0)),"")</f>
        <v/>
      </c>
      <c r="AQ60" s="158" t="str">
        <f>IFERROR(INDEX('Jan 2019'!$G$2:$BK$158,MATCH('Planning Ngrps'!$A60,'Jan 2019'!$A$2:$A$160,0),MATCH(AQ$9,'Jan 2019'!$G$1:$BK$1,0))/INDEX('Planning CPRP'!$G$10:$BA$168,MATCH('Planning Ngrps'!$A60,'Planning CPRP'!$A$10:$A$170,0),MATCH('Planning Ngrps'!AQ$9,'Planning CPRP'!$G$9:$BA$9,0)),"")</f>
        <v/>
      </c>
      <c r="AR60" s="158" t="str">
        <f>IFERROR(INDEX('Jan 2019'!$G$2:$BK$158,MATCH('Planning Ngrps'!$A60,'Jan 2019'!$A$2:$A$160,0),MATCH(AR$9,'Jan 2019'!$G$1:$BK$1,0))/INDEX('Planning CPRP'!$G$10:$BA$168,MATCH('Planning Ngrps'!$A60,'Planning CPRP'!$A$10:$A$170,0),MATCH('Planning Ngrps'!AR$9,'Planning CPRP'!$G$9:$BA$9,0)),"")</f>
        <v/>
      </c>
      <c r="AS60" s="158" t="str">
        <f>IFERROR(INDEX('Jan 2019'!$G$2:$BK$158,MATCH('Planning Ngrps'!$A60,'Jan 2019'!$A$2:$A$160,0),MATCH(AS$9,'Jan 2019'!$G$1:$BK$1,0))/INDEX('Planning CPRP'!$G$10:$BA$168,MATCH('Planning Ngrps'!$A60,'Planning CPRP'!$A$10:$A$170,0),MATCH('Planning Ngrps'!AS$9,'Planning CPRP'!$G$9:$BA$9,0)),"")</f>
        <v/>
      </c>
      <c r="AT60" s="158" t="str">
        <f>IFERROR(INDEX('Jan 2019'!$G$2:$BK$158,MATCH('Planning Ngrps'!$A60,'Jan 2019'!$A$2:$A$160,0),MATCH(AT$9,'Jan 2019'!$G$1:$BK$1,0))/INDEX('Planning CPRP'!$G$10:$BA$168,MATCH('Planning Ngrps'!$A60,'Planning CPRP'!$A$10:$A$170,0),MATCH('Planning Ngrps'!AT$9,'Planning CPRP'!$G$9:$BA$9,0)),"")</f>
        <v/>
      </c>
      <c r="AU60" s="158" t="str">
        <f>IFERROR(INDEX('Jan 2019'!$G$2:$BK$158,MATCH('Planning Ngrps'!$A60,'Jan 2019'!$A$2:$A$160,0),MATCH(AU$9,'Jan 2019'!$G$1:$BK$1,0))/INDEX('Planning CPRP'!$G$10:$BA$168,MATCH('Planning Ngrps'!$A60,'Planning CPRP'!$A$10:$A$170,0),MATCH('Planning Ngrps'!AU$9,'Planning CPRP'!$G$9:$BA$9,0)),"")</f>
        <v/>
      </c>
      <c r="AV60" s="158" t="str">
        <f>IFERROR(INDEX('Jan 2019'!$G$2:$BK$158,MATCH('Planning Ngrps'!$A60,'Jan 2019'!$A$2:$A$160,0),MATCH(AV$9,'Jan 2019'!$G$1:$BK$1,0))/INDEX('Planning CPRP'!$G$10:$BA$168,MATCH('Planning Ngrps'!$A60,'Planning CPRP'!$A$10:$A$170,0),MATCH('Planning Ngrps'!AV$9,'Planning CPRP'!$G$9:$BA$9,0)),"")</f>
        <v/>
      </c>
      <c r="AW60" s="158" t="str">
        <f>IFERROR(INDEX('Jan 2019'!$G$2:$BK$158,MATCH('Planning Ngrps'!$A60,'Jan 2019'!$A$2:$A$160,0),MATCH(AW$9,'Jan 2019'!$G$1:$BK$1,0))/INDEX('Planning CPRP'!$G$10:$BA$168,MATCH('Planning Ngrps'!$A60,'Planning CPRP'!$A$10:$A$170,0),MATCH('Planning Ngrps'!AW$9,'Planning CPRP'!$G$9:$BA$9,0)),"")</f>
        <v/>
      </c>
      <c r="AX60" s="158" t="str">
        <f>IFERROR(INDEX('Jan 2019'!$G$2:$BK$158,MATCH('Planning Ngrps'!$A60,'Jan 2019'!$A$2:$A$160,0),MATCH(AX$9,'Jan 2019'!$G$1:$BK$1,0))/INDEX('Planning CPRP'!$G$10:$BA$168,MATCH('Planning Ngrps'!$A60,'Planning CPRP'!$A$10:$A$170,0),MATCH('Planning Ngrps'!AX$9,'Planning CPRP'!$G$9:$BA$9,0)),"")</f>
        <v/>
      </c>
      <c r="AY60" s="158" t="str">
        <f>IFERROR(INDEX('Jan 2019'!$G$2:$BK$158,MATCH('Planning Ngrps'!$A60,'Jan 2019'!$A$2:$A$160,0),MATCH(AY$9,'Jan 2019'!$G$1:$BK$1,0))/INDEX('Planning CPRP'!$G$10:$BA$168,MATCH('Planning Ngrps'!$A60,'Planning CPRP'!$A$10:$A$170,0),MATCH('Planning Ngrps'!AY$9,'Planning CPRP'!$G$9:$BA$9,0)),"")</f>
        <v/>
      </c>
      <c r="AZ60" s="158" t="str">
        <f>IFERROR(INDEX('Jan 2019'!$G$2:$BK$158,MATCH('Planning Ngrps'!$A60,'Jan 2019'!$A$2:$A$160,0),MATCH(AZ$9,'Jan 2019'!$G$1:$BK$1,0))/INDEX('Planning CPRP'!$G$10:$BA$168,MATCH('Planning Ngrps'!$A60,'Planning CPRP'!$A$10:$A$170,0),MATCH('Planning Ngrps'!AZ$9,'Planning CPRP'!$G$9:$BA$9,0)),"")</f>
        <v/>
      </c>
      <c r="BA60" s="158" t="str">
        <f>IFERROR(INDEX('Jan 2019'!$G$2:$BK$158,MATCH('Planning Ngrps'!$A60,'Jan 2019'!$A$2:$A$160,0),MATCH(BA$9,'Jan 2019'!$G$1:$BK$1,0))/INDEX('Planning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IFERROR(INDEX('Jan 2019'!$G$2:$BK$158,MATCH('Planning Ngrps'!$A61,'Jan 2019'!$A$2:$A$160,0),MATCH(G$9,'Jan 2019'!$G$1:$BK$1,0))/INDEX('Planning CPRP'!$G$10:$BA$168,MATCH('Planning Ngrps'!$A61,'Planning CPRP'!$A$10:$A$170,0),MATCH('Planning Ngrps'!G$9,'Planning CPRP'!$G$9:$BA$9,0)),"")</f>
        <v/>
      </c>
      <c r="H61" s="158" t="str">
        <f>IFERROR(INDEX('Jan 2019'!$G$2:$BK$158,MATCH('Planning Ngrps'!$A61,'Jan 2019'!$A$2:$A$160,0),MATCH(H$9,'Jan 2019'!$G$1:$BK$1,0))/INDEX('Planning CPRP'!$G$10:$BA$168,MATCH('Planning Ngrps'!$A61,'Planning CPRP'!$A$10:$A$170,0),MATCH('Planning Ngrps'!H$9,'Planning CPRP'!$G$9:$BA$9,0)),"")</f>
        <v/>
      </c>
      <c r="I61" s="158" t="str">
        <f>IFERROR(INDEX('Jan 2019'!$G$2:$BK$158,MATCH('Planning Ngrps'!$A61,'Jan 2019'!$A$2:$A$160,0),MATCH(I$9,'Jan 2019'!$G$1:$BK$1,0))/INDEX('Planning CPRP'!$G$10:$BA$168,MATCH('Planning Ngrps'!$A61,'Planning CPRP'!$A$10:$A$170,0),MATCH('Planning Ngrps'!I$9,'Planning CPRP'!$G$9:$BA$9,0)),"")</f>
        <v/>
      </c>
      <c r="J61" s="158" t="str">
        <f>IFERROR(INDEX('Jan 2019'!$G$2:$BK$158,MATCH('Planning Ngrps'!$A61,'Jan 2019'!$A$2:$A$160,0),MATCH(J$9,'Jan 2019'!$G$1:$BK$1,0))/INDEX('Planning CPRP'!$G$10:$BA$168,MATCH('Planning Ngrps'!$A61,'Planning CPRP'!$A$10:$A$170,0),MATCH('Planning Ngrps'!J$9,'Planning CPRP'!$G$9:$BA$9,0)),"")</f>
        <v/>
      </c>
      <c r="K61" s="158" t="str">
        <f>IFERROR(INDEX('Jan 2019'!$G$2:$BK$158,MATCH('Planning Ngrps'!$A61,'Jan 2019'!$A$2:$A$160,0),MATCH(K$9,'Jan 2019'!$G$1:$BK$1,0))/INDEX('Planning CPRP'!$G$10:$BA$168,MATCH('Planning Ngrps'!$A61,'Planning CPRP'!$A$10:$A$170,0),MATCH('Planning Ngrps'!K$9,'Planning CPRP'!$G$9:$BA$9,0)),"")</f>
        <v/>
      </c>
      <c r="L61" s="158" t="str">
        <f>IFERROR(INDEX('Jan 2019'!$G$2:$BK$158,MATCH('Planning Ngrps'!$A61,'Jan 2019'!$A$2:$A$160,0),MATCH(L$9,'Jan 2019'!$G$1:$BK$1,0))/INDEX('Planning CPRP'!$G$10:$BA$168,MATCH('Planning Ngrps'!$A61,'Planning CPRP'!$A$10:$A$170,0),MATCH('Planning Ngrps'!L$9,'Planning CPRP'!$G$9:$BA$9,0)),"")</f>
        <v/>
      </c>
      <c r="M61" s="158" t="str">
        <f>IFERROR(INDEX('Jan 2019'!$G$2:$BK$158,MATCH('Planning Ngrps'!$A61,'Jan 2019'!$A$2:$A$160,0),MATCH(M$9,'Jan 2019'!$G$1:$BK$1,0))/INDEX('Planning CPRP'!$G$10:$BA$168,MATCH('Planning Ngrps'!$A61,'Planning CPRP'!$A$10:$A$170,0),MATCH('Planning Ngrps'!M$9,'Planning CPRP'!$G$9:$BA$9,0)),"")</f>
        <v/>
      </c>
      <c r="N61" s="158" t="str">
        <f>IFERROR(INDEX('Jan 2019'!$G$2:$BK$158,MATCH('Planning Ngrps'!$A61,'Jan 2019'!$A$2:$A$160,0),MATCH(N$9,'Jan 2019'!$G$1:$BK$1,0))/INDEX('Planning CPRP'!$G$10:$BA$168,MATCH('Planning Ngrps'!$A61,'Planning CPRP'!$A$10:$A$170,0),MATCH('Planning Ngrps'!N$9,'Planning CPRP'!$G$9:$BA$9,0)),"")</f>
        <v/>
      </c>
      <c r="O61" s="158" t="str">
        <f>IFERROR(INDEX('Jan 2019'!$G$2:$BK$158,MATCH('Planning Ngrps'!$A61,'Jan 2019'!$A$2:$A$160,0),MATCH(O$9,'Jan 2019'!$G$1:$BK$1,0))/INDEX('Planning CPRP'!$G$10:$BA$168,MATCH('Planning Ngrps'!$A61,'Planning CPRP'!$A$10:$A$170,0),MATCH('Planning Ngrps'!O$9,'Planning CPRP'!$G$9:$BA$9,0)),"")</f>
        <v/>
      </c>
      <c r="P61" s="158" t="str">
        <f>IFERROR(INDEX('Jan 2019'!$G$2:$BK$158,MATCH('Planning Ngrps'!$A61,'Jan 2019'!$A$2:$A$160,0),MATCH(P$9,'Jan 2019'!$G$1:$BK$1,0))/INDEX('Planning CPRP'!$G$10:$BA$168,MATCH('Planning Ngrps'!$A61,'Planning CPRP'!$A$10:$A$170,0),MATCH('Planning Ngrps'!P$9,'Planning CPRP'!$G$9:$BA$9,0)),"")</f>
        <v/>
      </c>
      <c r="Q61" s="158" t="str">
        <f>IFERROR(INDEX('Jan 2019'!$G$2:$BK$158,MATCH('Planning Ngrps'!$A61,'Jan 2019'!$A$2:$A$160,0),MATCH(Q$9,'Jan 2019'!$G$1:$BK$1,0))/INDEX('Planning CPRP'!$G$10:$BA$168,MATCH('Planning Ngrps'!$A61,'Planning CPRP'!$A$10:$A$170,0),MATCH('Planning Ngrps'!Q$9,'Planning CPRP'!$G$9:$BA$9,0)),"")</f>
        <v/>
      </c>
      <c r="R61" s="158" t="str">
        <f>IFERROR(INDEX('Jan 2019'!$G$2:$BK$158,MATCH('Planning Ngrps'!$A61,'Jan 2019'!$A$2:$A$160,0),MATCH(R$9,'Jan 2019'!$G$1:$BK$1,0))/INDEX('Planning CPRP'!$G$10:$BA$168,MATCH('Planning Ngrps'!$A61,'Planning CPRP'!$A$10:$A$170,0),MATCH('Planning Ngrps'!R$9,'Planning CPRP'!$G$9:$BA$9,0)),"")</f>
        <v/>
      </c>
      <c r="S61" s="158" t="str">
        <f>IFERROR(INDEX('Jan 2019'!$G$2:$BK$158,MATCH('Planning Ngrps'!$A61,'Jan 2019'!$A$2:$A$160,0),MATCH(S$9,'Jan 2019'!$G$1:$BK$1,0))/INDEX('Planning CPRP'!$G$10:$BA$168,MATCH('Planning Ngrps'!$A61,'Planning CPRP'!$A$10:$A$170,0),MATCH('Planning Ngrps'!S$9,'Planning CPRP'!$G$9:$BA$9,0)),"")</f>
        <v/>
      </c>
      <c r="T61" s="158" t="str">
        <f>IFERROR(INDEX('Jan 2019'!$G$2:$BK$158,MATCH('Planning Ngrps'!$A61,'Jan 2019'!$A$2:$A$160,0),MATCH(T$9,'Jan 2019'!$G$1:$BK$1,0))/INDEX('Planning CPRP'!$G$10:$BA$168,MATCH('Planning Ngrps'!$A61,'Planning CPRP'!$A$10:$A$170,0),MATCH('Planning Ngrps'!T$9,'Planning CPRP'!$G$9:$BA$9,0)),"")</f>
        <v/>
      </c>
      <c r="U61" s="158" t="str">
        <f>IFERROR(INDEX('Jan 2019'!$G$2:$BK$158,MATCH('Planning Ngrps'!$A61,'Jan 2019'!$A$2:$A$160,0),MATCH(U$9,'Jan 2019'!$G$1:$BK$1,0))/INDEX('Planning CPRP'!$G$10:$BA$168,MATCH('Planning Ngrps'!$A61,'Planning CPRP'!$A$10:$A$170,0),MATCH('Planning Ngrps'!U$9,'Planning CPRP'!$G$9:$BA$9,0)),"")</f>
        <v/>
      </c>
      <c r="V61" s="158" t="str">
        <f>IFERROR(INDEX('Jan 2019'!$G$2:$BK$158,MATCH('Planning Ngrps'!$A61,'Jan 2019'!$A$2:$A$160,0),MATCH(V$9,'Jan 2019'!$G$1:$BK$1,0))/INDEX('Planning CPRP'!$G$10:$BA$168,MATCH('Planning Ngrps'!$A61,'Planning CPRP'!$A$10:$A$170,0),MATCH('Planning Ngrps'!V$9,'Planning CPRP'!$G$9:$BA$9,0)),"")</f>
        <v/>
      </c>
      <c r="W61" s="158" t="str">
        <f>IFERROR(INDEX('Jan 2019'!$G$2:$BK$158,MATCH('Planning Ngrps'!$A61,'Jan 2019'!$A$2:$A$160,0),MATCH(W$9,'Jan 2019'!$G$1:$BK$1,0))/INDEX('Planning CPRP'!$G$10:$BA$168,MATCH('Planning Ngrps'!$A61,'Planning CPRP'!$A$10:$A$170,0),MATCH('Planning Ngrps'!W$9,'Planning CPRP'!$G$9:$BA$9,0)),"")</f>
        <v/>
      </c>
      <c r="X61" s="158" t="str">
        <f>IFERROR(INDEX('Jan 2019'!$G$2:$BK$158,MATCH('Planning Ngrps'!$A61,'Jan 2019'!$A$2:$A$160,0),MATCH(X$9,'Jan 2019'!$G$1:$BK$1,0))/INDEX('Planning CPRP'!$G$10:$BA$168,MATCH('Planning Ngrps'!$A61,'Planning CPRP'!$A$10:$A$170,0),MATCH('Planning Ngrps'!X$9,'Planning CPRP'!$G$9:$BA$9,0)),"")</f>
        <v/>
      </c>
      <c r="Y61" s="158" t="str">
        <f>IFERROR(INDEX('Jan 2019'!$G$2:$BK$158,MATCH('Planning Ngrps'!$A61,'Jan 2019'!$A$2:$A$160,0),MATCH(Y$9,'Jan 2019'!$G$1:$BK$1,0))/INDEX('Planning CPRP'!$G$10:$BA$168,MATCH('Planning Ngrps'!$A61,'Planning CPRP'!$A$10:$A$170,0),MATCH('Planning Ngrps'!Y$9,'Planning CPRP'!$G$9:$BA$9,0)),"")</f>
        <v/>
      </c>
      <c r="Z61" s="158" t="str">
        <f>IFERROR(INDEX('Jan 2019'!$G$2:$BK$158,MATCH('Planning Ngrps'!$A61,'Jan 2019'!$A$2:$A$160,0),MATCH(Z$9,'Jan 2019'!$G$1:$BK$1,0))/INDEX('Planning CPRP'!$G$10:$BA$168,MATCH('Planning Ngrps'!$A61,'Planning CPRP'!$A$10:$A$170,0),MATCH('Planning Ngrps'!Z$9,'Planning CPRP'!$G$9:$BA$9,0)),"")</f>
        <v/>
      </c>
      <c r="AA61" s="158" t="str">
        <f>IFERROR(INDEX('Jan 2019'!$G$2:$BK$158,MATCH('Planning Ngrps'!$A61,'Jan 2019'!$A$2:$A$160,0),MATCH(AA$9,'Jan 2019'!$G$1:$BK$1,0))/INDEX('Planning CPRP'!$G$10:$BA$168,MATCH('Planning Ngrps'!$A61,'Planning CPRP'!$A$10:$A$170,0),MATCH('Planning Ngrps'!AA$9,'Planning CPRP'!$G$9:$BA$9,0)),"")</f>
        <v/>
      </c>
      <c r="AB61" s="158" t="str">
        <f>IFERROR(INDEX('Jan 2019'!$G$2:$BK$158,MATCH('Planning Ngrps'!$A61,'Jan 2019'!$A$2:$A$160,0),MATCH(AB$9,'Jan 2019'!$G$1:$BK$1,0))/INDEX('Planning CPRP'!$G$10:$BA$168,MATCH('Planning Ngrps'!$A61,'Planning CPRP'!$A$10:$A$170,0),MATCH('Planning Ngrps'!AB$9,'Planning CPRP'!$G$9:$BA$9,0)),"")</f>
        <v/>
      </c>
      <c r="AC61" s="158" t="str">
        <f>IFERROR(INDEX('Jan 2019'!$G$2:$BK$158,MATCH('Planning Ngrps'!$A61,'Jan 2019'!$A$2:$A$160,0),MATCH(AC$9,'Jan 2019'!$G$1:$BK$1,0))/INDEX('Planning CPRP'!$G$10:$BA$168,MATCH('Planning Ngrps'!$A61,'Planning CPRP'!$A$10:$A$170,0),MATCH('Planning Ngrps'!AC$9,'Planning CPRP'!$G$9:$BA$9,0)),"")</f>
        <v/>
      </c>
      <c r="AD61" s="158" t="str">
        <f>IFERROR(INDEX('Jan 2019'!$G$2:$BK$158,MATCH('Planning Ngrps'!$A61,'Jan 2019'!$A$2:$A$160,0),MATCH(AD$9,'Jan 2019'!$G$1:$BK$1,0))/INDEX('Planning CPRP'!$G$10:$BA$168,MATCH('Planning Ngrps'!$A61,'Planning CPRP'!$A$10:$A$170,0),MATCH('Planning Ngrps'!AD$9,'Planning CPRP'!$G$9:$BA$9,0)),"")</f>
        <v/>
      </c>
      <c r="AE61" s="158" t="str">
        <f>IFERROR(INDEX('Jan 2019'!$G$2:$BK$158,MATCH('Planning Ngrps'!$A61,'Jan 2019'!$A$2:$A$160,0),MATCH(AE$9,'Jan 2019'!$G$1:$BK$1,0))/INDEX('Planning CPRP'!$G$10:$BA$168,MATCH('Planning Ngrps'!$A61,'Planning CPRP'!$A$10:$A$170,0),MATCH('Planning Ngrps'!AE$9,'Planning CPRP'!$G$9:$BA$9,0)),"")</f>
        <v/>
      </c>
      <c r="AF61" s="158" t="str">
        <f>IFERROR(INDEX('Jan 2019'!$G$2:$BK$158,MATCH('Planning Ngrps'!$A61,'Jan 2019'!$A$2:$A$160,0),MATCH(AF$9,'Jan 2019'!$G$1:$BK$1,0))/INDEX('Planning CPRP'!$G$10:$BA$168,MATCH('Planning Ngrps'!$A61,'Planning CPRP'!$A$10:$A$170,0),MATCH('Planning Ngrps'!AF$9,'Planning CPRP'!$G$9:$BA$9,0)),"")</f>
        <v/>
      </c>
      <c r="AG61" s="158" t="str">
        <f>IFERROR(INDEX('Jan 2019'!$G$2:$BK$158,MATCH('Planning Ngrps'!$A61,'Jan 2019'!$A$2:$A$160,0),MATCH(AG$9,'Jan 2019'!$G$1:$BK$1,0))/INDEX('Planning CPRP'!$G$10:$BA$168,MATCH('Planning Ngrps'!$A61,'Planning CPRP'!$A$10:$A$170,0),MATCH('Planning Ngrps'!AG$9,'Planning CPRP'!$G$9:$BA$9,0)),"")</f>
        <v/>
      </c>
      <c r="AH61" s="158" t="str">
        <f>IFERROR(INDEX('Jan 2019'!$G$2:$BK$158,MATCH('Planning Ngrps'!$A61,'Jan 2019'!$A$2:$A$160,0),MATCH(AH$9,'Jan 2019'!$G$1:$BK$1,0))/INDEX('Planning CPRP'!$G$10:$BA$168,MATCH('Planning Ngrps'!$A61,'Planning CPRP'!$A$10:$A$170,0),MATCH('Planning Ngrps'!AH$9,'Planning CPRP'!$G$9:$BA$9,0)),"")</f>
        <v/>
      </c>
      <c r="AI61" s="158" t="str">
        <f>IFERROR(INDEX('Jan 2019'!$G$2:$BK$158,MATCH('Planning Ngrps'!$A61,'Jan 2019'!$A$2:$A$160,0),MATCH(AI$9,'Jan 2019'!$G$1:$BK$1,0))/INDEX('Planning CPRP'!$G$10:$BA$168,MATCH('Planning Ngrps'!$A61,'Planning CPRP'!$A$10:$A$170,0),MATCH('Planning Ngrps'!AI$9,'Planning CPRP'!$G$9:$BA$9,0)),"")</f>
        <v/>
      </c>
      <c r="AJ61" s="158" t="str">
        <f>IFERROR(INDEX('Jan 2019'!$G$2:$BK$158,MATCH('Planning Ngrps'!$A61,'Jan 2019'!$A$2:$A$160,0),MATCH(AJ$9,'Jan 2019'!$G$1:$BK$1,0))/INDEX('Planning CPRP'!$G$10:$BA$168,MATCH('Planning Ngrps'!$A61,'Planning CPRP'!$A$10:$A$170,0),MATCH('Planning Ngrps'!AJ$9,'Planning CPRP'!$G$9:$BA$9,0)),"")</f>
        <v/>
      </c>
      <c r="AK61" s="158" t="str">
        <f>IFERROR(INDEX('Jan 2019'!$G$2:$BK$158,MATCH('Planning Ngrps'!$A61,'Jan 2019'!$A$2:$A$160,0),MATCH(AK$9,'Jan 2019'!$G$1:$BK$1,0))/INDEX('Planning CPRP'!$G$10:$BA$168,MATCH('Planning Ngrps'!$A61,'Planning CPRP'!$A$10:$A$170,0),MATCH('Planning Ngrps'!AK$9,'Planning CPRP'!$G$9:$BA$9,0)),"")</f>
        <v/>
      </c>
      <c r="AL61" s="158" t="str">
        <f>IFERROR(INDEX('Jan 2019'!$G$2:$BK$158,MATCH('Planning Ngrps'!$A61,'Jan 2019'!$A$2:$A$160,0),MATCH(AL$9,'Jan 2019'!$G$1:$BK$1,0))/INDEX('Planning CPRP'!$G$10:$BA$168,MATCH('Planning Ngrps'!$A61,'Planning CPRP'!$A$10:$A$170,0),MATCH('Planning Ngrps'!AL$9,'Planning CPRP'!$G$9:$BA$9,0)),"")</f>
        <v/>
      </c>
      <c r="AM61" s="158" t="str">
        <f>IFERROR(INDEX('Jan 2019'!$G$2:$BK$158,MATCH('Planning Ngrps'!$A61,'Jan 2019'!$A$2:$A$160,0),MATCH(AM$9,'Jan 2019'!$G$1:$BK$1,0))/INDEX('Planning CPRP'!$G$10:$BA$168,MATCH('Planning Ngrps'!$A61,'Planning CPRP'!$A$10:$A$170,0),MATCH('Planning Ngrps'!AM$9,'Planning CPRP'!$G$9:$BA$9,0)),"")</f>
        <v/>
      </c>
      <c r="AN61" s="158" t="str">
        <f>IFERROR(INDEX('Jan 2019'!$G$2:$BK$158,MATCH('Planning Ngrps'!$A61,'Jan 2019'!$A$2:$A$160,0),MATCH(AN$9,'Jan 2019'!$G$1:$BK$1,0))/INDEX('Planning CPRP'!$G$10:$BA$168,MATCH('Planning Ngrps'!$A61,'Planning CPRP'!$A$10:$A$170,0),MATCH('Planning Ngrps'!AN$9,'Planning CPRP'!$G$9:$BA$9,0)),"")</f>
        <v/>
      </c>
      <c r="AO61" s="158" t="str">
        <f>IFERROR(INDEX('Jan 2019'!$G$2:$BK$158,MATCH('Planning Ngrps'!$A61,'Jan 2019'!$A$2:$A$160,0),MATCH(AO$9,'Jan 2019'!$G$1:$BK$1,0))/INDEX('Planning CPRP'!$G$10:$BA$168,MATCH('Planning Ngrps'!$A61,'Planning CPRP'!$A$10:$A$170,0),MATCH('Planning Ngrps'!AO$9,'Planning CPRP'!$G$9:$BA$9,0)),"")</f>
        <v/>
      </c>
      <c r="AP61" s="158" t="str">
        <f>IFERROR(INDEX('Jan 2019'!$G$2:$BK$158,MATCH('Planning Ngrps'!$A61,'Jan 2019'!$A$2:$A$160,0),MATCH(AP$9,'Jan 2019'!$G$1:$BK$1,0))/INDEX('Planning CPRP'!$G$10:$BA$168,MATCH('Planning Ngrps'!$A61,'Planning CPRP'!$A$10:$A$170,0),MATCH('Planning Ngrps'!AP$9,'Planning CPRP'!$G$9:$BA$9,0)),"")</f>
        <v/>
      </c>
      <c r="AQ61" s="158" t="str">
        <f>IFERROR(INDEX('Jan 2019'!$G$2:$BK$158,MATCH('Planning Ngrps'!$A61,'Jan 2019'!$A$2:$A$160,0),MATCH(AQ$9,'Jan 2019'!$G$1:$BK$1,0))/INDEX('Planning CPRP'!$G$10:$BA$168,MATCH('Planning Ngrps'!$A61,'Planning CPRP'!$A$10:$A$170,0),MATCH('Planning Ngrps'!AQ$9,'Planning CPRP'!$G$9:$BA$9,0)),"")</f>
        <v/>
      </c>
      <c r="AR61" s="158" t="str">
        <f>IFERROR(INDEX('Jan 2019'!$G$2:$BK$158,MATCH('Planning Ngrps'!$A61,'Jan 2019'!$A$2:$A$160,0),MATCH(AR$9,'Jan 2019'!$G$1:$BK$1,0))/INDEX('Planning CPRP'!$G$10:$BA$168,MATCH('Planning Ngrps'!$A61,'Planning CPRP'!$A$10:$A$170,0),MATCH('Planning Ngrps'!AR$9,'Planning CPRP'!$G$9:$BA$9,0)),"")</f>
        <v/>
      </c>
      <c r="AS61" s="158" t="str">
        <f>IFERROR(INDEX('Jan 2019'!$G$2:$BK$158,MATCH('Planning Ngrps'!$A61,'Jan 2019'!$A$2:$A$160,0),MATCH(AS$9,'Jan 2019'!$G$1:$BK$1,0))/INDEX('Planning CPRP'!$G$10:$BA$168,MATCH('Planning Ngrps'!$A61,'Planning CPRP'!$A$10:$A$170,0),MATCH('Planning Ngrps'!AS$9,'Planning CPRP'!$G$9:$BA$9,0)),"")</f>
        <v/>
      </c>
      <c r="AT61" s="158" t="str">
        <f>IFERROR(INDEX('Jan 2019'!$G$2:$BK$158,MATCH('Planning Ngrps'!$A61,'Jan 2019'!$A$2:$A$160,0),MATCH(AT$9,'Jan 2019'!$G$1:$BK$1,0))/INDEX('Planning CPRP'!$G$10:$BA$168,MATCH('Planning Ngrps'!$A61,'Planning CPRP'!$A$10:$A$170,0),MATCH('Planning Ngrps'!AT$9,'Planning CPRP'!$G$9:$BA$9,0)),"")</f>
        <v/>
      </c>
      <c r="AU61" s="158" t="str">
        <f>IFERROR(INDEX('Jan 2019'!$G$2:$BK$158,MATCH('Planning Ngrps'!$A61,'Jan 2019'!$A$2:$A$160,0),MATCH(AU$9,'Jan 2019'!$G$1:$BK$1,0))/INDEX('Planning CPRP'!$G$10:$BA$168,MATCH('Planning Ngrps'!$A61,'Planning CPRP'!$A$10:$A$170,0),MATCH('Planning Ngrps'!AU$9,'Planning CPRP'!$G$9:$BA$9,0)),"")</f>
        <v/>
      </c>
      <c r="AV61" s="158" t="str">
        <f>IFERROR(INDEX('Jan 2019'!$G$2:$BK$158,MATCH('Planning Ngrps'!$A61,'Jan 2019'!$A$2:$A$160,0),MATCH(AV$9,'Jan 2019'!$G$1:$BK$1,0))/INDEX('Planning CPRP'!$G$10:$BA$168,MATCH('Planning Ngrps'!$A61,'Planning CPRP'!$A$10:$A$170,0),MATCH('Planning Ngrps'!AV$9,'Planning CPRP'!$G$9:$BA$9,0)),"")</f>
        <v/>
      </c>
      <c r="AW61" s="158" t="str">
        <f>IFERROR(INDEX('Jan 2019'!$G$2:$BK$158,MATCH('Planning Ngrps'!$A61,'Jan 2019'!$A$2:$A$160,0),MATCH(AW$9,'Jan 2019'!$G$1:$BK$1,0))/INDEX('Planning CPRP'!$G$10:$BA$168,MATCH('Planning Ngrps'!$A61,'Planning CPRP'!$A$10:$A$170,0),MATCH('Planning Ngrps'!AW$9,'Planning CPRP'!$G$9:$BA$9,0)),"")</f>
        <v/>
      </c>
      <c r="AX61" s="158" t="str">
        <f>IFERROR(INDEX('Jan 2019'!$G$2:$BK$158,MATCH('Planning Ngrps'!$A61,'Jan 2019'!$A$2:$A$160,0),MATCH(AX$9,'Jan 2019'!$G$1:$BK$1,0))/INDEX('Planning CPRP'!$G$10:$BA$168,MATCH('Planning Ngrps'!$A61,'Planning CPRP'!$A$10:$A$170,0),MATCH('Planning Ngrps'!AX$9,'Planning CPRP'!$G$9:$BA$9,0)),"")</f>
        <v/>
      </c>
      <c r="AY61" s="158" t="str">
        <f>IFERROR(INDEX('Jan 2019'!$G$2:$BK$158,MATCH('Planning Ngrps'!$A61,'Jan 2019'!$A$2:$A$160,0),MATCH(AY$9,'Jan 2019'!$G$1:$BK$1,0))/INDEX('Planning CPRP'!$G$10:$BA$168,MATCH('Planning Ngrps'!$A61,'Planning CPRP'!$A$10:$A$170,0),MATCH('Planning Ngrps'!AY$9,'Planning CPRP'!$G$9:$BA$9,0)),"")</f>
        <v/>
      </c>
      <c r="AZ61" s="158" t="str">
        <f>IFERROR(INDEX('Jan 2019'!$G$2:$BK$158,MATCH('Planning Ngrps'!$A61,'Jan 2019'!$A$2:$A$160,0),MATCH(AZ$9,'Jan 2019'!$G$1:$BK$1,0))/INDEX('Planning CPRP'!$G$10:$BA$168,MATCH('Planning Ngrps'!$A61,'Planning CPRP'!$A$10:$A$170,0),MATCH('Planning Ngrps'!AZ$9,'Planning CPRP'!$G$9:$BA$9,0)),"")</f>
        <v/>
      </c>
      <c r="BA61" s="158" t="str">
        <f>IFERROR(INDEX('Jan 2019'!$G$2:$BK$158,MATCH('Planning Ngrps'!$A61,'Jan 2019'!$A$2:$A$160,0),MATCH(BA$9,'Jan 2019'!$G$1:$BK$1,0))/INDEX('Planning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IFERROR(INDEX('Jan 2019'!$G$2:$BK$158,MATCH('Planning Ngrps'!$A62,'Jan 2019'!$A$2:$A$160,0),MATCH(G$9,'Jan 2019'!$G$1:$BK$1,0))/INDEX('Planning CPRP'!$G$10:$BA$168,MATCH('Planning Ngrps'!$A62,'Planning CPRP'!$A$10:$A$170,0),MATCH('Planning Ngrps'!G$9,'Planning CPRP'!$G$9:$BA$9,0)),"")</f>
        <v/>
      </c>
      <c r="H62" s="158" t="str">
        <f>IFERROR(INDEX('Jan 2019'!$G$2:$BK$158,MATCH('Planning Ngrps'!$A62,'Jan 2019'!$A$2:$A$160,0),MATCH(H$9,'Jan 2019'!$G$1:$BK$1,0))/INDEX('Planning CPRP'!$G$10:$BA$168,MATCH('Planning Ngrps'!$A62,'Planning CPRP'!$A$10:$A$170,0),MATCH('Planning Ngrps'!H$9,'Planning CPRP'!$G$9:$BA$9,0)),"")</f>
        <v/>
      </c>
      <c r="I62" s="158" t="str">
        <f>IFERROR(INDEX('Jan 2019'!$G$2:$BK$158,MATCH('Planning Ngrps'!$A62,'Jan 2019'!$A$2:$A$160,0),MATCH(I$9,'Jan 2019'!$G$1:$BK$1,0))/INDEX('Planning CPRP'!$G$10:$BA$168,MATCH('Planning Ngrps'!$A62,'Planning CPRP'!$A$10:$A$170,0),MATCH('Planning Ngrps'!I$9,'Planning CPRP'!$G$9:$BA$9,0)),"")</f>
        <v/>
      </c>
      <c r="J62" s="158" t="str">
        <f>IFERROR(INDEX('Jan 2019'!$G$2:$BK$158,MATCH('Planning Ngrps'!$A62,'Jan 2019'!$A$2:$A$160,0),MATCH(J$9,'Jan 2019'!$G$1:$BK$1,0))/INDEX('Planning CPRP'!$G$10:$BA$168,MATCH('Planning Ngrps'!$A62,'Planning CPRP'!$A$10:$A$170,0),MATCH('Planning Ngrps'!J$9,'Planning CPRP'!$G$9:$BA$9,0)),"")</f>
        <v/>
      </c>
      <c r="K62" s="158" t="str">
        <f>IFERROR(INDEX('Jan 2019'!$G$2:$BK$158,MATCH('Planning Ngrps'!$A62,'Jan 2019'!$A$2:$A$160,0),MATCH(K$9,'Jan 2019'!$G$1:$BK$1,0))/INDEX('Planning CPRP'!$G$10:$BA$168,MATCH('Planning Ngrps'!$A62,'Planning CPRP'!$A$10:$A$170,0),MATCH('Planning Ngrps'!K$9,'Planning CPRP'!$G$9:$BA$9,0)),"")</f>
        <v/>
      </c>
      <c r="L62" s="158" t="str">
        <f>IFERROR(INDEX('Jan 2019'!$G$2:$BK$158,MATCH('Planning Ngrps'!$A62,'Jan 2019'!$A$2:$A$160,0),MATCH(L$9,'Jan 2019'!$G$1:$BK$1,0))/INDEX('Planning CPRP'!$G$10:$BA$168,MATCH('Planning Ngrps'!$A62,'Planning CPRP'!$A$10:$A$170,0),MATCH('Planning Ngrps'!L$9,'Planning CPRP'!$G$9:$BA$9,0)),"")</f>
        <v/>
      </c>
      <c r="M62" s="158" t="str">
        <f>IFERROR(INDEX('Jan 2019'!$G$2:$BK$158,MATCH('Planning Ngrps'!$A62,'Jan 2019'!$A$2:$A$160,0),MATCH(M$9,'Jan 2019'!$G$1:$BK$1,0))/INDEX('Planning CPRP'!$G$10:$BA$168,MATCH('Planning Ngrps'!$A62,'Planning CPRP'!$A$10:$A$170,0),MATCH('Planning Ngrps'!M$9,'Planning CPRP'!$G$9:$BA$9,0)),"")</f>
        <v/>
      </c>
      <c r="N62" s="158" t="str">
        <f>IFERROR(INDEX('Jan 2019'!$G$2:$BK$158,MATCH('Planning Ngrps'!$A62,'Jan 2019'!$A$2:$A$160,0),MATCH(N$9,'Jan 2019'!$G$1:$BK$1,0))/INDEX('Planning CPRP'!$G$10:$BA$168,MATCH('Planning Ngrps'!$A62,'Planning CPRP'!$A$10:$A$170,0),MATCH('Planning Ngrps'!N$9,'Planning CPRP'!$G$9:$BA$9,0)),"")</f>
        <v/>
      </c>
      <c r="O62" s="158" t="str">
        <f>IFERROR(INDEX('Jan 2019'!$G$2:$BK$158,MATCH('Planning Ngrps'!$A62,'Jan 2019'!$A$2:$A$160,0),MATCH(O$9,'Jan 2019'!$G$1:$BK$1,0))/INDEX('Planning CPRP'!$G$10:$BA$168,MATCH('Planning Ngrps'!$A62,'Planning CPRP'!$A$10:$A$170,0),MATCH('Planning Ngrps'!O$9,'Planning CPRP'!$G$9:$BA$9,0)),"")</f>
        <v/>
      </c>
      <c r="P62" s="158" t="str">
        <f>IFERROR(INDEX('Jan 2019'!$G$2:$BK$158,MATCH('Planning Ngrps'!$A62,'Jan 2019'!$A$2:$A$160,0),MATCH(P$9,'Jan 2019'!$G$1:$BK$1,0))/INDEX('Planning CPRP'!$G$10:$BA$168,MATCH('Planning Ngrps'!$A62,'Planning CPRP'!$A$10:$A$170,0),MATCH('Planning Ngrps'!P$9,'Planning CPRP'!$G$9:$BA$9,0)),"")</f>
        <v/>
      </c>
      <c r="Q62" s="158" t="str">
        <f>IFERROR(INDEX('Jan 2019'!$G$2:$BK$158,MATCH('Planning Ngrps'!$A62,'Jan 2019'!$A$2:$A$160,0),MATCH(Q$9,'Jan 2019'!$G$1:$BK$1,0))/INDEX('Planning CPRP'!$G$10:$BA$168,MATCH('Planning Ngrps'!$A62,'Planning CPRP'!$A$10:$A$170,0),MATCH('Planning Ngrps'!Q$9,'Planning CPRP'!$G$9:$BA$9,0)),"")</f>
        <v/>
      </c>
      <c r="R62" s="158" t="str">
        <f>IFERROR(INDEX('Jan 2019'!$G$2:$BK$158,MATCH('Planning Ngrps'!$A62,'Jan 2019'!$A$2:$A$160,0),MATCH(R$9,'Jan 2019'!$G$1:$BK$1,0))/INDEX('Planning CPRP'!$G$10:$BA$168,MATCH('Planning Ngrps'!$A62,'Planning CPRP'!$A$10:$A$170,0),MATCH('Planning Ngrps'!R$9,'Planning CPRP'!$G$9:$BA$9,0)),"")</f>
        <v/>
      </c>
      <c r="S62" s="158" t="str">
        <f>IFERROR(INDEX('Jan 2019'!$G$2:$BK$158,MATCH('Planning Ngrps'!$A62,'Jan 2019'!$A$2:$A$160,0),MATCH(S$9,'Jan 2019'!$G$1:$BK$1,0))/INDEX('Planning CPRP'!$G$10:$BA$168,MATCH('Planning Ngrps'!$A62,'Planning CPRP'!$A$10:$A$170,0),MATCH('Planning Ngrps'!S$9,'Planning CPRP'!$G$9:$BA$9,0)),"")</f>
        <v/>
      </c>
      <c r="T62" s="158" t="str">
        <f>IFERROR(INDEX('Jan 2019'!$G$2:$BK$158,MATCH('Planning Ngrps'!$A62,'Jan 2019'!$A$2:$A$160,0),MATCH(T$9,'Jan 2019'!$G$1:$BK$1,0))/INDEX('Planning CPRP'!$G$10:$BA$168,MATCH('Planning Ngrps'!$A62,'Planning CPRP'!$A$10:$A$170,0),MATCH('Planning Ngrps'!T$9,'Planning CPRP'!$G$9:$BA$9,0)),"")</f>
        <v/>
      </c>
      <c r="U62" s="158" t="str">
        <f>IFERROR(INDEX('Jan 2019'!$G$2:$BK$158,MATCH('Planning Ngrps'!$A62,'Jan 2019'!$A$2:$A$160,0),MATCH(U$9,'Jan 2019'!$G$1:$BK$1,0))/INDEX('Planning CPRP'!$G$10:$BA$168,MATCH('Planning Ngrps'!$A62,'Planning CPRP'!$A$10:$A$170,0),MATCH('Planning Ngrps'!U$9,'Planning CPRP'!$G$9:$BA$9,0)),"")</f>
        <v/>
      </c>
      <c r="V62" s="158" t="str">
        <f>IFERROR(INDEX('Jan 2019'!$G$2:$BK$158,MATCH('Planning Ngrps'!$A62,'Jan 2019'!$A$2:$A$160,0),MATCH(V$9,'Jan 2019'!$G$1:$BK$1,0))/INDEX('Planning CPRP'!$G$10:$BA$168,MATCH('Planning Ngrps'!$A62,'Planning CPRP'!$A$10:$A$170,0),MATCH('Planning Ngrps'!V$9,'Planning CPRP'!$G$9:$BA$9,0)),"")</f>
        <v/>
      </c>
      <c r="W62" s="158" t="str">
        <f>IFERROR(INDEX('Jan 2019'!$G$2:$BK$158,MATCH('Planning Ngrps'!$A62,'Jan 2019'!$A$2:$A$160,0),MATCH(W$9,'Jan 2019'!$G$1:$BK$1,0))/INDEX('Planning CPRP'!$G$10:$BA$168,MATCH('Planning Ngrps'!$A62,'Planning CPRP'!$A$10:$A$170,0),MATCH('Planning Ngrps'!W$9,'Planning CPRP'!$G$9:$BA$9,0)),"")</f>
        <v/>
      </c>
      <c r="X62" s="158" t="str">
        <f>IFERROR(INDEX('Jan 2019'!$G$2:$BK$158,MATCH('Planning Ngrps'!$A62,'Jan 2019'!$A$2:$A$160,0),MATCH(X$9,'Jan 2019'!$G$1:$BK$1,0))/INDEX('Planning CPRP'!$G$10:$BA$168,MATCH('Planning Ngrps'!$A62,'Planning CPRP'!$A$10:$A$170,0),MATCH('Planning Ngrps'!X$9,'Planning CPRP'!$G$9:$BA$9,0)),"")</f>
        <v/>
      </c>
      <c r="Y62" s="158" t="str">
        <f>IFERROR(INDEX('Jan 2019'!$G$2:$BK$158,MATCH('Planning Ngrps'!$A62,'Jan 2019'!$A$2:$A$160,0),MATCH(Y$9,'Jan 2019'!$G$1:$BK$1,0))/INDEX('Planning CPRP'!$G$10:$BA$168,MATCH('Planning Ngrps'!$A62,'Planning CPRP'!$A$10:$A$170,0),MATCH('Planning Ngrps'!Y$9,'Planning CPRP'!$G$9:$BA$9,0)),"")</f>
        <v/>
      </c>
      <c r="Z62" s="158" t="str">
        <f>IFERROR(INDEX('Jan 2019'!$G$2:$BK$158,MATCH('Planning Ngrps'!$A62,'Jan 2019'!$A$2:$A$160,0),MATCH(Z$9,'Jan 2019'!$G$1:$BK$1,0))/INDEX('Planning CPRP'!$G$10:$BA$168,MATCH('Planning Ngrps'!$A62,'Planning CPRP'!$A$10:$A$170,0),MATCH('Planning Ngrps'!Z$9,'Planning CPRP'!$G$9:$BA$9,0)),"")</f>
        <v/>
      </c>
      <c r="AA62" s="158" t="str">
        <f>IFERROR(INDEX('Jan 2019'!$G$2:$BK$158,MATCH('Planning Ngrps'!$A62,'Jan 2019'!$A$2:$A$160,0),MATCH(AA$9,'Jan 2019'!$G$1:$BK$1,0))/INDEX('Planning CPRP'!$G$10:$BA$168,MATCH('Planning Ngrps'!$A62,'Planning CPRP'!$A$10:$A$170,0),MATCH('Planning Ngrps'!AA$9,'Planning CPRP'!$G$9:$BA$9,0)),"")</f>
        <v/>
      </c>
      <c r="AB62" s="158" t="str">
        <f>IFERROR(INDEX('Jan 2019'!$G$2:$BK$158,MATCH('Planning Ngrps'!$A62,'Jan 2019'!$A$2:$A$160,0),MATCH(AB$9,'Jan 2019'!$G$1:$BK$1,0))/INDEX('Planning CPRP'!$G$10:$BA$168,MATCH('Planning Ngrps'!$A62,'Planning CPRP'!$A$10:$A$170,0),MATCH('Planning Ngrps'!AB$9,'Planning CPRP'!$G$9:$BA$9,0)),"")</f>
        <v/>
      </c>
      <c r="AC62" s="158" t="str">
        <f>IFERROR(INDEX('Jan 2019'!$G$2:$BK$158,MATCH('Planning Ngrps'!$A62,'Jan 2019'!$A$2:$A$160,0),MATCH(AC$9,'Jan 2019'!$G$1:$BK$1,0))/INDEX('Planning CPRP'!$G$10:$BA$168,MATCH('Planning Ngrps'!$A62,'Planning CPRP'!$A$10:$A$170,0),MATCH('Planning Ngrps'!AC$9,'Planning CPRP'!$G$9:$BA$9,0)),"")</f>
        <v/>
      </c>
      <c r="AD62" s="158" t="str">
        <f>IFERROR(INDEX('Jan 2019'!$G$2:$BK$158,MATCH('Planning Ngrps'!$A62,'Jan 2019'!$A$2:$A$160,0),MATCH(AD$9,'Jan 2019'!$G$1:$BK$1,0))/INDEX('Planning CPRP'!$G$10:$BA$168,MATCH('Planning Ngrps'!$A62,'Planning CPRP'!$A$10:$A$170,0),MATCH('Planning Ngrps'!AD$9,'Planning CPRP'!$G$9:$BA$9,0)),"")</f>
        <v/>
      </c>
      <c r="AE62" s="158" t="str">
        <f>IFERROR(INDEX('Jan 2019'!$G$2:$BK$158,MATCH('Planning Ngrps'!$A62,'Jan 2019'!$A$2:$A$160,0),MATCH(AE$9,'Jan 2019'!$G$1:$BK$1,0))/INDEX('Planning CPRP'!$G$10:$BA$168,MATCH('Planning Ngrps'!$A62,'Planning CPRP'!$A$10:$A$170,0),MATCH('Planning Ngrps'!AE$9,'Planning CPRP'!$G$9:$BA$9,0)),"")</f>
        <v/>
      </c>
      <c r="AF62" s="158" t="str">
        <f>IFERROR(INDEX('Jan 2019'!$G$2:$BK$158,MATCH('Planning Ngrps'!$A62,'Jan 2019'!$A$2:$A$160,0),MATCH(AF$9,'Jan 2019'!$G$1:$BK$1,0))/INDEX('Planning CPRP'!$G$10:$BA$168,MATCH('Planning Ngrps'!$A62,'Planning CPRP'!$A$10:$A$170,0),MATCH('Planning Ngrps'!AF$9,'Planning CPRP'!$G$9:$BA$9,0)),"")</f>
        <v/>
      </c>
      <c r="AG62" s="158" t="str">
        <f>IFERROR(INDEX('Jan 2019'!$G$2:$BK$158,MATCH('Planning Ngrps'!$A62,'Jan 2019'!$A$2:$A$160,0),MATCH(AG$9,'Jan 2019'!$G$1:$BK$1,0))/INDEX('Planning CPRP'!$G$10:$BA$168,MATCH('Planning Ngrps'!$A62,'Planning CPRP'!$A$10:$A$170,0),MATCH('Planning Ngrps'!AG$9,'Planning CPRP'!$G$9:$BA$9,0)),"")</f>
        <v/>
      </c>
      <c r="AH62" s="158" t="str">
        <f>IFERROR(INDEX('Jan 2019'!$G$2:$BK$158,MATCH('Planning Ngrps'!$A62,'Jan 2019'!$A$2:$A$160,0),MATCH(AH$9,'Jan 2019'!$G$1:$BK$1,0))/INDEX('Planning CPRP'!$G$10:$BA$168,MATCH('Planning Ngrps'!$A62,'Planning CPRP'!$A$10:$A$170,0),MATCH('Planning Ngrps'!AH$9,'Planning CPRP'!$G$9:$BA$9,0)),"")</f>
        <v/>
      </c>
      <c r="AI62" s="158" t="str">
        <f>IFERROR(INDEX('Jan 2019'!$G$2:$BK$158,MATCH('Planning Ngrps'!$A62,'Jan 2019'!$A$2:$A$160,0),MATCH(AI$9,'Jan 2019'!$G$1:$BK$1,0))/INDEX('Planning CPRP'!$G$10:$BA$168,MATCH('Planning Ngrps'!$A62,'Planning CPRP'!$A$10:$A$170,0),MATCH('Planning Ngrps'!AI$9,'Planning CPRP'!$G$9:$BA$9,0)),"")</f>
        <v/>
      </c>
      <c r="AJ62" s="158" t="str">
        <f>IFERROR(INDEX('Jan 2019'!$G$2:$BK$158,MATCH('Planning Ngrps'!$A62,'Jan 2019'!$A$2:$A$160,0),MATCH(AJ$9,'Jan 2019'!$G$1:$BK$1,0))/INDEX('Planning CPRP'!$G$10:$BA$168,MATCH('Planning Ngrps'!$A62,'Planning CPRP'!$A$10:$A$170,0),MATCH('Planning Ngrps'!AJ$9,'Planning CPRP'!$G$9:$BA$9,0)),"")</f>
        <v/>
      </c>
      <c r="AK62" s="158" t="str">
        <f>IFERROR(INDEX('Jan 2019'!$G$2:$BK$158,MATCH('Planning Ngrps'!$A62,'Jan 2019'!$A$2:$A$160,0),MATCH(AK$9,'Jan 2019'!$G$1:$BK$1,0))/INDEX('Planning CPRP'!$G$10:$BA$168,MATCH('Planning Ngrps'!$A62,'Planning CPRP'!$A$10:$A$170,0),MATCH('Planning Ngrps'!AK$9,'Planning CPRP'!$G$9:$BA$9,0)),"")</f>
        <v/>
      </c>
      <c r="AL62" s="158" t="str">
        <f>IFERROR(INDEX('Jan 2019'!$G$2:$BK$158,MATCH('Planning Ngrps'!$A62,'Jan 2019'!$A$2:$A$160,0),MATCH(AL$9,'Jan 2019'!$G$1:$BK$1,0))/INDEX('Planning CPRP'!$G$10:$BA$168,MATCH('Planning Ngrps'!$A62,'Planning CPRP'!$A$10:$A$170,0),MATCH('Planning Ngrps'!AL$9,'Planning CPRP'!$G$9:$BA$9,0)),"")</f>
        <v/>
      </c>
      <c r="AM62" s="158" t="str">
        <f>IFERROR(INDEX('Jan 2019'!$G$2:$BK$158,MATCH('Planning Ngrps'!$A62,'Jan 2019'!$A$2:$A$160,0),MATCH(AM$9,'Jan 2019'!$G$1:$BK$1,0))/INDEX('Planning CPRP'!$G$10:$BA$168,MATCH('Planning Ngrps'!$A62,'Planning CPRP'!$A$10:$A$170,0),MATCH('Planning Ngrps'!AM$9,'Planning CPRP'!$G$9:$BA$9,0)),"")</f>
        <v/>
      </c>
      <c r="AN62" s="158" t="str">
        <f>IFERROR(INDEX('Jan 2019'!$G$2:$BK$158,MATCH('Planning Ngrps'!$A62,'Jan 2019'!$A$2:$A$160,0),MATCH(AN$9,'Jan 2019'!$G$1:$BK$1,0))/INDEX('Planning CPRP'!$G$10:$BA$168,MATCH('Planning Ngrps'!$A62,'Planning CPRP'!$A$10:$A$170,0),MATCH('Planning Ngrps'!AN$9,'Planning CPRP'!$G$9:$BA$9,0)),"")</f>
        <v/>
      </c>
      <c r="AO62" s="158" t="str">
        <f>IFERROR(INDEX('Jan 2019'!$G$2:$BK$158,MATCH('Planning Ngrps'!$A62,'Jan 2019'!$A$2:$A$160,0),MATCH(AO$9,'Jan 2019'!$G$1:$BK$1,0))/INDEX('Planning CPRP'!$G$10:$BA$168,MATCH('Planning Ngrps'!$A62,'Planning CPRP'!$A$10:$A$170,0),MATCH('Planning Ngrps'!AO$9,'Planning CPRP'!$G$9:$BA$9,0)),"")</f>
        <v/>
      </c>
      <c r="AP62" s="158" t="str">
        <f>IFERROR(INDEX('Jan 2019'!$G$2:$BK$158,MATCH('Planning Ngrps'!$A62,'Jan 2019'!$A$2:$A$160,0),MATCH(AP$9,'Jan 2019'!$G$1:$BK$1,0))/INDEX('Planning CPRP'!$G$10:$BA$168,MATCH('Planning Ngrps'!$A62,'Planning CPRP'!$A$10:$A$170,0),MATCH('Planning Ngrps'!AP$9,'Planning CPRP'!$G$9:$BA$9,0)),"")</f>
        <v/>
      </c>
      <c r="AQ62" s="158" t="str">
        <f>IFERROR(INDEX('Jan 2019'!$G$2:$BK$158,MATCH('Planning Ngrps'!$A62,'Jan 2019'!$A$2:$A$160,0),MATCH(AQ$9,'Jan 2019'!$G$1:$BK$1,0))/INDEX('Planning CPRP'!$G$10:$BA$168,MATCH('Planning Ngrps'!$A62,'Planning CPRP'!$A$10:$A$170,0),MATCH('Planning Ngrps'!AQ$9,'Planning CPRP'!$G$9:$BA$9,0)),"")</f>
        <v/>
      </c>
      <c r="AR62" s="158" t="str">
        <f>IFERROR(INDEX('Jan 2019'!$G$2:$BK$158,MATCH('Planning Ngrps'!$A62,'Jan 2019'!$A$2:$A$160,0),MATCH(AR$9,'Jan 2019'!$G$1:$BK$1,0))/INDEX('Planning CPRP'!$G$10:$BA$168,MATCH('Planning Ngrps'!$A62,'Planning CPRP'!$A$10:$A$170,0),MATCH('Planning Ngrps'!AR$9,'Planning CPRP'!$G$9:$BA$9,0)),"")</f>
        <v/>
      </c>
      <c r="AS62" s="158" t="str">
        <f>IFERROR(INDEX('Jan 2019'!$G$2:$BK$158,MATCH('Planning Ngrps'!$A62,'Jan 2019'!$A$2:$A$160,0),MATCH(AS$9,'Jan 2019'!$G$1:$BK$1,0))/INDEX('Planning CPRP'!$G$10:$BA$168,MATCH('Planning Ngrps'!$A62,'Planning CPRP'!$A$10:$A$170,0),MATCH('Planning Ngrps'!AS$9,'Planning CPRP'!$G$9:$BA$9,0)),"")</f>
        <v/>
      </c>
      <c r="AT62" s="158" t="str">
        <f>IFERROR(INDEX('Jan 2019'!$G$2:$BK$158,MATCH('Planning Ngrps'!$A62,'Jan 2019'!$A$2:$A$160,0),MATCH(AT$9,'Jan 2019'!$G$1:$BK$1,0))/INDEX('Planning CPRP'!$G$10:$BA$168,MATCH('Planning Ngrps'!$A62,'Planning CPRP'!$A$10:$A$170,0),MATCH('Planning Ngrps'!AT$9,'Planning CPRP'!$G$9:$BA$9,0)),"")</f>
        <v/>
      </c>
      <c r="AU62" s="158" t="str">
        <f>IFERROR(INDEX('Jan 2019'!$G$2:$BK$158,MATCH('Planning Ngrps'!$A62,'Jan 2019'!$A$2:$A$160,0),MATCH(AU$9,'Jan 2019'!$G$1:$BK$1,0))/INDEX('Planning CPRP'!$G$10:$BA$168,MATCH('Planning Ngrps'!$A62,'Planning CPRP'!$A$10:$A$170,0),MATCH('Planning Ngrps'!AU$9,'Planning CPRP'!$G$9:$BA$9,0)),"")</f>
        <v/>
      </c>
      <c r="AV62" s="158" t="str">
        <f>IFERROR(INDEX('Jan 2019'!$G$2:$BK$158,MATCH('Planning Ngrps'!$A62,'Jan 2019'!$A$2:$A$160,0),MATCH(AV$9,'Jan 2019'!$G$1:$BK$1,0))/INDEX('Planning CPRP'!$G$10:$BA$168,MATCH('Planning Ngrps'!$A62,'Planning CPRP'!$A$10:$A$170,0),MATCH('Planning Ngrps'!AV$9,'Planning CPRP'!$G$9:$BA$9,0)),"")</f>
        <v/>
      </c>
      <c r="AW62" s="158" t="str">
        <f>IFERROR(INDEX('Jan 2019'!$G$2:$BK$158,MATCH('Planning Ngrps'!$A62,'Jan 2019'!$A$2:$A$160,0),MATCH(AW$9,'Jan 2019'!$G$1:$BK$1,0))/INDEX('Planning CPRP'!$G$10:$BA$168,MATCH('Planning Ngrps'!$A62,'Planning CPRP'!$A$10:$A$170,0),MATCH('Planning Ngrps'!AW$9,'Planning CPRP'!$G$9:$BA$9,0)),"")</f>
        <v/>
      </c>
      <c r="AX62" s="158" t="str">
        <f>IFERROR(INDEX('Jan 2019'!$G$2:$BK$158,MATCH('Planning Ngrps'!$A62,'Jan 2019'!$A$2:$A$160,0),MATCH(AX$9,'Jan 2019'!$G$1:$BK$1,0))/INDEX('Planning CPRP'!$G$10:$BA$168,MATCH('Planning Ngrps'!$A62,'Planning CPRP'!$A$10:$A$170,0),MATCH('Planning Ngrps'!AX$9,'Planning CPRP'!$G$9:$BA$9,0)),"")</f>
        <v/>
      </c>
      <c r="AY62" s="158" t="str">
        <f>IFERROR(INDEX('Jan 2019'!$G$2:$BK$158,MATCH('Planning Ngrps'!$A62,'Jan 2019'!$A$2:$A$160,0),MATCH(AY$9,'Jan 2019'!$G$1:$BK$1,0))/INDEX('Planning CPRP'!$G$10:$BA$168,MATCH('Planning Ngrps'!$A62,'Planning CPRP'!$A$10:$A$170,0),MATCH('Planning Ngrps'!AY$9,'Planning CPRP'!$G$9:$BA$9,0)),"")</f>
        <v/>
      </c>
      <c r="AZ62" s="158" t="str">
        <f>IFERROR(INDEX('Jan 2019'!$G$2:$BK$158,MATCH('Planning Ngrps'!$A62,'Jan 2019'!$A$2:$A$160,0),MATCH(AZ$9,'Jan 2019'!$G$1:$BK$1,0))/INDEX('Planning CPRP'!$G$10:$BA$168,MATCH('Planning Ngrps'!$A62,'Planning CPRP'!$A$10:$A$170,0),MATCH('Planning Ngrps'!AZ$9,'Planning CPRP'!$G$9:$BA$9,0)),"")</f>
        <v/>
      </c>
      <c r="BA62" s="158" t="str">
        <f>IFERROR(INDEX('Jan 2019'!$G$2:$BK$158,MATCH('Planning Ngrps'!$A62,'Jan 2019'!$A$2:$A$160,0),MATCH(BA$9,'Jan 2019'!$G$1:$BK$1,0))/INDEX('Planning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IFERROR(INDEX('Jan 2019'!$G$2:$BK$158,MATCH('Planning Ngrps'!$A64,'Jan 2019'!$A$2:$A$160,0),MATCH(G$9,'Jan 2019'!$G$1:$BK$1,0))/INDEX('Planning CPRP'!$G$10:$BA$168,MATCH('Planning Ngrps'!$A64,'Planning CPRP'!$A$10:$A$170,0),MATCH('Planning Ngrps'!G$9,'Planning CPRP'!$G$9:$BA$9,0)),"")</f>
        <v/>
      </c>
      <c r="H64" s="158" t="str">
        <f>IFERROR(INDEX('Jan 2019'!$G$2:$BK$158,MATCH('Planning Ngrps'!$A64,'Jan 2019'!$A$2:$A$160,0),MATCH(H$9,'Jan 2019'!$G$1:$BK$1,0))/INDEX('Planning CPRP'!$G$10:$BA$168,MATCH('Planning Ngrps'!$A64,'Planning CPRP'!$A$10:$A$170,0),MATCH('Planning Ngrps'!H$9,'Planning CPRP'!$G$9:$BA$9,0)),"")</f>
        <v/>
      </c>
      <c r="I64" s="158" t="str">
        <f>IFERROR(INDEX('Jan 2019'!$G$2:$BK$158,MATCH('Planning Ngrps'!$A64,'Jan 2019'!$A$2:$A$160,0),MATCH(I$9,'Jan 2019'!$G$1:$BK$1,0))/INDEX('Planning CPRP'!$G$10:$BA$168,MATCH('Planning Ngrps'!$A64,'Planning CPRP'!$A$10:$A$170,0),MATCH('Planning Ngrps'!I$9,'Planning CPRP'!$G$9:$BA$9,0)),"")</f>
        <v/>
      </c>
      <c r="J64" s="158" t="str">
        <f>IFERROR(INDEX('Jan 2019'!$G$2:$BK$158,MATCH('Planning Ngrps'!$A64,'Jan 2019'!$A$2:$A$160,0),MATCH(J$9,'Jan 2019'!$G$1:$BK$1,0))/INDEX('Planning CPRP'!$G$10:$BA$168,MATCH('Planning Ngrps'!$A64,'Planning CPRP'!$A$10:$A$170,0),MATCH('Planning Ngrps'!J$9,'Planning CPRP'!$G$9:$BA$9,0)),"")</f>
        <v/>
      </c>
      <c r="K64" s="158" t="str">
        <f>IFERROR(INDEX('Jan 2019'!$G$2:$BK$158,MATCH('Planning Ngrps'!$A64,'Jan 2019'!$A$2:$A$160,0),MATCH(K$9,'Jan 2019'!$G$1:$BK$1,0))/INDEX('Planning CPRP'!$G$10:$BA$168,MATCH('Planning Ngrps'!$A64,'Planning CPRP'!$A$10:$A$170,0),MATCH('Planning Ngrps'!K$9,'Planning CPRP'!$G$9:$BA$9,0)),"")</f>
        <v/>
      </c>
      <c r="L64" s="158" t="str">
        <f>IFERROR(INDEX('Jan 2019'!$G$2:$BK$158,MATCH('Planning Ngrps'!$A64,'Jan 2019'!$A$2:$A$160,0),MATCH(L$9,'Jan 2019'!$G$1:$BK$1,0))/INDEX('Planning CPRP'!$G$10:$BA$168,MATCH('Planning Ngrps'!$A64,'Planning CPRP'!$A$10:$A$170,0),MATCH('Planning Ngrps'!L$9,'Planning CPRP'!$G$9:$BA$9,0)),"")</f>
        <v/>
      </c>
      <c r="M64" s="158" t="str">
        <f>IFERROR(INDEX('Jan 2019'!$G$2:$BK$158,MATCH('Planning Ngrps'!$A64,'Jan 2019'!$A$2:$A$160,0),MATCH(M$9,'Jan 2019'!$G$1:$BK$1,0))/INDEX('Planning CPRP'!$G$10:$BA$168,MATCH('Planning Ngrps'!$A64,'Planning CPRP'!$A$10:$A$170,0),MATCH('Planning Ngrps'!M$9,'Planning CPRP'!$G$9:$BA$9,0)),"")</f>
        <v/>
      </c>
      <c r="N64" s="158" t="str">
        <f>IFERROR(INDEX('Jan 2019'!$G$2:$BK$158,MATCH('Planning Ngrps'!$A64,'Jan 2019'!$A$2:$A$160,0),MATCH(N$9,'Jan 2019'!$G$1:$BK$1,0))/INDEX('Planning CPRP'!$G$10:$BA$168,MATCH('Planning Ngrps'!$A64,'Planning CPRP'!$A$10:$A$170,0),MATCH('Planning Ngrps'!N$9,'Planning CPRP'!$G$9:$BA$9,0)),"")</f>
        <v/>
      </c>
      <c r="O64" s="158" t="str">
        <f>IFERROR(INDEX('Jan 2019'!$G$2:$BK$158,MATCH('Planning Ngrps'!$A64,'Jan 2019'!$A$2:$A$160,0),MATCH(O$9,'Jan 2019'!$G$1:$BK$1,0))/INDEX('Planning CPRP'!$G$10:$BA$168,MATCH('Planning Ngrps'!$A64,'Planning CPRP'!$A$10:$A$170,0),MATCH('Planning Ngrps'!O$9,'Planning CPRP'!$G$9:$BA$9,0)),"")</f>
        <v/>
      </c>
      <c r="P64" s="158" t="str">
        <f>IFERROR(INDEX('Jan 2019'!$G$2:$BK$158,MATCH('Planning Ngrps'!$A64,'Jan 2019'!$A$2:$A$160,0),MATCH(P$9,'Jan 2019'!$G$1:$BK$1,0))/INDEX('Planning CPRP'!$G$10:$BA$168,MATCH('Planning Ngrps'!$A64,'Planning CPRP'!$A$10:$A$170,0),MATCH('Planning Ngrps'!P$9,'Planning CPRP'!$G$9:$BA$9,0)),"")</f>
        <v/>
      </c>
      <c r="Q64" s="158" t="str">
        <f>IFERROR(INDEX('Jan 2019'!$G$2:$BK$158,MATCH('Planning Ngrps'!$A64,'Jan 2019'!$A$2:$A$160,0),MATCH(Q$9,'Jan 2019'!$G$1:$BK$1,0))/INDEX('Planning CPRP'!$G$10:$BA$168,MATCH('Planning Ngrps'!$A64,'Planning CPRP'!$A$10:$A$170,0),MATCH('Planning Ngrps'!Q$9,'Planning CPRP'!$G$9:$BA$9,0)),"")</f>
        <v/>
      </c>
      <c r="R64" s="158" t="str">
        <f>IFERROR(INDEX('Jan 2019'!$G$2:$BK$158,MATCH('Planning Ngrps'!$A64,'Jan 2019'!$A$2:$A$160,0),MATCH(R$9,'Jan 2019'!$G$1:$BK$1,0))/INDEX('Planning CPRP'!$G$10:$BA$168,MATCH('Planning Ngrps'!$A64,'Planning CPRP'!$A$10:$A$170,0),MATCH('Planning Ngrps'!R$9,'Planning CPRP'!$G$9:$BA$9,0)),"")</f>
        <v/>
      </c>
      <c r="S64" s="158" t="str">
        <f>IFERROR(INDEX('Jan 2019'!$G$2:$BK$158,MATCH('Planning Ngrps'!$A64,'Jan 2019'!$A$2:$A$160,0),MATCH(S$9,'Jan 2019'!$G$1:$BK$1,0))/INDEX('Planning CPRP'!$G$10:$BA$168,MATCH('Planning Ngrps'!$A64,'Planning CPRP'!$A$10:$A$170,0),MATCH('Planning Ngrps'!S$9,'Planning CPRP'!$G$9:$BA$9,0)),"")</f>
        <v/>
      </c>
      <c r="T64" s="158" t="str">
        <f>IFERROR(INDEX('Jan 2019'!$G$2:$BK$158,MATCH('Planning Ngrps'!$A64,'Jan 2019'!$A$2:$A$160,0),MATCH(T$9,'Jan 2019'!$G$1:$BK$1,0))/INDEX('Planning CPRP'!$G$10:$BA$168,MATCH('Planning Ngrps'!$A64,'Planning CPRP'!$A$10:$A$170,0),MATCH('Planning Ngrps'!T$9,'Planning CPRP'!$G$9:$BA$9,0)),"")</f>
        <v/>
      </c>
      <c r="U64" s="158" t="str">
        <f>IFERROR(INDEX('Jan 2019'!$G$2:$BK$158,MATCH('Planning Ngrps'!$A64,'Jan 2019'!$A$2:$A$160,0),MATCH(U$9,'Jan 2019'!$G$1:$BK$1,0))/INDEX('Planning CPRP'!$G$10:$BA$168,MATCH('Planning Ngrps'!$A64,'Planning CPRP'!$A$10:$A$170,0),MATCH('Planning Ngrps'!U$9,'Planning CPRP'!$G$9:$BA$9,0)),"")</f>
        <v/>
      </c>
      <c r="V64" s="158" t="str">
        <f>IFERROR(INDEX('Jan 2019'!$G$2:$BK$158,MATCH('Planning Ngrps'!$A64,'Jan 2019'!$A$2:$A$160,0),MATCH(V$9,'Jan 2019'!$G$1:$BK$1,0))/INDEX('Planning CPRP'!$G$10:$BA$168,MATCH('Planning Ngrps'!$A64,'Planning CPRP'!$A$10:$A$170,0),MATCH('Planning Ngrps'!V$9,'Planning CPRP'!$G$9:$BA$9,0)),"")</f>
        <v/>
      </c>
      <c r="W64" s="158" t="str">
        <f>IFERROR(INDEX('Jan 2019'!$G$2:$BK$158,MATCH('Planning Ngrps'!$A64,'Jan 2019'!$A$2:$A$160,0),MATCH(W$9,'Jan 2019'!$G$1:$BK$1,0))/INDEX('Planning CPRP'!$G$10:$BA$168,MATCH('Planning Ngrps'!$A64,'Planning CPRP'!$A$10:$A$170,0),MATCH('Planning Ngrps'!W$9,'Planning CPRP'!$G$9:$BA$9,0)),"")</f>
        <v/>
      </c>
      <c r="X64" s="158" t="str">
        <f>IFERROR(INDEX('Jan 2019'!$G$2:$BK$158,MATCH('Planning Ngrps'!$A64,'Jan 2019'!$A$2:$A$160,0),MATCH(X$9,'Jan 2019'!$G$1:$BK$1,0))/INDEX('Planning CPRP'!$G$10:$BA$168,MATCH('Planning Ngrps'!$A64,'Planning CPRP'!$A$10:$A$170,0),MATCH('Planning Ngrps'!X$9,'Planning CPRP'!$G$9:$BA$9,0)),"")</f>
        <v/>
      </c>
      <c r="Y64" s="158" t="str">
        <f>IFERROR(INDEX('Jan 2019'!$G$2:$BK$158,MATCH('Planning Ngrps'!$A64,'Jan 2019'!$A$2:$A$160,0),MATCH(Y$9,'Jan 2019'!$G$1:$BK$1,0))/INDEX('Planning CPRP'!$G$10:$BA$168,MATCH('Planning Ngrps'!$A64,'Planning CPRP'!$A$10:$A$170,0),MATCH('Planning Ngrps'!Y$9,'Planning CPRP'!$G$9:$BA$9,0)),"")</f>
        <v/>
      </c>
      <c r="Z64" s="158" t="str">
        <f>IFERROR(INDEX('Jan 2019'!$G$2:$BK$158,MATCH('Planning Ngrps'!$A64,'Jan 2019'!$A$2:$A$160,0),MATCH(Z$9,'Jan 2019'!$G$1:$BK$1,0))/INDEX('Planning CPRP'!$G$10:$BA$168,MATCH('Planning Ngrps'!$A64,'Planning CPRP'!$A$10:$A$170,0),MATCH('Planning Ngrps'!Z$9,'Planning CPRP'!$G$9:$BA$9,0)),"")</f>
        <v/>
      </c>
      <c r="AA64" s="158" t="str">
        <f>IFERROR(INDEX('Jan 2019'!$G$2:$BK$158,MATCH('Planning Ngrps'!$A64,'Jan 2019'!$A$2:$A$160,0),MATCH(AA$9,'Jan 2019'!$G$1:$BK$1,0))/INDEX('Planning CPRP'!$G$10:$BA$168,MATCH('Planning Ngrps'!$A64,'Planning CPRP'!$A$10:$A$170,0),MATCH('Planning Ngrps'!AA$9,'Planning CPRP'!$G$9:$BA$9,0)),"")</f>
        <v/>
      </c>
      <c r="AB64" s="158" t="str">
        <f>IFERROR(INDEX('Jan 2019'!$G$2:$BK$158,MATCH('Planning Ngrps'!$A64,'Jan 2019'!$A$2:$A$160,0),MATCH(AB$9,'Jan 2019'!$G$1:$BK$1,0))/INDEX('Planning CPRP'!$G$10:$BA$168,MATCH('Planning Ngrps'!$A64,'Planning CPRP'!$A$10:$A$170,0),MATCH('Planning Ngrps'!AB$9,'Planning CPRP'!$G$9:$BA$9,0)),"")</f>
        <v/>
      </c>
      <c r="AC64" s="158" t="str">
        <f>IFERROR(INDEX('Jan 2019'!$G$2:$BK$158,MATCH('Planning Ngrps'!$A64,'Jan 2019'!$A$2:$A$160,0),MATCH(AC$9,'Jan 2019'!$G$1:$BK$1,0))/INDEX('Planning CPRP'!$G$10:$BA$168,MATCH('Planning Ngrps'!$A64,'Planning CPRP'!$A$10:$A$170,0),MATCH('Planning Ngrps'!AC$9,'Planning CPRP'!$G$9:$BA$9,0)),"")</f>
        <v/>
      </c>
      <c r="AD64" s="158" t="str">
        <f>IFERROR(INDEX('Jan 2019'!$G$2:$BK$158,MATCH('Planning Ngrps'!$A64,'Jan 2019'!$A$2:$A$160,0),MATCH(AD$9,'Jan 2019'!$G$1:$BK$1,0))/INDEX('Planning CPRP'!$G$10:$BA$168,MATCH('Planning Ngrps'!$A64,'Planning CPRP'!$A$10:$A$170,0),MATCH('Planning Ngrps'!AD$9,'Planning CPRP'!$G$9:$BA$9,0)),"")</f>
        <v/>
      </c>
      <c r="AE64" s="158" t="str">
        <f>IFERROR(INDEX('Jan 2019'!$G$2:$BK$158,MATCH('Planning Ngrps'!$A64,'Jan 2019'!$A$2:$A$160,0),MATCH(AE$9,'Jan 2019'!$G$1:$BK$1,0))/INDEX('Planning CPRP'!$G$10:$BA$168,MATCH('Planning Ngrps'!$A64,'Planning CPRP'!$A$10:$A$170,0),MATCH('Planning Ngrps'!AE$9,'Planning CPRP'!$G$9:$BA$9,0)),"")</f>
        <v/>
      </c>
      <c r="AF64" s="158" t="str">
        <f>IFERROR(INDEX('Jan 2019'!$G$2:$BK$158,MATCH('Planning Ngrps'!$A64,'Jan 2019'!$A$2:$A$160,0),MATCH(AF$9,'Jan 2019'!$G$1:$BK$1,0))/INDEX('Planning CPRP'!$G$10:$BA$168,MATCH('Planning Ngrps'!$A64,'Planning CPRP'!$A$10:$A$170,0),MATCH('Planning Ngrps'!AF$9,'Planning CPRP'!$G$9:$BA$9,0)),"")</f>
        <v/>
      </c>
      <c r="AG64" s="158" t="str">
        <f>IFERROR(INDEX('Jan 2019'!$G$2:$BK$158,MATCH('Planning Ngrps'!$A64,'Jan 2019'!$A$2:$A$160,0),MATCH(AG$9,'Jan 2019'!$G$1:$BK$1,0))/INDEX('Planning CPRP'!$G$10:$BA$168,MATCH('Planning Ngrps'!$A64,'Planning CPRP'!$A$10:$A$170,0),MATCH('Planning Ngrps'!AG$9,'Planning CPRP'!$G$9:$BA$9,0)),"")</f>
        <v/>
      </c>
      <c r="AH64" s="158" t="str">
        <f>IFERROR(INDEX('Jan 2019'!$G$2:$BK$158,MATCH('Planning Ngrps'!$A64,'Jan 2019'!$A$2:$A$160,0),MATCH(AH$9,'Jan 2019'!$G$1:$BK$1,0))/INDEX('Planning CPRP'!$G$10:$BA$168,MATCH('Planning Ngrps'!$A64,'Planning CPRP'!$A$10:$A$170,0),MATCH('Planning Ngrps'!AH$9,'Planning CPRP'!$G$9:$BA$9,0)),"")</f>
        <v/>
      </c>
      <c r="AI64" s="158" t="str">
        <f>IFERROR(INDEX('Jan 2019'!$G$2:$BK$158,MATCH('Planning Ngrps'!$A64,'Jan 2019'!$A$2:$A$160,0),MATCH(AI$9,'Jan 2019'!$G$1:$BK$1,0))/INDEX('Planning CPRP'!$G$10:$BA$168,MATCH('Planning Ngrps'!$A64,'Planning CPRP'!$A$10:$A$170,0),MATCH('Planning Ngrps'!AI$9,'Planning CPRP'!$G$9:$BA$9,0)),"")</f>
        <v/>
      </c>
      <c r="AJ64" s="158" t="str">
        <f>IFERROR(INDEX('Jan 2019'!$G$2:$BK$158,MATCH('Planning Ngrps'!$A64,'Jan 2019'!$A$2:$A$160,0),MATCH(AJ$9,'Jan 2019'!$G$1:$BK$1,0))/INDEX('Planning CPRP'!$G$10:$BA$168,MATCH('Planning Ngrps'!$A64,'Planning CPRP'!$A$10:$A$170,0),MATCH('Planning Ngrps'!AJ$9,'Planning CPRP'!$G$9:$BA$9,0)),"")</f>
        <v/>
      </c>
      <c r="AK64" s="158" t="str">
        <f>IFERROR(INDEX('Jan 2019'!$G$2:$BK$158,MATCH('Planning Ngrps'!$A64,'Jan 2019'!$A$2:$A$160,0),MATCH(AK$9,'Jan 2019'!$G$1:$BK$1,0))/INDEX('Planning CPRP'!$G$10:$BA$168,MATCH('Planning Ngrps'!$A64,'Planning CPRP'!$A$10:$A$170,0),MATCH('Planning Ngrps'!AK$9,'Planning CPRP'!$G$9:$BA$9,0)),"")</f>
        <v/>
      </c>
      <c r="AL64" s="158" t="str">
        <f>IFERROR(INDEX('Jan 2019'!$G$2:$BK$158,MATCH('Planning Ngrps'!$A64,'Jan 2019'!$A$2:$A$160,0),MATCH(AL$9,'Jan 2019'!$G$1:$BK$1,0))/INDEX('Planning CPRP'!$G$10:$BA$168,MATCH('Planning Ngrps'!$A64,'Planning CPRP'!$A$10:$A$170,0),MATCH('Planning Ngrps'!AL$9,'Planning CPRP'!$G$9:$BA$9,0)),"")</f>
        <v/>
      </c>
      <c r="AM64" s="158" t="str">
        <f>IFERROR(INDEX('Jan 2019'!$G$2:$BK$158,MATCH('Planning Ngrps'!$A64,'Jan 2019'!$A$2:$A$160,0),MATCH(AM$9,'Jan 2019'!$G$1:$BK$1,0))/INDEX('Planning CPRP'!$G$10:$BA$168,MATCH('Planning Ngrps'!$A64,'Planning CPRP'!$A$10:$A$170,0),MATCH('Planning Ngrps'!AM$9,'Planning CPRP'!$G$9:$BA$9,0)),"")</f>
        <v/>
      </c>
      <c r="AN64" s="158" t="str">
        <f>IFERROR(INDEX('Jan 2019'!$G$2:$BK$158,MATCH('Planning Ngrps'!$A64,'Jan 2019'!$A$2:$A$160,0),MATCH(AN$9,'Jan 2019'!$G$1:$BK$1,0))/INDEX('Planning CPRP'!$G$10:$BA$168,MATCH('Planning Ngrps'!$A64,'Planning CPRP'!$A$10:$A$170,0),MATCH('Planning Ngrps'!AN$9,'Planning CPRP'!$G$9:$BA$9,0)),"")</f>
        <v/>
      </c>
      <c r="AO64" s="158" t="str">
        <f>IFERROR(INDEX('Jan 2019'!$G$2:$BK$158,MATCH('Planning Ngrps'!$A64,'Jan 2019'!$A$2:$A$160,0),MATCH(AO$9,'Jan 2019'!$G$1:$BK$1,0))/INDEX('Planning CPRP'!$G$10:$BA$168,MATCH('Planning Ngrps'!$A64,'Planning CPRP'!$A$10:$A$170,0),MATCH('Planning Ngrps'!AO$9,'Planning CPRP'!$G$9:$BA$9,0)),"")</f>
        <v/>
      </c>
      <c r="AP64" s="158" t="str">
        <f>IFERROR(INDEX('Jan 2019'!$G$2:$BK$158,MATCH('Planning Ngrps'!$A64,'Jan 2019'!$A$2:$A$160,0),MATCH(AP$9,'Jan 2019'!$G$1:$BK$1,0))/INDEX('Planning CPRP'!$G$10:$BA$168,MATCH('Planning Ngrps'!$A64,'Planning CPRP'!$A$10:$A$170,0),MATCH('Planning Ngrps'!AP$9,'Planning CPRP'!$G$9:$BA$9,0)),"")</f>
        <v/>
      </c>
      <c r="AQ64" s="158" t="str">
        <f>IFERROR(INDEX('Jan 2019'!$G$2:$BK$158,MATCH('Planning Ngrps'!$A64,'Jan 2019'!$A$2:$A$160,0),MATCH(AQ$9,'Jan 2019'!$G$1:$BK$1,0))/INDEX('Planning CPRP'!$G$10:$BA$168,MATCH('Planning Ngrps'!$A64,'Planning CPRP'!$A$10:$A$170,0),MATCH('Planning Ngrps'!AQ$9,'Planning CPRP'!$G$9:$BA$9,0)),"")</f>
        <v/>
      </c>
      <c r="AR64" s="158" t="str">
        <f>IFERROR(INDEX('Jan 2019'!$G$2:$BK$158,MATCH('Planning Ngrps'!$A64,'Jan 2019'!$A$2:$A$160,0),MATCH(AR$9,'Jan 2019'!$G$1:$BK$1,0))/INDEX('Planning CPRP'!$G$10:$BA$168,MATCH('Planning Ngrps'!$A64,'Planning CPRP'!$A$10:$A$170,0),MATCH('Planning Ngrps'!AR$9,'Planning CPRP'!$G$9:$BA$9,0)),"")</f>
        <v/>
      </c>
      <c r="AS64" s="158" t="str">
        <f>IFERROR(INDEX('Jan 2019'!$G$2:$BK$158,MATCH('Planning Ngrps'!$A64,'Jan 2019'!$A$2:$A$160,0),MATCH(AS$9,'Jan 2019'!$G$1:$BK$1,0))/INDEX('Planning CPRP'!$G$10:$BA$168,MATCH('Planning Ngrps'!$A64,'Planning CPRP'!$A$10:$A$170,0),MATCH('Planning Ngrps'!AS$9,'Planning CPRP'!$G$9:$BA$9,0)),"")</f>
        <v/>
      </c>
      <c r="AT64" s="158" t="str">
        <f>IFERROR(INDEX('Jan 2019'!$G$2:$BK$158,MATCH('Planning Ngrps'!$A64,'Jan 2019'!$A$2:$A$160,0),MATCH(AT$9,'Jan 2019'!$G$1:$BK$1,0))/INDEX('Planning CPRP'!$G$10:$BA$168,MATCH('Planning Ngrps'!$A64,'Planning CPRP'!$A$10:$A$170,0),MATCH('Planning Ngrps'!AT$9,'Planning CPRP'!$G$9:$BA$9,0)),"")</f>
        <v/>
      </c>
      <c r="AU64" s="158" t="str">
        <f>IFERROR(INDEX('Jan 2019'!$G$2:$BK$158,MATCH('Planning Ngrps'!$A64,'Jan 2019'!$A$2:$A$160,0),MATCH(AU$9,'Jan 2019'!$G$1:$BK$1,0))/INDEX('Planning CPRP'!$G$10:$BA$168,MATCH('Planning Ngrps'!$A64,'Planning CPRP'!$A$10:$A$170,0),MATCH('Planning Ngrps'!AU$9,'Planning CPRP'!$G$9:$BA$9,0)),"")</f>
        <v/>
      </c>
      <c r="AV64" s="158" t="str">
        <f>IFERROR(INDEX('Jan 2019'!$G$2:$BK$158,MATCH('Planning Ngrps'!$A64,'Jan 2019'!$A$2:$A$160,0),MATCH(AV$9,'Jan 2019'!$G$1:$BK$1,0))/INDEX('Planning CPRP'!$G$10:$BA$168,MATCH('Planning Ngrps'!$A64,'Planning CPRP'!$A$10:$A$170,0),MATCH('Planning Ngrps'!AV$9,'Planning CPRP'!$G$9:$BA$9,0)),"")</f>
        <v/>
      </c>
      <c r="AW64" s="158" t="str">
        <f>IFERROR(INDEX('Jan 2019'!$G$2:$BK$158,MATCH('Planning Ngrps'!$A64,'Jan 2019'!$A$2:$A$160,0),MATCH(AW$9,'Jan 2019'!$G$1:$BK$1,0))/INDEX('Planning CPRP'!$G$10:$BA$168,MATCH('Planning Ngrps'!$A64,'Planning CPRP'!$A$10:$A$170,0),MATCH('Planning Ngrps'!AW$9,'Planning CPRP'!$G$9:$BA$9,0)),"")</f>
        <v/>
      </c>
      <c r="AX64" s="158" t="str">
        <f>IFERROR(INDEX('Jan 2019'!$G$2:$BK$158,MATCH('Planning Ngrps'!$A64,'Jan 2019'!$A$2:$A$160,0),MATCH(AX$9,'Jan 2019'!$G$1:$BK$1,0))/INDEX('Planning CPRP'!$G$10:$BA$168,MATCH('Planning Ngrps'!$A64,'Planning CPRP'!$A$10:$A$170,0),MATCH('Planning Ngrps'!AX$9,'Planning CPRP'!$G$9:$BA$9,0)),"")</f>
        <v/>
      </c>
      <c r="AY64" s="158" t="str">
        <f>IFERROR(INDEX('Jan 2019'!$G$2:$BK$158,MATCH('Planning Ngrps'!$A64,'Jan 2019'!$A$2:$A$160,0),MATCH(AY$9,'Jan 2019'!$G$1:$BK$1,0))/INDEX('Planning CPRP'!$G$10:$BA$168,MATCH('Planning Ngrps'!$A64,'Planning CPRP'!$A$10:$A$170,0),MATCH('Planning Ngrps'!AY$9,'Planning CPRP'!$G$9:$BA$9,0)),"")</f>
        <v/>
      </c>
      <c r="AZ64" s="158" t="str">
        <f>IFERROR(INDEX('Jan 2019'!$G$2:$BK$158,MATCH('Planning Ngrps'!$A64,'Jan 2019'!$A$2:$A$160,0),MATCH(AZ$9,'Jan 2019'!$G$1:$BK$1,0))/INDEX('Planning CPRP'!$G$10:$BA$168,MATCH('Planning Ngrps'!$A64,'Planning CPRP'!$A$10:$A$170,0),MATCH('Planning Ngrps'!AZ$9,'Planning CPRP'!$G$9:$BA$9,0)),"")</f>
        <v/>
      </c>
      <c r="BA64" s="158" t="str">
        <f>IFERROR(INDEX('Jan 2019'!$G$2:$BK$158,MATCH('Planning Ngrps'!$A64,'Jan 2019'!$A$2:$A$160,0),MATCH(BA$9,'Jan 2019'!$G$1:$BK$1,0))/INDEX('Planning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IFERROR(INDEX('Jan 2019'!$G$2:$BK$158,MATCH('Planning Ngrps'!$A67,'Jan 2019'!$A$2:$A$160,0),MATCH(G$9,'Jan 2019'!$G$1:$BK$1,0))/INDEX('Planning CPRP'!$G$10:$BA$168,MATCH('Planning Ngrps'!$A67,'Planning CPRP'!$A$10:$A$170,0),MATCH('Planning Ngrps'!G$9,'Planning CPRP'!$G$9:$BA$9,0)),"")</f>
        <v/>
      </c>
      <c r="H67" s="158" t="str">
        <f>IFERROR(INDEX('Jan 2019'!$G$2:$BK$158,MATCH('Planning Ngrps'!$A67,'Jan 2019'!$A$2:$A$160,0),MATCH(H$9,'Jan 2019'!$G$1:$BK$1,0))/INDEX('Planning CPRP'!$G$10:$BA$168,MATCH('Planning Ngrps'!$A67,'Planning CPRP'!$A$10:$A$170,0),MATCH('Planning Ngrps'!H$9,'Planning CPRP'!$G$9:$BA$9,0)),"")</f>
        <v/>
      </c>
      <c r="I67" s="158" t="str">
        <f>IFERROR(INDEX('Jan 2019'!$G$2:$BK$158,MATCH('Planning Ngrps'!$A67,'Jan 2019'!$A$2:$A$160,0),MATCH(I$9,'Jan 2019'!$G$1:$BK$1,0))/INDEX('Planning CPRP'!$G$10:$BA$168,MATCH('Planning Ngrps'!$A67,'Planning CPRP'!$A$10:$A$170,0),MATCH('Planning Ngrps'!I$9,'Planning CPRP'!$G$9:$BA$9,0)),"")</f>
        <v/>
      </c>
      <c r="J67" s="158" t="str">
        <f>IFERROR(INDEX('Jan 2019'!$G$2:$BK$158,MATCH('Planning Ngrps'!$A67,'Jan 2019'!$A$2:$A$160,0),MATCH(J$9,'Jan 2019'!$G$1:$BK$1,0))/INDEX('Planning CPRP'!$G$10:$BA$168,MATCH('Planning Ngrps'!$A67,'Planning CPRP'!$A$10:$A$170,0),MATCH('Planning Ngrps'!J$9,'Planning CPRP'!$G$9:$BA$9,0)),"")</f>
        <v/>
      </c>
      <c r="K67" s="158" t="str">
        <f>IFERROR(INDEX('Jan 2019'!$G$2:$BK$158,MATCH('Planning Ngrps'!$A67,'Jan 2019'!$A$2:$A$160,0),MATCH(K$9,'Jan 2019'!$G$1:$BK$1,0))/INDEX('Planning CPRP'!$G$10:$BA$168,MATCH('Planning Ngrps'!$A67,'Planning CPRP'!$A$10:$A$170,0),MATCH('Planning Ngrps'!K$9,'Planning CPRP'!$G$9:$BA$9,0)),"")</f>
        <v/>
      </c>
      <c r="L67" s="158" t="str">
        <f>IFERROR(INDEX('Jan 2019'!$G$2:$BK$158,MATCH('Planning Ngrps'!$A67,'Jan 2019'!$A$2:$A$160,0),MATCH(L$9,'Jan 2019'!$G$1:$BK$1,0))/INDEX('Planning CPRP'!$G$10:$BA$168,MATCH('Planning Ngrps'!$A67,'Planning CPRP'!$A$10:$A$170,0),MATCH('Planning Ngrps'!L$9,'Planning CPRP'!$G$9:$BA$9,0)),"")</f>
        <v/>
      </c>
      <c r="M67" s="158" t="str">
        <f>IFERROR(INDEX('Jan 2019'!$G$2:$BK$158,MATCH('Planning Ngrps'!$A67,'Jan 2019'!$A$2:$A$160,0),MATCH(M$9,'Jan 2019'!$G$1:$BK$1,0))/INDEX('Planning CPRP'!$G$10:$BA$168,MATCH('Planning Ngrps'!$A67,'Planning CPRP'!$A$10:$A$170,0),MATCH('Planning Ngrps'!M$9,'Planning CPRP'!$G$9:$BA$9,0)),"")</f>
        <v/>
      </c>
      <c r="N67" s="158" t="str">
        <f>IFERROR(INDEX('Jan 2019'!$G$2:$BK$158,MATCH('Planning Ngrps'!$A67,'Jan 2019'!$A$2:$A$160,0),MATCH(N$9,'Jan 2019'!$G$1:$BK$1,0))/INDEX('Planning CPRP'!$G$10:$BA$168,MATCH('Planning Ngrps'!$A67,'Planning CPRP'!$A$10:$A$170,0),MATCH('Planning Ngrps'!N$9,'Planning CPRP'!$G$9:$BA$9,0)),"")</f>
        <v/>
      </c>
      <c r="O67" s="158" t="str">
        <f>IFERROR(INDEX('Jan 2019'!$G$2:$BK$158,MATCH('Planning Ngrps'!$A67,'Jan 2019'!$A$2:$A$160,0),MATCH(O$9,'Jan 2019'!$G$1:$BK$1,0))/INDEX('Planning CPRP'!$G$10:$BA$168,MATCH('Planning Ngrps'!$A67,'Planning CPRP'!$A$10:$A$170,0),MATCH('Planning Ngrps'!O$9,'Planning CPRP'!$G$9:$BA$9,0)),"")</f>
        <v/>
      </c>
      <c r="P67" s="158" t="str">
        <f>IFERROR(INDEX('Jan 2019'!$G$2:$BK$158,MATCH('Planning Ngrps'!$A67,'Jan 2019'!$A$2:$A$160,0),MATCH(P$9,'Jan 2019'!$G$1:$BK$1,0))/INDEX('Planning CPRP'!$G$10:$BA$168,MATCH('Planning Ngrps'!$A67,'Planning CPRP'!$A$10:$A$170,0),MATCH('Planning Ngrps'!P$9,'Planning CPRP'!$G$9:$BA$9,0)),"")</f>
        <v/>
      </c>
      <c r="Q67" s="158" t="str">
        <f>IFERROR(INDEX('Jan 2019'!$G$2:$BK$158,MATCH('Planning Ngrps'!$A67,'Jan 2019'!$A$2:$A$160,0),MATCH(Q$9,'Jan 2019'!$G$1:$BK$1,0))/INDEX('Planning CPRP'!$G$10:$BA$168,MATCH('Planning Ngrps'!$A67,'Planning CPRP'!$A$10:$A$170,0),MATCH('Planning Ngrps'!Q$9,'Planning CPRP'!$G$9:$BA$9,0)),"")</f>
        <v/>
      </c>
      <c r="R67" s="158" t="str">
        <f>IFERROR(INDEX('Jan 2019'!$G$2:$BK$158,MATCH('Planning Ngrps'!$A67,'Jan 2019'!$A$2:$A$160,0),MATCH(R$9,'Jan 2019'!$G$1:$BK$1,0))/INDEX('Planning CPRP'!$G$10:$BA$168,MATCH('Planning Ngrps'!$A67,'Planning CPRP'!$A$10:$A$170,0),MATCH('Planning Ngrps'!R$9,'Planning CPRP'!$G$9:$BA$9,0)),"")</f>
        <v/>
      </c>
      <c r="S67" s="158" t="str">
        <f>IFERROR(INDEX('Jan 2019'!$G$2:$BK$158,MATCH('Planning Ngrps'!$A67,'Jan 2019'!$A$2:$A$160,0),MATCH(S$9,'Jan 2019'!$G$1:$BK$1,0))/INDEX('Planning CPRP'!$G$10:$BA$168,MATCH('Planning Ngrps'!$A67,'Planning CPRP'!$A$10:$A$170,0),MATCH('Planning Ngrps'!S$9,'Planning CPRP'!$G$9:$BA$9,0)),"")</f>
        <v/>
      </c>
      <c r="T67" s="158" t="str">
        <f>IFERROR(INDEX('Jan 2019'!$G$2:$BK$158,MATCH('Planning Ngrps'!$A67,'Jan 2019'!$A$2:$A$160,0),MATCH(T$9,'Jan 2019'!$G$1:$BK$1,0))/INDEX('Planning CPRP'!$G$10:$BA$168,MATCH('Planning Ngrps'!$A67,'Planning CPRP'!$A$10:$A$170,0),MATCH('Planning Ngrps'!T$9,'Planning CPRP'!$G$9:$BA$9,0)),"")</f>
        <v/>
      </c>
      <c r="U67" s="158" t="str">
        <f>IFERROR(INDEX('Jan 2019'!$G$2:$BK$158,MATCH('Planning Ngrps'!$A67,'Jan 2019'!$A$2:$A$160,0),MATCH(U$9,'Jan 2019'!$G$1:$BK$1,0))/INDEX('Planning CPRP'!$G$10:$BA$168,MATCH('Planning Ngrps'!$A67,'Planning CPRP'!$A$10:$A$170,0),MATCH('Planning Ngrps'!U$9,'Planning CPRP'!$G$9:$BA$9,0)),"")</f>
        <v/>
      </c>
      <c r="V67" s="158" t="str">
        <f>IFERROR(INDEX('Jan 2019'!$G$2:$BK$158,MATCH('Planning Ngrps'!$A67,'Jan 2019'!$A$2:$A$160,0),MATCH(V$9,'Jan 2019'!$G$1:$BK$1,0))/INDEX('Planning CPRP'!$G$10:$BA$168,MATCH('Planning Ngrps'!$A67,'Planning CPRP'!$A$10:$A$170,0),MATCH('Planning Ngrps'!V$9,'Planning CPRP'!$G$9:$BA$9,0)),"")</f>
        <v/>
      </c>
      <c r="W67" s="158" t="str">
        <f>IFERROR(INDEX('Jan 2019'!$G$2:$BK$158,MATCH('Planning Ngrps'!$A67,'Jan 2019'!$A$2:$A$160,0),MATCH(W$9,'Jan 2019'!$G$1:$BK$1,0))/INDEX('Planning CPRP'!$G$10:$BA$168,MATCH('Planning Ngrps'!$A67,'Planning CPRP'!$A$10:$A$170,0),MATCH('Planning Ngrps'!W$9,'Planning CPRP'!$G$9:$BA$9,0)),"")</f>
        <v/>
      </c>
      <c r="X67" s="158" t="str">
        <f>IFERROR(INDEX('Jan 2019'!$G$2:$BK$158,MATCH('Planning Ngrps'!$A67,'Jan 2019'!$A$2:$A$160,0),MATCH(X$9,'Jan 2019'!$G$1:$BK$1,0))/INDEX('Planning CPRP'!$G$10:$BA$168,MATCH('Planning Ngrps'!$A67,'Planning CPRP'!$A$10:$A$170,0),MATCH('Planning Ngrps'!X$9,'Planning CPRP'!$G$9:$BA$9,0)),"")</f>
        <v/>
      </c>
      <c r="Y67" s="158" t="str">
        <f>IFERROR(INDEX('Jan 2019'!$G$2:$BK$158,MATCH('Planning Ngrps'!$A67,'Jan 2019'!$A$2:$A$160,0),MATCH(Y$9,'Jan 2019'!$G$1:$BK$1,0))/INDEX('Planning CPRP'!$G$10:$BA$168,MATCH('Planning Ngrps'!$A67,'Planning CPRP'!$A$10:$A$170,0),MATCH('Planning Ngrps'!Y$9,'Planning CPRP'!$G$9:$BA$9,0)),"")</f>
        <v/>
      </c>
      <c r="Z67" s="158" t="str">
        <f>IFERROR(INDEX('Jan 2019'!$G$2:$BK$158,MATCH('Planning Ngrps'!$A67,'Jan 2019'!$A$2:$A$160,0),MATCH(Z$9,'Jan 2019'!$G$1:$BK$1,0))/INDEX('Planning CPRP'!$G$10:$BA$168,MATCH('Planning Ngrps'!$A67,'Planning CPRP'!$A$10:$A$170,0),MATCH('Planning Ngrps'!Z$9,'Planning CPRP'!$G$9:$BA$9,0)),"")</f>
        <v/>
      </c>
      <c r="AA67" s="158" t="str">
        <f>IFERROR(INDEX('Jan 2019'!$G$2:$BK$158,MATCH('Planning Ngrps'!$A67,'Jan 2019'!$A$2:$A$160,0),MATCH(AA$9,'Jan 2019'!$G$1:$BK$1,0))/INDEX('Planning CPRP'!$G$10:$BA$168,MATCH('Planning Ngrps'!$A67,'Planning CPRP'!$A$10:$A$170,0),MATCH('Planning Ngrps'!AA$9,'Planning CPRP'!$G$9:$BA$9,0)),"")</f>
        <v/>
      </c>
      <c r="AB67" s="158" t="str">
        <f>IFERROR(INDEX('Jan 2019'!$G$2:$BK$158,MATCH('Planning Ngrps'!$A67,'Jan 2019'!$A$2:$A$160,0),MATCH(AB$9,'Jan 2019'!$G$1:$BK$1,0))/INDEX('Planning CPRP'!$G$10:$BA$168,MATCH('Planning Ngrps'!$A67,'Planning CPRP'!$A$10:$A$170,0),MATCH('Planning Ngrps'!AB$9,'Planning CPRP'!$G$9:$BA$9,0)),"")</f>
        <v/>
      </c>
      <c r="AC67" s="158" t="str">
        <f>IFERROR(INDEX('Jan 2019'!$G$2:$BK$158,MATCH('Planning Ngrps'!$A67,'Jan 2019'!$A$2:$A$160,0),MATCH(AC$9,'Jan 2019'!$G$1:$BK$1,0))/INDEX('Planning CPRP'!$G$10:$BA$168,MATCH('Planning Ngrps'!$A67,'Planning CPRP'!$A$10:$A$170,0),MATCH('Planning Ngrps'!AC$9,'Planning CPRP'!$G$9:$BA$9,0)),"")</f>
        <v/>
      </c>
      <c r="AD67" s="158" t="str">
        <f>IFERROR(INDEX('Jan 2019'!$G$2:$BK$158,MATCH('Planning Ngrps'!$A67,'Jan 2019'!$A$2:$A$160,0),MATCH(AD$9,'Jan 2019'!$G$1:$BK$1,0))/INDEX('Planning CPRP'!$G$10:$BA$168,MATCH('Planning Ngrps'!$A67,'Planning CPRP'!$A$10:$A$170,0),MATCH('Planning Ngrps'!AD$9,'Planning CPRP'!$G$9:$BA$9,0)),"")</f>
        <v/>
      </c>
      <c r="AE67" s="158" t="str">
        <f>IFERROR(INDEX('Jan 2019'!$G$2:$BK$158,MATCH('Planning Ngrps'!$A67,'Jan 2019'!$A$2:$A$160,0),MATCH(AE$9,'Jan 2019'!$G$1:$BK$1,0))/INDEX('Planning CPRP'!$G$10:$BA$168,MATCH('Planning Ngrps'!$A67,'Planning CPRP'!$A$10:$A$170,0),MATCH('Planning Ngrps'!AE$9,'Planning CPRP'!$G$9:$BA$9,0)),"")</f>
        <v/>
      </c>
      <c r="AF67" s="158" t="str">
        <f>IFERROR(INDEX('Jan 2019'!$G$2:$BK$158,MATCH('Planning Ngrps'!$A67,'Jan 2019'!$A$2:$A$160,0),MATCH(AF$9,'Jan 2019'!$G$1:$BK$1,0))/INDEX('Planning CPRP'!$G$10:$BA$168,MATCH('Planning Ngrps'!$A67,'Planning CPRP'!$A$10:$A$170,0),MATCH('Planning Ngrps'!AF$9,'Planning CPRP'!$G$9:$BA$9,0)),"")</f>
        <v/>
      </c>
      <c r="AG67" s="158" t="str">
        <f>IFERROR(INDEX('Jan 2019'!$G$2:$BK$158,MATCH('Planning Ngrps'!$A67,'Jan 2019'!$A$2:$A$160,0),MATCH(AG$9,'Jan 2019'!$G$1:$BK$1,0))/INDEX('Planning CPRP'!$G$10:$BA$168,MATCH('Planning Ngrps'!$A67,'Planning CPRP'!$A$10:$A$170,0),MATCH('Planning Ngrps'!AG$9,'Planning CPRP'!$G$9:$BA$9,0)),"")</f>
        <v/>
      </c>
      <c r="AH67" s="158" t="str">
        <f>IFERROR(INDEX('Jan 2019'!$G$2:$BK$158,MATCH('Planning Ngrps'!$A67,'Jan 2019'!$A$2:$A$160,0),MATCH(AH$9,'Jan 2019'!$G$1:$BK$1,0))/INDEX('Planning CPRP'!$G$10:$BA$168,MATCH('Planning Ngrps'!$A67,'Planning CPRP'!$A$10:$A$170,0),MATCH('Planning Ngrps'!AH$9,'Planning CPRP'!$G$9:$BA$9,0)),"")</f>
        <v/>
      </c>
      <c r="AI67" s="158" t="str">
        <f>IFERROR(INDEX('Jan 2019'!$G$2:$BK$158,MATCH('Planning Ngrps'!$A67,'Jan 2019'!$A$2:$A$160,0),MATCH(AI$9,'Jan 2019'!$G$1:$BK$1,0))/INDEX('Planning CPRP'!$G$10:$BA$168,MATCH('Planning Ngrps'!$A67,'Planning CPRP'!$A$10:$A$170,0),MATCH('Planning Ngrps'!AI$9,'Planning CPRP'!$G$9:$BA$9,0)),"")</f>
        <v/>
      </c>
      <c r="AJ67" s="158" t="str">
        <f>IFERROR(INDEX('Jan 2019'!$G$2:$BK$158,MATCH('Planning Ngrps'!$A67,'Jan 2019'!$A$2:$A$160,0),MATCH(AJ$9,'Jan 2019'!$G$1:$BK$1,0))/INDEX('Planning CPRP'!$G$10:$BA$168,MATCH('Planning Ngrps'!$A67,'Planning CPRP'!$A$10:$A$170,0),MATCH('Planning Ngrps'!AJ$9,'Planning CPRP'!$G$9:$BA$9,0)),"")</f>
        <v/>
      </c>
      <c r="AK67" s="158" t="str">
        <f>IFERROR(INDEX('Jan 2019'!$G$2:$BK$158,MATCH('Planning Ngrps'!$A67,'Jan 2019'!$A$2:$A$160,0),MATCH(AK$9,'Jan 2019'!$G$1:$BK$1,0))/INDEX('Planning CPRP'!$G$10:$BA$168,MATCH('Planning Ngrps'!$A67,'Planning CPRP'!$A$10:$A$170,0),MATCH('Planning Ngrps'!AK$9,'Planning CPRP'!$G$9:$BA$9,0)),"")</f>
        <v/>
      </c>
      <c r="AL67" s="158" t="str">
        <f>IFERROR(INDEX('Jan 2019'!$G$2:$BK$158,MATCH('Planning Ngrps'!$A67,'Jan 2019'!$A$2:$A$160,0),MATCH(AL$9,'Jan 2019'!$G$1:$BK$1,0))/INDEX('Planning CPRP'!$G$10:$BA$168,MATCH('Planning Ngrps'!$A67,'Planning CPRP'!$A$10:$A$170,0),MATCH('Planning Ngrps'!AL$9,'Planning CPRP'!$G$9:$BA$9,0)),"")</f>
        <v/>
      </c>
      <c r="AM67" s="158" t="str">
        <f>IFERROR(INDEX('Jan 2019'!$G$2:$BK$158,MATCH('Planning Ngrps'!$A67,'Jan 2019'!$A$2:$A$160,0),MATCH(AM$9,'Jan 2019'!$G$1:$BK$1,0))/INDEX('Planning CPRP'!$G$10:$BA$168,MATCH('Planning Ngrps'!$A67,'Planning CPRP'!$A$10:$A$170,0),MATCH('Planning Ngrps'!AM$9,'Planning CPRP'!$G$9:$BA$9,0)),"")</f>
        <v/>
      </c>
      <c r="AN67" s="158" t="str">
        <f>IFERROR(INDEX('Jan 2019'!$G$2:$BK$158,MATCH('Planning Ngrps'!$A67,'Jan 2019'!$A$2:$A$160,0),MATCH(AN$9,'Jan 2019'!$G$1:$BK$1,0))/INDEX('Planning CPRP'!$G$10:$BA$168,MATCH('Planning Ngrps'!$A67,'Planning CPRP'!$A$10:$A$170,0),MATCH('Planning Ngrps'!AN$9,'Planning CPRP'!$G$9:$BA$9,0)),"")</f>
        <v/>
      </c>
      <c r="AO67" s="158" t="str">
        <f>IFERROR(INDEX('Jan 2019'!$G$2:$BK$158,MATCH('Planning Ngrps'!$A67,'Jan 2019'!$A$2:$A$160,0),MATCH(AO$9,'Jan 2019'!$G$1:$BK$1,0))/INDEX('Planning CPRP'!$G$10:$BA$168,MATCH('Planning Ngrps'!$A67,'Planning CPRP'!$A$10:$A$170,0),MATCH('Planning Ngrps'!AO$9,'Planning CPRP'!$G$9:$BA$9,0)),"")</f>
        <v/>
      </c>
      <c r="AP67" s="158" t="str">
        <f>IFERROR(INDEX('Jan 2019'!$G$2:$BK$158,MATCH('Planning Ngrps'!$A67,'Jan 2019'!$A$2:$A$160,0),MATCH(AP$9,'Jan 2019'!$G$1:$BK$1,0))/INDEX('Planning CPRP'!$G$10:$BA$168,MATCH('Planning Ngrps'!$A67,'Planning CPRP'!$A$10:$A$170,0),MATCH('Planning Ngrps'!AP$9,'Planning CPRP'!$G$9:$BA$9,0)),"")</f>
        <v/>
      </c>
      <c r="AQ67" s="158" t="str">
        <f>IFERROR(INDEX('Jan 2019'!$G$2:$BK$158,MATCH('Planning Ngrps'!$A67,'Jan 2019'!$A$2:$A$160,0),MATCH(AQ$9,'Jan 2019'!$G$1:$BK$1,0))/INDEX('Planning CPRP'!$G$10:$BA$168,MATCH('Planning Ngrps'!$A67,'Planning CPRP'!$A$10:$A$170,0),MATCH('Planning Ngrps'!AQ$9,'Planning CPRP'!$G$9:$BA$9,0)),"")</f>
        <v/>
      </c>
      <c r="AR67" s="158" t="str">
        <f>IFERROR(INDEX('Jan 2019'!$G$2:$BK$158,MATCH('Planning Ngrps'!$A67,'Jan 2019'!$A$2:$A$160,0),MATCH(AR$9,'Jan 2019'!$G$1:$BK$1,0))/INDEX('Planning CPRP'!$G$10:$BA$168,MATCH('Planning Ngrps'!$A67,'Planning CPRP'!$A$10:$A$170,0),MATCH('Planning Ngrps'!AR$9,'Planning CPRP'!$G$9:$BA$9,0)),"")</f>
        <v/>
      </c>
      <c r="AS67" s="158" t="str">
        <f>IFERROR(INDEX('Jan 2019'!$G$2:$BK$158,MATCH('Planning Ngrps'!$A67,'Jan 2019'!$A$2:$A$160,0),MATCH(AS$9,'Jan 2019'!$G$1:$BK$1,0))/INDEX('Planning CPRP'!$G$10:$BA$168,MATCH('Planning Ngrps'!$A67,'Planning CPRP'!$A$10:$A$170,0),MATCH('Planning Ngrps'!AS$9,'Planning CPRP'!$G$9:$BA$9,0)),"")</f>
        <v/>
      </c>
      <c r="AT67" s="158" t="str">
        <f>IFERROR(INDEX('Jan 2019'!$G$2:$BK$158,MATCH('Planning Ngrps'!$A67,'Jan 2019'!$A$2:$A$160,0),MATCH(AT$9,'Jan 2019'!$G$1:$BK$1,0))/INDEX('Planning CPRP'!$G$10:$BA$168,MATCH('Planning Ngrps'!$A67,'Planning CPRP'!$A$10:$A$170,0),MATCH('Planning Ngrps'!AT$9,'Planning CPRP'!$G$9:$BA$9,0)),"")</f>
        <v/>
      </c>
      <c r="AU67" s="158" t="str">
        <f>IFERROR(INDEX('Jan 2019'!$G$2:$BK$158,MATCH('Planning Ngrps'!$A67,'Jan 2019'!$A$2:$A$160,0),MATCH(AU$9,'Jan 2019'!$G$1:$BK$1,0))/INDEX('Planning CPRP'!$G$10:$BA$168,MATCH('Planning Ngrps'!$A67,'Planning CPRP'!$A$10:$A$170,0),MATCH('Planning Ngrps'!AU$9,'Planning CPRP'!$G$9:$BA$9,0)),"")</f>
        <v/>
      </c>
      <c r="AV67" s="158" t="str">
        <f>IFERROR(INDEX('Jan 2019'!$G$2:$BK$158,MATCH('Planning Ngrps'!$A67,'Jan 2019'!$A$2:$A$160,0),MATCH(AV$9,'Jan 2019'!$G$1:$BK$1,0))/INDEX('Planning CPRP'!$G$10:$BA$168,MATCH('Planning Ngrps'!$A67,'Planning CPRP'!$A$10:$A$170,0),MATCH('Planning Ngrps'!AV$9,'Planning CPRP'!$G$9:$BA$9,0)),"")</f>
        <v/>
      </c>
      <c r="AW67" s="158" t="str">
        <f>IFERROR(INDEX('Jan 2019'!$G$2:$BK$158,MATCH('Planning Ngrps'!$A67,'Jan 2019'!$A$2:$A$160,0),MATCH(AW$9,'Jan 2019'!$G$1:$BK$1,0))/INDEX('Planning CPRP'!$G$10:$BA$168,MATCH('Planning Ngrps'!$A67,'Planning CPRP'!$A$10:$A$170,0),MATCH('Planning Ngrps'!AW$9,'Planning CPRP'!$G$9:$BA$9,0)),"")</f>
        <v/>
      </c>
      <c r="AX67" s="158" t="str">
        <f>IFERROR(INDEX('Jan 2019'!$G$2:$BK$158,MATCH('Planning Ngrps'!$A67,'Jan 2019'!$A$2:$A$160,0),MATCH(AX$9,'Jan 2019'!$G$1:$BK$1,0))/INDEX('Planning CPRP'!$G$10:$BA$168,MATCH('Planning Ngrps'!$A67,'Planning CPRP'!$A$10:$A$170,0),MATCH('Planning Ngrps'!AX$9,'Planning CPRP'!$G$9:$BA$9,0)),"")</f>
        <v/>
      </c>
      <c r="AY67" s="158" t="str">
        <f>IFERROR(INDEX('Jan 2019'!$G$2:$BK$158,MATCH('Planning Ngrps'!$A67,'Jan 2019'!$A$2:$A$160,0),MATCH(AY$9,'Jan 2019'!$G$1:$BK$1,0))/INDEX('Planning CPRP'!$G$10:$BA$168,MATCH('Planning Ngrps'!$A67,'Planning CPRP'!$A$10:$A$170,0),MATCH('Planning Ngrps'!AY$9,'Planning CPRP'!$G$9:$BA$9,0)),"")</f>
        <v/>
      </c>
      <c r="AZ67" s="158" t="str">
        <f>IFERROR(INDEX('Jan 2019'!$G$2:$BK$158,MATCH('Planning Ngrps'!$A67,'Jan 2019'!$A$2:$A$160,0),MATCH(AZ$9,'Jan 2019'!$G$1:$BK$1,0))/INDEX('Planning CPRP'!$G$10:$BA$168,MATCH('Planning Ngrps'!$A67,'Planning CPRP'!$A$10:$A$170,0),MATCH('Planning Ngrps'!AZ$9,'Planning CPRP'!$G$9:$BA$9,0)),"")</f>
        <v/>
      </c>
      <c r="BA67" s="158" t="str">
        <f>IFERROR(INDEX('Jan 2019'!$G$2:$BK$158,MATCH('Planning Ngrps'!$A67,'Jan 2019'!$A$2:$A$160,0),MATCH(BA$9,'Jan 2019'!$G$1:$BK$1,0))/INDEX('Planning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IFERROR(INDEX('Jan 2019'!$G$2:$BK$158,MATCH('Planning Ngrps'!$A68,'Jan 2019'!$A$2:$A$160,0),MATCH(G$9,'Jan 2019'!$G$1:$BK$1,0))/INDEX('Planning CPRP'!$G$10:$BA$168,MATCH('Planning Ngrps'!$A68,'Planning CPRP'!$A$10:$A$170,0),MATCH('Planning Ngrps'!G$9,'Planning CPRP'!$G$9:$BA$9,0)),"")</f>
        <v/>
      </c>
      <c r="H68" s="158" t="str">
        <f>IFERROR(INDEX('Jan 2019'!$G$2:$BK$158,MATCH('Planning Ngrps'!$A68,'Jan 2019'!$A$2:$A$160,0),MATCH(H$9,'Jan 2019'!$G$1:$BK$1,0))/INDEX('Planning CPRP'!$G$10:$BA$168,MATCH('Planning Ngrps'!$A68,'Planning CPRP'!$A$10:$A$170,0),MATCH('Planning Ngrps'!H$9,'Planning CPRP'!$G$9:$BA$9,0)),"")</f>
        <v/>
      </c>
      <c r="I68" s="158" t="str">
        <f>IFERROR(INDEX('Jan 2019'!$G$2:$BK$158,MATCH('Planning Ngrps'!$A68,'Jan 2019'!$A$2:$A$160,0),MATCH(I$9,'Jan 2019'!$G$1:$BK$1,0))/INDEX('Planning CPRP'!$G$10:$BA$168,MATCH('Planning Ngrps'!$A68,'Planning CPRP'!$A$10:$A$170,0),MATCH('Planning Ngrps'!I$9,'Planning CPRP'!$G$9:$BA$9,0)),"")</f>
        <v/>
      </c>
      <c r="J68" s="158" t="str">
        <f>IFERROR(INDEX('Jan 2019'!$G$2:$BK$158,MATCH('Planning Ngrps'!$A68,'Jan 2019'!$A$2:$A$160,0),MATCH(J$9,'Jan 2019'!$G$1:$BK$1,0))/INDEX('Planning CPRP'!$G$10:$BA$168,MATCH('Planning Ngrps'!$A68,'Planning CPRP'!$A$10:$A$170,0),MATCH('Planning Ngrps'!J$9,'Planning CPRP'!$G$9:$BA$9,0)),"")</f>
        <v/>
      </c>
      <c r="K68" s="158" t="str">
        <f>IFERROR(INDEX('Jan 2019'!$G$2:$BK$158,MATCH('Planning Ngrps'!$A68,'Jan 2019'!$A$2:$A$160,0),MATCH(K$9,'Jan 2019'!$G$1:$BK$1,0))/INDEX('Planning CPRP'!$G$10:$BA$168,MATCH('Planning Ngrps'!$A68,'Planning CPRP'!$A$10:$A$170,0),MATCH('Planning Ngrps'!K$9,'Planning CPRP'!$G$9:$BA$9,0)),"")</f>
        <v/>
      </c>
      <c r="L68" s="158" t="str">
        <f>IFERROR(INDEX('Jan 2019'!$G$2:$BK$158,MATCH('Planning Ngrps'!$A68,'Jan 2019'!$A$2:$A$160,0),MATCH(L$9,'Jan 2019'!$G$1:$BK$1,0))/INDEX('Planning CPRP'!$G$10:$BA$168,MATCH('Planning Ngrps'!$A68,'Planning CPRP'!$A$10:$A$170,0),MATCH('Planning Ngrps'!L$9,'Planning CPRP'!$G$9:$BA$9,0)),"")</f>
        <v/>
      </c>
      <c r="M68" s="158" t="str">
        <f>IFERROR(INDEX('Jan 2019'!$G$2:$BK$158,MATCH('Planning Ngrps'!$A68,'Jan 2019'!$A$2:$A$160,0),MATCH(M$9,'Jan 2019'!$G$1:$BK$1,0))/INDEX('Planning CPRP'!$G$10:$BA$168,MATCH('Planning Ngrps'!$A68,'Planning CPRP'!$A$10:$A$170,0),MATCH('Planning Ngrps'!M$9,'Planning CPRP'!$G$9:$BA$9,0)),"")</f>
        <v/>
      </c>
      <c r="N68" s="158" t="str">
        <f>IFERROR(INDEX('Jan 2019'!$G$2:$BK$158,MATCH('Planning Ngrps'!$A68,'Jan 2019'!$A$2:$A$160,0),MATCH(N$9,'Jan 2019'!$G$1:$BK$1,0))/INDEX('Planning CPRP'!$G$10:$BA$168,MATCH('Planning Ngrps'!$A68,'Planning CPRP'!$A$10:$A$170,0),MATCH('Planning Ngrps'!N$9,'Planning CPRP'!$G$9:$BA$9,0)),"")</f>
        <v/>
      </c>
      <c r="O68" s="158" t="str">
        <f>IFERROR(INDEX('Jan 2019'!$G$2:$BK$158,MATCH('Planning Ngrps'!$A68,'Jan 2019'!$A$2:$A$160,0),MATCH(O$9,'Jan 2019'!$G$1:$BK$1,0))/INDEX('Planning CPRP'!$G$10:$BA$168,MATCH('Planning Ngrps'!$A68,'Planning CPRP'!$A$10:$A$170,0),MATCH('Planning Ngrps'!O$9,'Planning CPRP'!$G$9:$BA$9,0)),"")</f>
        <v/>
      </c>
      <c r="P68" s="158" t="str">
        <f>IFERROR(INDEX('Jan 2019'!$G$2:$BK$158,MATCH('Planning Ngrps'!$A68,'Jan 2019'!$A$2:$A$160,0),MATCH(P$9,'Jan 2019'!$G$1:$BK$1,0))/INDEX('Planning CPRP'!$G$10:$BA$168,MATCH('Planning Ngrps'!$A68,'Planning CPRP'!$A$10:$A$170,0),MATCH('Planning Ngrps'!P$9,'Planning CPRP'!$G$9:$BA$9,0)),"")</f>
        <v/>
      </c>
      <c r="Q68" s="158" t="str">
        <f>IFERROR(INDEX('Jan 2019'!$G$2:$BK$158,MATCH('Planning Ngrps'!$A68,'Jan 2019'!$A$2:$A$160,0),MATCH(Q$9,'Jan 2019'!$G$1:$BK$1,0))/INDEX('Planning CPRP'!$G$10:$BA$168,MATCH('Planning Ngrps'!$A68,'Planning CPRP'!$A$10:$A$170,0),MATCH('Planning Ngrps'!Q$9,'Planning CPRP'!$G$9:$BA$9,0)),"")</f>
        <v/>
      </c>
      <c r="R68" s="158" t="str">
        <f>IFERROR(INDEX('Jan 2019'!$G$2:$BK$158,MATCH('Planning Ngrps'!$A68,'Jan 2019'!$A$2:$A$160,0),MATCH(R$9,'Jan 2019'!$G$1:$BK$1,0))/INDEX('Planning CPRP'!$G$10:$BA$168,MATCH('Planning Ngrps'!$A68,'Planning CPRP'!$A$10:$A$170,0),MATCH('Planning Ngrps'!R$9,'Planning CPRP'!$G$9:$BA$9,0)),"")</f>
        <v/>
      </c>
      <c r="S68" s="158" t="str">
        <f>IFERROR(INDEX('Jan 2019'!$G$2:$BK$158,MATCH('Planning Ngrps'!$A68,'Jan 2019'!$A$2:$A$160,0),MATCH(S$9,'Jan 2019'!$G$1:$BK$1,0))/INDEX('Planning CPRP'!$G$10:$BA$168,MATCH('Planning Ngrps'!$A68,'Planning CPRP'!$A$10:$A$170,0),MATCH('Planning Ngrps'!S$9,'Planning CPRP'!$G$9:$BA$9,0)),"")</f>
        <v/>
      </c>
      <c r="T68" s="158" t="str">
        <f>IFERROR(INDEX('Jan 2019'!$G$2:$BK$158,MATCH('Planning Ngrps'!$A68,'Jan 2019'!$A$2:$A$160,0),MATCH(T$9,'Jan 2019'!$G$1:$BK$1,0))/INDEX('Planning CPRP'!$G$10:$BA$168,MATCH('Planning Ngrps'!$A68,'Planning CPRP'!$A$10:$A$170,0),MATCH('Planning Ngrps'!T$9,'Planning CPRP'!$G$9:$BA$9,0)),"")</f>
        <v/>
      </c>
      <c r="U68" s="158" t="str">
        <f>IFERROR(INDEX('Jan 2019'!$G$2:$BK$158,MATCH('Planning Ngrps'!$A68,'Jan 2019'!$A$2:$A$160,0),MATCH(U$9,'Jan 2019'!$G$1:$BK$1,0))/INDEX('Planning CPRP'!$G$10:$BA$168,MATCH('Planning Ngrps'!$A68,'Planning CPRP'!$A$10:$A$170,0),MATCH('Planning Ngrps'!U$9,'Planning CPRP'!$G$9:$BA$9,0)),"")</f>
        <v/>
      </c>
      <c r="V68" s="158" t="str">
        <f>IFERROR(INDEX('Jan 2019'!$G$2:$BK$158,MATCH('Planning Ngrps'!$A68,'Jan 2019'!$A$2:$A$160,0),MATCH(V$9,'Jan 2019'!$G$1:$BK$1,0))/INDEX('Planning CPRP'!$G$10:$BA$168,MATCH('Planning Ngrps'!$A68,'Planning CPRP'!$A$10:$A$170,0),MATCH('Planning Ngrps'!V$9,'Planning CPRP'!$G$9:$BA$9,0)),"")</f>
        <v/>
      </c>
      <c r="W68" s="158" t="str">
        <f>IFERROR(INDEX('Jan 2019'!$G$2:$BK$158,MATCH('Planning Ngrps'!$A68,'Jan 2019'!$A$2:$A$160,0),MATCH(W$9,'Jan 2019'!$G$1:$BK$1,0))/INDEX('Planning CPRP'!$G$10:$BA$168,MATCH('Planning Ngrps'!$A68,'Planning CPRP'!$A$10:$A$170,0),MATCH('Planning Ngrps'!W$9,'Planning CPRP'!$G$9:$BA$9,0)),"")</f>
        <v/>
      </c>
      <c r="X68" s="158" t="str">
        <f>IFERROR(INDEX('Jan 2019'!$G$2:$BK$158,MATCH('Planning Ngrps'!$A68,'Jan 2019'!$A$2:$A$160,0),MATCH(X$9,'Jan 2019'!$G$1:$BK$1,0))/INDEX('Planning CPRP'!$G$10:$BA$168,MATCH('Planning Ngrps'!$A68,'Planning CPRP'!$A$10:$A$170,0),MATCH('Planning Ngrps'!X$9,'Planning CPRP'!$G$9:$BA$9,0)),"")</f>
        <v/>
      </c>
      <c r="Y68" s="158" t="str">
        <f>IFERROR(INDEX('Jan 2019'!$G$2:$BK$158,MATCH('Planning Ngrps'!$A68,'Jan 2019'!$A$2:$A$160,0),MATCH(Y$9,'Jan 2019'!$G$1:$BK$1,0))/INDEX('Planning CPRP'!$G$10:$BA$168,MATCH('Planning Ngrps'!$A68,'Planning CPRP'!$A$10:$A$170,0),MATCH('Planning Ngrps'!Y$9,'Planning CPRP'!$G$9:$BA$9,0)),"")</f>
        <v/>
      </c>
      <c r="Z68" s="158" t="str">
        <f>IFERROR(INDEX('Jan 2019'!$G$2:$BK$158,MATCH('Planning Ngrps'!$A68,'Jan 2019'!$A$2:$A$160,0),MATCH(Z$9,'Jan 2019'!$G$1:$BK$1,0))/INDEX('Planning CPRP'!$G$10:$BA$168,MATCH('Planning Ngrps'!$A68,'Planning CPRP'!$A$10:$A$170,0),MATCH('Planning Ngrps'!Z$9,'Planning CPRP'!$G$9:$BA$9,0)),"")</f>
        <v/>
      </c>
      <c r="AA68" s="158" t="str">
        <f>IFERROR(INDEX('Jan 2019'!$G$2:$BK$158,MATCH('Planning Ngrps'!$A68,'Jan 2019'!$A$2:$A$160,0),MATCH(AA$9,'Jan 2019'!$G$1:$BK$1,0))/INDEX('Planning CPRP'!$G$10:$BA$168,MATCH('Planning Ngrps'!$A68,'Planning CPRP'!$A$10:$A$170,0),MATCH('Planning Ngrps'!AA$9,'Planning CPRP'!$G$9:$BA$9,0)),"")</f>
        <v/>
      </c>
      <c r="AB68" s="158" t="str">
        <f>IFERROR(INDEX('Jan 2019'!$G$2:$BK$158,MATCH('Planning Ngrps'!$A68,'Jan 2019'!$A$2:$A$160,0),MATCH(AB$9,'Jan 2019'!$G$1:$BK$1,0))/INDEX('Planning CPRP'!$G$10:$BA$168,MATCH('Planning Ngrps'!$A68,'Planning CPRP'!$A$10:$A$170,0),MATCH('Planning Ngrps'!AB$9,'Planning CPRP'!$G$9:$BA$9,0)),"")</f>
        <v/>
      </c>
      <c r="AC68" s="158" t="str">
        <f>IFERROR(INDEX('Jan 2019'!$G$2:$BK$158,MATCH('Planning Ngrps'!$A68,'Jan 2019'!$A$2:$A$160,0),MATCH(AC$9,'Jan 2019'!$G$1:$BK$1,0))/INDEX('Planning CPRP'!$G$10:$BA$168,MATCH('Planning Ngrps'!$A68,'Planning CPRP'!$A$10:$A$170,0),MATCH('Planning Ngrps'!AC$9,'Planning CPRP'!$G$9:$BA$9,0)),"")</f>
        <v/>
      </c>
      <c r="AD68" s="158" t="str">
        <f>IFERROR(INDEX('Jan 2019'!$G$2:$BK$158,MATCH('Planning Ngrps'!$A68,'Jan 2019'!$A$2:$A$160,0),MATCH(AD$9,'Jan 2019'!$G$1:$BK$1,0))/INDEX('Planning CPRP'!$G$10:$BA$168,MATCH('Planning Ngrps'!$A68,'Planning CPRP'!$A$10:$A$170,0),MATCH('Planning Ngrps'!AD$9,'Planning CPRP'!$G$9:$BA$9,0)),"")</f>
        <v/>
      </c>
      <c r="AE68" s="158" t="str">
        <f>IFERROR(INDEX('Jan 2019'!$G$2:$BK$158,MATCH('Planning Ngrps'!$A68,'Jan 2019'!$A$2:$A$160,0),MATCH(AE$9,'Jan 2019'!$G$1:$BK$1,0))/INDEX('Planning CPRP'!$G$10:$BA$168,MATCH('Planning Ngrps'!$A68,'Planning CPRP'!$A$10:$A$170,0),MATCH('Planning Ngrps'!AE$9,'Planning CPRP'!$G$9:$BA$9,0)),"")</f>
        <v/>
      </c>
      <c r="AF68" s="158" t="str">
        <f>IFERROR(INDEX('Jan 2019'!$G$2:$BK$158,MATCH('Planning Ngrps'!$A68,'Jan 2019'!$A$2:$A$160,0),MATCH(AF$9,'Jan 2019'!$G$1:$BK$1,0))/INDEX('Planning CPRP'!$G$10:$BA$168,MATCH('Planning Ngrps'!$A68,'Planning CPRP'!$A$10:$A$170,0),MATCH('Planning Ngrps'!AF$9,'Planning CPRP'!$G$9:$BA$9,0)),"")</f>
        <v/>
      </c>
      <c r="AG68" s="158" t="str">
        <f>IFERROR(INDEX('Jan 2019'!$G$2:$BK$158,MATCH('Planning Ngrps'!$A68,'Jan 2019'!$A$2:$A$160,0),MATCH(AG$9,'Jan 2019'!$G$1:$BK$1,0))/INDEX('Planning CPRP'!$G$10:$BA$168,MATCH('Planning Ngrps'!$A68,'Planning CPRP'!$A$10:$A$170,0),MATCH('Planning Ngrps'!AG$9,'Planning CPRP'!$G$9:$BA$9,0)),"")</f>
        <v/>
      </c>
      <c r="AH68" s="158" t="str">
        <f>IFERROR(INDEX('Jan 2019'!$G$2:$BK$158,MATCH('Planning Ngrps'!$A68,'Jan 2019'!$A$2:$A$160,0),MATCH(AH$9,'Jan 2019'!$G$1:$BK$1,0))/INDEX('Planning CPRP'!$G$10:$BA$168,MATCH('Planning Ngrps'!$A68,'Planning CPRP'!$A$10:$A$170,0),MATCH('Planning Ngrps'!AH$9,'Planning CPRP'!$G$9:$BA$9,0)),"")</f>
        <v/>
      </c>
      <c r="AI68" s="158" t="str">
        <f>IFERROR(INDEX('Jan 2019'!$G$2:$BK$158,MATCH('Planning Ngrps'!$A68,'Jan 2019'!$A$2:$A$160,0),MATCH(AI$9,'Jan 2019'!$G$1:$BK$1,0))/INDEX('Planning CPRP'!$G$10:$BA$168,MATCH('Planning Ngrps'!$A68,'Planning CPRP'!$A$10:$A$170,0),MATCH('Planning Ngrps'!AI$9,'Planning CPRP'!$G$9:$BA$9,0)),"")</f>
        <v/>
      </c>
      <c r="AJ68" s="158" t="str">
        <f>IFERROR(INDEX('Jan 2019'!$G$2:$BK$158,MATCH('Planning Ngrps'!$A68,'Jan 2019'!$A$2:$A$160,0),MATCH(AJ$9,'Jan 2019'!$G$1:$BK$1,0))/INDEX('Planning CPRP'!$G$10:$BA$168,MATCH('Planning Ngrps'!$A68,'Planning CPRP'!$A$10:$A$170,0),MATCH('Planning Ngrps'!AJ$9,'Planning CPRP'!$G$9:$BA$9,0)),"")</f>
        <v/>
      </c>
      <c r="AK68" s="158" t="str">
        <f>IFERROR(INDEX('Jan 2019'!$G$2:$BK$158,MATCH('Planning Ngrps'!$A68,'Jan 2019'!$A$2:$A$160,0),MATCH(AK$9,'Jan 2019'!$G$1:$BK$1,0))/INDEX('Planning CPRP'!$G$10:$BA$168,MATCH('Planning Ngrps'!$A68,'Planning CPRP'!$A$10:$A$170,0),MATCH('Planning Ngrps'!AK$9,'Planning CPRP'!$G$9:$BA$9,0)),"")</f>
        <v/>
      </c>
      <c r="AL68" s="158" t="str">
        <f>IFERROR(INDEX('Jan 2019'!$G$2:$BK$158,MATCH('Planning Ngrps'!$A68,'Jan 2019'!$A$2:$A$160,0),MATCH(AL$9,'Jan 2019'!$G$1:$BK$1,0))/INDEX('Planning CPRP'!$G$10:$BA$168,MATCH('Planning Ngrps'!$A68,'Planning CPRP'!$A$10:$A$170,0),MATCH('Planning Ngrps'!AL$9,'Planning CPRP'!$G$9:$BA$9,0)),"")</f>
        <v/>
      </c>
      <c r="AM68" s="158" t="str">
        <f>IFERROR(INDEX('Jan 2019'!$G$2:$BK$158,MATCH('Planning Ngrps'!$A68,'Jan 2019'!$A$2:$A$160,0),MATCH(AM$9,'Jan 2019'!$G$1:$BK$1,0))/INDEX('Planning CPRP'!$G$10:$BA$168,MATCH('Planning Ngrps'!$A68,'Planning CPRP'!$A$10:$A$170,0),MATCH('Planning Ngrps'!AM$9,'Planning CPRP'!$G$9:$BA$9,0)),"")</f>
        <v/>
      </c>
      <c r="AN68" s="158" t="str">
        <f>IFERROR(INDEX('Jan 2019'!$G$2:$BK$158,MATCH('Planning Ngrps'!$A68,'Jan 2019'!$A$2:$A$160,0),MATCH(AN$9,'Jan 2019'!$G$1:$BK$1,0))/INDEX('Planning CPRP'!$G$10:$BA$168,MATCH('Planning Ngrps'!$A68,'Planning CPRP'!$A$10:$A$170,0),MATCH('Planning Ngrps'!AN$9,'Planning CPRP'!$G$9:$BA$9,0)),"")</f>
        <v/>
      </c>
      <c r="AO68" s="158" t="str">
        <f>IFERROR(INDEX('Jan 2019'!$G$2:$BK$158,MATCH('Planning Ngrps'!$A68,'Jan 2019'!$A$2:$A$160,0),MATCH(AO$9,'Jan 2019'!$G$1:$BK$1,0))/INDEX('Planning CPRP'!$G$10:$BA$168,MATCH('Planning Ngrps'!$A68,'Planning CPRP'!$A$10:$A$170,0),MATCH('Planning Ngrps'!AO$9,'Planning CPRP'!$G$9:$BA$9,0)),"")</f>
        <v/>
      </c>
      <c r="AP68" s="158" t="str">
        <f>IFERROR(INDEX('Jan 2019'!$G$2:$BK$158,MATCH('Planning Ngrps'!$A68,'Jan 2019'!$A$2:$A$160,0),MATCH(AP$9,'Jan 2019'!$G$1:$BK$1,0))/INDEX('Planning CPRP'!$G$10:$BA$168,MATCH('Planning Ngrps'!$A68,'Planning CPRP'!$A$10:$A$170,0),MATCH('Planning Ngrps'!AP$9,'Planning CPRP'!$G$9:$BA$9,0)),"")</f>
        <v/>
      </c>
      <c r="AQ68" s="158" t="str">
        <f>IFERROR(INDEX('Jan 2019'!$G$2:$BK$158,MATCH('Planning Ngrps'!$A68,'Jan 2019'!$A$2:$A$160,0),MATCH(AQ$9,'Jan 2019'!$G$1:$BK$1,0))/INDEX('Planning CPRP'!$G$10:$BA$168,MATCH('Planning Ngrps'!$A68,'Planning CPRP'!$A$10:$A$170,0),MATCH('Planning Ngrps'!AQ$9,'Planning CPRP'!$G$9:$BA$9,0)),"")</f>
        <v/>
      </c>
      <c r="AR68" s="158" t="str">
        <f>IFERROR(INDEX('Jan 2019'!$G$2:$BK$158,MATCH('Planning Ngrps'!$A68,'Jan 2019'!$A$2:$A$160,0),MATCH(AR$9,'Jan 2019'!$G$1:$BK$1,0))/INDEX('Planning CPRP'!$G$10:$BA$168,MATCH('Planning Ngrps'!$A68,'Planning CPRP'!$A$10:$A$170,0),MATCH('Planning Ngrps'!AR$9,'Planning CPRP'!$G$9:$BA$9,0)),"")</f>
        <v/>
      </c>
      <c r="AS68" s="158" t="str">
        <f>IFERROR(INDEX('Jan 2019'!$G$2:$BK$158,MATCH('Planning Ngrps'!$A68,'Jan 2019'!$A$2:$A$160,0),MATCH(AS$9,'Jan 2019'!$G$1:$BK$1,0))/INDEX('Planning CPRP'!$G$10:$BA$168,MATCH('Planning Ngrps'!$A68,'Planning CPRP'!$A$10:$A$170,0),MATCH('Planning Ngrps'!AS$9,'Planning CPRP'!$G$9:$BA$9,0)),"")</f>
        <v/>
      </c>
      <c r="AT68" s="158" t="str">
        <f>IFERROR(INDEX('Jan 2019'!$G$2:$BK$158,MATCH('Planning Ngrps'!$A68,'Jan 2019'!$A$2:$A$160,0),MATCH(AT$9,'Jan 2019'!$G$1:$BK$1,0))/INDEX('Planning CPRP'!$G$10:$BA$168,MATCH('Planning Ngrps'!$A68,'Planning CPRP'!$A$10:$A$170,0),MATCH('Planning Ngrps'!AT$9,'Planning CPRP'!$G$9:$BA$9,0)),"")</f>
        <v/>
      </c>
      <c r="AU68" s="158" t="str">
        <f>IFERROR(INDEX('Jan 2019'!$G$2:$BK$158,MATCH('Planning Ngrps'!$A68,'Jan 2019'!$A$2:$A$160,0),MATCH(AU$9,'Jan 2019'!$G$1:$BK$1,0))/INDEX('Planning CPRP'!$G$10:$BA$168,MATCH('Planning Ngrps'!$A68,'Planning CPRP'!$A$10:$A$170,0),MATCH('Planning Ngrps'!AU$9,'Planning CPRP'!$G$9:$BA$9,0)),"")</f>
        <v/>
      </c>
      <c r="AV68" s="158" t="str">
        <f>IFERROR(INDEX('Jan 2019'!$G$2:$BK$158,MATCH('Planning Ngrps'!$A68,'Jan 2019'!$A$2:$A$160,0),MATCH(AV$9,'Jan 2019'!$G$1:$BK$1,0))/INDEX('Planning CPRP'!$G$10:$BA$168,MATCH('Planning Ngrps'!$A68,'Planning CPRP'!$A$10:$A$170,0),MATCH('Planning Ngrps'!AV$9,'Planning CPRP'!$G$9:$BA$9,0)),"")</f>
        <v/>
      </c>
      <c r="AW68" s="158" t="str">
        <f>IFERROR(INDEX('Jan 2019'!$G$2:$BK$158,MATCH('Planning Ngrps'!$A68,'Jan 2019'!$A$2:$A$160,0),MATCH(AW$9,'Jan 2019'!$G$1:$BK$1,0))/INDEX('Planning CPRP'!$G$10:$BA$168,MATCH('Planning Ngrps'!$A68,'Planning CPRP'!$A$10:$A$170,0),MATCH('Planning Ngrps'!AW$9,'Planning CPRP'!$G$9:$BA$9,0)),"")</f>
        <v/>
      </c>
      <c r="AX68" s="158" t="str">
        <f>IFERROR(INDEX('Jan 2019'!$G$2:$BK$158,MATCH('Planning Ngrps'!$A68,'Jan 2019'!$A$2:$A$160,0),MATCH(AX$9,'Jan 2019'!$G$1:$BK$1,0))/INDEX('Planning CPRP'!$G$10:$BA$168,MATCH('Planning Ngrps'!$A68,'Planning CPRP'!$A$10:$A$170,0),MATCH('Planning Ngrps'!AX$9,'Planning CPRP'!$G$9:$BA$9,0)),"")</f>
        <v/>
      </c>
      <c r="AY68" s="158" t="str">
        <f>IFERROR(INDEX('Jan 2019'!$G$2:$BK$158,MATCH('Planning Ngrps'!$A68,'Jan 2019'!$A$2:$A$160,0),MATCH(AY$9,'Jan 2019'!$G$1:$BK$1,0))/INDEX('Planning CPRP'!$G$10:$BA$168,MATCH('Planning Ngrps'!$A68,'Planning CPRP'!$A$10:$A$170,0),MATCH('Planning Ngrps'!AY$9,'Planning CPRP'!$G$9:$BA$9,0)),"")</f>
        <v/>
      </c>
      <c r="AZ68" s="158" t="str">
        <f>IFERROR(INDEX('Jan 2019'!$G$2:$BK$158,MATCH('Planning Ngrps'!$A68,'Jan 2019'!$A$2:$A$160,0),MATCH(AZ$9,'Jan 2019'!$G$1:$BK$1,0))/INDEX('Planning CPRP'!$G$10:$BA$168,MATCH('Planning Ngrps'!$A68,'Planning CPRP'!$A$10:$A$170,0),MATCH('Planning Ngrps'!AZ$9,'Planning CPRP'!$G$9:$BA$9,0)),"")</f>
        <v/>
      </c>
      <c r="BA68" s="158" t="str">
        <f>IFERROR(INDEX('Jan 2019'!$G$2:$BK$158,MATCH('Planning Ngrps'!$A68,'Jan 2019'!$A$2:$A$160,0),MATCH(BA$9,'Jan 2019'!$G$1:$BK$1,0))/INDEX('Planning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IFERROR(INDEX('Jan 2019'!$G$2:$BK$158,MATCH('Planning Ngrps'!$A69,'Jan 2019'!$A$2:$A$160,0),MATCH(G$9,'Jan 2019'!$G$1:$BK$1,0))/INDEX('Planning CPRP'!$G$10:$BA$168,MATCH('Planning Ngrps'!$A69,'Planning CPRP'!$A$10:$A$170,0),MATCH('Planning Ngrps'!G$9,'Planning CPRP'!$G$9:$BA$9,0)),"")</f>
        <v/>
      </c>
      <c r="H69" s="158" t="str">
        <f>IFERROR(INDEX('Jan 2019'!$G$2:$BK$158,MATCH('Planning Ngrps'!$A69,'Jan 2019'!$A$2:$A$160,0),MATCH(H$9,'Jan 2019'!$G$1:$BK$1,0))/INDEX('Planning CPRP'!$G$10:$BA$168,MATCH('Planning Ngrps'!$A69,'Planning CPRP'!$A$10:$A$170,0),MATCH('Planning Ngrps'!H$9,'Planning CPRP'!$G$9:$BA$9,0)),"")</f>
        <v/>
      </c>
      <c r="I69" s="158" t="str">
        <f>IFERROR(INDEX('Jan 2019'!$G$2:$BK$158,MATCH('Planning Ngrps'!$A69,'Jan 2019'!$A$2:$A$160,0),MATCH(I$9,'Jan 2019'!$G$1:$BK$1,0))/INDEX('Planning CPRP'!$G$10:$BA$168,MATCH('Planning Ngrps'!$A69,'Planning CPRP'!$A$10:$A$170,0),MATCH('Planning Ngrps'!I$9,'Planning CPRP'!$G$9:$BA$9,0)),"")</f>
        <v/>
      </c>
      <c r="J69" s="158" t="str">
        <f>IFERROR(INDEX('Jan 2019'!$G$2:$BK$158,MATCH('Planning Ngrps'!$A69,'Jan 2019'!$A$2:$A$160,0),MATCH(J$9,'Jan 2019'!$G$1:$BK$1,0))/INDEX('Planning CPRP'!$G$10:$BA$168,MATCH('Planning Ngrps'!$A69,'Planning CPRP'!$A$10:$A$170,0),MATCH('Planning Ngrps'!J$9,'Planning CPRP'!$G$9:$BA$9,0)),"")</f>
        <v/>
      </c>
      <c r="K69" s="158" t="str">
        <f>IFERROR(INDEX('Jan 2019'!$G$2:$BK$158,MATCH('Planning Ngrps'!$A69,'Jan 2019'!$A$2:$A$160,0),MATCH(K$9,'Jan 2019'!$G$1:$BK$1,0))/INDEX('Planning CPRP'!$G$10:$BA$168,MATCH('Planning Ngrps'!$A69,'Planning CPRP'!$A$10:$A$170,0),MATCH('Planning Ngrps'!K$9,'Planning CPRP'!$G$9:$BA$9,0)),"")</f>
        <v/>
      </c>
      <c r="L69" s="158" t="str">
        <f>IFERROR(INDEX('Jan 2019'!$G$2:$BK$158,MATCH('Planning Ngrps'!$A69,'Jan 2019'!$A$2:$A$160,0),MATCH(L$9,'Jan 2019'!$G$1:$BK$1,0))/INDEX('Planning CPRP'!$G$10:$BA$168,MATCH('Planning Ngrps'!$A69,'Planning CPRP'!$A$10:$A$170,0),MATCH('Planning Ngrps'!L$9,'Planning CPRP'!$G$9:$BA$9,0)),"")</f>
        <v/>
      </c>
      <c r="M69" s="158" t="str">
        <f>IFERROR(INDEX('Jan 2019'!$G$2:$BK$158,MATCH('Planning Ngrps'!$A69,'Jan 2019'!$A$2:$A$160,0),MATCH(M$9,'Jan 2019'!$G$1:$BK$1,0))/INDEX('Planning CPRP'!$G$10:$BA$168,MATCH('Planning Ngrps'!$A69,'Planning CPRP'!$A$10:$A$170,0),MATCH('Planning Ngrps'!M$9,'Planning CPRP'!$G$9:$BA$9,0)),"")</f>
        <v/>
      </c>
      <c r="N69" s="158" t="str">
        <f>IFERROR(INDEX('Jan 2019'!$G$2:$BK$158,MATCH('Planning Ngrps'!$A69,'Jan 2019'!$A$2:$A$160,0),MATCH(N$9,'Jan 2019'!$G$1:$BK$1,0))/INDEX('Planning CPRP'!$G$10:$BA$168,MATCH('Planning Ngrps'!$A69,'Planning CPRP'!$A$10:$A$170,0),MATCH('Planning Ngrps'!N$9,'Planning CPRP'!$G$9:$BA$9,0)),"")</f>
        <v/>
      </c>
      <c r="O69" s="158" t="str">
        <f>IFERROR(INDEX('Jan 2019'!$G$2:$BK$158,MATCH('Planning Ngrps'!$A69,'Jan 2019'!$A$2:$A$160,0),MATCH(O$9,'Jan 2019'!$G$1:$BK$1,0))/INDEX('Planning CPRP'!$G$10:$BA$168,MATCH('Planning Ngrps'!$A69,'Planning CPRP'!$A$10:$A$170,0),MATCH('Planning Ngrps'!O$9,'Planning CPRP'!$G$9:$BA$9,0)),"")</f>
        <v/>
      </c>
      <c r="P69" s="158" t="str">
        <f>IFERROR(INDEX('Jan 2019'!$G$2:$BK$158,MATCH('Planning Ngrps'!$A69,'Jan 2019'!$A$2:$A$160,0),MATCH(P$9,'Jan 2019'!$G$1:$BK$1,0))/INDEX('Planning CPRP'!$G$10:$BA$168,MATCH('Planning Ngrps'!$A69,'Planning CPRP'!$A$10:$A$170,0),MATCH('Planning Ngrps'!P$9,'Planning CPRP'!$G$9:$BA$9,0)),"")</f>
        <v/>
      </c>
      <c r="Q69" s="158" t="str">
        <f>IFERROR(INDEX('Jan 2019'!$G$2:$BK$158,MATCH('Planning Ngrps'!$A69,'Jan 2019'!$A$2:$A$160,0),MATCH(Q$9,'Jan 2019'!$G$1:$BK$1,0))/INDEX('Planning CPRP'!$G$10:$BA$168,MATCH('Planning Ngrps'!$A69,'Planning CPRP'!$A$10:$A$170,0),MATCH('Planning Ngrps'!Q$9,'Planning CPRP'!$G$9:$BA$9,0)),"")</f>
        <v/>
      </c>
      <c r="R69" s="158" t="str">
        <f>IFERROR(INDEX('Jan 2019'!$G$2:$BK$158,MATCH('Planning Ngrps'!$A69,'Jan 2019'!$A$2:$A$160,0),MATCH(R$9,'Jan 2019'!$G$1:$BK$1,0))/INDEX('Planning CPRP'!$G$10:$BA$168,MATCH('Planning Ngrps'!$A69,'Planning CPRP'!$A$10:$A$170,0),MATCH('Planning Ngrps'!R$9,'Planning CPRP'!$G$9:$BA$9,0)),"")</f>
        <v/>
      </c>
      <c r="S69" s="158" t="str">
        <f>IFERROR(INDEX('Jan 2019'!$G$2:$BK$158,MATCH('Planning Ngrps'!$A69,'Jan 2019'!$A$2:$A$160,0),MATCH(S$9,'Jan 2019'!$G$1:$BK$1,0))/INDEX('Planning CPRP'!$G$10:$BA$168,MATCH('Planning Ngrps'!$A69,'Planning CPRP'!$A$10:$A$170,0),MATCH('Planning Ngrps'!S$9,'Planning CPRP'!$G$9:$BA$9,0)),"")</f>
        <v/>
      </c>
      <c r="T69" s="158" t="str">
        <f>IFERROR(INDEX('Jan 2019'!$G$2:$BK$158,MATCH('Planning Ngrps'!$A69,'Jan 2019'!$A$2:$A$160,0),MATCH(T$9,'Jan 2019'!$G$1:$BK$1,0))/INDEX('Planning CPRP'!$G$10:$BA$168,MATCH('Planning Ngrps'!$A69,'Planning CPRP'!$A$10:$A$170,0),MATCH('Planning Ngrps'!T$9,'Planning CPRP'!$G$9:$BA$9,0)),"")</f>
        <v/>
      </c>
      <c r="U69" s="158" t="str">
        <f>IFERROR(INDEX('Jan 2019'!$G$2:$BK$158,MATCH('Planning Ngrps'!$A69,'Jan 2019'!$A$2:$A$160,0),MATCH(U$9,'Jan 2019'!$G$1:$BK$1,0))/INDEX('Planning CPRP'!$G$10:$BA$168,MATCH('Planning Ngrps'!$A69,'Planning CPRP'!$A$10:$A$170,0),MATCH('Planning Ngrps'!U$9,'Planning CPRP'!$G$9:$BA$9,0)),"")</f>
        <v/>
      </c>
      <c r="V69" s="158" t="str">
        <f>IFERROR(INDEX('Jan 2019'!$G$2:$BK$158,MATCH('Planning Ngrps'!$A69,'Jan 2019'!$A$2:$A$160,0),MATCH(V$9,'Jan 2019'!$G$1:$BK$1,0))/INDEX('Planning CPRP'!$G$10:$BA$168,MATCH('Planning Ngrps'!$A69,'Planning CPRP'!$A$10:$A$170,0),MATCH('Planning Ngrps'!V$9,'Planning CPRP'!$G$9:$BA$9,0)),"")</f>
        <v/>
      </c>
      <c r="W69" s="158" t="str">
        <f>IFERROR(INDEX('Jan 2019'!$G$2:$BK$158,MATCH('Planning Ngrps'!$A69,'Jan 2019'!$A$2:$A$160,0),MATCH(W$9,'Jan 2019'!$G$1:$BK$1,0))/INDEX('Planning CPRP'!$G$10:$BA$168,MATCH('Planning Ngrps'!$A69,'Planning CPRP'!$A$10:$A$170,0),MATCH('Planning Ngrps'!W$9,'Planning CPRP'!$G$9:$BA$9,0)),"")</f>
        <v/>
      </c>
      <c r="X69" s="158" t="str">
        <f>IFERROR(INDEX('Jan 2019'!$G$2:$BK$158,MATCH('Planning Ngrps'!$A69,'Jan 2019'!$A$2:$A$160,0),MATCH(X$9,'Jan 2019'!$G$1:$BK$1,0))/INDEX('Planning CPRP'!$G$10:$BA$168,MATCH('Planning Ngrps'!$A69,'Planning CPRP'!$A$10:$A$170,0),MATCH('Planning Ngrps'!X$9,'Planning CPRP'!$G$9:$BA$9,0)),"")</f>
        <v/>
      </c>
      <c r="Y69" s="158" t="str">
        <f>IFERROR(INDEX('Jan 2019'!$G$2:$BK$158,MATCH('Planning Ngrps'!$A69,'Jan 2019'!$A$2:$A$160,0),MATCH(Y$9,'Jan 2019'!$G$1:$BK$1,0))/INDEX('Planning CPRP'!$G$10:$BA$168,MATCH('Planning Ngrps'!$A69,'Planning CPRP'!$A$10:$A$170,0),MATCH('Planning Ngrps'!Y$9,'Planning CPRP'!$G$9:$BA$9,0)),"")</f>
        <v/>
      </c>
      <c r="Z69" s="158" t="str">
        <f>IFERROR(INDEX('Jan 2019'!$G$2:$BK$158,MATCH('Planning Ngrps'!$A69,'Jan 2019'!$A$2:$A$160,0),MATCH(Z$9,'Jan 2019'!$G$1:$BK$1,0))/INDEX('Planning CPRP'!$G$10:$BA$168,MATCH('Planning Ngrps'!$A69,'Planning CPRP'!$A$10:$A$170,0),MATCH('Planning Ngrps'!Z$9,'Planning CPRP'!$G$9:$BA$9,0)),"")</f>
        <v/>
      </c>
      <c r="AA69" s="158" t="str">
        <f>IFERROR(INDEX('Jan 2019'!$G$2:$BK$158,MATCH('Planning Ngrps'!$A69,'Jan 2019'!$A$2:$A$160,0),MATCH(AA$9,'Jan 2019'!$G$1:$BK$1,0))/INDEX('Planning CPRP'!$G$10:$BA$168,MATCH('Planning Ngrps'!$A69,'Planning CPRP'!$A$10:$A$170,0),MATCH('Planning Ngrps'!AA$9,'Planning CPRP'!$G$9:$BA$9,0)),"")</f>
        <v/>
      </c>
      <c r="AB69" s="158" t="str">
        <f>IFERROR(INDEX('Jan 2019'!$G$2:$BK$158,MATCH('Planning Ngrps'!$A69,'Jan 2019'!$A$2:$A$160,0),MATCH(AB$9,'Jan 2019'!$G$1:$BK$1,0))/INDEX('Planning CPRP'!$G$10:$BA$168,MATCH('Planning Ngrps'!$A69,'Planning CPRP'!$A$10:$A$170,0),MATCH('Planning Ngrps'!AB$9,'Planning CPRP'!$G$9:$BA$9,0)),"")</f>
        <v/>
      </c>
      <c r="AC69" s="158" t="str">
        <f>IFERROR(INDEX('Jan 2019'!$G$2:$BK$158,MATCH('Planning Ngrps'!$A69,'Jan 2019'!$A$2:$A$160,0),MATCH(AC$9,'Jan 2019'!$G$1:$BK$1,0))/INDEX('Planning CPRP'!$G$10:$BA$168,MATCH('Planning Ngrps'!$A69,'Planning CPRP'!$A$10:$A$170,0),MATCH('Planning Ngrps'!AC$9,'Planning CPRP'!$G$9:$BA$9,0)),"")</f>
        <v/>
      </c>
      <c r="AD69" s="158" t="str">
        <f>IFERROR(INDEX('Jan 2019'!$G$2:$BK$158,MATCH('Planning Ngrps'!$A69,'Jan 2019'!$A$2:$A$160,0),MATCH(AD$9,'Jan 2019'!$G$1:$BK$1,0))/INDEX('Planning CPRP'!$G$10:$BA$168,MATCH('Planning Ngrps'!$A69,'Planning CPRP'!$A$10:$A$170,0),MATCH('Planning Ngrps'!AD$9,'Planning CPRP'!$G$9:$BA$9,0)),"")</f>
        <v/>
      </c>
      <c r="AE69" s="158" t="str">
        <f>IFERROR(INDEX('Jan 2019'!$G$2:$BK$158,MATCH('Planning Ngrps'!$A69,'Jan 2019'!$A$2:$A$160,0),MATCH(AE$9,'Jan 2019'!$G$1:$BK$1,0))/INDEX('Planning CPRP'!$G$10:$BA$168,MATCH('Planning Ngrps'!$A69,'Planning CPRP'!$A$10:$A$170,0),MATCH('Planning Ngrps'!AE$9,'Planning CPRP'!$G$9:$BA$9,0)),"")</f>
        <v/>
      </c>
      <c r="AF69" s="158" t="str">
        <f>IFERROR(INDEX('Jan 2019'!$G$2:$BK$158,MATCH('Planning Ngrps'!$A69,'Jan 2019'!$A$2:$A$160,0),MATCH(AF$9,'Jan 2019'!$G$1:$BK$1,0))/INDEX('Planning CPRP'!$G$10:$BA$168,MATCH('Planning Ngrps'!$A69,'Planning CPRP'!$A$10:$A$170,0),MATCH('Planning Ngrps'!AF$9,'Planning CPRP'!$G$9:$BA$9,0)),"")</f>
        <v/>
      </c>
      <c r="AG69" s="158" t="str">
        <f>IFERROR(INDEX('Jan 2019'!$G$2:$BK$158,MATCH('Planning Ngrps'!$A69,'Jan 2019'!$A$2:$A$160,0),MATCH(AG$9,'Jan 2019'!$G$1:$BK$1,0))/INDEX('Planning CPRP'!$G$10:$BA$168,MATCH('Planning Ngrps'!$A69,'Planning CPRP'!$A$10:$A$170,0),MATCH('Planning Ngrps'!AG$9,'Planning CPRP'!$G$9:$BA$9,0)),"")</f>
        <v/>
      </c>
      <c r="AH69" s="158" t="str">
        <f>IFERROR(INDEX('Jan 2019'!$G$2:$BK$158,MATCH('Planning Ngrps'!$A69,'Jan 2019'!$A$2:$A$160,0),MATCH(AH$9,'Jan 2019'!$G$1:$BK$1,0))/INDEX('Planning CPRP'!$G$10:$BA$168,MATCH('Planning Ngrps'!$A69,'Planning CPRP'!$A$10:$A$170,0),MATCH('Planning Ngrps'!AH$9,'Planning CPRP'!$G$9:$BA$9,0)),"")</f>
        <v/>
      </c>
      <c r="AI69" s="158" t="str">
        <f>IFERROR(INDEX('Jan 2019'!$G$2:$BK$158,MATCH('Planning Ngrps'!$A69,'Jan 2019'!$A$2:$A$160,0),MATCH(AI$9,'Jan 2019'!$G$1:$BK$1,0))/INDEX('Planning CPRP'!$G$10:$BA$168,MATCH('Planning Ngrps'!$A69,'Planning CPRP'!$A$10:$A$170,0),MATCH('Planning Ngrps'!AI$9,'Planning CPRP'!$G$9:$BA$9,0)),"")</f>
        <v/>
      </c>
      <c r="AJ69" s="158" t="str">
        <f>IFERROR(INDEX('Jan 2019'!$G$2:$BK$158,MATCH('Planning Ngrps'!$A69,'Jan 2019'!$A$2:$A$160,0),MATCH(AJ$9,'Jan 2019'!$G$1:$BK$1,0))/INDEX('Planning CPRP'!$G$10:$BA$168,MATCH('Planning Ngrps'!$A69,'Planning CPRP'!$A$10:$A$170,0),MATCH('Planning Ngrps'!AJ$9,'Planning CPRP'!$G$9:$BA$9,0)),"")</f>
        <v/>
      </c>
      <c r="AK69" s="158" t="str">
        <f>IFERROR(INDEX('Jan 2019'!$G$2:$BK$158,MATCH('Planning Ngrps'!$A69,'Jan 2019'!$A$2:$A$160,0),MATCH(AK$9,'Jan 2019'!$G$1:$BK$1,0))/INDEX('Planning CPRP'!$G$10:$BA$168,MATCH('Planning Ngrps'!$A69,'Planning CPRP'!$A$10:$A$170,0),MATCH('Planning Ngrps'!AK$9,'Planning CPRP'!$G$9:$BA$9,0)),"")</f>
        <v/>
      </c>
      <c r="AL69" s="158" t="str">
        <f>IFERROR(INDEX('Jan 2019'!$G$2:$BK$158,MATCH('Planning Ngrps'!$A69,'Jan 2019'!$A$2:$A$160,0),MATCH(AL$9,'Jan 2019'!$G$1:$BK$1,0))/INDEX('Planning CPRP'!$G$10:$BA$168,MATCH('Planning Ngrps'!$A69,'Planning CPRP'!$A$10:$A$170,0),MATCH('Planning Ngrps'!AL$9,'Planning CPRP'!$G$9:$BA$9,0)),"")</f>
        <v/>
      </c>
      <c r="AM69" s="158" t="str">
        <f>IFERROR(INDEX('Jan 2019'!$G$2:$BK$158,MATCH('Planning Ngrps'!$A69,'Jan 2019'!$A$2:$A$160,0),MATCH(AM$9,'Jan 2019'!$G$1:$BK$1,0))/INDEX('Planning CPRP'!$G$10:$BA$168,MATCH('Planning Ngrps'!$A69,'Planning CPRP'!$A$10:$A$170,0),MATCH('Planning Ngrps'!AM$9,'Planning CPRP'!$G$9:$BA$9,0)),"")</f>
        <v/>
      </c>
      <c r="AN69" s="158" t="str">
        <f>IFERROR(INDEX('Jan 2019'!$G$2:$BK$158,MATCH('Planning Ngrps'!$A69,'Jan 2019'!$A$2:$A$160,0),MATCH(AN$9,'Jan 2019'!$G$1:$BK$1,0))/INDEX('Planning CPRP'!$G$10:$BA$168,MATCH('Planning Ngrps'!$A69,'Planning CPRP'!$A$10:$A$170,0),MATCH('Planning Ngrps'!AN$9,'Planning CPRP'!$G$9:$BA$9,0)),"")</f>
        <v/>
      </c>
      <c r="AO69" s="158" t="str">
        <f>IFERROR(INDEX('Jan 2019'!$G$2:$BK$158,MATCH('Planning Ngrps'!$A69,'Jan 2019'!$A$2:$A$160,0),MATCH(AO$9,'Jan 2019'!$G$1:$BK$1,0))/INDEX('Planning CPRP'!$G$10:$BA$168,MATCH('Planning Ngrps'!$A69,'Planning CPRP'!$A$10:$A$170,0),MATCH('Planning Ngrps'!AO$9,'Planning CPRP'!$G$9:$BA$9,0)),"")</f>
        <v/>
      </c>
      <c r="AP69" s="158" t="str">
        <f>IFERROR(INDEX('Jan 2019'!$G$2:$BK$158,MATCH('Planning Ngrps'!$A69,'Jan 2019'!$A$2:$A$160,0),MATCH(AP$9,'Jan 2019'!$G$1:$BK$1,0))/INDEX('Planning CPRP'!$G$10:$BA$168,MATCH('Planning Ngrps'!$A69,'Planning CPRP'!$A$10:$A$170,0),MATCH('Planning Ngrps'!AP$9,'Planning CPRP'!$G$9:$BA$9,0)),"")</f>
        <v/>
      </c>
      <c r="AQ69" s="158" t="str">
        <f>IFERROR(INDEX('Jan 2019'!$G$2:$BK$158,MATCH('Planning Ngrps'!$A69,'Jan 2019'!$A$2:$A$160,0),MATCH(AQ$9,'Jan 2019'!$G$1:$BK$1,0))/INDEX('Planning CPRP'!$G$10:$BA$168,MATCH('Planning Ngrps'!$A69,'Planning CPRP'!$A$10:$A$170,0),MATCH('Planning Ngrps'!AQ$9,'Planning CPRP'!$G$9:$BA$9,0)),"")</f>
        <v/>
      </c>
      <c r="AR69" s="158" t="str">
        <f>IFERROR(INDEX('Jan 2019'!$G$2:$BK$158,MATCH('Planning Ngrps'!$A69,'Jan 2019'!$A$2:$A$160,0),MATCH(AR$9,'Jan 2019'!$G$1:$BK$1,0))/INDEX('Planning CPRP'!$G$10:$BA$168,MATCH('Planning Ngrps'!$A69,'Planning CPRP'!$A$10:$A$170,0),MATCH('Planning Ngrps'!AR$9,'Planning CPRP'!$G$9:$BA$9,0)),"")</f>
        <v/>
      </c>
      <c r="AS69" s="158" t="str">
        <f>IFERROR(INDEX('Jan 2019'!$G$2:$BK$158,MATCH('Planning Ngrps'!$A69,'Jan 2019'!$A$2:$A$160,0),MATCH(AS$9,'Jan 2019'!$G$1:$BK$1,0))/INDEX('Planning CPRP'!$G$10:$BA$168,MATCH('Planning Ngrps'!$A69,'Planning CPRP'!$A$10:$A$170,0),MATCH('Planning Ngrps'!AS$9,'Planning CPRP'!$G$9:$BA$9,0)),"")</f>
        <v/>
      </c>
      <c r="AT69" s="158" t="str">
        <f>IFERROR(INDEX('Jan 2019'!$G$2:$BK$158,MATCH('Planning Ngrps'!$A69,'Jan 2019'!$A$2:$A$160,0),MATCH(AT$9,'Jan 2019'!$G$1:$BK$1,0))/INDEX('Planning CPRP'!$G$10:$BA$168,MATCH('Planning Ngrps'!$A69,'Planning CPRP'!$A$10:$A$170,0),MATCH('Planning Ngrps'!AT$9,'Planning CPRP'!$G$9:$BA$9,0)),"")</f>
        <v/>
      </c>
      <c r="AU69" s="158" t="str">
        <f>IFERROR(INDEX('Jan 2019'!$G$2:$BK$158,MATCH('Planning Ngrps'!$A69,'Jan 2019'!$A$2:$A$160,0),MATCH(AU$9,'Jan 2019'!$G$1:$BK$1,0))/INDEX('Planning CPRP'!$G$10:$BA$168,MATCH('Planning Ngrps'!$A69,'Planning CPRP'!$A$10:$A$170,0),MATCH('Planning Ngrps'!AU$9,'Planning CPRP'!$G$9:$BA$9,0)),"")</f>
        <v/>
      </c>
      <c r="AV69" s="158" t="str">
        <f>IFERROR(INDEX('Jan 2019'!$G$2:$BK$158,MATCH('Planning Ngrps'!$A69,'Jan 2019'!$A$2:$A$160,0),MATCH(AV$9,'Jan 2019'!$G$1:$BK$1,0))/INDEX('Planning CPRP'!$G$10:$BA$168,MATCH('Planning Ngrps'!$A69,'Planning CPRP'!$A$10:$A$170,0),MATCH('Planning Ngrps'!AV$9,'Planning CPRP'!$G$9:$BA$9,0)),"")</f>
        <v/>
      </c>
      <c r="AW69" s="158" t="str">
        <f>IFERROR(INDEX('Jan 2019'!$G$2:$BK$158,MATCH('Planning Ngrps'!$A69,'Jan 2019'!$A$2:$A$160,0),MATCH(AW$9,'Jan 2019'!$G$1:$BK$1,0))/INDEX('Planning CPRP'!$G$10:$BA$168,MATCH('Planning Ngrps'!$A69,'Planning CPRP'!$A$10:$A$170,0),MATCH('Planning Ngrps'!AW$9,'Planning CPRP'!$G$9:$BA$9,0)),"")</f>
        <v/>
      </c>
      <c r="AX69" s="158" t="str">
        <f>IFERROR(INDEX('Jan 2019'!$G$2:$BK$158,MATCH('Planning Ngrps'!$A69,'Jan 2019'!$A$2:$A$160,0),MATCH(AX$9,'Jan 2019'!$G$1:$BK$1,0))/INDEX('Planning CPRP'!$G$10:$BA$168,MATCH('Planning Ngrps'!$A69,'Planning CPRP'!$A$10:$A$170,0),MATCH('Planning Ngrps'!AX$9,'Planning CPRP'!$G$9:$BA$9,0)),"")</f>
        <v/>
      </c>
      <c r="AY69" s="158" t="str">
        <f>IFERROR(INDEX('Jan 2019'!$G$2:$BK$158,MATCH('Planning Ngrps'!$A69,'Jan 2019'!$A$2:$A$160,0),MATCH(AY$9,'Jan 2019'!$G$1:$BK$1,0))/INDEX('Planning CPRP'!$G$10:$BA$168,MATCH('Planning Ngrps'!$A69,'Planning CPRP'!$A$10:$A$170,0),MATCH('Planning Ngrps'!AY$9,'Planning CPRP'!$G$9:$BA$9,0)),"")</f>
        <v/>
      </c>
      <c r="AZ69" s="158" t="str">
        <f>IFERROR(INDEX('Jan 2019'!$G$2:$BK$158,MATCH('Planning Ngrps'!$A69,'Jan 2019'!$A$2:$A$160,0),MATCH(AZ$9,'Jan 2019'!$G$1:$BK$1,0))/INDEX('Planning CPRP'!$G$10:$BA$168,MATCH('Planning Ngrps'!$A69,'Planning CPRP'!$A$10:$A$170,0),MATCH('Planning Ngrps'!AZ$9,'Planning CPRP'!$G$9:$BA$9,0)),"")</f>
        <v/>
      </c>
      <c r="BA69" s="158" t="str">
        <f>IFERROR(INDEX('Jan 2019'!$G$2:$BK$158,MATCH('Planning Ngrps'!$A69,'Jan 2019'!$A$2:$A$160,0),MATCH(BA$9,'Jan 2019'!$G$1:$BK$1,0))/INDEX('Planning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IFERROR(INDEX('Jan 2019'!$G$2:$BK$158,MATCH('Planning Ngrps'!$A70,'Jan 2019'!$A$2:$A$160,0),MATCH(G$9,'Jan 2019'!$G$1:$BK$1,0))/INDEX('Planning CPRP'!$G$10:$BA$168,MATCH('Planning Ngrps'!$A70,'Planning CPRP'!$A$10:$A$170,0),MATCH('Planning Ngrps'!G$9,'Planning CPRP'!$G$9:$BA$9,0)),"")</f>
        <v/>
      </c>
      <c r="H70" s="158" t="str">
        <f>IFERROR(INDEX('Jan 2019'!$G$2:$BK$158,MATCH('Planning Ngrps'!$A70,'Jan 2019'!$A$2:$A$160,0),MATCH(H$9,'Jan 2019'!$G$1:$BK$1,0))/INDEX('Planning CPRP'!$G$10:$BA$168,MATCH('Planning Ngrps'!$A70,'Planning CPRP'!$A$10:$A$170,0),MATCH('Planning Ngrps'!H$9,'Planning CPRP'!$G$9:$BA$9,0)),"")</f>
        <v/>
      </c>
      <c r="I70" s="158" t="str">
        <f>IFERROR(INDEX('Jan 2019'!$G$2:$BK$158,MATCH('Planning Ngrps'!$A70,'Jan 2019'!$A$2:$A$160,0),MATCH(I$9,'Jan 2019'!$G$1:$BK$1,0))/INDEX('Planning CPRP'!$G$10:$BA$168,MATCH('Planning Ngrps'!$A70,'Planning CPRP'!$A$10:$A$170,0),MATCH('Planning Ngrps'!I$9,'Planning CPRP'!$G$9:$BA$9,0)),"")</f>
        <v/>
      </c>
      <c r="J70" s="158" t="str">
        <f>IFERROR(INDEX('Jan 2019'!$G$2:$BK$158,MATCH('Planning Ngrps'!$A70,'Jan 2019'!$A$2:$A$160,0),MATCH(J$9,'Jan 2019'!$G$1:$BK$1,0))/INDEX('Planning CPRP'!$G$10:$BA$168,MATCH('Planning Ngrps'!$A70,'Planning CPRP'!$A$10:$A$170,0),MATCH('Planning Ngrps'!J$9,'Planning CPRP'!$G$9:$BA$9,0)),"")</f>
        <v/>
      </c>
      <c r="K70" s="158" t="str">
        <f>IFERROR(INDEX('Jan 2019'!$G$2:$BK$158,MATCH('Planning Ngrps'!$A70,'Jan 2019'!$A$2:$A$160,0),MATCH(K$9,'Jan 2019'!$G$1:$BK$1,0))/INDEX('Planning CPRP'!$G$10:$BA$168,MATCH('Planning Ngrps'!$A70,'Planning CPRP'!$A$10:$A$170,0),MATCH('Planning Ngrps'!K$9,'Planning CPRP'!$G$9:$BA$9,0)),"")</f>
        <v/>
      </c>
      <c r="L70" s="158" t="str">
        <f>IFERROR(INDEX('Jan 2019'!$G$2:$BK$158,MATCH('Planning Ngrps'!$A70,'Jan 2019'!$A$2:$A$160,0),MATCH(L$9,'Jan 2019'!$G$1:$BK$1,0))/INDEX('Planning CPRP'!$G$10:$BA$168,MATCH('Planning Ngrps'!$A70,'Planning CPRP'!$A$10:$A$170,0),MATCH('Planning Ngrps'!L$9,'Planning CPRP'!$G$9:$BA$9,0)),"")</f>
        <v/>
      </c>
      <c r="M70" s="158" t="str">
        <f>IFERROR(INDEX('Jan 2019'!$G$2:$BK$158,MATCH('Planning Ngrps'!$A70,'Jan 2019'!$A$2:$A$160,0),MATCH(M$9,'Jan 2019'!$G$1:$BK$1,0))/INDEX('Planning CPRP'!$G$10:$BA$168,MATCH('Planning Ngrps'!$A70,'Planning CPRP'!$A$10:$A$170,0),MATCH('Planning Ngrps'!M$9,'Planning CPRP'!$G$9:$BA$9,0)),"")</f>
        <v/>
      </c>
      <c r="N70" s="158" t="str">
        <f>IFERROR(INDEX('Jan 2019'!$G$2:$BK$158,MATCH('Planning Ngrps'!$A70,'Jan 2019'!$A$2:$A$160,0),MATCH(N$9,'Jan 2019'!$G$1:$BK$1,0))/INDEX('Planning CPRP'!$G$10:$BA$168,MATCH('Planning Ngrps'!$A70,'Planning CPRP'!$A$10:$A$170,0),MATCH('Planning Ngrps'!N$9,'Planning CPRP'!$G$9:$BA$9,0)),"")</f>
        <v/>
      </c>
      <c r="O70" s="158" t="str">
        <f>IFERROR(INDEX('Jan 2019'!$G$2:$BK$158,MATCH('Planning Ngrps'!$A70,'Jan 2019'!$A$2:$A$160,0),MATCH(O$9,'Jan 2019'!$G$1:$BK$1,0))/INDEX('Planning CPRP'!$G$10:$BA$168,MATCH('Planning Ngrps'!$A70,'Planning CPRP'!$A$10:$A$170,0),MATCH('Planning Ngrps'!O$9,'Planning CPRP'!$G$9:$BA$9,0)),"")</f>
        <v/>
      </c>
      <c r="P70" s="158" t="str">
        <f>IFERROR(INDEX('Jan 2019'!$G$2:$BK$158,MATCH('Planning Ngrps'!$A70,'Jan 2019'!$A$2:$A$160,0),MATCH(P$9,'Jan 2019'!$G$1:$BK$1,0))/INDEX('Planning CPRP'!$G$10:$BA$168,MATCH('Planning Ngrps'!$A70,'Planning CPRP'!$A$10:$A$170,0),MATCH('Planning Ngrps'!P$9,'Planning CPRP'!$G$9:$BA$9,0)),"")</f>
        <v/>
      </c>
      <c r="Q70" s="158" t="str">
        <f>IFERROR(INDEX('Jan 2019'!$G$2:$BK$158,MATCH('Planning Ngrps'!$A70,'Jan 2019'!$A$2:$A$160,0),MATCH(Q$9,'Jan 2019'!$G$1:$BK$1,0))/INDEX('Planning CPRP'!$G$10:$BA$168,MATCH('Planning Ngrps'!$A70,'Planning CPRP'!$A$10:$A$170,0),MATCH('Planning Ngrps'!Q$9,'Planning CPRP'!$G$9:$BA$9,0)),"")</f>
        <v/>
      </c>
      <c r="R70" s="158" t="str">
        <f>IFERROR(INDEX('Jan 2019'!$G$2:$BK$158,MATCH('Planning Ngrps'!$A70,'Jan 2019'!$A$2:$A$160,0),MATCH(R$9,'Jan 2019'!$G$1:$BK$1,0))/INDEX('Planning CPRP'!$G$10:$BA$168,MATCH('Planning Ngrps'!$A70,'Planning CPRP'!$A$10:$A$170,0),MATCH('Planning Ngrps'!R$9,'Planning CPRP'!$G$9:$BA$9,0)),"")</f>
        <v/>
      </c>
      <c r="S70" s="158" t="str">
        <f>IFERROR(INDEX('Jan 2019'!$G$2:$BK$158,MATCH('Planning Ngrps'!$A70,'Jan 2019'!$A$2:$A$160,0),MATCH(S$9,'Jan 2019'!$G$1:$BK$1,0))/INDEX('Planning CPRP'!$G$10:$BA$168,MATCH('Planning Ngrps'!$A70,'Planning CPRP'!$A$10:$A$170,0),MATCH('Planning Ngrps'!S$9,'Planning CPRP'!$G$9:$BA$9,0)),"")</f>
        <v/>
      </c>
      <c r="T70" s="158" t="str">
        <f>IFERROR(INDEX('Jan 2019'!$G$2:$BK$158,MATCH('Planning Ngrps'!$A70,'Jan 2019'!$A$2:$A$160,0),MATCH(T$9,'Jan 2019'!$G$1:$BK$1,0))/INDEX('Planning CPRP'!$G$10:$BA$168,MATCH('Planning Ngrps'!$A70,'Planning CPRP'!$A$10:$A$170,0),MATCH('Planning Ngrps'!T$9,'Planning CPRP'!$G$9:$BA$9,0)),"")</f>
        <v/>
      </c>
      <c r="U70" s="158" t="str">
        <f>IFERROR(INDEX('Jan 2019'!$G$2:$BK$158,MATCH('Planning Ngrps'!$A70,'Jan 2019'!$A$2:$A$160,0),MATCH(U$9,'Jan 2019'!$G$1:$BK$1,0))/INDEX('Planning CPRP'!$G$10:$BA$168,MATCH('Planning Ngrps'!$A70,'Planning CPRP'!$A$10:$A$170,0),MATCH('Planning Ngrps'!U$9,'Planning CPRP'!$G$9:$BA$9,0)),"")</f>
        <v/>
      </c>
      <c r="V70" s="158" t="str">
        <f>IFERROR(INDEX('Jan 2019'!$G$2:$BK$158,MATCH('Planning Ngrps'!$A70,'Jan 2019'!$A$2:$A$160,0),MATCH(V$9,'Jan 2019'!$G$1:$BK$1,0))/INDEX('Planning CPRP'!$G$10:$BA$168,MATCH('Planning Ngrps'!$A70,'Planning CPRP'!$A$10:$A$170,0),MATCH('Planning Ngrps'!V$9,'Planning CPRP'!$G$9:$BA$9,0)),"")</f>
        <v/>
      </c>
      <c r="W70" s="158" t="str">
        <f>IFERROR(INDEX('Jan 2019'!$G$2:$BK$158,MATCH('Planning Ngrps'!$A70,'Jan 2019'!$A$2:$A$160,0),MATCH(W$9,'Jan 2019'!$G$1:$BK$1,0))/INDEX('Planning CPRP'!$G$10:$BA$168,MATCH('Planning Ngrps'!$A70,'Planning CPRP'!$A$10:$A$170,0),MATCH('Planning Ngrps'!W$9,'Planning CPRP'!$G$9:$BA$9,0)),"")</f>
        <v/>
      </c>
      <c r="X70" s="158" t="str">
        <f>IFERROR(INDEX('Jan 2019'!$G$2:$BK$158,MATCH('Planning Ngrps'!$A70,'Jan 2019'!$A$2:$A$160,0),MATCH(X$9,'Jan 2019'!$G$1:$BK$1,0))/INDEX('Planning CPRP'!$G$10:$BA$168,MATCH('Planning Ngrps'!$A70,'Planning CPRP'!$A$10:$A$170,0),MATCH('Planning Ngrps'!X$9,'Planning CPRP'!$G$9:$BA$9,0)),"")</f>
        <v/>
      </c>
      <c r="Y70" s="158" t="str">
        <f>IFERROR(INDEX('Jan 2019'!$G$2:$BK$158,MATCH('Planning Ngrps'!$A70,'Jan 2019'!$A$2:$A$160,0),MATCH(Y$9,'Jan 2019'!$G$1:$BK$1,0))/INDEX('Planning CPRP'!$G$10:$BA$168,MATCH('Planning Ngrps'!$A70,'Planning CPRP'!$A$10:$A$170,0),MATCH('Planning Ngrps'!Y$9,'Planning CPRP'!$G$9:$BA$9,0)),"")</f>
        <v/>
      </c>
      <c r="Z70" s="158" t="str">
        <f>IFERROR(INDEX('Jan 2019'!$G$2:$BK$158,MATCH('Planning Ngrps'!$A70,'Jan 2019'!$A$2:$A$160,0),MATCH(Z$9,'Jan 2019'!$G$1:$BK$1,0))/INDEX('Planning CPRP'!$G$10:$BA$168,MATCH('Planning Ngrps'!$A70,'Planning CPRP'!$A$10:$A$170,0),MATCH('Planning Ngrps'!Z$9,'Planning CPRP'!$G$9:$BA$9,0)),"")</f>
        <v/>
      </c>
      <c r="AA70" s="158" t="str">
        <f>IFERROR(INDEX('Jan 2019'!$G$2:$BK$158,MATCH('Planning Ngrps'!$A70,'Jan 2019'!$A$2:$A$160,0),MATCH(AA$9,'Jan 2019'!$G$1:$BK$1,0))/INDEX('Planning CPRP'!$G$10:$BA$168,MATCH('Planning Ngrps'!$A70,'Planning CPRP'!$A$10:$A$170,0),MATCH('Planning Ngrps'!AA$9,'Planning CPRP'!$G$9:$BA$9,0)),"")</f>
        <v/>
      </c>
      <c r="AB70" s="158" t="str">
        <f>IFERROR(INDEX('Jan 2019'!$G$2:$BK$158,MATCH('Planning Ngrps'!$A70,'Jan 2019'!$A$2:$A$160,0),MATCH(AB$9,'Jan 2019'!$G$1:$BK$1,0))/INDEX('Planning CPRP'!$G$10:$BA$168,MATCH('Planning Ngrps'!$A70,'Planning CPRP'!$A$10:$A$170,0),MATCH('Planning Ngrps'!AB$9,'Planning CPRP'!$G$9:$BA$9,0)),"")</f>
        <v/>
      </c>
      <c r="AC70" s="158" t="str">
        <f>IFERROR(INDEX('Jan 2019'!$G$2:$BK$158,MATCH('Planning Ngrps'!$A70,'Jan 2019'!$A$2:$A$160,0),MATCH(AC$9,'Jan 2019'!$G$1:$BK$1,0))/INDEX('Planning CPRP'!$G$10:$BA$168,MATCH('Planning Ngrps'!$A70,'Planning CPRP'!$A$10:$A$170,0),MATCH('Planning Ngrps'!AC$9,'Planning CPRP'!$G$9:$BA$9,0)),"")</f>
        <v/>
      </c>
      <c r="AD70" s="158" t="str">
        <f>IFERROR(INDEX('Jan 2019'!$G$2:$BK$158,MATCH('Planning Ngrps'!$A70,'Jan 2019'!$A$2:$A$160,0),MATCH(AD$9,'Jan 2019'!$G$1:$BK$1,0))/INDEX('Planning CPRP'!$G$10:$BA$168,MATCH('Planning Ngrps'!$A70,'Planning CPRP'!$A$10:$A$170,0),MATCH('Planning Ngrps'!AD$9,'Planning CPRP'!$G$9:$BA$9,0)),"")</f>
        <v/>
      </c>
      <c r="AE70" s="158" t="str">
        <f>IFERROR(INDEX('Jan 2019'!$G$2:$BK$158,MATCH('Planning Ngrps'!$A70,'Jan 2019'!$A$2:$A$160,0),MATCH(AE$9,'Jan 2019'!$G$1:$BK$1,0))/INDEX('Planning CPRP'!$G$10:$BA$168,MATCH('Planning Ngrps'!$A70,'Planning CPRP'!$A$10:$A$170,0),MATCH('Planning Ngrps'!AE$9,'Planning CPRP'!$G$9:$BA$9,0)),"")</f>
        <v/>
      </c>
      <c r="AF70" s="158" t="str">
        <f>IFERROR(INDEX('Jan 2019'!$G$2:$BK$158,MATCH('Planning Ngrps'!$A70,'Jan 2019'!$A$2:$A$160,0),MATCH(AF$9,'Jan 2019'!$G$1:$BK$1,0))/INDEX('Planning CPRP'!$G$10:$BA$168,MATCH('Planning Ngrps'!$A70,'Planning CPRP'!$A$10:$A$170,0),MATCH('Planning Ngrps'!AF$9,'Planning CPRP'!$G$9:$BA$9,0)),"")</f>
        <v/>
      </c>
      <c r="AG70" s="158" t="str">
        <f>IFERROR(INDEX('Jan 2019'!$G$2:$BK$158,MATCH('Planning Ngrps'!$A70,'Jan 2019'!$A$2:$A$160,0),MATCH(AG$9,'Jan 2019'!$G$1:$BK$1,0))/INDEX('Planning CPRP'!$G$10:$BA$168,MATCH('Planning Ngrps'!$A70,'Planning CPRP'!$A$10:$A$170,0),MATCH('Planning Ngrps'!AG$9,'Planning CPRP'!$G$9:$BA$9,0)),"")</f>
        <v/>
      </c>
      <c r="AH70" s="158" t="str">
        <f>IFERROR(INDEX('Jan 2019'!$G$2:$BK$158,MATCH('Planning Ngrps'!$A70,'Jan 2019'!$A$2:$A$160,0),MATCH(AH$9,'Jan 2019'!$G$1:$BK$1,0))/INDEX('Planning CPRP'!$G$10:$BA$168,MATCH('Planning Ngrps'!$A70,'Planning CPRP'!$A$10:$A$170,0),MATCH('Planning Ngrps'!AH$9,'Planning CPRP'!$G$9:$BA$9,0)),"")</f>
        <v/>
      </c>
      <c r="AI70" s="158" t="str">
        <f>IFERROR(INDEX('Jan 2019'!$G$2:$BK$158,MATCH('Planning Ngrps'!$A70,'Jan 2019'!$A$2:$A$160,0),MATCH(AI$9,'Jan 2019'!$G$1:$BK$1,0))/INDEX('Planning CPRP'!$G$10:$BA$168,MATCH('Planning Ngrps'!$A70,'Planning CPRP'!$A$10:$A$170,0),MATCH('Planning Ngrps'!AI$9,'Planning CPRP'!$G$9:$BA$9,0)),"")</f>
        <v/>
      </c>
      <c r="AJ70" s="158" t="str">
        <f>IFERROR(INDEX('Jan 2019'!$G$2:$BK$158,MATCH('Planning Ngrps'!$A70,'Jan 2019'!$A$2:$A$160,0),MATCH(AJ$9,'Jan 2019'!$G$1:$BK$1,0))/INDEX('Planning CPRP'!$G$10:$BA$168,MATCH('Planning Ngrps'!$A70,'Planning CPRP'!$A$10:$A$170,0),MATCH('Planning Ngrps'!AJ$9,'Planning CPRP'!$G$9:$BA$9,0)),"")</f>
        <v/>
      </c>
      <c r="AK70" s="158" t="str">
        <f>IFERROR(INDEX('Jan 2019'!$G$2:$BK$158,MATCH('Planning Ngrps'!$A70,'Jan 2019'!$A$2:$A$160,0),MATCH(AK$9,'Jan 2019'!$G$1:$BK$1,0))/INDEX('Planning CPRP'!$G$10:$BA$168,MATCH('Planning Ngrps'!$A70,'Planning CPRP'!$A$10:$A$170,0),MATCH('Planning Ngrps'!AK$9,'Planning CPRP'!$G$9:$BA$9,0)),"")</f>
        <v/>
      </c>
      <c r="AL70" s="158" t="str">
        <f>IFERROR(INDEX('Jan 2019'!$G$2:$BK$158,MATCH('Planning Ngrps'!$A70,'Jan 2019'!$A$2:$A$160,0),MATCH(AL$9,'Jan 2019'!$G$1:$BK$1,0))/INDEX('Planning CPRP'!$G$10:$BA$168,MATCH('Planning Ngrps'!$A70,'Planning CPRP'!$A$10:$A$170,0),MATCH('Planning Ngrps'!AL$9,'Planning CPRP'!$G$9:$BA$9,0)),"")</f>
        <v/>
      </c>
      <c r="AM70" s="158" t="str">
        <f>IFERROR(INDEX('Jan 2019'!$G$2:$BK$158,MATCH('Planning Ngrps'!$A70,'Jan 2019'!$A$2:$A$160,0),MATCH(AM$9,'Jan 2019'!$G$1:$BK$1,0))/INDEX('Planning CPRP'!$G$10:$BA$168,MATCH('Planning Ngrps'!$A70,'Planning CPRP'!$A$10:$A$170,0),MATCH('Planning Ngrps'!AM$9,'Planning CPRP'!$G$9:$BA$9,0)),"")</f>
        <v/>
      </c>
      <c r="AN70" s="158" t="str">
        <f>IFERROR(INDEX('Jan 2019'!$G$2:$BK$158,MATCH('Planning Ngrps'!$A70,'Jan 2019'!$A$2:$A$160,0),MATCH(AN$9,'Jan 2019'!$G$1:$BK$1,0))/INDEX('Planning CPRP'!$G$10:$BA$168,MATCH('Planning Ngrps'!$A70,'Planning CPRP'!$A$10:$A$170,0),MATCH('Planning Ngrps'!AN$9,'Planning CPRP'!$G$9:$BA$9,0)),"")</f>
        <v/>
      </c>
      <c r="AO70" s="158" t="str">
        <f>IFERROR(INDEX('Jan 2019'!$G$2:$BK$158,MATCH('Planning Ngrps'!$A70,'Jan 2019'!$A$2:$A$160,0),MATCH(AO$9,'Jan 2019'!$G$1:$BK$1,0))/INDEX('Planning CPRP'!$G$10:$BA$168,MATCH('Planning Ngrps'!$A70,'Planning CPRP'!$A$10:$A$170,0),MATCH('Planning Ngrps'!AO$9,'Planning CPRP'!$G$9:$BA$9,0)),"")</f>
        <v/>
      </c>
      <c r="AP70" s="158" t="str">
        <f>IFERROR(INDEX('Jan 2019'!$G$2:$BK$158,MATCH('Planning Ngrps'!$A70,'Jan 2019'!$A$2:$A$160,0),MATCH(AP$9,'Jan 2019'!$G$1:$BK$1,0))/INDEX('Planning CPRP'!$G$10:$BA$168,MATCH('Planning Ngrps'!$A70,'Planning CPRP'!$A$10:$A$170,0),MATCH('Planning Ngrps'!AP$9,'Planning CPRP'!$G$9:$BA$9,0)),"")</f>
        <v/>
      </c>
      <c r="AQ70" s="158" t="str">
        <f>IFERROR(INDEX('Jan 2019'!$G$2:$BK$158,MATCH('Planning Ngrps'!$A70,'Jan 2019'!$A$2:$A$160,0),MATCH(AQ$9,'Jan 2019'!$G$1:$BK$1,0))/INDEX('Planning CPRP'!$G$10:$BA$168,MATCH('Planning Ngrps'!$A70,'Planning CPRP'!$A$10:$A$170,0),MATCH('Planning Ngrps'!AQ$9,'Planning CPRP'!$G$9:$BA$9,0)),"")</f>
        <v/>
      </c>
      <c r="AR70" s="158" t="str">
        <f>IFERROR(INDEX('Jan 2019'!$G$2:$BK$158,MATCH('Planning Ngrps'!$A70,'Jan 2019'!$A$2:$A$160,0),MATCH(AR$9,'Jan 2019'!$G$1:$BK$1,0))/INDEX('Planning CPRP'!$G$10:$BA$168,MATCH('Planning Ngrps'!$A70,'Planning CPRP'!$A$10:$A$170,0),MATCH('Planning Ngrps'!AR$9,'Planning CPRP'!$G$9:$BA$9,0)),"")</f>
        <v/>
      </c>
      <c r="AS70" s="158" t="str">
        <f>IFERROR(INDEX('Jan 2019'!$G$2:$BK$158,MATCH('Planning Ngrps'!$A70,'Jan 2019'!$A$2:$A$160,0),MATCH(AS$9,'Jan 2019'!$G$1:$BK$1,0))/INDEX('Planning CPRP'!$G$10:$BA$168,MATCH('Planning Ngrps'!$A70,'Planning CPRP'!$A$10:$A$170,0),MATCH('Planning Ngrps'!AS$9,'Planning CPRP'!$G$9:$BA$9,0)),"")</f>
        <v/>
      </c>
      <c r="AT70" s="158" t="str">
        <f>IFERROR(INDEX('Jan 2019'!$G$2:$BK$158,MATCH('Planning Ngrps'!$A70,'Jan 2019'!$A$2:$A$160,0),MATCH(AT$9,'Jan 2019'!$G$1:$BK$1,0))/INDEX('Planning CPRP'!$G$10:$BA$168,MATCH('Planning Ngrps'!$A70,'Planning CPRP'!$A$10:$A$170,0),MATCH('Planning Ngrps'!AT$9,'Planning CPRP'!$G$9:$BA$9,0)),"")</f>
        <v/>
      </c>
      <c r="AU70" s="158" t="str">
        <f>IFERROR(INDEX('Jan 2019'!$G$2:$BK$158,MATCH('Planning Ngrps'!$A70,'Jan 2019'!$A$2:$A$160,0),MATCH(AU$9,'Jan 2019'!$G$1:$BK$1,0))/INDEX('Planning CPRP'!$G$10:$BA$168,MATCH('Planning Ngrps'!$A70,'Planning CPRP'!$A$10:$A$170,0),MATCH('Planning Ngrps'!AU$9,'Planning CPRP'!$G$9:$BA$9,0)),"")</f>
        <v/>
      </c>
      <c r="AV70" s="158" t="str">
        <f>IFERROR(INDEX('Jan 2019'!$G$2:$BK$158,MATCH('Planning Ngrps'!$A70,'Jan 2019'!$A$2:$A$160,0),MATCH(AV$9,'Jan 2019'!$G$1:$BK$1,0))/INDEX('Planning CPRP'!$G$10:$BA$168,MATCH('Planning Ngrps'!$A70,'Planning CPRP'!$A$10:$A$170,0),MATCH('Planning Ngrps'!AV$9,'Planning CPRP'!$G$9:$BA$9,0)),"")</f>
        <v/>
      </c>
      <c r="AW70" s="158" t="str">
        <f>IFERROR(INDEX('Jan 2019'!$G$2:$BK$158,MATCH('Planning Ngrps'!$A70,'Jan 2019'!$A$2:$A$160,0),MATCH(AW$9,'Jan 2019'!$G$1:$BK$1,0))/INDEX('Planning CPRP'!$G$10:$BA$168,MATCH('Planning Ngrps'!$A70,'Planning CPRP'!$A$10:$A$170,0),MATCH('Planning Ngrps'!AW$9,'Planning CPRP'!$G$9:$BA$9,0)),"")</f>
        <v/>
      </c>
      <c r="AX70" s="158" t="str">
        <f>IFERROR(INDEX('Jan 2019'!$G$2:$BK$158,MATCH('Planning Ngrps'!$A70,'Jan 2019'!$A$2:$A$160,0),MATCH(AX$9,'Jan 2019'!$G$1:$BK$1,0))/INDEX('Planning CPRP'!$G$10:$BA$168,MATCH('Planning Ngrps'!$A70,'Planning CPRP'!$A$10:$A$170,0),MATCH('Planning Ngrps'!AX$9,'Planning CPRP'!$G$9:$BA$9,0)),"")</f>
        <v/>
      </c>
      <c r="AY70" s="158" t="str">
        <f>IFERROR(INDEX('Jan 2019'!$G$2:$BK$158,MATCH('Planning Ngrps'!$A70,'Jan 2019'!$A$2:$A$160,0),MATCH(AY$9,'Jan 2019'!$G$1:$BK$1,0))/INDEX('Planning CPRP'!$G$10:$BA$168,MATCH('Planning Ngrps'!$A70,'Planning CPRP'!$A$10:$A$170,0),MATCH('Planning Ngrps'!AY$9,'Planning CPRP'!$G$9:$BA$9,0)),"")</f>
        <v/>
      </c>
      <c r="AZ70" s="158" t="str">
        <f>IFERROR(INDEX('Jan 2019'!$G$2:$BK$158,MATCH('Planning Ngrps'!$A70,'Jan 2019'!$A$2:$A$160,0),MATCH(AZ$9,'Jan 2019'!$G$1:$BK$1,0))/INDEX('Planning CPRP'!$G$10:$BA$168,MATCH('Planning Ngrps'!$A70,'Planning CPRP'!$A$10:$A$170,0),MATCH('Planning Ngrps'!AZ$9,'Planning CPRP'!$G$9:$BA$9,0)),"")</f>
        <v/>
      </c>
      <c r="BA70" s="158" t="str">
        <f>IFERROR(INDEX('Jan 2019'!$G$2:$BK$158,MATCH('Planning Ngrps'!$A70,'Jan 2019'!$A$2:$A$160,0),MATCH(BA$9,'Jan 2019'!$G$1:$BK$1,0))/INDEX('Planning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IFERROR(INDEX('Jan 2019'!$G$2:$BK$158,MATCH('Planning Ngrps'!$A71,'Jan 2019'!$A$2:$A$160,0),MATCH(G$9,'Jan 2019'!$G$1:$BK$1,0))/INDEX('Planning CPRP'!$G$10:$BA$168,MATCH('Planning Ngrps'!$A71,'Planning CPRP'!$A$10:$A$170,0),MATCH('Planning Ngrps'!G$9,'Planning CPRP'!$G$9:$BA$9,0)),"")</f>
        <v/>
      </c>
      <c r="H71" s="158" t="str">
        <f>IFERROR(INDEX('Jan 2019'!$G$2:$BK$158,MATCH('Planning Ngrps'!$A71,'Jan 2019'!$A$2:$A$160,0),MATCH(H$9,'Jan 2019'!$G$1:$BK$1,0))/INDEX('Planning CPRP'!$G$10:$BA$168,MATCH('Planning Ngrps'!$A71,'Planning CPRP'!$A$10:$A$170,0),MATCH('Planning Ngrps'!H$9,'Planning CPRP'!$G$9:$BA$9,0)),"")</f>
        <v/>
      </c>
      <c r="I71" s="158" t="str">
        <f>IFERROR(INDEX('Jan 2019'!$G$2:$BK$158,MATCH('Planning Ngrps'!$A71,'Jan 2019'!$A$2:$A$160,0),MATCH(I$9,'Jan 2019'!$G$1:$BK$1,0))/INDEX('Planning CPRP'!$G$10:$BA$168,MATCH('Planning Ngrps'!$A71,'Planning CPRP'!$A$10:$A$170,0),MATCH('Planning Ngrps'!I$9,'Planning CPRP'!$G$9:$BA$9,0)),"")</f>
        <v/>
      </c>
      <c r="J71" s="158" t="str">
        <f>IFERROR(INDEX('Jan 2019'!$G$2:$BK$158,MATCH('Planning Ngrps'!$A71,'Jan 2019'!$A$2:$A$160,0),MATCH(J$9,'Jan 2019'!$G$1:$BK$1,0))/INDEX('Planning CPRP'!$G$10:$BA$168,MATCH('Planning Ngrps'!$A71,'Planning CPRP'!$A$10:$A$170,0),MATCH('Planning Ngrps'!J$9,'Planning CPRP'!$G$9:$BA$9,0)),"")</f>
        <v/>
      </c>
      <c r="K71" s="158" t="str">
        <f>IFERROR(INDEX('Jan 2019'!$G$2:$BK$158,MATCH('Planning Ngrps'!$A71,'Jan 2019'!$A$2:$A$160,0),MATCH(K$9,'Jan 2019'!$G$1:$BK$1,0))/INDEX('Planning CPRP'!$G$10:$BA$168,MATCH('Planning Ngrps'!$A71,'Planning CPRP'!$A$10:$A$170,0),MATCH('Planning Ngrps'!K$9,'Planning CPRP'!$G$9:$BA$9,0)),"")</f>
        <v/>
      </c>
      <c r="L71" s="158" t="str">
        <f>IFERROR(INDEX('Jan 2019'!$G$2:$BK$158,MATCH('Planning Ngrps'!$A71,'Jan 2019'!$A$2:$A$160,0),MATCH(L$9,'Jan 2019'!$G$1:$BK$1,0))/INDEX('Planning CPRP'!$G$10:$BA$168,MATCH('Planning Ngrps'!$A71,'Planning CPRP'!$A$10:$A$170,0),MATCH('Planning Ngrps'!L$9,'Planning CPRP'!$G$9:$BA$9,0)),"")</f>
        <v/>
      </c>
      <c r="M71" s="158" t="str">
        <f>IFERROR(INDEX('Jan 2019'!$G$2:$BK$158,MATCH('Planning Ngrps'!$A71,'Jan 2019'!$A$2:$A$160,0),MATCH(M$9,'Jan 2019'!$G$1:$BK$1,0))/INDEX('Planning CPRP'!$G$10:$BA$168,MATCH('Planning Ngrps'!$A71,'Planning CPRP'!$A$10:$A$170,0),MATCH('Planning Ngrps'!M$9,'Planning CPRP'!$G$9:$BA$9,0)),"")</f>
        <v/>
      </c>
      <c r="N71" s="158" t="str">
        <f>IFERROR(INDEX('Jan 2019'!$G$2:$BK$158,MATCH('Planning Ngrps'!$A71,'Jan 2019'!$A$2:$A$160,0),MATCH(N$9,'Jan 2019'!$G$1:$BK$1,0))/INDEX('Planning CPRP'!$G$10:$BA$168,MATCH('Planning Ngrps'!$A71,'Planning CPRP'!$A$10:$A$170,0),MATCH('Planning Ngrps'!N$9,'Planning CPRP'!$G$9:$BA$9,0)),"")</f>
        <v/>
      </c>
      <c r="O71" s="158" t="str">
        <f>IFERROR(INDEX('Jan 2019'!$G$2:$BK$158,MATCH('Planning Ngrps'!$A71,'Jan 2019'!$A$2:$A$160,0),MATCH(O$9,'Jan 2019'!$G$1:$BK$1,0))/INDEX('Planning CPRP'!$G$10:$BA$168,MATCH('Planning Ngrps'!$A71,'Planning CPRP'!$A$10:$A$170,0),MATCH('Planning Ngrps'!O$9,'Planning CPRP'!$G$9:$BA$9,0)),"")</f>
        <v/>
      </c>
      <c r="P71" s="158" t="str">
        <f>IFERROR(INDEX('Jan 2019'!$G$2:$BK$158,MATCH('Planning Ngrps'!$A71,'Jan 2019'!$A$2:$A$160,0),MATCH(P$9,'Jan 2019'!$G$1:$BK$1,0))/INDEX('Planning CPRP'!$G$10:$BA$168,MATCH('Planning Ngrps'!$A71,'Planning CPRP'!$A$10:$A$170,0),MATCH('Planning Ngrps'!P$9,'Planning CPRP'!$G$9:$BA$9,0)),"")</f>
        <v/>
      </c>
      <c r="Q71" s="158" t="str">
        <f>IFERROR(INDEX('Jan 2019'!$G$2:$BK$158,MATCH('Planning Ngrps'!$A71,'Jan 2019'!$A$2:$A$160,0),MATCH(Q$9,'Jan 2019'!$G$1:$BK$1,0))/INDEX('Planning CPRP'!$G$10:$BA$168,MATCH('Planning Ngrps'!$A71,'Planning CPRP'!$A$10:$A$170,0),MATCH('Planning Ngrps'!Q$9,'Planning CPRP'!$G$9:$BA$9,0)),"")</f>
        <v/>
      </c>
      <c r="R71" s="158" t="str">
        <f>IFERROR(INDEX('Jan 2019'!$G$2:$BK$158,MATCH('Planning Ngrps'!$A71,'Jan 2019'!$A$2:$A$160,0),MATCH(R$9,'Jan 2019'!$G$1:$BK$1,0))/INDEX('Planning CPRP'!$G$10:$BA$168,MATCH('Planning Ngrps'!$A71,'Planning CPRP'!$A$10:$A$170,0),MATCH('Planning Ngrps'!R$9,'Planning CPRP'!$G$9:$BA$9,0)),"")</f>
        <v/>
      </c>
      <c r="S71" s="158" t="str">
        <f>IFERROR(INDEX('Jan 2019'!$G$2:$BK$158,MATCH('Planning Ngrps'!$A71,'Jan 2019'!$A$2:$A$160,0),MATCH(S$9,'Jan 2019'!$G$1:$BK$1,0))/INDEX('Planning CPRP'!$G$10:$BA$168,MATCH('Planning Ngrps'!$A71,'Planning CPRP'!$A$10:$A$170,0),MATCH('Planning Ngrps'!S$9,'Planning CPRP'!$G$9:$BA$9,0)),"")</f>
        <v/>
      </c>
      <c r="T71" s="158" t="str">
        <f>IFERROR(INDEX('Jan 2019'!$G$2:$BK$158,MATCH('Planning Ngrps'!$A71,'Jan 2019'!$A$2:$A$160,0),MATCH(T$9,'Jan 2019'!$G$1:$BK$1,0))/INDEX('Planning CPRP'!$G$10:$BA$168,MATCH('Planning Ngrps'!$A71,'Planning CPRP'!$A$10:$A$170,0),MATCH('Planning Ngrps'!T$9,'Planning CPRP'!$G$9:$BA$9,0)),"")</f>
        <v/>
      </c>
      <c r="U71" s="158" t="str">
        <f>IFERROR(INDEX('Jan 2019'!$G$2:$BK$158,MATCH('Planning Ngrps'!$A71,'Jan 2019'!$A$2:$A$160,0),MATCH(U$9,'Jan 2019'!$G$1:$BK$1,0))/INDEX('Planning CPRP'!$G$10:$BA$168,MATCH('Planning Ngrps'!$A71,'Planning CPRP'!$A$10:$A$170,0),MATCH('Planning Ngrps'!U$9,'Planning CPRP'!$G$9:$BA$9,0)),"")</f>
        <v/>
      </c>
      <c r="V71" s="158" t="str">
        <f>IFERROR(INDEX('Jan 2019'!$G$2:$BK$158,MATCH('Planning Ngrps'!$A71,'Jan 2019'!$A$2:$A$160,0),MATCH(V$9,'Jan 2019'!$G$1:$BK$1,0))/INDEX('Planning CPRP'!$G$10:$BA$168,MATCH('Planning Ngrps'!$A71,'Planning CPRP'!$A$10:$A$170,0),MATCH('Planning Ngrps'!V$9,'Planning CPRP'!$G$9:$BA$9,0)),"")</f>
        <v/>
      </c>
      <c r="W71" s="158" t="str">
        <f>IFERROR(INDEX('Jan 2019'!$G$2:$BK$158,MATCH('Planning Ngrps'!$A71,'Jan 2019'!$A$2:$A$160,0),MATCH(W$9,'Jan 2019'!$G$1:$BK$1,0))/INDEX('Planning CPRP'!$G$10:$BA$168,MATCH('Planning Ngrps'!$A71,'Planning CPRP'!$A$10:$A$170,0),MATCH('Planning Ngrps'!W$9,'Planning CPRP'!$G$9:$BA$9,0)),"")</f>
        <v/>
      </c>
      <c r="X71" s="158" t="str">
        <f>IFERROR(INDEX('Jan 2019'!$G$2:$BK$158,MATCH('Planning Ngrps'!$A71,'Jan 2019'!$A$2:$A$160,0),MATCH(X$9,'Jan 2019'!$G$1:$BK$1,0))/INDEX('Planning CPRP'!$G$10:$BA$168,MATCH('Planning Ngrps'!$A71,'Planning CPRP'!$A$10:$A$170,0),MATCH('Planning Ngrps'!X$9,'Planning CPRP'!$G$9:$BA$9,0)),"")</f>
        <v/>
      </c>
      <c r="Y71" s="158" t="str">
        <f>IFERROR(INDEX('Jan 2019'!$G$2:$BK$158,MATCH('Planning Ngrps'!$A71,'Jan 2019'!$A$2:$A$160,0),MATCH(Y$9,'Jan 2019'!$G$1:$BK$1,0))/INDEX('Planning CPRP'!$G$10:$BA$168,MATCH('Planning Ngrps'!$A71,'Planning CPRP'!$A$10:$A$170,0),MATCH('Planning Ngrps'!Y$9,'Planning CPRP'!$G$9:$BA$9,0)),"")</f>
        <v/>
      </c>
      <c r="Z71" s="158" t="str">
        <f>IFERROR(INDEX('Jan 2019'!$G$2:$BK$158,MATCH('Planning Ngrps'!$A71,'Jan 2019'!$A$2:$A$160,0),MATCH(Z$9,'Jan 2019'!$G$1:$BK$1,0))/INDEX('Planning CPRP'!$G$10:$BA$168,MATCH('Planning Ngrps'!$A71,'Planning CPRP'!$A$10:$A$170,0),MATCH('Planning Ngrps'!Z$9,'Planning CPRP'!$G$9:$BA$9,0)),"")</f>
        <v/>
      </c>
      <c r="AA71" s="158" t="str">
        <f>IFERROR(INDEX('Jan 2019'!$G$2:$BK$158,MATCH('Planning Ngrps'!$A71,'Jan 2019'!$A$2:$A$160,0),MATCH(AA$9,'Jan 2019'!$G$1:$BK$1,0))/INDEX('Planning CPRP'!$G$10:$BA$168,MATCH('Planning Ngrps'!$A71,'Planning CPRP'!$A$10:$A$170,0),MATCH('Planning Ngrps'!AA$9,'Planning CPRP'!$G$9:$BA$9,0)),"")</f>
        <v/>
      </c>
      <c r="AB71" s="158" t="str">
        <f>IFERROR(INDEX('Jan 2019'!$G$2:$BK$158,MATCH('Planning Ngrps'!$A71,'Jan 2019'!$A$2:$A$160,0),MATCH(AB$9,'Jan 2019'!$G$1:$BK$1,0))/INDEX('Planning CPRP'!$G$10:$BA$168,MATCH('Planning Ngrps'!$A71,'Planning CPRP'!$A$10:$A$170,0),MATCH('Planning Ngrps'!AB$9,'Planning CPRP'!$G$9:$BA$9,0)),"")</f>
        <v/>
      </c>
      <c r="AC71" s="158" t="str">
        <f>IFERROR(INDEX('Jan 2019'!$G$2:$BK$158,MATCH('Planning Ngrps'!$A71,'Jan 2019'!$A$2:$A$160,0),MATCH(AC$9,'Jan 2019'!$G$1:$BK$1,0))/INDEX('Planning CPRP'!$G$10:$BA$168,MATCH('Planning Ngrps'!$A71,'Planning CPRP'!$A$10:$A$170,0),MATCH('Planning Ngrps'!AC$9,'Planning CPRP'!$G$9:$BA$9,0)),"")</f>
        <v/>
      </c>
      <c r="AD71" s="158" t="str">
        <f>IFERROR(INDEX('Jan 2019'!$G$2:$BK$158,MATCH('Planning Ngrps'!$A71,'Jan 2019'!$A$2:$A$160,0),MATCH(AD$9,'Jan 2019'!$G$1:$BK$1,0))/INDEX('Planning CPRP'!$G$10:$BA$168,MATCH('Planning Ngrps'!$A71,'Planning CPRP'!$A$10:$A$170,0),MATCH('Planning Ngrps'!AD$9,'Planning CPRP'!$G$9:$BA$9,0)),"")</f>
        <v/>
      </c>
      <c r="AE71" s="158" t="str">
        <f>IFERROR(INDEX('Jan 2019'!$G$2:$BK$158,MATCH('Planning Ngrps'!$A71,'Jan 2019'!$A$2:$A$160,0),MATCH(AE$9,'Jan 2019'!$G$1:$BK$1,0))/INDEX('Planning CPRP'!$G$10:$BA$168,MATCH('Planning Ngrps'!$A71,'Planning CPRP'!$A$10:$A$170,0),MATCH('Planning Ngrps'!AE$9,'Planning CPRP'!$G$9:$BA$9,0)),"")</f>
        <v/>
      </c>
      <c r="AF71" s="158" t="str">
        <f>IFERROR(INDEX('Jan 2019'!$G$2:$BK$158,MATCH('Planning Ngrps'!$A71,'Jan 2019'!$A$2:$A$160,0),MATCH(AF$9,'Jan 2019'!$G$1:$BK$1,0))/INDEX('Planning CPRP'!$G$10:$BA$168,MATCH('Planning Ngrps'!$A71,'Planning CPRP'!$A$10:$A$170,0),MATCH('Planning Ngrps'!AF$9,'Planning CPRP'!$G$9:$BA$9,0)),"")</f>
        <v/>
      </c>
      <c r="AG71" s="158" t="str">
        <f>IFERROR(INDEX('Jan 2019'!$G$2:$BK$158,MATCH('Planning Ngrps'!$A71,'Jan 2019'!$A$2:$A$160,0),MATCH(AG$9,'Jan 2019'!$G$1:$BK$1,0))/INDEX('Planning CPRP'!$G$10:$BA$168,MATCH('Planning Ngrps'!$A71,'Planning CPRP'!$A$10:$A$170,0),MATCH('Planning Ngrps'!AG$9,'Planning CPRP'!$G$9:$BA$9,0)),"")</f>
        <v/>
      </c>
      <c r="AH71" s="158" t="str">
        <f>IFERROR(INDEX('Jan 2019'!$G$2:$BK$158,MATCH('Planning Ngrps'!$A71,'Jan 2019'!$A$2:$A$160,0),MATCH(AH$9,'Jan 2019'!$G$1:$BK$1,0))/INDEX('Planning CPRP'!$G$10:$BA$168,MATCH('Planning Ngrps'!$A71,'Planning CPRP'!$A$10:$A$170,0),MATCH('Planning Ngrps'!AH$9,'Planning CPRP'!$G$9:$BA$9,0)),"")</f>
        <v/>
      </c>
      <c r="AI71" s="158" t="str">
        <f>IFERROR(INDEX('Jan 2019'!$G$2:$BK$158,MATCH('Planning Ngrps'!$A71,'Jan 2019'!$A$2:$A$160,0),MATCH(AI$9,'Jan 2019'!$G$1:$BK$1,0))/INDEX('Planning CPRP'!$G$10:$BA$168,MATCH('Planning Ngrps'!$A71,'Planning CPRP'!$A$10:$A$170,0),MATCH('Planning Ngrps'!AI$9,'Planning CPRP'!$G$9:$BA$9,0)),"")</f>
        <v/>
      </c>
      <c r="AJ71" s="158" t="str">
        <f>IFERROR(INDEX('Jan 2019'!$G$2:$BK$158,MATCH('Planning Ngrps'!$A71,'Jan 2019'!$A$2:$A$160,0),MATCH(AJ$9,'Jan 2019'!$G$1:$BK$1,0))/INDEX('Planning CPRP'!$G$10:$BA$168,MATCH('Planning Ngrps'!$A71,'Planning CPRP'!$A$10:$A$170,0),MATCH('Planning Ngrps'!AJ$9,'Planning CPRP'!$G$9:$BA$9,0)),"")</f>
        <v/>
      </c>
      <c r="AK71" s="158" t="str">
        <f>IFERROR(INDEX('Jan 2019'!$G$2:$BK$158,MATCH('Planning Ngrps'!$A71,'Jan 2019'!$A$2:$A$160,0),MATCH(AK$9,'Jan 2019'!$G$1:$BK$1,0))/INDEX('Planning CPRP'!$G$10:$BA$168,MATCH('Planning Ngrps'!$A71,'Planning CPRP'!$A$10:$A$170,0),MATCH('Planning Ngrps'!AK$9,'Planning CPRP'!$G$9:$BA$9,0)),"")</f>
        <v/>
      </c>
      <c r="AL71" s="158" t="str">
        <f>IFERROR(INDEX('Jan 2019'!$G$2:$BK$158,MATCH('Planning Ngrps'!$A71,'Jan 2019'!$A$2:$A$160,0),MATCH(AL$9,'Jan 2019'!$G$1:$BK$1,0))/INDEX('Planning CPRP'!$G$10:$BA$168,MATCH('Planning Ngrps'!$A71,'Planning CPRP'!$A$10:$A$170,0),MATCH('Planning Ngrps'!AL$9,'Planning CPRP'!$G$9:$BA$9,0)),"")</f>
        <v/>
      </c>
      <c r="AM71" s="158" t="str">
        <f>IFERROR(INDEX('Jan 2019'!$G$2:$BK$158,MATCH('Planning Ngrps'!$A71,'Jan 2019'!$A$2:$A$160,0),MATCH(AM$9,'Jan 2019'!$G$1:$BK$1,0))/INDEX('Planning CPRP'!$G$10:$BA$168,MATCH('Planning Ngrps'!$A71,'Planning CPRP'!$A$10:$A$170,0),MATCH('Planning Ngrps'!AM$9,'Planning CPRP'!$G$9:$BA$9,0)),"")</f>
        <v/>
      </c>
      <c r="AN71" s="158" t="str">
        <f>IFERROR(INDEX('Jan 2019'!$G$2:$BK$158,MATCH('Planning Ngrps'!$A71,'Jan 2019'!$A$2:$A$160,0),MATCH(AN$9,'Jan 2019'!$G$1:$BK$1,0))/INDEX('Planning CPRP'!$G$10:$BA$168,MATCH('Planning Ngrps'!$A71,'Planning CPRP'!$A$10:$A$170,0),MATCH('Planning Ngrps'!AN$9,'Planning CPRP'!$G$9:$BA$9,0)),"")</f>
        <v/>
      </c>
      <c r="AO71" s="158" t="str">
        <f>IFERROR(INDEX('Jan 2019'!$G$2:$BK$158,MATCH('Planning Ngrps'!$A71,'Jan 2019'!$A$2:$A$160,0),MATCH(AO$9,'Jan 2019'!$G$1:$BK$1,0))/INDEX('Planning CPRP'!$G$10:$BA$168,MATCH('Planning Ngrps'!$A71,'Planning CPRP'!$A$10:$A$170,0),MATCH('Planning Ngrps'!AO$9,'Planning CPRP'!$G$9:$BA$9,0)),"")</f>
        <v/>
      </c>
      <c r="AP71" s="158" t="str">
        <f>IFERROR(INDEX('Jan 2019'!$G$2:$BK$158,MATCH('Planning Ngrps'!$A71,'Jan 2019'!$A$2:$A$160,0),MATCH(AP$9,'Jan 2019'!$G$1:$BK$1,0))/INDEX('Planning CPRP'!$G$10:$BA$168,MATCH('Planning Ngrps'!$A71,'Planning CPRP'!$A$10:$A$170,0),MATCH('Planning Ngrps'!AP$9,'Planning CPRP'!$G$9:$BA$9,0)),"")</f>
        <v/>
      </c>
      <c r="AQ71" s="158" t="str">
        <f>IFERROR(INDEX('Jan 2019'!$G$2:$BK$158,MATCH('Planning Ngrps'!$A71,'Jan 2019'!$A$2:$A$160,0),MATCH(AQ$9,'Jan 2019'!$G$1:$BK$1,0))/INDEX('Planning CPRP'!$G$10:$BA$168,MATCH('Planning Ngrps'!$A71,'Planning CPRP'!$A$10:$A$170,0),MATCH('Planning Ngrps'!AQ$9,'Planning CPRP'!$G$9:$BA$9,0)),"")</f>
        <v/>
      </c>
      <c r="AR71" s="158" t="str">
        <f>IFERROR(INDEX('Jan 2019'!$G$2:$BK$158,MATCH('Planning Ngrps'!$A71,'Jan 2019'!$A$2:$A$160,0),MATCH(AR$9,'Jan 2019'!$G$1:$BK$1,0))/INDEX('Planning CPRP'!$G$10:$BA$168,MATCH('Planning Ngrps'!$A71,'Planning CPRP'!$A$10:$A$170,0),MATCH('Planning Ngrps'!AR$9,'Planning CPRP'!$G$9:$BA$9,0)),"")</f>
        <v/>
      </c>
      <c r="AS71" s="158" t="str">
        <f>IFERROR(INDEX('Jan 2019'!$G$2:$BK$158,MATCH('Planning Ngrps'!$A71,'Jan 2019'!$A$2:$A$160,0),MATCH(AS$9,'Jan 2019'!$G$1:$BK$1,0))/INDEX('Planning CPRP'!$G$10:$BA$168,MATCH('Planning Ngrps'!$A71,'Planning CPRP'!$A$10:$A$170,0),MATCH('Planning Ngrps'!AS$9,'Planning CPRP'!$G$9:$BA$9,0)),"")</f>
        <v/>
      </c>
      <c r="AT71" s="158" t="str">
        <f>IFERROR(INDEX('Jan 2019'!$G$2:$BK$158,MATCH('Planning Ngrps'!$A71,'Jan 2019'!$A$2:$A$160,0),MATCH(AT$9,'Jan 2019'!$G$1:$BK$1,0))/INDEX('Planning CPRP'!$G$10:$BA$168,MATCH('Planning Ngrps'!$A71,'Planning CPRP'!$A$10:$A$170,0),MATCH('Planning Ngrps'!AT$9,'Planning CPRP'!$G$9:$BA$9,0)),"")</f>
        <v/>
      </c>
      <c r="AU71" s="158" t="str">
        <f>IFERROR(INDEX('Jan 2019'!$G$2:$BK$158,MATCH('Planning Ngrps'!$A71,'Jan 2019'!$A$2:$A$160,0),MATCH(AU$9,'Jan 2019'!$G$1:$BK$1,0))/INDEX('Planning CPRP'!$G$10:$BA$168,MATCH('Planning Ngrps'!$A71,'Planning CPRP'!$A$10:$A$170,0),MATCH('Planning Ngrps'!AU$9,'Planning CPRP'!$G$9:$BA$9,0)),"")</f>
        <v/>
      </c>
      <c r="AV71" s="158" t="str">
        <f>IFERROR(INDEX('Jan 2019'!$G$2:$BK$158,MATCH('Planning Ngrps'!$A71,'Jan 2019'!$A$2:$A$160,0),MATCH(AV$9,'Jan 2019'!$G$1:$BK$1,0))/INDEX('Planning CPRP'!$G$10:$BA$168,MATCH('Planning Ngrps'!$A71,'Planning CPRP'!$A$10:$A$170,0),MATCH('Planning Ngrps'!AV$9,'Planning CPRP'!$G$9:$BA$9,0)),"")</f>
        <v/>
      </c>
      <c r="AW71" s="158" t="str">
        <f>IFERROR(INDEX('Jan 2019'!$G$2:$BK$158,MATCH('Planning Ngrps'!$A71,'Jan 2019'!$A$2:$A$160,0),MATCH(AW$9,'Jan 2019'!$G$1:$BK$1,0))/INDEX('Planning CPRP'!$G$10:$BA$168,MATCH('Planning Ngrps'!$A71,'Planning CPRP'!$A$10:$A$170,0),MATCH('Planning Ngrps'!AW$9,'Planning CPRP'!$G$9:$BA$9,0)),"")</f>
        <v/>
      </c>
      <c r="AX71" s="158" t="str">
        <f>IFERROR(INDEX('Jan 2019'!$G$2:$BK$158,MATCH('Planning Ngrps'!$A71,'Jan 2019'!$A$2:$A$160,0),MATCH(AX$9,'Jan 2019'!$G$1:$BK$1,0))/INDEX('Planning CPRP'!$G$10:$BA$168,MATCH('Planning Ngrps'!$A71,'Planning CPRP'!$A$10:$A$170,0),MATCH('Planning Ngrps'!AX$9,'Planning CPRP'!$G$9:$BA$9,0)),"")</f>
        <v/>
      </c>
      <c r="AY71" s="158" t="str">
        <f>IFERROR(INDEX('Jan 2019'!$G$2:$BK$158,MATCH('Planning Ngrps'!$A71,'Jan 2019'!$A$2:$A$160,0),MATCH(AY$9,'Jan 2019'!$G$1:$BK$1,0))/INDEX('Planning CPRP'!$G$10:$BA$168,MATCH('Planning Ngrps'!$A71,'Planning CPRP'!$A$10:$A$170,0),MATCH('Planning Ngrps'!AY$9,'Planning CPRP'!$G$9:$BA$9,0)),"")</f>
        <v/>
      </c>
      <c r="AZ71" s="158" t="str">
        <f>IFERROR(INDEX('Jan 2019'!$G$2:$BK$158,MATCH('Planning Ngrps'!$A71,'Jan 2019'!$A$2:$A$160,0),MATCH(AZ$9,'Jan 2019'!$G$1:$BK$1,0))/INDEX('Planning CPRP'!$G$10:$BA$168,MATCH('Planning Ngrps'!$A71,'Planning CPRP'!$A$10:$A$170,0),MATCH('Planning Ngrps'!AZ$9,'Planning CPRP'!$G$9:$BA$9,0)),"")</f>
        <v/>
      </c>
      <c r="BA71" s="158" t="str">
        <f>IFERROR(INDEX('Jan 2019'!$G$2:$BK$158,MATCH('Planning Ngrps'!$A71,'Jan 2019'!$A$2:$A$160,0),MATCH(BA$9,'Jan 2019'!$G$1:$BK$1,0))/INDEX('Planning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IFERROR(INDEX('Jan 2019'!$G$2:$BK$158,MATCH('Planning Ngrps'!$A72,'Jan 2019'!$A$2:$A$160,0),MATCH(G$9,'Jan 2019'!$G$1:$BK$1,0))/INDEX('Planning CPRP'!$G$10:$BA$168,MATCH('Planning Ngrps'!$A72,'Planning CPRP'!$A$10:$A$170,0),MATCH('Planning Ngrps'!G$9,'Planning CPRP'!$G$9:$BA$9,0)),"")</f>
        <v/>
      </c>
      <c r="H72" s="158" t="str">
        <f>IFERROR(INDEX('Jan 2019'!$G$2:$BK$158,MATCH('Planning Ngrps'!$A72,'Jan 2019'!$A$2:$A$160,0),MATCH(H$9,'Jan 2019'!$G$1:$BK$1,0))/INDEX('Planning CPRP'!$G$10:$BA$168,MATCH('Planning Ngrps'!$A72,'Planning CPRP'!$A$10:$A$170,0),MATCH('Planning Ngrps'!H$9,'Planning CPRP'!$G$9:$BA$9,0)),"")</f>
        <v/>
      </c>
      <c r="I72" s="158" t="str">
        <f>IFERROR(INDEX('Jan 2019'!$G$2:$BK$158,MATCH('Planning Ngrps'!$A72,'Jan 2019'!$A$2:$A$160,0),MATCH(I$9,'Jan 2019'!$G$1:$BK$1,0))/INDEX('Planning CPRP'!$G$10:$BA$168,MATCH('Planning Ngrps'!$A72,'Planning CPRP'!$A$10:$A$170,0),MATCH('Planning Ngrps'!I$9,'Planning CPRP'!$G$9:$BA$9,0)),"")</f>
        <v/>
      </c>
      <c r="J72" s="158" t="str">
        <f>IFERROR(INDEX('Jan 2019'!$G$2:$BK$158,MATCH('Planning Ngrps'!$A72,'Jan 2019'!$A$2:$A$160,0),MATCH(J$9,'Jan 2019'!$G$1:$BK$1,0))/INDEX('Planning CPRP'!$G$10:$BA$168,MATCH('Planning Ngrps'!$A72,'Planning CPRP'!$A$10:$A$170,0),MATCH('Planning Ngrps'!J$9,'Planning CPRP'!$G$9:$BA$9,0)),"")</f>
        <v/>
      </c>
      <c r="K72" s="158" t="str">
        <f>IFERROR(INDEX('Jan 2019'!$G$2:$BK$158,MATCH('Planning Ngrps'!$A72,'Jan 2019'!$A$2:$A$160,0),MATCH(K$9,'Jan 2019'!$G$1:$BK$1,0))/INDEX('Planning CPRP'!$G$10:$BA$168,MATCH('Planning Ngrps'!$A72,'Planning CPRP'!$A$10:$A$170,0),MATCH('Planning Ngrps'!K$9,'Planning CPRP'!$G$9:$BA$9,0)),"")</f>
        <v/>
      </c>
      <c r="L72" s="158" t="str">
        <f>IFERROR(INDEX('Jan 2019'!$G$2:$BK$158,MATCH('Planning Ngrps'!$A72,'Jan 2019'!$A$2:$A$160,0),MATCH(L$9,'Jan 2019'!$G$1:$BK$1,0))/INDEX('Planning CPRP'!$G$10:$BA$168,MATCH('Planning Ngrps'!$A72,'Planning CPRP'!$A$10:$A$170,0),MATCH('Planning Ngrps'!L$9,'Planning CPRP'!$G$9:$BA$9,0)),"")</f>
        <v/>
      </c>
      <c r="M72" s="158" t="str">
        <f>IFERROR(INDEX('Jan 2019'!$G$2:$BK$158,MATCH('Planning Ngrps'!$A72,'Jan 2019'!$A$2:$A$160,0),MATCH(M$9,'Jan 2019'!$G$1:$BK$1,0))/INDEX('Planning CPRP'!$G$10:$BA$168,MATCH('Planning Ngrps'!$A72,'Planning CPRP'!$A$10:$A$170,0),MATCH('Planning Ngrps'!M$9,'Planning CPRP'!$G$9:$BA$9,0)),"")</f>
        <v/>
      </c>
      <c r="N72" s="158" t="str">
        <f>IFERROR(INDEX('Jan 2019'!$G$2:$BK$158,MATCH('Planning Ngrps'!$A72,'Jan 2019'!$A$2:$A$160,0),MATCH(N$9,'Jan 2019'!$G$1:$BK$1,0))/INDEX('Planning CPRP'!$G$10:$BA$168,MATCH('Planning Ngrps'!$A72,'Planning CPRP'!$A$10:$A$170,0),MATCH('Planning Ngrps'!N$9,'Planning CPRP'!$G$9:$BA$9,0)),"")</f>
        <v/>
      </c>
      <c r="O72" s="158" t="str">
        <f>IFERROR(INDEX('Jan 2019'!$G$2:$BK$158,MATCH('Planning Ngrps'!$A72,'Jan 2019'!$A$2:$A$160,0),MATCH(O$9,'Jan 2019'!$G$1:$BK$1,0))/INDEX('Planning CPRP'!$G$10:$BA$168,MATCH('Planning Ngrps'!$A72,'Planning CPRP'!$A$10:$A$170,0),MATCH('Planning Ngrps'!O$9,'Planning CPRP'!$G$9:$BA$9,0)),"")</f>
        <v/>
      </c>
      <c r="P72" s="158" t="str">
        <f>IFERROR(INDEX('Jan 2019'!$G$2:$BK$158,MATCH('Planning Ngrps'!$A72,'Jan 2019'!$A$2:$A$160,0),MATCH(P$9,'Jan 2019'!$G$1:$BK$1,0))/INDEX('Planning CPRP'!$G$10:$BA$168,MATCH('Planning Ngrps'!$A72,'Planning CPRP'!$A$10:$A$170,0),MATCH('Planning Ngrps'!P$9,'Planning CPRP'!$G$9:$BA$9,0)),"")</f>
        <v/>
      </c>
      <c r="Q72" s="158" t="str">
        <f>IFERROR(INDEX('Jan 2019'!$G$2:$BK$158,MATCH('Planning Ngrps'!$A72,'Jan 2019'!$A$2:$A$160,0),MATCH(Q$9,'Jan 2019'!$G$1:$BK$1,0))/INDEX('Planning CPRP'!$G$10:$BA$168,MATCH('Planning Ngrps'!$A72,'Planning CPRP'!$A$10:$A$170,0),MATCH('Planning Ngrps'!Q$9,'Planning CPRP'!$G$9:$BA$9,0)),"")</f>
        <v/>
      </c>
      <c r="R72" s="158" t="str">
        <f>IFERROR(INDEX('Jan 2019'!$G$2:$BK$158,MATCH('Planning Ngrps'!$A72,'Jan 2019'!$A$2:$A$160,0),MATCH(R$9,'Jan 2019'!$G$1:$BK$1,0))/INDEX('Planning CPRP'!$G$10:$BA$168,MATCH('Planning Ngrps'!$A72,'Planning CPRP'!$A$10:$A$170,0),MATCH('Planning Ngrps'!R$9,'Planning CPRP'!$G$9:$BA$9,0)),"")</f>
        <v/>
      </c>
      <c r="S72" s="158" t="str">
        <f>IFERROR(INDEX('Jan 2019'!$G$2:$BK$158,MATCH('Planning Ngrps'!$A72,'Jan 2019'!$A$2:$A$160,0),MATCH(S$9,'Jan 2019'!$G$1:$BK$1,0))/INDEX('Planning CPRP'!$G$10:$BA$168,MATCH('Planning Ngrps'!$A72,'Planning CPRP'!$A$10:$A$170,0),MATCH('Planning Ngrps'!S$9,'Planning CPRP'!$G$9:$BA$9,0)),"")</f>
        <v/>
      </c>
      <c r="T72" s="158" t="str">
        <f>IFERROR(INDEX('Jan 2019'!$G$2:$BK$158,MATCH('Planning Ngrps'!$A72,'Jan 2019'!$A$2:$A$160,0),MATCH(T$9,'Jan 2019'!$G$1:$BK$1,0))/INDEX('Planning CPRP'!$G$10:$BA$168,MATCH('Planning Ngrps'!$A72,'Planning CPRP'!$A$10:$A$170,0),MATCH('Planning Ngrps'!T$9,'Planning CPRP'!$G$9:$BA$9,0)),"")</f>
        <v/>
      </c>
      <c r="U72" s="158" t="str">
        <f>IFERROR(INDEX('Jan 2019'!$G$2:$BK$158,MATCH('Planning Ngrps'!$A72,'Jan 2019'!$A$2:$A$160,0),MATCH(U$9,'Jan 2019'!$G$1:$BK$1,0))/INDEX('Planning CPRP'!$G$10:$BA$168,MATCH('Planning Ngrps'!$A72,'Planning CPRP'!$A$10:$A$170,0),MATCH('Planning Ngrps'!U$9,'Planning CPRP'!$G$9:$BA$9,0)),"")</f>
        <v/>
      </c>
      <c r="V72" s="158" t="str">
        <f>IFERROR(INDEX('Jan 2019'!$G$2:$BK$158,MATCH('Planning Ngrps'!$A72,'Jan 2019'!$A$2:$A$160,0),MATCH(V$9,'Jan 2019'!$G$1:$BK$1,0))/INDEX('Planning CPRP'!$G$10:$BA$168,MATCH('Planning Ngrps'!$A72,'Planning CPRP'!$A$10:$A$170,0),MATCH('Planning Ngrps'!V$9,'Planning CPRP'!$G$9:$BA$9,0)),"")</f>
        <v/>
      </c>
      <c r="W72" s="158" t="str">
        <f>IFERROR(INDEX('Jan 2019'!$G$2:$BK$158,MATCH('Planning Ngrps'!$A72,'Jan 2019'!$A$2:$A$160,0),MATCH(W$9,'Jan 2019'!$G$1:$BK$1,0))/INDEX('Planning CPRP'!$G$10:$BA$168,MATCH('Planning Ngrps'!$A72,'Planning CPRP'!$A$10:$A$170,0),MATCH('Planning Ngrps'!W$9,'Planning CPRP'!$G$9:$BA$9,0)),"")</f>
        <v/>
      </c>
      <c r="X72" s="158" t="str">
        <f>IFERROR(INDEX('Jan 2019'!$G$2:$BK$158,MATCH('Planning Ngrps'!$A72,'Jan 2019'!$A$2:$A$160,0),MATCH(X$9,'Jan 2019'!$G$1:$BK$1,0))/INDEX('Planning CPRP'!$G$10:$BA$168,MATCH('Planning Ngrps'!$A72,'Planning CPRP'!$A$10:$A$170,0),MATCH('Planning Ngrps'!X$9,'Planning CPRP'!$G$9:$BA$9,0)),"")</f>
        <v/>
      </c>
      <c r="Y72" s="158" t="str">
        <f>IFERROR(INDEX('Jan 2019'!$G$2:$BK$158,MATCH('Planning Ngrps'!$A72,'Jan 2019'!$A$2:$A$160,0),MATCH(Y$9,'Jan 2019'!$G$1:$BK$1,0))/INDEX('Planning CPRP'!$G$10:$BA$168,MATCH('Planning Ngrps'!$A72,'Planning CPRP'!$A$10:$A$170,0),MATCH('Planning Ngrps'!Y$9,'Planning CPRP'!$G$9:$BA$9,0)),"")</f>
        <v/>
      </c>
      <c r="Z72" s="158" t="str">
        <f>IFERROR(INDEX('Jan 2019'!$G$2:$BK$158,MATCH('Planning Ngrps'!$A72,'Jan 2019'!$A$2:$A$160,0),MATCH(Z$9,'Jan 2019'!$G$1:$BK$1,0))/INDEX('Planning CPRP'!$G$10:$BA$168,MATCH('Planning Ngrps'!$A72,'Planning CPRP'!$A$10:$A$170,0),MATCH('Planning Ngrps'!Z$9,'Planning CPRP'!$G$9:$BA$9,0)),"")</f>
        <v/>
      </c>
      <c r="AA72" s="158" t="str">
        <f>IFERROR(INDEX('Jan 2019'!$G$2:$BK$158,MATCH('Planning Ngrps'!$A72,'Jan 2019'!$A$2:$A$160,0),MATCH(AA$9,'Jan 2019'!$G$1:$BK$1,0))/INDEX('Planning CPRP'!$G$10:$BA$168,MATCH('Planning Ngrps'!$A72,'Planning CPRP'!$A$10:$A$170,0),MATCH('Planning Ngrps'!AA$9,'Planning CPRP'!$G$9:$BA$9,0)),"")</f>
        <v/>
      </c>
      <c r="AB72" s="158" t="str">
        <f>IFERROR(INDEX('Jan 2019'!$G$2:$BK$158,MATCH('Planning Ngrps'!$A72,'Jan 2019'!$A$2:$A$160,0),MATCH(AB$9,'Jan 2019'!$G$1:$BK$1,0))/INDEX('Planning CPRP'!$G$10:$BA$168,MATCH('Planning Ngrps'!$A72,'Planning CPRP'!$A$10:$A$170,0),MATCH('Planning Ngrps'!AB$9,'Planning CPRP'!$G$9:$BA$9,0)),"")</f>
        <v/>
      </c>
      <c r="AC72" s="158" t="str">
        <f>IFERROR(INDEX('Jan 2019'!$G$2:$BK$158,MATCH('Planning Ngrps'!$A72,'Jan 2019'!$A$2:$A$160,0),MATCH(AC$9,'Jan 2019'!$G$1:$BK$1,0))/INDEX('Planning CPRP'!$G$10:$BA$168,MATCH('Planning Ngrps'!$A72,'Planning CPRP'!$A$10:$A$170,0),MATCH('Planning Ngrps'!AC$9,'Planning CPRP'!$G$9:$BA$9,0)),"")</f>
        <v/>
      </c>
      <c r="AD72" s="158" t="str">
        <f>IFERROR(INDEX('Jan 2019'!$G$2:$BK$158,MATCH('Planning Ngrps'!$A72,'Jan 2019'!$A$2:$A$160,0),MATCH(AD$9,'Jan 2019'!$G$1:$BK$1,0))/INDEX('Planning CPRP'!$G$10:$BA$168,MATCH('Planning Ngrps'!$A72,'Planning CPRP'!$A$10:$A$170,0),MATCH('Planning Ngrps'!AD$9,'Planning CPRP'!$G$9:$BA$9,0)),"")</f>
        <v/>
      </c>
      <c r="AE72" s="158" t="str">
        <f>IFERROR(INDEX('Jan 2019'!$G$2:$BK$158,MATCH('Planning Ngrps'!$A72,'Jan 2019'!$A$2:$A$160,0),MATCH(AE$9,'Jan 2019'!$G$1:$BK$1,0))/INDEX('Planning CPRP'!$G$10:$BA$168,MATCH('Planning Ngrps'!$A72,'Planning CPRP'!$A$10:$A$170,0),MATCH('Planning Ngrps'!AE$9,'Planning CPRP'!$G$9:$BA$9,0)),"")</f>
        <v/>
      </c>
      <c r="AF72" s="158" t="str">
        <f>IFERROR(INDEX('Jan 2019'!$G$2:$BK$158,MATCH('Planning Ngrps'!$A72,'Jan 2019'!$A$2:$A$160,0),MATCH(AF$9,'Jan 2019'!$G$1:$BK$1,0))/INDEX('Planning CPRP'!$G$10:$BA$168,MATCH('Planning Ngrps'!$A72,'Planning CPRP'!$A$10:$A$170,0),MATCH('Planning Ngrps'!AF$9,'Planning CPRP'!$G$9:$BA$9,0)),"")</f>
        <v/>
      </c>
      <c r="AG72" s="158" t="str">
        <f>IFERROR(INDEX('Jan 2019'!$G$2:$BK$158,MATCH('Planning Ngrps'!$A72,'Jan 2019'!$A$2:$A$160,0),MATCH(AG$9,'Jan 2019'!$G$1:$BK$1,0))/INDEX('Planning CPRP'!$G$10:$BA$168,MATCH('Planning Ngrps'!$A72,'Planning CPRP'!$A$10:$A$170,0),MATCH('Planning Ngrps'!AG$9,'Planning CPRP'!$G$9:$BA$9,0)),"")</f>
        <v/>
      </c>
      <c r="AH72" s="158" t="str">
        <f>IFERROR(INDEX('Jan 2019'!$G$2:$BK$158,MATCH('Planning Ngrps'!$A72,'Jan 2019'!$A$2:$A$160,0),MATCH(AH$9,'Jan 2019'!$G$1:$BK$1,0))/INDEX('Planning CPRP'!$G$10:$BA$168,MATCH('Planning Ngrps'!$A72,'Planning CPRP'!$A$10:$A$170,0),MATCH('Planning Ngrps'!AH$9,'Planning CPRP'!$G$9:$BA$9,0)),"")</f>
        <v/>
      </c>
      <c r="AI72" s="158" t="str">
        <f>IFERROR(INDEX('Jan 2019'!$G$2:$BK$158,MATCH('Planning Ngrps'!$A72,'Jan 2019'!$A$2:$A$160,0),MATCH(AI$9,'Jan 2019'!$G$1:$BK$1,0))/INDEX('Planning CPRP'!$G$10:$BA$168,MATCH('Planning Ngrps'!$A72,'Planning CPRP'!$A$10:$A$170,0),MATCH('Planning Ngrps'!AI$9,'Planning CPRP'!$G$9:$BA$9,0)),"")</f>
        <v/>
      </c>
      <c r="AJ72" s="158" t="str">
        <f>IFERROR(INDEX('Jan 2019'!$G$2:$BK$158,MATCH('Planning Ngrps'!$A72,'Jan 2019'!$A$2:$A$160,0),MATCH(AJ$9,'Jan 2019'!$G$1:$BK$1,0))/INDEX('Planning CPRP'!$G$10:$BA$168,MATCH('Planning Ngrps'!$A72,'Planning CPRP'!$A$10:$A$170,0),MATCH('Planning Ngrps'!AJ$9,'Planning CPRP'!$G$9:$BA$9,0)),"")</f>
        <v/>
      </c>
      <c r="AK72" s="158" t="str">
        <f>IFERROR(INDEX('Jan 2019'!$G$2:$BK$158,MATCH('Planning Ngrps'!$A72,'Jan 2019'!$A$2:$A$160,0),MATCH(AK$9,'Jan 2019'!$G$1:$BK$1,0))/INDEX('Planning CPRP'!$G$10:$BA$168,MATCH('Planning Ngrps'!$A72,'Planning CPRP'!$A$10:$A$170,0),MATCH('Planning Ngrps'!AK$9,'Planning CPRP'!$G$9:$BA$9,0)),"")</f>
        <v/>
      </c>
      <c r="AL72" s="158" t="str">
        <f>IFERROR(INDEX('Jan 2019'!$G$2:$BK$158,MATCH('Planning Ngrps'!$A72,'Jan 2019'!$A$2:$A$160,0),MATCH(AL$9,'Jan 2019'!$G$1:$BK$1,0))/INDEX('Planning CPRP'!$G$10:$BA$168,MATCH('Planning Ngrps'!$A72,'Planning CPRP'!$A$10:$A$170,0),MATCH('Planning Ngrps'!AL$9,'Planning CPRP'!$G$9:$BA$9,0)),"")</f>
        <v/>
      </c>
      <c r="AM72" s="158" t="str">
        <f>IFERROR(INDEX('Jan 2019'!$G$2:$BK$158,MATCH('Planning Ngrps'!$A72,'Jan 2019'!$A$2:$A$160,0),MATCH(AM$9,'Jan 2019'!$G$1:$BK$1,0))/INDEX('Planning CPRP'!$G$10:$BA$168,MATCH('Planning Ngrps'!$A72,'Planning CPRP'!$A$10:$A$170,0),MATCH('Planning Ngrps'!AM$9,'Planning CPRP'!$G$9:$BA$9,0)),"")</f>
        <v/>
      </c>
      <c r="AN72" s="158" t="str">
        <f>IFERROR(INDEX('Jan 2019'!$G$2:$BK$158,MATCH('Planning Ngrps'!$A72,'Jan 2019'!$A$2:$A$160,0),MATCH(AN$9,'Jan 2019'!$G$1:$BK$1,0))/INDEX('Planning CPRP'!$G$10:$BA$168,MATCH('Planning Ngrps'!$A72,'Planning CPRP'!$A$10:$A$170,0),MATCH('Planning Ngrps'!AN$9,'Planning CPRP'!$G$9:$BA$9,0)),"")</f>
        <v/>
      </c>
      <c r="AO72" s="158" t="str">
        <f>IFERROR(INDEX('Jan 2019'!$G$2:$BK$158,MATCH('Planning Ngrps'!$A72,'Jan 2019'!$A$2:$A$160,0),MATCH(AO$9,'Jan 2019'!$G$1:$BK$1,0))/INDEX('Planning CPRP'!$G$10:$BA$168,MATCH('Planning Ngrps'!$A72,'Planning CPRP'!$A$10:$A$170,0),MATCH('Planning Ngrps'!AO$9,'Planning CPRP'!$G$9:$BA$9,0)),"")</f>
        <v/>
      </c>
      <c r="AP72" s="158" t="str">
        <f>IFERROR(INDEX('Jan 2019'!$G$2:$BK$158,MATCH('Planning Ngrps'!$A72,'Jan 2019'!$A$2:$A$160,0),MATCH(AP$9,'Jan 2019'!$G$1:$BK$1,0))/INDEX('Planning CPRP'!$G$10:$BA$168,MATCH('Planning Ngrps'!$A72,'Planning CPRP'!$A$10:$A$170,0),MATCH('Planning Ngrps'!AP$9,'Planning CPRP'!$G$9:$BA$9,0)),"")</f>
        <v/>
      </c>
      <c r="AQ72" s="158" t="str">
        <f>IFERROR(INDEX('Jan 2019'!$G$2:$BK$158,MATCH('Planning Ngrps'!$A72,'Jan 2019'!$A$2:$A$160,0),MATCH(AQ$9,'Jan 2019'!$G$1:$BK$1,0))/INDEX('Planning CPRP'!$G$10:$BA$168,MATCH('Planning Ngrps'!$A72,'Planning CPRP'!$A$10:$A$170,0),MATCH('Planning Ngrps'!AQ$9,'Planning CPRP'!$G$9:$BA$9,0)),"")</f>
        <v/>
      </c>
      <c r="AR72" s="158" t="str">
        <f>IFERROR(INDEX('Jan 2019'!$G$2:$BK$158,MATCH('Planning Ngrps'!$A72,'Jan 2019'!$A$2:$A$160,0),MATCH(AR$9,'Jan 2019'!$G$1:$BK$1,0))/INDEX('Planning CPRP'!$G$10:$BA$168,MATCH('Planning Ngrps'!$A72,'Planning CPRP'!$A$10:$A$170,0),MATCH('Planning Ngrps'!AR$9,'Planning CPRP'!$G$9:$BA$9,0)),"")</f>
        <v/>
      </c>
      <c r="AS72" s="158" t="str">
        <f>IFERROR(INDEX('Jan 2019'!$G$2:$BK$158,MATCH('Planning Ngrps'!$A72,'Jan 2019'!$A$2:$A$160,0),MATCH(AS$9,'Jan 2019'!$G$1:$BK$1,0))/INDEX('Planning CPRP'!$G$10:$BA$168,MATCH('Planning Ngrps'!$A72,'Planning CPRP'!$A$10:$A$170,0),MATCH('Planning Ngrps'!AS$9,'Planning CPRP'!$G$9:$BA$9,0)),"")</f>
        <v/>
      </c>
      <c r="AT72" s="158" t="str">
        <f>IFERROR(INDEX('Jan 2019'!$G$2:$BK$158,MATCH('Planning Ngrps'!$A72,'Jan 2019'!$A$2:$A$160,0),MATCH(AT$9,'Jan 2019'!$G$1:$BK$1,0))/INDEX('Planning CPRP'!$G$10:$BA$168,MATCH('Planning Ngrps'!$A72,'Planning CPRP'!$A$10:$A$170,0),MATCH('Planning Ngrps'!AT$9,'Planning CPRP'!$G$9:$BA$9,0)),"")</f>
        <v/>
      </c>
      <c r="AU72" s="158" t="str">
        <f>IFERROR(INDEX('Jan 2019'!$G$2:$BK$158,MATCH('Planning Ngrps'!$A72,'Jan 2019'!$A$2:$A$160,0),MATCH(AU$9,'Jan 2019'!$G$1:$BK$1,0))/INDEX('Planning CPRP'!$G$10:$BA$168,MATCH('Planning Ngrps'!$A72,'Planning CPRP'!$A$10:$A$170,0),MATCH('Planning Ngrps'!AU$9,'Planning CPRP'!$G$9:$BA$9,0)),"")</f>
        <v/>
      </c>
      <c r="AV72" s="158" t="str">
        <f>IFERROR(INDEX('Jan 2019'!$G$2:$BK$158,MATCH('Planning Ngrps'!$A72,'Jan 2019'!$A$2:$A$160,0),MATCH(AV$9,'Jan 2019'!$G$1:$BK$1,0))/INDEX('Planning CPRP'!$G$10:$BA$168,MATCH('Planning Ngrps'!$A72,'Planning CPRP'!$A$10:$A$170,0),MATCH('Planning Ngrps'!AV$9,'Planning CPRP'!$G$9:$BA$9,0)),"")</f>
        <v/>
      </c>
      <c r="AW72" s="158" t="str">
        <f>IFERROR(INDEX('Jan 2019'!$G$2:$BK$158,MATCH('Planning Ngrps'!$A72,'Jan 2019'!$A$2:$A$160,0),MATCH(AW$9,'Jan 2019'!$G$1:$BK$1,0))/INDEX('Planning CPRP'!$G$10:$BA$168,MATCH('Planning Ngrps'!$A72,'Planning CPRP'!$A$10:$A$170,0),MATCH('Planning Ngrps'!AW$9,'Planning CPRP'!$G$9:$BA$9,0)),"")</f>
        <v/>
      </c>
      <c r="AX72" s="158" t="str">
        <f>IFERROR(INDEX('Jan 2019'!$G$2:$BK$158,MATCH('Planning Ngrps'!$A72,'Jan 2019'!$A$2:$A$160,0),MATCH(AX$9,'Jan 2019'!$G$1:$BK$1,0))/INDEX('Planning CPRP'!$G$10:$BA$168,MATCH('Planning Ngrps'!$A72,'Planning CPRP'!$A$10:$A$170,0),MATCH('Planning Ngrps'!AX$9,'Planning CPRP'!$G$9:$BA$9,0)),"")</f>
        <v/>
      </c>
      <c r="AY72" s="158" t="str">
        <f>IFERROR(INDEX('Jan 2019'!$G$2:$BK$158,MATCH('Planning Ngrps'!$A72,'Jan 2019'!$A$2:$A$160,0),MATCH(AY$9,'Jan 2019'!$G$1:$BK$1,0))/INDEX('Planning CPRP'!$G$10:$BA$168,MATCH('Planning Ngrps'!$A72,'Planning CPRP'!$A$10:$A$170,0),MATCH('Planning Ngrps'!AY$9,'Planning CPRP'!$G$9:$BA$9,0)),"")</f>
        <v/>
      </c>
      <c r="AZ72" s="158" t="str">
        <f>IFERROR(INDEX('Jan 2019'!$G$2:$BK$158,MATCH('Planning Ngrps'!$A72,'Jan 2019'!$A$2:$A$160,0),MATCH(AZ$9,'Jan 2019'!$G$1:$BK$1,0))/INDEX('Planning CPRP'!$G$10:$BA$168,MATCH('Planning Ngrps'!$A72,'Planning CPRP'!$A$10:$A$170,0),MATCH('Planning Ngrps'!AZ$9,'Planning CPRP'!$G$9:$BA$9,0)),"")</f>
        <v/>
      </c>
      <c r="BA72" s="158" t="str">
        <f>IFERROR(INDEX('Jan 2019'!$G$2:$BK$158,MATCH('Planning Ngrps'!$A72,'Jan 2019'!$A$2:$A$160,0),MATCH(BA$9,'Jan 2019'!$G$1:$BK$1,0))/INDEX('Planning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IFERROR(INDEX('Jan 2019'!$G$2:$BK$158,MATCH('Planning Ngrps'!$A73,'Jan 2019'!$A$2:$A$160,0),MATCH(G$9,'Jan 2019'!$G$1:$BK$1,0))/INDEX('Planning CPRP'!$G$10:$BA$168,MATCH('Planning Ngrps'!$A73,'Planning CPRP'!$A$10:$A$170,0),MATCH('Planning Ngrps'!G$9,'Planning CPRP'!$G$9:$BA$9,0)),"")</f>
        <v/>
      </c>
      <c r="H73" s="158" t="str">
        <f>IFERROR(INDEX('Jan 2019'!$G$2:$BK$158,MATCH('Planning Ngrps'!$A73,'Jan 2019'!$A$2:$A$160,0),MATCH(H$9,'Jan 2019'!$G$1:$BK$1,0))/INDEX('Planning CPRP'!$G$10:$BA$168,MATCH('Planning Ngrps'!$A73,'Planning CPRP'!$A$10:$A$170,0),MATCH('Planning Ngrps'!H$9,'Planning CPRP'!$G$9:$BA$9,0)),"")</f>
        <v/>
      </c>
      <c r="I73" s="158" t="str">
        <f>IFERROR(INDEX('Jan 2019'!$G$2:$BK$158,MATCH('Planning Ngrps'!$A73,'Jan 2019'!$A$2:$A$160,0),MATCH(I$9,'Jan 2019'!$G$1:$BK$1,0))/INDEX('Planning CPRP'!$G$10:$BA$168,MATCH('Planning Ngrps'!$A73,'Planning CPRP'!$A$10:$A$170,0),MATCH('Planning Ngrps'!I$9,'Planning CPRP'!$G$9:$BA$9,0)),"")</f>
        <v/>
      </c>
      <c r="J73" s="158" t="str">
        <f>IFERROR(INDEX('Jan 2019'!$G$2:$BK$158,MATCH('Planning Ngrps'!$A73,'Jan 2019'!$A$2:$A$160,0),MATCH(J$9,'Jan 2019'!$G$1:$BK$1,0))/INDEX('Planning CPRP'!$G$10:$BA$168,MATCH('Planning Ngrps'!$A73,'Planning CPRP'!$A$10:$A$170,0),MATCH('Planning Ngrps'!J$9,'Planning CPRP'!$G$9:$BA$9,0)),"")</f>
        <v/>
      </c>
      <c r="K73" s="158" t="str">
        <f>IFERROR(INDEX('Jan 2019'!$G$2:$BK$158,MATCH('Planning Ngrps'!$A73,'Jan 2019'!$A$2:$A$160,0),MATCH(K$9,'Jan 2019'!$G$1:$BK$1,0))/INDEX('Planning CPRP'!$G$10:$BA$168,MATCH('Planning Ngrps'!$A73,'Planning CPRP'!$A$10:$A$170,0),MATCH('Planning Ngrps'!K$9,'Planning CPRP'!$G$9:$BA$9,0)),"")</f>
        <v/>
      </c>
      <c r="L73" s="158" t="str">
        <f>IFERROR(INDEX('Jan 2019'!$G$2:$BK$158,MATCH('Planning Ngrps'!$A73,'Jan 2019'!$A$2:$A$160,0),MATCH(L$9,'Jan 2019'!$G$1:$BK$1,0))/INDEX('Planning CPRP'!$G$10:$BA$168,MATCH('Planning Ngrps'!$A73,'Planning CPRP'!$A$10:$A$170,0),MATCH('Planning Ngrps'!L$9,'Planning CPRP'!$G$9:$BA$9,0)),"")</f>
        <v/>
      </c>
      <c r="M73" s="158" t="str">
        <f>IFERROR(INDEX('Jan 2019'!$G$2:$BK$158,MATCH('Planning Ngrps'!$A73,'Jan 2019'!$A$2:$A$160,0),MATCH(M$9,'Jan 2019'!$G$1:$BK$1,0))/INDEX('Planning CPRP'!$G$10:$BA$168,MATCH('Planning Ngrps'!$A73,'Planning CPRP'!$A$10:$A$170,0),MATCH('Planning Ngrps'!M$9,'Planning CPRP'!$G$9:$BA$9,0)),"")</f>
        <v/>
      </c>
      <c r="N73" s="158" t="str">
        <f>IFERROR(INDEX('Jan 2019'!$G$2:$BK$158,MATCH('Planning Ngrps'!$A73,'Jan 2019'!$A$2:$A$160,0),MATCH(N$9,'Jan 2019'!$G$1:$BK$1,0))/INDEX('Planning CPRP'!$G$10:$BA$168,MATCH('Planning Ngrps'!$A73,'Planning CPRP'!$A$10:$A$170,0),MATCH('Planning Ngrps'!N$9,'Planning CPRP'!$G$9:$BA$9,0)),"")</f>
        <v/>
      </c>
      <c r="O73" s="158" t="str">
        <f>IFERROR(INDEX('Jan 2019'!$G$2:$BK$158,MATCH('Planning Ngrps'!$A73,'Jan 2019'!$A$2:$A$160,0),MATCH(O$9,'Jan 2019'!$G$1:$BK$1,0))/INDEX('Planning CPRP'!$G$10:$BA$168,MATCH('Planning Ngrps'!$A73,'Planning CPRP'!$A$10:$A$170,0),MATCH('Planning Ngrps'!O$9,'Planning CPRP'!$G$9:$BA$9,0)),"")</f>
        <v/>
      </c>
      <c r="P73" s="158" t="str">
        <f>IFERROR(INDEX('Jan 2019'!$G$2:$BK$158,MATCH('Planning Ngrps'!$A73,'Jan 2019'!$A$2:$A$160,0),MATCH(P$9,'Jan 2019'!$G$1:$BK$1,0))/INDEX('Planning CPRP'!$G$10:$BA$168,MATCH('Planning Ngrps'!$A73,'Planning CPRP'!$A$10:$A$170,0),MATCH('Planning Ngrps'!P$9,'Planning CPRP'!$G$9:$BA$9,0)),"")</f>
        <v/>
      </c>
      <c r="Q73" s="158" t="str">
        <f>IFERROR(INDEX('Jan 2019'!$G$2:$BK$158,MATCH('Planning Ngrps'!$A73,'Jan 2019'!$A$2:$A$160,0),MATCH(Q$9,'Jan 2019'!$G$1:$BK$1,0))/INDEX('Planning CPRP'!$G$10:$BA$168,MATCH('Planning Ngrps'!$A73,'Planning CPRP'!$A$10:$A$170,0),MATCH('Planning Ngrps'!Q$9,'Planning CPRP'!$G$9:$BA$9,0)),"")</f>
        <v/>
      </c>
      <c r="R73" s="158" t="str">
        <f>IFERROR(INDEX('Jan 2019'!$G$2:$BK$158,MATCH('Planning Ngrps'!$A73,'Jan 2019'!$A$2:$A$160,0),MATCH(R$9,'Jan 2019'!$G$1:$BK$1,0))/INDEX('Planning CPRP'!$G$10:$BA$168,MATCH('Planning Ngrps'!$A73,'Planning CPRP'!$A$10:$A$170,0),MATCH('Planning Ngrps'!R$9,'Planning CPRP'!$G$9:$BA$9,0)),"")</f>
        <v/>
      </c>
      <c r="S73" s="158" t="str">
        <f>IFERROR(INDEX('Jan 2019'!$G$2:$BK$158,MATCH('Planning Ngrps'!$A73,'Jan 2019'!$A$2:$A$160,0),MATCH(S$9,'Jan 2019'!$G$1:$BK$1,0))/INDEX('Planning CPRP'!$G$10:$BA$168,MATCH('Planning Ngrps'!$A73,'Planning CPRP'!$A$10:$A$170,0),MATCH('Planning Ngrps'!S$9,'Planning CPRP'!$G$9:$BA$9,0)),"")</f>
        <v/>
      </c>
      <c r="T73" s="158" t="str">
        <f>IFERROR(INDEX('Jan 2019'!$G$2:$BK$158,MATCH('Planning Ngrps'!$A73,'Jan 2019'!$A$2:$A$160,0),MATCH(T$9,'Jan 2019'!$G$1:$BK$1,0))/INDEX('Planning CPRP'!$G$10:$BA$168,MATCH('Planning Ngrps'!$A73,'Planning CPRP'!$A$10:$A$170,0),MATCH('Planning Ngrps'!T$9,'Planning CPRP'!$G$9:$BA$9,0)),"")</f>
        <v/>
      </c>
      <c r="U73" s="158" t="str">
        <f>IFERROR(INDEX('Jan 2019'!$G$2:$BK$158,MATCH('Planning Ngrps'!$A73,'Jan 2019'!$A$2:$A$160,0),MATCH(U$9,'Jan 2019'!$G$1:$BK$1,0))/INDEX('Planning CPRP'!$G$10:$BA$168,MATCH('Planning Ngrps'!$A73,'Planning CPRP'!$A$10:$A$170,0),MATCH('Planning Ngrps'!U$9,'Planning CPRP'!$G$9:$BA$9,0)),"")</f>
        <v/>
      </c>
      <c r="V73" s="158" t="str">
        <f>IFERROR(INDEX('Jan 2019'!$G$2:$BK$158,MATCH('Planning Ngrps'!$A73,'Jan 2019'!$A$2:$A$160,0),MATCH(V$9,'Jan 2019'!$G$1:$BK$1,0))/INDEX('Planning CPRP'!$G$10:$BA$168,MATCH('Planning Ngrps'!$A73,'Planning CPRP'!$A$10:$A$170,0),MATCH('Planning Ngrps'!V$9,'Planning CPRP'!$G$9:$BA$9,0)),"")</f>
        <v/>
      </c>
      <c r="W73" s="158" t="str">
        <f>IFERROR(INDEX('Jan 2019'!$G$2:$BK$158,MATCH('Planning Ngrps'!$A73,'Jan 2019'!$A$2:$A$160,0),MATCH(W$9,'Jan 2019'!$G$1:$BK$1,0))/INDEX('Planning CPRP'!$G$10:$BA$168,MATCH('Planning Ngrps'!$A73,'Planning CPRP'!$A$10:$A$170,0),MATCH('Planning Ngrps'!W$9,'Planning CPRP'!$G$9:$BA$9,0)),"")</f>
        <v/>
      </c>
      <c r="X73" s="158" t="str">
        <f>IFERROR(INDEX('Jan 2019'!$G$2:$BK$158,MATCH('Planning Ngrps'!$A73,'Jan 2019'!$A$2:$A$160,0),MATCH(X$9,'Jan 2019'!$G$1:$BK$1,0))/INDEX('Planning CPRP'!$G$10:$BA$168,MATCH('Planning Ngrps'!$A73,'Planning CPRP'!$A$10:$A$170,0),MATCH('Planning Ngrps'!X$9,'Planning CPRP'!$G$9:$BA$9,0)),"")</f>
        <v/>
      </c>
      <c r="Y73" s="158" t="str">
        <f>IFERROR(INDEX('Jan 2019'!$G$2:$BK$158,MATCH('Planning Ngrps'!$A73,'Jan 2019'!$A$2:$A$160,0),MATCH(Y$9,'Jan 2019'!$G$1:$BK$1,0))/INDEX('Planning CPRP'!$G$10:$BA$168,MATCH('Planning Ngrps'!$A73,'Planning CPRP'!$A$10:$A$170,0),MATCH('Planning Ngrps'!Y$9,'Planning CPRP'!$G$9:$BA$9,0)),"")</f>
        <v/>
      </c>
      <c r="Z73" s="158" t="str">
        <f>IFERROR(INDEX('Jan 2019'!$G$2:$BK$158,MATCH('Planning Ngrps'!$A73,'Jan 2019'!$A$2:$A$160,0),MATCH(Z$9,'Jan 2019'!$G$1:$BK$1,0))/INDEX('Planning CPRP'!$G$10:$BA$168,MATCH('Planning Ngrps'!$A73,'Planning CPRP'!$A$10:$A$170,0),MATCH('Planning Ngrps'!Z$9,'Planning CPRP'!$G$9:$BA$9,0)),"")</f>
        <v/>
      </c>
      <c r="AA73" s="158" t="str">
        <f>IFERROR(INDEX('Jan 2019'!$G$2:$BK$158,MATCH('Planning Ngrps'!$A73,'Jan 2019'!$A$2:$A$160,0),MATCH(AA$9,'Jan 2019'!$G$1:$BK$1,0))/INDEX('Planning CPRP'!$G$10:$BA$168,MATCH('Planning Ngrps'!$A73,'Planning CPRP'!$A$10:$A$170,0),MATCH('Planning Ngrps'!AA$9,'Planning CPRP'!$G$9:$BA$9,0)),"")</f>
        <v/>
      </c>
      <c r="AB73" s="158" t="str">
        <f>IFERROR(INDEX('Jan 2019'!$G$2:$BK$158,MATCH('Planning Ngrps'!$A73,'Jan 2019'!$A$2:$A$160,0),MATCH(AB$9,'Jan 2019'!$G$1:$BK$1,0))/INDEX('Planning CPRP'!$G$10:$BA$168,MATCH('Planning Ngrps'!$A73,'Planning CPRP'!$A$10:$A$170,0),MATCH('Planning Ngrps'!AB$9,'Planning CPRP'!$G$9:$BA$9,0)),"")</f>
        <v/>
      </c>
      <c r="AC73" s="158" t="str">
        <f>IFERROR(INDEX('Jan 2019'!$G$2:$BK$158,MATCH('Planning Ngrps'!$A73,'Jan 2019'!$A$2:$A$160,0),MATCH(AC$9,'Jan 2019'!$G$1:$BK$1,0))/INDEX('Planning CPRP'!$G$10:$BA$168,MATCH('Planning Ngrps'!$A73,'Planning CPRP'!$A$10:$A$170,0),MATCH('Planning Ngrps'!AC$9,'Planning CPRP'!$G$9:$BA$9,0)),"")</f>
        <v/>
      </c>
      <c r="AD73" s="158" t="str">
        <f>IFERROR(INDEX('Jan 2019'!$G$2:$BK$158,MATCH('Planning Ngrps'!$A73,'Jan 2019'!$A$2:$A$160,0),MATCH(AD$9,'Jan 2019'!$G$1:$BK$1,0))/INDEX('Planning CPRP'!$G$10:$BA$168,MATCH('Planning Ngrps'!$A73,'Planning CPRP'!$A$10:$A$170,0),MATCH('Planning Ngrps'!AD$9,'Planning CPRP'!$G$9:$BA$9,0)),"")</f>
        <v/>
      </c>
      <c r="AE73" s="158" t="str">
        <f>IFERROR(INDEX('Jan 2019'!$G$2:$BK$158,MATCH('Planning Ngrps'!$A73,'Jan 2019'!$A$2:$A$160,0),MATCH(AE$9,'Jan 2019'!$G$1:$BK$1,0))/INDEX('Planning CPRP'!$G$10:$BA$168,MATCH('Planning Ngrps'!$A73,'Planning CPRP'!$A$10:$A$170,0),MATCH('Planning Ngrps'!AE$9,'Planning CPRP'!$G$9:$BA$9,0)),"")</f>
        <v/>
      </c>
      <c r="AF73" s="158" t="str">
        <f>IFERROR(INDEX('Jan 2019'!$G$2:$BK$158,MATCH('Planning Ngrps'!$A73,'Jan 2019'!$A$2:$A$160,0),MATCH(AF$9,'Jan 2019'!$G$1:$BK$1,0))/INDEX('Planning CPRP'!$G$10:$BA$168,MATCH('Planning Ngrps'!$A73,'Planning CPRP'!$A$10:$A$170,0),MATCH('Planning Ngrps'!AF$9,'Planning CPRP'!$G$9:$BA$9,0)),"")</f>
        <v/>
      </c>
      <c r="AG73" s="158" t="str">
        <f>IFERROR(INDEX('Jan 2019'!$G$2:$BK$158,MATCH('Planning Ngrps'!$A73,'Jan 2019'!$A$2:$A$160,0),MATCH(AG$9,'Jan 2019'!$G$1:$BK$1,0))/INDEX('Planning CPRP'!$G$10:$BA$168,MATCH('Planning Ngrps'!$A73,'Planning CPRP'!$A$10:$A$170,0),MATCH('Planning Ngrps'!AG$9,'Planning CPRP'!$G$9:$BA$9,0)),"")</f>
        <v/>
      </c>
      <c r="AH73" s="158" t="str">
        <f>IFERROR(INDEX('Jan 2019'!$G$2:$BK$158,MATCH('Planning Ngrps'!$A73,'Jan 2019'!$A$2:$A$160,0),MATCH(AH$9,'Jan 2019'!$G$1:$BK$1,0))/INDEX('Planning CPRP'!$G$10:$BA$168,MATCH('Planning Ngrps'!$A73,'Planning CPRP'!$A$10:$A$170,0),MATCH('Planning Ngrps'!AH$9,'Planning CPRP'!$G$9:$BA$9,0)),"")</f>
        <v/>
      </c>
      <c r="AI73" s="158" t="str">
        <f>IFERROR(INDEX('Jan 2019'!$G$2:$BK$158,MATCH('Planning Ngrps'!$A73,'Jan 2019'!$A$2:$A$160,0),MATCH(AI$9,'Jan 2019'!$G$1:$BK$1,0))/INDEX('Planning CPRP'!$G$10:$BA$168,MATCH('Planning Ngrps'!$A73,'Planning CPRP'!$A$10:$A$170,0),MATCH('Planning Ngrps'!AI$9,'Planning CPRP'!$G$9:$BA$9,0)),"")</f>
        <v/>
      </c>
      <c r="AJ73" s="158" t="str">
        <f>IFERROR(INDEX('Jan 2019'!$G$2:$BK$158,MATCH('Planning Ngrps'!$A73,'Jan 2019'!$A$2:$A$160,0),MATCH(AJ$9,'Jan 2019'!$G$1:$BK$1,0))/INDEX('Planning CPRP'!$G$10:$BA$168,MATCH('Planning Ngrps'!$A73,'Planning CPRP'!$A$10:$A$170,0),MATCH('Planning Ngrps'!AJ$9,'Planning CPRP'!$G$9:$BA$9,0)),"")</f>
        <v/>
      </c>
      <c r="AK73" s="158" t="str">
        <f>IFERROR(INDEX('Jan 2019'!$G$2:$BK$158,MATCH('Planning Ngrps'!$A73,'Jan 2019'!$A$2:$A$160,0),MATCH(AK$9,'Jan 2019'!$G$1:$BK$1,0))/INDEX('Planning CPRP'!$G$10:$BA$168,MATCH('Planning Ngrps'!$A73,'Planning CPRP'!$A$10:$A$170,0),MATCH('Planning Ngrps'!AK$9,'Planning CPRP'!$G$9:$BA$9,0)),"")</f>
        <v/>
      </c>
      <c r="AL73" s="158" t="str">
        <f>IFERROR(INDEX('Jan 2019'!$G$2:$BK$158,MATCH('Planning Ngrps'!$A73,'Jan 2019'!$A$2:$A$160,0),MATCH(AL$9,'Jan 2019'!$G$1:$BK$1,0))/INDEX('Planning CPRP'!$G$10:$BA$168,MATCH('Planning Ngrps'!$A73,'Planning CPRP'!$A$10:$A$170,0),MATCH('Planning Ngrps'!AL$9,'Planning CPRP'!$G$9:$BA$9,0)),"")</f>
        <v/>
      </c>
      <c r="AM73" s="158" t="str">
        <f>IFERROR(INDEX('Jan 2019'!$G$2:$BK$158,MATCH('Planning Ngrps'!$A73,'Jan 2019'!$A$2:$A$160,0),MATCH(AM$9,'Jan 2019'!$G$1:$BK$1,0))/INDEX('Planning CPRP'!$G$10:$BA$168,MATCH('Planning Ngrps'!$A73,'Planning CPRP'!$A$10:$A$170,0),MATCH('Planning Ngrps'!AM$9,'Planning CPRP'!$G$9:$BA$9,0)),"")</f>
        <v/>
      </c>
      <c r="AN73" s="158" t="str">
        <f>IFERROR(INDEX('Jan 2019'!$G$2:$BK$158,MATCH('Planning Ngrps'!$A73,'Jan 2019'!$A$2:$A$160,0),MATCH(AN$9,'Jan 2019'!$G$1:$BK$1,0))/INDEX('Planning CPRP'!$G$10:$BA$168,MATCH('Planning Ngrps'!$A73,'Planning CPRP'!$A$10:$A$170,0),MATCH('Planning Ngrps'!AN$9,'Planning CPRP'!$G$9:$BA$9,0)),"")</f>
        <v/>
      </c>
      <c r="AO73" s="158" t="str">
        <f>IFERROR(INDEX('Jan 2019'!$G$2:$BK$158,MATCH('Planning Ngrps'!$A73,'Jan 2019'!$A$2:$A$160,0),MATCH(AO$9,'Jan 2019'!$G$1:$BK$1,0))/INDEX('Planning CPRP'!$G$10:$BA$168,MATCH('Planning Ngrps'!$A73,'Planning CPRP'!$A$10:$A$170,0),MATCH('Planning Ngrps'!AO$9,'Planning CPRP'!$G$9:$BA$9,0)),"")</f>
        <v/>
      </c>
      <c r="AP73" s="158" t="str">
        <f>IFERROR(INDEX('Jan 2019'!$G$2:$BK$158,MATCH('Planning Ngrps'!$A73,'Jan 2019'!$A$2:$A$160,0),MATCH(AP$9,'Jan 2019'!$G$1:$BK$1,0))/INDEX('Planning CPRP'!$G$10:$BA$168,MATCH('Planning Ngrps'!$A73,'Planning CPRP'!$A$10:$A$170,0),MATCH('Planning Ngrps'!AP$9,'Planning CPRP'!$G$9:$BA$9,0)),"")</f>
        <v/>
      </c>
      <c r="AQ73" s="158" t="str">
        <f>IFERROR(INDEX('Jan 2019'!$G$2:$BK$158,MATCH('Planning Ngrps'!$A73,'Jan 2019'!$A$2:$A$160,0),MATCH(AQ$9,'Jan 2019'!$G$1:$BK$1,0))/INDEX('Planning CPRP'!$G$10:$BA$168,MATCH('Planning Ngrps'!$A73,'Planning CPRP'!$A$10:$A$170,0),MATCH('Planning Ngrps'!AQ$9,'Planning CPRP'!$G$9:$BA$9,0)),"")</f>
        <v/>
      </c>
      <c r="AR73" s="158" t="str">
        <f>IFERROR(INDEX('Jan 2019'!$G$2:$BK$158,MATCH('Planning Ngrps'!$A73,'Jan 2019'!$A$2:$A$160,0),MATCH(AR$9,'Jan 2019'!$G$1:$BK$1,0))/INDEX('Planning CPRP'!$G$10:$BA$168,MATCH('Planning Ngrps'!$A73,'Planning CPRP'!$A$10:$A$170,0),MATCH('Planning Ngrps'!AR$9,'Planning CPRP'!$G$9:$BA$9,0)),"")</f>
        <v/>
      </c>
      <c r="AS73" s="158" t="str">
        <f>IFERROR(INDEX('Jan 2019'!$G$2:$BK$158,MATCH('Planning Ngrps'!$A73,'Jan 2019'!$A$2:$A$160,0),MATCH(AS$9,'Jan 2019'!$G$1:$BK$1,0))/INDEX('Planning CPRP'!$G$10:$BA$168,MATCH('Planning Ngrps'!$A73,'Planning CPRP'!$A$10:$A$170,0),MATCH('Planning Ngrps'!AS$9,'Planning CPRP'!$G$9:$BA$9,0)),"")</f>
        <v/>
      </c>
      <c r="AT73" s="158" t="str">
        <f>IFERROR(INDEX('Jan 2019'!$G$2:$BK$158,MATCH('Planning Ngrps'!$A73,'Jan 2019'!$A$2:$A$160,0),MATCH(AT$9,'Jan 2019'!$G$1:$BK$1,0))/INDEX('Planning CPRP'!$G$10:$BA$168,MATCH('Planning Ngrps'!$A73,'Planning CPRP'!$A$10:$A$170,0),MATCH('Planning Ngrps'!AT$9,'Planning CPRP'!$G$9:$BA$9,0)),"")</f>
        <v/>
      </c>
      <c r="AU73" s="158" t="str">
        <f>IFERROR(INDEX('Jan 2019'!$G$2:$BK$158,MATCH('Planning Ngrps'!$A73,'Jan 2019'!$A$2:$A$160,0),MATCH(AU$9,'Jan 2019'!$G$1:$BK$1,0))/INDEX('Planning CPRP'!$G$10:$BA$168,MATCH('Planning Ngrps'!$A73,'Planning CPRP'!$A$10:$A$170,0),MATCH('Planning Ngrps'!AU$9,'Planning CPRP'!$G$9:$BA$9,0)),"")</f>
        <v/>
      </c>
      <c r="AV73" s="158" t="str">
        <f>IFERROR(INDEX('Jan 2019'!$G$2:$BK$158,MATCH('Planning Ngrps'!$A73,'Jan 2019'!$A$2:$A$160,0),MATCH(AV$9,'Jan 2019'!$G$1:$BK$1,0))/INDEX('Planning CPRP'!$G$10:$BA$168,MATCH('Planning Ngrps'!$A73,'Planning CPRP'!$A$10:$A$170,0),MATCH('Planning Ngrps'!AV$9,'Planning CPRP'!$G$9:$BA$9,0)),"")</f>
        <v/>
      </c>
      <c r="AW73" s="158" t="str">
        <f>IFERROR(INDEX('Jan 2019'!$G$2:$BK$158,MATCH('Planning Ngrps'!$A73,'Jan 2019'!$A$2:$A$160,0),MATCH(AW$9,'Jan 2019'!$G$1:$BK$1,0))/INDEX('Planning CPRP'!$G$10:$BA$168,MATCH('Planning Ngrps'!$A73,'Planning CPRP'!$A$10:$A$170,0),MATCH('Planning Ngrps'!AW$9,'Planning CPRP'!$G$9:$BA$9,0)),"")</f>
        <v/>
      </c>
      <c r="AX73" s="158" t="str">
        <f>IFERROR(INDEX('Jan 2019'!$G$2:$BK$158,MATCH('Planning Ngrps'!$A73,'Jan 2019'!$A$2:$A$160,0),MATCH(AX$9,'Jan 2019'!$G$1:$BK$1,0))/INDEX('Planning CPRP'!$G$10:$BA$168,MATCH('Planning Ngrps'!$A73,'Planning CPRP'!$A$10:$A$170,0),MATCH('Planning Ngrps'!AX$9,'Planning CPRP'!$G$9:$BA$9,0)),"")</f>
        <v/>
      </c>
      <c r="AY73" s="158" t="str">
        <f>IFERROR(INDEX('Jan 2019'!$G$2:$BK$158,MATCH('Planning Ngrps'!$A73,'Jan 2019'!$A$2:$A$160,0),MATCH(AY$9,'Jan 2019'!$G$1:$BK$1,0))/INDEX('Planning CPRP'!$G$10:$BA$168,MATCH('Planning Ngrps'!$A73,'Planning CPRP'!$A$10:$A$170,0),MATCH('Planning Ngrps'!AY$9,'Planning CPRP'!$G$9:$BA$9,0)),"")</f>
        <v/>
      </c>
      <c r="AZ73" s="158" t="str">
        <f>IFERROR(INDEX('Jan 2019'!$G$2:$BK$158,MATCH('Planning Ngrps'!$A73,'Jan 2019'!$A$2:$A$160,0),MATCH(AZ$9,'Jan 2019'!$G$1:$BK$1,0))/INDEX('Planning CPRP'!$G$10:$BA$168,MATCH('Planning Ngrps'!$A73,'Planning CPRP'!$A$10:$A$170,0),MATCH('Planning Ngrps'!AZ$9,'Planning CPRP'!$G$9:$BA$9,0)),"")</f>
        <v/>
      </c>
      <c r="BA73" s="158" t="str">
        <f>IFERROR(INDEX('Jan 2019'!$G$2:$BK$158,MATCH('Planning Ngrps'!$A73,'Jan 2019'!$A$2:$A$160,0),MATCH(BA$9,'Jan 2019'!$G$1:$BK$1,0))/INDEX('Planning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IFERROR(INDEX('Jan 2019'!$G$2:$BK$158,MATCH('Planning Ngrps'!$A74,'Jan 2019'!$A$2:$A$160,0),MATCH(G$9,'Jan 2019'!$G$1:$BK$1,0))/INDEX('Planning CPRP'!$G$10:$BA$168,MATCH('Planning Ngrps'!$A74,'Planning CPRP'!$A$10:$A$170,0),MATCH('Planning Ngrps'!G$9,'Planning CPRP'!$G$9:$BA$9,0)),"")</f>
        <v/>
      </c>
      <c r="H74" s="158" t="str">
        <f>IFERROR(INDEX('Jan 2019'!$G$2:$BK$158,MATCH('Planning Ngrps'!$A74,'Jan 2019'!$A$2:$A$160,0),MATCH(H$9,'Jan 2019'!$G$1:$BK$1,0))/INDEX('Planning CPRP'!$G$10:$BA$168,MATCH('Planning Ngrps'!$A74,'Planning CPRP'!$A$10:$A$170,0),MATCH('Planning Ngrps'!H$9,'Planning CPRP'!$G$9:$BA$9,0)),"")</f>
        <v/>
      </c>
      <c r="I74" s="158" t="str">
        <f>IFERROR(INDEX('Jan 2019'!$G$2:$BK$158,MATCH('Planning Ngrps'!$A74,'Jan 2019'!$A$2:$A$160,0),MATCH(I$9,'Jan 2019'!$G$1:$BK$1,0))/INDEX('Planning CPRP'!$G$10:$BA$168,MATCH('Planning Ngrps'!$A74,'Planning CPRP'!$A$10:$A$170,0),MATCH('Planning Ngrps'!I$9,'Planning CPRP'!$G$9:$BA$9,0)),"")</f>
        <v/>
      </c>
      <c r="J74" s="158" t="str">
        <f>IFERROR(INDEX('Jan 2019'!$G$2:$BK$158,MATCH('Planning Ngrps'!$A74,'Jan 2019'!$A$2:$A$160,0),MATCH(J$9,'Jan 2019'!$G$1:$BK$1,0))/INDEX('Planning CPRP'!$G$10:$BA$168,MATCH('Planning Ngrps'!$A74,'Planning CPRP'!$A$10:$A$170,0),MATCH('Planning Ngrps'!J$9,'Planning CPRP'!$G$9:$BA$9,0)),"")</f>
        <v/>
      </c>
      <c r="K74" s="158" t="str">
        <f>IFERROR(INDEX('Jan 2019'!$G$2:$BK$158,MATCH('Planning Ngrps'!$A74,'Jan 2019'!$A$2:$A$160,0),MATCH(K$9,'Jan 2019'!$G$1:$BK$1,0))/INDEX('Planning CPRP'!$G$10:$BA$168,MATCH('Planning Ngrps'!$A74,'Planning CPRP'!$A$10:$A$170,0),MATCH('Planning Ngrps'!K$9,'Planning CPRP'!$G$9:$BA$9,0)),"")</f>
        <v/>
      </c>
      <c r="L74" s="158" t="str">
        <f>IFERROR(INDEX('Jan 2019'!$G$2:$BK$158,MATCH('Planning Ngrps'!$A74,'Jan 2019'!$A$2:$A$160,0),MATCH(L$9,'Jan 2019'!$G$1:$BK$1,0))/INDEX('Planning CPRP'!$G$10:$BA$168,MATCH('Planning Ngrps'!$A74,'Planning CPRP'!$A$10:$A$170,0),MATCH('Planning Ngrps'!L$9,'Planning CPRP'!$G$9:$BA$9,0)),"")</f>
        <v/>
      </c>
      <c r="M74" s="158" t="str">
        <f>IFERROR(INDEX('Jan 2019'!$G$2:$BK$158,MATCH('Planning Ngrps'!$A74,'Jan 2019'!$A$2:$A$160,0),MATCH(M$9,'Jan 2019'!$G$1:$BK$1,0))/INDEX('Planning CPRP'!$G$10:$BA$168,MATCH('Planning Ngrps'!$A74,'Planning CPRP'!$A$10:$A$170,0),MATCH('Planning Ngrps'!M$9,'Planning CPRP'!$G$9:$BA$9,0)),"")</f>
        <v/>
      </c>
      <c r="N74" s="158" t="str">
        <f>IFERROR(INDEX('Jan 2019'!$G$2:$BK$158,MATCH('Planning Ngrps'!$A74,'Jan 2019'!$A$2:$A$160,0),MATCH(N$9,'Jan 2019'!$G$1:$BK$1,0))/INDEX('Planning CPRP'!$G$10:$BA$168,MATCH('Planning Ngrps'!$A74,'Planning CPRP'!$A$10:$A$170,0),MATCH('Planning Ngrps'!N$9,'Planning CPRP'!$G$9:$BA$9,0)),"")</f>
        <v/>
      </c>
      <c r="O74" s="158" t="str">
        <f>IFERROR(INDEX('Jan 2019'!$G$2:$BK$158,MATCH('Planning Ngrps'!$A74,'Jan 2019'!$A$2:$A$160,0),MATCH(O$9,'Jan 2019'!$G$1:$BK$1,0))/INDEX('Planning CPRP'!$G$10:$BA$168,MATCH('Planning Ngrps'!$A74,'Planning CPRP'!$A$10:$A$170,0),MATCH('Planning Ngrps'!O$9,'Planning CPRP'!$G$9:$BA$9,0)),"")</f>
        <v/>
      </c>
      <c r="P74" s="158" t="str">
        <f>IFERROR(INDEX('Jan 2019'!$G$2:$BK$158,MATCH('Planning Ngrps'!$A74,'Jan 2019'!$A$2:$A$160,0),MATCH(P$9,'Jan 2019'!$G$1:$BK$1,0))/INDEX('Planning CPRP'!$G$10:$BA$168,MATCH('Planning Ngrps'!$A74,'Planning CPRP'!$A$10:$A$170,0),MATCH('Planning Ngrps'!P$9,'Planning CPRP'!$G$9:$BA$9,0)),"")</f>
        <v/>
      </c>
      <c r="Q74" s="158" t="str">
        <f>IFERROR(INDEX('Jan 2019'!$G$2:$BK$158,MATCH('Planning Ngrps'!$A74,'Jan 2019'!$A$2:$A$160,0),MATCH(Q$9,'Jan 2019'!$G$1:$BK$1,0))/INDEX('Planning CPRP'!$G$10:$BA$168,MATCH('Planning Ngrps'!$A74,'Planning CPRP'!$A$10:$A$170,0),MATCH('Planning Ngrps'!Q$9,'Planning CPRP'!$G$9:$BA$9,0)),"")</f>
        <v/>
      </c>
      <c r="R74" s="158" t="str">
        <f>IFERROR(INDEX('Jan 2019'!$G$2:$BK$158,MATCH('Planning Ngrps'!$A74,'Jan 2019'!$A$2:$A$160,0),MATCH(R$9,'Jan 2019'!$G$1:$BK$1,0))/INDEX('Planning CPRP'!$G$10:$BA$168,MATCH('Planning Ngrps'!$A74,'Planning CPRP'!$A$10:$A$170,0),MATCH('Planning Ngrps'!R$9,'Planning CPRP'!$G$9:$BA$9,0)),"")</f>
        <v/>
      </c>
      <c r="S74" s="158" t="str">
        <f>IFERROR(INDEX('Jan 2019'!$G$2:$BK$158,MATCH('Planning Ngrps'!$A74,'Jan 2019'!$A$2:$A$160,0),MATCH(S$9,'Jan 2019'!$G$1:$BK$1,0))/INDEX('Planning CPRP'!$G$10:$BA$168,MATCH('Planning Ngrps'!$A74,'Planning CPRP'!$A$10:$A$170,0),MATCH('Planning Ngrps'!S$9,'Planning CPRP'!$G$9:$BA$9,0)),"")</f>
        <v/>
      </c>
      <c r="T74" s="158" t="str">
        <f>IFERROR(INDEX('Jan 2019'!$G$2:$BK$158,MATCH('Planning Ngrps'!$A74,'Jan 2019'!$A$2:$A$160,0),MATCH(T$9,'Jan 2019'!$G$1:$BK$1,0))/INDEX('Planning CPRP'!$G$10:$BA$168,MATCH('Planning Ngrps'!$A74,'Planning CPRP'!$A$10:$A$170,0),MATCH('Planning Ngrps'!T$9,'Planning CPRP'!$G$9:$BA$9,0)),"")</f>
        <v/>
      </c>
      <c r="U74" s="158" t="str">
        <f>IFERROR(INDEX('Jan 2019'!$G$2:$BK$158,MATCH('Planning Ngrps'!$A74,'Jan 2019'!$A$2:$A$160,0),MATCH(U$9,'Jan 2019'!$G$1:$BK$1,0))/INDEX('Planning CPRP'!$G$10:$BA$168,MATCH('Planning Ngrps'!$A74,'Planning CPRP'!$A$10:$A$170,0),MATCH('Planning Ngrps'!U$9,'Planning CPRP'!$G$9:$BA$9,0)),"")</f>
        <v/>
      </c>
      <c r="V74" s="158" t="str">
        <f>IFERROR(INDEX('Jan 2019'!$G$2:$BK$158,MATCH('Planning Ngrps'!$A74,'Jan 2019'!$A$2:$A$160,0),MATCH(V$9,'Jan 2019'!$G$1:$BK$1,0))/INDEX('Planning CPRP'!$G$10:$BA$168,MATCH('Planning Ngrps'!$A74,'Planning CPRP'!$A$10:$A$170,0),MATCH('Planning Ngrps'!V$9,'Planning CPRP'!$G$9:$BA$9,0)),"")</f>
        <v/>
      </c>
      <c r="W74" s="158" t="str">
        <f>IFERROR(INDEX('Jan 2019'!$G$2:$BK$158,MATCH('Planning Ngrps'!$A74,'Jan 2019'!$A$2:$A$160,0),MATCH(W$9,'Jan 2019'!$G$1:$BK$1,0))/INDEX('Planning CPRP'!$G$10:$BA$168,MATCH('Planning Ngrps'!$A74,'Planning CPRP'!$A$10:$A$170,0),MATCH('Planning Ngrps'!W$9,'Planning CPRP'!$G$9:$BA$9,0)),"")</f>
        <v/>
      </c>
      <c r="X74" s="158" t="str">
        <f>IFERROR(INDEX('Jan 2019'!$G$2:$BK$158,MATCH('Planning Ngrps'!$A74,'Jan 2019'!$A$2:$A$160,0),MATCH(X$9,'Jan 2019'!$G$1:$BK$1,0))/INDEX('Planning CPRP'!$G$10:$BA$168,MATCH('Planning Ngrps'!$A74,'Planning CPRP'!$A$10:$A$170,0),MATCH('Planning Ngrps'!X$9,'Planning CPRP'!$G$9:$BA$9,0)),"")</f>
        <v/>
      </c>
      <c r="Y74" s="158" t="str">
        <f>IFERROR(INDEX('Jan 2019'!$G$2:$BK$158,MATCH('Planning Ngrps'!$A74,'Jan 2019'!$A$2:$A$160,0),MATCH(Y$9,'Jan 2019'!$G$1:$BK$1,0))/INDEX('Planning CPRP'!$G$10:$BA$168,MATCH('Planning Ngrps'!$A74,'Planning CPRP'!$A$10:$A$170,0),MATCH('Planning Ngrps'!Y$9,'Planning CPRP'!$G$9:$BA$9,0)),"")</f>
        <v/>
      </c>
      <c r="Z74" s="158" t="str">
        <f>IFERROR(INDEX('Jan 2019'!$G$2:$BK$158,MATCH('Planning Ngrps'!$A74,'Jan 2019'!$A$2:$A$160,0),MATCH(Z$9,'Jan 2019'!$G$1:$BK$1,0))/INDEX('Planning CPRP'!$G$10:$BA$168,MATCH('Planning Ngrps'!$A74,'Planning CPRP'!$A$10:$A$170,0),MATCH('Planning Ngrps'!Z$9,'Planning CPRP'!$G$9:$BA$9,0)),"")</f>
        <v/>
      </c>
      <c r="AA74" s="158" t="str">
        <f>IFERROR(INDEX('Jan 2019'!$G$2:$BK$158,MATCH('Planning Ngrps'!$A74,'Jan 2019'!$A$2:$A$160,0),MATCH(AA$9,'Jan 2019'!$G$1:$BK$1,0))/INDEX('Planning CPRP'!$G$10:$BA$168,MATCH('Planning Ngrps'!$A74,'Planning CPRP'!$A$10:$A$170,0),MATCH('Planning Ngrps'!AA$9,'Planning CPRP'!$G$9:$BA$9,0)),"")</f>
        <v/>
      </c>
      <c r="AB74" s="158" t="str">
        <f>IFERROR(INDEX('Jan 2019'!$G$2:$BK$158,MATCH('Planning Ngrps'!$A74,'Jan 2019'!$A$2:$A$160,0),MATCH(AB$9,'Jan 2019'!$G$1:$BK$1,0))/INDEX('Planning CPRP'!$G$10:$BA$168,MATCH('Planning Ngrps'!$A74,'Planning CPRP'!$A$10:$A$170,0),MATCH('Planning Ngrps'!AB$9,'Planning CPRP'!$G$9:$BA$9,0)),"")</f>
        <v/>
      </c>
      <c r="AC74" s="158" t="str">
        <f>IFERROR(INDEX('Jan 2019'!$G$2:$BK$158,MATCH('Planning Ngrps'!$A74,'Jan 2019'!$A$2:$A$160,0),MATCH(AC$9,'Jan 2019'!$G$1:$BK$1,0))/INDEX('Planning CPRP'!$G$10:$BA$168,MATCH('Planning Ngrps'!$A74,'Planning CPRP'!$A$10:$A$170,0),MATCH('Planning Ngrps'!AC$9,'Planning CPRP'!$G$9:$BA$9,0)),"")</f>
        <v/>
      </c>
      <c r="AD74" s="158" t="str">
        <f>IFERROR(INDEX('Jan 2019'!$G$2:$BK$158,MATCH('Planning Ngrps'!$A74,'Jan 2019'!$A$2:$A$160,0),MATCH(AD$9,'Jan 2019'!$G$1:$BK$1,0))/INDEX('Planning CPRP'!$G$10:$BA$168,MATCH('Planning Ngrps'!$A74,'Planning CPRP'!$A$10:$A$170,0),MATCH('Planning Ngrps'!AD$9,'Planning CPRP'!$G$9:$BA$9,0)),"")</f>
        <v/>
      </c>
      <c r="AE74" s="158" t="str">
        <f>IFERROR(INDEX('Jan 2019'!$G$2:$BK$158,MATCH('Planning Ngrps'!$A74,'Jan 2019'!$A$2:$A$160,0),MATCH(AE$9,'Jan 2019'!$G$1:$BK$1,0))/INDEX('Planning CPRP'!$G$10:$BA$168,MATCH('Planning Ngrps'!$A74,'Planning CPRP'!$A$10:$A$170,0),MATCH('Planning Ngrps'!AE$9,'Planning CPRP'!$G$9:$BA$9,0)),"")</f>
        <v/>
      </c>
      <c r="AF74" s="158" t="str">
        <f>IFERROR(INDEX('Jan 2019'!$G$2:$BK$158,MATCH('Planning Ngrps'!$A74,'Jan 2019'!$A$2:$A$160,0),MATCH(AF$9,'Jan 2019'!$G$1:$BK$1,0))/INDEX('Planning CPRP'!$G$10:$BA$168,MATCH('Planning Ngrps'!$A74,'Planning CPRP'!$A$10:$A$170,0),MATCH('Planning Ngrps'!AF$9,'Planning CPRP'!$G$9:$BA$9,0)),"")</f>
        <v/>
      </c>
      <c r="AG74" s="158" t="str">
        <f>IFERROR(INDEX('Jan 2019'!$G$2:$BK$158,MATCH('Planning Ngrps'!$A74,'Jan 2019'!$A$2:$A$160,0),MATCH(AG$9,'Jan 2019'!$G$1:$BK$1,0))/INDEX('Planning CPRP'!$G$10:$BA$168,MATCH('Planning Ngrps'!$A74,'Planning CPRP'!$A$10:$A$170,0),MATCH('Planning Ngrps'!AG$9,'Planning CPRP'!$G$9:$BA$9,0)),"")</f>
        <v/>
      </c>
      <c r="AH74" s="158" t="str">
        <f>IFERROR(INDEX('Jan 2019'!$G$2:$BK$158,MATCH('Planning Ngrps'!$A74,'Jan 2019'!$A$2:$A$160,0),MATCH(AH$9,'Jan 2019'!$G$1:$BK$1,0))/INDEX('Planning CPRP'!$G$10:$BA$168,MATCH('Planning Ngrps'!$A74,'Planning CPRP'!$A$10:$A$170,0),MATCH('Planning Ngrps'!AH$9,'Planning CPRP'!$G$9:$BA$9,0)),"")</f>
        <v/>
      </c>
      <c r="AI74" s="158" t="str">
        <f>IFERROR(INDEX('Jan 2019'!$G$2:$BK$158,MATCH('Planning Ngrps'!$A74,'Jan 2019'!$A$2:$A$160,0),MATCH(AI$9,'Jan 2019'!$G$1:$BK$1,0))/INDEX('Planning CPRP'!$G$10:$BA$168,MATCH('Planning Ngrps'!$A74,'Planning CPRP'!$A$10:$A$170,0),MATCH('Planning Ngrps'!AI$9,'Planning CPRP'!$G$9:$BA$9,0)),"")</f>
        <v/>
      </c>
      <c r="AJ74" s="158" t="str">
        <f>IFERROR(INDEX('Jan 2019'!$G$2:$BK$158,MATCH('Planning Ngrps'!$A74,'Jan 2019'!$A$2:$A$160,0),MATCH(AJ$9,'Jan 2019'!$G$1:$BK$1,0))/INDEX('Planning CPRP'!$G$10:$BA$168,MATCH('Planning Ngrps'!$A74,'Planning CPRP'!$A$10:$A$170,0),MATCH('Planning Ngrps'!AJ$9,'Planning CPRP'!$G$9:$BA$9,0)),"")</f>
        <v/>
      </c>
      <c r="AK74" s="158" t="str">
        <f>IFERROR(INDEX('Jan 2019'!$G$2:$BK$158,MATCH('Planning Ngrps'!$A74,'Jan 2019'!$A$2:$A$160,0),MATCH(AK$9,'Jan 2019'!$G$1:$BK$1,0))/INDEX('Planning CPRP'!$G$10:$BA$168,MATCH('Planning Ngrps'!$A74,'Planning CPRP'!$A$10:$A$170,0),MATCH('Planning Ngrps'!AK$9,'Planning CPRP'!$G$9:$BA$9,0)),"")</f>
        <v/>
      </c>
      <c r="AL74" s="158" t="str">
        <f>IFERROR(INDEX('Jan 2019'!$G$2:$BK$158,MATCH('Planning Ngrps'!$A74,'Jan 2019'!$A$2:$A$160,0),MATCH(AL$9,'Jan 2019'!$G$1:$BK$1,0))/INDEX('Planning CPRP'!$G$10:$BA$168,MATCH('Planning Ngrps'!$A74,'Planning CPRP'!$A$10:$A$170,0),MATCH('Planning Ngrps'!AL$9,'Planning CPRP'!$G$9:$BA$9,0)),"")</f>
        <v/>
      </c>
      <c r="AM74" s="158" t="str">
        <f>IFERROR(INDEX('Jan 2019'!$G$2:$BK$158,MATCH('Planning Ngrps'!$A74,'Jan 2019'!$A$2:$A$160,0),MATCH(AM$9,'Jan 2019'!$G$1:$BK$1,0))/INDEX('Planning CPRP'!$G$10:$BA$168,MATCH('Planning Ngrps'!$A74,'Planning CPRP'!$A$10:$A$170,0),MATCH('Planning Ngrps'!AM$9,'Planning CPRP'!$G$9:$BA$9,0)),"")</f>
        <v/>
      </c>
      <c r="AN74" s="158" t="str">
        <f>IFERROR(INDEX('Jan 2019'!$G$2:$BK$158,MATCH('Planning Ngrps'!$A74,'Jan 2019'!$A$2:$A$160,0),MATCH(AN$9,'Jan 2019'!$G$1:$BK$1,0))/INDEX('Planning CPRP'!$G$10:$BA$168,MATCH('Planning Ngrps'!$A74,'Planning CPRP'!$A$10:$A$170,0),MATCH('Planning Ngrps'!AN$9,'Planning CPRP'!$G$9:$BA$9,0)),"")</f>
        <v/>
      </c>
      <c r="AO74" s="158" t="str">
        <f>IFERROR(INDEX('Jan 2019'!$G$2:$BK$158,MATCH('Planning Ngrps'!$A74,'Jan 2019'!$A$2:$A$160,0),MATCH(AO$9,'Jan 2019'!$G$1:$BK$1,0))/INDEX('Planning CPRP'!$G$10:$BA$168,MATCH('Planning Ngrps'!$A74,'Planning CPRP'!$A$10:$A$170,0),MATCH('Planning Ngrps'!AO$9,'Planning CPRP'!$G$9:$BA$9,0)),"")</f>
        <v/>
      </c>
      <c r="AP74" s="158" t="str">
        <f>IFERROR(INDEX('Jan 2019'!$G$2:$BK$158,MATCH('Planning Ngrps'!$A74,'Jan 2019'!$A$2:$A$160,0),MATCH(AP$9,'Jan 2019'!$G$1:$BK$1,0))/INDEX('Planning CPRP'!$G$10:$BA$168,MATCH('Planning Ngrps'!$A74,'Planning CPRP'!$A$10:$A$170,0),MATCH('Planning Ngrps'!AP$9,'Planning CPRP'!$G$9:$BA$9,0)),"")</f>
        <v/>
      </c>
      <c r="AQ74" s="158" t="str">
        <f>IFERROR(INDEX('Jan 2019'!$G$2:$BK$158,MATCH('Planning Ngrps'!$A74,'Jan 2019'!$A$2:$A$160,0),MATCH(AQ$9,'Jan 2019'!$G$1:$BK$1,0))/INDEX('Planning CPRP'!$G$10:$BA$168,MATCH('Planning Ngrps'!$A74,'Planning CPRP'!$A$10:$A$170,0),MATCH('Planning Ngrps'!AQ$9,'Planning CPRP'!$G$9:$BA$9,0)),"")</f>
        <v/>
      </c>
      <c r="AR74" s="158" t="str">
        <f>IFERROR(INDEX('Jan 2019'!$G$2:$BK$158,MATCH('Planning Ngrps'!$A74,'Jan 2019'!$A$2:$A$160,0),MATCH(AR$9,'Jan 2019'!$G$1:$BK$1,0))/INDEX('Planning CPRP'!$G$10:$BA$168,MATCH('Planning Ngrps'!$A74,'Planning CPRP'!$A$10:$A$170,0),MATCH('Planning Ngrps'!AR$9,'Planning CPRP'!$G$9:$BA$9,0)),"")</f>
        <v/>
      </c>
      <c r="AS74" s="158" t="str">
        <f>IFERROR(INDEX('Jan 2019'!$G$2:$BK$158,MATCH('Planning Ngrps'!$A74,'Jan 2019'!$A$2:$A$160,0),MATCH(AS$9,'Jan 2019'!$G$1:$BK$1,0))/INDEX('Planning CPRP'!$G$10:$BA$168,MATCH('Planning Ngrps'!$A74,'Planning CPRP'!$A$10:$A$170,0),MATCH('Planning Ngrps'!AS$9,'Planning CPRP'!$G$9:$BA$9,0)),"")</f>
        <v/>
      </c>
      <c r="AT74" s="158" t="str">
        <f>IFERROR(INDEX('Jan 2019'!$G$2:$BK$158,MATCH('Planning Ngrps'!$A74,'Jan 2019'!$A$2:$A$160,0),MATCH(AT$9,'Jan 2019'!$G$1:$BK$1,0))/INDEX('Planning CPRP'!$G$10:$BA$168,MATCH('Planning Ngrps'!$A74,'Planning CPRP'!$A$10:$A$170,0),MATCH('Planning Ngrps'!AT$9,'Planning CPRP'!$G$9:$BA$9,0)),"")</f>
        <v/>
      </c>
      <c r="AU74" s="158" t="str">
        <f>IFERROR(INDEX('Jan 2019'!$G$2:$BK$158,MATCH('Planning Ngrps'!$A74,'Jan 2019'!$A$2:$A$160,0),MATCH(AU$9,'Jan 2019'!$G$1:$BK$1,0))/INDEX('Planning CPRP'!$G$10:$BA$168,MATCH('Planning Ngrps'!$A74,'Planning CPRP'!$A$10:$A$170,0),MATCH('Planning Ngrps'!AU$9,'Planning CPRP'!$G$9:$BA$9,0)),"")</f>
        <v/>
      </c>
      <c r="AV74" s="158" t="str">
        <f>IFERROR(INDEX('Jan 2019'!$G$2:$BK$158,MATCH('Planning Ngrps'!$A74,'Jan 2019'!$A$2:$A$160,0),MATCH(AV$9,'Jan 2019'!$G$1:$BK$1,0))/INDEX('Planning CPRP'!$G$10:$BA$168,MATCH('Planning Ngrps'!$A74,'Planning CPRP'!$A$10:$A$170,0),MATCH('Planning Ngrps'!AV$9,'Planning CPRP'!$G$9:$BA$9,0)),"")</f>
        <v/>
      </c>
      <c r="AW74" s="158" t="str">
        <f>IFERROR(INDEX('Jan 2019'!$G$2:$BK$158,MATCH('Planning Ngrps'!$A74,'Jan 2019'!$A$2:$A$160,0),MATCH(AW$9,'Jan 2019'!$G$1:$BK$1,0))/INDEX('Planning CPRP'!$G$10:$BA$168,MATCH('Planning Ngrps'!$A74,'Planning CPRP'!$A$10:$A$170,0),MATCH('Planning Ngrps'!AW$9,'Planning CPRP'!$G$9:$BA$9,0)),"")</f>
        <v/>
      </c>
      <c r="AX74" s="158" t="str">
        <f>IFERROR(INDEX('Jan 2019'!$G$2:$BK$158,MATCH('Planning Ngrps'!$A74,'Jan 2019'!$A$2:$A$160,0),MATCH(AX$9,'Jan 2019'!$G$1:$BK$1,0))/INDEX('Planning CPRP'!$G$10:$BA$168,MATCH('Planning Ngrps'!$A74,'Planning CPRP'!$A$10:$A$170,0),MATCH('Planning Ngrps'!AX$9,'Planning CPRP'!$G$9:$BA$9,0)),"")</f>
        <v/>
      </c>
      <c r="AY74" s="158" t="str">
        <f>IFERROR(INDEX('Jan 2019'!$G$2:$BK$158,MATCH('Planning Ngrps'!$A74,'Jan 2019'!$A$2:$A$160,0),MATCH(AY$9,'Jan 2019'!$G$1:$BK$1,0))/INDEX('Planning CPRP'!$G$10:$BA$168,MATCH('Planning Ngrps'!$A74,'Planning CPRP'!$A$10:$A$170,0),MATCH('Planning Ngrps'!AY$9,'Planning CPRP'!$G$9:$BA$9,0)),"")</f>
        <v/>
      </c>
      <c r="AZ74" s="158" t="str">
        <f>IFERROR(INDEX('Jan 2019'!$G$2:$BK$158,MATCH('Planning Ngrps'!$A74,'Jan 2019'!$A$2:$A$160,0),MATCH(AZ$9,'Jan 2019'!$G$1:$BK$1,0))/INDEX('Planning CPRP'!$G$10:$BA$168,MATCH('Planning Ngrps'!$A74,'Planning CPRP'!$A$10:$A$170,0),MATCH('Planning Ngrps'!AZ$9,'Planning CPRP'!$G$9:$BA$9,0)),"")</f>
        <v/>
      </c>
      <c r="BA74" s="158" t="str">
        <f>IFERROR(INDEX('Jan 2019'!$G$2:$BK$158,MATCH('Planning Ngrps'!$A74,'Jan 2019'!$A$2:$A$160,0),MATCH(BA$9,'Jan 2019'!$G$1:$BK$1,0))/INDEX('Planning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IFERROR(INDEX('Jan 2019'!$G$2:$BK$158,MATCH('Planning Ngrps'!$A75,'Jan 2019'!$A$2:$A$160,0),MATCH(G$9,'Jan 2019'!$G$1:$BK$1,0))/INDEX('Planning CPRP'!$G$10:$BA$168,MATCH('Planning Ngrps'!$A75,'Planning CPRP'!$A$10:$A$170,0),MATCH('Planning Ngrps'!G$9,'Planning CPRP'!$G$9:$BA$9,0)),"")</f>
        <v/>
      </c>
      <c r="H75" s="158" t="str">
        <f>IFERROR(INDEX('Jan 2019'!$G$2:$BK$158,MATCH('Planning Ngrps'!$A75,'Jan 2019'!$A$2:$A$160,0),MATCH(H$9,'Jan 2019'!$G$1:$BK$1,0))/INDEX('Planning CPRP'!$G$10:$BA$168,MATCH('Planning Ngrps'!$A75,'Planning CPRP'!$A$10:$A$170,0),MATCH('Planning Ngrps'!H$9,'Planning CPRP'!$G$9:$BA$9,0)),"")</f>
        <v/>
      </c>
      <c r="I75" s="158" t="str">
        <f>IFERROR(INDEX('Jan 2019'!$G$2:$BK$158,MATCH('Planning Ngrps'!$A75,'Jan 2019'!$A$2:$A$160,0),MATCH(I$9,'Jan 2019'!$G$1:$BK$1,0))/INDEX('Planning CPRP'!$G$10:$BA$168,MATCH('Planning Ngrps'!$A75,'Planning CPRP'!$A$10:$A$170,0),MATCH('Planning Ngrps'!I$9,'Planning CPRP'!$G$9:$BA$9,0)),"")</f>
        <v/>
      </c>
      <c r="J75" s="158" t="str">
        <f>IFERROR(INDEX('Jan 2019'!$G$2:$BK$158,MATCH('Planning Ngrps'!$A75,'Jan 2019'!$A$2:$A$160,0),MATCH(J$9,'Jan 2019'!$G$1:$BK$1,0))/INDEX('Planning CPRP'!$G$10:$BA$168,MATCH('Planning Ngrps'!$A75,'Planning CPRP'!$A$10:$A$170,0),MATCH('Planning Ngrps'!J$9,'Planning CPRP'!$G$9:$BA$9,0)),"")</f>
        <v/>
      </c>
      <c r="K75" s="158" t="str">
        <f>IFERROR(INDEX('Jan 2019'!$G$2:$BK$158,MATCH('Planning Ngrps'!$A75,'Jan 2019'!$A$2:$A$160,0),MATCH(K$9,'Jan 2019'!$G$1:$BK$1,0))/INDEX('Planning CPRP'!$G$10:$BA$168,MATCH('Planning Ngrps'!$A75,'Planning CPRP'!$A$10:$A$170,0),MATCH('Planning Ngrps'!K$9,'Planning CPRP'!$G$9:$BA$9,0)),"")</f>
        <v/>
      </c>
      <c r="L75" s="158" t="str">
        <f>IFERROR(INDEX('Jan 2019'!$G$2:$BK$158,MATCH('Planning Ngrps'!$A75,'Jan 2019'!$A$2:$A$160,0),MATCH(L$9,'Jan 2019'!$G$1:$BK$1,0))/INDEX('Planning CPRP'!$G$10:$BA$168,MATCH('Planning Ngrps'!$A75,'Planning CPRP'!$A$10:$A$170,0),MATCH('Planning Ngrps'!L$9,'Planning CPRP'!$G$9:$BA$9,0)),"")</f>
        <v/>
      </c>
      <c r="M75" s="158" t="str">
        <f>IFERROR(INDEX('Jan 2019'!$G$2:$BK$158,MATCH('Planning Ngrps'!$A75,'Jan 2019'!$A$2:$A$160,0),MATCH(M$9,'Jan 2019'!$G$1:$BK$1,0))/INDEX('Planning CPRP'!$G$10:$BA$168,MATCH('Planning Ngrps'!$A75,'Planning CPRP'!$A$10:$A$170,0),MATCH('Planning Ngrps'!M$9,'Planning CPRP'!$G$9:$BA$9,0)),"")</f>
        <v/>
      </c>
      <c r="N75" s="158" t="str">
        <f>IFERROR(INDEX('Jan 2019'!$G$2:$BK$158,MATCH('Planning Ngrps'!$A75,'Jan 2019'!$A$2:$A$160,0),MATCH(N$9,'Jan 2019'!$G$1:$BK$1,0))/INDEX('Planning CPRP'!$G$10:$BA$168,MATCH('Planning Ngrps'!$A75,'Planning CPRP'!$A$10:$A$170,0),MATCH('Planning Ngrps'!N$9,'Planning CPRP'!$G$9:$BA$9,0)),"")</f>
        <v/>
      </c>
      <c r="O75" s="158" t="str">
        <f>IFERROR(INDEX('Jan 2019'!$G$2:$BK$158,MATCH('Planning Ngrps'!$A75,'Jan 2019'!$A$2:$A$160,0),MATCH(O$9,'Jan 2019'!$G$1:$BK$1,0))/INDEX('Planning CPRP'!$G$10:$BA$168,MATCH('Planning Ngrps'!$A75,'Planning CPRP'!$A$10:$A$170,0),MATCH('Planning Ngrps'!O$9,'Planning CPRP'!$G$9:$BA$9,0)),"")</f>
        <v/>
      </c>
      <c r="P75" s="158" t="str">
        <f>IFERROR(INDEX('Jan 2019'!$G$2:$BK$158,MATCH('Planning Ngrps'!$A75,'Jan 2019'!$A$2:$A$160,0),MATCH(P$9,'Jan 2019'!$G$1:$BK$1,0))/INDEX('Planning CPRP'!$G$10:$BA$168,MATCH('Planning Ngrps'!$A75,'Planning CPRP'!$A$10:$A$170,0),MATCH('Planning Ngrps'!P$9,'Planning CPRP'!$G$9:$BA$9,0)),"")</f>
        <v/>
      </c>
      <c r="Q75" s="158" t="str">
        <f>IFERROR(INDEX('Jan 2019'!$G$2:$BK$158,MATCH('Planning Ngrps'!$A75,'Jan 2019'!$A$2:$A$160,0),MATCH(Q$9,'Jan 2019'!$G$1:$BK$1,0))/INDEX('Planning CPRP'!$G$10:$BA$168,MATCH('Planning Ngrps'!$A75,'Planning CPRP'!$A$10:$A$170,0),MATCH('Planning Ngrps'!Q$9,'Planning CPRP'!$G$9:$BA$9,0)),"")</f>
        <v/>
      </c>
      <c r="R75" s="158" t="str">
        <f>IFERROR(INDEX('Jan 2019'!$G$2:$BK$158,MATCH('Planning Ngrps'!$A75,'Jan 2019'!$A$2:$A$160,0),MATCH(R$9,'Jan 2019'!$G$1:$BK$1,0))/INDEX('Planning CPRP'!$G$10:$BA$168,MATCH('Planning Ngrps'!$A75,'Planning CPRP'!$A$10:$A$170,0),MATCH('Planning Ngrps'!R$9,'Planning CPRP'!$G$9:$BA$9,0)),"")</f>
        <v/>
      </c>
      <c r="S75" s="158" t="str">
        <f>IFERROR(INDEX('Jan 2019'!$G$2:$BK$158,MATCH('Planning Ngrps'!$A75,'Jan 2019'!$A$2:$A$160,0),MATCH(S$9,'Jan 2019'!$G$1:$BK$1,0))/INDEX('Planning CPRP'!$G$10:$BA$168,MATCH('Planning Ngrps'!$A75,'Planning CPRP'!$A$10:$A$170,0),MATCH('Planning Ngrps'!S$9,'Planning CPRP'!$G$9:$BA$9,0)),"")</f>
        <v/>
      </c>
      <c r="T75" s="158" t="str">
        <f>IFERROR(INDEX('Jan 2019'!$G$2:$BK$158,MATCH('Planning Ngrps'!$A75,'Jan 2019'!$A$2:$A$160,0),MATCH(T$9,'Jan 2019'!$G$1:$BK$1,0))/INDEX('Planning CPRP'!$G$10:$BA$168,MATCH('Planning Ngrps'!$A75,'Planning CPRP'!$A$10:$A$170,0),MATCH('Planning Ngrps'!T$9,'Planning CPRP'!$G$9:$BA$9,0)),"")</f>
        <v/>
      </c>
      <c r="U75" s="158" t="str">
        <f>IFERROR(INDEX('Jan 2019'!$G$2:$BK$158,MATCH('Planning Ngrps'!$A75,'Jan 2019'!$A$2:$A$160,0),MATCH(U$9,'Jan 2019'!$G$1:$BK$1,0))/INDEX('Planning CPRP'!$G$10:$BA$168,MATCH('Planning Ngrps'!$A75,'Planning CPRP'!$A$10:$A$170,0),MATCH('Planning Ngrps'!U$9,'Planning CPRP'!$G$9:$BA$9,0)),"")</f>
        <v/>
      </c>
      <c r="V75" s="158" t="str">
        <f>IFERROR(INDEX('Jan 2019'!$G$2:$BK$158,MATCH('Planning Ngrps'!$A75,'Jan 2019'!$A$2:$A$160,0),MATCH(V$9,'Jan 2019'!$G$1:$BK$1,0))/INDEX('Planning CPRP'!$G$10:$BA$168,MATCH('Planning Ngrps'!$A75,'Planning CPRP'!$A$10:$A$170,0),MATCH('Planning Ngrps'!V$9,'Planning CPRP'!$G$9:$BA$9,0)),"")</f>
        <v/>
      </c>
      <c r="W75" s="158" t="str">
        <f>IFERROR(INDEX('Jan 2019'!$G$2:$BK$158,MATCH('Planning Ngrps'!$A75,'Jan 2019'!$A$2:$A$160,0),MATCH(W$9,'Jan 2019'!$G$1:$BK$1,0))/INDEX('Planning CPRP'!$G$10:$BA$168,MATCH('Planning Ngrps'!$A75,'Planning CPRP'!$A$10:$A$170,0),MATCH('Planning Ngrps'!W$9,'Planning CPRP'!$G$9:$BA$9,0)),"")</f>
        <v/>
      </c>
      <c r="X75" s="158" t="str">
        <f>IFERROR(INDEX('Jan 2019'!$G$2:$BK$158,MATCH('Planning Ngrps'!$A75,'Jan 2019'!$A$2:$A$160,0),MATCH(X$9,'Jan 2019'!$G$1:$BK$1,0))/INDEX('Planning CPRP'!$G$10:$BA$168,MATCH('Planning Ngrps'!$A75,'Planning CPRP'!$A$10:$A$170,0),MATCH('Planning Ngrps'!X$9,'Planning CPRP'!$G$9:$BA$9,0)),"")</f>
        <v/>
      </c>
      <c r="Y75" s="158" t="str">
        <f>IFERROR(INDEX('Jan 2019'!$G$2:$BK$158,MATCH('Planning Ngrps'!$A75,'Jan 2019'!$A$2:$A$160,0),MATCH(Y$9,'Jan 2019'!$G$1:$BK$1,0))/INDEX('Planning CPRP'!$G$10:$BA$168,MATCH('Planning Ngrps'!$A75,'Planning CPRP'!$A$10:$A$170,0),MATCH('Planning Ngrps'!Y$9,'Planning CPRP'!$G$9:$BA$9,0)),"")</f>
        <v/>
      </c>
      <c r="Z75" s="158" t="str">
        <f>IFERROR(INDEX('Jan 2019'!$G$2:$BK$158,MATCH('Planning Ngrps'!$A75,'Jan 2019'!$A$2:$A$160,0),MATCH(Z$9,'Jan 2019'!$G$1:$BK$1,0))/INDEX('Planning CPRP'!$G$10:$BA$168,MATCH('Planning Ngrps'!$A75,'Planning CPRP'!$A$10:$A$170,0),MATCH('Planning Ngrps'!Z$9,'Planning CPRP'!$G$9:$BA$9,0)),"")</f>
        <v/>
      </c>
      <c r="AA75" s="158" t="str">
        <f>IFERROR(INDEX('Jan 2019'!$G$2:$BK$158,MATCH('Planning Ngrps'!$A75,'Jan 2019'!$A$2:$A$160,0),MATCH(AA$9,'Jan 2019'!$G$1:$BK$1,0))/INDEX('Planning CPRP'!$G$10:$BA$168,MATCH('Planning Ngrps'!$A75,'Planning CPRP'!$A$10:$A$170,0),MATCH('Planning Ngrps'!AA$9,'Planning CPRP'!$G$9:$BA$9,0)),"")</f>
        <v/>
      </c>
      <c r="AB75" s="158" t="str">
        <f>IFERROR(INDEX('Jan 2019'!$G$2:$BK$158,MATCH('Planning Ngrps'!$A75,'Jan 2019'!$A$2:$A$160,0),MATCH(AB$9,'Jan 2019'!$G$1:$BK$1,0))/INDEX('Planning CPRP'!$G$10:$BA$168,MATCH('Planning Ngrps'!$A75,'Planning CPRP'!$A$10:$A$170,0),MATCH('Planning Ngrps'!AB$9,'Planning CPRP'!$G$9:$BA$9,0)),"")</f>
        <v/>
      </c>
      <c r="AC75" s="158" t="str">
        <f>IFERROR(INDEX('Jan 2019'!$G$2:$BK$158,MATCH('Planning Ngrps'!$A75,'Jan 2019'!$A$2:$A$160,0),MATCH(AC$9,'Jan 2019'!$G$1:$BK$1,0))/INDEX('Planning CPRP'!$G$10:$BA$168,MATCH('Planning Ngrps'!$A75,'Planning CPRP'!$A$10:$A$170,0),MATCH('Planning Ngrps'!AC$9,'Planning CPRP'!$G$9:$BA$9,0)),"")</f>
        <v/>
      </c>
      <c r="AD75" s="158" t="str">
        <f>IFERROR(INDEX('Jan 2019'!$G$2:$BK$158,MATCH('Planning Ngrps'!$A75,'Jan 2019'!$A$2:$A$160,0),MATCH(AD$9,'Jan 2019'!$G$1:$BK$1,0))/INDEX('Planning CPRP'!$G$10:$BA$168,MATCH('Planning Ngrps'!$A75,'Planning CPRP'!$A$10:$A$170,0),MATCH('Planning Ngrps'!AD$9,'Planning CPRP'!$G$9:$BA$9,0)),"")</f>
        <v/>
      </c>
      <c r="AE75" s="158" t="str">
        <f>IFERROR(INDEX('Jan 2019'!$G$2:$BK$158,MATCH('Planning Ngrps'!$A75,'Jan 2019'!$A$2:$A$160,0),MATCH(AE$9,'Jan 2019'!$G$1:$BK$1,0))/INDEX('Planning CPRP'!$G$10:$BA$168,MATCH('Planning Ngrps'!$A75,'Planning CPRP'!$A$10:$A$170,0),MATCH('Planning Ngrps'!AE$9,'Planning CPRP'!$G$9:$BA$9,0)),"")</f>
        <v/>
      </c>
      <c r="AF75" s="158" t="str">
        <f>IFERROR(INDEX('Jan 2019'!$G$2:$BK$158,MATCH('Planning Ngrps'!$A75,'Jan 2019'!$A$2:$A$160,0),MATCH(AF$9,'Jan 2019'!$G$1:$BK$1,0))/INDEX('Planning CPRP'!$G$10:$BA$168,MATCH('Planning Ngrps'!$A75,'Planning CPRP'!$A$10:$A$170,0),MATCH('Planning Ngrps'!AF$9,'Planning CPRP'!$G$9:$BA$9,0)),"")</f>
        <v/>
      </c>
      <c r="AG75" s="158" t="str">
        <f>IFERROR(INDEX('Jan 2019'!$G$2:$BK$158,MATCH('Planning Ngrps'!$A75,'Jan 2019'!$A$2:$A$160,0),MATCH(AG$9,'Jan 2019'!$G$1:$BK$1,0))/INDEX('Planning CPRP'!$G$10:$BA$168,MATCH('Planning Ngrps'!$A75,'Planning CPRP'!$A$10:$A$170,0),MATCH('Planning Ngrps'!AG$9,'Planning CPRP'!$G$9:$BA$9,0)),"")</f>
        <v/>
      </c>
      <c r="AH75" s="158" t="str">
        <f>IFERROR(INDEX('Jan 2019'!$G$2:$BK$158,MATCH('Planning Ngrps'!$A75,'Jan 2019'!$A$2:$A$160,0),MATCH(AH$9,'Jan 2019'!$G$1:$BK$1,0))/INDEX('Planning CPRP'!$G$10:$BA$168,MATCH('Planning Ngrps'!$A75,'Planning CPRP'!$A$10:$A$170,0),MATCH('Planning Ngrps'!AH$9,'Planning CPRP'!$G$9:$BA$9,0)),"")</f>
        <v/>
      </c>
      <c r="AI75" s="158" t="str">
        <f>IFERROR(INDEX('Jan 2019'!$G$2:$BK$158,MATCH('Planning Ngrps'!$A75,'Jan 2019'!$A$2:$A$160,0),MATCH(AI$9,'Jan 2019'!$G$1:$BK$1,0))/INDEX('Planning CPRP'!$G$10:$BA$168,MATCH('Planning Ngrps'!$A75,'Planning CPRP'!$A$10:$A$170,0),MATCH('Planning Ngrps'!AI$9,'Planning CPRP'!$G$9:$BA$9,0)),"")</f>
        <v/>
      </c>
      <c r="AJ75" s="158" t="str">
        <f>IFERROR(INDEX('Jan 2019'!$G$2:$BK$158,MATCH('Planning Ngrps'!$A75,'Jan 2019'!$A$2:$A$160,0),MATCH(AJ$9,'Jan 2019'!$G$1:$BK$1,0))/INDEX('Planning CPRP'!$G$10:$BA$168,MATCH('Planning Ngrps'!$A75,'Planning CPRP'!$A$10:$A$170,0),MATCH('Planning Ngrps'!AJ$9,'Planning CPRP'!$G$9:$BA$9,0)),"")</f>
        <v/>
      </c>
      <c r="AK75" s="158" t="str">
        <f>IFERROR(INDEX('Jan 2019'!$G$2:$BK$158,MATCH('Planning Ngrps'!$A75,'Jan 2019'!$A$2:$A$160,0),MATCH(AK$9,'Jan 2019'!$G$1:$BK$1,0))/INDEX('Planning CPRP'!$G$10:$BA$168,MATCH('Planning Ngrps'!$A75,'Planning CPRP'!$A$10:$A$170,0),MATCH('Planning Ngrps'!AK$9,'Planning CPRP'!$G$9:$BA$9,0)),"")</f>
        <v/>
      </c>
      <c r="AL75" s="158" t="str">
        <f>IFERROR(INDEX('Jan 2019'!$G$2:$BK$158,MATCH('Planning Ngrps'!$A75,'Jan 2019'!$A$2:$A$160,0),MATCH(AL$9,'Jan 2019'!$G$1:$BK$1,0))/INDEX('Planning CPRP'!$G$10:$BA$168,MATCH('Planning Ngrps'!$A75,'Planning CPRP'!$A$10:$A$170,0),MATCH('Planning Ngrps'!AL$9,'Planning CPRP'!$G$9:$BA$9,0)),"")</f>
        <v/>
      </c>
      <c r="AM75" s="158" t="str">
        <f>IFERROR(INDEX('Jan 2019'!$G$2:$BK$158,MATCH('Planning Ngrps'!$A75,'Jan 2019'!$A$2:$A$160,0),MATCH(AM$9,'Jan 2019'!$G$1:$BK$1,0))/INDEX('Planning CPRP'!$G$10:$BA$168,MATCH('Planning Ngrps'!$A75,'Planning CPRP'!$A$10:$A$170,0),MATCH('Planning Ngrps'!AM$9,'Planning CPRP'!$G$9:$BA$9,0)),"")</f>
        <v/>
      </c>
      <c r="AN75" s="158" t="str">
        <f>IFERROR(INDEX('Jan 2019'!$G$2:$BK$158,MATCH('Planning Ngrps'!$A75,'Jan 2019'!$A$2:$A$160,0),MATCH(AN$9,'Jan 2019'!$G$1:$BK$1,0))/INDEX('Planning CPRP'!$G$10:$BA$168,MATCH('Planning Ngrps'!$A75,'Planning CPRP'!$A$10:$A$170,0),MATCH('Planning Ngrps'!AN$9,'Planning CPRP'!$G$9:$BA$9,0)),"")</f>
        <v/>
      </c>
      <c r="AO75" s="158" t="str">
        <f>IFERROR(INDEX('Jan 2019'!$G$2:$BK$158,MATCH('Planning Ngrps'!$A75,'Jan 2019'!$A$2:$A$160,0),MATCH(AO$9,'Jan 2019'!$G$1:$BK$1,0))/INDEX('Planning CPRP'!$G$10:$BA$168,MATCH('Planning Ngrps'!$A75,'Planning CPRP'!$A$10:$A$170,0),MATCH('Planning Ngrps'!AO$9,'Planning CPRP'!$G$9:$BA$9,0)),"")</f>
        <v/>
      </c>
      <c r="AP75" s="158" t="str">
        <f>IFERROR(INDEX('Jan 2019'!$G$2:$BK$158,MATCH('Planning Ngrps'!$A75,'Jan 2019'!$A$2:$A$160,0),MATCH(AP$9,'Jan 2019'!$G$1:$BK$1,0))/INDEX('Planning CPRP'!$G$10:$BA$168,MATCH('Planning Ngrps'!$A75,'Planning CPRP'!$A$10:$A$170,0),MATCH('Planning Ngrps'!AP$9,'Planning CPRP'!$G$9:$BA$9,0)),"")</f>
        <v/>
      </c>
      <c r="AQ75" s="158" t="str">
        <f>IFERROR(INDEX('Jan 2019'!$G$2:$BK$158,MATCH('Planning Ngrps'!$A75,'Jan 2019'!$A$2:$A$160,0),MATCH(AQ$9,'Jan 2019'!$G$1:$BK$1,0))/INDEX('Planning CPRP'!$G$10:$BA$168,MATCH('Planning Ngrps'!$A75,'Planning CPRP'!$A$10:$A$170,0),MATCH('Planning Ngrps'!AQ$9,'Planning CPRP'!$G$9:$BA$9,0)),"")</f>
        <v/>
      </c>
      <c r="AR75" s="158" t="str">
        <f>IFERROR(INDEX('Jan 2019'!$G$2:$BK$158,MATCH('Planning Ngrps'!$A75,'Jan 2019'!$A$2:$A$160,0),MATCH(AR$9,'Jan 2019'!$G$1:$BK$1,0))/INDEX('Planning CPRP'!$G$10:$BA$168,MATCH('Planning Ngrps'!$A75,'Planning CPRP'!$A$10:$A$170,0),MATCH('Planning Ngrps'!AR$9,'Planning CPRP'!$G$9:$BA$9,0)),"")</f>
        <v/>
      </c>
      <c r="AS75" s="158" t="str">
        <f>IFERROR(INDEX('Jan 2019'!$G$2:$BK$158,MATCH('Planning Ngrps'!$A75,'Jan 2019'!$A$2:$A$160,0),MATCH(AS$9,'Jan 2019'!$G$1:$BK$1,0))/INDEX('Planning CPRP'!$G$10:$BA$168,MATCH('Planning Ngrps'!$A75,'Planning CPRP'!$A$10:$A$170,0),MATCH('Planning Ngrps'!AS$9,'Planning CPRP'!$G$9:$BA$9,0)),"")</f>
        <v/>
      </c>
      <c r="AT75" s="158" t="str">
        <f>IFERROR(INDEX('Jan 2019'!$G$2:$BK$158,MATCH('Planning Ngrps'!$A75,'Jan 2019'!$A$2:$A$160,0),MATCH(AT$9,'Jan 2019'!$G$1:$BK$1,0))/INDEX('Planning CPRP'!$G$10:$BA$168,MATCH('Planning Ngrps'!$A75,'Planning CPRP'!$A$10:$A$170,0),MATCH('Planning Ngrps'!AT$9,'Planning CPRP'!$G$9:$BA$9,0)),"")</f>
        <v/>
      </c>
      <c r="AU75" s="158" t="str">
        <f>IFERROR(INDEX('Jan 2019'!$G$2:$BK$158,MATCH('Planning Ngrps'!$A75,'Jan 2019'!$A$2:$A$160,0),MATCH(AU$9,'Jan 2019'!$G$1:$BK$1,0))/INDEX('Planning CPRP'!$G$10:$BA$168,MATCH('Planning Ngrps'!$A75,'Planning CPRP'!$A$10:$A$170,0),MATCH('Planning Ngrps'!AU$9,'Planning CPRP'!$G$9:$BA$9,0)),"")</f>
        <v/>
      </c>
      <c r="AV75" s="158" t="str">
        <f>IFERROR(INDEX('Jan 2019'!$G$2:$BK$158,MATCH('Planning Ngrps'!$A75,'Jan 2019'!$A$2:$A$160,0),MATCH(AV$9,'Jan 2019'!$G$1:$BK$1,0))/INDEX('Planning CPRP'!$G$10:$BA$168,MATCH('Planning Ngrps'!$A75,'Planning CPRP'!$A$10:$A$170,0),MATCH('Planning Ngrps'!AV$9,'Planning CPRP'!$G$9:$BA$9,0)),"")</f>
        <v/>
      </c>
      <c r="AW75" s="158" t="str">
        <f>IFERROR(INDEX('Jan 2019'!$G$2:$BK$158,MATCH('Planning Ngrps'!$A75,'Jan 2019'!$A$2:$A$160,0),MATCH(AW$9,'Jan 2019'!$G$1:$BK$1,0))/INDEX('Planning CPRP'!$G$10:$BA$168,MATCH('Planning Ngrps'!$A75,'Planning CPRP'!$A$10:$A$170,0),MATCH('Planning Ngrps'!AW$9,'Planning CPRP'!$G$9:$BA$9,0)),"")</f>
        <v/>
      </c>
      <c r="AX75" s="158" t="str">
        <f>IFERROR(INDEX('Jan 2019'!$G$2:$BK$158,MATCH('Planning Ngrps'!$A75,'Jan 2019'!$A$2:$A$160,0),MATCH(AX$9,'Jan 2019'!$G$1:$BK$1,0))/INDEX('Planning CPRP'!$G$10:$BA$168,MATCH('Planning Ngrps'!$A75,'Planning CPRP'!$A$10:$A$170,0),MATCH('Planning Ngrps'!AX$9,'Planning CPRP'!$G$9:$BA$9,0)),"")</f>
        <v/>
      </c>
      <c r="AY75" s="158" t="str">
        <f>IFERROR(INDEX('Jan 2019'!$G$2:$BK$158,MATCH('Planning Ngrps'!$A75,'Jan 2019'!$A$2:$A$160,0),MATCH(AY$9,'Jan 2019'!$G$1:$BK$1,0))/INDEX('Planning CPRP'!$G$10:$BA$168,MATCH('Planning Ngrps'!$A75,'Planning CPRP'!$A$10:$A$170,0),MATCH('Planning Ngrps'!AY$9,'Planning CPRP'!$G$9:$BA$9,0)),"")</f>
        <v/>
      </c>
      <c r="AZ75" s="158" t="str">
        <f>IFERROR(INDEX('Jan 2019'!$G$2:$BK$158,MATCH('Planning Ngrps'!$A75,'Jan 2019'!$A$2:$A$160,0),MATCH(AZ$9,'Jan 2019'!$G$1:$BK$1,0))/INDEX('Planning CPRP'!$G$10:$BA$168,MATCH('Planning Ngrps'!$A75,'Planning CPRP'!$A$10:$A$170,0),MATCH('Planning Ngrps'!AZ$9,'Planning CPRP'!$G$9:$BA$9,0)),"")</f>
        <v/>
      </c>
      <c r="BA75" s="158" t="str">
        <f>IFERROR(INDEX('Jan 2019'!$G$2:$BK$158,MATCH('Planning Ngrps'!$A75,'Jan 2019'!$A$2:$A$160,0),MATCH(BA$9,'Jan 2019'!$G$1:$BK$1,0))/INDEX('Planning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IFERROR(INDEX('Jan 2019'!$G$2:$BK$158,MATCH('Planning Ngrps'!$A76,'Jan 2019'!$A$2:$A$160,0),MATCH(G$9,'Jan 2019'!$G$1:$BK$1,0))/INDEX('Planning CPRP'!$G$10:$BA$168,MATCH('Planning Ngrps'!$A76,'Planning CPRP'!$A$10:$A$170,0),MATCH('Planning Ngrps'!G$9,'Planning CPRP'!$G$9:$BA$9,0)),"")</f>
        <v/>
      </c>
      <c r="H76" s="158" t="str">
        <f>IFERROR(INDEX('Jan 2019'!$G$2:$BK$158,MATCH('Planning Ngrps'!$A76,'Jan 2019'!$A$2:$A$160,0),MATCH(H$9,'Jan 2019'!$G$1:$BK$1,0))/INDEX('Planning CPRP'!$G$10:$BA$168,MATCH('Planning Ngrps'!$A76,'Planning CPRP'!$A$10:$A$170,0),MATCH('Planning Ngrps'!H$9,'Planning CPRP'!$G$9:$BA$9,0)),"")</f>
        <v/>
      </c>
      <c r="I76" s="158" t="str">
        <f>IFERROR(INDEX('Jan 2019'!$G$2:$BK$158,MATCH('Planning Ngrps'!$A76,'Jan 2019'!$A$2:$A$160,0),MATCH(I$9,'Jan 2019'!$G$1:$BK$1,0))/INDEX('Planning CPRP'!$G$10:$BA$168,MATCH('Planning Ngrps'!$A76,'Planning CPRP'!$A$10:$A$170,0),MATCH('Planning Ngrps'!I$9,'Planning CPRP'!$G$9:$BA$9,0)),"")</f>
        <v/>
      </c>
      <c r="J76" s="158" t="str">
        <f>IFERROR(INDEX('Jan 2019'!$G$2:$BK$158,MATCH('Planning Ngrps'!$A76,'Jan 2019'!$A$2:$A$160,0),MATCH(J$9,'Jan 2019'!$G$1:$BK$1,0))/INDEX('Planning CPRP'!$G$10:$BA$168,MATCH('Planning Ngrps'!$A76,'Planning CPRP'!$A$10:$A$170,0),MATCH('Planning Ngrps'!J$9,'Planning CPRP'!$G$9:$BA$9,0)),"")</f>
        <v/>
      </c>
      <c r="K76" s="158" t="str">
        <f>IFERROR(INDEX('Jan 2019'!$G$2:$BK$158,MATCH('Planning Ngrps'!$A76,'Jan 2019'!$A$2:$A$160,0),MATCH(K$9,'Jan 2019'!$G$1:$BK$1,0))/INDEX('Planning CPRP'!$G$10:$BA$168,MATCH('Planning Ngrps'!$A76,'Planning CPRP'!$A$10:$A$170,0),MATCH('Planning Ngrps'!K$9,'Planning CPRP'!$G$9:$BA$9,0)),"")</f>
        <v/>
      </c>
      <c r="L76" s="158" t="str">
        <f>IFERROR(INDEX('Jan 2019'!$G$2:$BK$158,MATCH('Planning Ngrps'!$A76,'Jan 2019'!$A$2:$A$160,0),MATCH(L$9,'Jan 2019'!$G$1:$BK$1,0))/INDEX('Planning CPRP'!$G$10:$BA$168,MATCH('Planning Ngrps'!$A76,'Planning CPRP'!$A$10:$A$170,0),MATCH('Planning Ngrps'!L$9,'Planning CPRP'!$G$9:$BA$9,0)),"")</f>
        <v/>
      </c>
      <c r="M76" s="158" t="str">
        <f>IFERROR(INDEX('Jan 2019'!$G$2:$BK$158,MATCH('Planning Ngrps'!$A76,'Jan 2019'!$A$2:$A$160,0),MATCH(M$9,'Jan 2019'!$G$1:$BK$1,0))/INDEX('Planning CPRP'!$G$10:$BA$168,MATCH('Planning Ngrps'!$A76,'Planning CPRP'!$A$10:$A$170,0),MATCH('Planning Ngrps'!M$9,'Planning CPRP'!$G$9:$BA$9,0)),"")</f>
        <v/>
      </c>
      <c r="N76" s="158" t="str">
        <f>IFERROR(INDEX('Jan 2019'!$G$2:$BK$158,MATCH('Planning Ngrps'!$A76,'Jan 2019'!$A$2:$A$160,0),MATCH(N$9,'Jan 2019'!$G$1:$BK$1,0))/INDEX('Planning CPRP'!$G$10:$BA$168,MATCH('Planning Ngrps'!$A76,'Planning CPRP'!$A$10:$A$170,0),MATCH('Planning Ngrps'!N$9,'Planning CPRP'!$G$9:$BA$9,0)),"")</f>
        <v/>
      </c>
      <c r="O76" s="158" t="str">
        <f>IFERROR(INDEX('Jan 2019'!$G$2:$BK$158,MATCH('Planning Ngrps'!$A76,'Jan 2019'!$A$2:$A$160,0),MATCH(O$9,'Jan 2019'!$G$1:$BK$1,0))/INDEX('Planning CPRP'!$G$10:$BA$168,MATCH('Planning Ngrps'!$A76,'Planning CPRP'!$A$10:$A$170,0),MATCH('Planning Ngrps'!O$9,'Planning CPRP'!$G$9:$BA$9,0)),"")</f>
        <v/>
      </c>
      <c r="P76" s="158" t="str">
        <f>IFERROR(INDEX('Jan 2019'!$G$2:$BK$158,MATCH('Planning Ngrps'!$A76,'Jan 2019'!$A$2:$A$160,0),MATCH(P$9,'Jan 2019'!$G$1:$BK$1,0))/INDEX('Planning CPRP'!$G$10:$BA$168,MATCH('Planning Ngrps'!$A76,'Planning CPRP'!$A$10:$A$170,0),MATCH('Planning Ngrps'!P$9,'Planning CPRP'!$G$9:$BA$9,0)),"")</f>
        <v/>
      </c>
      <c r="Q76" s="158" t="str">
        <f>IFERROR(INDEX('Jan 2019'!$G$2:$BK$158,MATCH('Planning Ngrps'!$A76,'Jan 2019'!$A$2:$A$160,0),MATCH(Q$9,'Jan 2019'!$G$1:$BK$1,0))/INDEX('Planning CPRP'!$G$10:$BA$168,MATCH('Planning Ngrps'!$A76,'Planning CPRP'!$A$10:$A$170,0),MATCH('Planning Ngrps'!Q$9,'Planning CPRP'!$G$9:$BA$9,0)),"")</f>
        <v/>
      </c>
      <c r="R76" s="158" t="str">
        <f>IFERROR(INDEX('Jan 2019'!$G$2:$BK$158,MATCH('Planning Ngrps'!$A76,'Jan 2019'!$A$2:$A$160,0),MATCH(R$9,'Jan 2019'!$G$1:$BK$1,0))/INDEX('Planning CPRP'!$G$10:$BA$168,MATCH('Planning Ngrps'!$A76,'Planning CPRP'!$A$10:$A$170,0),MATCH('Planning Ngrps'!R$9,'Planning CPRP'!$G$9:$BA$9,0)),"")</f>
        <v/>
      </c>
      <c r="S76" s="158" t="str">
        <f>IFERROR(INDEX('Jan 2019'!$G$2:$BK$158,MATCH('Planning Ngrps'!$A76,'Jan 2019'!$A$2:$A$160,0),MATCH(S$9,'Jan 2019'!$G$1:$BK$1,0))/INDEX('Planning CPRP'!$G$10:$BA$168,MATCH('Planning Ngrps'!$A76,'Planning CPRP'!$A$10:$A$170,0),MATCH('Planning Ngrps'!S$9,'Planning CPRP'!$G$9:$BA$9,0)),"")</f>
        <v/>
      </c>
      <c r="T76" s="158" t="str">
        <f>IFERROR(INDEX('Jan 2019'!$G$2:$BK$158,MATCH('Planning Ngrps'!$A76,'Jan 2019'!$A$2:$A$160,0),MATCH(T$9,'Jan 2019'!$G$1:$BK$1,0))/INDEX('Planning CPRP'!$G$10:$BA$168,MATCH('Planning Ngrps'!$A76,'Planning CPRP'!$A$10:$A$170,0),MATCH('Planning Ngrps'!T$9,'Planning CPRP'!$G$9:$BA$9,0)),"")</f>
        <v/>
      </c>
      <c r="U76" s="158" t="str">
        <f>IFERROR(INDEX('Jan 2019'!$G$2:$BK$158,MATCH('Planning Ngrps'!$A76,'Jan 2019'!$A$2:$A$160,0),MATCH(U$9,'Jan 2019'!$G$1:$BK$1,0))/INDEX('Planning CPRP'!$G$10:$BA$168,MATCH('Planning Ngrps'!$A76,'Planning CPRP'!$A$10:$A$170,0),MATCH('Planning Ngrps'!U$9,'Planning CPRP'!$G$9:$BA$9,0)),"")</f>
        <v/>
      </c>
      <c r="V76" s="158" t="str">
        <f>IFERROR(INDEX('Jan 2019'!$G$2:$BK$158,MATCH('Planning Ngrps'!$A76,'Jan 2019'!$A$2:$A$160,0),MATCH(V$9,'Jan 2019'!$G$1:$BK$1,0))/INDEX('Planning CPRP'!$G$10:$BA$168,MATCH('Planning Ngrps'!$A76,'Planning CPRP'!$A$10:$A$170,0),MATCH('Planning Ngrps'!V$9,'Planning CPRP'!$G$9:$BA$9,0)),"")</f>
        <v/>
      </c>
      <c r="W76" s="158" t="str">
        <f>IFERROR(INDEX('Jan 2019'!$G$2:$BK$158,MATCH('Planning Ngrps'!$A76,'Jan 2019'!$A$2:$A$160,0),MATCH(W$9,'Jan 2019'!$G$1:$BK$1,0))/INDEX('Planning CPRP'!$G$10:$BA$168,MATCH('Planning Ngrps'!$A76,'Planning CPRP'!$A$10:$A$170,0),MATCH('Planning Ngrps'!W$9,'Planning CPRP'!$G$9:$BA$9,0)),"")</f>
        <v/>
      </c>
      <c r="X76" s="158" t="str">
        <f>IFERROR(INDEX('Jan 2019'!$G$2:$BK$158,MATCH('Planning Ngrps'!$A76,'Jan 2019'!$A$2:$A$160,0),MATCH(X$9,'Jan 2019'!$G$1:$BK$1,0))/INDEX('Planning CPRP'!$G$10:$BA$168,MATCH('Planning Ngrps'!$A76,'Planning CPRP'!$A$10:$A$170,0),MATCH('Planning Ngrps'!X$9,'Planning CPRP'!$G$9:$BA$9,0)),"")</f>
        <v/>
      </c>
      <c r="Y76" s="158" t="str">
        <f>IFERROR(INDEX('Jan 2019'!$G$2:$BK$158,MATCH('Planning Ngrps'!$A76,'Jan 2019'!$A$2:$A$160,0),MATCH(Y$9,'Jan 2019'!$G$1:$BK$1,0))/INDEX('Planning CPRP'!$G$10:$BA$168,MATCH('Planning Ngrps'!$A76,'Planning CPRP'!$A$10:$A$170,0),MATCH('Planning Ngrps'!Y$9,'Planning CPRP'!$G$9:$BA$9,0)),"")</f>
        <v/>
      </c>
      <c r="Z76" s="158" t="str">
        <f>IFERROR(INDEX('Jan 2019'!$G$2:$BK$158,MATCH('Planning Ngrps'!$A76,'Jan 2019'!$A$2:$A$160,0),MATCH(Z$9,'Jan 2019'!$G$1:$BK$1,0))/INDEX('Planning CPRP'!$G$10:$BA$168,MATCH('Planning Ngrps'!$A76,'Planning CPRP'!$A$10:$A$170,0),MATCH('Planning Ngrps'!Z$9,'Planning CPRP'!$G$9:$BA$9,0)),"")</f>
        <v/>
      </c>
      <c r="AA76" s="158" t="str">
        <f>IFERROR(INDEX('Jan 2019'!$G$2:$BK$158,MATCH('Planning Ngrps'!$A76,'Jan 2019'!$A$2:$A$160,0),MATCH(AA$9,'Jan 2019'!$G$1:$BK$1,0))/INDEX('Planning CPRP'!$G$10:$BA$168,MATCH('Planning Ngrps'!$A76,'Planning CPRP'!$A$10:$A$170,0),MATCH('Planning Ngrps'!AA$9,'Planning CPRP'!$G$9:$BA$9,0)),"")</f>
        <v/>
      </c>
      <c r="AB76" s="158" t="str">
        <f>IFERROR(INDEX('Jan 2019'!$G$2:$BK$158,MATCH('Planning Ngrps'!$A76,'Jan 2019'!$A$2:$A$160,0),MATCH(AB$9,'Jan 2019'!$G$1:$BK$1,0))/INDEX('Planning CPRP'!$G$10:$BA$168,MATCH('Planning Ngrps'!$A76,'Planning CPRP'!$A$10:$A$170,0),MATCH('Planning Ngrps'!AB$9,'Planning CPRP'!$G$9:$BA$9,0)),"")</f>
        <v/>
      </c>
      <c r="AC76" s="158" t="str">
        <f>IFERROR(INDEX('Jan 2019'!$G$2:$BK$158,MATCH('Planning Ngrps'!$A76,'Jan 2019'!$A$2:$A$160,0),MATCH(AC$9,'Jan 2019'!$G$1:$BK$1,0))/INDEX('Planning CPRP'!$G$10:$BA$168,MATCH('Planning Ngrps'!$A76,'Planning CPRP'!$A$10:$A$170,0),MATCH('Planning Ngrps'!AC$9,'Planning CPRP'!$G$9:$BA$9,0)),"")</f>
        <v/>
      </c>
      <c r="AD76" s="158" t="str">
        <f>IFERROR(INDEX('Jan 2019'!$G$2:$BK$158,MATCH('Planning Ngrps'!$A76,'Jan 2019'!$A$2:$A$160,0),MATCH(AD$9,'Jan 2019'!$G$1:$BK$1,0))/INDEX('Planning CPRP'!$G$10:$BA$168,MATCH('Planning Ngrps'!$A76,'Planning CPRP'!$A$10:$A$170,0),MATCH('Planning Ngrps'!AD$9,'Planning CPRP'!$G$9:$BA$9,0)),"")</f>
        <v/>
      </c>
      <c r="AE76" s="158" t="str">
        <f>IFERROR(INDEX('Jan 2019'!$G$2:$BK$158,MATCH('Planning Ngrps'!$A76,'Jan 2019'!$A$2:$A$160,0),MATCH(AE$9,'Jan 2019'!$G$1:$BK$1,0))/INDEX('Planning CPRP'!$G$10:$BA$168,MATCH('Planning Ngrps'!$A76,'Planning CPRP'!$A$10:$A$170,0),MATCH('Planning Ngrps'!AE$9,'Planning CPRP'!$G$9:$BA$9,0)),"")</f>
        <v/>
      </c>
      <c r="AF76" s="158" t="str">
        <f>IFERROR(INDEX('Jan 2019'!$G$2:$BK$158,MATCH('Planning Ngrps'!$A76,'Jan 2019'!$A$2:$A$160,0),MATCH(AF$9,'Jan 2019'!$G$1:$BK$1,0))/INDEX('Planning CPRP'!$G$10:$BA$168,MATCH('Planning Ngrps'!$A76,'Planning CPRP'!$A$10:$A$170,0),MATCH('Planning Ngrps'!AF$9,'Planning CPRP'!$G$9:$BA$9,0)),"")</f>
        <v/>
      </c>
      <c r="AG76" s="158" t="str">
        <f>IFERROR(INDEX('Jan 2019'!$G$2:$BK$158,MATCH('Planning Ngrps'!$A76,'Jan 2019'!$A$2:$A$160,0),MATCH(AG$9,'Jan 2019'!$G$1:$BK$1,0))/INDEX('Planning CPRP'!$G$10:$BA$168,MATCH('Planning Ngrps'!$A76,'Planning CPRP'!$A$10:$A$170,0),MATCH('Planning Ngrps'!AG$9,'Planning CPRP'!$G$9:$BA$9,0)),"")</f>
        <v/>
      </c>
      <c r="AH76" s="158" t="str">
        <f>IFERROR(INDEX('Jan 2019'!$G$2:$BK$158,MATCH('Planning Ngrps'!$A76,'Jan 2019'!$A$2:$A$160,0),MATCH(AH$9,'Jan 2019'!$G$1:$BK$1,0))/INDEX('Planning CPRP'!$G$10:$BA$168,MATCH('Planning Ngrps'!$A76,'Planning CPRP'!$A$10:$A$170,0),MATCH('Planning Ngrps'!AH$9,'Planning CPRP'!$G$9:$BA$9,0)),"")</f>
        <v/>
      </c>
      <c r="AI76" s="158" t="str">
        <f>IFERROR(INDEX('Jan 2019'!$G$2:$BK$158,MATCH('Planning Ngrps'!$A76,'Jan 2019'!$A$2:$A$160,0),MATCH(AI$9,'Jan 2019'!$G$1:$BK$1,0))/INDEX('Planning CPRP'!$G$10:$BA$168,MATCH('Planning Ngrps'!$A76,'Planning CPRP'!$A$10:$A$170,0),MATCH('Planning Ngrps'!AI$9,'Planning CPRP'!$G$9:$BA$9,0)),"")</f>
        <v/>
      </c>
      <c r="AJ76" s="158" t="str">
        <f>IFERROR(INDEX('Jan 2019'!$G$2:$BK$158,MATCH('Planning Ngrps'!$A76,'Jan 2019'!$A$2:$A$160,0),MATCH(AJ$9,'Jan 2019'!$G$1:$BK$1,0))/INDEX('Planning CPRP'!$G$10:$BA$168,MATCH('Planning Ngrps'!$A76,'Planning CPRP'!$A$10:$A$170,0),MATCH('Planning Ngrps'!AJ$9,'Planning CPRP'!$G$9:$BA$9,0)),"")</f>
        <v/>
      </c>
      <c r="AK76" s="158" t="str">
        <f>IFERROR(INDEX('Jan 2019'!$G$2:$BK$158,MATCH('Planning Ngrps'!$A76,'Jan 2019'!$A$2:$A$160,0),MATCH(AK$9,'Jan 2019'!$G$1:$BK$1,0))/INDEX('Planning CPRP'!$G$10:$BA$168,MATCH('Planning Ngrps'!$A76,'Planning CPRP'!$A$10:$A$170,0),MATCH('Planning Ngrps'!AK$9,'Planning CPRP'!$G$9:$BA$9,0)),"")</f>
        <v/>
      </c>
      <c r="AL76" s="158" t="str">
        <f>IFERROR(INDEX('Jan 2019'!$G$2:$BK$158,MATCH('Planning Ngrps'!$A76,'Jan 2019'!$A$2:$A$160,0),MATCH(AL$9,'Jan 2019'!$G$1:$BK$1,0))/INDEX('Planning CPRP'!$G$10:$BA$168,MATCH('Planning Ngrps'!$A76,'Planning CPRP'!$A$10:$A$170,0),MATCH('Planning Ngrps'!AL$9,'Planning CPRP'!$G$9:$BA$9,0)),"")</f>
        <v/>
      </c>
      <c r="AM76" s="158" t="str">
        <f>IFERROR(INDEX('Jan 2019'!$G$2:$BK$158,MATCH('Planning Ngrps'!$A76,'Jan 2019'!$A$2:$A$160,0),MATCH(AM$9,'Jan 2019'!$G$1:$BK$1,0))/INDEX('Planning CPRP'!$G$10:$BA$168,MATCH('Planning Ngrps'!$A76,'Planning CPRP'!$A$10:$A$170,0),MATCH('Planning Ngrps'!AM$9,'Planning CPRP'!$G$9:$BA$9,0)),"")</f>
        <v/>
      </c>
      <c r="AN76" s="158" t="str">
        <f>IFERROR(INDEX('Jan 2019'!$G$2:$BK$158,MATCH('Planning Ngrps'!$A76,'Jan 2019'!$A$2:$A$160,0),MATCH(AN$9,'Jan 2019'!$G$1:$BK$1,0))/INDEX('Planning CPRP'!$G$10:$BA$168,MATCH('Planning Ngrps'!$A76,'Planning CPRP'!$A$10:$A$170,0),MATCH('Planning Ngrps'!AN$9,'Planning CPRP'!$G$9:$BA$9,0)),"")</f>
        <v/>
      </c>
      <c r="AO76" s="158" t="str">
        <f>IFERROR(INDEX('Jan 2019'!$G$2:$BK$158,MATCH('Planning Ngrps'!$A76,'Jan 2019'!$A$2:$A$160,0),MATCH(AO$9,'Jan 2019'!$G$1:$BK$1,0))/INDEX('Planning CPRP'!$G$10:$BA$168,MATCH('Planning Ngrps'!$A76,'Planning CPRP'!$A$10:$A$170,0),MATCH('Planning Ngrps'!AO$9,'Planning CPRP'!$G$9:$BA$9,0)),"")</f>
        <v/>
      </c>
      <c r="AP76" s="158" t="str">
        <f>IFERROR(INDEX('Jan 2019'!$G$2:$BK$158,MATCH('Planning Ngrps'!$A76,'Jan 2019'!$A$2:$A$160,0),MATCH(AP$9,'Jan 2019'!$G$1:$BK$1,0))/INDEX('Planning CPRP'!$G$10:$BA$168,MATCH('Planning Ngrps'!$A76,'Planning CPRP'!$A$10:$A$170,0),MATCH('Planning Ngrps'!AP$9,'Planning CPRP'!$G$9:$BA$9,0)),"")</f>
        <v/>
      </c>
      <c r="AQ76" s="158" t="str">
        <f>IFERROR(INDEX('Jan 2019'!$G$2:$BK$158,MATCH('Planning Ngrps'!$A76,'Jan 2019'!$A$2:$A$160,0),MATCH(AQ$9,'Jan 2019'!$G$1:$BK$1,0))/INDEX('Planning CPRP'!$G$10:$BA$168,MATCH('Planning Ngrps'!$A76,'Planning CPRP'!$A$10:$A$170,0),MATCH('Planning Ngrps'!AQ$9,'Planning CPRP'!$G$9:$BA$9,0)),"")</f>
        <v/>
      </c>
      <c r="AR76" s="158" t="str">
        <f>IFERROR(INDEX('Jan 2019'!$G$2:$BK$158,MATCH('Planning Ngrps'!$A76,'Jan 2019'!$A$2:$A$160,0),MATCH(AR$9,'Jan 2019'!$G$1:$BK$1,0))/INDEX('Planning CPRP'!$G$10:$BA$168,MATCH('Planning Ngrps'!$A76,'Planning CPRP'!$A$10:$A$170,0),MATCH('Planning Ngrps'!AR$9,'Planning CPRP'!$G$9:$BA$9,0)),"")</f>
        <v/>
      </c>
      <c r="AS76" s="158" t="str">
        <f>IFERROR(INDEX('Jan 2019'!$G$2:$BK$158,MATCH('Planning Ngrps'!$A76,'Jan 2019'!$A$2:$A$160,0),MATCH(AS$9,'Jan 2019'!$G$1:$BK$1,0))/INDEX('Planning CPRP'!$G$10:$BA$168,MATCH('Planning Ngrps'!$A76,'Planning CPRP'!$A$10:$A$170,0),MATCH('Planning Ngrps'!AS$9,'Planning CPRP'!$G$9:$BA$9,0)),"")</f>
        <v/>
      </c>
      <c r="AT76" s="158" t="str">
        <f>IFERROR(INDEX('Jan 2019'!$G$2:$BK$158,MATCH('Planning Ngrps'!$A76,'Jan 2019'!$A$2:$A$160,0),MATCH(AT$9,'Jan 2019'!$G$1:$BK$1,0))/INDEX('Planning CPRP'!$G$10:$BA$168,MATCH('Planning Ngrps'!$A76,'Planning CPRP'!$A$10:$A$170,0),MATCH('Planning Ngrps'!AT$9,'Planning CPRP'!$G$9:$BA$9,0)),"")</f>
        <v/>
      </c>
      <c r="AU76" s="158" t="str">
        <f>IFERROR(INDEX('Jan 2019'!$G$2:$BK$158,MATCH('Planning Ngrps'!$A76,'Jan 2019'!$A$2:$A$160,0),MATCH(AU$9,'Jan 2019'!$G$1:$BK$1,0))/INDEX('Planning CPRP'!$G$10:$BA$168,MATCH('Planning Ngrps'!$A76,'Planning CPRP'!$A$10:$A$170,0),MATCH('Planning Ngrps'!AU$9,'Planning CPRP'!$G$9:$BA$9,0)),"")</f>
        <v/>
      </c>
      <c r="AV76" s="158" t="str">
        <f>IFERROR(INDEX('Jan 2019'!$G$2:$BK$158,MATCH('Planning Ngrps'!$A76,'Jan 2019'!$A$2:$A$160,0),MATCH(AV$9,'Jan 2019'!$G$1:$BK$1,0))/INDEX('Planning CPRP'!$G$10:$BA$168,MATCH('Planning Ngrps'!$A76,'Planning CPRP'!$A$10:$A$170,0),MATCH('Planning Ngrps'!AV$9,'Planning CPRP'!$G$9:$BA$9,0)),"")</f>
        <v/>
      </c>
      <c r="AW76" s="158" t="str">
        <f>IFERROR(INDEX('Jan 2019'!$G$2:$BK$158,MATCH('Planning Ngrps'!$A76,'Jan 2019'!$A$2:$A$160,0),MATCH(AW$9,'Jan 2019'!$G$1:$BK$1,0))/INDEX('Planning CPRP'!$G$10:$BA$168,MATCH('Planning Ngrps'!$A76,'Planning CPRP'!$A$10:$A$170,0),MATCH('Planning Ngrps'!AW$9,'Planning CPRP'!$G$9:$BA$9,0)),"")</f>
        <v/>
      </c>
      <c r="AX76" s="158" t="str">
        <f>IFERROR(INDEX('Jan 2019'!$G$2:$BK$158,MATCH('Planning Ngrps'!$A76,'Jan 2019'!$A$2:$A$160,0),MATCH(AX$9,'Jan 2019'!$G$1:$BK$1,0))/INDEX('Planning CPRP'!$G$10:$BA$168,MATCH('Planning Ngrps'!$A76,'Planning CPRP'!$A$10:$A$170,0),MATCH('Planning Ngrps'!AX$9,'Planning CPRP'!$G$9:$BA$9,0)),"")</f>
        <v/>
      </c>
      <c r="AY76" s="158" t="str">
        <f>IFERROR(INDEX('Jan 2019'!$G$2:$BK$158,MATCH('Planning Ngrps'!$A76,'Jan 2019'!$A$2:$A$160,0),MATCH(AY$9,'Jan 2019'!$G$1:$BK$1,0))/INDEX('Planning CPRP'!$G$10:$BA$168,MATCH('Planning Ngrps'!$A76,'Planning CPRP'!$A$10:$A$170,0),MATCH('Planning Ngrps'!AY$9,'Planning CPRP'!$G$9:$BA$9,0)),"")</f>
        <v/>
      </c>
      <c r="AZ76" s="158" t="str">
        <f>IFERROR(INDEX('Jan 2019'!$G$2:$BK$158,MATCH('Planning Ngrps'!$A76,'Jan 2019'!$A$2:$A$160,0),MATCH(AZ$9,'Jan 2019'!$G$1:$BK$1,0))/INDEX('Planning CPRP'!$G$10:$BA$168,MATCH('Planning Ngrps'!$A76,'Planning CPRP'!$A$10:$A$170,0),MATCH('Planning Ngrps'!AZ$9,'Planning CPRP'!$G$9:$BA$9,0)),"")</f>
        <v/>
      </c>
      <c r="BA76" s="158" t="str">
        <f>IFERROR(INDEX('Jan 2019'!$G$2:$BK$158,MATCH('Planning Ngrps'!$A76,'Jan 2019'!$A$2:$A$160,0),MATCH(BA$9,'Jan 2019'!$G$1:$BK$1,0))/INDEX('Planning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IFERROR(INDEX('Jan 2019'!$G$2:$BK$158,MATCH('Planning Ngrps'!$A77,'Jan 2019'!$A$2:$A$160,0),MATCH(G$9,'Jan 2019'!$G$1:$BK$1,0))/INDEX('Planning CPRP'!$G$10:$BA$168,MATCH('Planning Ngrps'!$A77,'Planning CPRP'!$A$10:$A$170,0),MATCH('Planning Ngrps'!G$9,'Planning CPRP'!$G$9:$BA$9,0)),"")</f>
        <v/>
      </c>
      <c r="H77" s="158" t="str">
        <f>IFERROR(INDEX('Jan 2019'!$G$2:$BK$158,MATCH('Planning Ngrps'!$A77,'Jan 2019'!$A$2:$A$160,0),MATCH(H$9,'Jan 2019'!$G$1:$BK$1,0))/INDEX('Planning CPRP'!$G$10:$BA$168,MATCH('Planning Ngrps'!$A77,'Planning CPRP'!$A$10:$A$170,0),MATCH('Planning Ngrps'!H$9,'Planning CPRP'!$G$9:$BA$9,0)),"")</f>
        <v/>
      </c>
      <c r="I77" s="158" t="str">
        <f>IFERROR(INDEX('Jan 2019'!$G$2:$BK$158,MATCH('Planning Ngrps'!$A77,'Jan 2019'!$A$2:$A$160,0),MATCH(I$9,'Jan 2019'!$G$1:$BK$1,0))/INDEX('Planning CPRP'!$G$10:$BA$168,MATCH('Planning Ngrps'!$A77,'Planning CPRP'!$A$10:$A$170,0),MATCH('Planning Ngrps'!I$9,'Planning CPRP'!$G$9:$BA$9,0)),"")</f>
        <v/>
      </c>
      <c r="J77" s="158" t="str">
        <f>IFERROR(INDEX('Jan 2019'!$G$2:$BK$158,MATCH('Planning Ngrps'!$A77,'Jan 2019'!$A$2:$A$160,0),MATCH(J$9,'Jan 2019'!$G$1:$BK$1,0))/INDEX('Planning CPRP'!$G$10:$BA$168,MATCH('Planning Ngrps'!$A77,'Planning CPRP'!$A$10:$A$170,0),MATCH('Planning Ngrps'!J$9,'Planning CPRP'!$G$9:$BA$9,0)),"")</f>
        <v/>
      </c>
      <c r="K77" s="158" t="str">
        <f>IFERROR(INDEX('Jan 2019'!$G$2:$BK$158,MATCH('Planning Ngrps'!$A77,'Jan 2019'!$A$2:$A$160,0),MATCH(K$9,'Jan 2019'!$G$1:$BK$1,0))/INDEX('Planning CPRP'!$G$10:$BA$168,MATCH('Planning Ngrps'!$A77,'Planning CPRP'!$A$10:$A$170,0),MATCH('Planning Ngrps'!K$9,'Planning CPRP'!$G$9:$BA$9,0)),"")</f>
        <v/>
      </c>
      <c r="L77" s="158" t="str">
        <f>IFERROR(INDEX('Jan 2019'!$G$2:$BK$158,MATCH('Planning Ngrps'!$A77,'Jan 2019'!$A$2:$A$160,0),MATCH(L$9,'Jan 2019'!$G$1:$BK$1,0))/INDEX('Planning CPRP'!$G$10:$BA$168,MATCH('Planning Ngrps'!$A77,'Planning CPRP'!$A$10:$A$170,0),MATCH('Planning Ngrps'!L$9,'Planning CPRP'!$G$9:$BA$9,0)),"")</f>
        <v/>
      </c>
      <c r="M77" s="158" t="str">
        <f>IFERROR(INDEX('Jan 2019'!$G$2:$BK$158,MATCH('Planning Ngrps'!$A77,'Jan 2019'!$A$2:$A$160,0),MATCH(M$9,'Jan 2019'!$G$1:$BK$1,0))/INDEX('Planning CPRP'!$G$10:$BA$168,MATCH('Planning Ngrps'!$A77,'Planning CPRP'!$A$10:$A$170,0),MATCH('Planning Ngrps'!M$9,'Planning CPRP'!$G$9:$BA$9,0)),"")</f>
        <v/>
      </c>
      <c r="N77" s="158" t="str">
        <f>IFERROR(INDEX('Jan 2019'!$G$2:$BK$158,MATCH('Planning Ngrps'!$A77,'Jan 2019'!$A$2:$A$160,0),MATCH(N$9,'Jan 2019'!$G$1:$BK$1,0))/INDEX('Planning CPRP'!$G$10:$BA$168,MATCH('Planning Ngrps'!$A77,'Planning CPRP'!$A$10:$A$170,0),MATCH('Planning Ngrps'!N$9,'Planning CPRP'!$G$9:$BA$9,0)),"")</f>
        <v/>
      </c>
      <c r="O77" s="158" t="str">
        <f>IFERROR(INDEX('Jan 2019'!$G$2:$BK$158,MATCH('Planning Ngrps'!$A77,'Jan 2019'!$A$2:$A$160,0),MATCH(O$9,'Jan 2019'!$G$1:$BK$1,0))/INDEX('Planning CPRP'!$G$10:$BA$168,MATCH('Planning Ngrps'!$A77,'Planning CPRP'!$A$10:$A$170,0),MATCH('Planning Ngrps'!O$9,'Planning CPRP'!$G$9:$BA$9,0)),"")</f>
        <v/>
      </c>
      <c r="P77" s="158" t="str">
        <f>IFERROR(INDEX('Jan 2019'!$G$2:$BK$158,MATCH('Planning Ngrps'!$A77,'Jan 2019'!$A$2:$A$160,0),MATCH(P$9,'Jan 2019'!$G$1:$BK$1,0))/INDEX('Planning CPRP'!$G$10:$BA$168,MATCH('Planning Ngrps'!$A77,'Planning CPRP'!$A$10:$A$170,0),MATCH('Planning Ngrps'!P$9,'Planning CPRP'!$G$9:$BA$9,0)),"")</f>
        <v/>
      </c>
      <c r="Q77" s="158" t="str">
        <f>IFERROR(INDEX('Jan 2019'!$G$2:$BK$158,MATCH('Planning Ngrps'!$A77,'Jan 2019'!$A$2:$A$160,0),MATCH(Q$9,'Jan 2019'!$G$1:$BK$1,0))/INDEX('Planning CPRP'!$G$10:$BA$168,MATCH('Planning Ngrps'!$A77,'Planning CPRP'!$A$10:$A$170,0),MATCH('Planning Ngrps'!Q$9,'Planning CPRP'!$G$9:$BA$9,0)),"")</f>
        <v/>
      </c>
      <c r="R77" s="158" t="str">
        <f>IFERROR(INDEX('Jan 2019'!$G$2:$BK$158,MATCH('Planning Ngrps'!$A77,'Jan 2019'!$A$2:$A$160,0),MATCH(R$9,'Jan 2019'!$G$1:$BK$1,0))/INDEX('Planning CPRP'!$G$10:$BA$168,MATCH('Planning Ngrps'!$A77,'Planning CPRP'!$A$10:$A$170,0),MATCH('Planning Ngrps'!R$9,'Planning CPRP'!$G$9:$BA$9,0)),"")</f>
        <v/>
      </c>
      <c r="S77" s="158" t="str">
        <f>IFERROR(INDEX('Jan 2019'!$G$2:$BK$158,MATCH('Planning Ngrps'!$A77,'Jan 2019'!$A$2:$A$160,0),MATCH(S$9,'Jan 2019'!$G$1:$BK$1,0))/INDEX('Planning CPRP'!$G$10:$BA$168,MATCH('Planning Ngrps'!$A77,'Planning CPRP'!$A$10:$A$170,0),MATCH('Planning Ngrps'!S$9,'Planning CPRP'!$G$9:$BA$9,0)),"")</f>
        <v/>
      </c>
      <c r="T77" s="158" t="str">
        <f>IFERROR(INDEX('Jan 2019'!$G$2:$BK$158,MATCH('Planning Ngrps'!$A77,'Jan 2019'!$A$2:$A$160,0),MATCH(T$9,'Jan 2019'!$G$1:$BK$1,0))/INDEX('Planning CPRP'!$G$10:$BA$168,MATCH('Planning Ngrps'!$A77,'Planning CPRP'!$A$10:$A$170,0),MATCH('Planning Ngrps'!T$9,'Planning CPRP'!$G$9:$BA$9,0)),"")</f>
        <v/>
      </c>
      <c r="U77" s="158" t="str">
        <f>IFERROR(INDEX('Jan 2019'!$G$2:$BK$158,MATCH('Planning Ngrps'!$A77,'Jan 2019'!$A$2:$A$160,0),MATCH(U$9,'Jan 2019'!$G$1:$BK$1,0))/INDEX('Planning CPRP'!$G$10:$BA$168,MATCH('Planning Ngrps'!$A77,'Planning CPRP'!$A$10:$A$170,0),MATCH('Planning Ngrps'!U$9,'Planning CPRP'!$G$9:$BA$9,0)),"")</f>
        <v/>
      </c>
      <c r="V77" s="158" t="str">
        <f>IFERROR(INDEX('Jan 2019'!$G$2:$BK$158,MATCH('Planning Ngrps'!$A77,'Jan 2019'!$A$2:$A$160,0),MATCH(V$9,'Jan 2019'!$G$1:$BK$1,0))/INDEX('Planning CPRP'!$G$10:$BA$168,MATCH('Planning Ngrps'!$A77,'Planning CPRP'!$A$10:$A$170,0),MATCH('Planning Ngrps'!V$9,'Planning CPRP'!$G$9:$BA$9,0)),"")</f>
        <v/>
      </c>
      <c r="W77" s="158" t="str">
        <f>IFERROR(INDEX('Jan 2019'!$G$2:$BK$158,MATCH('Planning Ngrps'!$A77,'Jan 2019'!$A$2:$A$160,0),MATCH(W$9,'Jan 2019'!$G$1:$BK$1,0))/INDEX('Planning CPRP'!$G$10:$BA$168,MATCH('Planning Ngrps'!$A77,'Planning CPRP'!$A$10:$A$170,0),MATCH('Planning Ngrps'!W$9,'Planning CPRP'!$G$9:$BA$9,0)),"")</f>
        <v/>
      </c>
      <c r="X77" s="158" t="str">
        <f>IFERROR(INDEX('Jan 2019'!$G$2:$BK$158,MATCH('Planning Ngrps'!$A77,'Jan 2019'!$A$2:$A$160,0),MATCH(X$9,'Jan 2019'!$G$1:$BK$1,0))/INDEX('Planning CPRP'!$G$10:$BA$168,MATCH('Planning Ngrps'!$A77,'Planning CPRP'!$A$10:$A$170,0),MATCH('Planning Ngrps'!X$9,'Planning CPRP'!$G$9:$BA$9,0)),"")</f>
        <v/>
      </c>
      <c r="Y77" s="158" t="str">
        <f>IFERROR(INDEX('Jan 2019'!$G$2:$BK$158,MATCH('Planning Ngrps'!$A77,'Jan 2019'!$A$2:$A$160,0),MATCH(Y$9,'Jan 2019'!$G$1:$BK$1,0))/INDEX('Planning CPRP'!$G$10:$BA$168,MATCH('Planning Ngrps'!$A77,'Planning CPRP'!$A$10:$A$170,0),MATCH('Planning Ngrps'!Y$9,'Planning CPRP'!$G$9:$BA$9,0)),"")</f>
        <v/>
      </c>
      <c r="Z77" s="158" t="str">
        <f>IFERROR(INDEX('Jan 2019'!$G$2:$BK$158,MATCH('Planning Ngrps'!$A77,'Jan 2019'!$A$2:$A$160,0),MATCH(Z$9,'Jan 2019'!$G$1:$BK$1,0))/INDEX('Planning CPRP'!$G$10:$BA$168,MATCH('Planning Ngrps'!$A77,'Planning CPRP'!$A$10:$A$170,0),MATCH('Planning Ngrps'!Z$9,'Planning CPRP'!$G$9:$BA$9,0)),"")</f>
        <v/>
      </c>
      <c r="AA77" s="158" t="str">
        <f>IFERROR(INDEX('Jan 2019'!$G$2:$BK$158,MATCH('Planning Ngrps'!$A77,'Jan 2019'!$A$2:$A$160,0),MATCH(AA$9,'Jan 2019'!$G$1:$BK$1,0))/INDEX('Planning CPRP'!$G$10:$BA$168,MATCH('Planning Ngrps'!$A77,'Planning CPRP'!$A$10:$A$170,0),MATCH('Planning Ngrps'!AA$9,'Planning CPRP'!$G$9:$BA$9,0)),"")</f>
        <v/>
      </c>
      <c r="AB77" s="158" t="str">
        <f>IFERROR(INDEX('Jan 2019'!$G$2:$BK$158,MATCH('Planning Ngrps'!$A77,'Jan 2019'!$A$2:$A$160,0),MATCH(AB$9,'Jan 2019'!$G$1:$BK$1,0))/INDEX('Planning CPRP'!$G$10:$BA$168,MATCH('Planning Ngrps'!$A77,'Planning CPRP'!$A$10:$A$170,0),MATCH('Planning Ngrps'!AB$9,'Planning CPRP'!$G$9:$BA$9,0)),"")</f>
        <v/>
      </c>
      <c r="AC77" s="158" t="str">
        <f>IFERROR(INDEX('Jan 2019'!$G$2:$BK$158,MATCH('Planning Ngrps'!$A77,'Jan 2019'!$A$2:$A$160,0),MATCH(AC$9,'Jan 2019'!$G$1:$BK$1,0))/INDEX('Planning CPRP'!$G$10:$BA$168,MATCH('Planning Ngrps'!$A77,'Planning CPRP'!$A$10:$A$170,0),MATCH('Planning Ngrps'!AC$9,'Planning CPRP'!$G$9:$BA$9,0)),"")</f>
        <v/>
      </c>
      <c r="AD77" s="158" t="str">
        <f>IFERROR(INDEX('Jan 2019'!$G$2:$BK$158,MATCH('Planning Ngrps'!$A77,'Jan 2019'!$A$2:$A$160,0),MATCH(AD$9,'Jan 2019'!$G$1:$BK$1,0))/INDEX('Planning CPRP'!$G$10:$BA$168,MATCH('Planning Ngrps'!$A77,'Planning CPRP'!$A$10:$A$170,0),MATCH('Planning Ngrps'!AD$9,'Planning CPRP'!$G$9:$BA$9,0)),"")</f>
        <v/>
      </c>
      <c r="AE77" s="158" t="str">
        <f>IFERROR(INDEX('Jan 2019'!$G$2:$BK$158,MATCH('Planning Ngrps'!$A77,'Jan 2019'!$A$2:$A$160,0),MATCH(AE$9,'Jan 2019'!$G$1:$BK$1,0))/INDEX('Planning CPRP'!$G$10:$BA$168,MATCH('Planning Ngrps'!$A77,'Planning CPRP'!$A$10:$A$170,0),MATCH('Planning Ngrps'!AE$9,'Planning CPRP'!$G$9:$BA$9,0)),"")</f>
        <v/>
      </c>
      <c r="AF77" s="158" t="str">
        <f>IFERROR(INDEX('Jan 2019'!$G$2:$BK$158,MATCH('Planning Ngrps'!$A77,'Jan 2019'!$A$2:$A$160,0),MATCH(AF$9,'Jan 2019'!$G$1:$BK$1,0))/INDEX('Planning CPRP'!$G$10:$BA$168,MATCH('Planning Ngrps'!$A77,'Planning CPRP'!$A$10:$A$170,0),MATCH('Planning Ngrps'!AF$9,'Planning CPRP'!$G$9:$BA$9,0)),"")</f>
        <v/>
      </c>
      <c r="AG77" s="158" t="str">
        <f>IFERROR(INDEX('Jan 2019'!$G$2:$BK$158,MATCH('Planning Ngrps'!$A77,'Jan 2019'!$A$2:$A$160,0),MATCH(AG$9,'Jan 2019'!$G$1:$BK$1,0))/INDEX('Planning CPRP'!$G$10:$BA$168,MATCH('Planning Ngrps'!$A77,'Planning CPRP'!$A$10:$A$170,0),MATCH('Planning Ngrps'!AG$9,'Planning CPRP'!$G$9:$BA$9,0)),"")</f>
        <v/>
      </c>
      <c r="AH77" s="158" t="str">
        <f>IFERROR(INDEX('Jan 2019'!$G$2:$BK$158,MATCH('Planning Ngrps'!$A77,'Jan 2019'!$A$2:$A$160,0),MATCH(AH$9,'Jan 2019'!$G$1:$BK$1,0))/INDEX('Planning CPRP'!$G$10:$BA$168,MATCH('Planning Ngrps'!$A77,'Planning CPRP'!$A$10:$A$170,0),MATCH('Planning Ngrps'!AH$9,'Planning CPRP'!$G$9:$BA$9,0)),"")</f>
        <v/>
      </c>
      <c r="AI77" s="158" t="str">
        <f>IFERROR(INDEX('Jan 2019'!$G$2:$BK$158,MATCH('Planning Ngrps'!$A77,'Jan 2019'!$A$2:$A$160,0),MATCH(AI$9,'Jan 2019'!$G$1:$BK$1,0))/INDEX('Planning CPRP'!$G$10:$BA$168,MATCH('Planning Ngrps'!$A77,'Planning CPRP'!$A$10:$A$170,0),MATCH('Planning Ngrps'!AI$9,'Planning CPRP'!$G$9:$BA$9,0)),"")</f>
        <v/>
      </c>
      <c r="AJ77" s="158" t="str">
        <f>IFERROR(INDEX('Jan 2019'!$G$2:$BK$158,MATCH('Planning Ngrps'!$A77,'Jan 2019'!$A$2:$A$160,0),MATCH(AJ$9,'Jan 2019'!$G$1:$BK$1,0))/INDEX('Planning CPRP'!$G$10:$BA$168,MATCH('Planning Ngrps'!$A77,'Planning CPRP'!$A$10:$A$170,0),MATCH('Planning Ngrps'!AJ$9,'Planning CPRP'!$G$9:$BA$9,0)),"")</f>
        <v/>
      </c>
      <c r="AK77" s="158" t="str">
        <f>IFERROR(INDEX('Jan 2019'!$G$2:$BK$158,MATCH('Planning Ngrps'!$A77,'Jan 2019'!$A$2:$A$160,0),MATCH(AK$9,'Jan 2019'!$G$1:$BK$1,0))/INDEX('Planning CPRP'!$G$10:$BA$168,MATCH('Planning Ngrps'!$A77,'Planning CPRP'!$A$10:$A$170,0),MATCH('Planning Ngrps'!AK$9,'Planning CPRP'!$G$9:$BA$9,0)),"")</f>
        <v/>
      </c>
      <c r="AL77" s="158" t="str">
        <f>IFERROR(INDEX('Jan 2019'!$G$2:$BK$158,MATCH('Planning Ngrps'!$A77,'Jan 2019'!$A$2:$A$160,0),MATCH(AL$9,'Jan 2019'!$G$1:$BK$1,0))/INDEX('Planning CPRP'!$G$10:$BA$168,MATCH('Planning Ngrps'!$A77,'Planning CPRP'!$A$10:$A$170,0),MATCH('Planning Ngrps'!AL$9,'Planning CPRP'!$G$9:$BA$9,0)),"")</f>
        <v/>
      </c>
      <c r="AM77" s="158" t="str">
        <f>IFERROR(INDEX('Jan 2019'!$G$2:$BK$158,MATCH('Planning Ngrps'!$A77,'Jan 2019'!$A$2:$A$160,0),MATCH(AM$9,'Jan 2019'!$G$1:$BK$1,0))/INDEX('Planning CPRP'!$G$10:$BA$168,MATCH('Planning Ngrps'!$A77,'Planning CPRP'!$A$10:$A$170,0),MATCH('Planning Ngrps'!AM$9,'Planning CPRP'!$G$9:$BA$9,0)),"")</f>
        <v/>
      </c>
      <c r="AN77" s="158" t="str">
        <f>IFERROR(INDEX('Jan 2019'!$G$2:$BK$158,MATCH('Planning Ngrps'!$A77,'Jan 2019'!$A$2:$A$160,0),MATCH(AN$9,'Jan 2019'!$G$1:$BK$1,0))/INDEX('Planning CPRP'!$G$10:$BA$168,MATCH('Planning Ngrps'!$A77,'Planning CPRP'!$A$10:$A$170,0),MATCH('Planning Ngrps'!AN$9,'Planning CPRP'!$G$9:$BA$9,0)),"")</f>
        <v/>
      </c>
      <c r="AO77" s="158" t="str">
        <f>IFERROR(INDEX('Jan 2019'!$G$2:$BK$158,MATCH('Planning Ngrps'!$A77,'Jan 2019'!$A$2:$A$160,0),MATCH(AO$9,'Jan 2019'!$G$1:$BK$1,0))/INDEX('Planning CPRP'!$G$10:$BA$168,MATCH('Planning Ngrps'!$A77,'Planning CPRP'!$A$10:$A$170,0),MATCH('Planning Ngrps'!AO$9,'Planning CPRP'!$G$9:$BA$9,0)),"")</f>
        <v/>
      </c>
      <c r="AP77" s="158" t="str">
        <f>IFERROR(INDEX('Jan 2019'!$G$2:$BK$158,MATCH('Planning Ngrps'!$A77,'Jan 2019'!$A$2:$A$160,0),MATCH(AP$9,'Jan 2019'!$G$1:$BK$1,0))/INDEX('Planning CPRP'!$G$10:$BA$168,MATCH('Planning Ngrps'!$A77,'Planning CPRP'!$A$10:$A$170,0),MATCH('Planning Ngrps'!AP$9,'Planning CPRP'!$G$9:$BA$9,0)),"")</f>
        <v/>
      </c>
      <c r="AQ77" s="158" t="str">
        <f>IFERROR(INDEX('Jan 2019'!$G$2:$BK$158,MATCH('Planning Ngrps'!$A77,'Jan 2019'!$A$2:$A$160,0),MATCH(AQ$9,'Jan 2019'!$G$1:$BK$1,0))/INDEX('Planning CPRP'!$G$10:$BA$168,MATCH('Planning Ngrps'!$A77,'Planning CPRP'!$A$10:$A$170,0),MATCH('Planning Ngrps'!AQ$9,'Planning CPRP'!$G$9:$BA$9,0)),"")</f>
        <v/>
      </c>
      <c r="AR77" s="158" t="str">
        <f>IFERROR(INDEX('Jan 2019'!$G$2:$BK$158,MATCH('Planning Ngrps'!$A77,'Jan 2019'!$A$2:$A$160,0),MATCH(AR$9,'Jan 2019'!$G$1:$BK$1,0))/INDEX('Planning CPRP'!$G$10:$BA$168,MATCH('Planning Ngrps'!$A77,'Planning CPRP'!$A$10:$A$170,0),MATCH('Planning Ngrps'!AR$9,'Planning CPRP'!$G$9:$BA$9,0)),"")</f>
        <v/>
      </c>
      <c r="AS77" s="158" t="str">
        <f>IFERROR(INDEX('Jan 2019'!$G$2:$BK$158,MATCH('Planning Ngrps'!$A77,'Jan 2019'!$A$2:$A$160,0),MATCH(AS$9,'Jan 2019'!$G$1:$BK$1,0))/INDEX('Planning CPRP'!$G$10:$BA$168,MATCH('Planning Ngrps'!$A77,'Planning CPRP'!$A$10:$A$170,0),MATCH('Planning Ngrps'!AS$9,'Planning CPRP'!$G$9:$BA$9,0)),"")</f>
        <v/>
      </c>
      <c r="AT77" s="158" t="str">
        <f>IFERROR(INDEX('Jan 2019'!$G$2:$BK$158,MATCH('Planning Ngrps'!$A77,'Jan 2019'!$A$2:$A$160,0),MATCH(AT$9,'Jan 2019'!$G$1:$BK$1,0))/INDEX('Planning CPRP'!$G$10:$BA$168,MATCH('Planning Ngrps'!$A77,'Planning CPRP'!$A$10:$A$170,0),MATCH('Planning Ngrps'!AT$9,'Planning CPRP'!$G$9:$BA$9,0)),"")</f>
        <v/>
      </c>
      <c r="AU77" s="158" t="str">
        <f>IFERROR(INDEX('Jan 2019'!$G$2:$BK$158,MATCH('Planning Ngrps'!$A77,'Jan 2019'!$A$2:$A$160,0),MATCH(AU$9,'Jan 2019'!$G$1:$BK$1,0))/INDEX('Planning CPRP'!$G$10:$BA$168,MATCH('Planning Ngrps'!$A77,'Planning CPRP'!$A$10:$A$170,0),MATCH('Planning Ngrps'!AU$9,'Planning CPRP'!$G$9:$BA$9,0)),"")</f>
        <v/>
      </c>
      <c r="AV77" s="158" t="str">
        <f>IFERROR(INDEX('Jan 2019'!$G$2:$BK$158,MATCH('Planning Ngrps'!$A77,'Jan 2019'!$A$2:$A$160,0),MATCH(AV$9,'Jan 2019'!$G$1:$BK$1,0))/INDEX('Planning CPRP'!$G$10:$BA$168,MATCH('Planning Ngrps'!$A77,'Planning CPRP'!$A$10:$A$170,0),MATCH('Planning Ngrps'!AV$9,'Planning CPRP'!$G$9:$BA$9,0)),"")</f>
        <v/>
      </c>
      <c r="AW77" s="158" t="str">
        <f>IFERROR(INDEX('Jan 2019'!$G$2:$BK$158,MATCH('Planning Ngrps'!$A77,'Jan 2019'!$A$2:$A$160,0),MATCH(AW$9,'Jan 2019'!$G$1:$BK$1,0))/INDEX('Planning CPRP'!$G$10:$BA$168,MATCH('Planning Ngrps'!$A77,'Planning CPRP'!$A$10:$A$170,0),MATCH('Planning Ngrps'!AW$9,'Planning CPRP'!$G$9:$BA$9,0)),"")</f>
        <v/>
      </c>
      <c r="AX77" s="158" t="str">
        <f>IFERROR(INDEX('Jan 2019'!$G$2:$BK$158,MATCH('Planning Ngrps'!$A77,'Jan 2019'!$A$2:$A$160,0),MATCH(AX$9,'Jan 2019'!$G$1:$BK$1,0))/INDEX('Planning CPRP'!$G$10:$BA$168,MATCH('Planning Ngrps'!$A77,'Planning CPRP'!$A$10:$A$170,0),MATCH('Planning Ngrps'!AX$9,'Planning CPRP'!$G$9:$BA$9,0)),"")</f>
        <v/>
      </c>
      <c r="AY77" s="158" t="str">
        <f>IFERROR(INDEX('Jan 2019'!$G$2:$BK$158,MATCH('Planning Ngrps'!$A77,'Jan 2019'!$A$2:$A$160,0),MATCH(AY$9,'Jan 2019'!$G$1:$BK$1,0))/INDEX('Planning CPRP'!$G$10:$BA$168,MATCH('Planning Ngrps'!$A77,'Planning CPRP'!$A$10:$A$170,0),MATCH('Planning Ngrps'!AY$9,'Planning CPRP'!$G$9:$BA$9,0)),"")</f>
        <v/>
      </c>
      <c r="AZ77" s="158" t="str">
        <f>IFERROR(INDEX('Jan 2019'!$G$2:$BK$158,MATCH('Planning Ngrps'!$A77,'Jan 2019'!$A$2:$A$160,0),MATCH(AZ$9,'Jan 2019'!$G$1:$BK$1,0))/INDEX('Planning CPRP'!$G$10:$BA$168,MATCH('Planning Ngrps'!$A77,'Planning CPRP'!$A$10:$A$170,0),MATCH('Planning Ngrps'!AZ$9,'Planning CPRP'!$G$9:$BA$9,0)),"")</f>
        <v/>
      </c>
      <c r="BA77" s="158" t="str">
        <f>IFERROR(INDEX('Jan 2019'!$G$2:$BK$158,MATCH('Planning Ngrps'!$A77,'Jan 2019'!$A$2:$A$160,0),MATCH(BA$9,'Jan 2019'!$G$1:$BK$1,0))/INDEX('Planning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IFERROR(INDEX('Jan 2019'!$G$2:$BK$158,MATCH('Planning Ngrps'!$A78,'Jan 2019'!$A$2:$A$160,0),MATCH(G$9,'Jan 2019'!$G$1:$BK$1,0))/INDEX('Planning CPRP'!$G$10:$BA$168,MATCH('Planning Ngrps'!$A78,'Planning CPRP'!$A$10:$A$170,0),MATCH('Planning Ngrps'!G$9,'Planning CPRP'!$G$9:$BA$9,0)),"")</f>
        <v/>
      </c>
      <c r="H78" s="158" t="str">
        <f>IFERROR(INDEX('Jan 2019'!$G$2:$BK$158,MATCH('Planning Ngrps'!$A78,'Jan 2019'!$A$2:$A$160,0),MATCH(H$9,'Jan 2019'!$G$1:$BK$1,0))/INDEX('Planning CPRP'!$G$10:$BA$168,MATCH('Planning Ngrps'!$A78,'Planning CPRP'!$A$10:$A$170,0),MATCH('Planning Ngrps'!H$9,'Planning CPRP'!$G$9:$BA$9,0)),"")</f>
        <v/>
      </c>
      <c r="I78" s="158" t="str">
        <f>IFERROR(INDEX('Jan 2019'!$G$2:$BK$158,MATCH('Planning Ngrps'!$A78,'Jan 2019'!$A$2:$A$160,0),MATCH(I$9,'Jan 2019'!$G$1:$BK$1,0))/INDEX('Planning CPRP'!$G$10:$BA$168,MATCH('Planning Ngrps'!$A78,'Planning CPRP'!$A$10:$A$170,0),MATCH('Planning Ngrps'!I$9,'Planning CPRP'!$G$9:$BA$9,0)),"")</f>
        <v/>
      </c>
      <c r="J78" s="158" t="str">
        <f>IFERROR(INDEX('Jan 2019'!$G$2:$BK$158,MATCH('Planning Ngrps'!$A78,'Jan 2019'!$A$2:$A$160,0),MATCH(J$9,'Jan 2019'!$G$1:$BK$1,0))/INDEX('Planning CPRP'!$G$10:$BA$168,MATCH('Planning Ngrps'!$A78,'Planning CPRP'!$A$10:$A$170,0),MATCH('Planning Ngrps'!J$9,'Planning CPRP'!$G$9:$BA$9,0)),"")</f>
        <v/>
      </c>
      <c r="K78" s="158" t="str">
        <f>IFERROR(INDEX('Jan 2019'!$G$2:$BK$158,MATCH('Planning Ngrps'!$A78,'Jan 2019'!$A$2:$A$160,0),MATCH(K$9,'Jan 2019'!$G$1:$BK$1,0))/INDEX('Planning CPRP'!$G$10:$BA$168,MATCH('Planning Ngrps'!$A78,'Planning CPRP'!$A$10:$A$170,0),MATCH('Planning Ngrps'!K$9,'Planning CPRP'!$G$9:$BA$9,0)),"")</f>
        <v/>
      </c>
      <c r="L78" s="158" t="str">
        <f>IFERROR(INDEX('Jan 2019'!$G$2:$BK$158,MATCH('Planning Ngrps'!$A78,'Jan 2019'!$A$2:$A$160,0),MATCH(L$9,'Jan 2019'!$G$1:$BK$1,0))/INDEX('Planning CPRP'!$G$10:$BA$168,MATCH('Planning Ngrps'!$A78,'Planning CPRP'!$A$10:$A$170,0),MATCH('Planning Ngrps'!L$9,'Planning CPRP'!$G$9:$BA$9,0)),"")</f>
        <v/>
      </c>
      <c r="M78" s="158" t="str">
        <f>IFERROR(INDEX('Jan 2019'!$G$2:$BK$158,MATCH('Planning Ngrps'!$A78,'Jan 2019'!$A$2:$A$160,0),MATCH(M$9,'Jan 2019'!$G$1:$BK$1,0))/INDEX('Planning CPRP'!$G$10:$BA$168,MATCH('Planning Ngrps'!$A78,'Planning CPRP'!$A$10:$A$170,0),MATCH('Planning Ngrps'!M$9,'Planning CPRP'!$G$9:$BA$9,0)),"")</f>
        <v/>
      </c>
      <c r="N78" s="158" t="str">
        <f>IFERROR(INDEX('Jan 2019'!$G$2:$BK$158,MATCH('Planning Ngrps'!$A78,'Jan 2019'!$A$2:$A$160,0),MATCH(N$9,'Jan 2019'!$G$1:$BK$1,0))/INDEX('Planning CPRP'!$G$10:$BA$168,MATCH('Planning Ngrps'!$A78,'Planning CPRP'!$A$10:$A$170,0),MATCH('Planning Ngrps'!N$9,'Planning CPRP'!$G$9:$BA$9,0)),"")</f>
        <v/>
      </c>
      <c r="O78" s="158" t="str">
        <f>IFERROR(INDEX('Jan 2019'!$G$2:$BK$158,MATCH('Planning Ngrps'!$A78,'Jan 2019'!$A$2:$A$160,0),MATCH(O$9,'Jan 2019'!$G$1:$BK$1,0))/INDEX('Planning CPRP'!$G$10:$BA$168,MATCH('Planning Ngrps'!$A78,'Planning CPRP'!$A$10:$A$170,0),MATCH('Planning Ngrps'!O$9,'Planning CPRP'!$G$9:$BA$9,0)),"")</f>
        <v/>
      </c>
      <c r="P78" s="158" t="str">
        <f>IFERROR(INDEX('Jan 2019'!$G$2:$BK$158,MATCH('Planning Ngrps'!$A78,'Jan 2019'!$A$2:$A$160,0),MATCH(P$9,'Jan 2019'!$G$1:$BK$1,0))/INDEX('Planning CPRP'!$G$10:$BA$168,MATCH('Planning Ngrps'!$A78,'Planning CPRP'!$A$10:$A$170,0),MATCH('Planning Ngrps'!P$9,'Planning CPRP'!$G$9:$BA$9,0)),"")</f>
        <v/>
      </c>
      <c r="Q78" s="158" t="str">
        <f>IFERROR(INDEX('Jan 2019'!$G$2:$BK$158,MATCH('Planning Ngrps'!$A78,'Jan 2019'!$A$2:$A$160,0),MATCH(Q$9,'Jan 2019'!$G$1:$BK$1,0))/INDEX('Planning CPRP'!$G$10:$BA$168,MATCH('Planning Ngrps'!$A78,'Planning CPRP'!$A$10:$A$170,0),MATCH('Planning Ngrps'!Q$9,'Planning CPRP'!$G$9:$BA$9,0)),"")</f>
        <v/>
      </c>
      <c r="R78" s="158" t="str">
        <f>IFERROR(INDEX('Jan 2019'!$G$2:$BK$158,MATCH('Planning Ngrps'!$A78,'Jan 2019'!$A$2:$A$160,0),MATCH(R$9,'Jan 2019'!$G$1:$BK$1,0))/INDEX('Planning CPRP'!$G$10:$BA$168,MATCH('Planning Ngrps'!$A78,'Planning CPRP'!$A$10:$A$170,0),MATCH('Planning Ngrps'!R$9,'Planning CPRP'!$G$9:$BA$9,0)),"")</f>
        <v/>
      </c>
      <c r="S78" s="158" t="str">
        <f>IFERROR(INDEX('Jan 2019'!$G$2:$BK$158,MATCH('Planning Ngrps'!$A78,'Jan 2019'!$A$2:$A$160,0),MATCH(S$9,'Jan 2019'!$G$1:$BK$1,0))/INDEX('Planning CPRP'!$G$10:$BA$168,MATCH('Planning Ngrps'!$A78,'Planning CPRP'!$A$10:$A$170,0),MATCH('Planning Ngrps'!S$9,'Planning CPRP'!$G$9:$BA$9,0)),"")</f>
        <v/>
      </c>
      <c r="T78" s="158" t="str">
        <f>IFERROR(INDEX('Jan 2019'!$G$2:$BK$158,MATCH('Planning Ngrps'!$A78,'Jan 2019'!$A$2:$A$160,0),MATCH(T$9,'Jan 2019'!$G$1:$BK$1,0))/INDEX('Planning CPRP'!$G$10:$BA$168,MATCH('Planning Ngrps'!$A78,'Planning CPRP'!$A$10:$A$170,0),MATCH('Planning Ngrps'!T$9,'Planning CPRP'!$G$9:$BA$9,0)),"")</f>
        <v/>
      </c>
      <c r="U78" s="158" t="str">
        <f>IFERROR(INDEX('Jan 2019'!$G$2:$BK$158,MATCH('Planning Ngrps'!$A78,'Jan 2019'!$A$2:$A$160,0),MATCH(U$9,'Jan 2019'!$G$1:$BK$1,0))/INDEX('Planning CPRP'!$G$10:$BA$168,MATCH('Planning Ngrps'!$A78,'Planning CPRP'!$A$10:$A$170,0),MATCH('Planning Ngrps'!U$9,'Planning CPRP'!$G$9:$BA$9,0)),"")</f>
        <v/>
      </c>
      <c r="V78" s="158" t="str">
        <f>IFERROR(INDEX('Jan 2019'!$G$2:$BK$158,MATCH('Planning Ngrps'!$A78,'Jan 2019'!$A$2:$A$160,0),MATCH(V$9,'Jan 2019'!$G$1:$BK$1,0))/INDEX('Planning CPRP'!$G$10:$BA$168,MATCH('Planning Ngrps'!$A78,'Planning CPRP'!$A$10:$A$170,0),MATCH('Planning Ngrps'!V$9,'Planning CPRP'!$G$9:$BA$9,0)),"")</f>
        <v/>
      </c>
      <c r="W78" s="158" t="str">
        <f>IFERROR(INDEX('Jan 2019'!$G$2:$BK$158,MATCH('Planning Ngrps'!$A78,'Jan 2019'!$A$2:$A$160,0),MATCH(W$9,'Jan 2019'!$G$1:$BK$1,0))/INDEX('Planning CPRP'!$G$10:$BA$168,MATCH('Planning Ngrps'!$A78,'Planning CPRP'!$A$10:$A$170,0),MATCH('Planning Ngrps'!W$9,'Planning CPRP'!$G$9:$BA$9,0)),"")</f>
        <v/>
      </c>
      <c r="X78" s="158" t="str">
        <f>IFERROR(INDEX('Jan 2019'!$G$2:$BK$158,MATCH('Planning Ngrps'!$A78,'Jan 2019'!$A$2:$A$160,0),MATCH(X$9,'Jan 2019'!$G$1:$BK$1,0))/INDEX('Planning CPRP'!$G$10:$BA$168,MATCH('Planning Ngrps'!$A78,'Planning CPRP'!$A$10:$A$170,0),MATCH('Planning Ngrps'!X$9,'Planning CPRP'!$G$9:$BA$9,0)),"")</f>
        <v/>
      </c>
      <c r="Y78" s="158" t="str">
        <f>IFERROR(INDEX('Jan 2019'!$G$2:$BK$158,MATCH('Planning Ngrps'!$A78,'Jan 2019'!$A$2:$A$160,0),MATCH(Y$9,'Jan 2019'!$G$1:$BK$1,0))/INDEX('Planning CPRP'!$G$10:$BA$168,MATCH('Planning Ngrps'!$A78,'Planning CPRP'!$A$10:$A$170,0),MATCH('Planning Ngrps'!Y$9,'Planning CPRP'!$G$9:$BA$9,0)),"")</f>
        <v/>
      </c>
      <c r="Z78" s="158" t="str">
        <f>IFERROR(INDEX('Jan 2019'!$G$2:$BK$158,MATCH('Planning Ngrps'!$A78,'Jan 2019'!$A$2:$A$160,0),MATCH(Z$9,'Jan 2019'!$G$1:$BK$1,0))/INDEX('Planning CPRP'!$G$10:$BA$168,MATCH('Planning Ngrps'!$A78,'Planning CPRP'!$A$10:$A$170,0),MATCH('Planning Ngrps'!Z$9,'Planning CPRP'!$G$9:$BA$9,0)),"")</f>
        <v/>
      </c>
      <c r="AA78" s="158" t="str">
        <f>IFERROR(INDEX('Jan 2019'!$G$2:$BK$158,MATCH('Planning Ngrps'!$A78,'Jan 2019'!$A$2:$A$160,0),MATCH(AA$9,'Jan 2019'!$G$1:$BK$1,0))/INDEX('Planning CPRP'!$G$10:$BA$168,MATCH('Planning Ngrps'!$A78,'Planning CPRP'!$A$10:$A$170,0),MATCH('Planning Ngrps'!AA$9,'Planning CPRP'!$G$9:$BA$9,0)),"")</f>
        <v/>
      </c>
      <c r="AB78" s="158" t="str">
        <f>IFERROR(INDEX('Jan 2019'!$G$2:$BK$158,MATCH('Planning Ngrps'!$A78,'Jan 2019'!$A$2:$A$160,0),MATCH(AB$9,'Jan 2019'!$G$1:$BK$1,0))/INDEX('Planning CPRP'!$G$10:$BA$168,MATCH('Planning Ngrps'!$A78,'Planning CPRP'!$A$10:$A$170,0),MATCH('Planning Ngrps'!AB$9,'Planning CPRP'!$G$9:$BA$9,0)),"")</f>
        <v/>
      </c>
      <c r="AC78" s="158" t="str">
        <f>IFERROR(INDEX('Jan 2019'!$G$2:$BK$158,MATCH('Planning Ngrps'!$A78,'Jan 2019'!$A$2:$A$160,0),MATCH(AC$9,'Jan 2019'!$G$1:$BK$1,0))/INDEX('Planning CPRP'!$G$10:$BA$168,MATCH('Planning Ngrps'!$A78,'Planning CPRP'!$A$10:$A$170,0),MATCH('Planning Ngrps'!AC$9,'Planning CPRP'!$G$9:$BA$9,0)),"")</f>
        <v/>
      </c>
      <c r="AD78" s="158" t="str">
        <f>IFERROR(INDEX('Jan 2019'!$G$2:$BK$158,MATCH('Planning Ngrps'!$A78,'Jan 2019'!$A$2:$A$160,0),MATCH(AD$9,'Jan 2019'!$G$1:$BK$1,0))/INDEX('Planning CPRP'!$G$10:$BA$168,MATCH('Planning Ngrps'!$A78,'Planning CPRP'!$A$10:$A$170,0),MATCH('Planning Ngrps'!AD$9,'Planning CPRP'!$G$9:$BA$9,0)),"")</f>
        <v/>
      </c>
      <c r="AE78" s="158" t="str">
        <f>IFERROR(INDEX('Jan 2019'!$G$2:$BK$158,MATCH('Planning Ngrps'!$A78,'Jan 2019'!$A$2:$A$160,0),MATCH(AE$9,'Jan 2019'!$G$1:$BK$1,0))/INDEX('Planning CPRP'!$G$10:$BA$168,MATCH('Planning Ngrps'!$A78,'Planning CPRP'!$A$10:$A$170,0),MATCH('Planning Ngrps'!AE$9,'Planning CPRP'!$G$9:$BA$9,0)),"")</f>
        <v/>
      </c>
      <c r="AF78" s="158" t="str">
        <f>IFERROR(INDEX('Jan 2019'!$G$2:$BK$158,MATCH('Planning Ngrps'!$A78,'Jan 2019'!$A$2:$A$160,0),MATCH(AF$9,'Jan 2019'!$G$1:$BK$1,0))/INDEX('Planning CPRP'!$G$10:$BA$168,MATCH('Planning Ngrps'!$A78,'Planning CPRP'!$A$10:$A$170,0),MATCH('Planning Ngrps'!AF$9,'Planning CPRP'!$G$9:$BA$9,0)),"")</f>
        <v/>
      </c>
      <c r="AG78" s="158" t="str">
        <f>IFERROR(INDEX('Jan 2019'!$G$2:$BK$158,MATCH('Planning Ngrps'!$A78,'Jan 2019'!$A$2:$A$160,0),MATCH(AG$9,'Jan 2019'!$G$1:$BK$1,0))/INDEX('Planning CPRP'!$G$10:$BA$168,MATCH('Planning Ngrps'!$A78,'Planning CPRP'!$A$10:$A$170,0),MATCH('Planning Ngrps'!AG$9,'Planning CPRP'!$G$9:$BA$9,0)),"")</f>
        <v/>
      </c>
      <c r="AH78" s="158" t="str">
        <f>IFERROR(INDEX('Jan 2019'!$G$2:$BK$158,MATCH('Planning Ngrps'!$A78,'Jan 2019'!$A$2:$A$160,0),MATCH(AH$9,'Jan 2019'!$G$1:$BK$1,0))/INDEX('Planning CPRP'!$G$10:$BA$168,MATCH('Planning Ngrps'!$A78,'Planning CPRP'!$A$10:$A$170,0),MATCH('Planning Ngrps'!AH$9,'Planning CPRP'!$G$9:$BA$9,0)),"")</f>
        <v/>
      </c>
      <c r="AI78" s="158" t="str">
        <f>IFERROR(INDEX('Jan 2019'!$G$2:$BK$158,MATCH('Planning Ngrps'!$A78,'Jan 2019'!$A$2:$A$160,0),MATCH(AI$9,'Jan 2019'!$G$1:$BK$1,0))/INDEX('Planning CPRP'!$G$10:$BA$168,MATCH('Planning Ngrps'!$A78,'Planning CPRP'!$A$10:$A$170,0),MATCH('Planning Ngrps'!AI$9,'Planning CPRP'!$G$9:$BA$9,0)),"")</f>
        <v/>
      </c>
      <c r="AJ78" s="158" t="str">
        <f>IFERROR(INDEX('Jan 2019'!$G$2:$BK$158,MATCH('Planning Ngrps'!$A78,'Jan 2019'!$A$2:$A$160,0),MATCH(AJ$9,'Jan 2019'!$G$1:$BK$1,0))/INDEX('Planning CPRP'!$G$10:$BA$168,MATCH('Planning Ngrps'!$A78,'Planning CPRP'!$A$10:$A$170,0),MATCH('Planning Ngrps'!AJ$9,'Planning CPRP'!$G$9:$BA$9,0)),"")</f>
        <v/>
      </c>
      <c r="AK78" s="158" t="str">
        <f>IFERROR(INDEX('Jan 2019'!$G$2:$BK$158,MATCH('Planning Ngrps'!$A78,'Jan 2019'!$A$2:$A$160,0),MATCH(AK$9,'Jan 2019'!$G$1:$BK$1,0))/INDEX('Planning CPRP'!$G$10:$BA$168,MATCH('Planning Ngrps'!$A78,'Planning CPRP'!$A$10:$A$170,0),MATCH('Planning Ngrps'!AK$9,'Planning CPRP'!$G$9:$BA$9,0)),"")</f>
        <v/>
      </c>
      <c r="AL78" s="158" t="str">
        <f>IFERROR(INDEX('Jan 2019'!$G$2:$BK$158,MATCH('Planning Ngrps'!$A78,'Jan 2019'!$A$2:$A$160,0),MATCH(AL$9,'Jan 2019'!$G$1:$BK$1,0))/INDEX('Planning CPRP'!$G$10:$BA$168,MATCH('Planning Ngrps'!$A78,'Planning CPRP'!$A$10:$A$170,0),MATCH('Planning Ngrps'!AL$9,'Planning CPRP'!$G$9:$BA$9,0)),"")</f>
        <v/>
      </c>
      <c r="AM78" s="158" t="str">
        <f>IFERROR(INDEX('Jan 2019'!$G$2:$BK$158,MATCH('Planning Ngrps'!$A78,'Jan 2019'!$A$2:$A$160,0),MATCH(AM$9,'Jan 2019'!$G$1:$BK$1,0))/INDEX('Planning CPRP'!$G$10:$BA$168,MATCH('Planning Ngrps'!$A78,'Planning CPRP'!$A$10:$A$170,0),MATCH('Planning Ngrps'!AM$9,'Planning CPRP'!$G$9:$BA$9,0)),"")</f>
        <v/>
      </c>
      <c r="AN78" s="158" t="str">
        <f>IFERROR(INDEX('Jan 2019'!$G$2:$BK$158,MATCH('Planning Ngrps'!$A78,'Jan 2019'!$A$2:$A$160,0),MATCH(AN$9,'Jan 2019'!$G$1:$BK$1,0))/INDEX('Planning CPRP'!$G$10:$BA$168,MATCH('Planning Ngrps'!$A78,'Planning CPRP'!$A$10:$A$170,0),MATCH('Planning Ngrps'!AN$9,'Planning CPRP'!$G$9:$BA$9,0)),"")</f>
        <v/>
      </c>
      <c r="AO78" s="158" t="str">
        <f>IFERROR(INDEX('Jan 2019'!$G$2:$BK$158,MATCH('Planning Ngrps'!$A78,'Jan 2019'!$A$2:$A$160,0),MATCH(AO$9,'Jan 2019'!$G$1:$BK$1,0))/INDEX('Planning CPRP'!$G$10:$BA$168,MATCH('Planning Ngrps'!$A78,'Planning CPRP'!$A$10:$A$170,0),MATCH('Planning Ngrps'!AO$9,'Planning CPRP'!$G$9:$BA$9,0)),"")</f>
        <v/>
      </c>
      <c r="AP78" s="158" t="str">
        <f>IFERROR(INDEX('Jan 2019'!$G$2:$BK$158,MATCH('Planning Ngrps'!$A78,'Jan 2019'!$A$2:$A$160,0),MATCH(AP$9,'Jan 2019'!$G$1:$BK$1,0))/INDEX('Planning CPRP'!$G$10:$BA$168,MATCH('Planning Ngrps'!$A78,'Planning CPRP'!$A$10:$A$170,0),MATCH('Planning Ngrps'!AP$9,'Planning CPRP'!$G$9:$BA$9,0)),"")</f>
        <v/>
      </c>
      <c r="AQ78" s="158" t="str">
        <f>IFERROR(INDEX('Jan 2019'!$G$2:$BK$158,MATCH('Planning Ngrps'!$A78,'Jan 2019'!$A$2:$A$160,0),MATCH(AQ$9,'Jan 2019'!$G$1:$BK$1,0))/INDEX('Planning CPRP'!$G$10:$BA$168,MATCH('Planning Ngrps'!$A78,'Planning CPRP'!$A$10:$A$170,0),MATCH('Planning Ngrps'!AQ$9,'Planning CPRP'!$G$9:$BA$9,0)),"")</f>
        <v/>
      </c>
      <c r="AR78" s="158" t="str">
        <f>IFERROR(INDEX('Jan 2019'!$G$2:$BK$158,MATCH('Planning Ngrps'!$A78,'Jan 2019'!$A$2:$A$160,0),MATCH(AR$9,'Jan 2019'!$G$1:$BK$1,0))/INDEX('Planning CPRP'!$G$10:$BA$168,MATCH('Planning Ngrps'!$A78,'Planning CPRP'!$A$10:$A$170,0),MATCH('Planning Ngrps'!AR$9,'Planning CPRP'!$G$9:$BA$9,0)),"")</f>
        <v/>
      </c>
      <c r="AS78" s="158" t="str">
        <f>IFERROR(INDEX('Jan 2019'!$G$2:$BK$158,MATCH('Planning Ngrps'!$A78,'Jan 2019'!$A$2:$A$160,0),MATCH(AS$9,'Jan 2019'!$G$1:$BK$1,0))/INDEX('Planning CPRP'!$G$10:$BA$168,MATCH('Planning Ngrps'!$A78,'Planning CPRP'!$A$10:$A$170,0),MATCH('Planning Ngrps'!AS$9,'Planning CPRP'!$G$9:$BA$9,0)),"")</f>
        <v/>
      </c>
      <c r="AT78" s="158" t="str">
        <f>IFERROR(INDEX('Jan 2019'!$G$2:$BK$158,MATCH('Planning Ngrps'!$A78,'Jan 2019'!$A$2:$A$160,0),MATCH(AT$9,'Jan 2019'!$G$1:$BK$1,0))/INDEX('Planning CPRP'!$G$10:$BA$168,MATCH('Planning Ngrps'!$A78,'Planning CPRP'!$A$10:$A$170,0),MATCH('Planning Ngrps'!AT$9,'Planning CPRP'!$G$9:$BA$9,0)),"")</f>
        <v/>
      </c>
      <c r="AU78" s="158" t="str">
        <f>IFERROR(INDEX('Jan 2019'!$G$2:$BK$158,MATCH('Planning Ngrps'!$A78,'Jan 2019'!$A$2:$A$160,0),MATCH(AU$9,'Jan 2019'!$G$1:$BK$1,0))/INDEX('Planning CPRP'!$G$10:$BA$168,MATCH('Planning Ngrps'!$A78,'Planning CPRP'!$A$10:$A$170,0),MATCH('Planning Ngrps'!AU$9,'Planning CPRP'!$G$9:$BA$9,0)),"")</f>
        <v/>
      </c>
      <c r="AV78" s="158" t="str">
        <f>IFERROR(INDEX('Jan 2019'!$G$2:$BK$158,MATCH('Planning Ngrps'!$A78,'Jan 2019'!$A$2:$A$160,0),MATCH(AV$9,'Jan 2019'!$G$1:$BK$1,0))/INDEX('Planning CPRP'!$G$10:$BA$168,MATCH('Planning Ngrps'!$A78,'Planning CPRP'!$A$10:$A$170,0),MATCH('Planning Ngrps'!AV$9,'Planning CPRP'!$G$9:$BA$9,0)),"")</f>
        <v/>
      </c>
      <c r="AW78" s="158" t="str">
        <f>IFERROR(INDEX('Jan 2019'!$G$2:$BK$158,MATCH('Planning Ngrps'!$A78,'Jan 2019'!$A$2:$A$160,0),MATCH(AW$9,'Jan 2019'!$G$1:$BK$1,0))/INDEX('Planning CPRP'!$G$10:$BA$168,MATCH('Planning Ngrps'!$A78,'Planning CPRP'!$A$10:$A$170,0),MATCH('Planning Ngrps'!AW$9,'Planning CPRP'!$G$9:$BA$9,0)),"")</f>
        <v/>
      </c>
      <c r="AX78" s="158" t="str">
        <f>IFERROR(INDEX('Jan 2019'!$G$2:$BK$158,MATCH('Planning Ngrps'!$A78,'Jan 2019'!$A$2:$A$160,0),MATCH(AX$9,'Jan 2019'!$G$1:$BK$1,0))/INDEX('Planning CPRP'!$G$10:$BA$168,MATCH('Planning Ngrps'!$A78,'Planning CPRP'!$A$10:$A$170,0),MATCH('Planning Ngrps'!AX$9,'Planning CPRP'!$G$9:$BA$9,0)),"")</f>
        <v/>
      </c>
      <c r="AY78" s="158" t="str">
        <f>IFERROR(INDEX('Jan 2019'!$G$2:$BK$158,MATCH('Planning Ngrps'!$A78,'Jan 2019'!$A$2:$A$160,0),MATCH(AY$9,'Jan 2019'!$G$1:$BK$1,0))/INDEX('Planning CPRP'!$G$10:$BA$168,MATCH('Planning Ngrps'!$A78,'Planning CPRP'!$A$10:$A$170,0),MATCH('Planning Ngrps'!AY$9,'Planning CPRP'!$G$9:$BA$9,0)),"")</f>
        <v/>
      </c>
      <c r="AZ78" s="158" t="str">
        <f>IFERROR(INDEX('Jan 2019'!$G$2:$BK$158,MATCH('Planning Ngrps'!$A78,'Jan 2019'!$A$2:$A$160,0),MATCH(AZ$9,'Jan 2019'!$G$1:$BK$1,0))/INDEX('Planning CPRP'!$G$10:$BA$168,MATCH('Planning Ngrps'!$A78,'Planning CPRP'!$A$10:$A$170,0),MATCH('Planning Ngrps'!AZ$9,'Planning CPRP'!$G$9:$BA$9,0)),"")</f>
        <v/>
      </c>
      <c r="BA78" s="158" t="str">
        <f>IFERROR(INDEX('Jan 2019'!$G$2:$BK$158,MATCH('Planning Ngrps'!$A78,'Jan 2019'!$A$2:$A$160,0),MATCH(BA$9,'Jan 2019'!$G$1:$BK$1,0))/INDEX('Planning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IFERROR(INDEX('Jan 2019'!$G$2:$BK$158,MATCH('Planning Ngrps'!$A79,'Jan 2019'!$A$2:$A$160,0),MATCH(G$9,'Jan 2019'!$G$1:$BK$1,0))/INDEX('Planning CPRP'!$G$10:$BA$168,MATCH('Planning Ngrps'!$A79,'Planning CPRP'!$A$10:$A$170,0),MATCH('Planning Ngrps'!G$9,'Planning CPRP'!$G$9:$BA$9,0)),"")</f>
        <v/>
      </c>
      <c r="H79" s="158" t="str">
        <f>IFERROR(INDEX('Jan 2019'!$G$2:$BK$158,MATCH('Planning Ngrps'!$A79,'Jan 2019'!$A$2:$A$160,0),MATCH(H$9,'Jan 2019'!$G$1:$BK$1,0))/INDEX('Planning CPRP'!$G$10:$BA$168,MATCH('Planning Ngrps'!$A79,'Planning CPRP'!$A$10:$A$170,0),MATCH('Planning Ngrps'!H$9,'Planning CPRP'!$G$9:$BA$9,0)),"")</f>
        <v/>
      </c>
      <c r="I79" s="158" t="str">
        <f>IFERROR(INDEX('Jan 2019'!$G$2:$BK$158,MATCH('Planning Ngrps'!$A79,'Jan 2019'!$A$2:$A$160,0),MATCH(I$9,'Jan 2019'!$G$1:$BK$1,0))/INDEX('Planning CPRP'!$G$10:$BA$168,MATCH('Planning Ngrps'!$A79,'Planning CPRP'!$A$10:$A$170,0),MATCH('Planning Ngrps'!I$9,'Planning CPRP'!$G$9:$BA$9,0)),"")</f>
        <v/>
      </c>
      <c r="J79" s="158" t="str">
        <f>IFERROR(INDEX('Jan 2019'!$G$2:$BK$158,MATCH('Planning Ngrps'!$A79,'Jan 2019'!$A$2:$A$160,0),MATCH(J$9,'Jan 2019'!$G$1:$BK$1,0))/INDEX('Planning CPRP'!$G$10:$BA$168,MATCH('Planning Ngrps'!$A79,'Planning CPRP'!$A$10:$A$170,0),MATCH('Planning Ngrps'!J$9,'Planning CPRP'!$G$9:$BA$9,0)),"")</f>
        <v/>
      </c>
      <c r="K79" s="158" t="str">
        <f>IFERROR(INDEX('Jan 2019'!$G$2:$BK$158,MATCH('Planning Ngrps'!$A79,'Jan 2019'!$A$2:$A$160,0),MATCH(K$9,'Jan 2019'!$G$1:$BK$1,0))/INDEX('Planning CPRP'!$G$10:$BA$168,MATCH('Planning Ngrps'!$A79,'Planning CPRP'!$A$10:$A$170,0),MATCH('Planning Ngrps'!K$9,'Planning CPRP'!$G$9:$BA$9,0)),"")</f>
        <v/>
      </c>
      <c r="L79" s="158" t="str">
        <f>IFERROR(INDEX('Jan 2019'!$G$2:$BK$158,MATCH('Planning Ngrps'!$A79,'Jan 2019'!$A$2:$A$160,0),MATCH(L$9,'Jan 2019'!$G$1:$BK$1,0))/INDEX('Planning CPRP'!$G$10:$BA$168,MATCH('Planning Ngrps'!$A79,'Planning CPRP'!$A$10:$A$170,0),MATCH('Planning Ngrps'!L$9,'Planning CPRP'!$G$9:$BA$9,0)),"")</f>
        <v/>
      </c>
      <c r="M79" s="158" t="str">
        <f>IFERROR(INDEX('Jan 2019'!$G$2:$BK$158,MATCH('Planning Ngrps'!$A79,'Jan 2019'!$A$2:$A$160,0),MATCH(M$9,'Jan 2019'!$G$1:$BK$1,0))/INDEX('Planning CPRP'!$G$10:$BA$168,MATCH('Planning Ngrps'!$A79,'Planning CPRP'!$A$10:$A$170,0),MATCH('Planning Ngrps'!M$9,'Planning CPRP'!$G$9:$BA$9,0)),"")</f>
        <v/>
      </c>
      <c r="N79" s="158" t="str">
        <f>IFERROR(INDEX('Jan 2019'!$G$2:$BK$158,MATCH('Planning Ngrps'!$A79,'Jan 2019'!$A$2:$A$160,0),MATCH(N$9,'Jan 2019'!$G$1:$BK$1,0))/INDEX('Planning CPRP'!$G$10:$BA$168,MATCH('Planning Ngrps'!$A79,'Planning CPRP'!$A$10:$A$170,0),MATCH('Planning Ngrps'!N$9,'Planning CPRP'!$G$9:$BA$9,0)),"")</f>
        <v/>
      </c>
      <c r="O79" s="158" t="str">
        <f>IFERROR(INDEX('Jan 2019'!$G$2:$BK$158,MATCH('Planning Ngrps'!$A79,'Jan 2019'!$A$2:$A$160,0),MATCH(O$9,'Jan 2019'!$G$1:$BK$1,0))/INDEX('Planning CPRP'!$G$10:$BA$168,MATCH('Planning Ngrps'!$A79,'Planning CPRP'!$A$10:$A$170,0),MATCH('Planning Ngrps'!O$9,'Planning CPRP'!$G$9:$BA$9,0)),"")</f>
        <v/>
      </c>
      <c r="P79" s="158" t="str">
        <f>IFERROR(INDEX('Jan 2019'!$G$2:$BK$158,MATCH('Planning Ngrps'!$A79,'Jan 2019'!$A$2:$A$160,0),MATCH(P$9,'Jan 2019'!$G$1:$BK$1,0))/INDEX('Planning CPRP'!$G$10:$BA$168,MATCH('Planning Ngrps'!$A79,'Planning CPRP'!$A$10:$A$170,0),MATCH('Planning Ngrps'!P$9,'Planning CPRP'!$G$9:$BA$9,0)),"")</f>
        <v/>
      </c>
      <c r="Q79" s="158" t="str">
        <f>IFERROR(INDEX('Jan 2019'!$G$2:$BK$158,MATCH('Planning Ngrps'!$A79,'Jan 2019'!$A$2:$A$160,0),MATCH(Q$9,'Jan 2019'!$G$1:$BK$1,0))/INDEX('Planning CPRP'!$G$10:$BA$168,MATCH('Planning Ngrps'!$A79,'Planning CPRP'!$A$10:$A$170,0),MATCH('Planning Ngrps'!Q$9,'Planning CPRP'!$G$9:$BA$9,0)),"")</f>
        <v/>
      </c>
      <c r="R79" s="158" t="str">
        <f>IFERROR(INDEX('Jan 2019'!$G$2:$BK$158,MATCH('Planning Ngrps'!$A79,'Jan 2019'!$A$2:$A$160,0),MATCH(R$9,'Jan 2019'!$G$1:$BK$1,0))/INDEX('Planning CPRP'!$G$10:$BA$168,MATCH('Planning Ngrps'!$A79,'Planning CPRP'!$A$10:$A$170,0),MATCH('Planning Ngrps'!R$9,'Planning CPRP'!$G$9:$BA$9,0)),"")</f>
        <v/>
      </c>
      <c r="S79" s="158" t="str">
        <f>IFERROR(INDEX('Jan 2019'!$G$2:$BK$158,MATCH('Planning Ngrps'!$A79,'Jan 2019'!$A$2:$A$160,0),MATCH(S$9,'Jan 2019'!$G$1:$BK$1,0))/INDEX('Planning CPRP'!$G$10:$BA$168,MATCH('Planning Ngrps'!$A79,'Planning CPRP'!$A$10:$A$170,0),MATCH('Planning Ngrps'!S$9,'Planning CPRP'!$G$9:$BA$9,0)),"")</f>
        <v/>
      </c>
      <c r="T79" s="158" t="str">
        <f>IFERROR(INDEX('Jan 2019'!$G$2:$BK$158,MATCH('Planning Ngrps'!$A79,'Jan 2019'!$A$2:$A$160,0),MATCH(T$9,'Jan 2019'!$G$1:$BK$1,0))/INDEX('Planning CPRP'!$G$10:$BA$168,MATCH('Planning Ngrps'!$A79,'Planning CPRP'!$A$10:$A$170,0),MATCH('Planning Ngrps'!T$9,'Planning CPRP'!$G$9:$BA$9,0)),"")</f>
        <v/>
      </c>
      <c r="U79" s="158" t="str">
        <f>IFERROR(INDEX('Jan 2019'!$G$2:$BK$158,MATCH('Planning Ngrps'!$A79,'Jan 2019'!$A$2:$A$160,0),MATCH(U$9,'Jan 2019'!$G$1:$BK$1,0))/INDEX('Planning CPRP'!$G$10:$BA$168,MATCH('Planning Ngrps'!$A79,'Planning CPRP'!$A$10:$A$170,0),MATCH('Planning Ngrps'!U$9,'Planning CPRP'!$G$9:$BA$9,0)),"")</f>
        <v/>
      </c>
      <c r="V79" s="158" t="str">
        <f>IFERROR(INDEX('Jan 2019'!$G$2:$BK$158,MATCH('Planning Ngrps'!$A79,'Jan 2019'!$A$2:$A$160,0),MATCH(V$9,'Jan 2019'!$G$1:$BK$1,0))/INDEX('Planning CPRP'!$G$10:$BA$168,MATCH('Planning Ngrps'!$A79,'Planning CPRP'!$A$10:$A$170,0),MATCH('Planning Ngrps'!V$9,'Planning CPRP'!$G$9:$BA$9,0)),"")</f>
        <v/>
      </c>
      <c r="W79" s="158" t="str">
        <f>IFERROR(INDEX('Jan 2019'!$G$2:$BK$158,MATCH('Planning Ngrps'!$A79,'Jan 2019'!$A$2:$A$160,0),MATCH(W$9,'Jan 2019'!$G$1:$BK$1,0))/INDEX('Planning CPRP'!$G$10:$BA$168,MATCH('Planning Ngrps'!$A79,'Planning CPRP'!$A$10:$A$170,0),MATCH('Planning Ngrps'!W$9,'Planning CPRP'!$G$9:$BA$9,0)),"")</f>
        <v/>
      </c>
      <c r="X79" s="158" t="str">
        <f>IFERROR(INDEX('Jan 2019'!$G$2:$BK$158,MATCH('Planning Ngrps'!$A79,'Jan 2019'!$A$2:$A$160,0),MATCH(X$9,'Jan 2019'!$G$1:$BK$1,0))/INDEX('Planning CPRP'!$G$10:$BA$168,MATCH('Planning Ngrps'!$A79,'Planning CPRP'!$A$10:$A$170,0),MATCH('Planning Ngrps'!X$9,'Planning CPRP'!$G$9:$BA$9,0)),"")</f>
        <v/>
      </c>
      <c r="Y79" s="158" t="str">
        <f>IFERROR(INDEX('Jan 2019'!$G$2:$BK$158,MATCH('Planning Ngrps'!$A79,'Jan 2019'!$A$2:$A$160,0),MATCH(Y$9,'Jan 2019'!$G$1:$BK$1,0))/INDEX('Planning CPRP'!$G$10:$BA$168,MATCH('Planning Ngrps'!$A79,'Planning CPRP'!$A$10:$A$170,0),MATCH('Planning Ngrps'!Y$9,'Planning CPRP'!$G$9:$BA$9,0)),"")</f>
        <v/>
      </c>
      <c r="Z79" s="158" t="str">
        <f>IFERROR(INDEX('Jan 2019'!$G$2:$BK$158,MATCH('Planning Ngrps'!$A79,'Jan 2019'!$A$2:$A$160,0),MATCH(Z$9,'Jan 2019'!$G$1:$BK$1,0))/INDEX('Planning CPRP'!$G$10:$BA$168,MATCH('Planning Ngrps'!$A79,'Planning CPRP'!$A$10:$A$170,0),MATCH('Planning Ngrps'!Z$9,'Planning CPRP'!$G$9:$BA$9,0)),"")</f>
        <v/>
      </c>
      <c r="AA79" s="158" t="str">
        <f>IFERROR(INDEX('Jan 2019'!$G$2:$BK$158,MATCH('Planning Ngrps'!$A79,'Jan 2019'!$A$2:$A$160,0),MATCH(AA$9,'Jan 2019'!$G$1:$BK$1,0))/INDEX('Planning CPRP'!$G$10:$BA$168,MATCH('Planning Ngrps'!$A79,'Planning CPRP'!$A$10:$A$170,0),MATCH('Planning Ngrps'!AA$9,'Planning CPRP'!$G$9:$BA$9,0)),"")</f>
        <v/>
      </c>
      <c r="AB79" s="158" t="str">
        <f>IFERROR(INDEX('Jan 2019'!$G$2:$BK$158,MATCH('Planning Ngrps'!$A79,'Jan 2019'!$A$2:$A$160,0),MATCH(AB$9,'Jan 2019'!$G$1:$BK$1,0))/INDEX('Planning CPRP'!$G$10:$BA$168,MATCH('Planning Ngrps'!$A79,'Planning CPRP'!$A$10:$A$170,0),MATCH('Planning Ngrps'!AB$9,'Planning CPRP'!$G$9:$BA$9,0)),"")</f>
        <v/>
      </c>
      <c r="AC79" s="158" t="str">
        <f>IFERROR(INDEX('Jan 2019'!$G$2:$BK$158,MATCH('Planning Ngrps'!$A79,'Jan 2019'!$A$2:$A$160,0),MATCH(AC$9,'Jan 2019'!$G$1:$BK$1,0))/INDEX('Planning CPRP'!$G$10:$BA$168,MATCH('Planning Ngrps'!$A79,'Planning CPRP'!$A$10:$A$170,0),MATCH('Planning Ngrps'!AC$9,'Planning CPRP'!$G$9:$BA$9,0)),"")</f>
        <v/>
      </c>
      <c r="AD79" s="158" t="str">
        <f>IFERROR(INDEX('Jan 2019'!$G$2:$BK$158,MATCH('Planning Ngrps'!$A79,'Jan 2019'!$A$2:$A$160,0),MATCH(AD$9,'Jan 2019'!$G$1:$BK$1,0))/INDEX('Planning CPRP'!$G$10:$BA$168,MATCH('Planning Ngrps'!$A79,'Planning CPRP'!$A$10:$A$170,0),MATCH('Planning Ngrps'!AD$9,'Planning CPRP'!$G$9:$BA$9,0)),"")</f>
        <v/>
      </c>
      <c r="AE79" s="158" t="str">
        <f>IFERROR(INDEX('Jan 2019'!$G$2:$BK$158,MATCH('Planning Ngrps'!$A79,'Jan 2019'!$A$2:$A$160,0),MATCH(AE$9,'Jan 2019'!$G$1:$BK$1,0))/INDEX('Planning CPRP'!$G$10:$BA$168,MATCH('Planning Ngrps'!$A79,'Planning CPRP'!$A$10:$A$170,0),MATCH('Planning Ngrps'!AE$9,'Planning CPRP'!$G$9:$BA$9,0)),"")</f>
        <v/>
      </c>
      <c r="AF79" s="158" t="str">
        <f>IFERROR(INDEX('Jan 2019'!$G$2:$BK$158,MATCH('Planning Ngrps'!$A79,'Jan 2019'!$A$2:$A$160,0),MATCH(AF$9,'Jan 2019'!$G$1:$BK$1,0))/INDEX('Planning CPRP'!$G$10:$BA$168,MATCH('Planning Ngrps'!$A79,'Planning CPRP'!$A$10:$A$170,0),MATCH('Planning Ngrps'!AF$9,'Planning CPRP'!$G$9:$BA$9,0)),"")</f>
        <v/>
      </c>
      <c r="AG79" s="158" t="str">
        <f>IFERROR(INDEX('Jan 2019'!$G$2:$BK$158,MATCH('Planning Ngrps'!$A79,'Jan 2019'!$A$2:$A$160,0),MATCH(AG$9,'Jan 2019'!$G$1:$BK$1,0))/INDEX('Planning CPRP'!$G$10:$BA$168,MATCH('Planning Ngrps'!$A79,'Planning CPRP'!$A$10:$A$170,0),MATCH('Planning Ngrps'!AG$9,'Planning CPRP'!$G$9:$BA$9,0)),"")</f>
        <v/>
      </c>
      <c r="AH79" s="158" t="str">
        <f>IFERROR(INDEX('Jan 2019'!$G$2:$BK$158,MATCH('Planning Ngrps'!$A79,'Jan 2019'!$A$2:$A$160,0),MATCH(AH$9,'Jan 2019'!$G$1:$BK$1,0))/INDEX('Planning CPRP'!$G$10:$BA$168,MATCH('Planning Ngrps'!$A79,'Planning CPRP'!$A$10:$A$170,0),MATCH('Planning Ngrps'!AH$9,'Planning CPRP'!$G$9:$BA$9,0)),"")</f>
        <v/>
      </c>
      <c r="AI79" s="158" t="str">
        <f>IFERROR(INDEX('Jan 2019'!$G$2:$BK$158,MATCH('Planning Ngrps'!$A79,'Jan 2019'!$A$2:$A$160,0),MATCH(AI$9,'Jan 2019'!$G$1:$BK$1,0))/INDEX('Planning CPRP'!$G$10:$BA$168,MATCH('Planning Ngrps'!$A79,'Planning CPRP'!$A$10:$A$170,0),MATCH('Planning Ngrps'!AI$9,'Planning CPRP'!$G$9:$BA$9,0)),"")</f>
        <v/>
      </c>
      <c r="AJ79" s="158" t="str">
        <f>IFERROR(INDEX('Jan 2019'!$G$2:$BK$158,MATCH('Planning Ngrps'!$A79,'Jan 2019'!$A$2:$A$160,0),MATCH(AJ$9,'Jan 2019'!$G$1:$BK$1,0))/INDEX('Planning CPRP'!$G$10:$BA$168,MATCH('Planning Ngrps'!$A79,'Planning CPRP'!$A$10:$A$170,0),MATCH('Planning Ngrps'!AJ$9,'Planning CPRP'!$G$9:$BA$9,0)),"")</f>
        <v/>
      </c>
      <c r="AK79" s="158" t="str">
        <f>IFERROR(INDEX('Jan 2019'!$G$2:$BK$158,MATCH('Planning Ngrps'!$A79,'Jan 2019'!$A$2:$A$160,0),MATCH(AK$9,'Jan 2019'!$G$1:$BK$1,0))/INDEX('Planning CPRP'!$G$10:$BA$168,MATCH('Planning Ngrps'!$A79,'Planning CPRP'!$A$10:$A$170,0),MATCH('Planning Ngrps'!AK$9,'Planning CPRP'!$G$9:$BA$9,0)),"")</f>
        <v/>
      </c>
      <c r="AL79" s="158" t="str">
        <f>IFERROR(INDEX('Jan 2019'!$G$2:$BK$158,MATCH('Planning Ngrps'!$A79,'Jan 2019'!$A$2:$A$160,0),MATCH(AL$9,'Jan 2019'!$G$1:$BK$1,0))/INDEX('Planning CPRP'!$G$10:$BA$168,MATCH('Planning Ngrps'!$A79,'Planning CPRP'!$A$10:$A$170,0),MATCH('Planning Ngrps'!AL$9,'Planning CPRP'!$G$9:$BA$9,0)),"")</f>
        <v/>
      </c>
      <c r="AM79" s="158" t="str">
        <f>IFERROR(INDEX('Jan 2019'!$G$2:$BK$158,MATCH('Planning Ngrps'!$A79,'Jan 2019'!$A$2:$A$160,0),MATCH(AM$9,'Jan 2019'!$G$1:$BK$1,0))/INDEX('Planning CPRP'!$G$10:$BA$168,MATCH('Planning Ngrps'!$A79,'Planning CPRP'!$A$10:$A$170,0),MATCH('Planning Ngrps'!AM$9,'Planning CPRP'!$G$9:$BA$9,0)),"")</f>
        <v/>
      </c>
      <c r="AN79" s="158" t="str">
        <f>IFERROR(INDEX('Jan 2019'!$G$2:$BK$158,MATCH('Planning Ngrps'!$A79,'Jan 2019'!$A$2:$A$160,0),MATCH(AN$9,'Jan 2019'!$G$1:$BK$1,0))/INDEX('Planning CPRP'!$G$10:$BA$168,MATCH('Planning Ngrps'!$A79,'Planning CPRP'!$A$10:$A$170,0),MATCH('Planning Ngrps'!AN$9,'Planning CPRP'!$G$9:$BA$9,0)),"")</f>
        <v/>
      </c>
      <c r="AO79" s="158" t="str">
        <f>IFERROR(INDEX('Jan 2019'!$G$2:$BK$158,MATCH('Planning Ngrps'!$A79,'Jan 2019'!$A$2:$A$160,0),MATCH(AO$9,'Jan 2019'!$G$1:$BK$1,0))/INDEX('Planning CPRP'!$G$10:$BA$168,MATCH('Planning Ngrps'!$A79,'Planning CPRP'!$A$10:$A$170,0),MATCH('Planning Ngrps'!AO$9,'Planning CPRP'!$G$9:$BA$9,0)),"")</f>
        <v/>
      </c>
      <c r="AP79" s="158" t="str">
        <f>IFERROR(INDEX('Jan 2019'!$G$2:$BK$158,MATCH('Planning Ngrps'!$A79,'Jan 2019'!$A$2:$A$160,0),MATCH(AP$9,'Jan 2019'!$G$1:$BK$1,0))/INDEX('Planning CPRP'!$G$10:$BA$168,MATCH('Planning Ngrps'!$A79,'Planning CPRP'!$A$10:$A$170,0),MATCH('Planning Ngrps'!AP$9,'Planning CPRP'!$G$9:$BA$9,0)),"")</f>
        <v/>
      </c>
      <c r="AQ79" s="158" t="str">
        <f>IFERROR(INDEX('Jan 2019'!$G$2:$BK$158,MATCH('Planning Ngrps'!$A79,'Jan 2019'!$A$2:$A$160,0),MATCH(AQ$9,'Jan 2019'!$G$1:$BK$1,0))/INDEX('Planning CPRP'!$G$10:$BA$168,MATCH('Planning Ngrps'!$A79,'Planning CPRP'!$A$10:$A$170,0),MATCH('Planning Ngrps'!AQ$9,'Planning CPRP'!$G$9:$BA$9,0)),"")</f>
        <v/>
      </c>
      <c r="AR79" s="158" t="str">
        <f>IFERROR(INDEX('Jan 2019'!$G$2:$BK$158,MATCH('Planning Ngrps'!$A79,'Jan 2019'!$A$2:$A$160,0),MATCH(AR$9,'Jan 2019'!$G$1:$BK$1,0))/INDEX('Planning CPRP'!$G$10:$BA$168,MATCH('Planning Ngrps'!$A79,'Planning CPRP'!$A$10:$A$170,0),MATCH('Planning Ngrps'!AR$9,'Planning CPRP'!$G$9:$BA$9,0)),"")</f>
        <v/>
      </c>
      <c r="AS79" s="158" t="str">
        <f>IFERROR(INDEX('Jan 2019'!$G$2:$BK$158,MATCH('Planning Ngrps'!$A79,'Jan 2019'!$A$2:$A$160,0),MATCH(AS$9,'Jan 2019'!$G$1:$BK$1,0))/INDEX('Planning CPRP'!$G$10:$BA$168,MATCH('Planning Ngrps'!$A79,'Planning CPRP'!$A$10:$A$170,0),MATCH('Planning Ngrps'!AS$9,'Planning CPRP'!$G$9:$BA$9,0)),"")</f>
        <v/>
      </c>
      <c r="AT79" s="158" t="str">
        <f>IFERROR(INDEX('Jan 2019'!$G$2:$BK$158,MATCH('Planning Ngrps'!$A79,'Jan 2019'!$A$2:$A$160,0),MATCH(AT$9,'Jan 2019'!$G$1:$BK$1,0))/INDEX('Planning CPRP'!$G$10:$BA$168,MATCH('Planning Ngrps'!$A79,'Planning CPRP'!$A$10:$A$170,0),MATCH('Planning Ngrps'!AT$9,'Planning CPRP'!$G$9:$BA$9,0)),"")</f>
        <v/>
      </c>
      <c r="AU79" s="158" t="str">
        <f>IFERROR(INDEX('Jan 2019'!$G$2:$BK$158,MATCH('Planning Ngrps'!$A79,'Jan 2019'!$A$2:$A$160,0),MATCH(AU$9,'Jan 2019'!$G$1:$BK$1,0))/INDEX('Planning CPRP'!$G$10:$BA$168,MATCH('Planning Ngrps'!$A79,'Planning CPRP'!$A$10:$A$170,0),MATCH('Planning Ngrps'!AU$9,'Planning CPRP'!$G$9:$BA$9,0)),"")</f>
        <v/>
      </c>
      <c r="AV79" s="158" t="str">
        <f>IFERROR(INDEX('Jan 2019'!$G$2:$BK$158,MATCH('Planning Ngrps'!$A79,'Jan 2019'!$A$2:$A$160,0),MATCH(AV$9,'Jan 2019'!$G$1:$BK$1,0))/INDEX('Planning CPRP'!$G$10:$BA$168,MATCH('Planning Ngrps'!$A79,'Planning CPRP'!$A$10:$A$170,0),MATCH('Planning Ngrps'!AV$9,'Planning CPRP'!$G$9:$BA$9,0)),"")</f>
        <v/>
      </c>
      <c r="AW79" s="158" t="str">
        <f>IFERROR(INDEX('Jan 2019'!$G$2:$BK$158,MATCH('Planning Ngrps'!$A79,'Jan 2019'!$A$2:$A$160,0),MATCH(AW$9,'Jan 2019'!$G$1:$BK$1,0))/INDEX('Planning CPRP'!$G$10:$BA$168,MATCH('Planning Ngrps'!$A79,'Planning CPRP'!$A$10:$A$170,0),MATCH('Planning Ngrps'!AW$9,'Planning CPRP'!$G$9:$BA$9,0)),"")</f>
        <v/>
      </c>
      <c r="AX79" s="158" t="str">
        <f>IFERROR(INDEX('Jan 2019'!$G$2:$BK$158,MATCH('Planning Ngrps'!$A79,'Jan 2019'!$A$2:$A$160,0),MATCH(AX$9,'Jan 2019'!$G$1:$BK$1,0))/INDEX('Planning CPRP'!$G$10:$BA$168,MATCH('Planning Ngrps'!$A79,'Planning CPRP'!$A$10:$A$170,0),MATCH('Planning Ngrps'!AX$9,'Planning CPRP'!$G$9:$BA$9,0)),"")</f>
        <v/>
      </c>
      <c r="AY79" s="158" t="str">
        <f>IFERROR(INDEX('Jan 2019'!$G$2:$BK$158,MATCH('Planning Ngrps'!$A79,'Jan 2019'!$A$2:$A$160,0),MATCH(AY$9,'Jan 2019'!$G$1:$BK$1,0))/INDEX('Planning CPRP'!$G$10:$BA$168,MATCH('Planning Ngrps'!$A79,'Planning CPRP'!$A$10:$A$170,0),MATCH('Planning Ngrps'!AY$9,'Planning CPRP'!$G$9:$BA$9,0)),"")</f>
        <v/>
      </c>
      <c r="AZ79" s="158" t="str">
        <f>IFERROR(INDEX('Jan 2019'!$G$2:$BK$158,MATCH('Planning Ngrps'!$A79,'Jan 2019'!$A$2:$A$160,0),MATCH(AZ$9,'Jan 2019'!$G$1:$BK$1,0))/INDEX('Planning CPRP'!$G$10:$BA$168,MATCH('Planning Ngrps'!$A79,'Planning CPRP'!$A$10:$A$170,0),MATCH('Planning Ngrps'!AZ$9,'Planning CPRP'!$G$9:$BA$9,0)),"")</f>
        <v/>
      </c>
      <c r="BA79" s="158" t="str">
        <f>IFERROR(INDEX('Jan 2019'!$G$2:$BK$158,MATCH('Planning Ngrps'!$A79,'Jan 2019'!$A$2:$A$160,0),MATCH(BA$9,'Jan 2019'!$G$1:$BK$1,0))/INDEX('Planning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IFERROR(INDEX('Jan 2019'!$G$2:$BK$158,MATCH('Planning Ngrps'!$A80,'Jan 2019'!$A$2:$A$160,0),MATCH(G$9,'Jan 2019'!$G$1:$BK$1,0))/INDEX('Planning CPRP'!$G$10:$BA$168,MATCH('Planning Ngrps'!$A80,'Planning CPRP'!$A$10:$A$170,0),MATCH('Planning Ngrps'!G$9,'Planning CPRP'!$G$9:$BA$9,0)),"")</f>
        <v/>
      </c>
      <c r="H80" s="158" t="str">
        <f>IFERROR(INDEX('Jan 2019'!$G$2:$BK$158,MATCH('Planning Ngrps'!$A80,'Jan 2019'!$A$2:$A$160,0),MATCH(H$9,'Jan 2019'!$G$1:$BK$1,0))/INDEX('Planning CPRP'!$G$10:$BA$168,MATCH('Planning Ngrps'!$A80,'Planning CPRP'!$A$10:$A$170,0),MATCH('Planning Ngrps'!H$9,'Planning CPRP'!$G$9:$BA$9,0)),"")</f>
        <v/>
      </c>
      <c r="I80" s="158" t="str">
        <f>IFERROR(INDEX('Jan 2019'!$G$2:$BK$158,MATCH('Planning Ngrps'!$A80,'Jan 2019'!$A$2:$A$160,0),MATCH(I$9,'Jan 2019'!$G$1:$BK$1,0))/INDEX('Planning CPRP'!$G$10:$BA$168,MATCH('Planning Ngrps'!$A80,'Planning CPRP'!$A$10:$A$170,0),MATCH('Planning Ngrps'!I$9,'Planning CPRP'!$G$9:$BA$9,0)),"")</f>
        <v/>
      </c>
      <c r="J80" s="158" t="str">
        <f>IFERROR(INDEX('Jan 2019'!$G$2:$BK$158,MATCH('Planning Ngrps'!$A80,'Jan 2019'!$A$2:$A$160,0),MATCH(J$9,'Jan 2019'!$G$1:$BK$1,0))/INDEX('Planning CPRP'!$G$10:$BA$168,MATCH('Planning Ngrps'!$A80,'Planning CPRP'!$A$10:$A$170,0),MATCH('Planning Ngrps'!J$9,'Planning CPRP'!$G$9:$BA$9,0)),"")</f>
        <v/>
      </c>
      <c r="K80" s="158" t="str">
        <f>IFERROR(INDEX('Jan 2019'!$G$2:$BK$158,MATCH('Planning Ngrps'!$A80,'Jan 2019'!$A$2:$A$160,0),MATCH(K$9,'Jan 2019'!$G$1:$BK$1,0))/INDEX('Planning CPRP'!$G$10:$BA$168,MATCH('Planning Ngrps'!$A80,'Planning CPRP'!$A$10:$A$170,0),MATCH('Planning Ngrps'!K$9,'Planning CPRP'!$G$9:$BA$9,0)),"")</f>
        <v/>
      </c>
      <c r="L80" s="158" t="str">
        <f>IFERROR(INDEX('Jan 2019'!$G$2:$BK$158,MATCH('Planning Ngrps'!$A80,'Jan 2019'!$A$2:$A$160,0),MATCH(L$9,'Jan 2019'!$G$1:$BK$1,0))/INDEX('Planning CPRP'!$G$10:$BA$168,MATCH('Planning Ngrps'!$A80,'Planning CPRP'!$A$10:$A$170,0),MATCH('Planning Ngrps'!L$9,'Planning CPRP'!$G$9:$BA$9,0)),"")</f>
        <v/>
      </c>
      <c r="M80" s="158" t="str">
        <f>IFERROR(INDEX('Jan 2019'!$G$2:$BK$158,MATCH('Planning Ngrps'!$A80,'Jan 2019'!$A$2:$A$160,0),MATCH(M$9,'Jan 2019'!$G$1:$BK$1,0))/INDEX('Planning CPRP'!$G$10:$BA$168,MATCH('Planning Ngrps'!$A80,'Planning CPRP'!$A$10:$A$170,0),MATCH('Planning Ngrps'!M$9,'Planning CPRP'!$G$9:$BA$9,0)),"")</f>
        <v/>
      </c>
      <c r="N80" s="158" t="str">
        <f>IFERROR(INDEX('Jan 2019'!$G$2:$BK$158,MATCH('Planning Ngrps'!$A80,'Jan 2019'!$A$2:$A$160,0),MATCH(N$9,'Jan 2019'!$G$1:$BK$1,0))/INDEX('Planning CPRP'!$G$10:$BA$168,MATCH('Planning Ngrps'!$A80,'Planning CPRP'!$A$10:$A$170,0),MATCH('Planning Ngrps'!N$9,'Planning CPRP'!$G$9:$BA$9,0)),"")</f>
        <v/>
      </c>
      <c r="O80" s="158" t="str">
        <f>IFERROR(INDEX('Jan 2019'!$G$2:$BK$158,MATCH('Planning Ngrps'!$A80,'Jan 2019'!$A$2:$A$160,0),MATCH(O$9,'Jan 2019'!$G$1:$BK$1,0))/INDEX('Planning CPRP'!$G$10:$BA$168,MATCH('Planning Ngrps'!$A80,'Planning CPRP'!$A$10:$A$170,0),MATCH('Planning Ngrps'!O$9,'Planning CPRP'!$G$9:$BA$9,0)),"")</f>
        <v/>
      </c>
      <c r="P80" s="158" t="str">
        <f>IFERROR(INDEX('Jan 2019'!$G$2:$BK$158,MATCH('Planning Ngrps'!$A80,'Jan 2019'!$A$2:$A$160,0),MATCH(P$9,'Jan 2019'!$G$1:$BK$1,0))/INDEX('Planning CPRP'!$G$10:$BA$168,MATCH('Planning Ngrps'!$A80,'Planning CPRP'!$A$10:$A$170,0),MATCH('Planning Ngrps'!P$9,'Planning CPRP'!$G$9:$BA$9,0)),"")</f>
        <v/>
      </c>
      <c r="Q80" s="158" t="str">
        <f>IFERROR(INDEX('Jan 2019'!$G$2:$BK$158,MATCH('Planning Ngrps'!$A80,'Jan 2019'!$A$2:$A$160,0),MATCH(Q$9,'Jan 2019'!$G$1:$BK$1,0))/INDEX('Planning CPRP'!$G$10:$BA$168,MATCH('Planning Ngrps'!$A80,'Planning CPRP'!$A$10:$A$170,0),MATCH('Planning Ngrps'!Q$9,'Planning CPRP'!$G$9:$BA$9,0)),"")</f>
        <v/>
      </c>
      <c r="R80" s="158" t="str">
        <f>IFERROR(INDEX('Jan 2019'!$G$2:$BK$158,MATCH('Planning Ngrps'!$A80,'Jan 2019'!$A$2:$A$160,0),MATCH(R$9,'Jan 2019'!$G$1:$BK$1,0))/INDEX('Planning CPRP'!$G$10:$BA$168,MATCH('Planning Ngrps'!$A80,'Planning CPRP'!$A$10:$A$170,0),MATCH('Planning Ngrps'!R$9,'Planning CPRP'!$G$9:$BA$9,0)),"")</f>
        <v/>
      </c>
      <c r="S80" s="158" t="str">
        <f>IFERROR(INDEX('Jan 2019'!$G$2:$BK$158,MATCH('Planning Ngrps'!$A80,'Jan 2019'!$A$2:$A$160,0),MATCH(S$9,'Jan 2019'!$G$1:$BK$1,0))/INDEX('Planning CPRP'!$G$10:$BA$168,MATCH('Planning Ngrps'!$A80,'Planning CPRP'!$A$10:$A$170,0),MATCH('Planning Ngrps'!S$9,'Planning CPRP'!$G$9:$BA$9,0)),"")</f>
        <v/>
      </c>
      <c r="T80" s="158" t="str">
        <f>IFERROR(INDEX('Jan 2019'!$G$2:$BK$158,MATCH('Planning Ngrps'!$A80,'Jan 2019'!$A$2:$A$160,0),MATCH(T$9,'Jan 2019'!$G$1:$BK$1,0))/INDEX('Planning CPRP'!$G$10:$BA$168,MATCH('Planning Ngrps'!$A80,'Planning CPRP'!$A$10:$A$170,0),MATCH('Planning Ngrps'!T$9,'Planning CPRP'!$G$9:$BA$9,0)),"")</f>
        <v/>
      </c>
      <c r="U80" s="158" t="str">
        <f>IFERROR(INDEX('Jan 2019'!$G$2:$BK$158,MATCH('Planning Ngrps'!$A80,'Jan 2019'!$A$2:$A$160,0),MATCH(U$9,'Jan 2019'!$G$1:$BK$1,0))/INDEX('Planning CPRP'!$G$10:$BA$168,MATCH('Planning Ngrps'!$A80,'Planning CPRP'!$A$10:$A$170,0),MATCH('Planning Ngrps'!U$9,'Planning CPRP'!$G$9:$BA$9,0)),"")</f>
        <v/>
      </c>
      <c r="V80" s="158" t="str">
        <f>IFERROR(INDEX('Jan 2019'!$G$2:$BK$158,MATCH('Planning Ngrps'!$A80,'Jan 2019'!$A$2:$A$160,0),MATCH(V$9,'Jan 2019'!$G$1:$BK$1,0))/INDEX('Planning CPRP'!$G$10:$BA$168,MATCH('Planning Ngrps'!$A80,'Planning CPRP'!$A$10:$A$170,0),MATCH('Planning Ngrps'!V$9,'Planning CPRP'!$G$9:$BA$9,0)),"")</f>
        <v/>
      </c>
      <c r="W80" s="158" t="str">
        <f>IFERROR(INDEX('Jan 2019'!$G$2:$BK$158,MATCH('Planning Ngrps'!$A80,'Jan 2019'!$A$2:$A$160,0),MATCH(W$9,'Jan 2019'!$G$1:$BK$1,0))/INDEX('Planning CPRP'!$G$10:$BA$168,MATCH('Planning Ngrps'!$A80,'Planning CPRP'!$A$10:$A$170,0),MATCH('Planning Ngrps'!W$9,'Planning CPRP'!$G$9:$BA$9,0)),"")</f>
        <v/>
      </c>
      <c r="X80" s="158" t="str">
        <f>IFERROR(INDEX('Jan 2019'!$G$2:$BK$158,MATCH('Planning Ngrps'!$A80,'Jan 2019'!$A$2:$A$160,0),MATCH(X$9,'Jan 2019'!$G$1:$BK$1,0))/INDEX('Planning CPRP'!$G$10:$BA$168,MATCH('Planning Ngrps'!$A80,'Planning CPRP'!$A$10:$A$170,0),MATCH('Planning Ngrps'!X$9,'Planning CPRP'!$G$9:$BA$9,0)),"")</f>
        <v/>
      </c>
      <c r="Y80" s="158" t="str">
        <f>IFERROR(INDEX('Jan 2019'!$G$2:$BK$158,MATCH('Planning Ngrps'!$A80,'Jan 2019'!$A$2:$A$160,0),MATCH(Y$9,'Jan 2019'!$G$1:$BK$1,0))/INDEX('Planning CPRP'!$G$10:$BA$168,MATCH('Planning Ngrps'!$A80,'Planning CPRP'!$A$10:$A$170,0),MATCH('Planning Ngrps'!Y$9,'Planning CPRP'!$G$9:$BA$9,0)),"")</f>
        <v/>
      </c>
      <c r="Z80" s="158" t="str">
        <f>IFERROR(INDEX('Jan 2019'!$G$2:$BK$158,MATCH('Planning Ngrps'!$A80,'Jan 2019'!$A$2:$A$160,0),MATCH(Z$9,'Jan 2019'!$G$1:$BK$1,0))/INDEX('Planning CPRP'!$G$10:$BA$168,MATCH('Planning Ngrps'!$A80,'Planning CPRP'!$A$10:$A$170,0),MATCH('Planning Ngrps'!Z$9,'Planning CPRP'!$G$9:$BA$9,0)),"")</f>
        <v/>
      </c>
      <c r="AA80" s="158" t="str">
        <f>IFERROR(INDEX('Jan 2019'!$G$2:$BK$158,MATCH('Planning Ngrps'!$A80,'Jan 2019'!$A$2:$A$160,0),MATCH(AA$9,'Jan 2019'!$G$1:$BK$1,0))/INDEX('Planning CPRP'!$G$10:$BA$168,MATCH('Planning Ngrps'!$A80,'Planning CPRP'!$A$10:$A$170,0),MATCH('Planning Ngrps'!AA$9,'Planning CPRP'!$G$9:$BA$9,0)),"")</f>
        <v/>
      </c>
      <c r="AB80" s="158" t="str">
        <f>IFERROR(INDEX('Jan 2019'!$G$2:$BK$158,MATCH('Planning Ngrps'!$A80,'Jan 2019'!$A$2:$A$160,0),MATCH(AB$9,'Jan 2019'!$G$1:$BK$1,0))/INDEX('Planning CPRP'!$G$10:$BA$168,MATCH('Planning Ngrps'!$A80,'Planning CPRP'!$A$10:$A$170,0),MATCH('Planning Ngrps'!AB$9,'Planning CPRP'!$G$9:$BA$9,0)),"")</f>
        <v/>
      </c>
      <c r="AC80" s="158" t="str">
        <f>IFERROR(INDEX('Jan 2019'!$G$2:$BK$158,MATCH('Planning Ngrps'!$A80,'Jan 2019'!$A$2:$A$160,0),MATCH(AC$9,'Jan 2019'!$G$1:$BK$1,0))/INDEX('Planning CPRP'!$G$10:$BA$168,MATCH('Planning Ngrps'!$A80,'Planning CPRP'!$A$10:$A$170,0),MATCH('Planning Ngrps'!AC$9,'Planning CPRP'!$G$9:$BA$9,0)),"")</f>
        <v/>
      </c>
      <c r="AD80" s="158" t="str">
        <f>IFERROR(INDEX('Jan 2019'!$G$2:$BK$158,MATCH('Planning Ngrps'!$A80,'Jan 2019'!$A$2:$A$160,0),MATCH(AD$9,'Jan 2019'!$G$1:$BK$1,0))/INDEX('Planning CPRP'!$G$10:$BA$168,MATCH('Planning Ngrps'!$A80,'Planning CPRP'!$A$10:$A$170,0),MATCH('Planning Ngrps'!AD$9,'Planning CPRP'!$G$9:$BA$9,0)),"")</f>
        <v/>
      </c>
      <c r="AE80" s="158" t="str">
        <f>IFERROR(INDEX('Jan 2019'!$G$2:$BK$158,MATCH('Planning Ngrps'!$A80,'Jan 2019'!$A$2:$A$160,0),MATCH(AE$9,'Jan 2019'!$G$1:$BK$1,0))/INDEX('Planning CPRP'!$G$10:$BA$168,MATCH('Planning Ngrps'!$A80,'Planning CPRP'!$A$10:$A$170,0),MATCH('Planning Ngrps'!AE$9,'Planning CPRP'!$G$9:$BA$9,0)),"")</f>
        <v/>
      </c>
      <c r="AF80" s="158" t="str">
        <f>IFERROR(INDEX('Jan 2019'!$G$2:$BK$158,MATCH('Planning Ngrps'!$A80,'Jan 2019'!$A$2:$A$160,0),MATCH(AF$9,'Jan 2019'!$G$1:$BK$1,0))/INDEX('Planning CPRP'!$G$10:$BA$168,MATCH('Planning Ngrps'!$A80,'Planning CPRP'!$A$10:$A$170,0),MATCH('Planning Ngrps'!AF$9,'Planning CPRP'!$G$9:$BA$9,0)),"")</f>
        <v/>
      </c>
      <c r="AG80" s="158" t="str">
        <f>IFERROR(INDEX('Jan 2019'!$G$2:$BK$158,MATCH('Planning Ngrps'!$A80,'Jan 2019'!$A$2:$A$160,0),MATCH(AG$9,'Jan 2019'!$G$1:$BK$1,0))/INDEX('Planning CPRP'!$G$10:$BA$168,MATCH('Planning Ngrps'!$A80,'Planning CPRP'!$A$10:$A$170,0),MATCH('Planning Ngrps'!AG$9,'Planning CPRP'!$G$9:$BA$9,0)),"")</f>
        <v/>
      </c>
      <c r="AH80" s="158" t="str">
        <f>IFERROR(INDEX('Jan 2019'!$G$2:$BK$158,MATCH('Planning Ngrps'!$A80,'Jan 2019'!$A$2:$A$160,0),MATCH(AH$9,'Jan 2019'!$G$1:$BK$1,0))/INDEX('Planning CPRP'!$G$10:$BA$168,MATCH('Planning Ngrps'!$A80,'Planning CPRP'!$A$10:$A$170,0),MATCH('Planning Ngrps'!AH$9,'Planning CPRP'!$G$9:$BA$9,0)),"")</f>
        <v/>
      </c>
      <c r="AI80" s="158" t="str">
        <f>IFERROR(INDEX('Jan 2019'!$G$2:$BK$158,MATCH('Planning Ngrps'!$A80,'Jan 2019'!$A$2:$A$160,0),MATCH(AI$9,'Jan 2019'!$G$1:$BK$1,0))/INDEX('Planning CPRP'!$G$10:$BA$168,MATCH('Planning Ngrps'!$A80,'Planning CPRP'!$A$10:$A$170,0),MATCH('Planning Ngrps'!AI$9,'Planning CPRP'!$G$9:$BA$9,0)),"")</f>
        <v/>
      </c>
      <c r="AJ80" s="158" t="str">
        <f>IFERROR(INDEX('Jan 2019'!$G$2:$BK$158,MATCH('Planning Ngrps'!$A80,'Jan 2019'!$A$2:$A$160,0),MATCH(AJ$9,'Jan 2019'!$G$1:$BK$1,0))/INDEX('Planning CPRP'!$G$10:$BA$168,MATCH('Planning Ngrps'!$A80,'Planning CPRP'!$A$10:$A$170,0),MATCH('Planning Ngrps'!AJ$9,'Planning CPRP'!$G$9:$BA$9,0)),"")</f>
        <v/>
      </c>
      <c r="AK80" s="158" t="str">
        <f>IFERROR(INDEX('Jan 2019'!$G$2:$BK$158,MATCH('Planning Ngrps'!$A80,'Jan 2019'!$A$2:$A$160,0),MATCH(AK$9,'Jan 2019'!$G$1:$BK$1,0))/INDEX('Planning CPRP'!$G$10:$BA$168,MATCH('Planning Ngrps'!$A80,'Planning CPRP'!$A$10:$A$170,0),MATCH('Planning Ngrps'!AK$9,'Planning CPRP'!$G$9:$BA$9,0)),"")</f>
        <v/>
      </c>
      <c r="AL80" s="158" t="str">
        <f>IFERROR(INDEX('Jan 2019'!$G$2:$BK$158,MATCH('Planning Ngrps'!$A80,'Jan 2019'!$A$2:$A$160,0),MATCH(AL$9,'Jan 2019'!$G$1:$BK$1,0))/INDEX('Planning CPRP'!$G$10:$BA$168,MATCH('Planning Ngrps'!$A80,'Planning CPRP'!$A$10:$A$170,0),MATCH('Planning Ngrps'!AL$9,'Planning CPRP'!$G$9:$BA$9,0)),"")</f>
        <v/>
      </c>
      <c r="AM80" s="158" t="str">
        <f>IFERROR(INDEX('Jan 2019'!$G$2:$BK$158,MATCH('Planning Ngrps'!$A80,'Jan 2019'!$A$2:$A$160,0),MATCH(AM$9,'Jan 2019'!$G$1:$BK$1,0))/INDEX('Planning CPRP'!$G$10:$BA$168,MATCH('Planning Ngrps'!$A80,'Planning CPRP'!$A$10:$A$170,0),MATCH('Planning Ngrps'!AM$9,'Planning CPRP'!$G$9:$BA$9,0)),"")</f>
        <v/>
      </c>
      <c r="AN80" s="158" t="str">
        <f>IFERROR(INDEX('Jan 2019'!$G$2:$BK$158,MATCH('Planning Ngrps'!$A80,'Jan 2019'!$A$2:$A$160,0),MATCH(AN$9,'Jan 2019'!$G$1:$BK$1,0))/INDEX('Planning CPRP'!$G$10:$BA$168,MATCH('Planning Ngrps'!$A80,'Planning CPRP'!$A$10:$A$170,0),MATCH('Planning Ngrps'!AN$9,'Planning CPRP'!$G$9:$BA$9,0)),"")</f>
        <v/>
      </c>
      <c r="AO80" s="158" t="str">
        <f>IFERROR(INDEX('Jan 2019'!$G$2:$BK$158,MATCH('Planning Ngrps'!$A80,'Jan 2019'!$A$2:$A$160,0),MATCH(AO$9,'Jan 2019'!$G$1:$BK$1,0))/INDEX('Planning CPRP'!$G$10:$BA$168,MATCH('Planning Ngrps'!$A80,'Planning CPRP'!$A$10:$A$170,0),MATCH('Planning Ngrps'!AO$9,'Planning CPRP'!$G$9:$BA$9,0)),"")</f>
        <v/>
      </c>
      <c r="AP80" s="158" t="str">
        <f>IFERROR(INDEX('Jan 2019'!$G$2:$BK$158,MATCH('Planning Ngrps'!$A80,'Jan 2019'!$A$2:$A$160,0),MATCH(AP$9,'Jan 2019'!$G$1:$BK$1,0))/INDEX('Planning CPRP'!$G$10:$BA$168,MATCH('Planning Ngrps'!$A80,'Planning CPRP'!$A$10:$A$170,0),MATCH('Planning Ngrps'!AP$9,'Planning CPRP'!$G$9:$BA$9,0)),"")</f>
        <v/>
      </c>
      <c r="AQ80" s="158" t="str">
        <f>IFERROR(INDEX('Jan 2019'!$G$2:$BK$158,MATCH('Planning Ngrps'!$A80,'Jan 2019'!$A$2:$A$160,0),MATCH(AQ$9,'Jan 2019'!$G$1:$BK$1,0))/INDEX('Planning CPRP'!$G$10:$BA$168,MATCH('Planning Ngrps'!$A80,'Planning CPRP'!$A$10:$A$170,0),MATCH('Planning Ngrps'!AQ$9,'Planning CPRP'!$G$9:$BA$9,0)),"")</f>
        <v/>
      </c>
      <c r="AR80" s="158" t="str">
        <f>IFERROR(INDEX('Jan 2019'!$G$2:$BK$158,MATCH('Planning Ngrps'!$A80,'Jan 2019'!$A$2:$A$160,0),MATCH(AR$9,'Jan 2019'!$G$1:$BK$1,0))/INDEX('Planning CPRP'!$G$10:$BA$168,MATCH('Planning Ngrps'!$A80,'Planning CPRP'!$A$10:$A$170,0),MATCH('Planning Ngrps'!AR$9,'Planning CPRP'!$G$9:$BA$9,0)),"")</f>
        <v/>
      </c>
      <c r="AS80" s="158" t="str">
        <f>IFERROR(INDEX('Jan 2019'!$G$2:$BK$158,MATCH('Planning Ngrps'!$A80,'Jan 2019'!$A$2:$A$160,0),MATCH(AS$9,'Jan 2019'!$G$1:$BK$1,0))/INDEX('Planning CPRP'!$G$10:$BA$168,MATCH('Planning Ngrps'!$A80,'Planning CPRP'!$A$10:$A$170,0),MATCH('Planning Ngrps'!AS$9,'Planning CPRP'!$G$9:$BA$9,0)),"")</f>
        <v/>
      </c>
      <c r="AT80" s="158" t="str">
        <f>IFERROR(INDEX('Jan 2019'!$G$2:$BK$158,MATCH('Planning Ngrps'!$A80,'Jan 2019'!$A$2:$A$160,0),MATCH(AT$9,'Jan 2019'!$G$1:$BK$1,0))/INDEX('Planning CPRP'!$G$10:$BA$168,MATCH('Planning Ngrps'!$A80,'Planning CPRP'!$A$10:$A$170,0),MATCH('Planning Ngrps'!AT$9,'Planning CPRP'!$G$9:$BA$9,0)),"")</f>
        <v/>
      </c>
      <c r="AU80" s="158" t="str">
        <f>IFERROR(INDEX('Jan 2019'!$G$2:$BK$158,MATCH('Planning Ngrps'!$A80,'Jan 2019'!$A$2:$A$160,0),MATCH(AU$9,'Jan 2019'!$G$1:$BK$1,0))/INDEX('Planning CPRP'!$G$10:$BA$168,MATCH('Planning Ngrps'!$A80,'Planning CPRP'!$A$10:$A$170,0),MATCH('Planning Ngrps'!AU$9,'Planning CPRP'!$G$9:$BA$9,0)),"")</f>
        <v/>
      </c>
      <c r="AV80" s="158" t="str">
        <f>IFERROR(INDEX('Jan 2019'!$G$2:$BK$158,MATCH('Planning Ngrps'!$A80,'Jan 2019'!$A$2:$A$160,0),MATCH(AV$9,'Jan 2019'!$G$1:$BK$1,0))/INDEX('Planning CPRP'!$G$10:$BA$168,MATCH('Planning Ngrps'!$A80,'Planning CPRP'!$A$10:$A$170,0),MATCH('Planning Ngrps'!AV$9,'Planning CPRP'!$G$9:$BA$9,0)),"")</f>
        <v/>
      </c>
      <c r="AW80" s="158" t="str">
        <f>IFERROR(INDEX('Jan 2019'!$G$2:$BK$158,MATCH('Planning Ngrps'!$A80,'Jan 2019'!$A$2:$A$160,0),MATCH(AW$9,'Jan 2019'!$G$1:$BK$1,0))/INDEX('Planning CPRP'!$G$10:$BA$168,MATCH('Planning Ngrps'!$A80,'Planning CPRP'!$A$10:$A$170,0),MATCH('Planning Ngrps'!AW$9,'Planning CPRP'!$G$9:$BA$9,0)),"")</f>
        <v/>
      </c>
      <c r="AX80" s="158" t="str">
        <f>IFERROR(INDEX('Jan 2019'!$G$2:$BK$158,MATCH('Planning Ngrps'!$A80,'Jan 2019'!$A$2:$A$160,0),MATCH(AX$9,'Jan 2019'!$G$1:$BK$1,0))/INDEX('Planning CPRP'!$G$10:$BA$168,MATCH('Planning Ngrps'!$A80,'Planning CPRP'!$A$10:$A$170,0),MATCH('Planning Ngrps'!AX$9,'Planning CPRP'!$G$9:$BA$9,0)),"")</f>
        <v/>
      </c>
      <c r="AY80" s="158" t="str">
        <f>IFERROR(INDEX('Jan 2019'!$G$2:$BK$158,MATCH('Planning Ngrps'!$A80,'Jan 2019'!$A$2:$A$160,0),MATCH(AY$9,'Jan 2019'!$G$1:$BK$1,0))/INDEX('Planning CPRP'!$G$10:$BA$168,MATCH('Planning Ngrps'!$A80,'Planning CPRP'!$A$10:$A$170,0),MATCH('Planning Ngrps'!AY$9,'Planning CPRP'!$G$9:$BA$9,0)),"")</f>
        <v/>
      </c>
      <c r="AZ80" s="158" t="str">
        <f>IFERROR(INDEX('Jan 2019'!$G$2:$BK$158,MATCH('Planning Ngrps'!$A80,'Jan 2019'!$A$2:$A$160,0),MATCH(AZ$9,'Jan 2019'!$G$1:$BK$1,0))/INDEX('Planning CPRP'!$G$10:$BA$168,MATCH('Planning Ngrps'!$A80,'Planning CPRP'!$A$10:$A$170,0),MATCH('Planning Ngrps'!AZ$9,'Planning CPRP'!$G$9:$BA$9,0)),"")</f>
        <v/>
      </c>
      <c r="BA80" s="158" t="str">
        <f>IFERROR(INDEX('Jan 2019'!$G$2:$BK$158,MATCH('Planning Ngrps'!$A80,'Jan 2019'!$A$2:$A$160,0),MATCH(BA$9,'Jan 2019'!$G$1:$BK$1,0))/INDEX('Planning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IFERROR(INDEX('Jan 2019'!$G$2:$BK$158,MATCH('Planning Ngrps'!$A81,'Jan 2019'!$A$2:$A$160,0),MATCH(G$9,'Jan 2019'!$G$1:$BK$1,0))/INDEX('Planning CPRP'!$G$10:$BA$168,MATCH('Planning Ngrps'!$A81,'Planning CPRP'!$A$10:$A$170,0),MATCH('Planning Ngrps'!G$9,'Planning CPRP'!$G$9:$BA$9,0)),"")</f>
        <v/>
      </c>
      <c r="H81" s="158" t="str">
        <f>IFERROR(INDEX('Jan 2019'!$G$2:$BK$158,MATCH('Planning Ngrps'!$A81,'Jan 2019'!$A$2:$A$160,0),MATCH(H$9,'Jan 2019'!$G$1:$BK$1,0))/INDEX('Planning CPRP'!$G$10:$BA$168,MATCH('Planning Ngrps'!$A81,'Planning CPRP'!$A$10:$A$170,0),MATCH('Planning Ngrps'!H$9,'Planning CPRP'!$G$9:$BA$9,0)),"")</f>
        <v/>
      </c>
      <c r="I81" s="158" t="str">
        <f>IFERROR(INDEX('Jan 2019'!$G$2:$BK$158,MATCH('Planning Ngrps'!$A81,'Jan 2019'!$A$2:$A$160,0),MATCH(I$9,'Jan 2019'!$G$1:$BK$1,0))/INDEX('Planning CPRP'!$G$10:$BA$168,MATCH('Planning Ngrps'!$A81,'Planning CPRP'!$A$10:$A$170,0),MATCH('Planning Ngrps'!I$9,'Planning CPRP'!$G$9:$BA$9,0)),"")</f>
        <v/>
      </c>
      <c r="J81" s="158" t="str">
        <f>IFERROR(INDEX('Jan 2019'!$G$2:$BK$158,MATCH('Planning Ngrps'!$A81,'Jan 2019'!$A$2:$A$160,0),MATCH(J$9,'Jan 2019'!$G$1:$BK$1,0))/INDEX('Planning CPRP'!$G$10:$BA$168,MATCH('Planning Ngrps'!$A81,'Planning CPRP'!$A$10:$A$170,0),MATCH('Planning Ngrps'!J$9,'Planning CPRP'!$G$9:$BA$9,0)),"")</f>
        <v/>
      </c>
      <c r="K81" s="158" t="str">
        <f>IFERROR(INDEX('Jan 2019'!$G$2:$BK$158,MATCH('Planning Ngrps'!$A81,'Jan 2019'!$A$2:$A$160,0),MATCH(K$9,'Jan 2019'!$G$1:$BK$1,0))/INDEX('Planning CPRP'!$G$10:$BA$168,MATCH('Planning Ngrps'!$A81,'Planning CPRP'!$A$10:$A$170,0),MATCH('Planning Ngrps'!K$9,'Planning CPRP'!$G$9:$BA$9,0)),"")</f>
        <v/>
      </c>
      <c r="L81" s="158" t="str">
        <f>IFERROR(INDEX('Jan 2019'!$G$2:$BK$158,MATCH('Planning Ngrps'!$A81,'Jan 2019'!$A$2:$A$160,0),MATCH(L$9,'Jan 2019'!$G$1:$BK$1,0))/INDEX('Planning CPRP'!$G$10:$BA$168,MATCH('Planning Ngrps'!$A81,'Planning CPRP'!$A$10:$A$170,0),MATCH('Planning Ngrps'!L$9,'Planning CPRP'!$G$9:$BA$9,0)),"")</f>
        <v/>
      </c>
      <c r="M81" s="158" t="str">
        <f>IFERROR(INDEX('Jan 2019'!$G$2:$BK$158,MATCH('Planning Ngrps'!$A81,'Jan 2019'!$A$2:$A$160,0),MATCH(M$9,'Jan 2019'!$G$1:$BK$1,0))/INDEX('Planning CPRP'!$G$10:$BA$168,MATCH('Planning Ngrps'!$A81,'Planning CPRP'!$A$10:$A$170,0),MATCH('Planning Ngrps'!M$9,'Planning CPRP'!$G$9:$BA$9,0)),"")</f>
        <v/>
      </c>
      <c r="N81" s="158" t="str">
        <f>IFERROR(INDEX('Jan 2019'!$G$2:$BK$158,MATCH('Planning Ngrps'!$A81,'Jan 2019'!$A$2:$A$160,0),MATCH(N$9,'Jan 2019'!$G$1:$BK$1,0))/INDEX('Planning CPRP'!$G$10:$BA$168,MATCH('Planning Ngrps'!$A81,'Planning CPRP'!$A$10:$A$170,0),MATCH('Planning Ngrps'!N$9,'Planning CPRP'!$G$9:$BA$9,0)),"")</f>
        <v/>
      </c>
      <c r="O81" s="158" t="str">
        <f>IFERROR(INDEX('Jan 2019'!$G$2:$BK$158,MATCH('Planning Ngrps'!$A81,'Jan 2019'!$A$2:$A$160,0),MATCH(O$9,'Jan 2019'!$G$1:$BK$1,0))/INDEX('Planning CPRP'!$G$10:$BA$168,MATCH('Planning Ngrps'!$A81,'Planning CPRP'!$A$10:$A$170,0),MATCH('Planning Ngrps'!O$9,'Planning CPRP'!$G$9:$BA$9,0)),"")</f>
        <v/>
      </c>
      <c r="P81" s="158" t="str">
        <f>IFERROR(INDEX('Jan 2019'!$G$2:$BK$158,MATCH('Planning Ngrps'!$A81,'Jan 2019'!$A$2:$A$160,0),MATCH(P$9,'Jan 2019'!$G$1:$BK$1,0))/INDEX('Planning CPRP'!$G$10:$BA$168,MATCH('Planning Ngrps'!$A81,'Planning CPRP'!$A$10:$A$170,0),MATCH('Planning Ngrps'!P$9,'Planning CPRP'!$G$9:$BA$9,0)),"")</f>
        <v/>
      </c>
      <c r="Q81" s="158" t="str">
        <f>IFERROR(INDEX('Jan 2019'!$G$2:$BK$158,MATCH('Planning Ngrps'!$A81,'Jan 2019'!$A$2:$A$160,0),MATCH(Q$9,'Jan 2019'!$G$1:$BK$1,0))/INDEX('Planning CPRP'!$G$10:$BA$168,MATCH('Planning Ngrps'!$A81,'Planning CPRP'!$A$10:$A$170,0),MATCH('Planning Ngrps'!Q$9,'Planning CPRP'!$G$9:$BA$9,0)),"")</f>
        <v/>
      </c>
      <c r="R81" s="158" t="str">
        <f>IFERROR(INDEX('Jan 2019'!$G$2:$BK$158,MATCH('Planning Ngrps'!$A81,'Jan 2019'!$A$2:$A$160,0),MATCH(R$9,'Jan 2019'!$G$1:$BK$1,0))/INDEX('Planning CPRP'!$G$10:$BA$168,MATCH('Planning Ngrps'!$A81,'Planning CPRP'!$A$10:$A$170,0),MATCH('Planning Ngrps'!R$9,'Planning CPRP'!$G$9:$BA$9,0)),"")</f>
        <v/>
      </c>
      <c r="S81" s="158" t="str">
        <f>IFERROR(INDEX('Jan 2019'!$G$2:$BK$158,MATCH('Planning Ngrps'!$A81,'Jan 2019'!$A$2:$A$160,0),MATCH(S$9,'Jan 2019'!$G$1:$BK$1,0))/INDEX('Planning CPRP'!$G$10:$BA$168,MATCH('Planning Ngrps'!$A81,'Planning CPRP'!$A$10:$A$170,0),MATCH('Planning Ngrps'!S$9,'Planning CPRP'!$G$9:$BA$9,0)),"")</f>
        <v/>
      </c>
      <c r="T81" s="158" t="str">
        <f>IFERROR(INDEX('Jan 2019'!$G$2:$BK$158,MATCH('Planning Ngrps'!$A81,'Jan 2019'!$A$2:$A$160,0),MATCH(T$9,'Jan 2019'!$G$1:$BK$1,0))/INDEX('Planning CPRP'!$G$10:$BA$168,MATCH('Planning Ngrps'!$A81,'Planning CPRP'!$A$10:$A$170,0),MATCH('Planning Ngrps'!T$9,'Planning CPRP'!$G$9:$BA$9,0)),"")</f>
        <v/>
      </c>
      <c r="U81" s="158" t="str">
        <f>IFERROR(INDEX('Jan 2019'!$G$2:$BK$158,MATCH('Planning Ngrps'!$A81,'Jan 2019'!$A$2:$A$160,0),MATCH(U$9,'Jan 2019'!$G$1:$BK$1,0))/INDEX('Planning CPRP'!$G$10:$BA$168,MATCH('Planning Ngrps'!$A81,'Planning CPRP'!$A$10:$A$170,0),MATCH('Planning Ngrps'!U$9,'Planning CPRP'!$G$9:$BA$9,0)),"")</f>
        <v/>
      </c>
      <c r="V81" s="158" t="str">
        <f>IFERROR(INDEX('Jan 2019'!$G$2:$BK$158,MATCH('Planning Ngrps'!$A81,'Jan 2019'!$A$2:$A$160,0),MATCH(V$9,'Jan 2019'!$G$1:$BK$1,0))/INDEX('Planning CPRP'!$G$10:$BA$168,MATCH('Planning Ngrps'!$A81,'Planning CPRP'!$A$10:$A$170,0),MATCH('Planning Ngrps'!V$9,'Planning CPRP'!$G$9:$BA$9,0)),"")</f>
        <v/>
      </c>
      <c r="W81" s="158" t="str">
        <f>IFERROR(INDEX('Jan 2019'!$G$2:$BK$158,MATCH('Planning Ngrps'!$A81,'Jan 2019'!$A$2:$A$160,0),MATCH(W$9,'Jan 2019'!$G$1:$BK$1,0))/INDEX('Planning CPRP'!$G$10:$BA$168,MATCH('Planning Ngrps'!$A81,'Planning CPRP'!$A$10:$A$170,0),MATCH('Planning Ngrps'!W$9,'Planning CPRP'!$G$9:$BA$9,0)),"")</f>
        <v/>
      </c>
      <c r="X81" s="158" t="str">
        <f>IFERROR(INDEX('Jan 2019'!$G$2:$BK$158,MATCH('Planning Ngrps'!$A81,'Jan 2019'!$A$2:$A$160,0),MATCH(X$9,'Jan 2019'!$G$1:$BK$1,0))/INDEX('Planning CPRP'!$G$10:$BA$168,MATCH('Planning Ngrps'!$A81,'Planning CPRP'!$A$10:$A$170,0),MATCH('Planning Ngrps'!X$9,'Planning CPRP'!$G$9:$BA$9,0)),"")</f>
        <v/>
      </c>
      <c r="Y81" s="158" t="str">
        <f>IFERROR(INDEX('Jan 2019'!$G$2:$BK$158,MATCH('Planning Ngrps'!$A81,'Jan 2019'!$A$2:$A$160,0),MATCH(Y$9,'Jan 2019'!$G$1:$BK$1,0))/INDEX('Planning CPRP'!$G$10:$BA$168,MATCH('Planning Ngrps'!$A81,'Planning CPRP'!$A$10:$A$170,0),MATCH('Planning Ngrps'!Y$9,'Planning CPRP'!$G$9:$BA$9,0)),"")</f>
        <v/>
      </c>
      <c r="Z81" s="158" t="str">
        <f>IFERROR(INDEX('Jan 2019'!$G$2:$BK$158,MATCH('Planning Ngrps'!$A81,'Jan 2019'!$A$2:$A$160,0),MATCH(Z$9,'Jan 2019'!$G$1:$BK$1,0))/INDEX('Planning CPRP'!$G$10:$BA$168,MATCH('Planning Ngrps'!$A81,'Planning CPRP'!$A$10:$A$170,0),MATCH('Planning Ngrps'!Z$9,'Planning CPRP'!$G$9:$BA$9,0)),"")</f>
        <v/>
      </c>
      <c r="AA81" s="158" t="str">
        <f>IFERROR(INDEX('Jan 2019'!$G$2:$BK$158,MATCH('Planning Ngrps'!$A81,'Jan 2019'!$A$2:$A$160,0),MATCH(AA$9,'Jan 2019'!$G$1:$BK$1,0))/INDEX('Planning CPRP'!$G$10:$BA$168,MATCH('Planning Ngrps'!$A81,'Planning CPRP'!$A$10:$A$170,0),MATCH('Planning Ngrps'!AA$9,'Planning CPRP'!$G$9:$BA$9,0)),"")</f>
        <v/>
      </c>
      <c r="AB81" s="158" t="str">
        <f>IFERROR(INDEX('Jan 2019'!$G$2:$BK$158,MATCH('Planning Ngrps'!$A81,'Jan 2019'!$A$2:$A$160,0),MATCH(AB$9,'Jan 2019'!$G$1:$BK$1,0))/INDEX('Planning CPRP'!$G$10:$BA$168,MATCH('Planning Ngrps'!$A81,'Planning CPRP'!$A$10:$A$170,0),MATCH('Planning Ngrps'!AB$9,'Planning CPRP'!$G$9:$BA$9,0)),"")</f>
        <v/>
      </c>
      <c r="AC81" s="158" t="str">
        <f>IFERROR(INDEX('Jan 2019'!$G$2:$BK$158,MATCH('Planning Ngrps'!$A81,'Jan 2019'!$A$2:$A$160,0),MATCH(AC$9,'Jan 2019'!$G$1:$BK$1,0))/INDEX('Planning CPRP'!$G$10:$BA$168,MATCH('Planning Ngrps'!$A81,'Planning CPRP'!$A$10:$A$170,0),MATCH('Planning Ngrps'!AC$9,'Planning CPRP'!$G$9:$BA$9,0)),"")</f>
        <v/>
      </c>
      <c r="AD81" s="158" t="str">
        <f>IFERROR(INDEX('Jan 2019'!$G$2:$BK$158,MATCH('Planning Ngrps'!$A81,'Jan 2019'!$A$2:$A$160,0),MATCH(AD$9,'Jan 2019'!$G$1:$BK$1,0))/INDEX('Planning CPRP'!$G$10:$BA$168,MATCH('Planning Ngrps'!$A81,'Planning CPRP'!$A$10:$A$170,0),MATCH('Planning Ngrps'!AD$9,'Planning CPRP'!$G$9:$BA$9,0)),"")</f>
        <v/>
      </c>
      <c r="AE81" s="158" t="str">
        <f>IFERROR(INDEX('Jan 2019'!$G$2:$BK$158,MATCH('Planning Ngrps'!$A81,'Jan 2019'!$A$2:$A$160,0),MATCH(AE$9,'Jan 2019'!$G$1:$BK$1,0))/INDEX('Planning CPRP'!$G$10:$BA$168,MATCH('Planning Ngrps'!$A81,'Planning CPRP'!$A$10:$A$170,0),MATCH('Planning Ngrps'!AE$9,'Planning CPRP'!$G$9:$BA$9,0)),"")</f>
        <v/>
      </c>
      <c r="AF81" s="158" t="str">
        <f>IFERROR(INDEX('Jan 2019'!$G$2:$BK$158,MATCH('Planning Ngrps'!$A81,'Jan 2019'!$A$2:$A$160,0),MATCH(AF$9,'Jan 2019'!$G$1:$BK$1,0))/INDEX('Planning CPRP'!$G$10:$BA$168,MATCH('Planning Ngrps'!$A81,'Planning CPRP'!$A$10:$A$170,0),MATCH('Planning Ngrps'!AF$9,'Planning CPRP'!$G$9:$BA$9,0)),"")</f>
        <v/>
      </c>
      <c r="AG81" s="158" t="str">
        <f>IFERROR(INDEX('Jan 2019'!$G$2:$BK$158,MATCH('Planning Ngrps'!$A81,'Jan 2019'!$A$2:$A$160,0),MATCH(AG$9,'Jan 2019'!$G$1:$BK$1,0))/INDEX('Planning CPRP'!$G$10:$BA$168,MATCH('Planning Ngrps'!$A81,'Planning CPRP'!$A$10:$A$170,0),MATCH('Planning Ngrps'!AG$9,'Planning CPRP'!$G$9:$BA$9,0)),"")</f>
        <v/>
      </c>
      <c r="AH81" s="158" t="str">
        <f>IFERROR(INDEX('Jan 2019'!$G$2:$BK$158,MATCH('Planning Ngrps'!$A81,'Jan 2019'!$A$2:$A$160,0),MATCH(AH$9,'Jan 2019'!$G$1:$BK$1,0))/INDEX('Planning CPRP'!$G$10:$BA$168,MATCH('Planning Ngrps'!$A81,'Planning CPRP'!$A$10:$A$170,0),MATCH('Planning Ngrps'!AH$9,'Planning CPRP'!$G$9:$BA$9,0)),"")</f>
        <v/>
      </c>
      <c r="AI81" s="158" t="str">
        <f>IFERROR(INDEX('Jan 2019'!$G$2:$BK$158,MATCH('Planning Ngrps'!$A81,'Jan 2019'!$A$2:$A$160,0),MATCH(AI$9,'Jan 2019'!$G$1:$BK$1,0))/INDEX('Planning CPRP'!$G$10:$BA$168,MATCH('Planning Ngrps'!$A81,'Planning CPRP'!$A$10:$A$170,0),MATCH('Planning Ngrps'!AI$9,'Planning CPRP'!$G$9:$BA$9,0)),"")</f>
        <v/>
      </c>
      <c r="AJ81" s="158" t="str">
        <f>IFERROR(INDEX('Jan 2019'!$G$2:$BK$158,MATCH('Planning Ngrps'!$A81,'Jan 2019'!$A$2:$A$160,0),MATCH(AJ$9,'Jan 2019'!$G$1:$BK$1,0))/INDEX('Planning CPRP'!$G$10:$BA$168,MATCH('Planning Ngrps'!$A81,'Planning CPRP'!$A$10:$A$170,0),MATCH('Planning Ngrps'!AJ$9,'Planning CPRP'!$G$9:$BA$9,0)),"")</f>
        <v/>
      </c>
      <c r="AK81" s="158" t="str">
        <f>IFERROR(INDEX('Jan 2019'!$G$2:$BK$158,MATCH('Planning Ngrps'!$A81,'Jan 2019'!$A$2:$A$160,0),MATCH(AK$9,'Jan 2019'!$G$1:$BK$1,0))/INDEX('Planning CPRP'!$G$10:$BA$168,MATCH('Planning Ngrps'!$A81,'Planning CPRP'!$A$10:$A$170,0),MATCH('Planning Ngrps'!AK$9,'Planning CPRP'!$G$9:$BA$9,0)),"")</f>
        <v/>
      </c>
      <c r="AL81" s="158" t="str">
        <f>IFERROR(INDEX('Jan 2019'!$G$2:$BK$158,MATCH('Planning Ngrps'!$A81,'Jan 2019'!$A$2:$A$160,0),MATCH(AL$9,'Jan 2019'!$G$1:$BK$1,0))/INDEX('Planning CPRP'!$G$10:$BA$168,MATCH('Planning Ngrps'!$A81,'Planning CPRP'!$A$10:$A$170,0),MATCH('Planning Ngrps'!AL$9,'Planning CPRP'!$G$9:$BA$9,0)),"")</f>
        <v/>
      </c>
      <c r="AM81" s="158" t="str">
        <f>IFERROR(INDEX('Jan 2019'!$G$2:$BK$158,MATCH('Planning Ngrps'!$A81,'Jan 2019'!$A$2:$A$160,0),MATCH(AM$9,'Jan 2019'!$G$1:$BK$1,0))/INDEX('Planning CPRP'!$G$10:$BA$168,MATCH('Planning Ngrps'!$A81,'Planning CPRP'!$A$10:$A$170,0),MATCH('Planning Ngrps'!AM$9,'Planning CPRP'!$G$9:$BA$9,0)),"")</f>
        <v/>
      </c>
      <c r="AN81" s="158" t="str">
        <f>IFERROR(INDEX('Jan 2019'!$G$2:$BK$158,MATCH('Planning Ngrps'!$A81,'Jan 2019'!$A$2:$A$160,0),MATCH(AN$9,'Jan 2019'!$G$1:$BK$1,0))/INDEX('Planning CPRP'!$G$10:$BA$168,MATCH('Planning Ngrps'!$A81,'Planning CPRP'!$A$10:$A$170,0),MATCH('Planning Ngrps'!AN$9,'Planning CPRP'!$G$9:$BA$9,0)),"")</f>
        <v/>
      </c>
      <c r="AO81" s="158" t="str">
        <f>IFERROR(INDEX('Jan 2019'!$G$2:$BK$158,MATCH('Planning Ngrps'!$A81,'Jan 2019'!$A$2:$A$160,0),MATCH(AO$9,'Jan 2019'!$G$1:$BK$1,0))/INDEX('Planning CPRP'!$G$10:$BA$168,MATCH('Planning Ngrps'!$A81,'Planning CPRP'!$A$10:$A$170,0),MATCH('Planning Ngrps'!AO$9,'Planning CPRP'!$G$9:$BA$9,0)),"")</f>
        <v/>
      </c>
      <c r="AP81" s="158" t="str">
        <f>IFERROR(INDEX('Jan 2019'!$G$2:$BK$158,MATCH('Planning Ngrps'!$A81,'Jan 2019'!$A$2:$A$160,0),MATCH(AP$9,'Jan 2019'!$G$1:$BK$1,0))/INDEX('Planning CPRP'!$G$10:$BA$168,MATCH('Planning Ngrps'!$A81,'Planning CPRP'!$A$10:$A$170,0),MATCH('Planning Ngrps'!AP$9,'Planning CPRP'!$G$9:$BA$9,0)),"")</f>
        <v/>
      </c>
      <c r="AQ81" s="158" t="str">
        <f>IFERROR(INDEX('Jan 2019'!$G$2:$BK$158,MATCH('Planning Ngrps'!$A81,'Jan 2019'!$A$2:$A$160,0),MATCH(AQ$9,'Jan 2019'!$G$1:$BK$1,0))/INDEX('Planning CPRP'!$G$10:$BA$168,MATCH('Planning Ngrps'!$A81,'Planning CPRP'!$A$10:$A$170,0),MATCH('Planning Ngrps'!AQ$9,'Planning CPRP'!$G$9:$BA$9,0)),"")</f>
        <v/>
      </c>
      <c r="AR81" s="158" t="str">
        <f>IFERROR(INDEX('Jan 2019'!$G$2:$BK$158,MATCH('Planning Ngrps'!$A81,'Jan 2019'!$A$2:$A$160,0),MATCH(AR$9,'Jan 2019'!$G$1:$BK$1,0))/INDEX('Planning CPRP'!$G$10:$BA$168,MATCH('Planning Ngrps'!$A81,'Planning CPRP'!$A$10:$A$170,0),MATCH('Planning Ngrps'!AR$9,'Planning CPRP'!$G$9:$BA$9,0)),"")</f>
        <v/>
      </c>
      <c r="AS81" s="158" t="str">
        <f>IFERROR(INDEX('Jan 2019'!$G$2:$BK$158,MATCH('Planning Ngrps'!$A81,'Jan 2019'!$A$2:$A$160,0),MATCH(AS$9,'Jan 2019'!$G$1:$BK$1,0))/INDEX('Planning CPRP'!$G$10:$BA$168,MATCH('Planning Ngrps'!$A81,'Planning CPRP'!$A$10:$A$170,0),MATCH('Planning Ngrps'!AS$9,'Planning CPRP'!$G$9:$BA$9,0)),"")</f>
        <v/>
      </c>
      <c r="AT81" s="158" t="str">
        <f>IFERROR(INDEX('Jan 2019'!$G$2:$BK$158,MATCH('Planning Ngrps'!$A81,'Jan 2019'!$A$2:$A$160,0),MATCH(AT$9,'Jan 2019'!$G$1:$BK$1,0))/INDEX('Planning CPRP'!$G$10:$BA$168,MATCH('Planning Ngrps'!$A81,'Planning CPRP'!$A$10:$A$170,0),MATCH('Planning Ngrps'!AT$9,'Planning CPRP'!$G$9:$BA$9,0)),"")</f>
        <v/>
      </c>
      <c r="AU81" s="158" t="str">
        <f>IFERROR(INDEX('Jan 2019'!$G$2:$BK$158,MATCH('Planning Ngrps'!$A81,'Jan 2019'!$A$2:$A$160,0),MATCH(AU$9,'Jan 2019'!$G$1:$BK$1,0))/INDEX('Planning CPRP'!$G$10:$BA$168,MATCH('Planning Ngrps'!$A81,'Planning CPRP'!$A$10:$A$170,0),MATCH('Planning Ngrps'!AU$9,'Planning CPRP'!$G$9:$BA$9,0)),"")</f>
        <v/>
      </c>
      <c r="AV81" s="158" t="str">
        <f>IFERROR(INDEX('Jan 2019'!$G$2:$BK$158,MATCH('Planning Ngrps'!$A81,'Jan 2019'!$A$2:$A$160,0),MATCH(AV$9,'Jan 2019'!$G$1:$BK$1,0))/INDEX('Planning CPRP'!$G$10:$BA$168,MATCH('Planning Ngrps'!$A81,'Planning CPRP'!$A$10:$A$170,0),MATCH('Planning Ngrps'!AV$9,'Planning CPRP'!$G$9:$BA$9,0)),"")</f>
        <v/>
      </c>
      <c r="AW81" s="158" t="str">
        <f>IFERROR(INDEX('Jan 2019'!$G$2:$BK$158,MATCH('Planning Ngrps'!$A81,'Jan 2019'!$A$2:$A$160,0),MATCH(AW$9,'Jan 2019'!$G$1:$BK$1,0))/INDEX('Planning CPRP'!$G$10:$BA$168,MATCH('Planning Ngrps'!$A81,'Planning CPRP'!$A$10:$A$170,0),MATCH('Planning Ngrps'!AW$9,'Planning CPRP'!$G$9:$BA$9,0)),"")</f>
        <v/>
      </c>
      <c r="AX81" s="158" t="str">
        <f>IFERROR(INDEX('Jan 2019'!$G$2:$BK$158,MATCH('Planning Ngrps'!$A81,'Jan 2019'!$A$2:$A$160,0),MATCH(AX$9,'Jan 2019'!$G$1:$BK$1,0))/INDEX('Planning CPRP'!$G$10:$BA$168,MATCH('Planning Ngrps'!$A81,'Planning CPRP'!$A$10:$A$170,0),MATCH('Planning Ngrps'!AX$9,'Planning CPRP'!$G$9:$BA$9,0)),"")</f>
        <v/>
      </c>
      <c r="AY81" s="158" t="str">
        <f>IFERROR(INDEX('Jan 2019'!$G$2:$BK$158,MATCH('Planning Ngrps'!$A81,'Jan 2019'!$A$2:$A$160,0),MATCH(AY$9,'Jan 2019'!$G$1:$BK$1,0))/INDEX('Planning CPRP'!$G$10:$BA$168,MATCH('Planning Ngrps'!$A81,'Planning CPRP'!$A$10:$A$170,0),MATCH('Planning Ngrps'!AY$9,'Planning CPRP'!$G$9:$BA$9,0)),"")</f>
        <v/>
      </c>
      <c r="AZ81" s="158" t="str">
        <f>IFERROR(INDEX('Jan 2019'!$G$2:$BK$158,MATCH('Planning Ngrps'!$A81,'Jan 2019'!$A$2:$A$160,0),MATCH(AZ$9,'Jan 2019'!$G$1:$BK$1,0))/INDEX('Planning CPRP'!$G$10:$BA$168,MATCH('Planning Ngrps'!$A81,'Planning CPRP'!$A$10:$A$170,0),MATCH('Planning Ngrps'!AZ$9,'Planning CPRP'!$G$9:$BA$9,0)),"")</f>
        <v/>
      </c>
      <c r="BA81" s="158" t="str">
        <f>IFERROR(INDEX('Jan 2019'!$G$2:$BK$158,MATCH('Planning Ngrps'!$A81,'Jan 2019'!$A$2:$A$160,0),MATCH(BA$9,'Jan 2019'!$G$1:$BK$1,0))/INDEX('Planning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IFERROR(INDEX('Jan 2019'!$G$2:$BK$158,MATCH('Planning Ngrps'!$A82,'Jan 2019'!$A$2:$A$160,0),MATCH(G$9,'Jan 2019'!$G$1:$BK$1,0))/INDEX('Planning CPRP'!$G$10:$BA$168,MATCH('Planning Ngrps'!$A82,'Planning CPRP'!$A$10:$A$170,0),MATCH('Planning Ngrps'!G$9,'Planning CPRP'!$G$9:$BA$9,0)),"")</f>
        <v/>
      </c>
      <c r="H82" s="158" t="str">
        <f>IFERROR(INDEX('Jan 2019'!$G$2:$BK$158,MATCH('Planning Ngrps'!$A82,'Jan 2019'!$A$2:$A$160,0),MATCH(H$9,'Jan 2019'!$G$1:$BK$1,0))/INDEX('Planning CPRP'!$G$10:$BA$168,MATCH('Planning Ngrps'!$A82,'Planning CPRP'!$A$10:$A$170,0),MATCH('Planning Ngrps'!H$9,'Planning CPRP'!$G$9:$BA$9,0)),"")</f>
        <v/>
      </c>
      <c r="I82" s="158" t="str">
        <f>IFERROR(INDEX('Jan 2019'!$G$2:$BK$158,MATCH('Planning Ngrps'!$A82,'Jan 2019'!$A$2:$A$160,0),MATCH(I$9,'Jan 2019'!$G$1:$BK$1,0))/INDEX('Planning CPRP'!$G$10:$BA$168,MATCH('Planning Ngrps'!$A82,'Planning CPRP'!$A$10:$A$170,0),MATCH('Planning Ngrps'!I$9,'Planning CPRP'!$G$9:$BA$9,0)),"")</f>
        <v/>
      </c>
      <c r="J82" s="158" t="str">
        <f>IFERROR(INDEX('Jan 2019'!$G$2:$BK$158,MATCH('Planning Ngrps'!$A82,'Jan 2019'!$A$2:$A$160,0),MATCH(J$9,'Jan 2019'!$G$1:$BK$1,0))/INDEX('Planning CPRP'!$G$10:$BA$168,MATCH('Planning Ngrps'!$A82,'Planning CPRP'!$A$10:$A$170,0),MATCH('Planning Ngrps'!J$9,'Planning CPRP'!$G$9:$BA$9,0)),"")</f>
        <v/>
      </c>
      <c r="K82" s="158" t="str">
        <f>IFERROR(INDEX('Jan 2019'!$G$2:$BK$158,MATCH('Planning Ngrps'!$A82,'Jan 2019'!$A$2:$A$160,0),MATCH(K$9,'Jan 2019'!$G$1:$BK$1,0))/INDEX('Planning CPRP'!$G$10:$BA$168,MATCH('Planning Ngrps'!$A82,'Planning CPRP'!$A$10:$A$170,0),MATCH('Planning Ngrps'!K$9,'Planning CPRP'!$G$9:$BA$9,0)),"")</f>
        <v/>
      </c>
      <c r="L82" s="158" t="str">
        <f>IFERROR(INDEX('Jan 2019'!$G$2:$BK$158,MATCH('Planning Ngrps'!$A82,'Jan 2019'!$A$2:$A$160,0),MATCH(L$9,'Jan 2019'!$G$1:$BK$1,0))/INDEX('Planning CPRP'!$G$10:$BA$168,MATCH('Planning Ngrps'!$A82,'Planning CPRP'!$A$10:$A$170,0),MATCH('Planning Ngrps'!L$9,'Planning CPRP'!$G$9:$BA$9,0)),"")</f>
        <v/>
      </c>
      <c r="M82" s="158" t="str">
        <f>IFERROR(INDEX('Jan 2019'!$G$2:$BK$158,MATCH('Planning Ngrps'!$A82,'Jan 2019'!$A$2:$A$160,0),MATCH(M$9,'Jan 2019'!$G$1:$BK$1,0))/INDEX('Planning CPRP'!$G$10:$BA$168,MATCH('Planning Ngrps'!$A82,'Planning CPRP'!$A$10:$A$170,0),MATCH('Planning Ngrps'!M$9,'Planning CPRP'!$G$9:$BA$9,0)),"")</f>
        <v/>
      </c>
      <c r="N82" s="158" t="str">
        <f>IFERROR(INDEX('Jan 2019'!$G$2:$BK$158,MATCH('Planning Ngrps'!$A82,'Jan 2019'!$A$2:$A$160,0),MATCH(N$9,'Jan 2019'!$G$1:$BK$1,0))/INDEX('Planning CPRP'!$G$10:$BA$168,MATCH('Planning Ngrps'!$A82,'Planning CPRP'!$A$10:$A$170,0),MATCH('Planning Ngrps'!N$9,'Planning CPRP'!$G$9:$BA$9,0)),"")</f>
        <v/>
      </c>
      <c r="O82" s="158" t="str">
        <f>IFERROR(INDEX('Jan 2019'!$G$2:$BK$158,MATCH('Planning Ngrps'!$A82,'Jan 2019'!$A$2:$A$160,0),MATCH(O$9,'Jan 2019'!$G$1:$BK$1,0))/INDEX('Planning CPRP'!$G$10:$BA$168,MATCH('Planning Ngrps'!$A82,'Planning CPRP'!$A$10:$A$170,0),MATCH('Planning Ngrps'!O$9,'Planning CPRP'!$G$9:$BA$9,0)),"")</f>
        <v/>
      </c>
      <c r="P82" s="158" t="str">
        <f>IFERROR(INDEX('Jan 2019'!$G$2:$BK$158,MATCH('Planning Ngrps'!$A82,'Jan 2019'!$A$2:$A$160,0),MATCH(P$9,'Jan 2019'!$G$1:$BK$1,0))/INDEX('Planning CPRP'!$G$10:$BA$168,MATCH('Planning Ngrps'!$A82,'Planning CPRP'!$A$10:$A$170,0),MATCH('Planning Ngrps'!P$9,'Planning CPRP'!$G$9:$BA$9,0)),"")</f>
        <v/>
      </c>
      <c r="Q82" s="158" t="str">
        <f>IFERROR(INDEX('Jan 2019'!$G$2:$BK$158,MATCH('Planning Ngrps'!$A82,'Jan 2019'!$A$2:$A$160,0),MATCH(Q$9,'Jan 2019'!$G$1:$BK$1,0))/INDEX('Planning CPRP'!$G$10:$BA$168,MATCH('Planning Ngrps'!$A82,'Planning CPRP'!$A$10:$A$170,0),MATCH('Planning Ngrps'!Q$9,'Planning CPRP'!$G$9:$BA$9,0)),"")</f>
        <v/>
      </c>
      <c r="R82" s="158" t="str">
        <f>IFERROR(INDEX('Jan 2019'!$G$2:$BK$158,MATCH('Planning Ngrps'!$A82,'Jan 2019'!$A$2:$A$160,0),MATCH(R$9,'Jan 2019'!$G$1:$BK$1,0))/INDEX('Planning CPRP'!$G$10:$BA$168,MATCH('Planning Ngrps'!$A82,'Planning CPRP'!$A$10:$A$170,0),MATCH('Planning Ngrps'!R$9,'Planning CPRP'!$G$9:$BA$9,0)),"")</f>
        <v/>
      </c>
      <c r="S82" s="158" t="str">
        <f>IFERROR(INDEX('Jan 2019'!$G$2:$BK$158,MATCH('Planning Ngrps'!$A82,'Jan 2019'!$A$2:$A$160,0),MATCH(S$9,'Jan 2019'!$G$1:$BK$1,0))/INDEX('Planning CPRP'!$G$10:$BA$168,MATCH('Planning Ngrps'!$A82,'Planning CPRP'!$A$10:$A$170,0),MATCH('Planning Ngrps'!S$9,'Planning CPRP'!$G$9:$BA$9,0)),"")</f>
        <v/>
      </c>
      <c r="T82" s="158" t="str">
        <f>IFERROR(INDEX('Jan 2019'!$G$2:$BK$158,MATCH('Planning Ngrps'!$A82,'Jan 2019'!$A$2:$A$160,0),MATCH(T$9,'Jan 2019'!$G$1:$BK$1,0))/INDEX('Planning CPRP'!$G$10:$BA$168,MATCH('Planning Ngrps'!$A82,'Planning CPRP'!$A$10:$A$170,0),MATCH('Planning Ngrps'!T$9,'Planning CPRP'!$G$9:$BA$9,0)),"")</f>
        <v/>
      </c>
      <c r="U82" s="158" t="str">
        <f>IFERROR(INDEX('Jan 2019'!$G$2:$BK$158,MATCH('Planning Ngrps'!$A82,'Jan 2019'!$A$2:$A$160,0),MATCH(U$9,'Jan 2019'!$G$1:$BK$1,0))/INDEX('Planning CPRP'!$G$10:$BA$168,MATCH('Planning Ngrps'!$A82,'Planning CPRP'!$A$10:$A$170,0),MATCH('Planning Ngrps'!U$9,'Planning CPRP'!$G$9:$BA$9,0)),"")</f>
        <v/>
      </c>
      <c r="V82" s="158" t="str">
        <f>IFERROR(INDEX('Jan 2019'!$G$2:$BK$158,MATCH('Planning Ngrps'!$A82,'Jan 2019'!$A$2:$A$160,0),MATCH(V$9,'Jan 2019'!$G$1:$BK$1,0))/INDEX('Planning CPRP'!$G$10:$BA$168,MATCH('Planning Ngrps'!$A82,'Planning CPRP'!$A$10:$A$170,0),MATCH('Planning Ngrps'!V$9,'Planning CPRP'!$G$9:$BA$9,0)),"")</f>
        <v/>
      </c>
      <c r="W82" s="158" t="str">
        <f>IFERROR(INDEX('Jan 2019'!$G$2:$BK$158,MATCH('Planning Ngrps'!$A82,'Jan 2019'!$A$2:$A$160,0),MATCH(W$9,'Jan 2019'!$G$1:$BK$1,0))/INDEX('Planning CPRP'!$G$10:$BA$168,MATCH('Planning Ngrps'!$A82,'Planning CPRP'!$A$10:$A$170,0),MATCH('Planning Ngrps'!W$9,'Planning CPRP'!$G$9:$BA$9,0)),"")</f>
        <v/>
      </c>
      <c r="X82" s="158" t="str">
        <f>IFERROR(INDEX('Jan 2019'!$G$2:$BK$158,MATCH('Planning Ngrps'!$A82,'Jan 2019'!$A$2:$A$160,0),MATCH(X$9,'Jan 2019'!$G$1:$BK$1,0))/INDEX('Planning CPRP'!$G$10:$BA$168,MATCH('Planning Ngrps'!$A82,'Planning CPRP'!$A$10:$A$170,0),MATCH('Planning Ngrps'!X$9,'Planning CPRP'!$G$9:$BA$9,0)),"")</f>
        <v/>
      </c>
      <c r="Y82" s="158" t="str">
        <f>IFERROR(INDEX('Jan 2019'!$G$2:$BK$158,MATCH('Planning Ngrps'!$A82,'Jan 2019'!$A$2:$A$160,0),MATCH(Y$9,'Jan 2019'!$G$1:$BK$1,0))/INDEX('Planning CPRP'!$G$10:$BA$168,MATCH('Planning Ngrps'!$A82,'Planning CPRP'!$A$10:$A$170,0),MATCH('Planning Ngrps'!Y$9,'Planning CPRP'!$G$9:$BA$9,0)),"")</f>
        <v/>
      </c>
      <c r="Z82" s="158" t="str">
        <f>IFERROR(INDEX('Jan 2019'!$G$2:$BK$158,MATCH('Planning Ngrps'!$A82,'Jan 2019'!$A$2:$A$160,0),MATCH(Z$9,'Jan 2019'!$G$1:$BK$1,0))/INDEX('Planning CPRP'!$G$10:$BA$168,MATCH('Planning Ngrps'!$A82,'Planning CPRP'!$A$10:$A$170,0),MATCH('Planning Ngrps'!Z$9,'Planning CPRP'!$G$9:$BA$9,0)),"")</f>
        <v/>
      </c>
      <c r="AA82" s="158" t="str">
        <f>IFERROR(INDEX('Jan 2019'!$G$2:$BK$158,MATCH('Planning Ngrps'!$A82,'Jan 2019'!$A$2:$A$160,0),MATCH(AA$9,'Jan 2019'!$G$1:$BK$1,0))/INDEX('Planning CPRP'!$G$10:$BA$168,MATCH('Planning Ngrps'!$A82,'Planning CPRP'!$A$10:$A$170,0),MATCH('Planning Ngrps'!AA$9,'Planning CPRP'!$G$9:$BA$9,0)),"")</f>
        <v/>
      </c>
      <c r="AB82" s="158" t="str">
        <f>IFERROR(INDEX('Jan 2019'!$G$2:$BK$158,MATCH('Planning Ngrps'!$A82,'Jan 2019'!$A$2:$A$160,0),MATCH(AB$9,'Jan 2019'!$G$1:$BK$1,0))/INDEX('Planning CPRP'!$G$10:$BA$168,MATCH('Planning Ngrps'!$A82,'Planning CPRP'!$A$10:$A$170,0),MATCH('Planning Ngrps'!AB$9,'Planning CPRP'!$G$9:$BA$9,0)),"")</f>
        <v/>
      </c>
      <c r="AC82" s="158" t="str">
        <f>IFERROR(INDEX('Jan 2019'!$G$2:$BK$158,MATCH('Planning Ngrps'!$A82,'Jan 2019'!$A$2:$A$160,0),MATCH(AC$9,'Jan 2019'!$G$1:$BK$1,0))/INDEX('Planning CPRP'!$G$10:$BA$168,MATCH('Planning Ngrps'!$A82,'Planning CPRP'!$A$10:$A$170,0),MATCH('Planning Ngrps'!AC$9,'Planning CPRP'!$G$9:$BA$9,0)),"")</f>
        <v/>
      </c>
      <c r="AD82" s="158" t="str">
        <f>IFERROR(INDEX('Jan 2019'!$G$2:$BK$158,MATCH('Planning Ngrps'!$A82,'Jan 2019'!$A$2:$A$160,0),MATCH(AD$9,'Jan 2019'!$G$1:$BK$1,0))/INDEX('Planning CPRP'!$G$10:$BA$168,MATCH('Planning Ngrps'!$A82,'Planning CPRP'!$A$10:$A$170,0),MATCH('Planning Ngrps'!AD$9,'Planning CPRP'!$G$9:$BA$9,0)),"")</f>
        <v/>
      </c>
      <c r="AE82" s="158" t="str">
        <f>IFERROR(INDEX('Jan 2019'!$G$2:$BK$158,MATCH('Planning Ngrps'!$A82,'Jan 2019'!$A$2:$A$160,0),MATCH(AE$9,'Jan 2019'!$G$1:$BK$1,0))/INDEX('Planning CPRP'!$G$10:$BA$168,MATCH('Planning Ngrps'!$A82,'Planning CPRP'!$A$10:$A$170,0),MATCH('Planning Ngrps'!AE$9,'Planning CPRP'!$G$9:$BA$9,0)),"")</f>
        <v/>
      </c>
      <c r="AF82" s="158" t="str">
        <f>IFERROR(INDEX('Jan 2019'!$G$2:$BK$158,MATCH('Planning Ngrps'!$A82,'Jan 2019'!$A$2:$A$160,0),MATCH(AF$9,'Jan 2019'!$G$1:$BK$1,0))/INDEX('Planning CPRP'!$G$10:$BA$168,MATCH('Planning Ngrps'!$A82,'Planning CPRP'!$A$10:$A$170,0),MATCH('Planning Ngrps'!AF$9,'Planning CPRP'!$G$9:$BA$9,0)),"")</f>
        <v/>
      </c>
      <c r="AG82" s="158" t="str">
        <f>IFERROR(INDEX('Jan 2019'!$G$2:$BK$158,MATCH('Planning Ngrps'!$A82,'Jan 2019'!$A$2:$A$160,0),MATCH(AG$9,'Jan 2019'!$G$1:$BK$1,0))/INDEX('Planning CPRP'!$G$10:$BA$168,MATCH('Planning Ngrps'!$A82,'Planning CPRP'!$A$10:$A$170,0),MATCH('Planning Ngrps'!AG$9,'Planning CPRP'!$G$9:$BA$9,0)),"")</f>
        <v/>
      </c>
      <c r="AH82" s="158" t="str">
        <f>IFERROR(INDEX('Jan 2019'!$G$2:$BK$158,MATCH('Planning Ngrps'!$A82,'Jan 2019'!$A$2:$A$160,0),MATCH(AH$9,'Jan 2019'!$G$1:$BK$1,0))/INDEX('Planning CPRP'!$G$10:$BA$168,MATCH('Planning Ngrps'!$A82,'Planning CPRP'!$A$10:$A$170,0),MATCH('Planning Ngrps'!AH$9,'Planning CPRP'!$G$9:$BA$9,0)),"")</f>
        <v/>
      </c>
      <c r="AI82" s="158" t="str">
        <f>IFERROR(INDEX('Jan 2019'!$G$2:$BK$158,MATCH('Planning Ngrps'!$A82,'Jan 2019'!$A$2:$A$160,0),MATCH(AI$9,'Jan 2019'!$G$1:$BK$1,0))/INDEX('Planning CPRP'!$G$10:$BA$168,MATCH('Planning Ngrps'!$A82,'Planning CPRP'!$A$10:$A$170,0),MATCH('Planning Ngrps'!AI$9,'Planning CPRP'!$G$9:$BA$9,0)),"")</f>
        <v/>
      </c>
      <c r="AJ82" s="158" t="str">
        <f>IFERROR(INDEX('Jan 2019'!$G$2:$BK$158,MATCH('Planning Ngrps'!$A82,'Jan 2019'!$A$2:$A$160,0),MATCH(AJ$9,'Jan 2019'!$G$1:$BK$1,0))/INDEX('Planning CPRP'!$G$10:$BA$168,MATCH('Planning Ngrps'!$A82,'Planning CPRP'!$A$10:$A$170,0),MATCH('Planning Ngrps'!AJ$9,'Planning CPRP'!$G$9:$BA$9,0)),"")</f>
        <v/>
      </c>
      <c r="AK82" s="158" t="str">
        <f>IFERROR(INDEX('Jan 2019'!$G$2:$BK$158,MATCH('Planning Ngrps'!$A82,'Jan 2019'!$A$2:$A$160,0),MATCH(AK$9,'Jan 2019'!$G$1:$BK$1,0))/INDEX('Planning CPRP'!$G$10:$BA$168,MATCH('Planning Ngrps'!$A82,'Planning CPRP'!$A$10:$A$170,0),MATCH('Planning Ngrps'!AK$9,'Planning CPRP'!$G$9:$BA$9,0)),"")</f>
        <v/>
      </c>
      <c r="AL82" s="158" t="str">
        <f>IFERROR(INDEX('Jan 2019'!$G$2:$BK$158,MATCH('Planning Ngrps'!$A82,'Jan 2019'!$A$2:$A$160,0),MATCH(AL$9,'Jan 2019'!$G$1:$BK$1,0))/INDEX('Planning CPRP'!$G$10:$BA$168,MATCH('Planning Ngrps'!$A82,'Planning CPRP'!$A$10:$A$170,0),MATCH('Planning Ngrps'!AL$9,'Planning CPRP'!$G$9:$BA$9,0)),"")</f>
        <v/>
      </c>
      <c r="AM82" s="158" t="str">
        <f>IFERROR(INDEX('Jan 2019'!$G$2:$BK$158,MATCH('Planning Ngrps'!$A82,'Jan 2019'!$A$2:$A$160,0),MATCH(AM$9,'Jan 2019'!$G$1:$BK$1,0))/INDEX('Planning CPRP'!$G$10:$BA$168,MATCH('Planning Ngrps'!$A82,'Planning CPRP'!$A$10:$A$170,0),MATCH('Planning Ngrps'!AM$9,'Planning CPRP'!$G$9:$BA$9,0)),"")</f>
        <v/>
      </c>
      <c r="AN82" s="158" t="str">
        <f>IFERROR(INDEX('Jan 2019'!$G$2:$BK$158,MATCH('Planning Ngrps'!$A82,'Jan 2019'!$A$2:$A$160,0),MATCH(AN$9,'Jan 2019'!$G$1:$BK$1,0))/INDEX('Planning CPRP'!$G$10:$BA$168,MATCH('Planning Ngrps'!$A82,'Planning CPRP'!$A$10:$A$170,0),MATCH('Planning Ngrps'!AN$9,'Planning CPRP'!$G$9:$BA$9,0)),"")</f>
        <v/>
      </c>
      <c r="AO82" s="158" t="str">
        <f>IFERROR(INDEX('Jan 2019'!$G$2:$BK$158,MATCH('Planning Ngrps'!$A82,'Jan 2019'!$A$2:$A$160,0),MATCH(AO$9,'Jan 2019'!$G$1:$BK$1,0))/INDEX('Planning CPRP'!$G$10:$BA$168,MATCH('Planning Ngrps'!$A82,'Planning CPRP'!$A$10:$A$170,0),MATCH('Planning Ngrps'!AO$9,'Planning CPRP'!$G$9:$BA$9,0)),"")</f>
        <v/>
      </c>
      <c r="AP82" s="158" t="str">
        <f>IFERROR(INDEX('Jan 2019'!$G$2:$BK$158,MATCH('Planning Ngrps'!$A82,'Jan 2019'!$A$2:$A$160,0),MATCH(AP$9,'Jan 2019'!$G$1:$BK$1,0))/INDEX('Planning CPRP'!$G$10:$BA$168,MATCH('Planning Ngrps'!$A82,'Planning CPRP'!$A$10:$A$170,0),MATCH('Planning Ngrps'!AP$9,'Planning CPRP'!$G$9:$BA$9,0)),"")</f>
        <v/>
      </c>
      <c r="AQ82" s="158" t="str">
        <f>IFERROR(INDEX('Jan 2019'!$G$2:$BK$158,MATCH('Planning Ngrps'!$A82,'Jan 2019'!$A$2:$A$160,0),MATCH(AQ$9,'Jan 2019'!$G$1:$BK$1,0))/INDEX('Planning CPRP'!$G$10:$BA$168,MATCH('Planning Ngrps'!$A82,'Planning CPRP'!$A$10:$A$170,0),MATCH('Planning Ngrps'!AQ$9,'Planning CPRP'!$G$9:$BA$9,0)),"")</f>
        <v/>
      </c>
      <c r="AR82" s="158" t="str">
        <f>IFERROR(INDEX('Jan 2019'!$G$2:$BK$158,MATCH('Planning Ngrps'!$A82,'Jan 2019'!$A$2:$A$160,0),MATCH(AR$9,'Jan 2019'!$G$1:$BK$1,0))/INDEX('Planning CPRP'!$G$10:$BA$168,MATCH('Planning Ngrps'!$A82,'Planning CPRP'!$A$10:$A$170,0),MATCH('Planning Ngrps'!AR$9,'Planning CPRP'!$G$9:$BA$9,0)),"")</f>
        <v/>
      </c>
      <c r="AS82" s="158" t="str">
        <f>IFERROR(INDEX('Jan 2019'!$G$2:$BK$158,MATCH('Planning Ngrps'!$A82,'Jan 2019'!$A$2:$A$160,0),MATCH(AS$9,'Jan 2019'!$G$1:$BK$1,0))/INDEX('Planning CPRP'!$G$10:$BA$168,MATCH('Planning Ngrps'!$A82,'Planning CPRP'!$A$10:$A$170,0),MATCH('Planning Ngrps'!AS$9,'Planning CPRP'!$G$9:$BA$9,0)),"")</f>
        <v/>
      </c>
      <c r="AT82" s="158" t="str">
        <f>IFERROR(INDEX('Jan 2019'!$G$2:$BK$158,MATCH('Planning Ngrps'!$A82,'Jan 2019'!$A$2:$A$160,0),MATCH(AT$9,'Jan 2019'!$G$1:$BK$1,0))/INDEX('Planning CPRP'!$G$10:$BA$168,MATCH('Planning Ngrps'!$A82,'Planning CPRP'!$A$10:$A$170,0),MATCH('Planning Ngrps'!AT$9,'Planning CPRP'!$G$9:$BA$9,0)),"")</f>
        <v/>
      </c>
      <c r="AU82" s="158" t="str">
        <f>IFERROR(INDEX('Jan 2019'!$G$2:$BK$158,MATCH('Planning Ngrps'!$A82,'Jan 2019'!$A$2:$A$160,0),MATCH(AU$9,'Jan 2019'!$G$1:$BK$1,0))/INDEX('Planning CPRP'!$G$10:$BA$168,MATCH('Planning Ngrps'!$A82,'Planning CPRP'!$A$10:$A$170,0),MATCH('Planning Ngrps'!AU$9,'Planning CPRP'!$G$9:$BA$9,0)),"")</f>
        <v/>
      </c>
      <c r="AV82" s="158" t="str">
        <f>IFERROR(INDEX('Jan 2019'!$G$2:$BK$158,MATCH('Planning Ngrps'!$A82,'Jan 2019'!$A$2:$A$160,0),MATCH(AV$9,'Jan 2019'!$G$1:$BK$1,0))/INDEX('Planning CPRP'!$G$10:$BA$168,MATCH('Planning Ngrps'!$A82,'Planning CPRP'!$A$10:$A$170,0),MATCH('Planning Ngrps'!AV$9,'Planning CPRP'!$G$9:$BA$9,0)),"")</f>
        <v/>
      </c>
      <c r="AW82" s="158" t="str">
        <f>IFERROR(INDEX('Jan 2019'!$G$2:$BK$158,MATCH('Planning Ngrps'!$A82,'Jan 2019'!$A$2:$A$160,0),MATCH(AW$9,'Jan 2019'!$G$1:$BK$1,0))/INDEX('Planning CPRP'!$G$10:$BA$168,MATCH('Planning Ngrps'!$A82,'Planning CPRP'!$A$10:$A$170,0),MATCH('Planning Ngrps'!AW$9,'Planning CPRP'!$G$9:$BA$9,0)),"")</f>
        <v/>
      </c>
      <c r="AX82" s="158" t="str">
        <f>IFERROR(INDEX('Jan 2019'!$G$2:$BK$158,MATCH('Planning Ngrps'!$A82,'Jan 2019'!$A$2:$A$160,0),MATCH(AX$9,'Jan 2019'!$G$1:$BK$1,0))/INDEX('Planning CPRP'!$G$10:$BA$168,MATCH('Planning Ngrps'!$A82,'Planning CPRP'!$A$10:$A$170,0),MATCH('Planning Ngrps'!AX$9,'Planning CPRP'!$G$9:$BA$9,0)),"")</f>
        <v/>
      </c>
      <c r="AY82" s="158" t="str">
        <f>IFERROR(INDEX('Jan 2019'!$G$2:$BK$158,MATCH('Planning Ngrps'!$A82,'Jan 2019'!$A$2:$A$160,0),MATCH(AY$9,'Jan 2019'!$G$1:$BK$1,0))/INDEX('Planning CPRP'!$G$10:$BA$168,MATCH('Planning Ngrps'!$A82,'Planning CPRP'!$A$10:$A$170,0),MATCH('Planning Ngrps'!AY$9,'Planning CPRP'!$G$9:$BA$9,0)),"")</f>
        <v/>
      </c>
      <c r="AZ82" s="158" t="str">
        <f>IFERROR(INDEX('Jan 2019'!$G$2:$BK$158,MATCH('Planning Ngrps'!$A82,'Jan 2019'!$A$2:$A$160,0),MATCH(AZ$9,'Jan 2019'!$G$1:$BK$1,0))/INDEX('Planning CPRP'!$G$10:$BA$168,MATCH('Planning Ngrps'!$A82,'Planning CPRP'!$A$10:$A$170,0),MATCH('Planning Ngrps'!AZ$9,'Planning CPRP'!$G$9:$BA$9,0)),"")</f>
        <v/>
      </c>
      <c r="BA82" s="158" t="str">
        <f>IFERROR(INDEX('Jan 2019'!$G$2:$BK$158,MATCH('Planning Ngrps'!$A82,'Jan 2019'!$A$2:$A$160,0),MATCH(BA$9,'Jan 2019'!$G$1:$BK$1,0))/INDEX('Planning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IFERROR(INDEX('Jan 2019'!$G$2:$BK$158,MATCH('Planning Ngrps'!$A83,'Jan 2019'!$A$2:$A$160,0),MATCH(G$9,'Jan 2019'!$G$1:$BK$1,0))/INDEX('Planning CPRP'!$G$10:$BA$168,MATCH('Planning Ngrps'!$A83,'Planning CPRP'!$A$10:$A$170,0),MATCH('Planning Ngrps'!G$9,'Planning CPRP'!$G$9:$BA$9,0)),"")</f>
        <v/>
      </c>
      <c r="H83" s="158" t="str">
        <f>IFERROR(INDEX('Jan 2019'!$G$2:$BK$158,MATCH('Planning Ngrps'!$A83,'Jan 2019'!$A$2:$A$160,0),MATCH(H$9,'Jan 2019'!$G$1:$BK$1,0))/INDEX('Planning CPRP'!$G$10:$BA$168,MATCH('Planning Ngrps'!$A83,'Planning CPRP'!$A$10:$A$170,0),MATCH('Planning Ngrps'!H$9,'Planning CPRP'!$G$9:$BA$9,0)),"")</f>
        <v/>
      </c>
      <c r="I83" s="158" t="str">
        <f>IFERROR(INDEX('Jan 2019'!$G$2:$BK$158,MATCH('Planning Ngrps'!$A83,'Jan 2019'!$A$2:$A$160,0),MATCH(I$9,'Jan 2019'!$G$1:$BK$1,0))/INDEX('Planning CPRP'!$G$10:$BA$168,MATCH('Planning Ngrps'!$A83,'Planning CPRP'!$A$10:$A$170,0),MATCH('Planning Ngrps'!I$9,'Planning CPRP'!$G$9:$BA$9,0)),"")</f>
        <v/>
      </c>
      <c r="J83" s="158" t="str">
        <f>IFERROR(INDEX('Jan 2019'!$G$2:$BK$158,MATCH('Planning Ngrps'!$A83,'Jan 2019'!$A$2:$A$160,0),MATCH(J$9,'Jan 2019'!$G$1:$BK$1,0))/INDEX('Planning CPRP'!$G$10:$BA$168,MATCH('Planning Ngrps'!$A83,'Planning CPRP'!$A$10:$A$170,0),MATCH('Planning Ngrps'!J$9,'Planning CPRP'!$G$9:$BA$9,0)),"")</f>
        <v/>
      </c>
      <c r="K83" s="158" t="str">
        <f>IFERROR(INDEX('Jan 2019'!$G$2:$BK$158,MATCH('Planning Ngrps'!$A83,'Jan 2019'!$A$2:$A$160,0),MATCH(K$9,'Jan 2019'!$G$1:$BK$1,0))/INDEX('Planning CPRP'!$G$10:$BA$168,MATCH('Planning Ngrps'!$A83,'Planning CPRP'!$A$10:$A$170,0),MATCH('Planning Ngrps'!K$9,'Planning CPRP'!$G$9:$BA$9,0)),"")</f>
        <v/>
      </c>
      <c r="L83" s="158" t="str">
        <f>IFERROR(INDEX('Jan 2019'!$G$2:$BK$158,MATCH('Planning Ngrps'!$A83,'Jan 2019'!$A$2:$A$160,0),MATCH(L$9,'Jan 2019'!$G$1:$BK$1,0))/INDEX('Planning CPRP'!$G$10:$BA$168,MATCH('Planning Ngrps'!$A83,'Planning CPRP'!$A$10:$A$170,0),MATCH('Planning Ngrps'!L$9,'Planning CPRP'!$G$9:$BA$9,0)),"")</f>
        <v/>
      </c>
      <c r="M83" s="158" t="str">
        <f>IFERROR(INDEX('Jan 2019'!$G$2:$BK$158,MATCH('Planning Ngrps'!$A83,'Jan 2019'!$A$2:$A$160,0),MATCH(M$9,'Jan 2019'!$G$1:$BK$1,0))/INDEX('Planning CPRP'!$G$10:$BA$168,MATCH('Planning Ngrps'!$A83,'Planning CPRP'!$A$10:$A$170,0),MATCH('Planning Ngrps'!M$9,'Planning CPRP'!$G$9:$BA$9,0)),"")</f>
        <v/>
      </c>
      <c r="N83" s="158" t="str">
        <f>IFERROR(INDEX('Jan 2019'!$G$2:$BK$158,MATCH('Planning Ngrps'!$A83,'Jan 2019'!$A$2:$A$160,0),MATCH(N$9,'Jan 2019'!$G$1:$BK$1,0))/INDEX('Planning CPRP'!$G$10:$BA$168,MATCH('Planning Ngrps'!$A83,'Planning CPRP'!$A$10:$A$170,0),MATCH('Planning Ngrps'!N$9,'Planning CPRP'!$G$9:$BA$9,0)),"")</f>
        <v/>
      </c>
      <c r="O83" s="158" t="str">
        <f>IFERROR(INDEX('Jan 2019'!$G$2:$BK$158,MATCH('Planning Ngrps'!$A83,'Jan 2019'!$A$2:$A$160,0),MATCH(O$9,'Jan 2019'!$G$1:$BK$1,0))/INDEX('Planning CPRP'!$G$10:$BA$168,MATCH('Planning Ngrps'!$A83,'Planning CPRP'!$A$10:$A$170,0),MATCH('Planning Ngrps'!O$9,'Planning CPRP'!$G$9:$BA$9,0)),"")</f>
        <v/>
      </c>
      <c r="P83" s="158" t="str">
        <f>IFERROR(INDEX('Jan 2019'!$G$2:$BK$158,MATCH('Planning Ngrps'!$A83,'Jan 2019'!$A$2:$A$160,0),MATCH(P$9,'Jan 2019'!$G$1:$BK$1,0))/INDEX('Planning CPRP'!$G$10:$BA$168,MATCH('Planning Ngrps'!$A83,'Planning CPRP'!$A$10:$A$170,0),MATCH('Planning Ngrps'!P$9,'Planning CPRP'!$G$9:$BA$9,0)),"")</f>
        <v/>
      </c>
      <c r="Q83" s="158" t="str">
        <f>IFERROR(INDEX('Jan 2019'!$G$2:$BK$158,MATCH('Planning Ngrps'!$A83,'Jan 2019'!$A$2:$A$160,0),MATCH(Q$9,'Jan 2019'!$G$1:$BK$1,0))/INDEX('Planning CPRP'!$G$10:$BA$168,MATCH('Planning Ngrps'!$A83,'Planning CPRP'!$A$10:$A$170,0),MATCH('Planning Ngrps'!Q$9,'Planning CPRP'!$G$9:$BA$9,0)),"")</f>
        <v/>
      </c>
      <c r="R83" s="158" t="str">
        <f>IFERROR(INDEX('Jan 2019'!$G$2:$BK$158,MATCH('Planning Ngrps'!$A83,'Jan 2019'!$A$2:$A$160,0),MATCH(R$9,'Jan 2019'!$G$1:$BK$1,0))/INDEX('Planning CPRP'!$G$10:$BA$168,MATCH('Planning Ngrps'!$A83,'Planning CPRP'!$A$10:$A$170,0),MATCH('Planning Ngrps'!R$9,'Planning CPRP'!$G$9:$BA$9,0)),"")</f>
        <v/>
      </c>
      <c r="S83" s="158" t="str">
        <f>IFERROR(INDEX('Jan 2019'!$G$2:$BK$158,MATCH('Planning Ngrps'!$A83,'Jan 2019'!$A$2:$A$160,0),MATCH(S$9,'Jan 2019'!$G$1:$BK$1,0))/INDEX('Planning CPRP'!$G$10:$BA$168,MATCH('Planning Ngrps'!$A83,'Planning CPRP'!$A$10:$A$170,0),MATCH('Planning Ngrps'!S$9,'Planning CPRP'!$G$9:$BA$9,0)),"")</f>
        <v/>
      </c>
      <c r="T83" s="158" t="str">
        <f>IFERROR(INDEX('Jan 2019'!$G$2:$BK$158,MATCH('Planning Ngrps'!$A83,'Jan 2019'!$A$2:$A$160,0),MATCH(T$9,'Jan 2019'!$G$1:$BK$1,0))/INDEX('Planning CPRP'!$G$10:$BA$168,MATCH('Planning Ngrps'!$A83,'Planning CPRP'!$A$10:$A$170,0),MATCH('Planning Ngrps'!T$9,'Planning CPRP'!$G$9:$BA$9,0)),"")</f>
        <v/>
      </c>
      <c r="U83" s="158" t="str">
        <f>IFERROR(INDEX('Jan 2019'!$G$2:$BK$158,MATCH('Planning Ngrps'!$A83,'Jan 2019'!$A$2:$A$160,0),MATCH(U$9,'Jan 2019'!$G$1:$BK$1,0))/INDEX('Planning CPRP'!$G$10:$BA$168,MATCH('Planning Ngrps'!$A83,'Planning CPRP'!$A$10:$A$170,0),MATCH('Planning Ngrps'!U$9,'Planning CPRP'!$G$9:$BA$9,0)),"")</f>
        <v/>
      </c>
      <c r="V83" s="158" t="str">
        <f>IFERROR(INDEX('Jan 2019'!$G$2:$BK$158,MATCH('Planning Ngrps'!$A83,'Jan 2019'!$A$2:$A$160,0),MATCH(V$9,'Jan 2019'!$G$1:$BK$1,0))/INDEX('Planning CPRP'!$G$10:$BA$168,MATCH('Planning Ngrps'!$A83,'Planning CPRP'!$A$10:$A$170,0),MATCH('Planning Ngrps'!V$9,'Planning CPRP'!$G$9:$BA$9,0)),"")</f>
        <v/>
      </c>
      <c r="W83" s="158" t="str">
        <f>IFERROR(INDEX('Jan 2019'!$G$2:$BK$158,MATCH('Planning Ngrps'!$A83,'Jan 2019'!$A$2:$A$160,0),MATCH(W$9,'Jan 2019'!$G$1:$BK$1,0))/INDEX('Planning CPRP'!$G$10:$BA$168,MATCH('Planning Ngrps'!$A83,'Planning CPRP'!$A$10:$A$170,0),MATCH('Planning Ngrps'!W$9,'Planning CPRP'!$G$9:$BA$9,0)),"")</f>
        <v/>
      </c>
      <c r="X83" s="158" t="str">
        <f>IFERROR(INDEX('Jan 2019'!$G$2:$BK$158,MATCH('Planning Ngrps'!$A83,'Jan 2019'!$A$2:$A$160,0),MATCH(X$9,'Jan 2019'!$G$1:$BK$1,0))/INDEX('Planning CPRP'!$G$10:$BA$168,MATCH('Planning Ngrps'!$A83,'Planning CPRP'!$A$10:$A$170,0),MATCH('Planning Ngrps'!X$9,'Planning CPRP'!$G$9:$BA$9,0)),"")</f>
        <v/>
      </c>
      <c r="Y83" s="158" t="str">
        <f>IFERROR(INDEX('Jan 2019'!$G$2:$BK$158,MATCH('Planning Ngrps'!$A83,'Jan 2019'!$A$2:$A$160,0),MATCH(Y$9,'Jan 2019'!$G$1:$BK$1,0))/INDEX('Planning CPRP'!$G$10:$BA$168,MATCH('Planning Ngrps'!$A83,'Planning CPRP'!$A$10:$A$170,0),MATCH('Planning Ngrps'!Y$9,'Planning CPRP'!$G$9:$BA$9,0)),"")</f>
        <v/>
      </c>
      <c r="Z83" s="158" t="str">
        <f>IFERROR(INDEX('Jan 2019'!$G$2:$BK$158,MATCH('Planning Ngrps'!$A83,'Jan 2019'!$A$2:$A$160,0),MATCH(Z$9,'Jan 2019'!$G$1:$BK$1,0))/INDEX('Planning CPRP'!$G$10:$BA$168,MATCH('Planning Ngrps'!$A83,'Planning CPRP'!$A$10:$A$170,0),MATCH('Planning Ngrps'!Z$9,'Planning CPRP'!$G$9:$BA$9,0)),"")</f>
        <v/>
      </c>
      <c r="AA83" s="158" t="str">
        <f>IFERROR(INDEX('Jan 2019'!$G$2:$BK$158,MATCH('Planning Ngrps'!$A83,'Jan 2019'!$A$2:$A$160,0),MATCH(AA$9,'Jan 2019'!$G$1:$BK$1,0))/INDEX('Planning CPRP'!$G$10:$BA$168,MATCH('Planning Ngrps'!$A83,'Planning CPRP'!$A$10:$A$170,0),MATCH('Planning Ngrps'!AA$9,'Planning CPRP'!$G$9:$BA$9,0)),"")</f>
        <v/>
      </c>
      <c r="AB83" s="158" t="str">
        <f>IFERROR(INDEX('Jan 2019'!$G$2:$BK$158,MATCH('Planning Ngrps'!$A83,'Jan 2019'!$A$2:$A$160,0),MATCH(AB$9,'Jan 2019'!$G$1:$BK$1,0))/INDEX('Planning CPRP'!$G$10:$BA$168,MATCH('Planning Ngrps'!$A83,'Planning CPRP'!$A$10:$A$170,0),MATCH('Planning Ngrps'!AB$9,'Planning CPRP'!$G$9:$BA$9,0)),"")</f>
        <v/>
      </c>
      <c r="AC83" s="158" t="str">
        <f>IFERROR(INDEX('Jan 2019'!$G$2:$BK$158,MATCH('Planning Ngrps'!$A83,'Jan 2019'!$A$2:$A$160,0),MATCH(AC$9,'Jan 2019'!$G$1:$BK$1,0))/INDEX('Planning CPRP'!$G$10:$BA$168,MATCH('Planning Ngrps'!$A83,'Planning CPRP'!$A$10:$A$170,0),MATCH('Planning Ngrps'!AC$9,'Planning CPRP'!$G$9:$BA$9,0)),"")</f>
        <v/>
      </c>
      <c r="AD83" s="158" t="str">
        <f>IFERROR(INDEX('Jan 2019'!$G$2:$BK$158,MATCH('Planning Ngrps'!$A83,'Jan 2019'!$A$2:$A$160,0),MATCH(AD$9,'Jan 2019'!$G$1:$BK$1,0))/INDEX('Planning CPRP'!$G$10:$BA$168,MATCH('Planning Ngrps'!$A83,'Planning CPRP'!$A$10:$A$170,0),MATCH('Planning Ngrps'!AD$9,'Planning CPRP'!$G$9:$BA$9,0)),"")</f>
        <v/>
      </c>
      <c r="AE83" s="158" t="str">
        <f>IFERROR(INDEX('Jan 2019'!$G$2:$BK$158,MATCH('Planning Ngrps'!$A83,'Jan 2019'!$A$2:$A$160,0),MATCH(AE$9,'Jan 2019'!$G$1:$BK$1,0))/INDEX('Planning CPRP'!$G$10:$BA$168,MATCH('Planning Ngrps'!$A83,'Planning CPRP'!$A$10:$A$170,0),MATCH('Planning Ngrps'!AE$9,'Planning CPRP'!$G$9:$BA$9,0)),"")</f>
        <v/>
      </c>
      <c r="AF83" s="158" t="str">
        <f>IFERROR(INDEX('Jan 2019'!$G$2:$BK$158,MATCH('Planning Ngrps'!$A83,'Jan 2019'!$A$2:$A$160,0),MATCH(AF$9,'Jan 2019'!$G$1:$BK$1,0))/INDEX('Planning CPRP'!$G$10:$BA$168,MATCH('Planning Ngrps'!$A83,'Planning CPRP'!$A$10:$A$170,0),MATCH('Planning Ngrps'!AF$9,'Planning CPRP'!$G$9:$BA$9,0)),"")</f>
        <v/>
      </c>
      <c r="AG83" s="158" t="str">
        <f>IFERROR(INDEX('Jan 2019'!$G$2:$BK$158,MATCH('Planning Ngrps'!$A83,'Jan 2019'!$A$2:$A$160,0),MATCH(AG$9,'Jan 2019'!$G$1:$BK$1,0))/INDEX('Planning CPRP'!$G$10:$BA$168,MATCH('Planning Ngrps'!$A83,'Planning CPRP'!$A$10:$A$170,0),MATCH('Planning Ngrps'!AG$9,'Planning CPRP'!$G$9:$BA$9,0)),"")</f>
        <v/>
      </c>
      <c r="AH83" s="158" t="str">
        <f>IFERROR(INDEX('Jan 2019'!$G$2:$BK$158,MATCH('Planning Ngrps'!$A83,'Jan 2019'!$A$2:$A$160,0),MATCH(AH$9,'Jan 2019'!$G$1:$BK$1,0))/INDEX('Planning CPRP'!$G$10:$BA$168,MATCH('Planning Ngrps'!$A83,'Planning CPRP'!$A$10:$A$170,0),MATCH('Planning Ngrps'!AH$9,'Planning CPRP'!$G$9:$BA$9,0)),"")</f>
        <v/>
      </c>
      <c r="AI83" s="158" t="str">
        <f>IFERROR(INDEX('Jan 2019'!$G$2:$BK$158,MATCH('Planning Ngrps'!$A83,'Jan 2019'!$A$2:$A$160,0),MATCH(AI$9,'Jan 2019'!$G$1:$BK$1,0))/INDEX('Planning CPRP'!$G$10:$BA$168,MATCH('Planning Ngrps'!$A83,'Planning CPRP'!$A$10:$A$170,0),MATCH('Planning Ngrps'!AI$9,'Planning CPRP'!$G$9:$BA$9,0)),"")</f>
        <v/>
      </c>
      <c r="AJ83" s="158" t="str">
        <f>IFERROR(INDEX('Jan 2019'!$G$2:$BK$158,MATCH('Planning Ngrps'!$A83,'Jan 2019'!$A$2:$A$160,0),MATCH(AJ$9,'Jan 2019'!$G$1:$BK$1,0))/INDEX('Planning CPRP'!$G$10:$BA$168,MATCH('Planning Ngrps'!$A83,'Planning CPRP'!$A$10:$A$170,0),MATCH('Planning Ngrps'!AJ$9,'Planning CPRP'!$G$9:$BA$9,0)),"")</f>
        <v/>
      </c>
      <c r="AK83" s="158" t="str">
        <f>IFERROR(INDEX('Jan 2019'!$G$2:$BK$158,MATCH('Planning Ngrps'!$A83,'Jan 2019'!$A$2:$A$160,0),MATCH(AK$9,'Jan 2019'!$G$1:$BK$1,0))/INDEX('Planning CPRP'!$G$10:$BA$168,MATCH('Planning Ngrps'!$A83,'Planning CPRP'!$A$10:$A$170,0),MATCH('Planning Ngrps'!AK$9,'Planning CPRP'!$G$9:$BA$9,0)),"")</f>
        <v/>
      </c>
      <c r="AL83" s="158" t="str">
        <f>IFERROR(INDEX('Jan 2019'!$G$2:$BK$158,MATCH('Planning Ngrps'!$A83,'Jan 2019'!$A$2:$A$160,0),MATCH(AL$9,'Jan 2019'!$G$1:$BK$1,0))/INDEX('Planning CPRP'!$G$10:$BA$168,MATCH('Planning Ngrps'!$A83,'Planning CPRP'!$A$10:$A$170,0),MATCH('Planning Ngrps'!AL$9,'Planning CPRP'!$G$9:$BA$9,0)),"")</f>
        <v/>
      </c>
      <c r="AM83" s="158" t="str">
        <f>IFERROR(INDEX('Jan 2019'!$G$2:$BK$158,MATCH('Planning Ngrps'!$A83,'Jan 2019'!$A$2:$A$160,0),MATCH(AM$9,'Jan 2019'!$G$1:$BK$1,0))/INDEX('Planning CPRP'!$G$10:$BA$168,MATCH('Planning Ngrps'!$A83,'Planning CPRP'!$A$10:$A$170,0),MATCH('Planning Ngrps'!AM$9,'Planning CPRP'!$G$9:$BA$9,0)),"")</f>
        <v/>
      </c>
      <c r="AN83" s="158" t="str">
        <f>IFERROR(INDEX('Jan 2019'!$G$2:$BK$158,MATCH('Planning Ngrps'!$A83,'Jan 2019'!$A$2:$A$160,0),MATCH(AN$9,'Jan 2019'!$G$1:$BK$1,0))/INDEX('Planning CPRP'!$G$10:$BA$168,MATCH('Planning Ngrps'!$A83,'Planning CPRP'!$A$10:$A$170,0),MATCH('Planning Ngrps'!AN$9,'Planning CPRP'!$G$9:$BA$9,0)),"")</f>
        <v/>
      </c>
      <c r="AO83" s="158" t="str">
        <f>IFERROR(INDEX('Jan 2019'!$G$2:$BK$158,MATCH('Planning Ngrps'!$A83,'Jan 2019'!$A$2:$A$160,0),MATCH(AO$9,'Jan 2019'!$G$1:$BK$1,0))/INDEX('Planning CPRP'!$G$10:$BA$168,MATCH('Planning Ngrps'!$A83,'Planning CPRP'!$A$10:$A$170,0),MATCH('Planning Ngrps'!AO$9,'Planning CPRP'!$G$9:$BA$9,0)),"")</f>
        <v/>
      </c>
      <c r="AP83" s="158" t="str">
        <f>IFERROR(INDEX('Jan 2019'!$G$2:$BK$158,MATCH('Planning Ngrps'!$A83,'Jan 2019'!$A$2:$A$160,0),MATCH(AP$9,'Jan 2019'!$G$1:$BK$1,0))/INDEX('Planning CPRP'!$G$10:$BA$168,MATCH('Planning Ngrps'!$A83,'Planning CPRP'!$A$10:$A$170,0),MATCH('Planning Ngrps'!AP$9,'Planning CPRP'!$G$9:$BA$9,0)),"")</f>
        <v/>
      </c>
      <c r="AQ83" s="158" t="str">
        <f>IFERROR(INDEX('Jan 2019'!$G$2:$BK$158,MATCH('Planning Ngrps'!$A83,'Jan 2019'!$A$2:$A$160,0),MATCH(AQ$9,'Jan 2019'!$G$1:$BK$1,0))/INDEX('Planning CPRP'!$G$10:$BA$168,MATCH('Planning Ngrps'!$A83,'Planning CPRP'!$A$10:$A$170,0),MATCH('Planning Ngrps'!AQ$9,'Planning CPRP'!$G$9:$BA$9,0)),"")</f>
        <v/>
      </c>
      <c r="AR83" s="158" t="str">
        <f>IFERROR(INDEX('Jan 2019'!$G$2:$BK$158,MATCH('Planning Ngrps'!$A83,'Jan 2019'!$A$2:$A$160,0),MATCH(AR$9,'Jan 2019'!$G$1:$BK$1,0))/INDEX('Planning CPRP'!$G$10:$BA$168,MATCH('Planning Ngrps'!$A83,'Planning CPRP'!$A$10:$A$170,0),MATCH('Planning Ngrps'!AR$9,'Planning CPRP'!$G$9:$BA$9,0)),"")</f>
        <v/>
      </c>
      <c r="AS83" s="158" t="str">
        <f>IFERROR(INDEX('Jan 2019'!$G$2:$BK$158,MATCH('Planning Ngrps'!$A83,'Jan 2019'!$A$2:$A$160,0),MATCH(AS$9,'Jan 2019'!$G$1:$BK$1,0))/INDEX('Planning CPRP'!$G$10:$BA$168,MATCH('Planning Ngrps'!$A83,'Planning CPRP'!$A$10:$A$170,0),MATCH('Planning Ngrps'!AS$9,'Planning CPRP'!$G$9:$BA$9,0)),"")</f>
        <v/>
      </c>
      <c r="AT83" s="158" t="str">
        <f>IFERROR(INDEX('Jan 2019'!$G$2:$BK$158,MATCH('Planning Ngrps'!$A83,'Jan 2019'!$A$2:$A$160,0),MATCH(AT$9,'Jan 2019'!$G$1:$BK$1,0))/INDEX('Planning CPRP'!$G$10:$BA$168,MATCH('Planning Ngrps'!$A83,'Planning CPRP'!$A$10:$A$170,0),MATCH('Planning Ngrps'!AT$9,'Planning CPRP'!$G$9:$BA$9,0)),"")</f>
        <v/>
      </c>
      <c r="AU83" s="158" t="str">
        <f>IFERROR(INDEX('Jan 2019'!$G$2:$BK$158,MATCH('Planning Ngrps'!$A83,'Jan 2019'!$A$2:$A$160,0),MATCH(AU$9,'Jan 2019'!$G$1:$BK$1,0))/INDEX('Planning CPRP'!$G$10:$BA$168,MATCH('Planning Ngrps'!$A83,'Planning CPRP'!$A$10:$A$170,0),MATCH('Planning Ngrps'!AU$9,'Planning CPRP'!$G$9:$BA$9,0)),"")</f>
        <v/>
      </c>
      <c r="AV83" s="158" t="str">
        <f>IFERROR(INDEX('Jan 2019'!$G$2:$BK$158,MATCH('Planning Ngrps'!$A83,'Jan 2019'!$A$2:$A$160,0),MATCH(AV$9,'Jan 2019'!$G$1:$BK$1,0))/INDEX('Planning CPRP'!$G$10:$BA$168,MATCH('Planning Ngrps'!$A83,'Planning CPRP'!$A$10:$A$170,0),MATCH('Planning Ngrps'!AV$9,'Planning CPRP'!$G$9:$BA$9,0)),"")</f>
        <v/>
      </c>
      <c r="AW83" s="158" t="str">
        <f>IFERROR(INDEX('Jan 2019'!$G$2:$BK$158,MATCH('Planning Ngrps'!$A83,'Jan 2019'!$A$2:$A$160,0),MATCH(AW$9,'Jan 2019'!$G$1:$BK$1,0))/INDEX('Planning CPRP'!$G$10:$BA$168,MATCH('Planning Ngrps'!$A83,'Planning CPRP'!$A$10:$A$170,0),MATCH('Planning Ngrps'!AW$9,'Planning CPRP'!$G$9:$BA$9,0)),"")</f>
        <v/>
      </c>
      <c r="AX83" s="158" t="str">
        <f>IFERROR(INDEX('Jan 2019'!$G$2:$BK$158,MATCH('Planning Ngrps'!$A83,'Jan 2019'!$A$2:$A$160,0),MATCH(AX$9,'Jan 2019'!$G$1:$BK$1,0))/INDEX('Planning CPRP'!$G$10:$BA$168,MATCH('Planning Ngrps'!$A83,'Planning CPRP'!$A$10:$A$170,0),MATCH('Planning Ngrps'!AX$9,'Planning CPRP'!$G$9:$BA$9,0)),"")</f>
        <v/>
      </c>
      <c r="AY83" s="158" t="str">
        <f>IFERROR(INDEX('Jan 2019'!$G$2:$BK$158,MATCH('Planning Ngrps'!$A83,'Jan 2019'!$A$2:$A$160,0),MATCH(AY$9,'Jan 2019'!$G$1:$BK$1,0))/INDEX('Planning CPRP'!$G$10:$BA$168,MATCH('Planning Ngrps'!$A83,'Planning CPRP'!$A$10:$A$170,0),MATCH('Planning Ngrps'!AY$9,'Planning CPRP'!$G$9:$BA$9,0)),"")</f>
        <v/>
      </c>
      <c r="AZ83" s="158" t="str">
        <f>IFERROR(INDEX('Jan 2019'!$G$2:$BK$158,MATCH('Planning Ngrps'!$A83,'Jan 2019'!$A$2:$A$160,0),MATCH(AZ$9,'Jan 2019'!$G$1:$BK$1,0))/INDEX('Planning CPRP'!$G$10:$BA$168,MATCH('Planning Ngrps'!$A83,'Planning CPRP'!$A$10:$A$170,0),MATCH('Planning Ngrps'!AZ$9,'Planning CPRP'!$G$9:$BA$9,0)),"")</f>
        <v/>
      </c>
      <c r="BA83" s="158" t="str">
        <f>IFERROR(INDEX('Jan 2019'!$G$2:$BK$158,MATCH('Planning Ngrps'!$A83,'Jan 2019'!$A$2:$A$160,0),MATCH(BA$9,'Jan 2019'!$G$1:$BK$1,0))/INDEX('Planning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IFERROR(INDEX('Jan 2019'!$G$2:$BK$158,MATCH('Planning Ngrps'!$A86,'Jan 2019'!$A$2:$A$160,0),MATCH(G$9,'Jan 2019'!$G$1:$BK$1,0))/INDEX('Planning CPRP'!$G$10:$BA$168,MATCH('Planning Ngrps'!$A86,'Planning CPRP'!$A$10:$A$170,0),MATCH('Planning Ngrps'!G$9,'Planning CPRP'!$G$9:$BA$9,0)),"")</f>
        <v/>
      </c>
      <c r="H86" s="158" t="str">
        <f>IFERROR(INDEX('Jan 2019'!$G$2:$BK$158,MATCH('Planning Ngrps'!$A86,'Jan 2019'!$A$2:$A$160,0),MATCH(H$9,'Jan 2019'!$G$1:$BK$1,0))/INDEX('Planning CPRP'!$G$10:$BA$168,MATCH('Planning Ngrps'!$A86,'Planning CPRP'!$A$10:$A$170,0),MATCH('Planning Ngrps'!H$9,'Planning CPRP'!$G$9:$BA$9,0)),"")</f>
        <v/>
      </c>
      <c r="I86" s="158" t="str">
        <f>IFERROR(INDEX('Jan 2019'!$G$2:$BK$158,MATCH('Planning Ngrps'!$A86,'Jan 2019'!$A$2:$A$160,0),MATCH(I$9,'Jan 2019'!$G$1:$BK$1,0))/INDEX('Planning CPRP'!$G$10:$BA$168,MATCH('Planning Ngrps'!$A86,'Planning CPRP'!$A$10:$A$170,0),MATCH('Planning Ngrps'!I$9,'Planning CPRP'!$G$9:$BA$9,0)),"")</f>
        <v/>
      </c>
      <c r="J86" s="158" t="str">
        <f>IFERROR(INDEX('Jan 2019'!$G$2:$BK$158,MATCH('Planning Ngrps'!$A86,'Jan 2019'!$A$2:$A$160,0),MATCH(J$9,'Jan 2019'!$G$1:$BK$1,0))/INDEX('Planning CPRP'!$G$10:$BA$168,MATCH('Planning Ngrps'!$A86,'Planning CPRP'!$A$10:$A$170,0),MATCH('Planning Ngrps'!J$9,'Planning CPRP'!$G$9:$BA$9,0)),"")</f>
        <v/>
      </c>
      <c r="K86" s="158" t="str">
        <f>IFERROR(INDEX('Jan 2019'!$G$2:$BK$158,MATCH('Planning Ngrps'!$A86,'Jan 2019'!$A$2:$A$160,0),MATCH(K$9,'Jan 2019'!$G$1:$BK$1,0))/INDEX('Planning CPRP'!$G$10:$BA$168,MATCH('Planning Ngrps'!$A86,'Planning CPRP'!$A$10:$A$170,0),MATCH('Planning Ngrps'!K$9,'Planning CPRP'!$G$9:$BA$9,0)),"")</f>
        <v/>
      </c>
      <c r="L86" s="158" t="str">
        <f>IFERROR(INDEX('Jan 2019'!$G$2:$BK$158,MATCH('Planning Ngrps'!$A86,'Jan 2019'!$A$2:$A$160,0),MATCH(L$9,'Jan 2019'!$G$1:$BK$1,0))/INDEX('Planning CPRP'!$G$10:$BA$168,MATCH('Planning Ngrps'!$A86,'Planning CPRP'!$A$10:$A$170,0),MATCH('Planning Ngrps'!L$9,'Planning CPRP'!$G$9:$BA$9,0)),"")</f>
        <v/>
      </c>
      <c r="M86" s="158" t="str">
        <f>IFERROR(INDEX('Jan 2019'!$G$2:$BK$158,MATCH('Planning Ngrps'!$A86,'Jan 2019'!$A$2:$A$160,0),MATCH(M$9,'Jan 2019'!$G$1:$BK$1,0))/INDEX('Planning CPRP'!$G$10:$BA$168,MATCH('Planning Ngrps'!$A86,'Planning CPRP'!$A$10:$A$170,0),MATCH('Planning Ngrps'!M$9,'Planning CPRP'!$G$9:$BA$9,0)),"")</f>
        <v/>
      </c>
      <c r="N86" s="158" t="str">
        <f>IFERROR(INDEX('Jan 2019'!$G$2:$BK$158,MATCH('Planning Ngrps'!$A86,'Jan 2019'!$A$2:$A$160,0),MATCH(N$9,'Jan 2019'!$G$1:$BK$1,0))/INDEX('Planning CPRP'!$G$10:$BA$168,MATCH('Planning Ngrps'!$A86,'Planning CPRP'!$A$10:$A$170,0),MATCH('Planning Ngrps'!N$9,'Planning CPRP'!$G$9:$BA$9,0)),"")</f>
        <v/>
      </c>
      <c r="O86" s="158" t="str">
        <f>IFERROR(INDEX('Jan 2019'!$G$2:$BK$158,MATCH('Planning Ngrps'!$A86,'Jan 2019'!$A$2:$A$160,0),MATCH(O$9,'Jan 2019'!$G$1:$BK$1,0))/INDEX('Planning CPRP'!$G$10:$BA$168,MATCH('Planning Ngrps'!$A86,'Planning CPRP'!$A$10:$A$170,0),MATCH('Planning Ngrps'!O$9,'Planning CPRP'!$G$9:$BA$9,0)),"")</f>
        <v/>
      </c>
      <c r="P86" s="158" t="str">
        <f>IFERROR(INDEX('Jan 2019'!$G$2:$BK$158,MATCH('Planning Ngrps'!$A86,'Jan 2019'!$A$2:$A$160,0),MATCH(P$9,'Jan 2019'!$G$1:$BK$1,0))/INDEX('Planning CPRP'!$G$10:$BA$168,MATCH('Planning Ngrps'!$A86,'Planning CPRP'!$A$10:$A$170,0),MATCH('Planning Ngrps'!P$9,'Planning CPRP'!$G$9:$BA$9,0)),"")</f>
        <v/>
      </c>
      <c r="Q86" s="158" t="str">
        <f>IFERROR(INDEX('Jan 2019'!$G$2:$BK$158,MATCH('Planning Ngrps'!$A86,'Jan 2019'!$A$2:$A$160,0),MATCH(Q$9,'Jan 2019'!$G$1:$BK$1,0))/INDEX('Planning CPRP'!$G$10:$BA$168,MATCH('Planning Ngrps'!$A86,'Planning CPRP'!$A$10:$A$170,0),MATCH('Planning Ngrps'!Q$9,'Planning CPRP'!$G$9:$BA$9,0)),"")</f>
        <v/>
      </c>
      <c r="R86" s="158" t="str">
        <f>IFERROR(INDEX('Jan 2019'!$G$2:$BK$158,MATCH('Planning Ngrps'!$A86,'Jan 2019'!$A$2:$A$160,0),MATCH(R$9,'Jan 2019'!$G$1:$BK$1,0))/INDEX('Planning CPRP'!$G$10:$BA$168,MATCH('Planning Ngrps'!$A86,'Planning CPRP'!$A$10:$A$170,0),MATCH('Planning Ngrps'!R$9,'Planning CPRP'!$G$9:$BA$9,0)),"")</f>
        <v/>
      </c>
      <c r="S86" s="158" t="str">
        <f>IFERROR(INDEX('Jan 2019'!$G$2:$BK$158,MATCH('Planning Ngrps'!$A86,'Jan 2019'!$A$2:$A$160,0),MATCH(S$9,'Jan 2019'!$G$1:$BK$1,0))/INDEX('Planning CPRP'!$G$10:$BA$168,MATCH('Planning Ngrps'!$A86,'Planning CPRP'!$A$10:$A$170,0),MATCH('Planning Ngrps'!S$9,'Planning CPRP'!$G$9:$BA$9,0)),"")</f>
        <v/>
      </c>
      <c r="T86" s="158" t="str">
        <f>IFERROR(INDEX('Jan 2019'!$G$2:$BK$158,MATCH('Planning Ngrps'!$A86,'Jan 2019'!$A$2:$A$160,0),MATCH(T$9,'Jan 2019'!$G$1:$BK$1,0))/INDEX('Planning CPRP'!$G$10:$BA$168,MATCH('Planning Ngrps'!$A86,'Planning CPRP'!$A$10:$A$170,0),MATCH('Planning Ngrps'!T$9,'Planning CPRP'!$G$9:$BA$9,0)),"")</f>
        <v/>
      </c>
      <c r="U86" s="158" t="str">
        <f>IFERROR(INDEX('Jan 2019'!$G$2:$BK$158,MATCH('Planning Ngrps'!$A86,'Jan 2019'!$A$2:$A$160,0),MATCH(U$9,'Jan 2019'!$G$1:$BK$1,0))/INDEX('Planning CPRP'!$G$10:$BA$168,MATCH('Planning Ngrps'!$A86,'Planning CPRP'!$A$10:$A$170,0),MATCH('Planning Ngrps'!U$9,'Planning CPRP'!$G$9:$BA$9,0)),"")</f>
        <v/>
      </c>
      <c r="V86" s="158" t="str">
        <f>IFERROR(INDEX('Jan 2019'!$G$2:$BK$158,MATCH('Planning Ngrps'!$A86,'Jan 2019'!$A$2:$A$160,0),MATCH(V$9,'Jan 2019'!$G$1:$BK$1,0))/INDEX('Planning CPRP'!$G$10:$BA$168,MATCH('Planning Ngrps'!$A86,'Planning CPRP'!$A$10:$A$170,0),MATCH('Planning Ngrps'!V$9,'Planning CPRP'!$G$9:$BA$9,0)),"")</f>
        <v/>
      </c>
      <c r="W86" s="158" t="str">
        <f>IFERROR(INDEX('Jan 2019'!$G$2:$BK$158,MATCH('Planning Ngrps'!$A86,'Jan 2019'!$A$2:$A$160,0),MATCH(W$9,'Jan 2019'!$G$1:$BK$1,0))/INDEX('Planning CPRP'!$G$10:$BA$168,MATCH('Planning Ngrps'!$A86,'Planning CPRP'!$A$10:$A$170,0),MATCH('Planning Ngrps'!W$9,'Planning CPRP'!$G$9:$BA$9,0)),"")</f>
        <v/>
      </c>
      <c r="X86" s="158" t="str">
        <f>IFERROR(INDEX('Jan 2019'!$G$2:$BK$158,MATCH('Planning Ngrps'!$A86,'Jan 2019'!$A$2:$A$160,0),MATCH(X$9,'Jan 2019'!$G$1:$BK$1,0))/INDEX('Planning CPRP'!$G$10:$BA$168,MATCH('Planning Ngrps'!$A86,'Planning CPRP'!$A$10:$A$170,0),MATCH('Planning Ngrps'!X$9,'Planning CPRP'!$G$9:$BA$9,0)),"")</f>
        <v/>
      </c>
      <c r="Y86" s="158" t="str">
        <f>IFERROR(INDEX('Jan 2019'!$G$2:$BK$158,MATCH('Planning Ngrps'!$A86,'Jan 2019'!$A$2:$A$160,0),MATCH(Y$9,'Jan 2019'!$G$1:$BK$1,0))/INDEX('Planning CPRP'!$G$10:$BA$168,MATCH('Planning Ngrps'!$A86,'Planning CPRP'!$A$10:$A$170,0),MATCH('Planning Ngrps'!Y$9,'Planning CPRP'!$G$9:$BA$9,0)),"")</f>
        <v/>
      </c>
      <c r="Z86" s="158" t="str">
        <f>IFERROR(INDEX('Jan 2019'!$G$2:$BK$158,MATCH('Planning Ngrps'!$A86,'Jan 2019'!$A$2:$A$160,0),MATCH(Z$9,'Jan 2019'!$G$1:$BK$1,0))/INDEX('Planning CPRP'!$G$10:$BA$168,MATCH('Planning Ngrps'!$A86,'Planning CPRP'!$A$10:$A$170,0),MATCH('Planning Ngrps'!Z$9,'Planning CPRP'!$G$9:$BA$9,0)),"")</f>
        <v/>
      </c>
      <c r="AA86" s="158" t="str">
        <f>IFERROR(INDEX('Jan 2019'!$G$2:$BK$158,MATCH('Planning Ngrps'!$A86,'Jan 2019'!$A$2:$A$160,0),MATCH(AA$9,'Jan 2019'!$G$1:$BK$1,0))/INDEX('Planning CPRP'!$G$10:$BA$168,MATCH('Planning Ngrps'!$A86,'Planning CPRP'!$A$10:$A$170,0),MATCH('Planning Ngrps'!AA$9,'Planning CPRP'!$G$9:$BA$9,0)),"")</f>
        <v/>
      </c>
      <c r="AB86" s="158" t="str">
        <f>IFERROR(INDEX('Jan 2019'!$G$2:$BK$158,MATCH('Planning Ngrps'!$A86,'Jan 2019'!$A$2:$A$160,0),MATCH(AB$9,'Jan 2019'!$G$1:$BK$1,0))/INDEX('Planning CPRP'!$G$10:$BA$168,MATCH('Planning Ngrps'!$A86,'Planning CPRP'!$A$10:$A$170,0),MATCH('Planning Ngrps'!AB$9,'Planning CPRP'!$G$9:$BA$9,0)),"")</f>
        <v/>
      </c>
      <c r="AC86" s="158" t="str">
        <f>IFERROR(INDEX('Jan 2019'!$G$2:$BK$158,MATCH('Planning Ngrps'!$A86,'Jan 2019'!$A$2:$A$160,0),MATCH(AC$9,'Jan 2019'!$G$1:$BK$1,0))/INDEX('Planning CPRP'!$G$10:$BA$168,MATCH('Planning Ngrps'!$A86,'Planning CPRP'!$A$10:$A$170,0),MATCH('Planning Ngrps'!AC$9,'Planning CPRP'!$G$9:$BA$9,0)),"")</f>
        <v/>
      </c>
      <c r="AD86" s="158" t="str">
        <f>IFERROR(INDEX('Jan 2019'!$G$2:$BK$158,MATCH('Planning Ngrps'!$A86,'Jan 2019'!$A$2:$A$160,0),MATCH(AD$9,'Jan 2019'!$G$1:$BK$1,0))/INDEX('Planning CPRP'!$G$10:$BA$168,MATCH('Planning Ngrps'!$A86,'Planning CPRP'!$A$10:$A$170,0),MATCH('Planning Ngrps'!AD$9,'Planning CPRP'!$G$9:$BA$9,0)),"")</f>
        <v/>
      </c>
      <c r="AE86" s="158" t="str">
        <f>IFERROR(INDEX('Jan 2019'!$G$2:$BK$158,MATCH('Planning Ngrps'!$A86,'Jan 2019'!$A$2:$A$160,0),MATCH(AE$9,'Jan 2019'!$G$1:$BK$1,0))/INDEX('Planning CPRP'!$G$10:$BA$168,MATCH('Planning Ngrps'!$A86,'Planning CPRP'!$A$10:$A$170,0),MATCH('Planning Ngrps'!AE$9,'Planning CPRP'!$G$9:$BA$9,0)),"")</f>
        <v/>
      </c>
      <c r="AF86" s="158" t="str">
        <f>IFERROR(INDEX('Jan 2019'!$G$2:$BK$158,MATCH('Planning Ngrps'!$A86,'Jan 2019'!$A$2:$A$160,0),MATCH(AF$9,'Jan 2019'!$G$1:$BK$1,0))/INDEX('Planning CPRP'!$G$10:$BA$168,MATCH('Planning Ngrps'!$A86,'Planning CPRP'!$A$10:$A$170,0),MATCH('Planning Ngrps'!AF$9,'Planning CPRP'!$G$9:$BA$9,0)),"")</f>
        <v/>
      </c>
      <c r="AG86" s="158" t="str">
        <f>IFERROR(INDEX('Jan 2019'!$G$2:$BK$158,MATCH('Planning Ngrps'!$A86,'Jan 2019'!$A$2:$A$160,0),MATCH(AG$9,'Jan 2019'!$G$1:$BK$1,0))/INDEX('Planning CPRP'!$G$10:$BA$168,MATCH('Planning Ngrps'!$A86,'Planning CPRP'!$A$10:$A$170,0),MATCH('Planning Ngrps'!AG$9,'Planning CPRP'!$G$9:$BA$9,0)),"")</f>
        <v/>
      </c>
      <c r="AH86" s="158" t="str">
        <f>IFERROR(INDEX('Jan 2019'!$G$2:$BK$158,MATCH('Planning Ngrps'!$A86,'Jan 2019'!$A$2:$A$160,0),MATCH(AH$9,'Jan 2019'!$G$1:$BK$1,0))/INDEX('Planning CPRP'!$G$10:$BA$168,MATCH('Planning Ngrps'!$A86,'Planning CPRP'!$A$10:$A$170,0),MATCH('Planning Ngrps'!AH$9,'Planning CPRP'!$G$9:$BA$9,0)),"")</f>
        <v/>
      </c>
      <c r="AI86" s="158" t="str">
        <f>IFERROR(INDEX('Jan 2019'!$G$2:$BK$158,MATCH('Planning Ngrps'!$A86,'Jan 2019'!$A$2:$A$160,0),MATCH(AI$9,'Jan 2019'!$G$1:$BK$1,0))/INDEX('Planning CPRP'!$G$10:$BA$168,MATCH('Planning Ngrps'!$A86,'Planning CPRP'!$A$10:$A$170,0),MATCH('Planning Ngrps'!AI$9,'Planning CPRP'!$G$9:$BA$9,0)),"")</f>
        <v/>
      </c>
      <c r="AJ86" s="158" t="str">
        <f>IFERROR(INDEX('Jan 2019'!$G$2:$BK$158,MATCH('Planning Ngrps'!$A86,'Jan 2019'!$A$2:$A$160,0),MATCH(AJ$9,'Jan 2019'!$G$1:$BK$1,0))/INDEX('Planning CPRP'!$G$10:$BA$168,MATCH('Planning Ngrps'!$A86,'Planning CPRP'!$A$10:$A$170,0),MATCH('Planning Ngrps'!AJ$9,'Planning CPRP'!$G$9:$BA$9,0)),"")</f>
        <v/>
      </c>
      <c r="AK86" s="158" t="str">
        <f>IFERROR(INDEX('Jan 2019'!$G$2:$BK$158,MATCH('Planning Ngrps'!$A86,'Jan 2019'!$A$2:$A$160,0),MATCH(AK$9,'Jan 2019'!$G$1:$BK$1,0))/INDEX('Planning CPRP'!$G$10:$BA$168,MATCH('Planning Ngrps'!$A86,'Planning CPRP'!$A$10:$A$170,0),MATCH('Planning Ngrps'!AK$9,'Planning CPRP'!$G$9:$BA$9,0)),"")</f>
        <v/>
      </c>
      <c r="AL86" s="158" t="str">
        <f>IFERROR(INDEX('Jan 2019'!$G$2:$BK$158,MATCH('Planning Ngrps'!$A86,'Jan 2019'!$A$2:$A$160,0),MATCH(AL$9,'Jan 2019'!$G$1:$BK$1,0))/INDEX('Planning CPRP'!$G$10:$BA$168,MATCH('Planning Ngrps'!$A86,'Planning CPRP'!$A$10:$A$170,0),MATCH('Planning Ngrps'!AL$9,'Planning CPRP'!$G$9:$BA$9,0)),"")</f>
        <v/>
      </c>
      <c r="AM86" s="158" t="str">
        <f>IFERROR(INDEX('Jan 2019'!$G$2:$BK$158,MATCH('Planning Ngrps'!$A86,'Jan 2019'!$A$2:$A$160,0),MATCH(AM$9,'Jan 2019'!$G$1:$BK$1,0))/INDEX('Planning CPRP'!$G$10:$BA$168,MATCH('Planning Ngrps'!$A86,'Planning CPRP'!$A$10:$A$170,0),MATCH('Planning Ngrps'!AM$9,'Planning CPRP'!$G$9:$BA$9,0)),"")</f>
        <v/>
      </c>
      <c r="AN86" s="158" t="str">
        <f>IFERROR(INDEX('Jan 2019'!$G$2:$BK$158,MATCH('Planning Ngrps'!$A86,'Jan 2019'!$A$2:$A$160,0),MATCH(AN$9,'Jan 2019'!$G$1:$BK$1,0))/INDEX('Planning CPRP'!$G$10:$BA$168,MATCH('Planning Ngrps'!$A86,'Planning CPRP'!$A$10:$A$170,0),MATCH('Planning Ngrps'!AN$9,'Planning CPRP'!$G$9:$BA$9,0)),"")</f>
        <v/>
      </c>
      <c r="AO86" s="158" t="str">
        <f>IFERROR(INDEX('Jan 2019'!$G$2:$BK$158,MATCH('Planning Ngrps'!$A86,'Jan 2019'!$A$2:$A$160,0),MATCH(AO$9,'Jan 2019'!$G$1:$BK$1,0))/INDEX('Planning CPRP'!$G$10:$BA$168,MATCH('Planning Ngrps'!$A86,'Planning CPRP'!$A$10:$A$170,0),MATCH('Planning Ngrps'!AO$9,'Planning CPRP'!$G$9:$BA$9,0)),"")</f>
        <v/>
      </c>
      <c r="AP86" s="158" t="str">
        <f>IFERROR(INDEX('Jan 2019'!$G$2:$BK$158,MATCH('Planning Ngrps'!$A86,'Jan 2019'!$A$2:$A$160,0),MATCH(AP$9,'Jan 2019'!$G$1:$BK$1,0))/INDEX('Planning CPRP'!$G$10:$BA$168,MATCH('Planning Ngrps'!$A86,'Planning CPRP'!$A$10:$A$170,0),MATCH('Planning Ngrps'!AP$9,'Planning CPRP'!$G$9:$BA$9,0)),"")</f>
        <v/>
      </c>
      <c r="AQ86" s="158" t="str">
        <f>IFERROR(INDEX('Jan 2019'!$G$2:$BK$158,MATCH('Planning Ngrps'!$A86,'Jan 2019'!$A$2:$A$160,0),MATCH(AQ$9,'Jan 2019'!$G$1:$BK$1,0))/INDEX('Planning CPRP'!$G$10:$BA$168,MATCH('Planning Ngrps'!$A86,'Planning CPRP'!$A$10:$A$170,0),MATCH('Planning Ngrps'!AQ$9,'Planning CPRP'!$G$9:$BA$9,0)),"")</f>
        <v/>
      </c>
      <c r="AR86" s="158" t="str">
        <f>IFERROR(INDEX('Jan 2019'!$G$2:$BK$158,MATCH('Planning Ngrps'!$A86,'Jan 2019'!$A$2:$A$160,0),MATCH(AR$9,'Jan 2019'!$G$1:$BK$1,0))/INDEX('Planning CPRP'!$G$10:$BA$168,MATCH('Planning Ngrps'!$A86,'Planning CPRP'!$A$10:$A$170,0),MATCH('Planning Ngrps'!AR$9,'Planning CPRP'!$G$9:$BA$9,0)),"")</f>
        <v/>
      </c>
      <c r="AS86" s="158" t="str">
        <f>IFERROR(INDEX('Jan 2019'!$G$2:$BK$158,MATCH('Planning Ngrps'!$A86,'Jan 2019'!$A$2:$A$160,0),MATCH(AS$9,'Jan 2019'!$G$1:$BK$1,0))/INDEX('Planning CPRP'!$G$10:$BA$168,MATCH('Planning Ngrps'!$A86,'Planning CPRP'!$A$10:$A$170,0),MATCH('Planning Ngrps'!AS$9,'Planning CPRP'!$G$9:$BA$9,0)),"")</f>
        <v/>
      </c>
      <c r="AT86" s="158" t="str">
        <f>IFERROR(INDEX('Jan 2019'!$G$2:$BK$158,MATCH('Planning Ngrps'!$A86,'Jan 2019'!$A$2:$A$160,0),MATCH(AT$9,'Jan 2019'!$G$1:$BK$1,0))/INDEX('Planning CPRP'!$G$10:$BA$168,MATCH('Planning Ngrps'!$A86,'Planning CPRP'!$A$10:$A$170,0),MATCH('Planning Ngrps'!AT$9,'Planning CPRP'!$G$9:$BA$9,0)),"")</f>
        <v/>
      </c>
      <c r="AU86" s="158" t="str">
        <f>IFERROR(INDEX('Jan 2019'!$G$2:$BK$158,MATCH('Planning Ngrps'!$A86,'Jan 2019'!$A$2:$A$160,0),MATCH(AU$9,'Jan 2019'!$G$1:$BK$1,0))/INDEX('Planning CPRP'!$G$10:$BA$168,MATCH('Planning Ngrps'!$A86,'Planning CPRP'!$A$10:$A$170,0),MATCH('Planning Ngrps'!AU$9,'Planning CPRP'!$G$9:$BA$9,0)),"")</f>
        <v/>
      </c>
      <c r="AV86" s="158" t="str">
        <f>IFERROR(INDEX('Jan 2019'!$G$2:$BK$158,MATCH('Planning Ngrps'!$A86,'Jan 2019'!$A$2:$A$160,0),MATCH(AV$9,'Jan 2019'!$G$1:$BK$1,0))/INDEX('Planning CPRP'!$G$10:$BA$168,MATCH('Planning Ngrps'!$A86,'Planning CPRP'!$A$10:$A$170,0),MATCH('Planning Ngrps'!AV$9,'Planning CPRP'!$G$9:$BA$9,0)),"")</f>
        <v/>
      </c>
      <c r="AW86" s="158" t="str">
        <f>IFERROR(INDEX('Jan 2019'!$G$2:$BK$158,MATCH('Planning Ngrps'!$A86,'Jan 2019'!$A$2:$A$160,0),MATCH(AW$9,'Jan 2019'!$G$1:$BK$1,0))/INDEX('Planning CPRP'!$G$10:$BA$168,MATCH('Planning Ngrps'!$A86,'Planning CPRP'!$A$10:$A$170,0),MATCH('Planning Ngrps'!AW$9,'Planning CPRP'!$G$9:$BA$9,0)),"")</f>
        <v/>
      </c>
      <c r="AX86" s="158" t="str">
        <f>IFERROR(INDEX('Jan 2019'!$G$2:$BK$158,MATCH('Planning Ngrps'!$A86,'Jan 2019'!$A$2:$A$160,0),MATCH(AX$9,'Jan 2019'!$G$1:$BK$1,0))/INDEX('Planning CPRP'!$G$10:$BA$168,MATCH('Planning Ngrps'!$A86,'Planning CPRP'!$A$10:$A$170,0),MATCH('Planning Ngrps'!AX$9,'Planning CPRP'!$G$9:$BA$9,0)),"")</f>
        <v/>
      </c>
      <c r="AY86" s="158" t="str">
        <f>IFERROR(INDEX('Jan 2019'!$G$2:$BK$158,MATCH('Planning Ngrps'!$A86,'Jan 2019'!$A$2:$A$160,0),MATCH(AY$9,'Jan 2019'!$G$1:$BK$1,0))/INDEX('Planning CPRP'!$G$10:$BA$168,MATCH('Planning Ngrps'!$A86,'Planning CPRP'!$A$10:$A$170,0),MATCH('Planning Ngrps'!AY$9,'Planning CPRP'!$G$9:$BA$9,0)),"")</f>
        <v/>
      </c>
      <c r="AZ86" s="158" t="str">
        <f>IFERROR(INDEX('Jan 2019'!$G$2:$BK$158,MATCH('Planning Ngrps'!$A86,'Jan 2019'!$A$2:$A$160,0),MATCH(AZ$9,'Jan 2019'!$G$1:$BK$1,0))/INDEX('Planning CPRP'!$G$10:$BA$168,MATCH('Planning Ngrps'!$A86,'Planning CPRP'!$A$10:$A$170,0),MATCH('Planning Ngrps'!AZ$9,'Planning CPRP'!$G$9:$BA$9,0)),"")</f>
        <v/>
      </c>
      <c r="BA86" s="158" t="str">
        <f>IFERROR(INDEX('Jan 2019'!$G$2:$BK$158,MATCH('Planning Ngrps'!$A86,'Jan 2019'!$A$2:$A$160,0),MATCH(BA$9,'Jan 2019'!$G$1:$BK$1,0))/INDEX('Planning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IFERROR(INDEX('Jan 2019'!$G$2:$BK$158,MATCH('Planning Ngrps'!$A87,'Jan 2019'!$A$2:$A$160,0),MATCH(G$9,'Jan 2019'!$G$1:$BK$1,0))/INDEX('Planning CPRP'!$G$10:$BA$168,MATCH('Planning Ngrps'!$A87,'Planning CPRP'!$A$10:$A$170,0),MATCH('Planning Ngrps'!G$9,'Planning CPRP'!$G$9:$BA$9,0)),"")</f>
        <v/>
      </c>
      <c r="H87" s="158" t="str">
        <f>IFERROR(INDEX('Jan 2019'!$G$2:$BK$158,MATCH('Planning Ngrps'!$A87,'Jan 2019'!$A$2:$A$160,0),MATCH(H$9,'Jan 2019'!$G$1:$BK$1,0))/INDEX('Planning CPRP'!$G$10:$BA$168,MATCH('Planning Ngrps'!$A87,'Planning CPRP'!$A$10:$A$170,0),MATCH('Planning Ngrps'!H$9,'Planning CPRP'!$G$9:$BA$9,0)),"")</f>
        <v/>
      </c>
      <c r="I87" s="158" t="str">
        <f>IFERROR(INDEX('Jan 2019'!$G$2:$BK$158,MATCH('Planning Ngrps'!$A87,'Jan 2019'!$A$2:$A$160,0),MATCH(I$9,'Jan 2019'!$G$1:$BK$1,0))/INDEX('Planning CPRP'!$G$10:$BA$168,MATCH('Planning Ngrps'!$A87,'Planning CPRP'!$A$10:$A$170,0),MATCH('Planning Ngrps'!I$9,'Planning CPRP'!$G$9:$BA$9,0)),"")</f>
        <v/>
      </c>
      <c r="J87" s="158" t="str">
        <f>IFERROR(INDEX('Jan 2019'!$G$2:$BK$158,MATCH('Planning Ngrps'!$A87,'Jan 2019'!$A$2:$A$160,0),MATCH(J$9,'Jan 2019'!$G$1:$BK$1,0))/INDEX('Planning CPRP'!$G$10:$BA$168,MATCH('Planning Ngrps'!$A87,'Planning CPRP'!$A$10:$A$170,0),MATCH('Planning Ngrps'!J$9,'Planning CPRP'!$G$9:$BA$9,0)),"")</f>
        <v/>
      </c>
      <c r="K87" s="158" t="str">
        <f>IFERROR(INDEX('Jan 2019'!$G$2:$BK$158,MATCH('Planning Ngrps'!$A87,'Jan 2019'!$A$2:$A$160,0),MATCH(K$9,'Jan 2019'!$G$1:$BK$1,0))/INDEX('Planning CPRP'!$G$10:$BA$168,MATCH('Planning Ngrps'!$A87,'Planning CPRP'!$A$10:$A$170,0),MATCH('Planning Ngrps'!K$9,'Planning CPRP'!$G$9:$BA$9,0)),"")</f>
        <v/>
      </c>
      <c r="L87" s="158" t="str">
        <f>IFERROR(INDEX('Jan 2019'!$G$2:$BK$158,MATCH('Planning Ngrps'!$A87,'Jan 2019'!$A$2:$A$160,0),MATCH(L$9,'Jan 2019'!$G$1:$BK$1,0))/INDEX('Planning CPRP'!$G$10:$BA$168,MATCH('Planning Ngrps'!$A87,'Planning CPRP'!$A$10:$A$170,0),MATCH('Planning Ngrps'!L$9,'Planning CPRP'!$G$9:$BA$9,0)),"")</f>
        <v/>
      </c>
      <c r="M87" s="158" t="str">
        <f>IFERROR(INDEX('Jan 2019'!$G$2:$BK$158,MATCH('Planning Ngrps'!$A87,'Jan 2019'!$A$2:$A$160,0),MATCH(M$9,'Jan 2019'!$G$1:$BK$1,0))/INDEX('Planning CPRP'!$G$10:$BA$168,MATCH('Planning Ngrps'!$A87,'Planning CPRP'!$A$10:$A$170,0),MATCH('Planning Ngrps'!M$9,'Planning CPRP'!$G$9:$BA$9,0)),"")</f>
        <v/>
      </c>
      <c r="N87" s="158" t="str">
        <f>IFERROR(INDEX('Jan 2019'!$G$2:$BK$158,MATCH('Planning Ngrps'!$A87,'Jan 2019'!$A$2:$A$160,0),MATCH(N$9,'Jan 2019'!$G$1:$BK$1,0))/INDEX('Planning CPRP'!$G$10:$BA$168,MATCH('Planning Ngrps'!$A87,'Planning CPRP'!$A$10:$A$170,0),MATCH('Planning Ngrps'!N$9,'Planning CPRP'!$G$9:$BA$9,0)),"")</f>
        <v/>
      </c>
      <c r="O87" s="158" t="str">
        <f>IFERROR(INDEX('Jan 2019'!$G$2:$BK$158,MATCH('Planning Ngrps'!$A87,'Jan 2019'!$A$2:$A$160,0),MATCH(O$9,'Jan 2019'!$G$1:$BK$1,0))/INDEX('Planning CPRP'!$G$10:$BA$168,MATCH('Planning Ngrps'!$A87,'Planning CPRP'!$A$10:$A$170,0),MATCH('Planning Ngrps'!O$9,'Planning CPRP'!$G$9:$BA$9,0)),"")</f>
        <v/>
      </c>
      <c r="P87" s="158" t="str">
        <f>IFERROR(INDEX('Jan 2019'!$G$2:$BK$158,MATCH('Planning Ngrps'!$A87,'Jan 2019'!$A$2:$A$160,0),MATCH(P$9,'Jan 2019'!$G$1:$BK$1,0))/INDEX('Planning CPRP'!$G$10:$BA$168,MATCH('Planning Ngrps'!$A87,'Planning CPRP'!$A$10:$A$170,0),MATCH('Planning Ngrps'!P$9,'Planning CPRP'!$G$9:$BA$9,0)),"")</f>
        <v/>
      </c>
      <c r="Q87" s="158" t="str">
        <f>IFERROR(INDEX('Jan 2019'!$G$2:$BK$158,MATCH('Planning Ngrps'!$A87,'Jan 2019'!$A$2:$A$160,0),MATCH(Q$9,'Jan 2019'!$G$1:$BK$1,0))/INDEX('Planning CPRP'!$G$10:$BA$168,MATCH('Planning Ngrps'!$A87,'Planning CPRP'!$A$10:$A$170,0),MATCH('Planning Ngrps'!Q$9,'Planning CPRP'!$G$9:$BA$9,0)),"")</f>
        <v/>
      </c>
      <c r="R87" s="158" t="str">
        <f>IFERROR(INDEX('Jan 2019'!$G$2:$BK$158,MATCH('Planning Ngrps'!$A87,'Jan 2019'!$A$2:$A$160,0),MATCH(R$9,'Jan 2019'!$G$1:$BK$1,0))/INDEX('Planning CPRP'!$G$10:$BA$168,MATCH('Planning Ngrps'!$A87,'Planning CPRP'!$A$10:$A$170,0),MATCH('Planning Ngrps'!R$9,'Planning CPRP'!$G$9:$BA$9,0)),"")</f>
        <v/>
      </c>
      <c r="S87" s="158" t="str">
        <f>IFERROR(INDEX('Jan 2019'!$G$2:$BK$158,MATCH('Planning Ngrps'!$A87,'Jan 2019'!$A$2:$A$160,0),MATCH(S$9,'Jan 2019'!$G$1:$BK$1,0))/INDEX('Planning CPRP'!$G$10:$BA$168,MATCH('Planning Ngrps'!$A87,'Planning CPRP'!$A$10:$A$170,0),MATCH('Planning Ngrps'!S$9,'Planning CPRP'!$G$9:$BA$9,0)),"")</f>
        <v/>
      </c>
      <c r="T87" s="158" t="str">
        <f>IFERROR(INDEX('Jan 2019'!$G$2:$BK$158,MATCH('Planning Ngrps'!$A87,'Jan 2019'!$A$2:$A$160,0),MATCH(T$9,'Jan 2019'!$G$1:$BK$1,0))/INDEX('Planning CPRP'!$G$10:$BA$168,MATCH('Planning Ngrps'!$A87,'Planning CPRP'!$A$10:$A$170,0),MATCH('Planning Ngrps'!T$9,'Planning CPRP'!$G$9:$BA$9,0)),"")</f>
        <v/>
      </c>
      <c r="U87" s="158" t="str">
        <f>IFERROR(INDEX('Jan 2019'!$G$2:$BK$158,MATCH('Planning Ngrps'!$A87,'Jan 2019'!$A$2:$A$160,0),MATCH(U$9,'Jan 2019'!$G$1:$BK$1,0))/INDEX('Planning CPRP'!$G$10:$BA$168,MATCH('Planning Ngrps'!$A87,'Planning CPRP'!$A$10:$A$170,0),MATCH('Planning Ngrps'!U$9,'Planning CPRP'!$G$9:$BA$9,0)),"")</f>
        <v/>
      </c>
      <c r="V87" s="158" t="str">
        <f>IFERROR(INDEX('Jan 2019'!$G$2:$BK$158,MATCH('Planning Ngrps'!$A87,'Jan 2019'!$A$2:$A$160,0),MATCH(V$9,'Jan 2019'!$G$1:$BK$1,0))/INDEX('Planning CPRP'!$G$10:$BA$168,MATCH('Planning Ngrps'!$A87,'Planning CPRP'!$A$10:$A$170,0),MATCH('Planning Ngrps'!V$9,'Planning CPRP'!$G$9:$BA$9,0)),"")</f>
        <v/>
      </c>
      <c r="W87" s="158" t="str">
        <f>IFERROR(INDEX('Jan 2019'!$G$2:$BK$158,MATCH('Planning Ngrps'!$A87,'Jan 2019'!$A$2:$A$160,0),MATCH(W$9,'Jan 2019'!$G$1:$BK$1,0))/INDEX('Planning CPRP'!$G$10:$BA$168,MATCH('Planning Ngrps'!$A87,'Planning CPRP'!$A$10:$A$170,0),MATCH('Planning Ngrps'!W$9,'Planning CPRP'!$G$9:$BA$9,0)),"")</f>
        <v/>
      </c>
      <c r="X87" s="158" t="str">
        <f>IFERROR(INDEX('Jan 2019'!$G$2:$BK$158,MATCH('Planning Ngrps'!$A87,'Jan 2019'!$A$2:$A$160,0),MATCH(X$9,'Jan 2019'!$G$1:$BK$1,0))/INDEX('Planning CPRP'!$G$10:$BA$168,MATCH('Planning Ngrps'!$A87,'Planning CPRP'!$A$10:$A$170,0),MATCH('Planning Ngrps'!X$9,'Planning CPRP'!$G$9:$BA$9,0)),"")</f>
        <v/>
      </c>
      <c r="Y87" s="158" t="str">
        <f>IFERROR(INDEX('Jan 2019'!$G$2:$BK$158,MATCH('Planning Ngrps'!$A87,'Jan 2019'!$A$2:$A$160,0),MATCH(Y$9,'Jan 2019'!$G$1:$BK$1,0))/INDEX('Planning CPRP'!$G$10:$BA$168,MATCH('Planning Ngrps'!$A87,'Planning CPRP'!$A$10:$A$170,0),MATCH('Planning Ngrps'!Y$9,'Planning CPRP'!$G$9:$BA$9,0)),"")</f>
        <v/>
      </c>
      <c r="Z87" s="158" t="str">
        <f>IFERROR(INDEX('Jan 2019'!$G$2:$BK$158,MATCH('Planning Ngrps'!$A87,'Jan 2019'!$A$2:$A$160,0),MATCH(Z$9,'Jan 2019'!$G$1:$BK$1,0))/INDEX('Planning CPRP'!$G$10:$BA$168,MATCH('Planning Ngrps'!$A87,'Planning CPRP'!$A$10:$A$170,0),MATCH('Planning Ngrps'!Z$9,'Planning CPRP'!$G$9:$BA$9,0)),"")</f>
        <v/>
      </c>
      <c r="AA87" s="158" t="str">
        <f>IFERROR(INDEX('Jan 2019'!$G$2:$BK$158,MATCH('Planning Ngrps'!$A87,'Jan 2019'!$A$2:$A$160,0),MATCH(AA$9,'Jan 2019'!$G$1:$BK$1,0))/INDEX('Planning CPRP'!$G$10:$BA$168,MATCH('Planning Ngrps'!$A87,'Planning CPRP'!$A$10:$A$170,0),MATCH('Planning Ngrps'!AA$9,'Planning CPRP'!$G$9:$BA$9,0)),"")</f>
        <v/>
      </c>
      <c r="AB87" s="158" t="str">
        <f>IFERROR(INDEX('Jan 2019'!$G$2:$BK$158,MATCH('Planning Ngrps'!$A87,'Jan 2019'!$A$2:$A$160,0),MATCH(AB$9,'Jan 2019'!$G$1:$BK$1,0))/INDEX('Planning CPRP'!$G$10:$BA$168,MATCH('Planning Ngrps'!$A87,'Planning CPRP'!$A$10:$A$170,0),MATCH('Planning Ngrps'!AB$9,'Planning CPRP'!$G$9:$BA$9,0)),"")</f>
        <v/>
      </c>
      <c r="AC87" s="158" t="str">
        <f>IFERROR(INDEX('Jan 2019'!$G$2:$BK$158,MATCH('Planning Ngrps'!$A87,'Jan 2019'!$A$2:$A$160,0),MATCH(AC$9,'Jan 2019'!$G$1:$BK$1,0))/INDEX('Planning CPRP'!$G$10:$BA$168,MATCH('Planning Ngrps'!$A87,'Planning CPRP'!$A$10:$A$170,0),MATCH('Planning Ngrps'!AC$9,'Planning CPRP'!$G$9:$BA$9,0)),"")</f>
        <v/>
      </c>
      <c r="AD87" s="158" t="str">
        <f>IFERROR(INDEX('Jan 2019'!$G$2:$BK$158,MATCH('Planning Ngrps'!$A87,'Jan 2019'!$A$2:$A$160,0),MATCH(AD$9,'Jan 2019'!$G$1:$BK$1,0))/INDEX('Planning CPRP'!$G$10:$BA$168,MATCH('Planning Ngrps'!$A87,'Planning CPRP'!$A$10:$A$170,0),MATCH('Planning Ngrps'!AD$9,'Planning CPRP'!$G$9:$BA$9,0)),"")</f>
        <v/>
      </c>
      <c r="AE87" s="158" t="str">
        <f>IFERROR(INDEX('Jan 2019'!$G$2:$BK$158,MATCH('Planning Ngrps'!$A87,'Jan 2019'!$A$2:$A$160,0),MATCH(AE$9,'Jan 2019'!$G$1:$BK$1,0))/INDEX('Planning CPRP'!$G$10:$BA$168,MATCH('Planning Ngrps'!$A87,'Planning CPRP'!$A$10:$A$170,0),MATCH('Planning Ngrps'!AE$9,'Planning CPRP'!$G$9:$BA$9,0)),"")</f>
        <v/>
      </c>
      <c r="AF87" s="158" t="str">
        <f>IFERROR(INDEX('Jan 2019'!$G$2:$BK$158,MATCH('Planning Ngrps'!$A87,'Jan 2019'!$A$2:$A$160,0),MATCH(AF$9,'Jan 2019'!$G$1:$BK$1,0))/INDEX('Planning CPRP'!$G$10:$BA$168,MATCH('Planning Ngrps'!$A87,'Planning CPRP'!$A$10:$A$170,0),MATCH('Planning Ngrps'!AF$9,'Planning CPRP'!$G$9:$BA$9,0)),"")</f>
        <v/>
      </c>
      <c r="AG87" s="158" t="str">
        <f>IFERROR(INDEX('Jan 2019'!$G$2:$BK$158,MATCH('Planning Ngrps'!$A87,'Jan 2019'!$A$2:$A$160,0),MATCH(AG$9,'Jan 2019'!$G$1:$BK$1,0))/INDEX('Planning CPRP'!$G$10:$BA$168,MATCH('Planning Ngrps'!$A87,'Planning CPRP'!$A$10:$A$170,0),MATCH('Planning Ngrps'!AG$9,'Planning CPRP'!$G$9:$BA$9,0)),"")</f>
        <v/>
      </c>
      <c r="AH87" s="158" t="str">
        <f>IFERROR(INDEX('Jan 2019'!$G$2:$BK$158,MATCH('Planning Ngrps'!$A87,'Jan 2019'!$A$2:$A$160,0),MATCH(AH$9,'Jan 2019'!$G$1:$BK$1,0))/INDEX('Planning CPRP'!$G$10:$BA$168,MATCH('Planning Ngrps'!$A87,'Planning CPRP'!$A$10:$A$170,0),MATCH('Planning Ngrps'!AH$9,'Planning CPRP'!$G$9:$BA$9,0)),"")</f>
        <v/>
      </c>
      <c r="AI87" s="158" t="str">
        <f>IFERROR(INDEX('Jan 2019'!$G$2:$BK$158,MATCH('Planning Ngrps'!$A87,'Jan 2019'!$A$2:$A$160,0),MATCH(AI$9,'Jan 2019'!$G$1:$BK$1,0))/INDEX('Planning CPRP'!$G$10:$BA$168,MATCH('Planning Ngrps'!$A87,'Planning CPRP'!$A$10:$A$170,0),MATCH('Planning Ngrps'!AI$9,'Planning CPRP'!$G$9:$BA$9,0)),"")</f>
        <v/>
      </c>
      <c r="AJ87" s="158" t="str">
        <f>IFERROR(INDEX('Jan 2019'!$G$2:$BK$158,MATCH('Planning Ngrps'!$A87,'Jan 2019'!$A$2:$A$160,0),MATCH(AJ$9,'Jan 2019'!$G$1:$BK$1,0))/INDEX('Planning CPRP'!$G$10:$BA$168,MATCH('Planning Ngrps'!$A87,'Planning CPRP'!$A$10:$A$170,0),MATCH('Planning Ngrps'!AJ$9,'Planning CPRP'!$G$9:$BA$9,0)),"")</f>
        <v/>
      </c>
      <c r="AK87" s="158" t="str">
        <f>IFERROR(INDEX('Jan 2019'!$G$2:$BK$158,MATCH('Planning Ngrps'!$A87,'Jan 2019'!$A$2:$A$160,0),MATCH(AK$9,'Jan 2019'!$G$1:$BK$1,0))/INDEX('Planning CPRP'!$G$10:$BA$168,MATCH('Planning Ngrps'!$A87,'Planning CPRP'!$A$10:$A$170,0),MATCH('Planning Ngrps'!AK$9,'Planning CPRP'!$G$9:$BA$9,0)),"")</f>
        <v/>
      </c>
      <c r="AL87" s="158" t="str">
        <f>IFERROR(INDEX('Jan 2019'!$G$2:$BK$158,MATCH('Planning Ngrps'!$A87,'Jan 2019'!$A$2:$A$160,0),MATCH(AL$9,'Jan 2019'!$G$1:$BK$1,0))/INDEX('Planning CPRP'!$G$10:$BA$168,MATCH('Planning Ngrps'!$A87,'Planning CPRP'!$A$10:$A$170,0),MATCH('Planning Ngrps'!AL$9,'Planning CPRP'!$G$9:$BA$9,0)),"")</f>
        <v/>
      </c>
      <c r="AM87" s="158" t="str">
        <f>IFERROR(INDEX('Jan 2019'!$G$2:$BK$158,MATCH('Planning Ngrps'!$A87,'Jan 2019'!$A$2:$A$160,0),MATCH(AM$9,'Jan 2019'!$G$1:$BK$1,0))/INDEX('Planning CPRP'!$G$10:$BA$168,MATCH('Planning Ngrps'!$A87,'Planning CPRP'!$A$10:$A$170,0),MATCH('Planning Ngrps'!AM$9,'Planning CPRP'!$G$9:$BA$9,0)),"")</f>
        <v/>
      </c>
      <c r="AN87" s="158" t="str">
        <f>IFERROR(INDEX('Jan 2019'!$G$2:$BK$158,MATCH('Planning Ngrps'!$A87,'Jan 2019'!$A$2:$A$160,0),MATCH(AN$9,'Jan 2019'!$G$1:$BK$1,0))/INDEX('Planning CPRP'!$G$10:$BA$168,MATCH('Planning Ngrps'!$A87,'Planning CPRP'!$A$10:$A$170,0),MATCH('Planning Ngrps'!AN$9,'Planning CPRP'!$G$9:$BA$9,0)),"")</f>
        <v/>
      </c>
      <c r="AO87" s="158" t="str">
        <f>IFERROR(INDEX('Jan 2019'!$G$2:$BK$158,MATCH('Planning Ngrps'!$A87,'Jan 2019'!$A$2:$A$160,0),MATCH(AO$9,'Jan 2019'!$G$1:$BK$1,0))/INDEX('Planning CPRP'!$G$10:$BA$168,MATCH('Planning Ngrps'!$A87,'Planning CPRP'!$A$10:$A$170,0),MATCH('Planning Ngrps'!AO$9,'Planning CPRP'!$G$9:$BA$9,0)),"")</f>
        <v/>
      </c>
      <c r="AP87" s="158" t="str">
        <f>IFERROR(INDEX('Jan 2019'!$G$2:$BK$158,MATCH('Planning Ngrps'!$A87,'Jan 2019'!$A$2:$A$160,0),MATCH(AP$9,'Jan 2019'!$G$1:$BK$1,0))/INDEX('Planning CPRP'!$G$10:$BA$168,MATCH('Planning Ngrps'!$A87,'Planning CPRP'!$A$10:$A$170,0),MATCH('Planning Ngrps'!AP$9,'Planning CPRP'!$G$9:$BA$9,0)),"")</f>
        <v/>
      </c>
      <c r="AQ87" s="158" t="str">
        <f>IFERROR(INDEX('Jan 2019'!$G$2:$BK$158,MATCH('Planning Ngrps'!$A87,'Jan 2019'!$A$2:$A$160,0),MATCH(AQ$9,'Jan 2019'!$G$1:$BK$1,0))/INDEX('Planning CPRP'!$G$10:$BA$168,MATCH('Planning Ngrps'!$A87,'Planning CPRP'!$A$10:$A$170,0),MATCH('Planning Ngrps'!AQ$9,'Planning CPRP'!$G$9:$BA$9,0)),"")</f>
        <v/>
      </c>
      <c r="AR87" s="158" t="str">
        <f>IFERROR(INDEX('Jan 2019'!$G$2:$BK$158,MATCH('Planning Ngrps'!$A87,'Jan 2019'!$A$2:$A$160,0),MATCH(AR$9,'Jan 2019'!$G$1:$BK$1,0))/INDEX('Planning CPRP'!$G$10:$BA$168,MATCH('Planning Ngrps'!$A87,'Planning CPRP'!$A$10:$A$170,0),MATCH('Planning Ngrps'!AR$9,'Planning CPRP'!$G$9:$BA$9,0)),"")</f>
        <v/>
      </c>
      <c r="AS87" s="158" t="str">
        <f>IFERROR(INDEX('Jan 2019'!$G$2:$BK$158,MATCH('Planning Ngrps'!$A87,'Jan 2019'!$A$2:$A$160,0),MATCH(AS$9,'Jan 2019'!$G$1:$BK$1,0))/INDEX('Planning CPRP'!$G$10:$BA$168,MATCH('Planning Ngrps'!$A87,'Planning CPRP'!$A$10:$A$170,0),MATCH('Planning Ngrps'!AS$9,'Planning CPRP'!$G$9:$BA$9,0)),"")</f>
        <v/>
      </c>
      <c r="AT87" s="158" t="str">
        <f>IFERROR(INDEX('Jan 2019'!$G$2:$BK$158,MATCH('Planning Ngrps'!$A87,'Jan 2019'!$A$2:$A$160,0),MATCH(AT$9,'Jan 2019'!$G$1:$BK$1,0))/INDEX('Planning CPRP'!$G$10:$BA$168,MATCH('Planning Ngrps'!$A87,'Planning CPRP'!$A$10:$A$170,0),MATCH('Planning Ngrps'!AT$9,'Planning CPRP'!$G$9:$BA$9,0)),"")</f>
        <v/>
      </c>
      <c r="AU87" s="158" t="str">
        <f>IFERROR(INDEX('Jan 2019'!$G$2:$BK$158,MATCH('Planning Ngrps'!$A87,'Jan 2019'!$A$2:$A$160,0),MATCH(AU$9,'Jan 2019'!$G$1:$BK$1,0))/INDEX('Planning CPRP'!$G$10:$BA$168,MATCH('Planning Ngrps'!$A87,'Planning CPRP'!$A$10:$A$170,0),MATCH('Planning Ngrps'!AU$9,'Planning CPRP'!$G$9:$BA$9,0)),"")</f>
        <v/>
      </c>
      <c r="AV87" s="158" t="str">
        <f>IFERROR(INDEX('Jan 2019'!$G$2:$BK$158,MATCH('Planning Ngrps'!$A87,'Jan 2019'!$A$2:$A$160,0),MATCH(AV$9,'Jan 2019'!$G$1:$BK$1,0))/INDEX('Planning CPRP'!$G$10:$BA$168,MATCH('Planning Ngrps'!$A87,'Planning CPRP'!$A$10:$A$170,0),MATCH('Planning Ngrps'!AV$9,'Planning CPRP'!$G$9:$BA$9,0)),"")</f>
        <v/>
      </c>
      <c r="AW87" s="158" t="str">
        <f>IFERROR(INDEX('Jan 2019'!$G$2:$BK$158,MATCH('Planning Ngrps'!$A87,'Jan 2019'!$A$2:$A$160,0),MATCH(AW$9,'Jan 2019'!$G$1:$BK$1,0))/INDEX('Planning CPRP'!$G$10:$BA$168,MATCH('Planning Ngrps'!$A87,'Planning CPRP'!$A$10:$A$170,0),MATCH('Planning Ngrps'!AW$9,'Planning CPRP'!$G$9:$BA$9,0)),"")</f>
        <v/>
      </c>
      <c r="AX87" s="158" t="str">
        <f>IFERROR(INDEX('Jan 2019'!$G$2:$BK$158,MATCH('Planning Ngrps'!$A87,'Jan 2019'!$A$2:$A$160,0),MATCH(AX$9,'Jan 2019'!$G$1:$BK$1,0))/INDEX('Planning CPRP'!$G$10:$BA$168,MATCH('Planning Ngrps'!$A87,'Planning CPRP'!$A$10:$A$170,0),MATCH('Planning Ngrps'!AX$9,'Planning CPRP'!$G$9:$BA$9,0)),"")</f>
        <v/>
      </c>
      <c r="AY87" s="158" t="str">
        <f>IFERROR(INDEX('Jan 2019'!$G$2:$BK$158,MATCH('Planning Ngrps'!$A87,'Jan 2019'!$A$2:$A$160,0),MATCH(AY$9,'Jan 2019'!$G$1:$BK$1,0))/INDEX('Planning CPRP'!$G$10:$BA$168,MATCH('Planning Ngrps'!$A87,'Planning CPRP'!$A$10:$A$170,0),MATCH('Planning Ngrps'!AY$9,'Planning CPRP'!$G$9:$BA$9,0)),"")</f>
        <v/>
      </c>
      <c r="AZ87" s="158" t="str">
        <f>IFERROR(INDEX('Jan 2019'!$G$2:$BK$158,MATCH('Planning Ngrps'!$A87,'Jan 2019'!$A$2:$A$160,0),MATCH(AZ$9,'Jan 2019'!$G$1:$BK$1,0))/INDEX('Planning CPRP'!$G$10:$BA$168,MATCH('Planning Ngrps'!$A87,'Planning CPRP'!$A$10:$A$170,0),MATCH('Planning Ngrps'!AZ$9,'Planning CPRP'!$G$9:$BA$9,0)),"")</f>
        <v/>
      </c>
      <c r="BA87" s="158" t="str">
        <f>IFERROR(INDEX('Jan 2019'!$G$2:$BK$158,MATCH('Planning Ngrps'!$A87,'Jan 2019'!$A$2:$A$160,0),MATCH(BA$9,'Jan 2019'!$G$1:$BK$1,0))/INDEX('Planning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IFERROR(INDEX('Jan 2019'!$G$2:$BK$158,MATCH('Planning Ngrps'!$A88,'Jan 2019'!$A$2:$A$160,0),MATCH(G$9,'Jan 2019'!$G$1:$BK$1,0))/INDEX('Planning CPRP'!$G$10:$BA$168,MATCH('Planning Ngrps'!$A88,'Planning CPRP'!$A$10:$A$170,0),MATCH('Planning Ngrps'!G$9,'Planning CPRP'!$G$9:$BA$9,0)),"")</f>
        <v/>
      </c>
      <c r="H88" s="158" t="str">
        <f>IFERROR(INDEX('Jan 2019'!$G$2:$BK$158,MATCH('Planning Ngrps'!$A88,'Jan 2019'!$A$2:$A$160,0),MATCH(H$9,'Jan 2019'!$G$1:$BK$1,0))/INDEX('Planning CPRP'!$G$10:$BA$168,MATCH('Planning Ngrps'!$A88,'Planning CPRP'!$A$10:$A$170,0),MATCH('Planning Ngrps'!H$9,'Planning CPRP'!$G$9:$BA$9,0)),"")</f>
        <v/>
      </c>
      <c r="I88" s="158" t="str">
        <f>IFERROR(INDEX('Jan 2019'!$G$2:$BK$158,MATCH('Planning Ngrps'!$A88,'Jan 2019'!$A$2:$A$160,0),MATCH(I$9,'Jan 2019'!$G$1:$BK$1,0))/INDEX('Planning CPRP'!$G$10:$BA$168,MATCH('Planning Ngrps'!$A88,'Planning CPRP'!$A$10:$A$170,0),MATCH('Planning Ngrps'!I$9,'Planning CPRP'!$G$9:$BA$9,0)),"")</f>
        <v/>
      </c>
      <c r="J88" s="158" t="str">
        <f>IFERROR(INDEX('Jan 2019'!$G$2:$BK$158,MATCH('Planning Ngrps'!$A88,'Jan 2019'!$A$2:$A$160,0),MATCH(J$9,'Jan 2019'!$G$1:$BK$1,0))/INDEX('Planning CPRP'!$G$10:$BA$168,MATCH('Planning Ngrps'!$A88,'Planning CPRP'!$A$10:$A$170,0),MATCH('Planning Ngrps'!J$9,'Planning CPRP'!$G$9:$BA$9,0)),"")</f>
        <v/>
      </c>
      <c r="K88" s="158" t="str">
        <f>IFERROR(INDEX('Jan 2019'!$G$2:$BK$158,MATCH('Planning Ngrps'!$A88,'Jan 2019'!$A$2:$A$160,0),MATCH(K$9,'Jan 2019'!$G$1:$BK$1,0))/INDEX('Planning CPRP'!$G$10:$BA$168,MATCH('Planning Ngrps'!$A88,'Planning CPRP'!$A$10:$A$170,0),MATCH('Planning Ngrps'!K$9,'Planning CPRP'!$G$9:$BA$9,0)),"")</f>
        <v/>
      </c>
      <c r="L88" s="158" t="str">
        <f>IFERROR(INDEX('Jan 2019'!$G$2:$BK$158,MATCH('Planning Ngrps'!$A88,'Jan 2019'!$A$2:$A$160,0),MATCH(L$9,'Jan 2019'!$G$1:$BK$1,0))/INDEX('Planning CPRP'!$G$10:$BA$168,MATCH('Planning Ngrps'!$A88,'Planning CPRP'!$A$10:$A$170,0),MATCH('Planning Ngrps'!L$9,'Planning CPRP'!$G$9:$BA$9,0)),"")</f>
        <v/>
      </c>
      <c r="M88" s="158" t="str">
        <f>IFERROR(INDEX('Jan 2019'!$G$2:$BK$158,MATCH('Planning Ngrps'!$A88,'Jan 2019'!$A$2:$A$160,0),MATCH(M$9,'Jan 2019'!$G$1:$BK$1,0))/INDEX('Planning CPRP'!$G$10:$BA$168,MATCH('Planning Ngrps'!$A88,'Planning CPRP'!$A$10:$A$170,0),MATCH('Planning Ngrps'!M$9,'Planning CPRP'!$G$9:$BA$9,0)),"")</f>
        <v/>
      </c>
      <c r="N88" s="158" t="str">
        <f>IFERROR(INDEX('Jan 2019'!$G$2:$BK$158,MATCH('Planning Ngrps'!$A88,'Jan 2019'!$A$2:$A$160,0),MATCH(N$9,'Jan 2019'!$G$1:$BK$1,0))/INDEX('Planning CPRP'!$G$10:$BA$168,MATCH('Planning Ngrps'!$A88,'Planning CPRP'!$A$10:$A$170,0),MATCH('Planning Ngrps'!N$9,'Planning CPRP'!$G$9:$BA$9,0)),"")</f>
        <v/>
      </c>
      <c r="O88" s="158" t="str">
        <f>IFERROR(INDEX('Jan 2019'!$G$2:$BK$158,MATCH('Planning Ngrps'!$A88,'Jan 2019'!$A$2:$A$160,0),MATCH(O$9,'Jan 2019'!$G$1:$BK$1,0))/INDEX('Planning CPRP'!$G$10:$BA$168,MATCH('Planning Ngrps'!$A88,'Planning CPRP'!$A$10:$A$170,0),MATCH('Planning Ngrps'!O$9,'Planning CPRP'!$G$9:$BA$9,0)),"")</f>
        <v/>
      </c>
      <c r="P88" s="158" t="str">
        <f>IFERROR(INDEX('Jan 2019'!$G$2:$BK$158,MATCH('Planning Ngrps'!$A88,'Jan 2019'!$A$2:$A$160,0),MATCH(P$9,'Jan 2019'!$G$1:$BK$1,0))/INDEX('Planning CPRP'!$G$10:$BA$168,MATCH('Planning Ngrps'!$A88,'Planning CPRP'!$A$10:$A$170,0),MATCH('Planning Ngrps'!P$9,'Planning CPRP'!$G$9:$BA$9,0)),"")</f>
        <v/>
      </c>
      <c r="Q88" s="158" t="str">
        <f>IFERROR(INDEX('Jan 2019'!$G$2:$BK$158,MATCH('Planning Ngrps'!$A88,'Jan 2019'!$A$2:$A$160,0),MATCH(Q$9,'Jan 2019'!$G$1:$BK$1,0))/INDEX('Planning CPRP'!$G$10:$BA$168,MATCH('Planning Ngrps'!$A88,'Planning CPRP'!$A$10:$A$170,0),MATCH('Planning Ngrps'!Q$9,'Planning CPRP'!$G$9:$BA$9,0)),"")</f>
        <v/>
      </c>
      <c r="R88" s="158" t="str">
        <f>IFERROR(INDEX('Jan 2019'!$G$2:$BK$158,MATCH('Planning Ngrps'!$A88,'Jan 2019'!$A$2:$A$160,0),MATCH(R$9,'Jan 2019'!$G$1:$BK$1,0))/INDEX('Planning CPRP'!$G$10:$BA$168,MATCH('Planning Ngrps'!$A88,'Planning CPRP'!$A$10:$A$170,0),MATCH('Planning Ngrps'!R$9,'Planning CPRP'!$G$9:$BA$9,0)),"")</f>
        <v/>
      </c>
      <c r="S88" s="158" t="str">
        <f>IFERROR(INDEX('Jan 2019'!$G$2:$BK$158,MATCH('Planning Ngrps'!$A88,'Jan 2019'!$A$2:$A$160,0),MATCH(S$9,'Jan 2019'!$G$1:$BK$1,0))/INDEX('Planning CPRP'!$G$10:$BA$168,MATCH('Planning Ngrps'!$A88,'Planning CPRP'!$A$10:$A$170,0),MATCH('Planning Ngrps'!S$9,'Planning CPRP'!$G$9:$BA$9,0)),"")</f>
        <v/>
      </c>
      <c r="T88" s="158" t="str">
        <f>IFERROR(INDEX('Jan 2019'!$G$2:$BK$158,MATCH('Planning Ngrps'!$A88,'Jan 2019'!$A$2:$A$160,0),MATCH(T$9,'Jan 2019'!$G$1:$BK$1,0))/INDEX('Planning CPRP'!$G$10:$BA$168,MATCH('Planning Ngrps'!$A88,'Planning CPRP'!$A$10:$A$170,0),MATCH('Planning Ngrps'!T$9,'Planning CPRP'!$G$9:$BA$9,0)),"")</f>
        <v/>
      </c>
      <c r="U88" s="158" t="str">
        <f>IFERROR(INDEX('Jan 2019'!$G$2:$BK$158,MATCH('Planning Ngrps'!$A88,'Jan 2019'!$A$2:$A$160,0),MATCH(U$9,'Jan 2019'!$G$1:$BK$1,0))/INDEX('Planning CPRP'!$G$10:$BA$168,MATCH('Planning Ngrps'!$A88,'Planning CPRP'!$A$10:$A$170,0),MATCH('Planning Ngrps'!U$9,'Planning CPRP'!$G$9:$BA$9,0)),"")</f>
        <v/>
      </c>
      <c r="V88" s="158" t="str">
        <f>IFERROR(INDEX('Jan 2019'!$G$2:$BK$158,MATCH('Planning Ngrps'!$A88,'Jan 2019'!$A$2:$A$160,0),MATCH(V$9,'Jan 2019'!$G$1:$BK$1,0))/INDEX('Planning CPRP'!$G$10:$BA$168,MATCH('Planning Ngrps'!$A88,'Planning CPRP'!$A$10:$A$170,0),MATCH('Planning Ngrps'!V$9,'Planning CPRP'!$G$9:$BA$9,0)),"")</f>
        <v/>
      </c>
      <c r="W88" s="158" t="str">
        <f>IFERROR(INDEX('Jan 2019'!$G$2:$BK$158,MATCH('Planning Ngrps'!$A88,'Jan 2019'!$A$2:$A$160,0),MATCH(W$9,'Jan 2019'!$G$1:$BK$1,0))/INDEX('Planning CPRP'!$G$10:$BA$168,MATCH('Planning Ngrps'!$A88,'Planning CPRP'!$A$10:$A$170,0),MATCH('Planning Ngrps'!W$9,'Planning CPRP'!$G$9:$BA$9,0)),"")</f>
        <v/>
      </c>
      <c r="X88" s="158" t="str">
        <f>IFERROR(INDEX('Jan 2019'!$G$2:$BK$158,MATCH('Planning Ngrps'!$A88,'Jan 2019'!$A$2:$A$160,0),MATCH(X$9,'Jan 2019'!$G$1:$BK$1,0))/INDEX('Planning CPRP'!$G$10:$BA$168,MATCH('Planning Ngrps'!$A88,'Planning CPRP'!$A$10:$A$170,0),MATCH('Planning Ngrps'!X$9,'Planning CPRP'!$G$9:$BA$9,0)),"")</f>
        <v/>
      </c>
      <c r="Y88" s="158" t="str">
        <f>IFERROR(INDEX('Jan 2019'!$G$2:$BK$158,MATCH('Planning Ngrps'!$A88,'Jan 2019'!$A$2:$A$160,0),MATCH(Y$9,'Jan 2019'!$G$1:$BK$1,0))/INDEX('Planning CPRP'!$G$10:$BA$168,MATCH('Planning Ngrps'!$A88,'Planning CPRP'!$A$10:$A$170,0),MATCH('Planning Ngrps'!Y$9,'Planning CPRP'!$G$9:$BA$9,0)),"")</f>
        <v/>
      </c>
      <c r="Z88" s="158" t="str">
        <f>IFERROR(INDEX('Jan 2019'!$G$2:$BK$158,MATCH('Planning Ngrps'!$A88,'Jan 2019'!$A$2:$A$160,0),MATCH(Z$9,'Jan 2019'!$G$1:$BK$1,0))/INDEX('Planning CPRP'!$G$10:$BA$168,MATCH('Planning Ngrps'!$A88,'Planning CPRP'!$A$10:$A$170,0),MATCH('Planning Ngrps'!Z$9,'Planning CPRP'!$G$9:$BA$9,0)),"")</f>
        <v/>
      </c>
      <c r="AA88" s="158" t="str">
        <f>IFERROR(INDEX('Jan 2019'!$G$2:$BK$158,MATCH('Planning Ngrps'!$A88,'Jan 2019'!$A$2:$A$160,0),MATCH(AA$9,'Jan 2019'!$G$1:$BK$1,0))/INDEX('Planning CPRP'!$G$10:$BA$168,MATCH('Planning Ngrps'!$A88,'Planning CPRP'!$A$10:$A$170,0),MATCH('Planning Ngrps'!AA$9,'Planning CPRP'!$G$9:$BA$9,0)),"")</f>
        <v/>
      </c>
      <c r="AB88" s="158" t="str">
        <f>IFERROR(INDEX('Jan 2019'!$G$2:$BK$158,MATCH('Planning Ngrps'!$A88,'Jan 2019'!$A$2:$A$160,0),MATCH(AB$9,'Jan 2019'!$G$1:$BK$1,0))/INDEX('Planning CPRP'!$G$10:$BA$168,MATCH('Planning Ngrps'!$A88,'Planning CPRP'!$A$10:$A$170,0),MATCH('Planning Ngrps'!AB$9,'Planning CPRP'!$G$9:$BA$9,0)),"")</f>
        <v/>
      </c>
      <c r="AC88" s="158" t="str">
        <f>IFERROR(INDEX('Jan 2019'!$G$2:$BK$158,MATCH('Planning Ngrps'!$A88,'Jan 2019'!$A$2:$A$160,0),MATCH(AC$9,'Jan 2019'!$G$1:$BK$1,0))/INDEX('Planning CPRP'!$G$10:$BA$168,MATCH('Planning Ngrps'!$A88,'Planning CPRP'!$A$10:$A$170,0),MATCH('Planning Ngrps'!AC$9,'Planning CPRP'!$G$9:$BA$9,0)),"")</f>
        <v/>
      </c>
      <c r="AD88" s="158" t="str">
        <f>IFERROR(INDEX('Jan 2019'!$G$2:$BK$158,MATCH('Planning Ngrps'!$A88,'Jan 2019'!$A$2:$A$160,0),MATCH(AD$9,'Jan 2019'!$G$1:$BK$1,0))/INDEX('Planning CPRP'!$G$10:$BA$168,MATCH('Planning Ngrps'!$A88,'Planning CPRP'!$A$10:$A$170,0),MATCH('Planning Ngrps'!AD$9,'Planning CPRP'!$G$9:$BA$9,0)),"")</f>
        <v/>
      </c>
      <c r="AE88" s="158" t="str">
        <f>IFERROR(INDEX('Jan 2019'!$G$2:$BK$158,MATCH('Planning Ngrps'!$A88,'Jan 2019'!$A$2:$A$160,0),MATCH(AE$9,'Jan 2019'!$G$1:$BK$1,0))/INDEX('Planning CPRP'!$G$10:$BA$168,MATCH('Planning Ngrps'!$A88,'Planning CPRP'!$A$10:$A$170,0),MATCH('Planning Ngrps'!AE$9,'Planning CPRP'!$G$9:$BA$9,0)),"")</f>
        <v/>
      </c>
      <c r="AF88" s="158" t="str">
        <f>IFERROR(INDEX('Jan 2019'!$G$2:$BK$158,MATCH('Planning Ngrps'!$A88,'Jan 2019'!$A$2:$A$160,0),MATCH(AF$9,'Jan 2019'!$G$1:$BK$1,0))/INDEX('Planning CPRP'!$G$10:$BA$168,MATCH('Planning Ngrps'!$A88,'Planning CPRP'!$A$10:$A$170,0),MATCH('Planning Ngrps'!AF$9,'Planning CPRP'!$G$9:$BA$9,0)),"")</f>
        <v/>
      </c>
      <c r="AG88" s="158" t="str">
        <f>IFERROR(INDEX('Jan 2019'!$G$2:$BK$158,MATCH('Planning Ngrps'!$A88,'Jan 2019'!$A$2:$A$160,0),MATCH(AG$9,'Jan 2019'!$G$1:$BK$1,0))/INDEX('Planning CPRP'!$G$10:$BA$168,MATCH('Planning Ngrps'!$A88,'Planning CPRP'!$A$10:$A$170,0),MATCH('Planning Ngrps'!AG$9,'Planning CPRP'!$G$9:$BA$9,0)),"")</f>
        <v/>
      </c>
      <c r="AH88" s="158" t="str">
        <f>IFERROR(INDEX('Jan 2019'!$G$2:$BK$158,MATCH('Planning Ngrps'!$A88,'Jan 2019'!$A$2:$A$160,0),MATCH(AH$9,'Jan 2019'!$G$1:$BK$1,0))/INDEX('Planning CPRP'!$G$10:$BA$168,MATCH('Planning Ngrps'!$A88,'Planning CPRP'!$A$10:$A$170,0),MATCH('Planning Ngrps'!AH$9,'Planning CPRP'!$G$9:$BA$9,0)),"")</f>
        <v/>
      </c>
      <c r="AI88" s="158" t="str">
        <f>IFERROR(INDEX('Jan 2019'!$G$2:$BK$158,MATCH('Planning Ngrps'!$A88,'Jan 2019'!$A$2:$A$160,0),MATCH(AI$9,'Jan 2019'!$G$1:$BK$1,0))/INDEX('Planning CPRP'!$G$10:$BA$168,MATCH('Planning Ngrps'!$A88,'Planning CPRP'!$A$10:$A$170,0),MATCH('Planning Ngrps'!AI$9,'Planning CPRP'!$G$9:$BA$9,0)),"")</f>
        <v/>
      </c>
      <c r="AJ88" s="158" t="str">
        <f>IFERROR(INDEX('Jan 2019'!$G$2:$BK$158,MATCH('Planning Ngrps'!$A88,'Jan 2019'!$A$2:$A$160,0),MATCH(AJ$9,'Jan 2019'!$G$1:$BK$1,0))/INDEX('Planning CPRP'!$G$10:$BA$168,MATCH('Planning Ngrps'!$A88,'Planning CPRP'!$A$10:$A$170,0),MATCH('Planning Ngrps'!AJ$9,'Planning CPRP'!$G$9:$BA$9,0)),"")</f>
        <v/>
      </c>
      <c r="AK88" s="158" t="str">
        <f>IFERROR(INDEX('Jan 2019'!$G$2:$BK$158,MATCH('Planning Ngrps'!$A88,'Jan 2019'!$A$2:$A$160,0),MATCH(AK$9,'Jan 2019'!$G$1:$BK$1,0))/INDEX('Planning CPRP'!$G$10:$BA$168,MATCH('Planning Ngrps'!$A88,'Planning CPRP'!$A$10:$A$170,0),MATCH('Planning Ngrps'!AK$9,'Planning CPRP'!$G$9:$BA$9,0)),"")</f>
        <v/>
      </c>
      <c r="AL88" s="158" t="str">
        <f>IFERROR(INDEX('Jan 2019'!$G$2:$BK$158,MATCH('Planning Ngrps'!$A88,'Jan 2019'!$A$2:$A$160,0),MATCH(AL$9,'Jan 2019'!$G$1:$BK$1,0))/INDEX('Planning CPRP'!$G$10:$BA$168,MATCH('Planning Ngrps'!$A88,'Planning CPRP'!$A$10:$A$170,0),MATCH('Planning Ngrps'!AL$9,'Planning CPRP'!$G$9:$BA$9,0)),"")</f>
        <v/>
      </c>
      <c r="AM88" s="158" t="str">
        <f>IFERROR(INDEX('Jan 2019'!$G$2:$BK$158,MATCH('Planning Ngrps'!$A88,'Jan 2019'!$A$2:$A$160,0),MATCH(AM$9,'Jan 2019'!$G$1:$BK$1,0))/INDEX('Planning CPRP'!$G$10:$BA$168,MATCH('Planning Ngrps'!$A88,'Planning CPRP'!$A$10:$A$170,0),MATCH('Planning Ngrps'!AM$9,'Planning CPRP'!$G$9:$BA$9,0)),"")</f>
        <v/>
      </c>
      <c r="AN88" s="158" t="str">
        <f>IFERROR(INDEX('Jan 2019'!$G$2:$BK$158,MATCH('Planning Ngrps'!$A88,'Jan 2019'!$A$2:$A$160,0),MATCH(AN$9,'Jan 2019'!$G$1:$BK$1,0))/INDEX('Planning CPRP'!$G$10:$BA$168,MATCH('Planning Ngrps'!$A88,'Planning CPRP'!$A$10:$A$170,0),MATCH('Planning Ngrps'!AN$9,'Planning CPRP'!$G$9:$BA$9,0)),"")</f>
        <v/>
      </c>
      <c r="AO88" s="158" t="str">
        <f>IFERROR(INDEX('Jan 2019'!$G$2:$BK$158,MATCH('Planning Ngrps'!$A88,'Jan 2019'!$A$2:$A$160,0),MATCH(AO$9,'Jan 2019'!$G$1:$BK$1,0))/INDEX('Planning CPRP'!$G$10:$BA$168,MATCH('Planning Ngrps'!$A88,'Planning CPRP'!$A$10:$A$170,0),MATCH('Planning Ngrps'!AO$9,'Planning CPRP'!$G$9:$BA$9,0)),"")</f>
        <v/>
      </c>
      <c r="AP88" s="158" t="str">
        <f>IFERROR(INDEX('Jan 2019'!$G$2:$BK$158,MATCH('Planning Ngrps'!$A88,'Jan 2019'!$A$2:$A$160,0),MATCH(AP$9,'Jan 2019'!$G$1:$BK$1,0))/INDEX('Planning CPRP'!$G$10:$BA$168,MATCH('Planning Ngrps'!$A88,'Planning CPRP'!$A$10:$A$170,0),MATCH('Planning Ngrps'!AP$9,'Planning CPRP'!$G$9:$BA$9,0)),"")</f>
        <v/>
      </c>
      <c r="AQ88" s="158" t="str">
        <f>IFERROR(INDEX('Jan 2019'!$G$2:$BK$158,MATCH('Planning Ngrps'!$A88,'Jan 2019'!$A$2:$A$160,0),MATCH(AQ$9,'Jan 2019'!$G$1:$BK$1,0))/INDEX('Planning CPRP'!$G$10:$BA$168,MATCH('Planning Ngrps'!$A88,'Planning CPRP'!$A$10:$A$170,0),MATCH('Planning Ngrps'!AQ$9,'Planning CPRP'!$G$9:$BA$9,0)),"")</f>
        <v/>
      </c>
      <c r="AR88" s="158" t="str">
        <f>IFERROR(INDEX('Jan 2019'!$G$2:$BK$158,MATCH('Planning Ngrps'!$A88,'Jan 2019'!$A$2:$A$160,0),MATCH(AR$9,'Jan 2019'!$G$1:$BK$1,0))/INDEX('Planning CPRP'!$G$10:$BA$168,MATCH('Planning Ngrps'!$A88,'Planning CPRP'!$A$10:$A$170,0),MATCH('Planning Ngrps'!AR$9,'Planning CPRP'!$G$9:$BA$9,0)),"")</f>
        <v/>
      </c>
      <c r="AS88" s="158" t="str">
        <f>IFERROR(INDEX('Jan 2019'!$G$2:$BK$158,MATCH('Planning Ngrps'!$A88,'Jan 2019'!$A$2:$A$160,0),MATCH(AS$9,'Jan 2019'!$G$1:$BK$1,0))/INDEX('Planning CPRP'!$G$10:$BA$168,MATCH('Planning Ngrps'!$A88,'Planning CPRP'!$A$10:$A$170,0),MATCH('Planning Ngrps'!AS$9,'Planning CPRP'!$G$9:$BA$9,0)),"")</f>
        <v/>
      </c>
      <c r="AT88" s="158" t="str">
        <f>IFERROR(INDEX('Jan 2019'!$G$2:$BK$158,MATCH('Planning Ngrps'!$A88,'Jan 2019'!$A$2:$A$160,0),MATCH(AT$9,'Jan 2019'!$G$1:$BK$1,0))/INDEX('Planning CPRP'!$G$10:$BA$168,MATCH('Planning Ngrps'!$A88,'Planning CPRP'!$A$10:$A$170,0),MATCH('Planning Ngrps'!AT$9,'Planning CPRP'!$G$9:$BA$9,0)),"")</f>
        <v/>
      </c>
      <c r="AU88" s="158" t="str">
        <f>IFERROR(INDEX('Jan 2019'!$G$2:$BK$158,MATCH('Planning Ngrps'!$A88,'Jan 2019'!$A$2:$A$160,0),MATCH(AU$9,'Jan 2019'!$G$1:$BK$1,0))/INDEX('Planning CPRP'!$G$10:$BA$168,MATCH('Planning Ngrps'!$A88,'Planning CPRP'!$A$10:$A$170,0),MATCH('Planning Ngrps'!AU$9,'Planning CPRP'!$G$9:$BA$9,0)),"")</f>
        <v/>
      </c>
      <c r="AV88" s="158" t="str">
        <f>IFERROR(INDEX('Jan 2019'!$G$2:$BK$158,MATCH('Planning Ngrps'!$A88,'Jan 2019'!$A$2:$A$160,0),MATCH(AV$9,'Jan 2019'!$G$1:$BK$1,0))/INDEX('Planning CPRP'!$G$10:$BA$168,MATCH('Planning Ngrps'!$A88,'Planning CPRP'!$A$10:$A$170,0),MATCH('Planning Ngrps'!AV$9,'Planning CPRP'!$G$9:$BA$9,0)),"")</f>
        <v/>
      </c>
      <c r="AW88" s="158" t="str">
        <f>IFERROR(INDEX('Jan 2019'!$G$2:$BK$158,MATCH('Planning Ngrps'!$A88,'Jan 2019'!$A$2:$A$160,0),MATCH(AW$9,'Jan 2019'!$G$1:$BK$1,0))/INDEX('Planning CPRP'!$G$10:$BA$168,MATCH('Planning Ngrps'!$A88,'Planning CPRP'!$A$10:$A$170,0),MATCH('Planning Ngrps'!AW$9,'Planning CPRP'!$G$9:$BA$9,0)),"")</f>
        <v/>
      </c>
      <c r="AX88" s="158" t="str">
        <f>IFERROR(INDEX('Jan 2019'!$G$2:$BK$158,MATCH('Planning Ngrps'!$A88,'Jan 2019'!$A$2:$A$160,0),MATCH(AX$9,'Jan 2019'!$G$1:$BK$1,0))/INDEX('Planning CPRP'!$G$10:$BA$168,MATCH('Planning Ngrps'!$A88,'Planning CPRP'!$A$10:$A$170,0),MATCH('Planning Ngrps'!AX$9,'Planning CPRP'!$G$9:$BA$9,0)),"")</f>
        <v/>
      </c>
      <c r="AY88" s="158" t="str">
        <f>IFERROR(INDEX('Jan 2019'!$G$2:$BK$158,MATCH('Planning Ngrps'!$A88,'Jan 2019'!$A$2:$A$160,0),MATCH(AY$9,'Jan 2019'!$G$1:$BK$1,0))/INDEX('Planning CPRP'!$G$10:$BA$168,MATCH('Planning Ngrps'!$A88,'Planning CPRP'!$A$10:$A$170,0),MATCH('Planning Ngrps'!AY$9,'Planning CPRP'!$G$9:$BA$9,0)),"")</f>
        <v/>
      </c>
      <c r="AZ88" s="158" t="str">
        <f>IFERROR(INDEX('Jan 2019'!$G$2:$BK$158,MATCH('Planning Ngrps'!$A88,'Jan 2019'!$A$2:$A$160,0),MATCH(AZ$9,'Jan 2019'!$G$1:$BK$1,0))/INDEX('Planning CPRP'!$G$10:$BA$168,MATCH('Planning Ngrps'!$A88,'Planning CPRP'!$A$10:$A$170,0),MATCH('Planning Ngrps'!AZ$9,'Planning CPRP'!$G$9:$BA$9,0)),"")</f>
        <v/>
      </c>
      <c r="BA88" s="158" t="str">
        <f>IFERROR(INDEX('Jan 2019'!$G$2:$BK$158,MATCH('Planning Ngrps'!$A88,'Jan 2019'!$A$2:$A$160,0),MATCH(BA$9,'Jan 2019'!$G$1:$BK$1,0))/INDEX('Planning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IFERROR(INDEX('Jan 2019'!$G$2:$BK$158,MATCH('Planning Ngrps'!$A89,'Jan 2019'!$A$2:$A$160,0),MATCH(G$9,'Jan 2019'!$G$1:$BK$1,0))/INDEX('Planning CPRP'!$G$10:$BA$168,MATCH('Planning Ngrps'!$A89,'Planning CPRP'!$A$10:$A$170,0),MATCH('Planning Ngrps'!G$9,'Planning CPRP'!$G$9:$BA$9,0)),"")</f>
        <v/>
      </c>
      <c r="H89" s="158" t="str">
        <f>IFERROR(INDEX('Jan 2019'!$G$2:$BK$158,MATCH('Planning Ngrps'!$A89,'Jan 2019'!$A$2:$A$160,0),MATCH(H$9,'Jan 2019'!$G$1:$BK$1,0))/INDEX('Planning CPRP'!$G$10:$BA$168,MATCH('Planning Ngrps'!$A89,'Planning CPRP'!$A$10:$A$170,0),MATCH('Planning Ngrps'!H$9,'Planning CPRP'!$G$9:$BA$9,0)),"")</f>
        <v/>
      </c>
      <c r="I89" s="158" t="str">
        <f>IFERROR(INDEX('Jan 2019'!$G$2:$BK$158,MATCH('Planning Ngrps'!$A89,'Jan 2019'!$A$2:$A$160,0),MATCH(I$9,'Jan 2019'!$G$1:$BK$1,0))/INDEX('Planning CPRP'!$G$10:$BA$168,MATCH('Planning Ngrps'!$A89,'Planning CPRP'!$A$10:$A$170,0),MATCH('Planning Ngrps'!I$9,'Planning CPRP'!$G$9:$BA$9,0)),"")</f>
        <v/>
      </c>
      <c r="J89" s="158" t="str">
        <f>IFERROR(INDEX('Jan 2019'!$G$2:$BK$158,MATCH('Planning Ngrps'!$A89,'Jan 2019'!$A$2:$A$160,0),MATCH(J$9,'Jan 2019'!$G$1:$BK$1,0))/INDEX('Planning CPRP'!$G$10:$BA$168,MATCH('Planning Ngrps'!$A89,'Planning CPRP'!$A$10:$A$170,0),MATCH('Planning Ngrps'!J$9,'Planning CPRP'!$G$9:$BA$9,0)),"")</f>
        <v/>
      </c>
      <c r="K89" s="158" t="str">
        <f>IFERROR(INDEX('Jan 2019'!$G$2:$BK$158,MATCH('Planning Ngrps'!$A89,'Jan 2019'!$A$2:$A$160,0),MATCH(K$9,'Jan 2019'!$G$1:$BK$1,0))/INDEX('Planning CPRP'!$G$10:$BA$168,MATCH('Planning Ngrps'!$A89,'Planning CPRP'!$A$10:$A$170,0),MATCH('Planning Ngrps'!K$9,'Planning CPRP'!$G$9:$BA$9,0)),"")</f>
        <v/>
      </c>
      <c r="L89" s="158" t="str">
        <f>IFERROR(INDEX('Jan 2019'!$G$2:$BK$158,MATCH('Planning Ngrps'!$A89,'Jan 2019'!$A$2:$A$160,0),MATCH(L$9,'Jan 2019'!$G$1:$BK$1,0))/INDEX('Planning CPRP'!$G$10:$BA$168,MATCH('Planning Ngrps'!$A89,'Planning CPRP'!$A$10:$A$170,0),MATCH('Planning Ngrps'!L$9,'Planning CPRP'!$G$9:$BA$9,0)),"")</f>
        <v/>
      </c>
      <c r="M89" s="158" t="str">
        <f>IFERROR(INDEX('Jan 2019'!$G$2:$BK$158,MATCH('Planning Ngrps'!$A89,'Jan 2019'!$A$2:$A$160,0),MATCH(M$9,'Jan 2019'!$G$1:$BK$1,0))/INDEX('Planning CPRP'!$G$10:$BA$168,MATCH('Planning Ngrps'!$A89,'Planning CPRP'!$A$10:$A$170,0),MATCH('Planning Ngrps'!M$9,'Planning CPRP'!$G$9:$BA$9,0)),"")</f>
        <v/>
      </c>
      <c r="N89" s="158" t="str">
        <f>IFERROR(INDEX('Jan 2019'!$G$2:$BK$158,MATCH('Planning Ngrps'!$A89,'Jan 2019'!$A$2:$A$160,0),MATCH(N$9,'Jan 2019'!$G$1:$BK$1,0))/INDEX('Planning CPRP'!$G$10:$BA$168,MATCH('Planning Ngrps'!$A89,'Planning CPRP'!$A$10:$A$170,0),MATCH('Planning Ngrps'!N$9,'Planning CPRP'!$G$9:$BA$9,0)),"")</f>
        <v/>
      </c>
      <c r="O89" s="158" t="str">
        <f>IFERROR(INDEX('Jan 2019'!$G$2:$BK$158,MATCH('Planning Ngrps'!$A89,'Jan 2019'!$A$2:$A$160,0),MATCH(O$9,'Jan 2019'!$G$1:$BK$1,0))/INDEX('Planning CPRP'!$G$10:$BA$168,MATCH('Planning Ngrps'!$A89,'Planning CPRP'!$A$10:$A$170,0),MATCH('Planning Ngrps'!O$9,'Planning CPRP'!$G$9:$BA$9,0)),"")</f>
        <v/>
      </c>
      <c r="P89" s="158" t="str">
        <f>IFERROR(INDEX('Jan 2019'!$G$2:$BK$158,MATCH('Planning Ngrps'!$A89,'Jan 2019'!$A$2:$A$160,0),MATCH(P$9,'Jan 2019'!$G$1:$BK$1,0))/INDEX('Planning CPRP'!$G$10:$BA$168,MATCH('Planning Ngrps'!$A89,'Planning CPRP'!$A$10:$A$170,0),MATCH('Planning Ngrps'!P$9,'Planning CPRP'!$G$9:$BA$9,0)),"")</f>
        <v/>
      </c>
      <c r="Q89" s="158" t="str">
        <f>IFERROR(INDEX('Jan 2019'!$G$2:$BK$158,MATCH('Planning Ngrps'!$A89,'Jan 2019'!$A$2:$A$160,0),MATCH(Q$9,'Jan 2019'!$G$1:$BK$1,0))/INDEX('Planning CPRP'!$G$10:$BA$168,MATCH('Planning Ngrps'!$A89,'Planning CPRP'!$A$10:$A$170,0),MATCH('Planning Ngrps'!Q$9,'Planning CPRP'!$G$9:$BA$9,0)),"")</f>
        <v/>
      </c>
      <c r="R89" s="158" t="str">
        <f>IFERROR(INDEX('Jan 2019'!$G$2:$BK$158,MATCH('Planning Ngrps'!$A89,'Jan 2019'!$A$2:$A$160,0),MATCH(R$9,'Jan 2019'!$G$1:$BK$1,0))/INDEX('Planning CPRP'!$G$10:$BA$168,MATCH('Planning Ngrps'!$A89,'Planning CPRP'!$A$10:$A$170,0),MATCH('Planning Ngrps'!R$9,'Planning CPRP'!$G$9:$BA$9,0)),"")</f>
        <v/>
      </c>
      <c r="S89" s="158" t="str">
        <f>IFERROR(INDEX('Jan 2019'!$G$2:$BK$158,MATCH('Planning Ngrps'!$A89,'Jan 2019'!$A$2:$A$160,0),MATCH(S$9,'Jan 2019'!$G$1:$BK$1,0))/INDEX('Planning CPRP'!$G$10:$BA$168,MATCH('Planning Ngrps'!$A89,'Planning CPRP'!$A$10:$A$170,0),MATCH('Planning Ngrps'!S$9,'Planning CPRP'!$G$9:$BA$9,0)),"")</f>
        <v/>
      </c>
      <c r="T89" s="158" t="str">
        <f>IFERROR(INDEX('Jan 2019'!$G$2:$BK$158,MATCH('Planning Ngrps'!$A89,'Jan 2019'!$A$2:$A$160,0),MATCH(T$9,'Jan 2019'!$G$1:$BK$1,0))/INDEX('Planning CPRP'!$G$10:$BA$168,MATCH('Planning Ngrps'!$A89,'Planning CPRP'!$A$10:$A$170,0),MATCH('Planning Ngrps'!T$9,'Planning CPRP'!$G$9:$BA$9,0)),"")</f>
        <v/>
      </c>
      <c r="U89" s="158" t="str">
        <f>IFERROR(INDEX('Jan 2019'!$G$2:$BK$158,MATCH('Planning Ngrps'!$A89,'Jan 2019'!$A$2:$A$160,0),MATCH(U$9,'Jan 2019'!$G$1:$BK$1,0))/INDEX('Planning CPRP'!$G$10:$BA$168,MATCH('Planning Ngrps'!$A89,'Planning CPRP'!$A$10:$A$170,0),MATCH('Planning Ngrps'!U$9,'Planning CPRP'!$G$9:$BA$9,0)),"")</f>
        <v/>
      </c>
      <c r="V89" s="158" t="str">
        <f>IFERROR(INDEX('Jan 2019'!$G$2:$BK$158,MATCH('Planning Ngrps'!$A89,'Jan 2019'!$A$2:$A$160,0),MATCH(V$9,'Jan 2019'!$G$1:$BK$1,0))/INDEX('Planning CPRP'!$G$10:$BA$168,MATCH('Planning Ngrps'!$A89,'Planning CPRP'!$A$10:$A$170,0),MATCH('Planning Ngrps'!V$9,'Planning CPRP'!$G$9:$BA$9,0)),"")</f>
        <v/>
      </c>
      <c r="W89" s="158" t="str">
        <f>IFERROR(INDEX('Jan 2019'!$G$2:$BK$158,MATCH('Planning Ngrps'!$A89,'Jan 2019'!$A$2:$A$160,0),MATCH(W$9,'Jan 2019'!$G$1:$BK$1,0))/INDEX('Planning CPRP'!$G$10:$BA$168,MATCH('Planning Ngrps'!$A89,'Planning CPRP'!$A$10:$A$170,0),MATCH('Planning Ngrps'!W$9,'Planning CPRP'!$G$9:$BA$9,0)),"")</f>
        <v/>
      </c>
      <c r="X89" s="158" t="str">
        <f>IFERROR(INDEX('Jan 2019'!$G$2:$BK$158,MATCH('Planning Ngrps'!$A89,'Jan 2019'!$A$2:$A$160,0),MATCH(X$9,'Jan 2019'!$G$1:$BK$1,0))/INDEX('Planning CPRP'!$G$10:$BA$168,MATCH('Planning Ngrps'!$A89,'Planning CPRP'!$A$10:$A$170,0),MATCH('Planning Ngrps'!X$9,'Planning CPRP'!$G$9:$BA$9,0)),"")</f>
        <v/>
      </c>
      <c r="Y89" s="158" t="str">
        <f>IFERROR(INDEX('Jan 2019'!$G$2:$BK$158,MATCH('Planning Ngrps'!$A89,'Jan 2019'!$A$2:$A$160,0),MATCH(Y$9,'Jan 2019'!$G$1:$BK$1,0))/INDEX('Planning CPRP'!$G$10:$BA$168,MATCH('Planning Ngrps'!$A89,'Planning CPRP'!$A$10:$A$170,0),MATCH('Planning Ngrps'!Y$9,'Planning CPRP'!$G$9:$BA$9,0)),"")</f>
        <v/>
      </c>
      <c r="Z89" s="158" t="str">
        <f>IFERROR(INDEX('Jan 2019'!$G$2:$BK$158,MATCH('Planning Ngrps'!$A89,'Jan 2019'!$A$2:$A$160,0),MATCH(Z$9,'Jan 2019'!$G$1:$BK$1,0))/INDEX('Planning CPRP'!$G$10:$BA$168,MATCH('Planning Ngrps'!$A89,'Planning CPRP'!$A$10:$A$170,0),MATCH('Planning Ngrps'!Z$9,'Planning CPRP'!$G$9:$BA$9,0)),"")</f>
        <v/>
      </c>
      <c r="AA89" s="158" t="str">
        <f>IFERROR(INDEX('Jan 2019'!$G$2:$BK$158,MATCH('Planning Ngrps'!$A89,'Jan 2019'!$A$2:$A$160,0),MATCH(AA$9,'Jan 2019'!$G$1:$BK$1,0))/INDEX('Planning CPRP'!$G$10:$BA$168,MATCH('Planning Ngrps'!$A89,'Planning CPRP'!$A$10:$A$170,0),MATCH('Planning Ngrps'!AA$9,'Planning CPRP'!$G$9:$BA$9,0)),"")</f>
        <v/>
      </c>
      <c r="AB89" s="158" t="str">
        <f>IFERROR(INDEX('Jan 2019'!$G$2:$BK$158,MATCH('Planning Ngrps'!$A89,'Jan 2019'!$A$2:$A$160,0),MATCH(AB$9,'Jan 2019'!$G$1:$BK$1,0))/INDEX('Planning CPRP'!$G$10:$BA$168,MATCH('Planning Ngrps'!$A89,'Planning CPRP'!$A$10:$A$170,0),MATCH('Planning Ngrps'!AB$9,'Planning CPRP'!$G$9:$BA$9,0)),"")</f>
        <v/>
      </c>
      <c r="AC89" s="158" t="str">
        <f>IFERROR(INDEX('Jan 2019'!$G$2:$BK$158,MATCH('Planning Ngrps'!$A89,'Jan 2019'!$A$2:$A$160,0),MATCH(AC$9,'Jan 2019'!$G$1:$BK$1,0))/INDEX('Planning CPRP'!$G$10:$BA$168,MATCH('Planning Ngrps'!$A89,'Planning CPRP'!$A$10:$A$170,0),MATCH('Planning Ngrps'!AC$9,'Planning CPRP'!$G$9:$BA$9,0)),"")</f>
        <v/>
      </c>
      <c r="AD89" s="158" t="str">
        <f>IFERROR(INDEX('Jan 2019'!$G$2:$BK$158,MATCH('Planning Ngrps'!$A89,'Jan 2019'!$A$2:$A$160,0),MATCH(AD$9,'Jan 2019'!$G$1:$BK$1,0))/INDEX('Planning CPRP'!$G$10:$BA$168,MATCH('Planning Ngrps'!$A89,'Planning CPRP'!$A$10:$A$170,0),MATCH('Planning Ngrps'!AD$9,'Planning CPRP'!$G$9:$BA$9,0)),"")</f>
        <v/>
      </c>
      <c r="AE89" s="158" t="str">
        <f>IFERROR(INDEX('Jan 2019'!$G$2:$BK$158,MATCH('Planning Ngrps'!$A89,'Jan 2019'!$A$2:$A$160,0),MATCH(AE$9,'Jan 2019'!$G$1:$BK$1,0))/INDEX('Planning CPRP'!$G$10:$BA$168,MATCH('Planning Ngrps'!$A89,'Planning CPRP'!$A$10:$A$170,0),MATCH('Planning Ngrps'!AE$9,'Planning CPRP'!$G$9:$BA$9,0)),"")</f>
        <v/>
      </c>
      <c r="AF89" s="158" t="str">
        <f>IFERROR(INDEX('Jan 2019'!$G$2:$BK$158,MATCH('Planning Ngrps'!$A89,'Jan 2019'!$A$2:$A$160,0),MATCH(AF$9,'Jan 2019'!$G$1:$BK$1,0))/INDEX('Planning CPRP'!$G$10:$BA$168,MATCH('Planning Ngrps'!$A89,'Planning CPRP'!$A$10:$A$170,0),MATCH('Planning Ngrps'!AF$9,'Planning CPRP'!$G$9:$BA$9,0)),"")</f>
        <v/>
      </c>
      <c r="AG89" s="158" t="str">
        <f>IFERROR(INDEX('Jan 2019'!$G$2:$BK$158,MATCH('Planning Ngrps'!$A89,'Jan 2019'!$A$2:$A$160,0),MATCH(AG$9,'Jan 2019'!$G$1:$BK$1,0))/INDEX('Planning CPRP'!$G$10:$BA$168,MATCH('Planning Ngrps'!$A89,'Planning CPRP'!$A$10:$A$170,0),MATCH('Planning Ngrps'!AG$9,'Planning CPRP'!$G$9:$BA$9,0)),"")</f>
        <v/>
      </c>
      <c r="AH89" s="158" t="str">
        <f>IFERROR(INDEX('Jan 2019'!$G$2:$BK$158,MATCH('Planning Ngrps'!$A89,'Jan 2019'!$A$2:$A$160,0),MATCH(AH$9,'Jan 2019'!$G$1:$BK$1,0))/INDEX('Planning CPRP'!$G$10:$BA$168,MATCH('Planning Ngrps'!$A89,'Planning CPRP'!$A$10:$A$170,0),MATCH('Planning Ngrps'!AH$9,'Planning CPRP'!$G$9:$BA$9,0)),"")</f>
        <v/>
      </c>
      <c r="AI89" s="158" t="str">
        <f>IFERROR(INDEX('Jan 2019'!$G$2:$BK$158,MATCH('Planning Ngrps'!$A89,'Jan 2019'!$A$2:$A$160,0),MATCH(AI$9,'Jan 2019'!$G$1:$BK$1,0))/INDEX('Planning CPRP'!$G$10:$BA$168,MATCH('Planning Ngrps'!$A89,'Planning CPRP'!$A$10:$A$170,0),MATCH('Planning Ngrps'!AI$9,'Planning CPRP'!$G$9:$BA$9,0)),"")</f>
        <v/>
      </c>
      <c r="AJ89" s="158" t="str">
        <f>IFERROR(INDEX('Jan 2019'!$G$2:$BK$158,MATCH('Planning Ngrps'!$A89,'Jan 2019'!$A$2:$A$160,0),MATCH(AJ$9,'Jan 2019'!$G$1:$BK$1,0))/INDEX('Planning CPRP'!$G$10:$BA$168,MATCH('Planning Ngrps'!$A89,'Planning CPRP'!$A$10:$A$170,0),MATCH('Planning Ngrps'!AJ$9,'Planning CPRP'!$G$9:$BA$9,0)),"")</f>
        <v/>
      </c>
      <c r="AK89" s="158" t="str">
        <f>IFERROR(INDEX('Jan 2019'!$G$2:$BK$158,MATCH('Planning Ngrps'!$A89,'Jan 2019'!$A$2:$A$160,0),MATCH(AK$9,'Jan 2019'!$G$1:$BK$1,0))/INDEX('Planning CPRP'!$G$10:$BA$168,MATCH('Planning Ngrps'!$A89,'Planning CPRP'!$A$10:$A$170,0),MATCH('Planning Ngrps'!AK$9,'Planning CPRP'!$G$9:$BA$9,0)),"")</f>
        <v/>
      </c>
      <c r="AL89" s="158" t="str">
        <f>IFERROR(INDEX('Jan 2019'!$G$2:$BK$158,MATCH('Planning Ngrps'!$A89,'Jan 2019'!$A$2:$A$160,0),MATCH(AL$9,'Jan 2019'!$G$1:$BK$1,0))/INDEX('Planning CPRP'!$G$10:$BA$168,MATCH('Planning Ngrps'!$A89,'Planning CPRP'!$A$10:$A$170,0),MATCH('Planning Ngrps'!AL$9,'Planning CPRP'!$G$9:$BA$9,0)),"")</f>
        <v/>
      </c>
      <c r="AM89" s="158" t="str">
        <f>IFERROR(INDEX('Jan 2019'!$G$2:$BK$158,MATCH('Planning Ngrps'!$A89,'Jan 2019'!$A$2:$A$160,0),MATCH(AM$9,'Jan 2019'!$G$1:$BK$1,0))/INDEX('Planning CPRP'!$G$10:$BA$168,MATCH('Planning Ngrps'!$A89,'Planning CPRP'!$A$10:$A$170,0),MATCH('Planning Ngrps'!AM$9,'Planning CPRP'!$G$9:$BA$9,0)),"")</f>
        <v/>
      </c>
      <c r="AN89" s="158" t="str">
        <f>IFERROR(INDEX('Jan 2019'!$G$2:$BK$158,MATCH('Planning Ngrps'!$A89,'Jan 2019'!$A$2:$A$160,0),MATCH(AN$9,'Jan 2019'!$G$1:$BK$1,0))/INDEX('Planning CPRP'!$G$10:$BA$168,MATCH('Planning Ngrps'!$A89,'Planning CPRP'!$A$10:$A$170,0),MATCH('Planning Ngrps'!AN$9,'Planning CPRP'!$G$9:$BA$9,0)),"")</f>
        <v/>
      </c>
      <c r="AO89" s="158" t="str">
        <f>IFERROR(INDEX('Jan 2019'!$G$2:$BK$158,MATCH('Planning Ngrps'!$A89,'Jan 2019'!$A$2:$A$160,0),MATCH(AO$9,'Jan 2019'!$G$1:$BK$1,0))/INDEX('Planning CPRP'!$G$10:$BA$168,MATCH('Planning Ngrps'!$A89,'Planning CPRP'!$A$10:$A$170,0),MATCH('Planning Ngrps'!AO$9,'Planning CPRP'!$G$9:$BA$9,0)),"")</f>
        <v/>
      </c>
      <c r="AP89" s="158" t="str">
        <f>IFERROR(INDEX('Jan 2019'!$G$2:$BK$158,MATCH('Planning Ngrps'!$A89,'Jan 2019'!$A$2:$A$160,0),MATCH(AP$9,'Jan 2019'!$G$1:$BK$1,0))/INDEX('Planning CPRP'!$G$10:$BA$168,MATCH('Planning Ngrps'!$A89,'Planning CPRP'!$A$10:$A$170,0),MATCH('Planning Ngrps'!AP$9,'Planning CPRP'!$G$9:$BA$9,0)),"")</f>
        <v/>
      </c>
      <c r="AQ89" s="158" t="str">
        <f>IFERROR(INDEX('Jan 2019'!$G$2:$BK$158,MATCH('Planning Ngrps'!$A89,'Jan 2019'!$A$2:$A$160,0),MATCH(AQ$9,'Jan 2019'!$G$1:$BK$1,0))/INDEX('Planning CPRP'!$G$10:$BA$168,MATCH('Planning Ngrps'!$A89,'Planning CPRP'!$A$10:$A$170,0),MATCH('Planning Ngrps'!AQ$9,'Planning CPRP'!$G$9:$BA$9,0)),"")</f>
        <v/>
      </c>
      <c r="AR89" s="158" t="str">
        <f>IFERROR(INDEX('Jan 2019'!$G$2:$BK$158,MATCH('Planning Ngrps'!$A89,'Jan 2019'!$A$2:$A$160,0),MATCH(AR$9,'Jan 2019'!$G$1:$BK$1,0))/INDEX('Planning CPRP'!$G$10:$BA$168,MATCH('Planning Ngrps'!$A89,'Planning CPRP'!$A$10:$A$170,0),MATCH('Planning Ngrps'!AR$9,'Planning CPRP'!$G$9:$BA$9,0)),"")</f>
        <v/>
      </c>
      <c r="AS89" s="158" t="str">
        <f>IFERROR(INDEX('Jan 2019'!$G$2:$BK$158,MATCH('Planning Ngrps'!$A89,'Jan 2019'!$A$2:$A$160,0),MATCH(AS$9,'Jan 2019'!$G$1:$BK$1,0))/INDEX('Planning CPRP'!$G$10:$BA$168,MATCH('Planning Ngrps'!$A89,'Planning CPRP'!$A$10:$A$170,0),MATCH('Planning Ngrps'!AS$9,'Planning CPRP'!$G$9:$BA$9,0)),"")</f>
        <v/>
      </c>
      <c r="AT89" s="158" t="str">
        <f>IFERROR(INDEX('Jan 2019'!$G$2:$BK$158,MATCH('Planning Ngrps'!$A89,'Jan 2019'!$A$2:$A$160,0),MATCH(AT$9,'Jan 2019'!$G$1:$BK$1,0))/INDEX('Planning CPRP'!$G$10:$BA$168,MATCH('Planning Ngrps'!$A89,'Planning CPRP'!$A$10:$A$170,0),MATCH('Planning Ngrps'!AT$9,'Planning CPRP'!$G$9:$BA$9,0)),"")</f>
        <v/>
      </c>
      <c r="AU89" s="158" t="str">
        <f>IFERROR(INDEX('Jan 2019'!$G$2:$BK$158,MATCH('Planning Ngrps'!$A89,'Jan 2019'!$A$2:$A$160,0),MATCH(AU$9,'Jan 2019'!$G$1:$BK$1,0))/INDEX('Planning CPRP'!$G$10:$BA$168,MATCH('Planning Ngrps'!$A89,'Planning CPRP'!$A$10:$A$170,0),MATCH('Planning Ngrps'!AU$9,'Planning CPRP'!$G$9:$BA$9,0)),"")</f>
        <v/>
      </c>
      <c r="AV89" s="158" t="str">
        <f>IFERROR(INDEX('Jan 2019'!$G$2:$BK$158,MATCH('Planning Ngrps'!$A89,'Jan 2019'!$A$2:$A$160,0),MATCH(AV$9,'Jan 2019'!$G$1:$BK$1,0))/INDEX('Planning CPRP'!$G$10:$BA$168,MATCH('Planning Ngrps'!$A89,'Planning CPRP'!$A$10:$A$170,0),MATCH('Planning Ngrps'!AV$9,'Planning CPRP'!$G$9:$BA$9,0)),"")</f>
        <v/>
      </c>
      <c r="AW89" s="158" t="str">
        <f>IFERROR(INDEX('Jan 2019'!$G$2:$BK$158,MATCH('Planning Ngrps'!$A89,'Jan 2019'!$A$2:$A$160,0),MATCH(AW$9,'Jan 2019'!$G$1:$BK$1,0))/INDEX('Planning CPRP'!$G$10:$BA$168,MATCH('Planning Ngrps'!$A89,'Planning CPRP'!$A$10:$A$170,0),MATCH('Planning Ngrps'!AW$9,'Planning CPRP'!$G$9:$BA$9,0)),"")</f>
        <v/>
      </c>
      <c r="AX89" s="158" t="str">
        <f>IFERROR(INDEX('Jan 2019'!$G$2:$BK$158,MATCH('Planning Ngrps'!$A89,'Jan 2019'!$A$2:$A$160,0),MATCH(AX$9,'Jan 2019'!$G$1:$BK$1,0))/INDEX('Planning CPRP'!$G$10:$BA$168,MATCH('Planning Ngrps'!$A89,'Planning CPRP'!$A$10:$A$170,0),MATCH('Planning Ngrps'!AX$9,'Planning CPRP'!$G$9:$BA$9,0)),"")</f>
        <v/>
      </c>
      <c r="AY89" s="158" t="str">
        <f>IFERROR(INDEX('Jan 2019'!$G$2:$BK$158,MATCH('Planning Ngrps'!$A89,'Jan 2019'!$A$2:$A$160,0),MATCH(AY$9,'Jan 2019'!$G$1:$BK$1,0))/INDEX('Planning CPRP'!$G$10:$BA$168,MATCH('Planning Ngrps'!$A89,'Planning CPRP'!$A$10:$A$170,0),MATCH('Planning Ngrps'!AY$9,'Planning CPRP'!$G$9:$BA$9,0)),"")</f>
        <v/>
      </c>
      <c r="AZ89" s="158" t="str">
        <f>IFERROR(INDEX('Jan 2019'!$G$2:$BK$158,MATCH('Planning Ngrps'!$A89,'Jan 2019'!$A$2:$A$160,0),MATCH(AZ$9,'Jan 2019'!$G$1:$BK$1,0))/INDEX('Planning CPRP'!$G$10:$BA$168,MATCH('Planning Ngrps'!$A89,'Planning CPRP'!$A$10:$A$170,0),MATCH('Planning Ngrps'!AZ$9,'Planning CPRP'!$G$9:$BA$9,0)),"")</f>
        <v/>
      </c>
      <c r="BA89" s="158" t="str">
        <f>IFERROR(INDEX('Jan 2019'!$G$2:$BK$158,MATCH('Planning Ngrps'!$A89,'Jan 2019'!$A$2:$A$160,0),MATCH(BA$9,'Jan 2019'!$G$1:$BK$1,0))/INDEX('Planning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IFERROR(INDEX('Jan 2019'!$G$2:$BK$158,MATCH('Planning Ngrps'!$A90,'Jan 2019'!$A$2:$A$160,0),MATCH(G$9,'Jan 2019'!$G$1:$BK$1,0))/INDEX('Planning CPRP'!$G$10:$BA$168,MATCH('Planning Ngrps'!$A90,'Planning CPRP'!$A$10:$A$170,0),MATCH('Planning Ngrps'!G$9,'Planning CPRP'!$G$9:$BA$9,0)),"")</f>
        <v/>
      </c>
      <c r="H90" s="158" t="str">
        <f>IFERROR(INDEX('Jan 2019'!$G$2:$BK$158,MATCH('Planning Ngrps'!$A90,'Jan 2019'!$A$2:$A$160,0),MATCH(H$9,'Jan 2019'!$G$1:$BK$1,0))/INDEX('Planning CPRP'!$G$10:$BA$168,MATCH('Planning Ngrps'!$A90,'Planning CPRP'!$A$10:$A$170,0),MATCH('Planning Ngrps'!H$9,'Planning CPRP'!$G$9:$BA$9,0)),"")</f>
        <v/>
      </c>
      <c r="I90" s="158" t="str">
        <f>IFERROR(INDEX('Jan 2019'!$G$2:$BK$158,MATCH('Planning Ngrps'!$A90,'Jan 2019'!$A$2:$A$160,0),MATCH(I$9,'Jan 2019'!$G$1:$BK$1,0))/INDEX('Planning CPRP'!$G$10:$BA$168,MATCH('Planning Ngrps'!$A90,'Planning CPRP'!$A$10:$A$170,0),MATCH('Planning Ngrps'!I$9,'Planning CPRP'!$G$9:$BA$9,0)),"")</f>
        <v/>
      </c>
      <c r="J90" s="158" t="str">
        <f>IFERROR(INDEX('Jan 2019'!$G$2:$BK$158,MATCH('Planning Ngrps'!$A90,'Jan 2019'!$A$2:$A$160,0),MATCH(J$9,'Jan 2019'!$G$1:$BK$1,0))/INDEX('Planning CPRP'!$G$10:$BA$168,MATCH('Planning Ngrps'!$A90,'Planning CPRP'!$A$10:$A$170,0),MATCH('Planning Ngrps'!J$9,'Planning CPRP'!$G$9:$BA$9,0)),"")</f>
        <v/>
      </c>
      <c r="K90" s="158" t="str">
        <f>IFERROR(INDEX('Jan 2019'!$G$2:$BK$158,MATCH('Planning Ngrps'!$A90,'Jan 2019'!$A$2:$A$160,0),MATCH(K$9,'Jan 2019'!$G$1:$BK$1,0))/INDEX('Planning CPRP'!$G$10:$BA$168,MATCH('Planning Ngrps'!$A90,'Planning CPRP'!$A$10:$A$170,0),MATCH('Planning Ngrps'!K$9,'Planning CPRP'!$G$9:$BA$9,0)),"")</f>
        <v/>
      </c>
      <c r="L90" s="158" t="str">
        <f>IFERROR(INDEX('Jan 2019'!$G$2:$BK$158,MATCH('Planning Ngrps'!$A90,'Jan 2019'!$A$2:$A$160,0),MATCH(L$9,'Jan 2019'!$G$1:$BK$1,0))/INDEX('Planning CPRP'!$G$10:$BA$168,MATCH('Planning Ngrps'!$A90,'Planning CPRP'!$A$10:$A$170,0),MATCH('Planning Ngrps'!L$9,'Planning CPRP'!$G$9:$BA$9,0)),"")</f>
        <v/>
      </c>
      <c r="M90" s="158" t="str">
        <f>IFERROR(INDEX('Jan 2019'!$G$2:$BK$158,MATCH('Planning Ngrps'!$A90,'Jan 2019'!$A$2:$A$160,0),MATCH(M$9,'Jan 2019'!$G$1:$BK$1,0))/INDEX('Planning CPRP'!$G$10:$BA$168,MATCH('Planning Ngrps'!$A90,'Planning CPRP'!$A$10:$A$170,0),MATCH('Planning Ngrps'!M$9,'Planning CPRP'!$G$9:$BA$9,0)),"")</f>
        <v/>
      </c>
      <c r="N90" s="158" t="str">
        <f>IFERROR(INDEX('Jan 2019'!$G$2:$BK$158,MATCH('Planning Ngrps'!$A90,'Jan 2019'!$A$2:$A$160,0),MATCH(N$9,'Jan 2019'!$G$1:$BK$1,0))/INDEX('Planning CPRP'!$G$10:$BA$168,MATCH('Planning Ngrps'!$A90,'Planning CPRP'!$A$10:$A$170,0),MATCH('Planning Ngrps'!N$9,'Planning CPRP'!$G$9:$BA$9,0)),"")</f>
        <v/>
      </c>
      <c r="O90" s="158" t="str">
        <f>IFERROR(INDEX('Jan 2019'!$G$2:$BK$158,MATCH('Planning Ngrps'!$A90,'Jan 2019'!$A$2:$A$160,0),MATCH(O$9,'Jan 2019'!$G$1:$BK$1,0))/INDEX('Planning CPRP'!$G$10:$BA$168,MATCH('Planning Ngrps'!$A90,'Planning CPRP'!$A$10:$A$170,0),MATCH('Planning Ngrps'!O$9,'Planning CPRP'!$G$9:$BA$9,0)),"")</f>
        <v/>
      </c>
      <c r="P90" s="158" t="str">
        <f>IFERROR(INDEX('Jan 2019'!$G$2:$BK$158,MATCH('Planning Ngrps'!$A90,'Jan 2019'!$A$2:$A$160,0),MATCH(P$9,'Jan 2019'!$G$1:$BK$1,0))/INDEX('Planning CPRP'!$G$10:$BA$168,MATCH('Planning Ngrps'!$A90,'Planning CPRP'!$A$10:$A$170,0),MATCH('Planning Ngrps'!P$9,'Planning CPRP'!$G$9:$BA$9,0)),"")</f>
        <v/>
      </c>
      <c r="Q90" s="158" t="str">
        <f>IFERROR(INDEX('Jan 2019'!$G$2:$BK$158,MATCH('Planning Ngrps'!$A90,'Jan 2019'!$A$2:$A$160,0),MATCH(Q$9,'Jan 2019'!$G$1:$BK$1,0))/INDEX('Planning CPRP'!$G$10:$BA$168,MATCH('Planning Ngrps'!$A90,'Planning CPRP'!$A$10:$A$170,0),MATCH('Planning Ngrps'!Q$9,'Planning CPRP'!$G$9:$BA$9,0)),"")</f>
        <v/>
      </c>
      <c r="R90" s="158" t="str">
        <f>IFERROR(INDEX('Jan 2019'!$G$2:$BK$158,MATCH('Planning Ngrps'!$A90,'Jan 2019'!$A$2:$A$160,0),MATCH(R$9,'Jan 2019'!$G$1:$BK$1,0))/INDEX('Planning CPRP'!$G$10:$BA$168,MATCH('Planning Ngrps'!$A90,'Planning CPRP'!$A$10:$A$170,0),MATCH('Planning Ngrps'!R$9,'Planning CPRP'!$G$9:$BA$9,0)),"")</f>
        <v/>
      </c>
      <c r="S90" s="158" t="str">
        <f>IFERROR(INDEX('Jan 2019'!$G$2:$BK$158,MATCH('Planning Ngrps'!$A90,'Jan 2019'!$A$2:$A$160,0),MATCH(S$9,'Jan 2019'!$G$1:$BK$1,0))/INDEX('Planning CPRP'!$G$10:$BA$168,MATCH('Planning Ngrps'!$A90,'Planning CPRP'!$A$10:$A$170,0),MATCH('Planning Ngrps'!S$9,'Planning CPRP'!$G$9:$BA$9,0)),"")</f>
        <v/>
      </c>
      <c r="T90" s="158" t="str">
        <f>IFERROR(INDEX('Jan 2019'!$G$2:$BK$158,MATCH('Planning Ngrps'!$A90,'Jan 2019'!$A$2:$A$160,0),MATCH(T$9,'Jan 2019'!$G$1:$BK$1,0))/INDEX('Planning CPRP'!$G$10:$BA$168,MATCH('Planning Ngrps'!$A90,'Planning CPRP'!$A$10:$A$170,0),MATCH('Planning Ngrps'!T$9,'Planning CPRP'!$G$9:$BA$9,0)),"")</f>
        <v/>
      </c>
      <c r="U90" s="158" t="str">
        <f>IFERROR(INDEX('Jan 2019'!$G$2:$BK$158,MATCH('Planning Ngrps'!$A90,'Jan 2019'!$A$2:$A$160,0),MATCH(U$9,'Jan 2019'!$G$1:$BK$1,0))/INDEX('Planning CPRP'!$G$10:$BA$168,MATCH('Planning Ngrps'!$A90,'Planning CPRP'!$A$10:$A$170,0),MATCH('Planning Ngrps'!U$9,'Planning CPRP'!$G$9:$BA$9,0)),"")</f>
        <v/>
      </c>
      <c r="V90" s="158" t="str">
        <f>IFERROR(INDEX('Jan 2019'!$G$2:$BK$158,MATCH('Planning Ngrps'!$A90,'Jan 2019'!$A$2:$A$160,0),MATCH(V$9,'Jan 2019'!$G$1:$BK$1,0))/INDEX('Planning CPRP'!$G$10:$BA$168,MATCH('Planning Ngrps'!$A90,'Planning CPRP'!$A$10:$A$170,0),MATCH('Planning Ngrps'!V$9,'Planning CPRP'!$G$9:$BA$9,0)),"")</f>
        <v/>
      </c>
      <c r="W90" s="158" t="str">
        <f>IFERROR(INDEX('Jan 2019'!$G$2:$BK$158,MATCH('Planning Ngrps'!$A90,'Jan 2019'!$A$2:$A$160,0),MATCH(W$9,'Jan 2019'!$G$1:$BK$1,0))/INDEX('Planning CPRP'!$G$10:$BA$168,MATCH('Planning Ngrps'!$A90,'Planning CPRP'!$A$10:$A$170,0),MATCH('Planning Ngrps'!W$9,'Planning CPRP'!$G$9:$BA$9,0)),"")</f>
        <v/>
      </c>
      <c r="X90" s="158" t="str">
        <f>IFERROR(INDEX('Jan 2019'!$G$2:$BK$158,MATCH('Planning Ngrps'!$A90,'Jan 2019'!$A$2:$A$160,0),MATCH(X$9,'Jan 2019'!$G$1:$BK$1,0))/INDEX('Planning CPRP'!$G$10:$BA$168,MATCH('Planning Ngrps'!$A90,'Planning CPRP'!$A$10:$A$170,0),MATCH('Planning Ngrps'!X$9,'Planning CPRP'!$G$9:$BA$9,0)),"")</f>
        <v/>
      </c>
      <c r="Y90" s="158" t="str">
        <f>IFERROR(INDEX('Jan 2019'!$G$2:$BK$158,MATCH('Planning Ngrps'!$A90,'Jan 2019'!$A$2:$A$160,0),MATCH(Y$9,'Jan 2019'!$G$1:$BK$1,0))/INDEX('Planning CPRP'!$G$10:$BA$168,MATCH('Planning Ngrps'!$A90,'Planning CPRP'!$A$10:$A$170,0),MATCH('Planning Ngrps'!Y$9,'Planning CPRP'!$G$9:$BA$9,0)),"")</f>
        <v/>
      </c>
      <c r="Z90" s="158" t="str">
        <f>IFERROR(INDEX('Jan 2019'!$G$2:$BK$158,MATCH('Planning Ngrps'!$A90,'Jan 2019'!$A$2:$A$160,0),MATCH(Z$9,'Jan 2019'!$G$1:$BK$1,0))/INDEX('Planning CPRP'!$G$10:$BA$168,MATCH('Planning Ngrps'!$A90,'Planning CPRP'!$A$10:$A$170,0),MATCH('Planning Ngrps'!Z$9,'Planning CPRP'!$G$9:$BA$9,0)),"")</f>
        <v/>
      </c>
      <c r="AA90" s="158" t="str">
        <f>IFERROR(INDEX('Jan 2019'!$G$2:$BK$158,MATCH('Planning Ngrps'!$A90,'Jan 2019'!$A$2:$A$160,0),MATCH(AA$9,'Jan 2019'!$G$1:$BK$1,0))/INDEX('Planning CPRP'!$G$10:$BA$168,MATCH('Planning Ngrps'!$A90,'Planning CPRP'!$A$10:$A$170,0),MATCH('Planning Ngrps'!AA$9,'Planning CPRP'!$G$9:$BA$9,0)),"")</f>
        <v/>
      </c>
      <c r="AB90" s="158" t="str">
        <f>IFERROR(INDEX('Jan 2019'!$G$2:$BK$158,MATCH('Planning Ngrps'!$A90,'Jan 2019'!$A$2:$A$160,0),MATCH(AB$9,'Jan 2019'!$G$1:$BK$1,0))/INDEX('Planning CPRP'!$G$10:$BA$168,MATCH('Planning Ngrps'!$A90,'Planning CPRP'!$A$10:$A$170,0),MATCH('Planning Ngrps'!AB$9,'Planning CPRP'!$G$9:$BA$9,0)),"")</f>
        <v/>
      </c>
      <c r="AC90" s="158" t="str">
        <f>IFERROR(INDEX('Jan 2019'!$G$2:$BK$158,MATCH('Planning Ngrps'!$A90,'Jan 2019'!$A$2:$A$160,0),MATCH(AC$9,'Jan 2019'!$G$1:$BK$1,0))/INDEX('Planning CPRP'!$G$10:$BA$168,MATCH('Planning Ngrps'!$A90,'Planning CPRP'!$A$10:$A$170,0),MATCH('Planning Ngrps'!AC$9,'Planning CPRP'!$G$9:$BA$9,0)),"")</f>
        <v/>
      </c>
      <c r="AD90" s="158" t="str">
        <f>IFERROR(INDEX('Jan 2019'!$G$2:$BK$158,MATCH('Planning Ngrps'!$A90,'Jan 2019'!$A$2:$A$160,0),MATCH(AD$9,'Jan 2019'!$G$1:$BK$1,0))/INDEX('Planning CPRP'!$G$10:$BA$168,MATCH('Planning Ngrps'!$A90,'Planning CPRP'!$A$10:$A$170,0),MATCH('Planning Ngrps'!AD$9,'Planning CPRP'!$G$9:$BA$9,0)),"")</f>
        <v/>
      </c>
      <c r="AE90" s="158" t="str">
        <f>IFERROR(INDEX('Jan 2019'!$G$2:$BK$158,MATCH('Planning Ngrps'!$A90,'Jan 2019'!$A$2:$A$160,0),MATCH(AE$9,'Jan 2019'!$G$1:$BK$1,0))/INDEX('Planning CPRP'!$G$10:$BA$168,MATCH('Planning Ngrps'!$A90,'Planning CPRP'!$A$10:$A$170,0),MATCH('Planning Ngrps'!AE$9,'Planning CPRP'!$G$9:$BA$9,0)),"")</f>
        <v/>
      </c>
      <c r="AF90" s="158" t="str">
        <f>IFERROR(INDEX('Jan 2019'!$G$2:$BK$158,MATCH('Planning Ngrps'!$A90,'Jan 2019'!$A$2:$A$160,0),MATCH(AF$9,'Jan 2019'!$G$1:$BK$1,0))/INDEX('Planning CPRP'!$G$10:$BA$168,MATCH('Planning Ngrps'!$A90,'Planning CPRP'!$A$10:$A$170,0),MATCH('Planning Ngrps'!AF$9,'Planning CPRP'!$G$9:$BA$9,0)),"")</f>
        <v/>
      </c>
      <c r="AG90" s="158" t="str">
        <f>IFERROR(INDEX('Jan 2019'!$G$2:$BK$158,MATCH('Planning Ngrps'!$A90,'Jan 2019'!$A$2:$A$160,0),MATCH(AG$9,'Jan 2019'!$G$1:$BK$1,0))/INDEX('Planning CPRP'!$G$10:$BA$168,MATCH('Planning Ngrps'!$A90,'Planning CPRP'!$A$10:$A$170,0),MATCH('Planning Ngrps'!AG$9,'Planning CPRP'!$G$9:$BA$9,0)),"")</f>
        <v/>
      </c>
      <c r="AH90" s="158" t="str">
        <f>IFERROR(INDEX('Jan 2019'!$G$2:$BK$158,MATCH('Planning Ngrps'!$A90,'Jan 2019'!$A$2:$A$160,0),MATCH(AH$9,'Jan 2019'!$G$1:$BK$1,0))/INDEX('Planning CPRP'!$G$10:$BA$168,MATCH('Planning Ngrps'!$A90,'Planning CPRP'!$A$10:$A$170,0),MATCH('Planning Ngrps'!AH$9,'Planning CPRP'!$G$9:$BA$9,0)),"")</f>
        <v/>
      </c>
      <c r="AI90" s="158" t="str">
        <f>IFERROR(INDEX('Jan 2019'!$G$2:$BK$158,MATCH('Planning Ngrps'!$A90,'Jan 2019'!$A$2:$A$160,0),MATCH(AI$9,'Jan 2019'!$G$1:$BK$1,0))/INDEX('Planning CPRP'!$G$10:$BA$168,MATCH('Planning Ngrps'!$A90,'Planning CPRP'!$A$10:$A$170,0),MATCH('Planning Ngrps'!AI$9,'Planning CPRP'!$G$9:$BA$9,0)),"")</f>
        <v/>
      </c>
      <c r="AJ90" s="158" t="str">
        <f>IFERROR(INDEX('Jan 2019'!$G$2:$BK$158,MATCH('Planning Ngrps'!$A90,'Jan 2019'!$A$2:$A$160,0),MATCH(AJ$9,'Jan 2019'!$G$1:$BK$1,0))/INDEX('Planning CPRP'!$G$10:$BA$168,MATCH('Planning Ngrps'!$A90,'Planning CPRP'!$A$10:$A$170,0),MATCH('Planning Ngrps'!AJ$9,'Planning CPRP'!$G$9:$BA$9,0)),"")</f>
        <v/>
      </c>
      <c r="AK90" s="158" t="str">
        <f>IFERROR(INDEX('Jan 2019'!$G$2:$BK$158,MATCH('Planning Ngrps'!$A90,'Jan 2019'!$A$2:$A$160,0),MATCH(AK$9,'Jan 2019'!$G$1:$BK$1,0))/INDEX('Planning CPRP'!$G$10:$BA$168,MATCH('Planning Ngrps'!$A90,'Planning CPRP'!$A$10:$A$170,0),MATCH('Planning Ngrps'!AK$9,'Planning CPRP'!$G$9:$BA$9,0)),"")</f>
        <v/>
      </c>
      <c r="AL90" s="158" t="str">
        <f>IFERROR(INDEX('Jan 2019'!$G$2:$BK$158,MATCH('Planning Ngrps'!$A90,'Jan 2019'!$A$2:$A$160,0),MATCH(AL$9,'Jan 2019'!$G$1:$BK$1,0))/INDEX('Planning CPRP'!$G$10:$BA$168,MATCH('Planning Ngrps'!$A90,'Planning CPRP'!$A$10:$A$170,0),MATCH('Planning Ngrps'!AL$9,'Planning CPRP'!$G$9:$BA$9,0)),"")</f>
        <v/>
      </c>
      <c r="AM90" s="158" t="str">
        <f>IFERROR(INDEX('Jan 2019'!$G$2:$BK$158,MATCH('Planning Ngrps'!$A90,'Jan 2019'!$A$2:$A$160,0),MATCH(AM$9,'Jan 2019'!$G$1:$BK$1,0))/INDEX('Planning CPRP'!$G$10:$BA$168,MATCH('Planning Ngrps'!$A90,'Planning CPRP'!$A$10:$A$170,0),MATCH('Planning Ngrps'!AM$9,'Planning CPRP'!$G$9:$BA$9,0)),"")</f>
        <v/>
      </c>
      <c r="AN90" s="158" t="str">
        <f>IFERROR(INDEX('Jan 2019'!$G$2:$BK$158,MATCH('Planning Ngrps'!$A90,'Jan 2019'!$A$2:$A$160,0),MATCH(AN$9,'Jan 2019'!$G$1:$BK$1,0))/INDEX('Planning CPRP'!$G$10:$BA$168,MATCH('Planning Ngrps'!$A90,'Planning CPRP'!$A$10:$A$170,0),MATCH('Planning Ngrps'!AN$9,'Planning CPRP'!$G$9:$BA$9,0)),"")</f>
        <v/>
      </c>
      <c r="AO90" s="158" t="str">
        <f>IFERROR(INDEX('Jan 2019'!$G$2:$BK$158,MATCH('Planning Ngrps'!$A90,'Jan 2019'!$A$2:$A$160,0),MATCH(AO$9,'Jan 2019'!$G$1:$BK$1,0))/INDEX('Planning CPRP'!$G$10:$BA$168,MATCH('Planning Ngrps'!$A90,'Planning CPRP'!$A$10:$A$170,0),MATCH('Planning Ngrps'!AO$9,'Planning CPRP'!$G$9:$BA$9,0)),"")</f>
        <v/>
      </c>
      <c r="AP90" s="158" t="str">
        <f>IFERROR(INDEX('Jan 2019'!$G$2:$BK$158,MATCH('Planning Ngrps'!$A90,'Jan 2019'!$A$2:$A$160,0),MATCH(AP$9,'Jan 2019'!$G$1:$BK$1,0))/INDEX('Planning CPRP'!$G$10:$BA$168,MATCH('Planning Ngrps'!$A90,'Planning CPRP'!$A$10:$A$170,0),MATCH('Planning Ngrps'!AP$9,'Planning CPRP'!$G$9:$BA$9,0)),"")</f>
        <v/>
      </c>
      <c r="AQ90" s="158" t="str">
        <f>IFERROR(INDEX('Jan 2019'!$G$2:$BK$158,MATCH('Planning Ngrps'!$A90,'Jan 2019'!$A$2:$A$160,0),MATCH(AQ$9,'Jan 2019'!$G$1:$BK$1,0))/INDEX('Planning CPRP'!$G$10:$BA$168,MATCH('Planning Ngrps'!$A90,'Planning CPRP'!$A$10:$A$170,0),MATCH('Planning Ngrps'!AQ$9,'Planning CPRP'!$G$9:$BA$9,0)),"")</f>
        <v/>
      </c>
      <c r="AR90" s="158" t="str">
        <f>IFERROR(INDEX('Jan 2019'!$G$2:$BK$158,MATCH('Planning Ngrps'!$A90,'Jan 2019'!$A$2:$A$160,0),MATCH(AR$9,'Jan 2019'!$G$1:$BK$1,0))/INDEX('Planning CPRP'!$G$10:$BA$168,MATCH('Planning Ngrps'!$A90,'Planning CPRP'!$A$10:$A$170,0),MATCH('Planning Ngrps'!AR$9,'Planning CPRP'!$G$9:$BA$9,0)),"")</f>
        <v/>
      </c>
      <c r="AS90" s="158" t="str">
        <f>IFERROR(INDEX('Jan 2019'!$G$2:$BK$158,MATCH('Planning Ngrps'!$A90,'Jan 2019'!$A$2:$A$160,0),MATCH(AS$9,'Jan 2019'!$G$1:$BK$1,0))/INDEX('Planning CPRP'!$G$10:$BA$168,MATCH('Planning Ngrps'!$A90,'Planning CPRP'!$A$10:$A$170,0),MATCH('Planning Ngrps'!AS$9,'Planning CPRP'!$G$9:$BA$9,0)),"")</f>
        <v/>
      </c>
      <c r="AT90" s="158" t="str">
        <f>IFERROR(INDEX('Jan 2019'!$G$2:$BK$158,MATCH('Planning Ngrps'!$A90,'Jan 2019'!$A$2:$A$160,0),MATCH(AT$9,'Jan 2019'!$G$1:$BK$1,0))/INDEX('Planning CPRP'!$G$10:$BA$168,MATCH('Planning Ngrps'!$A90,'Planning CPRP'!$A$10:$A$170,0),MATCH('Planning Ngrps'!AT$9,'Planning CPRP'!$G$9:$BA$9,0)),"")</f>
        <v/>
      </c>
      <c r="AU90" s="158" t="str">
        <f>IFERROR(INDEX('Jan 2019'!$G$2:$BK$158,MATCH('Planning Ngrps'!$A90,'Jan 2019'!$A$2:$A$160,0),MATCH(AU$9,'Jan 2019'!$G$1:$BK$1,0))/INDEX('Planning CPRP'!$G$10:$BA$168,MATCH('Planning Ngrps'!$A90,'Planning CPRP'!$A$10:$A$170,0),MATCH('Planning Ngrps'!AU$9,'Planning CPRP'!$G$9:$BA$9,0)),"")</f>
        <v/>
      </c>
      <c r="AV90" s="158" t="str">
        <f>IFERROR(INDEX('Jan 2019'!$G$2:$BK$158,MATCH('Planning Ngrps'!$A90,'Jan 2019'!$A$2:$A$160,0),MATCH(AV$9,'Jan 2019'!$G$1:$BK$1,0))/INDEX('Planning CPRP'!$G$10:$BA$168,MATCH('Planning Ngrps'!$A90,'Planning CPRP'!$A$10:$A$170,0),MATCH('Planning Ngrps'!AV$9,'Planning CPRP'!$G$9:$BA$9,0)),"")</f>
        <v/>
      </c>
      <c r="AW90" s="158" t="str">
        <f>IFERROR(INDEX('Jan 2019'!$G$2:$BK$158,MATCH('Planning Ngrps'!$A90,'Jan 2019'!$A$2:$A$160,0),MATCH(AW$9,'Jan 2019'!$G$1:$BK$1,0))/INDEX('Planning CPRP'!$G$10:$BA$168,MATCH('Planning Ngrps'!$A90,'Planning CPRP'!$A$10:$A$170,0),MATCH('Planning Ngrps'!AW$9,'Planning CPRP'!$G$9:$BA$9,0)),"")</f>
        <v/>
      </c>
      <c r="AX90" s="158" t="str">
        <f>IFERROR(INDEX('Jan 2019'!$G$2:$BK$158,MATCH('Planning Ngrps'!$A90,'Jan 2019'!$A$2:$A$160,0),MATCH(AX$9,'Jan 2019'!$G$1:$BK$1,0))/INDEX('Planning CPRP'!$G$10:$BA$168,MATCH('Planning Ngrps'!$A90,'Planning CPRP'!$A$10:$A$170,0),MATCH('Planning Ngrps'!AX$9,'Planning CPRP'!$G$9:$BA$9,0)),"")</f>
        <v/>
      </c>
      <c r="AY90" s="158" t="str">
        <f>IFERROR(INDEX('Jan 2019'!$G$2:$BK$158,MATCH('Planning Ngrps'!$A90,'Jan 2019'!$A$2:$A$160,0),MATCH(AY$9,'Jan 2019'!$G$1:$BK$1,0))/INDEX('Planning CPRP'!$G$10:$BA$168,MATCH('Planning Ngrps'!$A90,'Planning CPRP'!$A$10:$A$170,0),MATCH('Planning Ngrps'!AY$9,'Planning CPRP'!$G$9:$BA$9,0)),"")</f>
        <v/>
      </c>
      <c r="AZ90" s="158" t="str">
        <f>IFERROR(INDEX('Jan 2019'!$G$2:$BK$158,MATCH('Planning Ngrps'!$A90,'Jan 2019'!$A$2:$A$160,0),MATCH(AZ$9,'Jan 2019'!$G$1:$BK$1,0))/INDEX('Planning CPRP'!$G$10:$BA$168,MATCH('Planning Ngrps'!$A90,'Planning CPRP'!$A$10:$A$170,0),MATCH('Planning Ngrps'!AZ$9,'Planning CPRP'!$G$9:$BA$9,0)),"")</f>
        <v/>
      </c>
      <c r="BA90" s="158" t="str">
        <f>IFERROR(INDEX('Jan 2019'!$G$2:$BK$158,MATCH('Planning Ngrps'!$A90,'Jan 2019'!$A$2:$A$160,0),MATCH(BA$9,'Jan 2019'!$G$1:$BK$1,0))/INDEX('Planning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IFERROR(INDEX('Jan 2019'!$G$2:$BK$158,MATCH('Planning Ngrps'!$A93,'Jan 2019'!$A$2:$A$160,0),MATCH(G$9,'Jan 2019'!$G$1:$BK$1,0))/INDEX('Planning CPRP'!$G$10:$BA$168,MATCH('Planning Ngrps'!$A93,'Planning CPRP'!$A$10:$A$170,0),MATCH('Planning Ngrps'!G$9,'Planning CPRP'!$G$9:$BA$9,0)),"")</f>
        <v/>
      </c>
      <c r="H93" s="158" t="str">
        <f>IFERROR(INDEX('Jan 2019'!$G$2:$BK$158,MATCH('Planning Ngrps'!$A93,'Jan 2019'!$A$2:$A$160,0),MATCH(H$9,'Jan 2019'!$G$1:$BK$1,0))/INDEX('Planning CPRP'!$G$10:$BA$168,MATCH('Planning Ngrps'!$A93,'Planning CPRP'!$A$10:$A$170,0),MATCH('Planning Ngrps'!H$9,'Planning CPRP'!$G$9:$BA$9,0)),"")</f>
        <v/>
      </c>
      <c r="I93" s="158" t="str">
        <f>IFERROR(INDEX('Jan 2019'!$G$2:$BK$158,MATCH('Planning Ngrps'!$A93,'Jan 2019'!$A$2:$A$160,0),MATCH(I$9,'Jan 2019'!$G$1:$BK$1,0))/INDEX('Planning CPRP'!$G$10:$BA$168,MATCH('Planning Ngrps'!$A93,'Planning CPRP'!$A$10:$A$170,0),MATCH('Planning Ngrps'!I$9,'Planning CPRP'!$G$9:$BA$9,0)),"")</f>
        <v/>
      </c>
      <c r="J93" s="158" t="str">
        <f>IFERROR(INDEX('Jan 2019'!$G$2:$BK$158,MATCH('Planning Ngrps'!$A93,'Jan 2019'!$A$2:$A$160,0),MATCH(J$9,'Jan 2019'!$G$1:$BK$1,0))/INDEX('Planning CPRP'!$G$10:$BA$168,MATCH('Planning Ngrps'!$A93,'Planning CPRP'!$A$10:$A$170,0),MATCH('Planning Ngrps'!J$9,'Planning CPRP'!$G$9:$BA$9,0)),"")</f>
        <v/>
      </c>
      <c r="K93" s="158" t="str">
        <f>IFERROR(INDEX('Jan 2019'!$G$2:$BK$158,MATCH('Planning Ngrps'!$A93,'Jan 2019'!$A$2:$A$160,0),MATCH(K$9,'Jan 2019'!$G$1:$BK$1,0))/INDEX('Planning CPRP'!$G$10:$BA$168,MATCH('Planning Ngrps'!$A93,'Planning CPRP'!$A$10:$A$170,0),MATCH('Planning Ngrps'!K$9,'Planning CPRP'!$G$9:$BA$9,0)),"")</f>
        <v/>
      </c>
      <c r="L93" s="158" t="str">
        <f>IFERROR(INDEX('Jan 2019'!$G$2:$BK$158,MATCH('Planning Ngrps'!$A93,'Jan 2019'!$A$2:$A$160,0),MATCH(L$9,'Jan 2019'!$G$1:$BK$1,0))/INDEX('Planning CPRP'!$G$10:$BA$168,MATCH('Planning Ngrps'!$A93,'Planning CPRP'!$A$10:$A$170,0),MATCH('Planning Ngrps'!L$9,'Planning CPRP'!$G$9:$BA$9,0)),"")</f>
        <v/>
      </c>
      <c r="M93" s="158" t="str">
        <f>IFERROR(INDEX('Jan 2019'!$G$2:$BK$158,MATCH('Planning Ngrps'!$A93,'Jan 2019'!$A$2:$A$160,0),MATCH(M$9,'Jan 2019'!$G$1:$BK$1,0))/INDEX('Planning CPRP'!$G$10:$BA$168,MATCH('Planning Ngrps'!$A93,'Planning CPRP'!$A$10:$A$170,0),MATCH('Planning Ngrps'!M$9,'Planning CPRP'!$G$9:$BA$9,0)),"")</f>
        <v/>
      </c>
      <c r="N93" s="158" t="str">
        <f>IFERROR(INDEX('Jan 2019'!$G$2:$BK$158,MATCH('Planning Ngrps'!$A93,'Jan 2019'!$A$2:$A$160,0),MATCH(N$9,'Jan 2019'!$G$1:$BK$1,0))/INDEX('Planning CPRP'!$G$10:$BA$168,MATCH('Planning Ngrps'!$A93,'Planning CPRP'!$A$10:$A$170,0),MATCH('Planning Ngrps'!N$9,'Planning CPRP'!$G$9:$BA$9,0)),"")</f>
        <v/>
      </c>
      <c r="O93" s="158" t="str">
        <f>IFERROR(INDEX('Jan 2019'!$G$2:$BK$158,MATCH('Planning Ngrps'!$A93,'Jan 2019'!$A$2:$A$160,0),MATCH(O$9,'Jan 2019'!$G$1:$BK$1,0))/INDEX('Planning CPRP'!$G$10:$BA$168,MATCH('Planning Ngrps'!$A93,'Planning CPRP'!$A$10:$A$170,0),MATCH('Planning Ngrps'!O$9,'Planning CPRP'!$G$9:$BA$9,0)),"")</f>
        <v/>
      </c>
      <c r="P93" s="158" t="str">
        <f>IFERROR(INDEX('Jan 2019'!$G$2:$BK$158,MATCH('Planning Ngrps'!$A93,'Jan 2019'!$A$2:$A$160,0),MATCH(P$9,'Jan 2019'!$G$1:$BK$1,0))/INDEX('Planning CPRP'!$G$10:$BA$168,MATCH('Planning Ngrps'!$A93,'Planning CPRP'!$A$10:$A$170,0),MATCH('Planning Ngrps'!P$9,'Planning CPRP'!$G$9:$BA$9,0)),"")</f>
        <v/>
      </c>
      <c r="Q93" s="158" t="str">
        <f>IFERROR(INDEX('Jan 2019'!$G$2:$BK$158,MATCH('Planning Ngrps'!$A93,'Jan 2019'!$A$2:$A$160,0),MATCH(Q$9,'Jan 2019'!$G$1:$BK$1,0))/INDEX('Planning CPRP'!$G$10:$BA$168,MATCH('Planning Ngrps'!$A93,'Planning CPRP'!$A$10:$A$170,0),MATCH('Planning Ngrps'!Q$9,'Planning CPRP'!$G$9:$BA$9,0)),"")</f>
        <v/>
      </c>
      <c r="R93" s="158" t="str">
        <f>IFERROR(INDEX('Jan 2019'!$G$2:$BK$158,MATCH('Planning Ngrps'!$A93,'Jan 2019'!$A$2:$A$160,0),MATCH(R$9,'Jan 2019'!$G$1:$BK$1,0))/INDEX('Planning CPRP'!$G$10:$BA$168,MATCH('Planning Ngrps'!$A93,'Planning CPRP'!$A$10:$A$170,0),MATCH('Planning Ngrps'!R$9,'Planning CPRP'!$G$9:$BA$9,0)),"")</f>
        <v/>
      </c>
      <c r="S93" s="158" t="str">
        <f>IFERROR(INDEX('Jan 2019'!$G$2:$BK$158,MATCH('Planning Ngrps'!$A93,'Jan 2019'!$A$2:$A$160,0),MATCH(S$9,'Jan 2019'!$G$1:$BK$1,0))/INDEX('Planning CPRP'!$G$10:$BA$168,MATCH('Planning Ngrps'!$A93,'Planning CPRP'!$A$10:$A$170,0),MATCH('Planning Ngrps'!S$9,'Planning CPRP'!$G$9:$BA$9,0)),"")</f>
        <v/>
      </c>
      <c r="T93" s="158" t="str">
        <f>IFERROR(INDEX('Jan 2019'!$G$2:$BK$158,MATCH('Planning Ngrps'!$A93,'Jan 2019'!$A$2:$A$160,0),MATCH(T$9,'Jan 2019'!$G$1:$BK$1,0))/INDEX('Planning CPRP'!$G$10:$BA$168,MATCH('Planning Ngrps'!$A93,'Planning CPRP'!$A$10:$A$170,0),MATCH('Planning Ngrps'!T$9,'Planning CPRP'!$G$9:$BA$9,0)),"")</f>
        <v/>
      </c>
      <c r="U93" s="158" t="str">
        <f>IFERROR(INDEX('Jan 2019'!$G$2:$BK$158,MATCH('Planning Ngrps'!$A93,'Jan 2019'!$A$2:$A$160,0),MATCH(U$9,'Jan 2019'!$G$1:$BK$1,0))/INDEX('Planning CPRP'!$G$10:$BA$168,MATCH('Planning Ngrps'!$A93,'Planning CPRP'!$A$10:$A$170,0),MATCH('Planning Ngrps'!U$9,'Planning CPRP'!$G$9:$BA$9,0)),"")</f>
        <v/>
      </c>
      <c r="V93" s="158" t="str">
        <f>IFERROR(INDEX('Jan 2019'!$G$2:$BK$158,MATCH('Planning Ngrps'!$A93,'Jan 2019'!$A$2:$A$160,0),MATCH(V$9,'Jan 2019'!$G$1:$BK$1,0))/INDEX('Planning CPRP'!$G$10:$BA$168,MATCH('Planning Ngrps'!$A93,'Planning CPRP'!$A$10:$A$170,0),MATCH('Planning Ngrps'!V$9,'Planning CPRP'!$G$9:$BA$9,0)),"")</f>
        <v/>
      </c>
      <c r="W93" s="158" t="str">
        <f>IFERROR(INDEX('Jan 2019'!$G$2:$BK$158,MATCH('Planning Ngrps'!$A93,'Jan 2019'!$A$2:$A$160,0),MATCH(W$9,'Jan 2019'!$G$1:$BK$1,0))/INDEX('Planning CPRP'!$G$10:$BA$168,MATCH('Planning Ngrps'!$A93,'Planning CPRP'!$A$10:$A$170,0),MATCH('Planning Ngrps'!W$9,'Planning CPRP'!$G$9:$BA$9,0)),"")</f>
        <v/>
      </c>
      <c r="X93" s="158" t="str">
        <f>IFERROR(INDEX('Jan 2019'!$G$2:$BK$158,MATCH('Planning Ngrps'!$A93,'Jan 2019'!$A$2:$A$160,0),MATCH(X$9,'Jan 2019'!$G$1:$BK$1,0))/INDEX('Planning CPRP'!$G$10:$BA$168,MATCH('Planning Ngrps'!$A93,'Planning CPRP'!$A$10:$A$170,0),MATCH('Planning Ngrps'!X$9,'Planning CPRP'!$G$9:$BA$9,0)),"")</f>
        <v/>
      </c>
      <c r="Y93" s="158" t="str">
        <f>IFERROR(INDEX('Jan 2019'!$G$2:$BK$158,MATCH('Planning Ngrps'!$A93,'Jan 2019'!$A$2:$A$160,0),MATCH(Y$9,'Jan 2019'!$G$1:$BK$1,0))/INDEX('Planning CPRP'!$G$10:$BA$168,MATCH('Planning Ngrps'!$A93,'Planning CPRP'!$A$10:$A$170,0),MATCH('Planning Ngrps'!Y$9,'Planning CPRP'!$G$9:$BA$9,0)),"")</f>
        <v/>
      </c>
      <c r="Z93" s="158" t="str">
        <f>IFERROR(INDEX('Jan 2019'!$G$2:$BK$158,MATCH('Planning Ngrps'!$A93,'Jan 2019'!$A$2:$A$160,0),MATCH(Z$9,'Jan 2019'!$G$1:$BK$1,0))/INDEX('Planning CPRP'!$G$10:$BA$168,MATCH('Planning Ngrps'!$A93,'Planning CPRP'!$A$10:$A$170,0),MATCH('Planning Ngrps'!Z$9,'Planning CPRP'!$G$9:$BA$9,0)),"")</f>
        <v/>
      </c>
      <c r="AA93" s="158" t="str">
        <f>IFERROR(INDEX('Jan 2019'!$G$2:$BK$158,MATCH('Planning Ngrps'!$A93,'Jan 2019'!$A$2:$A$160,0),MATCH(AA$9,'Jan 2019'!$G$1:$BK$1,0))/INDEX('Planning CPRP'!$G$10:$BA$168,MATCH('Planning Ngrps'!$A93,'Planning CPRP'!$A$10:$A$170,0),MATCH('Planning Ngrps'!AA$9,'Planning CPRP'!$G$9:$BA$9,0)),"")</f>
        <v/>
      </c>
      <c r="AB93" s="158" t="str">
        <f>IFERROR(INDEX('Jan 2019'!$G$2:$BK$158,MATCH('Planning Ngrps'!$A93,'Jan 2019'!$A$2:$A$160,0),MATCH(AB$9,'Jan 2019'!$G$1:$BK$1,0))/INDEX('Planning CPRP'!$G$10:$BA$168,MATCH('Planning Ngrps'!$A93,'Planning CPRP'!$A$10:$A$170,0),MATCH('Planning Ngrps'!AB$9,'Planning CPRP'!$G$9:$BA$9,0)),"")</f>
        <v/>
      </c>
      <c r="AC93" s="158" t="str">
        <f>IFERROR(INDEX('Jan 2019'!$G$2:$BK$158,MATCH('Planning Ngrps'!$A93,'Jan 2019'!$A$2:$A$160,0),MATCH(AC$9,'Jan 2019'!$G$1:$BK$1,0))/INDEX('Planning CPRP'!$G$10:$BA$168,MATCH('Planning Ngrps'!$A93,'Planning CPRP'!$A$10:$A$170,0),MATCH('Planning Ngrps'!AC$9,'Planning CPRP'!$G$9:$BA$9,0)),"")</f>
        <v/>
      </c>
      <c r="AD93" s="158" t="str">
        <f>IFERROR(INDEX('Jan 2019'!$G$2:$BK$158,MATCH('Planning Ngrps'!$A93,'Jan 2019'!$A$2:$A$160,0),MATCH(AD$9,'Jan 2019'!$G$1:$BK$1,0))/INDEX('Planning CPRP'!$G$10:$BA$168,MATCH('Planning Ngrps'!$A93,'Planning CPRP'!$A$10:$A$170,0),MATCH('Planning Ngrps'!AD$9,'Planning CPRP'!$G$9:$BA$9,0)),"")</f>
        <v/>
      </c>
      <c r="AE93" s="158" t="str">
        <f>IFERROR(INDEX('Jan 2019'!$G$2:$BK$158,MATCH('Planning Ngrps'!$A93,'Jan 2019'!$A$2:$A$160,0),MATCH(AE$9,'Jan 2019'!$G$1:$BK$1,0))/INDEX('Planning CPRP'!$G$10:$BA$168,MATCH('Planning Ngrps'!$A93,'Planning CPRP'!$A$10:$A$170,0),MATCH('Planning Ngrps'!AE$9,'Planning CPRP'!$G$9:$BA$9,0)),"")</f>
        <v/>
      </c>
      <c r="AF93" s="158" t="str">
        <f>IFERROR(INDEX('Jan 2019'!$G$2:$BK$158,MATCH('Planning Ngrps'!$A93,'Jan 2019'!$A$2:$A$160,0),MATCH(AF$9,'Jan 2019'!$G$1:$BK$1,0))/INDEX('Planning CPRP'!$G$10:$BA$168,MATCH('Planning Ngrps'!$A93,'Planning CPRP'!$A$10:$A$170,0),MATCH('Planning Ngrps'!AF$9,'Planning CPRP'!$G$9:$BA$9,0)),"")</f>
        <v/>
      </c>
      <c r="AG93" s="158" t="str">
        <f>IFERROR(INDEX('Jan 2019'!$G$2:$BK$158,MATCH('Planning Ngrps'!$A93,'Jan 2019'!$A$2:$A$160,0),MATCH(AG$9,'Jan 2019'!$G$1:$BK$1,0))/INDEX('Planning CPRP'!$G$10:$BA$168,MATCH('Planning Ngrps'!$A93,'Planning CPRP'!$A$10:$A$170,0),MATCH('Planning Ngrps'!AG$9,'Planning CPRP'!$G$9:$BA$9,0)),"")</f>
        <v/>
      </c>
      <c r="AH93" s="158" t="str">
        <f>IFERROR(INDEX('Jan 2019'!$G$2:$BK$158,MATCH('Planning Ngrps'!$A93,'Jan 2019'!$A$2:$A$160,0),MATCH(AH$9,'Jan 2019'!$G$1:$BK$1,0))/INDEX('Planning CPRP'!$G$10:$BA$168,MATCH('Planning Ngrps'!$A93,'Planning CPRP'!$A$10:$A$170,0),MATCH('Planning Ngrps'!AH$9,'Planning CPRP'!$G$9:$BA$9,0)),"")</f>
        <v/>
      </c>
      <c r="AI93" s="158" t="str">
        <f>IFERROR(INDEX('Jan 2019'!$G$2:$BK$158,MATCH('Planning Ngrps'!$A93,'Jan 2019'!$A$2:$A$160,0),MATCH(AI$9,'Jan 2019'!$G$1:$BK$1,0))/INDEX('Planning CPRP'!$G$10:$BA$168,MATCH('Planning Ngrps'!$A93,'Planning CPRP'!$A$10:$A$170,0),MATCH('Planning Ngrps'!AI$9,'Planning CPRP'!$G$9:$BA$9,0)),"")</f>
        <v/>
      </c>
      <c r="AJ93" s="158" t="str">
        <f>IFERROR(INDEX('Jan 2019'!$G$2:$BK$158,MATCH('Planning Ngrps'!$A93,'Jan 2019'!$A$2:$A$160,0),MATCH(AJ$9,'Jan 2019'!$G$1:$BK$1,0))/INDEX('Planning CPRP'!$G$10:$BA$168,MATCH('Planning Ngrps'!$A93,'Planning CPRP'!$A$10:$A$170,0),MATCH('Planning Ngrps'!AJ$9,'Planning CPRP'!$G$9:$BA$9,0)),"")</f>
        <v/>
      </c>
      <c r="AK93" s="158" t="str">
        <f>IFERROR(INDEX('Jan 2019'!$G$2:$BK$158,MATCH('Planning Ngrps'!$A93,'Jan 2019'!$A$2:$A$160,0),MATCH(AK$9,'Jan 2019'!$G$1:$BK$1,0))/INDEX('Planning CPRP'!$G$10:$BA$168,MATCH('Planning Ngrps'!$A93,'Planning CPRP'!$A$10:$A$170,0),MATCH('Planning Ngrps'!AK$9,'Planning CPRP'!$G$9:$BA$9,0)),"")</f>
        <v/>
      </c>
      <c r="AL93" s="158" t="str">
        <f>IFERROR(INDEX('Jan 2019'!$G$2:$BK$158,MATCH('Planning Ngrps'!$A93,'Jan 2019'!$A$2:$A$160,0),MATCH(AL$9,'Jan 2019'!$G$1:$BK$1,0))/INDEX('Planning CPRP'!$G$10:$BA$168,MATCH('Planning Ngrps'!$A93,'Planning CPRP'!$A$10:$A$170,0),MATCH('Planning Ngrps'!AL$9,'Planning CPRP'!$G$9:$BA$9,0)),"")</f>
        <v/>
      </c>
      <c r="AM93" s="158" t="str">
        <f>IFERROR(INDEX('Jan 2019'!$G$2:$BK$158,MATCH('Planning Ngrps'!$A93,'Jan 2019'!$A$2:$A$160,0),MATCH(AM$9,'Jan 2019'!$G$1:$BK$1,0))/INDEX('Planning CPRP'!$G$10:$BA$168,MATCH('Planning Ngrps'!$A93,'Planning CPRP'!$A$10:$A$170,0),MATCH('Planning Ngrps'!AM$9,'Planning CPRP'!$G$9:$BA$9,0)),"")</f>
        <v/>
      </c>
      <c r="AN93" s="158" t="str">
        <f>IFERROR(INDEX('Jan 2019'!$G$2:$BK$158,MATCH('Planning Ngrps'!$A93,'Jan 2019'!$A$2:$A$160,0),MATCH(AN$9,'Jan 2019'!$G$1:$BK$1,0))/INDEX('Planning CPRP'!$G$10:$BA$168,MATCH('Planning Ngrps'!$A93,'Planning CPRP'!$A$10:$A$170,0),MATCH('Planning Ngrps'!AN$9,'Planning CPRP'!$G$9:$BA$9,0)),"")</f>
        <v/>
      </c>
      <c r="AO93" s="158" t="str">
        <f>IFERROR(INDEX('Jan 2019'!$G$2:$BK$158,MATCH('Planning Ngrps'!$A93,'Jan 2019'!$A$2:$A$160,0),MATCH(AO$9,'Jan 2019'!$G$1:$BK$1,0))/INDEX('Planning CPRP'!$G$10:$BA$168,MATCH('Planning Ngrps'!$A93,'Planning CPRP'!$A$10:$A$170,0),MATCH('Planning Ngrps'!AO$9,'Planning CPRP'!$G$9:$BA$9,0)),"")</f>
        <v/>
      </c>
      <c r="AP93" s="158" t="str">
        <f>IFERROR(INDEX('Jan 2019'!$G$2:$BK$158,MATCH('Planning Ngrps'!$A93,'Jan 2019'!$A$2:$A$160,0),MATCH(AP$9,'Jan 2019'!$G$1:$BK$1,0))/INDEX('Planning CPRP'!$G$10:$BA$168,MATCH('Planning Ngrps'!$A93,'Planning CPRP'!$A$10:$A$170,0),MATCH('Planning Ngrps'!AP$9,'Planning CPRP'!$G$9:$BA$9,0)),"")</f>
        <v/>
      </c>
      <c r="AQ93" s="158" t="str">
        <f>IFERROR(INDEX('Jan 2019'!$G$2:$BK$158,MATCH('Planning Ngrps'!$A93,'Jan 2019'!$A$2:$A$160,0),MATCH(AQ$9,'Jan 2019'!$G$1:$BK$1,0))/INDEX('Planning CPRP'!$G$10:$BA$168,MATCH('Planning Ngrps'!$A93,'Planning CPRP'!$A$10:$A$170,0),MATCH('Planning Ngrps'!AQ$9,'Planning CPRP'!$G$9:$BA$9,0)),"")</f>
        <v/>
      </c>
      <c r="AR93" s="158" t="str">
        <f>IFERROR(INDEX('Jan 2019'!$G$2:$BK$158,MATCH('Planning Ngrps'!$A93,'Jan 2019'!$A$2:$A$160,0),MATCH(AR$9,'Jan 2019'!$G$1:$BK$1,0))/INDEX('Planning CPRP'!$G$10:$BA$168,MATCH('Planning Ngrps'!$A93,'Planning CPRP'!$A$10:$A$170,0),MATCH('Planning Ngrps'!AR$9,'Planning CPRP'!$G$9:$BA$9,0)),"")</f>
        <v/>
      </c>
      <c r="AS93" s="158" t="str">
        <f>IFERROR(INDEX('Jan 2019'!$G$2:$BK$158,MATCH('Planning Ngrps'!$A93,'Jan 2019'!$A$2:$A$160,0),MATCH(AS$9,'Jan 2019'!$G$1:$BK$1,0))/INDEX('Planning CPRP'!$G$10:$BA$168,MATCH('Planning Ngrps'!$A93,'Planning CPRP'!$A$10:$A$170,0),MATCH('Planning Ngrps'!AS$9,'Planning CPRP'!$G$9:$BA$9,0)),"")</f>
        <v/>
      </c>
      <c r="AT93" s="158" t="str">
        <f>IFERROR(INDEX('Jan 2019'!$G$2:$BK$158,MATCH('Planning Ngrps'!$A93,'Jan 2019'!$A$2:$A$160,0),MATCH(AT$9,'Jan 2019'!$G$1:$BK$1,0))/INDEX('Planning CPRP'!$G$10:$BA$168,MATCH('Planning Ngrps'!$A93,'Planning CPRP'!$A$10:$A$170,0),MATCH('Planning Ngrps'!AT$9,'Planning CPRP'!$G$9:$BA$9,0)),"")</f>
        <v/>
      </c>
      <c r="AU93" s="158" t="str">
        <f>IFERROR(INDEX('Jan 2019'!$G$2:$BK$158,MATCH('Planning Ngrps'!$A93,'Jan 2019'!$A$2:$A$160,0),MATCH(AU$9,'Jan 2019'!$G$1:$BK$1,0))/INDEX('Planning CPRP'!$G$10:$BA$168,MATCH('Planning Ngrps'!$A93,'Planning CPRP'!$A$10:$A$170,0),MATCH('Planning Ngrps'!AU$9,'Planning CPRP'!$G$9:$BA$9,0)),"")</f>
        <v/>
      </c>
      <c r="AV93" s="158" t="str">
        <f>IFERROR(INDEX('Jan 2019'!$G$2:$BK$158,MATCH('Planning Ngrps'!$A93,'Jan 2019'!$A$2:$A$160,0),MATCH(AV$9,'Jan 2019'!$G$1:$BK$1,0))/INDEX('Planning CPRP'!$G$10:$BA$168,MATCH('Planning Ngrps'!$A93,'Planning CPRP'!$A$10:$A$170,0),MATCH('Planning Ngrps'!AV$9,'Planning CPRP'!$G$9:$BA$9,0)),"")</f>
        <v/>
      </c>
      <c r="AW93" s="158" t="str">
        <f>IFERROR(INDEX('Jan 2019'!$G$2:$BK$158,MATCH('Planning Ngrps'!$A93,'Jan 2019'!$A$2:$A$160,0),MATCH(AW$9,'Jan 2019'!$G$1:$BK$1,0))/INDEX('Planning CPRP'!$G$10:$BA$168,MATCH('Planning Ngrps'!$A93,'Planning CPRP'!$A$10:$A$170,0),MATCH('Planning Ngrps'!AW$9,'Planning CPRP'!$G$9:$BA$9,0)),"")</f>
        <v/>
      </c>
      <c r="AX93" s="158" t="str">
        <f>IFERROR(INDEX('Jan 2019'!$G$2:$BK$158,MATCH('Planning Ngrps'!$A93,'Jan 2019'!$A$2:$A$160,0),MATCH(AX$9,'Jan 2019'!$G$1:$BK$1,0))/INDEX('Planning CPRP'!$G$10:$BA$168,MATCH('Planning Ngrps'!$A93,'Planning CPRP'!$A$10:$A$170,0),MATCH('Planning Ngrps'!AX$9,'Planning CPRP'!$G$9:$BA$9,0)),"")</f>
        <v/>
      </c>
      <c r="AY93" s="158" t="str">
        <f>IFERROR(INDEX('Jan 2019'!$G$2:$BK$158,MATCH('Planning Ngrps'!$A93,'Jan 2019'!$A$2:$A$160,0),MATCH(AY$9,'Jan 2019'!$G$1:$BK$1,0))/INDEX('Planning CPRP'!$G$10:$BA$168,MATCH('Planning Ngrps'!$A93,'Planning CPRP'!$A$10:$A$170,0),MATCH('Planning Ngrps'!AY$9,'Planning CPRP'!$G$9:$BA$9,0)),"")</f>
        <v/>
      </c>
      <c r="AZ93" s="158" t="str">
        <f>IFERROR(INDEX('Jan 2019'!$G$2:$BK$158,MATCH('Planning Ngrps'!$A93,'Jan 2019'!$A$2:$A$160,0),MATCH(AZ$9,'Jan 2019'!$G$1:$BK$1,0))/INDEX('Planning CPRP'!$G$10:$BA$168,MATCH('Planning Ngrps'!$A93,'Planning CPRP'!$A$10:$A$170,0),MATCH('Planning Ngrps'!AZ$9,'Planning CPRP'!$G$9:$BA$9,0)),"")</f>
        <v/>
      </c>
      <c r="BA93" s="158" t="str">
        <f>IFERROR(INDEX('Jan 2019'!$G$2:$BK$158,MATCH('Planning Ngrps'!$A93,'Jan 2019'!$A$2:$A$160,0),MATCH(BA$9,'Jan 2019'!$G$1:$BK$1,0))/INDEX('Planning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'Jan 2019'!AJ87/'Planning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IFERROR(INDEX('Jan 2019'!$G$2:$BK$158,MATCH('Planning Ngrps'!$A95,'Jan 2019'!$A$2:$A$160,0),MATCH(G$9,'Jan 2019'!$G$1:$BK$1,0))/INDEX('Planning CPRP'!$G$10:$BA$168,MATCH('Planning Ngrps'!$A95,'Planning CPRP'!$A$10:$A$170,0),MATCH('Planning Ngrps'!G$9,'Planning CPRP'!$G$9:$BA$9,0)),"")</f>
        <v/>
      </c>
      <c r="H95" s="158" t="str">
        <f>IFERROR(INDEX('Jan 2019'!$G$2:$BK$158,MATCH('Planning Ngrps'!$A95,'Jan 2019'!$A$2:$A$160,0),MATCH(H$9,'Jan 2019'!$G$1:$BK$1,0))/INDEX('Planning CPRP'!$G$10:$BA$168,MATCH('Planning Ngrps'!$A95,'Planning CPRP'!$A$10:$A$170,0),MATCH('Planning Ngrps'!H$9,'Planning CPRP'!$G$9:$BA$9,0)),"")</f>
        <v/>
      </c>
      <c r="I95" s="158" t="str">
        <f>IFERROR(INDEX('Jan 2019'!$G$2:$BK$158,MATCH('Planning Ngrps'!$A95,'Jan 2019'!$A$2:$A$160,0),MATCH(I$9,'Jan 2019'!$G$1:$BK$1,0))/INDEX('Planning CPRP'!$G$10:$BA$168,MATCH('Planning Ngrps'!$A95,'Planning CPRP'!$A$10:$A$170,0),MATCH('Planning Ngrps'!I$9,'Planning CPRP'!$G$9:$BA$9,0)),"")</f>
        <v/>
      </c>
      <c r="J95" s="158" t="str">
        <f>IFERROR(INDEX('Jan 2019'!$G$2:$BK$158,MATCH('Planning Ngrps'!$A95,'Jan 2019'!$A$2:$A$160,0),MATCH(J$9,'Jan 2019'!$G$1:$BK$1,0))/INDEX('Planning CPRP'!$G$10:$BA$168,MATCH('Planning Ngrps'!$A95,'Planning CPRP'!$A$10:$A$170,0),MATCH('Planning Ngrps'!J$9,'Planning CPRP'!$G$9:$BA$9,0)),"")</f>
        <v/>
      </c>
      <c r="K95" s="158" t="str">
        <f>IFERROR(INDEX('Jan 2019'!$G$2:$BK$158,MATCH('Planning Ngrps'!$A95,'Jan 2019'!$A$2:$A$160,0),MATCH(K$9,'Jan 2019'!$G$1:$BK$1,0))/INDEX('Planning CPRP'!$G$10:$BA$168,MATCH('Planning Ngrps'!$A95,'Planning CPRP'!$A$10:$A$170,0),MATCH('Planning Ngrps'!K$9,'Planning CPRP'!$G$9:$BA$9,0)),"")</f>
        <v/>
      </c>
      <c r="L95" s="158" t="str">
        <f>IFERROR(INDEX('Jan 2019'!$G$2:$BK$158,MATCH('Planning Ngrps'!$A95,'Jan 2019'!$A$2:$A$160,0),MATCH(L$9,'Jan 2019'!$G$1:$BK$1,0))/INDEX('Planning CPRP'!$G$10:$BA$168,MATCH('Planning Ngrps'!$A95,'Planning CPRP'!$A$10:$A$170,0),MATCH('Planning Ngrps'!L$9,'Planning CPRP'!$G$9:$BA$9,0)),"")</f>
        <v/>
      </c>
      <c r="M95" s="158" t="str">
        <f>IFERROR(INDEX('Jan 2019'!$G$2:$BK$158,MATCH('Planning Ngrps'!$A95,'Jan 2019'!$A$2:$A$160,0),MATCH(M$9,'Jan 2019'!$G$1:$BK$1,0))/INDEX('Planning CPRP'!$G$10:$BA$168,MATCH('Planning Ngrps'!$A95,'Planning CPRP'!$A$10:$A$170,0),MATCH('Planning Ngrps'!M$9,'Planning CPRP'!$G$9:$BA$9,0)),"")</f>
        <v/>
      </c>
      <c r="N95" s="158" t="str">
        <f>IFERROR(INDEX('Jan 2019'!$G$2:$BK$158,MATCH('Planning Ngrps'!$A95,'Jan 2019'!$A$2:$A$160,0),MATCH(N$9,'Jan 2019'!$G$1:$BK$1,0))/INDEX('Planning CPRP'!$G$10:$BA$168,MATCH('Planning Ngrps'!$A95,'Planning CPRP'!$A$10:$A$170,0),MATCH('Planning Ngrps'!N$9,'Planning CPRP'!$G$9:$BA$9,0)),"")</f>
        <v/>
      </c>
      <c r="O95" s="158" t="str">
        <f>IFERROR(INDEX('Jan 2019'!$G$2:$BK$158,MATCH('Planning Ngrps'!$A95,'Jan 2019'!$A$2:$A$160,0),MATCH(O$9,'Jan 2019'!$G$1:$BK$1,0))/INDEX('Planning CPRP'!$G$10:$BA$168,MATCH('Planning Ngrps'!$A95,'Planning CPRP'!$A$10:$A$170,0),MATCH('Planning Ngrps'!O$9,'Planning CPRP'!$G$9:$BA$9,0)),"")</f>
        <v/>
      </c>
      <c r="P95" s="158" t="str">
        <f>IFERROR(INDEX('Jan 2019'!$G$2:$BK$158,MATCH('Planning Ngrps'!$A95,'Jan 2019'!$A$2:$A$160,0),MATCH(P$9,'Jan 2019'!$G$1:$BK$1,0))/INDEX('Planning CPRP'!$G$10:$BA$168,MATCH('Planning Ngrps'!$A95,'Planning CPRP'!$A$10:$A$170,0),MATCH('Planning Ngrps'!P$9,'Planning CPRP'!$G$9:$BA$9,0)),"")</f>
        <v/>
      </c>
      <c r="Q95" s="158" t="str">
        <f>IFERROR(INDEX('Jan 2019'!$G$2:$BK$158,MATCH('Planning Ngrps'!$A95,'Jan 2019'!$A$2:$A$160,0),MATCH(Q$9,'Jan 2019'!$G$1:$BK$1,0))/INDEX('Planning CPRP'!$G$10:$BA$168,MATCH('Planning Ngrps'!$A95,'Planning CPRP'!$A$10:$A$170,0),MATCH('Planning Ngrps'!Q$9,'Planning CPRP'!$G$9:$BA$9,0)),"")</f>
        <v/>
      </c>
      <c r="R95" s="158" t="str">
        <f>IFERROR(INDEX('Jan 2019'!$G$2:$BK$158,MATCH('Planning Ngrps'!$A95,'Jan 2019'!$A$2:$A$160,0),MATCH(R$9,'Jan 2019'!$G$1:$BK$1,0))/INDEX('Planning CPRP'!$G$10:$BA$168,MATCH('Planning Ngrps'!$A95,'Planning CPRP'!$A$10:$A$170,0),MATCH('Planning Ngrps'!R$9,'Planning CPRP'!$G$9:$BA$9,0)),"")</f>
        <v/>
      </c>
      <c r="S95" s="158" t="str">
        <f>IFERROR(INDEX('Jan 2019'!$G$2:$BK$158,MATCH('Planning Ngrps'!$A95,'Jan 2019'!$A$2:$A$160,0),MATCH(S$9,'Jan 2019'!$G$1:$BK$1,0))/INDEX('Planning CPRP'!$G$10:$BA$168,MATCH('Planning Ngrps'!$A95,'Planning CPRP'!$A$10:$A$170,0),MATCH('Planning Ngrps'!S$9,'Planning CPRP'!$G$9:$BA$9,0)),"")</f>
        <v/>
      </c>
      <c r="T95" s="158" t="str">
        <f>IFERROR(INDEX('Jan 2019'!$G$2:$BK$158,MATCH('Planning Ngrps'!$A95,'Jan 2019'!$A$2:$A$160,0),MATCH(T$9,'Jan 2019'!$G$1:$BK$1,0))/INDEX('Planning CPRP'!$G$10:$BA$168,MATCH('Planning Ngrps'!$A95,'Planning CPRP'!$A$10:$A$170,0),MATCH('Planning Ngrps'!T$9,'Planning CPRP'!$G$9:$BA$9,0)),"")</f>
        <v/>
      </c>
      <c r="U95" s="158" t="str">
        <f>IFERROR(INDEX('Jan 2019'!$G$2:$BK$158,MATCH('Planning Ngrps'!$A95,'Jan 2019'!$A$2:$A$160,0),MATCH(U$9,'Jan 2019'!$G$1:$BK$1,0))/INDEX('Planning CPRP'!$G$10:$BA$168,MATCH('Planning Ngrps'!$A95,'Planning CPRP'!$A$10:$A$170,0),MATCH('Planning Ngrps'!U$9,'Planning CPRP'!$G$9:$BA$9,0)),"")</f>
        <v/>
      </c>
      <c r="V95" s="158" t="str">
        <f>IFERROR(INDEX('Jan 2019'!$G$2:$BK$158,MATCH('Planning Ngrps'!$A95,'Jan 2019'!$A$2:$A$160,0),MATCH(V$9,'Jan 2019'!$G$1:$BK$1,0))/INDEX('Planning CPRP'!$G$10:$BA$168,MATCH('Planning Ngrps'!$A95,'Planning CPRP'!$A$10:$A$170,0),MATCH('Planning Ngrps'!V$9,'Planning CPRP'!$G$9:$BA$9,0)),"")</f>
        <v/>
      </c>
      <c r="W95" s="158" t="str">
        <f>IFERROR(INDEX('Jan 2019'!$G$2:$BK$158,MATCH('Planning Ngrps'!$A95,'Jan 2019'!$A$2:$A$160,0),MATCH(W$9,'Jan 2019'!$G$1:$BK$1,0))/INDEX('Planning CPRP'!$G$10:$BA$168,MATCH('Planning Ngrps'!$A95,'Planning CPRP'!$A$10:$A$170,0),MATCH('Planning Ngrps'!W$9,'Planning CPRP'!$G$9:$BA$9,0)),"")</f>
        <v/>
      </c>
      <c r="X95" s="158" t="str">
        <f>IFERROR(INDEX('Jan 2019'!$G$2:$BK$158,MATCH('Planning Ngrps'!$A95,'Jan 2019'!$A$2:$A$160,0),MATCH(X$9,'Jan 2019'!$G$1:$BK$1,0))/INDEX('Planning CPRP'!$G$10:$BA$168,MATCH('Planning Ngrps'!$A95,'Planning CPRP'!$A$10:$A$170,0),MATCH('Planning Ngrps'!X$9,'Planning CPRP'!$G$9:$BA$9,0)),"")</f>
        <v/>
      </c>
      <c r="Y95" s="158" t="str">
        <f>IFERROR(INDEX('Jan 2019'!$G$2:$BK$158,MATCH('Planning Ngrps'!$A95,'Jan 2019'!$A$2:$A$160,0),MATCH(Y$9,'Jan 2019'!$G$1:$BK$1,0))/INDEX('Planning CPRP'!$G$10:$BA$168,MATCH('Planning Ngrps'!$A95,'Planning CPRP'!$A$10:$A$170,0),MATCH('Planning Ngrps'!Y$9,'Planning CPRP'!$G$9:$BA$9,0)),"")</f>
        <v/>
      </c>
      <c r="Z95" s="158" t="str">
        <f>IFERROR(INDEX('Jan 2019'!$G$2:$BK$158,MATCH('Planning Ngrps'!$A95,'Jan 2019'!$A$2:$A$160,0),MATCH(Z$9,'Jan 2019'!$G$1:$BK$1,0))/INDEX('Planning CPRP'!$G$10:$BA$168,MATCH('Planning Ngrps'!$A95,'Planning CPRP'!$A$10:$A$170,0),MATCH('Planning Ngrps'!Z$9,'Planning CPRP'!$G$9:$BA$9,0)),"")</f>
        <v/>
      </c>
      <c r="AA95" s="158" t="str">
        <f>IFERROR(INDEX('Jan 2019'!$G$2:$BK$158,MATCH('Planning Ngrps'!$A95,'Jan 2019'!$A$2:$A$160,0),MATCH(AA$9,'Jan 2019'!$G$1:$BK$1,0))/INDEX('Planning CPRP'!$G$10:$BA$168,MATCH('Planning Ngrps'!$A95,'Planning CPRP'!$A$10:$A$170,0),MATCH('Planning Ngrps'!AA$9,'Planning CPRP'!$G$9:$BA$9,0)),"")</f>
        <v/>
      </c>
      <c r="AB95" s="158" t="str">
        <f>IFERROR(INDEX('Jan 2019'!$G$2:$BK$158,MATCH('Planning Ngrps'!$A95,'Jan 2019'!$A$2:$A$160,0),MATCH(AB$9,'Jan 2019'!$G$1:$BK$1,0))/INDEX('Planning CPRP'!$G$10:$BA$168,MATCH('Planning Ngrps'!$A95,'Planning CPRP'!$A$10:$A$170,0),MATCH('Planning Ngrps'!AB$9,'Planning CPRP'!$G$9:$BA$9,0)),"")</f>
        <v/>
      </c>
      <c r="AC95" s="158" t="str">
        <f>IFERROR(INDEX('Jan 2019'!$G$2:$BK$158,MATCH('Planning Ngrps'!$A95,'Jan 2019'!$A$2:$A$160,0),MATCH(AC$9,'Jan 2019'!$G$1:$BK$1,0))/INDEX('Planning CPRP'!$G$10:$BA$168,MATCH('Planning Ngrps'!$A95,'Planning CPRP'!$A$10:$A$170,0),MATCH('Planning Ngrps'!AC$9,'Planning CPRP'!$G$9:$BA$9,0)),"")</f>
        <v/>
      </c>
      <c r="AD95" s="158" t="str">
        <f>IFERROR(INDEX('Jan 2019'!$G$2:$BK$158,MATCH('Planning Ngrps'!$A95,'Jan 2019'!$A$2:$A$160,0),MATCH(AD$9,'Jan 2019'!$G$1:$BK$1,0))/INDEX('Planning CPRP'!$G$10:$BA$168,MATCH('Planning Ngrps'!$A95,'Planning CPRP'!$A$10:$A$170,0),MATCH('Planning Ngrps'!AD$9,'Planning CPRP'!$G$9:$BA$9,0)),"")</f>
        <v/>
      </c>
      <c r="AE95" s="158" t="str">
        <f>IFERROR(INDEX('Jan 2019'!$G$2:$BK$158,MATCH('Planning Ngrps'!$A95,'Jan 2019'!$A$2:$A$160,0),MATCH(AE$9,'Jan 2019'!$G$1:$BK$1,0))/INDEX('Planning CPRP'!$G$10:$BA$168,MATCH('Planning Ngrps'!$A95,'Planning CPRP'!$A$10:$A$170,0),MATCH('Planning Ngrps'!AE$9,'Planning CPRP'!$G$9:$BA$9,0)),"")</f>
        <v/>
      </c>
      <c r="AF95" s="158" t="str">
        <f>IFERROR(INDEX('Jan 2019'!$G$2:$BK$158,MATCH('Planning Ngrps'!$A95,'Jan 2019'!$A$2:$A$160,0),MATCH(AF$9,'Jan 2019'!$G$1:$BK$1,0))/INDEX('Planning CPRP'!$G$10:$BA$168,MATCH('Planning Ngrps'!$A95,'Planning CPRP'!$A$10:$A$170,0),MATCH('Planning Ngrps'!AF$9,'Planning CPRP'!$G$9:$BA$9,0)),"")</f>
        <v/>
      </c>
      <c r="AG95" s="158" t="str">
        <f>IFERROR(INDEX('Jan 2019'!$G$2:$BK$158,MATCH('Planning Ngrps'!$A95,'Jan 2019'!$A$2:$A$160,0),MATCH(AG$9,'Jan 2019'!$G$1:$BK$1,0))/INDEX('Planning CPRP'!$G$10:$BA$168,MATCH('Planning Ngrps'!$A95,'Planning CPRP'!$A$10:$A$170,0),MATCH('Planning Ngrps'!AG$9,'Planning CPRP'!$G$9:$BA$9,0)),"")</f>
        <v/>
      </c>
      <c r="AH95" s="158" t="str">
        <f>IFERROR(INDEX('Jan 2019'!$G$2:$BK$158,MATCH('Planning Ngrps'!$A95,'Jan 2019'!$A$2:$A$160,0),MATCH(AH$9,'Jan 2019'!$G$1:$BK$1,0))/INDEX('Planning CPRP'!$G$10:$BA$168,MATCH('Planning Ngrps'!$A95,'Planning CPRP'!$A$10:$A$170,0),MATCH('Planning Ngrps'!AH$9,'Planning CPRP'!$G$9:$BA$9,0)),"")</f>
        <v/>
      </c>
      <c r="AI95" s="158" t="str">
        <f>IFERROR(INDEX('Jan 2019'!$G$2:$BK$158,MATCH('Planning Ngrps'!$A95,'Jan 2019'!$A$2:$A$160,0),MATCH(AI$9,'Jan 2019'!$G$1:$BK$1,0))/INDEX('Planning CPRP'!$G$10:$BA$168,MATCH('Planning Ngrps'!$A95,'Planning CPRP'!$A$10:$A$170,0),MATCH('Planning Ngrps'!AI$9,'Planning CPRP'!$G$9:$BA$9,0)),"")</f>
        <v/>
      </c>
      <c r="AJ95" s="158" t="str">
        <f>IFERROR(INDEX('Jan 2019'!$G$2:$BK$158,MATCH('Planning Ngrps'!$A95,'Jan 2019'!$A$2:$A$160,0),MATCH(AJ$9,'Jan 2019'!$G$1:$BK$1,0))/INDEX('Planning CPRP'!$G$10:$BA$168,MATCH('Planning Ngrps'!$A95,'Planning CPRP'!$A$10:$A$170,0),MATCH('Planning Ngrps'!AJ$9,'Planning CPRP'!$G$9:$BA$9,0)),"")</f>
        <v/>
      </c>
      <c r="AK95" s="158" t="str">
        <f>IFERROR(INDEX('Jan 2019'!$G$2:$BK$158,MATCH('Planning Ngrps'!$A95,'Jan 2019'!$A$2:$A$160,0),MATCH(AK$9,'Jan 2019'!$G$1:$BK$1,0))/INDEX('Planning CPRP'!$G$10:$BA$168,MATCH('Planning Ngrps'!$A95,'Planning CPRP'!$A$10:$A$170,0),MATCH('Planning Ngrps'!AK$9,'Planning CPRP'!$G$9:$BA$9,0)),"")</f>
        <v/>
      </c>
      <c r="AL95" s="158" t="str">
        <f>IFERROR(INDEX('Jan 2019'!$G$2:$BK$158,MATCH('Planning Ngrps'!$A95,'Jan 2019'!$A$2:$A$160,0),MATCH(AL$9,'Jan 2019'!$G$1:$BK$1,0))/INDEX('Planning CPRP'!$G$10:$BA$168,MATCH('Planning Ngrps'!$A95,'Planning CPRP'!$A$10:$A$170,0),MATCH('Planning Ngrps'!AL$9,'Planning CPRP'!$G$9:$BA$9,0)),"")</f>
        <v/>
      </c>
      <c r="AM95" s="158" t="str">
        <f>IFERROR(INDEX('Jan 2019'!$G$2:$BK$158,MATCH('Planning Ngrps'!$A95,'Jan 2019'!$A$2:$A$160,0),MATCH(AM$9,'Jan 2019'!$G$1:$BK$1,0))/INDEX('Planning CPRP'!$G$10:$BA$168,MATCH('Planning Ngrps'!$A95,'Planning CPRP'!$A$10:$A$170,0),MATCH('Planning Ngrps'!AM$9,'Planning CPRP'!$G$9:$BA$9,0)),"")</f>
        <v/>
      </c>
      <c r="AN95" s="158" t="str">
        <f>IFERROR(INDEX('Jan 2019'!$G$2:$BK$158,MATCH('Planning Ngrps'!$A95,'Jan 2019'!$A$2:$A$160,0),MATCH(AN$9,'Jan 2019'!$G$1:$BK$1,0))/INDEX('Planning CPRP'!$G$10:$BA$168,MATCH('Planning Ngrps'!$A95,'Planning CPRP'!$A$10:$A$170,0),MATCH('Planning Ngrps'!AN$9,'Planning CPRP'!$G$9:$BA$9,0)),"")</f>
        <v/>
      </c>
      <c r="AO95" s="158" t="str">
        <f>IFERROR(INDEX('Jan 2019'!$G$2:$BK$158,MATCH('Planning Ngrps'!$A95,'Jan 2019'!$A$2:$A$160,0),MATCH(AO$9,'Jan 2019'!$G$1:$BK$1,0))/INDEX('Planning CPRP'!$G$10:$BA$168,MATCH('Planning Ngrps'!$A95,'Planning CPRP'!$A$10:$A$170,0),MATCH('Planning Ngrps'!AO$9,'Planning CPRP'!$G$9:$BA$9,0)),"")</f>
        <v/>
      </c>
      <c r="AP95" s="158" t="str">
        <f>IFERROR(INDEX('Jan 2019'!$G$2:$BK$158,MATCH('Planning Ngrps'!$A95,'Jan 2019'!$A$2:$A$160,0),MATCH(AP$9,'Jan 2019'!$G$1:$BK$1,0))/INDEX('Planning CPRP'!$G$10:$BA$168,MATCH('Planning Ngrps'!$A95,'Planning CPRP'!$A$10:$A$170,0),MATCH('Planning Ngrps'!AP$9,'Planning CPRP'!$G$9:$BA$9,0)),"")</f>
        <v/>
      </c>
      <c r="AQ95" s="158" t="str">
        <f>IFERROR(INDEX('Jan 2019'!$G$2:$BK$158,MATCH('Planning Ngrps'!$A95,'Jan 2019'!$A$2:$A$160,0),MATCH(AQ$9,'Jan 2019'!$G$1:$BK$1,0))/INDEX('Planning CPRP'!$G$10:$BA$168,MATCH('Planning Ngrps'!$A95,'Planning CPRP'!$A$10:$A$170,0),MATCH('Planning Ngrps'!AQ$9,'Planning CPRP'!$G$9:$BA$9,0)),"")</f>
        <v/>
      </c>
      <c r="AR95" s="158" t="str">
        <f>IFERROR(INDEX('Jan 2019'!$G$2:$BK$158,MATCH('Planning Ngrps'!$A95,'Jan 2019'!$A$2:$A$160,0),MATCH(AR$9,'Jan 2019'!$G$1:$BK$1,0))/INDEX('Planning CPRP'!$G$10:$BA$168,MATCH('Planning Ngrps'!$A95,'Planning CPRP'!$A$10:$A$170,0),MATCH('Planning Ngrps'!AR$9,'Planning CPRP'!$G$9:$BA$9,0)),"")</f>
        <v/>
      </c>
      <c r="AS95" s="158" t="str">
        <f>IFERROR(INDEX('Jan 2019'!$G$2:$BK$158,MATCH('Planning Ngrps'!$A95,'Jan 2019'!$A$2:$A$160,0),MATCH(AS$9,'Jan 2019'!$G$1:$BK$1,0))/INDEX('Planning CPRP'!$G$10:$BA$168,MATCH('Planning Ngrps'!$A95,'Planning CPRP'!$A$10:$A$170,0),MATCH('Planning Ngrps'!AS$9,'Planning CPRP'!$G$9:$BA$9,0)),"")</f>
        <v/>
      </c>
      <c r="AT95" s="158" t="str">
        <f>IFERROR(INDEX('Jan 2019'!$G$2:$BK$158,MATCH('Planning Ngrps'!$A95,'Jan 2019'!$A$2:$A$160,0),MATCH(AT$9,'Jan 2019'!$G$1:$BK$1,0))/INDEX('Planning CPRP'!$G$10:$BA$168,MATCH('Planning Ngrps'!$A95,'Planning CPRP'!$A$10:$A$170,0),MATCH('Planning Ngrps'!AT$9,'Planning CPRP'!$G$9:$BA$9,0)),"")</f>
        <v/>
      </c>
      <c r="AU95" s="158" t="str">
        <f>IFERROR(INDEX('Jan 2019'!$G$2:$BK$158,MATCH('Planning Ngrps'!$A95,'Jan 2019'!$A$2:$A$160,0),MATCH(AU$9,'Jan 2019'!$G$1:$BK$1,0))/INDEX('Planning CPRP'!$G$10:$BA$168,MATCH('Planning Ngrps'!$A95,'Planning CPRP'!$A$10:$A$170,0),MATCH('Planning Ngrps'!AU$9,'Planning CPRP'!$G$9:$BA$9,0)),"")</f>
        <v/>
      </c>
      <c r="AV95" s="158" t="str">
        <f>IFERROR(INDEX('Jan 2019'!$G$2:$BK$158,MATCH('Planning Ngrps'!$A95,'Jan 2019'!$A$2:$A$160,0),MATCH(AV$9,'Jan 2019'!$G$1:$BK$1,0))/INDEX('Planning CPRP'!$G$10:$BA$168,MATCH('Planning Ngrps'!$A95,'Planning CPRP'!$A$10:$A$170,0),MATCH('Planning Ngrps'!AV$9,'Planning CPRP'!$G$9:$BA$9,0)),"")</f>
        <v/>
      </c>
      <c r="AW95" s="158" t="str">
        <f>IFERROR(INDEX('Jan 2019'!$G$2:$BK$158,MATCH('Planning Ngrps'!$A95,'Jan 2019'!$A$2:$A$160,0),MATCH(AW$9,'Jan 2019'!$G$1:$BK$1,0))/INDEX('Planning CPRP'!$G$10:$BA$168,MATCH('Planning Ngrps'!$A95,'Planning CPRP'!$A$10:$A$170,0),MATCH('Planning Ngrps'!AW$9,'Planning CPRP'!$G$9:$BA$9,0)),"")</f>
        <v/>
      </c>
      <c r="AX95" s="158" t="str">
        <f>IFERROR(INDEX('Jan 2019'!$G$2:$BK$158,MATCH('Planning Ngrps'!$A95,'Jan 2019'!$A$2:$A$160,0),MATCH(AX$9,'Jan 2019'!$G$1:$BK$1,0))/INDEX('Planning CPRP'!$G$10:$BA$168,MATCH('Planning Ngrps'!$A95,'Planning CPRP'!$A$10:$A$170,0),MATCH('Planning Ngrps'!AX$9,'Planning CPRP'!$G$9:$BA$9,0)),"")</f>
        <v/>
      </c>
      <c r="AY95" s="158" t="str">
        <f>IFERROR(INDEX('Jan 2019'!$G$2:$BK$158,MATCH('Planning Ngrps'!$A95,'Jan 2019'!$A$2:$A$160,0),MATCH(AY$9,'Jan 2019'!$G$1:$BK$1,0))/INDEX('Planning CPRP'!$G$10:$BA$168,MATCH('Planning Ngrps'!$A95,'Planning CPRP'!$A$10:$A$170,0),MATCH('Planning Ngrps'!AY$9,'Planning CPRP'!$G$9:$BA$9,0)),"")</f>
        <v/>
      </c>
      <c r="AZ95" s="158" t="str">
        <f>IFERROR(INDEX('Jan 2019'!$G$2:$BK$158,MATCH('Planning Ngrps'!$A95,'Jan 2019'!$A$2:$A$160,0),MATCH(AZ$9,'Jan 2019'!$G$1:$BK$1,0))/INDEX('Planning CPRP'!$G$10:$BA$168,MATCH('Planning Ngrps'!$A95,'Planning CPRP'!$A$10:$A$170,0),MATCH('Planning Ngrps'!AZ$9,'Planning CPRP'!$G$9:$BA$9,0)),"")</f>
        <v/>
      </c>
      <c r="BA95" s="158" t="str">
        <f>IFERROR(INDEX('Jan 2019'!$G$2:$BK$158,MATCH('Planning Ngrps'!$A95,'Jan 2019'!$A$2:$A$160,0),MATCH(BA$9,'Jan 2019'!$G$1:$BK$1,0))/INDEX('Planning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IFERROR(INDEX('Jan 2019'!$G$2:$BK$158,MATCH('Planning Ngrps'!$A98,'Jan 2019'!$A$2:$A$160,0),MATCH(G$9,'Jan 2019'!$G$1:$BK$1,0))/INDEX('Planning CPRP'!$G$10:$BA$168,MATCH('Planning Ngrps'!$A98,'Planning CPRP'!$A$10:$A$170,0),MATCH('Planning Ngrps'!G$9,'Planning CPRP'!$G$9:$BA$9,0)),"")</f>
        <v/>
      </c>
      <c r="H98" s="158" t="str">
        <f>IFERROR(INDEX('Jan 2019'!$G$2:$BK$158,MATCH('Planning Ngrps'!$A98,'Jan 2019'!$A$2:$A$160,0),MATCH(H$9,'Jan 2019'!$G$1:$BK$1,0))/INDEX('Planning CPRP'!$G$10:$BA$168,MATCH('Planning Ngrps'!$A98,'Planning CPRP'!$A$10:$A$170,0),MATCH('Planning Ngrps'!H$9,'Planning CPRP'!$G$9:$BA$9,0)),"")</f>
        <v/>
      </c>
      <c r="I98" s="158" t="str">
        <f>IFERROR(INDEX('Jan 2019'!$G$2:$BK$158,MATCH('Planning Ngrps'!$A98,'Jan 2019'!$A$2:$A$160,0),MATCH(I$9,'Jan 2019'!$G$1:$BK$1,0))/INDEX('Planning CPRP'!$G$10:$BA$168,MATCH('Planning Ngrps'!$A98,'Planning CPRP'!$A$10:$A$170,0),MATCH('Planning Ngrps'!I$9,'Planning CPRP'!$G$9:$BA$9,0)),"")</f>
        <v/>
      </c>
      <c r="J98" s="158" t="str">
        <f>IFERROR(INDEX('Jan 2019'!$G$2:$BK$158,MATCH('Planning Ngrps'!$A98,'Jan 2019'!$A$2:$A$160,0),MATCH(J$9,'Jan 2019'!$G$1:$BK$1,0))/INDEX('Planning CPRP'!$G$10:$BA$168,MATCH('Planning Ngrps'!$A98,'Planning CPRP'!$A$10:$A$170,0),MATCH('Planning Ngrps'!J$9,'Planning CPRP'!$G$9:$BA$9,0)),"")</f>
        <v/>
      </c>
      <c r="K98" s="158" t="str">
        <f>IFERROR(INDEX('Jan 2019'!$G$2:$BK$158,MATCH('Planning Ngrps'!$A98,'Jan 2019'!$A$2:$A$160,0),MATCH(K$9,'Jan 2019'!$G$1:$BK$1,0))/INDEX('Planning CPRP'!$G$10:$BA$168,MATCH('Planning Ngrps'!$A98,'Planning CPRP'!$A$10:$A$170,0),MATCH('Planning Ngrps'!K$9,'Planning CPRP'!$G$9:$BA$9,0)),"")</f>
        <v/>
      </c>
      <c r="L98" s="158" t="str">
        <f>IFERROR(INDEX('Jan 2019'!$G$2:$BK$158,MATCH('Planning Ngrps'!$A98,'Jan 2019'!$A$2:$A$160,0),MATCH(L$9,'Jan 2019'!$G$1:$BK$1,0))/INDEX('Planning CPRP'!$G$10:$BA$168,MATCH('Planning Ngrps'!$A98,'Planning CPRP'!$A$10:$A$170,0),MATCH('Planning Ngrps'!L$9,'Planning CPRP'!$G$9:$BA$9,0)),"")</f>
        <v/>
      </c>
      <c r="M98" s="158" t="str">
        <f>IFERROR(INDEX('Jan 2019'!$G$2:$BK$158,MATCH('Planning Ngrps'!$A98,'Jan 2019'!$A$2:$A$160,0),MATCH(M$9,'Jan 2019'!$G$1:$BK$1,0))/INDEX('Planning CPRP'!$G$10:$BA$168,MATCH('Planning Ngrps'!$A98,'Planning CPRP'!$A$10:$A$170,0),MATCH('Planning Ngrps'!M$9,'Planning CPRP'!$G$9:$BA$9,0)),"")</f>
        <v/>
      </c>
      <c r="N98" s="158" t="str">
        <f>IFERROR(INDEX('Jan 2019'!$G$2:$BK$158,MATCH('Planning Ngrps'!$A98,'Jan 2019'!$A$2:$A$160,0),MATCH(N$9,'Jan 2019'!$G$1:$BK$1,0))/INDEX('Planning CPRP'!$G$10:$BA$168,MATCH('Planning Ngrps'!$A98,'Planning CPRP'!$A$10:$A$170,0),MATCH('Planning Ngrps'!N$9,'Planning CPRP'!$G$9:$BA$9,0)),"")</f>
        <v/>
      </c>
      <c r="O98" s="158" t="str">
        <f>IFERROR(INDEX('Jan 2019'!$G$2:$BK$158,MATCH('Planning Ngrps'!$A98,'Jan 2019'!$A$2:$A$160,0),MATCH(O$9,'Jan 2019'!$G$1:$BK$1,0))/INDEX('Planning CPRP'!$G$10:$BA$168,MATCH('Planning Ngrps'!$A98,'Planning CPRP'!$A$10:$A$170,0),MATCH('Planning Ngrps'!O$9,'Planning CPRP'!$G$9:$BA$9,0)),"")</f>
        <v/>
      </c>
      <c r="P98" s="158" t="str">
        <f>IFERROR(INDEX('Jan 2019'!$G$2:$BK$158,MATCH('Planning Ngrps'!$A98,'Jan 2019'!$A$2:$A$160,0),MATCH(P$9,'Jan 2019'!$G$1:$BK$1,0))/INDEX('Planning CPRP'!$G$10:$BA$168,MATCH('Planning Ngrps'!$A98,'Planning CPRP'!$A$10:$A$170,0),MATCH('Planning Ngrps'!P$9,'Planning CPRP'!$G$9:$BA$9,0)),"")</f>
        <v/>
      </c>
      <c r="Q98" s="158" t="str">
        <f>IFERROR(INDEX('Jan 2019'!$G$2:$BK$158,MATCH('Planning Ngrps'!$A98,'Jan 2019'!$A$2:$A$160,0),MATCH(Q$9,'Jan 2019'!$G$1:$BK$1,0))/INDEX('Planning CPRP'!$G$10:$BA$168,MATCH('Planning Ngrps'!$A98,'Planning CPRP'!$A$10:$A$170,0),MATCH('Planning Ngrps'!Q$9,'Planning CPRP'!$G$9:$BA$9,0)),"")</f>
        <v/>
      </c>
      <c r="R98" s="158" t="str">
        <f>IFERROR(INDEX('Jan 2019'!$G$2:$BK$158,MATCH('Planning Ngrps'!$A98,'Jan 2019'!$A$2:$A$160,0),MATCH(R$9,'Jan 2019'!$G$1:$BK$1,0))/INDEX('Planning CPRP'!$G$10:$BA$168,MATCH('Planning Ngrps'!$A98,'Planning CPRP'!$A$10:$A$170,0),MATCH('Planning Ngrps'!R$9,'Planning CPRP'!$G$9:$BA$9,0)),"")</f>
        <v/>
      </c>
      <c r="S98" s="158" t="str">
        <f>IFERROR(INDEX('Jan 2019'!$G$2:$BK$158,MATCH('Planning Ngrps'!$A98,'Jan 2019'!$A$2:$A$160,0),MATCH(S$9,'Jan 2019'!$G$1:$BK$1,0))/INDEX('Planning CPRP'!$G$10:$BA$168,MATCH('Planning Ngrps'!$A98,'Planning CPRP'!$A$10:$A$170,0),MATCH('Planning Ngrps'!S$9,'Planning CPRP'!$G$9:$BA$9,0)),"")</f>
        <v/>
      </c>
      <c r="T98" s="158" t="str">
        <f>IFERROR(INDEX('Jan 2019'!$G$2:$BK$158,MATCH('Planning Ngrps'!$A98,'Jan 2019'!$A$2:$A$160,0),MATCH(T$9,'Jan 2019'!$G$1:$BK$1,0))/INDEX('Planning CPRP'!$G$10:$BA$168,MATCH('Planning Ngrps'!$A98,'Planning CPRP'!$A$10:$A$170,0),MATCH('Planning Ngrps'!T$9,'Planning CPRP'!$G$9:$BA$9,0)),"")</f>
        <v/>
      </c>
      <c r="U98" s="158" t="str">
        <f>IFERROR(INDEX('Jan 2019'!$G$2:$BK$158,MATCH('Planning Ngrps'!$A98,'Jan 2019'!$A$2:$A$160,0),MATCH(U$9,'Jan 2019'!$G$1:$BK$1,0))/INDEX('Planning CPRP'!$G$10:$BA$168,MATCH('Planning Ngrps'!$A98,'Planning CPRP'!$A$10:$A$170,0),MATCH('Planning Ngrps'!U$9,'Planning CPRP'!$G$9:$BA$9,0)),"")</f>
        <v/>
      </c>
      <c r="V98" s="158" t="str">
        <f>IFERROR(INDEX('Jan 2019'!$G$2:$BK$158,MATCH('Planning Ngrps'!$A98,'Jan 2019'!$A$2:$A$160,0),MATCH(V$9,'Jan 2019'!$G$1:$BK$1,0))/INDEX('Planning CPRP'!$G$10:$BA$168,MATCH('Planning Ngrps'!$A98,'Planning CPRP'!$A$10:$A$170,0),MATCH('Planning Ngrps'!V$9,'Planning CPRP'!$G$9:$BA$9,0)),"")</f>
        <v/>
      </c>
      <c r="W98" s="158" t="str">
        <f>IFERROR(INDEX('Jan 2019'!$G$2:$BK$158,MATCH('Planning Ngrps'!$A98,'Jan 2019'!$A$2:$A$160,0),MATCH(W$9,'Jan 2019'!$G$1:$BK$1,0))/INDEX('Planning CPRP'!$G$10:$BA$168,MATCH('Planning Ngrps'!$A98,'Planning CPRP'!$A$10:$A$170,0),MATCH('Planning Ngrps'!W$9,'Planning CPRP'!$G$9:$BA$9,0)),"")</f>
        <v/>
      </c>
      <c r="X98" s="158" t="str">
        <f>IFERROR(INDEX('Jan 2019'!$G$2:$BK$158,MATCH('Planning Ngrps'!$A98,'Jan 2019'!$A$2:$A$160,0),MATCH(X$9,'Jan 2019'!$G$1:$BK$1,0))/INDEX('Planning CPRP'!$G$10:$BA$168,MATCH('Planning Ngrps'!$A98,'Planning CPRP'!$A$10:$A$170,0),MATCH('Planning Ngrps'!X$9,'Planning CPRP'!$G$9:$BA$9,0)),"")</f>
        <v/>
      </c>
      <c r="Y98" s="158" t="str">
        <f>IFERROR(INDEX('Jan 2019'!$G$2:$BK$158,MATCH('Planning Ngrps'!$A98,'Jan 2019'!$A$2:$A$160,0),MATCH(Y$9,'Jan 2019'!$G$1:$BK$1,0))/INDEX('Planning CPRP'!$G$10:$BA$168,MATCH('Planning Ngrps'!$A98,'Planning CPRP'!$A$10:$A$170,0),MATCH('Planning Ngrps'!Y$9,'Planning CPRP'!$G$9:$BA$9,0)),"")</f>
        <v/>
      </c>
      <c r="Z98" s="158" t="str">
        <f>IFERROR(INDEX('Jan 2019'!$G$2:$BK$158,MATCH('Planning Ngrps'!$A98,'Jan 2019'!$A$2:$A$160,0),MATCH(Z$9,'Jan 2019'!$G$1:$BK$1,0))/INDEX('Planning CPRP'!$G$10:$BA$168,MATCH('Planning Ngrps'!$A98,'Planning CPRP'!$A$10:$A$170,0),MATCH('Planning Ngrps'!Z$9,'Planning CPRP'!$G$9:$BA$9,0)),"")</f>
        <v/>
      </c>
      <c r="AA98" s="158" t="str">
        <f>IFERROR(INDEX('Jan 2019'!$G$2:$BK$158,MATCH('Planning Ngrps'!$A98,'Jan 2019'!$A$2:$A$160,0),MATCH(AA$9,'Jan 2019'!$G$1:$BK$1,0))/INDEX('Planning CPRP'!$G$10:$BA$168,MATCH('Planning Ngrps'!$A98,'Planning CPRP'!$A$10:$A$170,0),MATCH('Planning Ngrps'!AA$9,'Planning CPRP'!$G$9:$BA$9,0)),"")</f>
        <v/>
      </c>
      <c r="AB98" s="158" t="str">
        <f>IFERROR(INDEX('Jan 2019'!$G$2:$BK$158,MATCH('Planning Ngrps'!$A98,'Jan 2019'!$A$2:$A$160,0),MATCH(AB$9,'Jan 2019'!$G$1:$BK$1,0))/INDEX('Planning CPRP'!$G$10:$BA$168,MATCH('Planning Ngrps'!$A98,'Planning CPRP'!$A$10:$A$170,0),MATCH('Planning Ngrps'!AB$9,'Planning CPRP'!$G$9:$BA$9,0)),"")</f>
        <v/>
      </c>
      <c r="AC98" s="158" t="str">
        <f>IFERROR(INDEX('Jan 2019'!$G$2:$BK$158,MATCH('Planning Ngrps'!$A98,'Jan 2019'!$A$2:$A$160,0),MATCH(AC$9,'Jan 2019'!$G$1:$BK$1,0))/INDEX('Planning CPRP'!$G$10:$BA$168,MATCH('Planning Ngrps'!$A98,'Planning CPRP'!$A$10:$A$170,0),MATCH('Planning Ngrps'!AC$9,'Planning CPRP'!$G$9:$BA$9,0)),"")</f>
        <v/>
      </c>
      <c r="AD98" s="158" t="str">
        <f>IFERROR(INDEX('Jan 2019'!$G$2:$BK$158,MATCH('Planning Ngrps'!$A98,'Jan 2019'!$A$2:$A$160,0),MATCH(AD$9,'Jan 2019'!$G$1:$BK$1,0))/INDEX('Planning CPRP'!$G$10:$BA$168,MATCH('Planning Ngrps'!$A98,'Planning CPRP'!$A$10:$A$170,0),MATCH('Planning Ngrps'!AD$9,'Planning CPRP'!$G$9:$BA$9,0)),"")</f>
        <v/>
      </c>
      <c r="AE98" s="158" t="str">
        <f>IFERROR(INDEX('Jan 2019'!$G$2:$BK$158,MATCH('Planning Ngrps'!$A98,'Jan 2019'!$A$2:$A$160,0),MATCH(AE$9,'Jan 2019'!$G$1:$BK$1,0))/INDEX('Planning CPRP'!$G$10:$BA$168,MATCH('Planning Ngrps'!$A98,'Planning CPRP'!$A$10:$A$170,0),MATCH('Planning Ngrps'!AE$9,'Planning CPRP'!$G$9:$BA$9,0)),"")</f>
        <v/>
      </c>
      <c r="AF98" s="158" t="str">
        <f>IFERROR(INDEX('Jan 2019'!$G$2:$BK$158,MATCH('Planning Ngrps'!$A98,'Jan 2019'!$A$2:$A$160,0),MATCH(AF$9,'Jan 2019'!$G$1:$BK$1,0))/INDEX('Planning CPRP'!$G$10:$BA$168,MATCH('Planning Ngrps'!$A98,'Planning CPRP'!$A$10:$A$170,0),MATCH('Planning Ngrps'!AF$9,'Planning CPRP'!$G$9:$BA$9,0)),"")</f>
        <v/>
      </c>
      <c r="AG98" s="158" t="str">
        <f>IFERROR(INDEX('Jan 2019'!$G$2:$BK$158,MATCH('Planning Ngrps'!$A98,'Jan 2019'!$A$2:$A$160,0),MATCH(AG$9,'Jan 2019'!$G$1:$BK$1,0))/INDEX('Planning CPRP'!$G$10:$BA$168,MATCH('Planning Ngrps'!$A98,'Planning CPRP'!$A$10:$A$170,0),MATCH('Planning Ngrps'!AG$9,'Planning CPRP'!$G$9:$BA$9,0)),"")</f>
        <v/>
      </c>
      <c r="AH98" s="158" t="str">
        <f>IFERROR(INDEX('Jan 2019'!$G$2:$BK$158,MATCH('Planning Ngrps'!$A98,'Jan 2019'!$A$2:$A$160,0),MATCH(AH$9,'Jan 2019'!$G$1:$BK$1,0))/INDEX('Planning CPRP'!$G$10:$BA$168,MATCH('Planning Ngrps'!$A98,'Planning CPRP'!$A$10:$A$170,0),MATCH('Planning Ngrps'!AH$9,'Planning CPRP'!$G$9:$BA$9,0)),"")</f>
        <v/>
      </c>
      <c r="AI98" s="158" t="str">
        <f>IFERROR(INDEX('Jan 2019'!$G$2:$BK$158,MATCH('Planning Ngrps'!$A98,'Jan 2019'!$A$2:$A$160,0),MATCH(AI$9,'Jan 2019'!$G$1:$BK$1,0))/INDEX('Planning CPRP'!$G$10:$BA$168,MATCH('Planning Ngrps'!$A98,'Planning CPRP'!$A$10:$A$170,0),MATCH('Planning Ngrps'!AI$9,'Planning CPRP'!$G$9:$BA$9,0)),"")</f>
        <v/>
      </c>
      <c r="AJ98" s="158" t="str">
        <f>IFERROR(INDEX('Jan 2019'!$G$2:$BK$158,MATCH('Planning Ngrps'!$A98,'Jan 2019'!$A$2:$A$160,0),MATCH(AJ$9,'Jan 2019'!$G$1:$BK$1,0))/INDEX('Planning CPRP'!$G$10:$BA$168,MATCH('Planning Ngrps'!$A98,'Planning CPRP'!$A$10:$A$170,0),MATCH('Planning Ngrps'!AJ$9,'Planning CPRP'!$G$9:$BA$9,0)),"")</f>
        <v/>
      </c>
      <c r="AK98" s="158" t="str">
        <f>IFERROR(INDEX('Jan 2019'!$G$2:$BK$158,MATCH('Planning Ngrps'!$A98,'Jan 2019'!$A$2:$A$160,0),MATCH(AK$9,'Jan 2019'!$G$1:$BK$1,0))/INDEX('Planning CPRP'!$G$10:$BA$168,MATCH('Planning Ngrps'!$A98,'Planning CPRP'!$A$10:$A$170,0),MATCH('Planning Ngrps'!AK$9,'Planning CPRP'!$G$9:$BA$9,0)),"")</f>
        <v/>
      </c>
      <c r="AL98" s="158" t="str">
        <f>IFERROR(INDEX('Jan 2019'!$G$2:$BK$158,MATCH('Planning Ngrps'!$A98,'Jan 2019'!$A$2:$A$160,0),MATCH(AL$9,'Jan 2019'!$G$1:$BK$1,0))/INDEX('Planning CPRP'!$G$10:$BA$168,MATCH('Planning Ngrps'!$A98,'Planning CPRP'!$A$10:$A$170,0),MATCH('Planning Ngrps'!AL$9,'Planning CPRP'!$G$9:$BA$9,0)),"")</f>
        <v/>
      </c>
      <c r="AM98" s="158" t="str">
        <f>IFERROR(INDEX('Jan 2019'!$G$2:$BK$158,MATCH('Planning Ngrps'!$A98,'Jan 2019'!$A$2:$A$160,0),MATCH(AM$9,'Jan 2019'!$G$1:$BK$1,0))/INDEX('Planning CPRP'!$G$10:$BA$168,MATCH('Planning Ngrps'!$A98,'Planning CPRP'!$A$10:$A$170,0),MATCH('Planning Ngrps'!AM$9,'Planning CPRP'!$G$9:$BA$9,0)),"")</f>
        <v/>
      </c>
      <c r="AN98" s="158" t="str">
        <f>IFERROR(INDEX('Jan 2019'!$G$2:$BK$158,MATCH('Planning Ngrps'!$A98,'Jan 2019'!$A$2:$A$160,0),MATCH(AN$9,'Jan 2019'!$G$1:$BK$1,0))/INDEX('Planning CPRP'!$G$10:$BA$168,MATCH('Planning Ngrps'!$A98,'Planning CPRP'!$A$10:$A$170,0),MATCH('Planning Ngrps'!AN$9,'Planning CPRP'!$G$9:$BA$9,0)),"")</f>
        <v/>
      </c>
      <c r="AO98" s="158" t="str">
        <f>IFERROR(INDEX('Jan 2019'!$G$2:$BK$158,MATCH('Planning Ngrps'!$A98,'Jan 2019'!$A$2:$A$160,0),MATCH(AO$9,'Jan 2019'!$G$1:$BK$1,0))/INDEX('Planning CPRP'!$G$10:$BA$168,MATCH('Planning Ngrps'!$A98,'Planning CPRP'!$A$10:$A$170,0),MATCH('Planning Ngrps'!AO$9,'Planning CPRP'!$G$9:$BA$9,0)),"")</f>
        <v/>
      </c>
      <c r="AP98" s="158" t="str">
        <f>IFERROR(INDEX('Jan 2019'!$G$2:$BK$158,MATCH('Planning Ngrps'!$A98,'Jan 2019'!$A$2:$A$160,0),MATCH(AP$9,'Jan 2019'!$G$1:$BK$1,0))/INDEX('Planning CPRP'!$G$10:$BA$168,MATCH('Planning Ngrps'!$A98,'Planning CPRP'!$A$10:$A$170,0),MATCH('Planning Ngrps'!AP$9,'Planning CPRP'!$G$9:$BA$9,0)),"")</f>
        <v/>
      </c>
      <c r="AQ98" s="158" t="str">
        <f>IFERROR(INDEX('Jan 2019'!$G$2:$BK$158,MATCH('Planning Ngrps'!$A98,'Jan 2019'!$A$2:$A$160,0),MATCH(AQ$9,'Jan 2019'!$G$1:$BK$1,0))/INDEX('Planning CPRP'!$G$10:$BA$168,MATCH('Planning Ngrps'!$A98,'Planning CPRP'!$A$10:$A$170,0),MATCH('Planning Ngrps'!AQ$9,'Planning CPRP'!$G$9:$BA$9,0)),"")</f>
        <v/>
      </c>
      <c r="AR98" s="158" t="str">
        <f>IFERROR(INDEX('Jan 2019'!$G$2:$BK$158,MATCH('Planning Ngrps'!$A98,'Jan 2019'!$A$2:$A$160,0),MATCH(AR$9,'Jan 2019'!$G$1:$BK$1,0))/INDEX('Planning CPRP'!$G$10:$BA$168,MATCH('Planning Ngrps'!$A98,'Planning CPRP'!$A$10:$A$170,0),MATCH('Planning Ngrps'!AR$9,'Planning CPRP'!$G$9:$BA$9,0)),"")</f>
        <v/>
      </c>
      <c r="AS98" s="158" t="str">
        <f>IFERROR(INDEX('Jan 2019'!$G$2:$BK$158,MATCH('Planning Ngrps'!$A98,'Jan 2019'!$A$2:$A$160,0),MATCH(AS$9,'Jan 2019'!$G$1:$BK$1,0))/INDEX('Planning CPRP'!$G$10:$BA$168,MATCH('Planning Ngrps'!$A98,'Planning CPRP'!$A$10:$A$170,0),MATCH('Planning Ngrps'!AS$9,'Planning CPRP'!$G$9:$BA$9,0)),"")</f>
        <v/>
      </c>
      <c r="AT98" s="158" t="str">
        <f>IFERROR(INDEX('Jan 2019'!$G$2:$BK$158,MATCH('Planning Ngrps'!$A98,'Jan 2019'!$A$2:$A$160,0),MATCH(AT$9,'Jan 2019'!$G$1:$BK$1,0))/INDEX('Planning CPRP'!$G$10:$BA$168,MATCH('Planning Ngrps'!$A98,'Planning CPRP'!$A$10:$A$170,0),MATCH('Planning Ngrps'!AT$9,'Planning CPRP'!$G$9:$BA$9,0)),"")</f>
        <v/>
      </c>
      <c r="AU98" s="158" t="str">
        <f>IFERROR(INDEX('Jan 2019'!$G$2:$BK$158,MATCH('Planning Ngrps'!$A98,'Jan 2019'!$A$2:$A$160,0),MATCH(AU$9,'Jan 2019'!$G$1:$BK$1,0))/INDEX('Planning CPRP'!$G$10:$BA$168,MATCH('Planning Ngrps'!$A98,'Planning CPRP'!$A$10:$A$170,0),MATCH('Planning Ngrps'!AU$9,'Planning CPRP'!$G$9:$BA$9,0)),"")</f>
        <v/>
      </c>
      <c r="AV98" s="158" t="str">
        <f>IFERROR(INDEX('Jan 2019'!$G$2:$BK$158,MATCH('Planning Ngrps'!$A98,'Jan 2019'!$A$2:$A$160,0),MATCH(AV$9,'Jan 2019'!$G$1:$BK$1,0))/INDEX('Planning CPRP'!$G$10:$BA$168,MATCH('Planning Ngrps'!$A98,'Planning CPRP'!$A$10:$A$170,0),MATCH('Planning Ngrps'!AV$9,'Planning CPRP'!$G$9:$BA$9,0)),"")</f>
        <v/>
      </c>
      <c r="AW98" s="158" t="str">
        <f>IFERROR(INDEX('Jan 2019'!$G$2:$BK$158,MATCH('Planning Ngrps'!$A98,'Jan 2019'!$A$2:$A$160,0),MATCH(AW$9,'Jan 2019'!$G$1:$BK$1,0))/INDEX('Planning CPRP'!$G$10:$BA$168,MATCH('Planning Ngrps'!$A98,'Planning CPRP'!$A$10:$A$170,0),MATCH('Planning Ngrps'!AW$9,'Planning CPRP'!$G$9:$BA$9,0)),"")</f>
        <v/>
      </c>
      <c r="AX98" s="158" t="str">
        <f>IFERROR(INDEX('Jan 2019'!$G$2:$BK$158,MATCH('Planning Ngrps'!$A98,'Jan 2019'!$A$2:$A$160,0),MATCH(AX$9,'Jan 2019'!$G$1:$BK$1,0))/INDEX('Planning CPRP'!$G$10:$BA$168,MATCH('Planning Ngrps'!$A98,'Planning CPRP'!$A$10:$A$170,0),MATCH('Planning Ngrps'!AX$9,'Planning CPRP'!$G$9:$BA$9,0)),"")</f>
        <v/>
      </c>
      <c r="AY98" s="158" t="str">
        <f>IFERROR(INDEX('Jan 2019'!$G$2:$BK$158,MATCH('Planning Ngrps'!$A98,'Jan 2019'!$A$2:$A$160,0),MATCH(AY$9,'Jan 2019'!$G$1:$BK$1,0))/INDEX('Planning CPRP'!$G$10:$BA$168,MATCH('Planning Ngrps'!$A98,'Planning CPRP'!$A$10:$A$170,0),MATCH('Planning Ngrps'!AY$9,'Planning CPRP'!$G$9:$BA$9,0)),"")</f>
        <v/>
      </c>
      <c r="AZ98" s="158" t="str">
        <f>IFERROR(INDEX('Jan 2019'!$G$2:$BK$158,MATCH('Planning Ngrps'!$A98,'Jan 2019'!$A$2:$A$160,0),MATCH(AZ$9,'Jan 2019'!$G$1:$BK$1,0))/INDEX('Planning CPRP'!$G$10:$BA$168,MATCH('Planning Ngrps'!$A98,'Planning CPRP'!$A$10:$A$170,0),MATCH('Planning Ngrps'!AZ$9,'Planning CPRP'!$G$9:$BA$9,0)),"")</f>
        <v/>
      </c>
      <c r="BA98" s="158" t="str">
        <f>IFERROR(INDEX('Jan 2019'!$G$2:$BK$158,MATCH('Planning Ngrps'!$A98,'Jan 2019'!$A$2:$A$160,0),MATCH(BA$9,'Jan 2019'!$G$1:$BK$1,0))/INDEX('Planning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IFERROR(INDEX('Jan 2019'!$G$2:$BK$158,MATCH('Planning Ngrps'!$A99,'Jan 2019'!$A$2:$A$160,0),MATCH(G$9,'Jan 2019'!$G$1:$BK$1,0))/INDEX('Planning CPRP'!$G$10:$BA$168,MATCH('Planning Ngrps'!$A99,'Planning CPRP'!$A$10:$A$170,0),MATCH('Planning Ngrps'!G$9,'Planning CPRP'!$G$9:$BA$9,0)),"")</f>
        <v/>
      </c>
      <c r="H99" s="158" t="str">
        <f>IFERROR(INDEX('Jan 2019'!$G$2:$BK$158,MATCH('Planning Ngrps'!$A99,'Jan 2019'!$A$2:$A$160,0),MATCH(H$9,'Jan 2019'!$G$1:$BK$1,0))/INDEX('Planning CPRP'!$G$10:$BA$168,MATCH('Planning Ngrps'!$A99,'Planning CPRP'!$A$10:$A$170,0),MATCH('Planning Ngrps'!H$9,'Planning CPRP'!$G$9:$BA$9,0)),"")</f>
        <v/>
      </c>
      <c r="I99" s="158" t="str">
        <f>IFERROR(INDEX('Jan 2019'!$G$2:$BK$158,MATCH('Planning Ngrps'!$A99,'Jan 2019'!$A$2:$A$160,0),MATCH(I$9,'Jan 2019'!$G$1:$BK$1,0))/INDEX('Planning CPRP'!$G$10:$BA$168,MATCH('Planning Ngrps'!$A99,'Planning CPRP'!$A$10:$A$170,0),MATCH('Planning Ngrps'!I$9,'Planning CPRP'!$G$9:$BA$9,0)),"")</f>
        <v/>
      </c>
      <c r="J99" s="158" t="str">
        <f>IFERROR(INDEX('Jan 2019'!$G$2:$BK$158,MATCH('Planning Ngrps'!$A99,'Jan 2019'!$A$2:$A$160,0),MATCH(J$9,'Jan 2019'!$G$1:$BK$1,0))/INDEX('Planning CPRP'!$G$10:$BA$168,MATCH('Planning Ngrps'!$A99,'Planning CPRP'!$A$10:$A$170,0),MATCH('Planning Ngrps'!J$9,'Planning CPRP'!$G$9:$BA$9,0)),"")</f>
        <v/>
      </c>
      <c r="K99" s="158" t="str">
        <f>IFERROR(INDEX('Jan 2019'!$G$2:$BK$158,MATCH('Planning Ngrps'!$A99,'Jan 2019'!$A$2:$A$160,0),MATCH(K$9,'Jan 2019'!$G$1:$BK$1,0))/INDEX('Planning CPRP'!$G$10:$BA$168,MATCH('Planning Ngrps'!$A99,'Planning CPRP'!$A$10:$A$170,0),MATCH('Planning Ngrps'!K$9,'Planning CPRP'!$G$9:$BA$9,0)),"")</f>
        <v/>
      </c>
      <c r="L99" s="158" t="str">
        <f>IFERROR(INDEX('Jan 2019'!$G$2:$BK$158,MATCH('Planning Ngrps'!$A99,'Jan 2019'!$A$2:$A$160,0),MATCH(L$9,'Jan 2019'!$G$1:$BK$1,0))/INDEX('Planning CPRP'!$G$10:$BA$168,MATCH('Planning Ngrps'!$A99,'Planning CPRP'!$A$10:$A$170,0),MATCH('Planning Ngrps'!L$9,'Planning CPRP'!$G$9:$BA$9,0)),"")</f>
        <v/>
      </c>
      <c r="M99" s="158" t="str">
        <f>IFERROR(INDEX('Jan 2019'!$G$2:$BK$158,MATCH('Planning Ngrps'!$A99,'Jan 2019'!$A$2:$A$160,0),MATCH(M$9,'Jan 2019'!$G$1:$BK$1,0))/INDEX('Planning CPRP'!$G$10:$BA$168,MATCH('Planning Ngrps'!$A99,'Planning CPRP'!$A$10:$A$170,0),MATCH('Planning Ngrps'!M$9,'Planning CPRP'!$G$9:$BA$9,0)),"")</f>
        <v/>
      </c>
      <c r="N99" s="158" t="str">
        <f>IFERROR(INDEX('Jan 2019'!$G$2:$BK$158,MATCH('Planning Ngrps'!$A99,'Jan 2019'!$A$2:$A$160,0),MATCH(N$9,'Jan 2019'!$G$1:$BK$1,0))/INDEX('Planning CPRP'!$G$10:$BA$168,MATCH('Planning Ngrps'!$A99,'Planning CPRP'!$A$10:$A$170,0),MATCH('Planning Ngrps'!N$9,'Planning CPRP'!$G$9:$BA$9,0)),"")</f>
        <v/>
      </c>
      <c r="O99" s="158" t="str">
        <f>IFERROR(INDEX('Jan 2019'!$G$2:$BK$158,MATCH('Planning Ngrps'!$A99,'Jan 2019'!$A$2:$A$160,0),MATCH(O$9,'Jan 2019'!$G$1:$BK$1,0))/INDEX('Planning CPRP'!$G$10:$BA$168,MATCH('Planning Ngrps'!$A99,'Planning CPRP'!$A$10:$A$170,0),MATCH('Planning Ngrps'!O$9,'Planning CPRP'!$G$9:$BA$9,0)),"")</f>
        <v/>
      </c>
      <c r="P99" s="158" t="str">
        <f>IFERROR(INDEX('Jan 2019'!$G$2:$BK$158,MATCH('Planning Ngrps'!$A99,'Jan 2019'!$A$2:$A$160,0),MATCH(P$9,'Jan 2019'!$G$1:$BK$1,0))/INDEX('Planning CPRP'!$G$10:$BA$168,MATCH('Planning Ngrps'!$A99,'Planning CPRP'!$A$10:$A$170,0),MATCH('Planning Ngrps'!P$9,'Planning CPRP'!$G$9:$BA$9,0)),"")</f>
        <v/>
      </c>
      <c r="Q99" s="158" t="str">
        <f>IFERROR(INDEX('Jan 2019'!$G$2:$BK$158,MATCH('Planning Ngrps'!$A99,'Jan 2019'!$A$2:$A$160,0),MATCH(Q$9,'Jan 2019'!$G$1:$BK$1,0))/INDEX('Planning CPRP'!$G$10:$BA$168,MATCH('Planning Ngrps'!$A99,'Planning CPRP'!$A$10:$A$170,0),MATCH('Planning Ngrps'!Q$9,'Planning CPRP'!$G$9:$BA$9,0)),"")</f>
        <v/>
      </c>
      <c r="R99" s="158" t="str">
        <f>IFERROR(INDEX('Jan 2019'!$G$2:$BK$158,MATCH('Planning Ngrps'!$A99,'Jan 2019'!$A$2:$A$160,0),MATCH(R$9,'Jan 2019'!$G$1:$BK$1,0))/INDEX('Planning CPRP'!$G$10:$BA$168,MATCH('Planning Ngrps'!$A99,'Planning CPRP'!$A$10:$A$170,0),MATCH('Planning Ngrps'!R$9,'Planning CPRP'!$G$9:$BA$9,0)),"")</f>
        <v/>
      </c>
      <c r="S99" s="158" t="str">
        <f>IFERROR(INDEX('Jan 2019'!$G$2:$BK$158,MATCH('Planning Ngrps'!$A99,'Jan 2019'!$A$2:$A$160,0),MATCH(S$9,'Jan 2019'!$G$1:$BK$1,0))/INDEX('Planning CPRP'!$G$10:$BA$168,MATCH('Planning Ngrps'!$A99,'Planning CPRP'!$A$10:$A$170,0),MATCH('Planning Ngrps'!S$9,'Planning CPRP'!$G$9:$BA$9,0)),"")</f>
        <v/>
      </c>
      <c r="T99" s="158" t="str">
        <f>IFERROR(INDEX('Jan 2019'!$G$2:$BK$158,MATCH('Planning Ngrps'!$A99,'Jan 2019'!$A$2:$A$160,0),MATCH(T$9,'Jan 2019'!$G$1:$BK$1,0))/INDEX('Planning CPRP'!$G$10:$BA$168,MATCH('Planning Ngrps'!$A99,'Planning CPRP'!$A$10:$A$170,0),MATCH('Planning Ngrps'!T$9,'Planning CPRP'!$G$9:$BA$9,0)),"")</f>
        <v/>
      </c>
      <c r="U99" s="158" t="str">
        <f>IFERROR(INDEX('Jan 2019'!$G$2:$BK$158,MATCH('Planning Ngrps'!$A99,'Jan 2019'!$A$2:$A$160,0),MATCH(U$9,'Jan 2019'!$G$1:$BK$1,0))/INDEX('Planning CPRP'!$G$10:$BA$168,MATCH('Planning Ngrps'!$A99,'Planning CPRP'!$A$10:$A$170,0),MATCH('Planning Ngrps'!U$9,'Planning CPRP'!$G$9:$BA$9,0)),"")</f>
        <v/>
      </c>
      <c r="V99" s="158" t="str">
        <f>IFERROR(INDEX('Jan 2019'!$G$2:$BK$158,MATCH('Planning Ngrps'!$A99,'Jan 2019'!$A$2:$A$160,0),MATCH(V$9,'Jan 2019'!$G$1:$BK$1,0))/INDEX('Planning CPRP'!$G$10:$BA$168,MATCH('Planning Ngrps'!$A99,'Planning CPRP'!$A$10:$A$170,0),MATCH('Planning Ngrps'!V$9,'Planning CPRP'!$G$9:$BA$9,0)),"")</f>
        <v/>
      </c>
      <c r="W99" s="158" t="str">
        <f>IFERROR(INDEX('Jan 2019'!$G$2:$BK$158,MATCH('Planning Ngrps'!$A99,'Jan 2019'!$A$2:$A$160,0),MATCH(W$9,'Jan 2019'!$G$1:$BK$1,0))/INDEX('Planning CPRP'!$G$10:$BA$168,MATCH('Planning Ngrps'!$A99,'Planning CPRP'!$A$10:$A$170,0),MATCH('Planning Ngrps'!W$9,'Planning CPRP'!$G$9:$BA$9,0)),"")</f>
        <v/>
      </c>
      <c r="X99" s="158" t="str">
        <f>IFERROR(INDEX('Jan 2019'!$G$2:$BK$158,MATCH('Planning Ngrps'!$A99,'Jan 2019'!$A$2:$A$160,0),MATCH(X$9,'Jan 2019'!$G$1:$BK$1,0))/INDEX('Planning CPRP'!$G$10:$BA$168,MATCH('Planning Ngrps'!$A99,'Planning CPRP'!$A$10:$A$170,0),MATCH('Planning Ngrps'!X$9,'Planning CPRP'!$G$9:$BA$9,0)),"")</f>
        <v/>
      </c>
      <c r="Y99" s="158" t="str">
        <f>IFERROR(INDEX('Jan 2019'!$G$2:$BK$158,MATCH('Planning Ngrps'!$A99,'Jan 2019'!$A$2:$A$160,0),MATCH(Y$9,'Jan 2019'!$G$1:$BK$1,0))/INDEX('Planning CPRP'!$G$10:$BA$168,MATCH('Planning Ngrps'!$A99,'Planning CPRP'!$A$10:$A$170,0),MATCH('Planning Ngrps'!Y$9,'Planning CPRP'!$G$9:$BA$9,0)),"")</f>
        <v/>
      </c>
      <c r="Z99" s="158" t="str">
        <f>IFERROR(INDEX('Jan 2019'!$G$2:$BK$158,MATCH('Planning Ngrps'!$A99,'Jan 2019'!$A$2:$A$160,0),MATCH(Z$9,'Jan 2019'!$G$1:$BK$1,0))/INDEX('Planning CPRP'!$G$10:$BA$168,MATCH('Planning Ngrps'!$A99,'Planning CPRP'!$A$10:$A$170,0),MATCH('Planning Ngrps'!Z$9,'Planning CPRP'!$G$9:$BA$9,0)),"")</f>
        <v/>
      </c>
      <c r="AA99" s="158" t="str">
        <f>IFERROR(INDEX('Jan 2019'!$G$2:$BK$158,MATCH('Planning Ngrps'!$A99,'Jan 2019'!$A$2:$A$160,0),MATCH(AA$9,'Jan 2019'!$G$1:$BK$1,0))/INDEX('Planning CPRP'!$G$10:$BA$168,MATCH('Planning Ngrps'!$A99,'Planning CPRP'!$A$10:$A$170,0),MATCH('Planning Ngrps'!AA$9,'Planning CPRP'!$G$9:$BA$9,0)),"")</f>
        <v/>
      </c>
      <c r="AB99" s="158" t="str">
        <f>IFERROR(INDEX('Jan 2019'!$G$2:$BK$158,MATCH('Planning Ngrps'!$A99,'Jan 2019'!$A$2:$A$160,0),MATCH(AB$9,'Jan 2019'!$G$1:$BK$1,0))/INDEX('Planning CPRP'!$G$10:$BA$168,MATCH('Planning Ngrps'!$A99,'Planning CPRP'!$A$10:$A$170,0),MATCH('Planning Ngrps'!AB$9,'Planning CPRP'!$G$9:$BA$9,0)),"")</f>
        <v/>
      </c>
      <c r="AC99" s="158" t="str">
        <f>IFERROR(INDEX('Jan 2019'!$G$2:$BK$158,MATCH('Planning Ngrps'!$A99,'Jan 2019'!$A$2:$A$160,0),MATCH(AC$9,'Jan 2019'!$G$1:$BK$1,0))/INDEX('Planning CPRP'!$G$10:$BA$168,MATCH('Planning Ngrps'!$A99,'Planning CPRP'!$A$10:$A$170,0),MATCH('Planning Ngrps'!AC$9,'Planning CPRP'!$G$9:$BA$9,0)),"")</f>
        <v/>
      </c>
      <c r="AD99" s="158" t="str">
        <f>IFERROR(INDEX('Jan 2019'!$G$2:$BK$158,MATCH('Planning Ngrps'!$A99,'Jan 2019'!$A$2:$A$160,0),MATCH(AD$9,'Jan 2019'!$G$1:$BK$1,0))/INDEX('Planning CPRP'!$G$10:$BA$168,MATCH('Planning Ngrps'!$A99,'Planning CPRP'!$A$10:$A$170,0),MATCH('Planning Ngrps'!AD$9,'Planning CPRP'!$G$9:$BA$9,0)),"")</f>
        <v/>
      </c>
      <c r="AE99" s="158" t="str">
        <f>IFERROR(INDEX('Jan 2019'!$G$2:$BK$158,MATCH('Planning Ngrps'!$A99,'Jan 2019'!$A$2:$A$160,0),MATCH(AE$9,'Jan 2019'!$G$1:$BK$1,0))/INDEX('Planning CPRP'!$G$10:$BA$168,MATCH('Planning Ngrps'!$A99,'Planning CPRP'!$A$10:$A$170,0),MATCH('Planning Ngrps'!AE$9,'Planning CPRP'!$G$9:$BA$9,0)),"")</f>
        <v/>
      </c>
      <c r="AF99" s="158" t="str">
        <f>IFERROR(INDEX('Jan 2019'!$G$2:$BK$158,MATCH('Planning Ngrps'!$A99,'Jan 2019'!$A$2:$A$160,0),MATCH(AF$9,'Jan 2019'!$G$1:$BK$1,0))/INDEX('Planning CPRP'!$G$10:$BA$168,MATCH('Planning Ngrps'!$A99,'Planning CPRP'!$A$10:$A$170,0),MATCH('Planning Ngrps'!AF$9,'Planning CPRP'!$G$9:$BA$9,0)),"")</f>
        <v/>
      </c>
      <c r="AG99" s="158" t="str">
        <f>IFERROR(INDEX('Jan 2019'!$G$2:$BK$158,MATCH('Planning Ngrps'!$A99,'Jan 2019'!$A$2:$A$160,0),MATCH(AG$9,'Jan 2019'!$G$1:$BK$1,0))/INDEX('Planning CPRP'!$G$10:$BA$168,MATCH('Planning Ngrps'!$A99,'Planning CPRP'!$A$10:$A$170,0),MATCH('Planning Ngrps'!AG$9,'Planning CPRP'!$G$9:$BA$9,0)),"")</f>
        <v/>
      </c>
      <c r="AH99" s="158" t="str">
        <f>IFERROR(INDEX('Jan 2019'!$G$2:$BK$158,MATCH('Planning Ngrps'!$A99,'Jan 2019'!$A$2:$A$160,0),MATCH(AH$9,'Jan 2019'!$G$1:$BK$1,0))/INDEX('Planning CPRP'!$G$10:$BA$168,MATCH('Planning Ngrps'!$A99,'Planning CPRP'!$A$10:$A$170,0),MATCH('Planning Ngrps'!AH$9,'Planning CPRP'!$G$9:$BA$9,0)),"")</f>
        <v/>
      </c>
      <c r="AI99" s="158" t="str">
        <f>IFERROR(INDEX('Jan 2019'!$G$2:$BK$158,MATCH('Planning Ngrps'!$A99,'Jan 2019'!$A$2:$A$160,0),MATCH(AI$9,'Jan 2019'!$G$1:$BK$1,0))/INDEX('Planning CPRP'!$G$10:$BA$168,MATCH('Planning Ngrps'!$A99,'Planning CPRP'!$A$10:$A$170,0),MATCH('Planning Ngrps'!AI$9,'Planning CPRP'!$G$9:$BA$9,0)),"")</f>
        <v/>
      </c>
      <c r="AJ99" s="158" t="str">
        <f>IFERROR(INDEX('Jan 2019'!$G$2:$BK$158,MATCH('Planning Ngrps'!$A99,'Jan 2019'!$A$2:$A$160,0),MATCH(AJ$9,'Jan 2019'!$G$1:$BK$1,0))/INDEX('Planning CPRP'!$G$10:$BA$168,MATCH('Planning Ngrps'!$A99,'Planning CPRP'!$A$10:$A$170,0),MATCH('Planning Ngrps'!AJ$9,'Planning CPRP'!$G$9:$BA$9,0)),"")</f>
        <v/>
      </c>
      <c r="AK99" s="158" t="str">
        <f>IFERROR(INDEX('Jan 2019'!$G$2:$BK$158,MATCH('Planning Ngrps'!$A99,'Jan 2019'!$A$2:$A$160,0),MATCH(AK$9,'Jan 2019'!$G$1:$BK$1,0))/INDEX('Planning CPRP'!$G$10:$BA$168,MATCH('Planning Ngrps'!$A99,'Planning CPRP'!$A$10:$A$170,0),MATCH('Planning Ngrps'!AK$9,'Planning CPRP'!$G$9:$BA$9,0)),"")</f>
        <v/>
      </c>
      <c r="AL99" s="158" t="str">
        <f>IFERROR(INDEX('Jan 2019'!$G$2:$BK$158,MATCH('Planning Ngrps'!$A99,'Jan 2019'!$A$2:$A$160,0),MATCH(AL$9,'Jan 2019'!$G$1:$BK$1,0))/INDEX('Planning CPRP'!$G$10:$BA$168,MATCH('Planning Ngrps'!$A99,'Planning CPRP'!$A$10:$A$170,0),MATCH('Planning Ngrps'!AL$9,'Planning CPRP'!$G$9:$BA$9,0)),"")</f>
        <v/>
      </c>
      <c r="AM99" s="158" t="str">
        <f>IFERROR(INDEX('Jan 2019'!$G$2:$BK$158,MATCH('Planning Ngrps'!$A99,'Jan 2019'!$A$2:$A$160,0),MATCH(AM$9,'Jan 2019'!$G$1:$BK$1,0))/INDEX('Planning CPRP'!$G$10:$BA$168,MATCH('Planning Ngrps'!$A99,'Planning CPRP'!$A$10:$A$170,0),MATCH('Planning Ngrps'!AM$9,'Planning CPRP'!$G$9:$BA$9,0)),"")</f>
        <v/>
      </c>
      <c r="AN99" s="158" t="str">
        <f>IFERROR(INDEX('Jan 2019'!$G$2:$BK$158,MATCH('Planning Ngrps'!$A99,'Jan 2019'!$A$2:$A$160,0),MATCH(AN$9,'Jan 2019'!$G$1:$BK$1,0))/INDEX('Planning CPRP'!$G$10:$BA$168,MATCH('Planning Ngrps'!$A99,'Planning CPRP'!$A$10:$A$170,0),MATCH('Planning Ngrps'!AN$9,'Planning CPRP'!$G$9:$BA$9,0)),"")</f>
        <v/>
      </c>
      <c r="AO99" s="158" t="str">
        <f>IFERROR(INDEX('Jan 2019'!$G$2:$BK$158,MATCH('Planning Ngrps'!$A99,'Jan 2019'!$A$2:$A$160,0),MATCH(AO$9,'Jan 2019'!$G$1:$BK$1,0))/INDEX('Planning CPRP'!$G$10:$BA$168,MATCH('Planning Ngrps'!$A99,'Planning CPRP'!$A$10:$A$170,0),MATCH('Planning Ngrps'!AO$9,'Planning CPRP'!$G$9:$BA$9,0)),"")</f>
        <v/>
      </c>
      <c r="AP99" s="158" t="str">
        <f>IFERROR(INDEX('Jan 2019'!$G$2:$BK$158,MATCH('Planning Ngrps'!$A99,'Jan 2019'!$A$2:$A$160,0),MATCH(AP$9,'Jan 2019'!$G$1:$BK$1,0))/INDEX('Planning CPRP'!$G$10:$BA$168,MATCH('Planning Ngrps'!$A99,'Planning CPRP'!$A$10:$A$170,0),MATCH('Planning Ngrps'!AP$9,'Planning CPRP'!$G$9:$BA$9,0)),"")</f>
        <v/>
      </c>
      <c r="AQ99" s="158" t="str">
        <f>IFERROR(INDEX('Jan 2019'!$G$2:$BK$158,MATCH('Planning Ngrps'!$A99,'Jan 2019'!$A$2:$A$160,0),MATCH(AQ$9,'Jan 2019'!$G$1:$BK$1,0))/INDEX('Planning CPRP'!$G$10:$BA$168,MATCH('Planning Ngrps'!$A99,'Planning CPRP'!$A$10:$A$170,0),MATCH('Planning Ngrps'!AQ$9,'Planning CPRP'!$G$9:$BA$9,0)),"")</f>
        <v/>
      </c>
      <c r="AR99" s="158" t="str">
        <f>IFERROR(INDEX('Jan 2019'!$G$2:$BK$158,MATCH('Planning Ngrps'!$A99,'Jan 2019'!$A$2:$A$160,0),MATCH(AR$9,'Jan 2019'!$G$1:$BK$1,0))/INDEX('Planning CPRP'!$G$10:$BA$168,MATCH('Planning Ngrps'!$A99,'Planning CPRP'!$A$10:$A$170,0),MATCH('Planning Ngrps'!AR$9,'Planning CPRP'!$G$9:$BA$9,0)),"")</f>
        <v/>
      </c>
      <c r="AS99" s="158" t="str">
        <f>IFERROR(INDEX('Jan 2019'!$G$2:$BK$158,MATCH('Planning Ngrps'!$A99,'Jan 2019'!$A$2:$A$160,0),MATCH(AS$9,'Jan 2019'!$G$1:$BK$1,0))/INDEX('Planning CPRP'!$G$10:$BA$168,MATCH('Planning Ngrps'!$A99,'Planning CPRP'!$A$10:$A$170,0),MATCH('Planning Ngrps'!AS$9,'Planning CPRP'!$G$9:$BA$9,0)),"")</f>
        <v/>
      </c>
      <c r="AT99" s="158" t="str">
        <f>IFERROR(INDEX('Jan 2019'!$G$2:$BK$158,MATCH('Planning Ngrps'!$A99,'Jan 2019'!$A$2:$A$160,0),MATCH(AT$9,'Jan 2019'!$G$1:$BK$1,0))/INDEX('Planning CPRP'!$G$10:$BA$168,MATCH('Planning Ngrps'!$A99,'Planning CPRP'!$A$10:$A$170,0),MATCH('Planning Ngrps'!AT$9,'Planning CPRP'!$G$9:$BA$9,0)),"")</f>
        <v/>
      </c>
      <c r="AU99" s="158" t="str">
        <f>IFERROR(INDEX('Jan 2019'!$G$2:$BK$158,MATCH('Planning Ngrps'!$A99,'Jan 2019'!$A$2:$A$160,0),MATCH(AU$9,'Jan 2019'!$G$1:$BK$1,0))/INDEX('Planning CPRP'!$G$10:$BA$168,MATCH('Planning Ngrps'!$A99,'Planning CPRP'!$A$10:$A$170,0),MATCH('Planning Ngrps'!AU$9,'Planning CPRP'!$G$9:$BA$9,0)),"")</f>
        <v/>
      </c>
      <c r="AV99" s="158" t="str">
        <f>IFERROR(INDEX('Jan 2019'!$G$2:$BK$158,MATCH('Planning Ngrps'!$A99,'Jan 2019'!$A$2:$A$160,0),MATCH(AV$9,'Jan 2019'!$G$1:$BK$1,0))/INDEX('Planning CPRP'!$G$10:$BA$168,MATCH('Planning Ngrps'!$A99,'Planning CPRP'!$A$10:$A$170,0),MATCH('Planning Ngrps'!AV$9,'Planning CPRP'!$G$9:$BA$9,0)),"")</f>
        <v/>
      </c>
      <c r="AW99" s="158" t="str">
        <f>IFERROR(INDEX('Jan 2019'!$G$2:$BK$158,MATCH('Planning Ngrps'!$A99,'Jan 2019'!$A$2:$A$160,0),MATCH(AW$9,'Jan 2019'!$G$1:$BK$1,0))/INDEX('Planning CPRP'!$G$10:$BA$168,MATCH('Planning Ngrps'!$A99,'Planning CPRP'!$A$10:$A$170,0),MATCH('Planning Ngrps'!AW$9,'Planning CPRP'!$G$9:$BA$9,0)),"")</f>
        <v/>
      </c>
      <c r="AX99" s="158" t="str">
        <f>IFERROR(INDEX('Jan 2019'!$G$2:$BK$158,MATCH('Planning Ngrps'!$A99,'Jan 2019'!$A$2:$A$160,0),MATCH(AX$9,'Jan 2019'!$G$1:$BK$1,0))/INDEX('Planning CPRP'!$G$10:$BA$168,MATCH('Planning Ngrps'!$A99,'Planning CPRP'!$A$10:$A$170,0),MATCH('Planning Ngrps'!AX$9,'Planning CPRP'!$G$9:$BA$9,0)),"")</f>
        <v/>
      </c>
      <c r="AY99" s="158" t="str">
        <f>IFERROR(INDEX('Jan 2019'!$G$2:$BK$158,MATCH('Planning Ngrps'!$A99,'Jan 2019'!$A$2:$A$160,0),MATCH(AY$9,'Jan 2019'!$G$1:$BK$1,0))/INDEX('Planning CPRP'!$G$10:$BA$168,MATCH('Planning Ngrps'!$A99,'Planning CPRP'!$A$10:$A$170,0),MATCH('Planning Ngrps'!AY$9,'Planning CPRP'!$G$9:$BA$9,0)),"")</f>
        <v/>
      </c>
      <c r="AZ99" s="158" t="str">
        <f>IFERROR(INDEX('Jan 2019'!$G$2:$BK$158,MATCH('Planning Ngrps'!$A99,'Jan 2019'!$A$2:$A$160,0),MATCH(AZ$9,'Jan 2019'!$G$1:$BK$1,0))/INDEX('Planning CPRP'!$G$10:$BA$168,MATCH('Planning Ngrps'!$A99,'Planning CPRP'!$A$10:$A$170,0),MATCH('Planning Ngrps'!AZ$9,'Planning CPRP'!$G$9:$BA$9,0)),"")</f>
        <v/>
      </c>
      <c r="BA99" s="158" t="str">
        <f>IFERROR(INDEX('Jan 2019'!$G$2:$BK$158,MATCH('Planning Ngrps'!$A99,'Jan 2019'!$A$2:$A$160,0),MATCH(BA$9,'Jan 2019'!$G$1:$BK$1,0))/INDEX('Planning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IFERROR(INDEX('Jan 2019'!$G$2:$BK$158,MATCH('Planning Ngrps'!$A100,'Jan 2019'!$A$2:$A$160,0),MATCH(G$9,'Jan 2019'!$G$1:$BK$1,0))/INDEX('Planning CPRP'!$G$10:$BA$168,MATCH('Planning Ngrps'!$A100,'Planning CPRP'!$A$10:$A$170,0),MATCH('Planning Ngrps'!G$9,'Planning CPRP'!$G$9:$BA$9,0)),"")</f>
        <v/>
      </c>
      <c r="H100" s="158" t="str">
        <f>IFERROR(INDEX('Jan 2019'!$G$2:$BK$158,MATCH('Planning Ngrps'!$A100,'Jan 2019'!$A$2:$A$160,0),MATCH(H$9,'Jan 2019'!$G$1:$BK$1,0))/INDEX('Planning CPRP'!$G$10:$BA$168,MATCH('Planning Ngrps'!$A100,'Planning CPRP'!$A$10:$A$170,0),MATCH('Planning Ngrps'!H$9,'Planning CPRP'!$G$9:$BA$9,0)),"")</f>
        <v/>
      </c>
      <c r="I100" s="158" t="str">
        <f>IFERROR(INDEX('Jan 2019'!$G$2:$BK$158,MATCH('Planning Ngrps'!$A100,'Jan 2019'!$A$2:$A$160,0),MATCH(I$9,'Jan 2019'!$G$1:$BK$1,0))/INDEX('Planning CPRP'!$G$10:$BA$168,MATCH('Planning Ngrps'!$A100,'Planning CPRP'!$A$10:$A$170,0),MATCH('Planning Ngrps'!I$9,'Planning CPRP'!$G$9:$BA$9,0)),"")</f>
        <v/>
      </c>
      <c r="J100" s="158" t="str">
        <f>IFERROR(INDEX('Jan 2019'!$G$2:$BK$158,MATCH('Planning Ngrps'!$A100,'Jan 2019'!$A$2:$A$160,0),MATCH(J$9,'Jan 2019'!$G$1:$BK$1,0))/INDEX('Planning CPRP'!$G$10:$BA$168,MATCH('Planning Ngrps'!$A100,'Planning CPRP'!$A$10:$A$170,0),MATCH('Planning Ngrps'!J$9,'Planning CPRP'!$G$9:$BA$9,0)),"")</f>
        <v/>
      </c>
      <c r="K100" s="158" t="str">
        <f>IFERROR(INDEX('Jan 2019'!$G$2:$BK$158,MATCH('Planning Ngrps'!$A100,'Jan 2019'!$A$2:$A$160,0),MATCH(K$9,'Jan 2019'!$G$1:$BK$1,0))/INDEX('Planning CPRP'!$G$10:$BA$168,MATCH('Planning Ngrps'!$A100,'Planning CPRP'!$A$10:$A$170,0),MATCH('Planning Ngrps'!K$9,'Planning CPRP'!$G$9:$BA$9,0)),"")</f>
        <v/>
      </c>
      <c r="L100" s="158" t="str">
        <f>IFERROR(INDEX('Jan 2019'!$G$2:$BK$158,MATCH('Planning Ngrps'!$A100,'Jan 2019'!$A$2:$A$160,0),MATCH(L$9,'Jan 2019'!$G$1:$BK$1,0))/INDEX('Planning CPRP'!$G$10:$BA$168,MATCH('Planning Ngrps'!$A100,'Planning CPRP'!$A$10:$A$170,0),MATCH('Planning Ngrps'!L$9,'Planning CPRP'!$G$9:$BA$9,0)),"")</f>
        <v/>
      </c>
      <c r="M100" s="158" t="str">
        <f>IFERROR(INDEX('Jan 2019'!$G$2:$BK$158,MATCH('Planning Ngrps'!$A100,'Jan 2019'!$A$2:$A$160,0),MATCH(M$9,'Jan 2019'!$G$1:$BK$1,0))/INDEX('Planning CPRP'!$G$10:$BA$168,MATCH('Planning Ngrps'!$A100,'Planning CPRP'!$A$10:$A$170,0),MATCH('Planning Ngrps'!M$9,'Planning CPRP'!$G$9:$BA$9,0)),"")</f>
        <v/>
      </c>
      <c r="N100" s="158" t="str">
        <f>IFERROR(INDEX('Jan 2019'!$G$2:$BK$158,MATCH('Planning Ngrps'!$A100,'Jan 2019'!$A$2:$A$160,0),MATCH(N$9,'Jan 2019'!$G$1:$BK$1,0))/INDEX('Planning CPRP'!$G$10:$BA$168,MATCH('Planning Ngrps'!$A100,'Planning CPRP'!$A$10:$A$170,0),MATCH('Planning Ngrps'!N$9,'Planning CPRP'!$G$9:$BA$9,0)),"")</f>
        <v/>
      </c>
      <c r="O100" s="158" t="str">
        <f>IFERROR(INDEX('Jan 2019'!$G$2:$BK$158,MATCH('Planning Ngrps'!$A100,'Jan 2019'!$A$2:$A$160,0),MATCH(O$9,'Jan 2019'!$G$1:$BK$1,0))/INDEX('Planning CPRP'!$G$10:$BA$168,MATCH('Planning Ngrps'!$A100,'Planning CPRP'!$A$10:$A$170,0),MATCH('Planning Ngrps'!O$9,'Planning CPRP'!$G$9:$BA$9,0)),"")</f>
        <v/>
      </c>
      <c r="P100" s="158" t="str">
        <f>IFERROR(INDEX('Jan 2019'!$G$2:$BK$158,MATCH('Planning Ngrps'!$A100,'Jan 2019'!$A$2:$A$160,0),MATCH(P$9,'Jan 2019'!$G$1:$BK$1,0))/INDEX('Planning CPRP'!$G$10:$BA$168,MATCH('Planning Ngrps'!$A100,'Planning CPRP'!$A$10:$A$170,0),MATCH('Planning Ngrps'!P$9,'Planning CPRP'!$G$9:$BA$9,0)),"")</f>
        <v/>
      </c>
      <c r="Q100" s="158" t="str">
        <f>IFERROR(INDEX('Jan 2019'!$G$2:$BK$158,MATCH('Planning Ngrps'!$A100,'Jan 2019'!$A$2:$A$160,0),MATCH(Q$9,'Jan 2019'!$G$1:$BK$1,0))/INDEX('Planning CPRP'!$G$10:$BA$168,MATCH('Planning Ngrps'!$A100,'Planning CPRP'!$A$10:$A$170,0),MATCH('Planning Ngrps'!Q$9,'Planning CPRP'!$G$9:$BA$9,0)),"")</f>
        <v/>
      </c>
      <c r="R100" s="158" t="str">
        <f>IFERROR(INDEX('Jan 2019'!$G$2:$BK$158,MATCH('Planning Ngrps'!$A100,'Jan 2019'!$A$2:$A$160,0),MATCH(R$9,'Jan 2019'!$G$1:$BK$1,0))/INDEX('Planning CPRP'!$G$10:$BA$168,MATCH('Planning Ngrps'!$A100,'Planning CPRP'!$A$10:$A$170,0),MATCH('Planning Ngrps'!R$9,'Planning CPRP'!$G$9:$BA$9,0)),"")</f>
        <v/>
      </c>
      <c r="S100" s="158" t="str">
        <f>IFERROR(INDEX('Jan 2019'!$G$2:$BK$158,MATCH('Planning Ngrps'!$A100,'Jan 2019'!$A$2:$A$160,0),MATCH(S$9,'Jan 2019'!$G$1:$BK$1,0))/INDEX('Planning CPRP'!$G$10:$BA$168,MATCH('Planning Ngrps'!$A100,'Planning CPRP'!$A$10:$A$170,0),MATCH('Planning Ngrps'!S$9,'Planning CPRP'!$G$9:$BA$9,0)),"")</f>
        <v/>
      </c>
      <c r="T100" s="158" t="str">
        <f>IFERROR(INDEX('Jan 2019'!$G$2:$BK$158,MATCH('Planning Ngrps'!$A100,'Jan 2019'!$A$2:$A$160,0),MATCH(T$9,'Jan 2019'!$G$1:$BK$1,0))/INDEX('Planning CPRP'!$G$10:$BA$168,MATCH('Planning Ngrps'!$A100,'Planning CPRP'!$A$10:$A$170,0),MATCH('Planning Ngrps'!T$9,'Planning CPRP'!$G$9:$BA$9,0)),"")</f>
        <v/>
      </c>
      <c r="U100" s="158" t="str">
        <f>IFERROR(INDEX('Jan 2019'!$G$2:$BK$158,MATCH('Planning Ngrps'!$A100,'Jan 2019'!$A$2:$A$160,0),MATCH(U$9,'Jan 2019'!$G$1:$BK$1,0))/INDEX('Planning CPRP'!$G$10:$BA$168,MATCH('Planning Ngrps'!$A100,'Planning CPRP'!$A$10:$A$170,0),MATCH('Planning Ngrps'!U$9,'Planning CPRP'!$G$9:$BA$9,0)),"")</f>
        <v/>
      </c>
      <c r="V100" s="158" t="str">
        <f>IFERROR(INDEX('Jan 2019'!$G$2:$BK$158,MATCH('Planning Ngrps'!$A100,'Jan 2019'!$A$2:$A$160,0),MATCH(V$9,'Jan 2019'!$G$1:$BK$1,0))/INDEX('Planning CPRP'!$G$10:$BA$168,MATCH('Planning Ngrps'!$A100,'Planning CPRP'!$A$10:$A$170,0),MATCH('Planning Ngrps'!V$9,'Planning CPRP'!$G$9:$BA$9,0)),"")</f>
        <v/>
      </c>
      <c r="W100" s="158" t="str">
        <f>IFERROR(INDEX('Jan 2019'!$G$2:$BK$158,MATCH('Planning Ngrps'!$A100,'Jan 2019'!$A$2:$A$160,0),MATCH(W$9,'Jan 2019'!$G$1:$BK$1,0))/INDEX('Planning CPRP'!$G$10:$BA$168,MATCH('Planning Ngrps'!$A100,'Planning CPRP'!$A$10:$A$170,0),MATCH('Planning Ngrps'!W$9,'Planning CPRP'!$G$9:$BA$9,0)),"")</f>
        <v/>
      </c>
      <c r="X100" s="158" t="str">
        <f>IFERROR(INDEX('Jan 2019'!$G$2:$BK$158,MATCH('Planning Ngrps'!$A100,'Jan 2019'!$A$2:$A$160,0),MATCH(X$9,'Jan 2019'!$G$1:$BK$1,0))/INDEX('Planning CPRP'!$G$10:$BA$168,MATCH('Planning Ngrps'!$A100,'Planning CPRP'!$A$10:$A$170,0),MATCH('Planning Ngrps'!X$9,'Planning CPRP'!$G$9:$BA$9,0)),"")</f>
        <v/>
      </c>
      <c r="Y100" s="158" t="str">
        <f>IFERROR(INDEX('Jan 2019'!$G$2:$BK$158,MATCH('Planning Ngrps'!$A100,'Jan 2019'!$A$2:$A$160,0),MATCH(Y$9,'Jan 2019'!$G$1:$BK$1,0))/INDEX('Planning CPRP'!$G$10:$BA$168,MATCH('Planning Ngrps'!$A100,'Planning CPRP'!$A$10:$A$170,0),MATCH('Planning Ngrps'!Y$9,'Planning CPRP'!$G$9:$BA$9,0)),"")</f>
        <v/>
      </c>
      <c r="Z100" s="158" t="str">
        <f>IFERROR(INDEX('Jan 2019'!$G$2:$BK$158,MATCH('Planning Ngrps'!$A100,'Jan 2019'!$A$2:$A$160,0),MATCH(Z$9,'Jan 2019'!$G$1:$BK$1,0))/INDEX('Planning CPRP'!$G$10:$BA$168,MATCH('Planning Ngrps'!$A100,'Planning CPRP'!$A$10:$A$170,0),MATCH('Planning Ngrps'!Z$9,'Planning CPRP'!$G$9:$BA$9,0)),"")</f>
        <v/>
      </c>
      <c r="AA100" s="158" t="str">
        <f>IFERROR(INDEX('Jan 2019'!$G$2:$BK$158,MATCH('Planning Ngrps'!$A100,'Jan 2019'!$A$2:$A$160,0),MATCH(AA$9,'Jan 2019'!$G$1:$BK$1,0))/INDEX('Planning CPRP'!$G$10:$BA$168,MATCH('Planning Ngrps'!$A100,'Planning CPRP'!$A$10:$A$170,0),MATCH('Planning Ngrps'!AA$9,'Planning CPRP'!$G$9:$BA$9,0)),"")</f>
        <v/>
      </c>
      <c r="AB100" s="158" t="str">
        <f>IFERROR(INDEX('Jan 2019'!$G$2:$BK$158,MATCH('Planning Ngrps'!$A100,'Jan 2019'!$A$2:$A$160,0),MATCH(AB$9,'Jan 2019'!$G$1:$BK$1,0))/INDEX('Planning CPRP'!$G$10:$BA$168,MATCH('Planning Ngrps'!$A100,'Planning CPRP'!$A$10:$A$170,0),MATCH('Planning Ngrps'!AB$9,'Planning CPRP'!$G$9:$BA$9,0)),"")</f>
        <v/>
      </c>
      <c r="AC100" s="158" t="str">
        <f>IFERROR(INDEX('Jan 2019'!$G$2:$BK$158,MATCH('Planning Ngrps'!$A100,'Jan 2019'!$A$2:$A$160,0),MATCH(AC$9,'Jan 2019'!$G$1:$BK$1,0))/INDEX('Planning CPRP'!$G$10:$BA$168,MATCH('Planning Ngrps'!$A100,'Planning CPRP'!$A$10:$A$170,0),MATCH('Planning Ngrps'!AC$9,'Planning CPRP'!$G$9:$BA$9,0)),"")</f>
        <v/>
      </c>
      <c r="AD100" s="158" t="str">
        <f>IFERROR(INDEX('Jan 2019'!$G$2:$BK$158,MATCH('Planning Ngrps'!$A100,'Jan 2019'!$A$2:$A$160,0),MATCH(AD$9,'Jan 2019'!$G$1:$BK$1,0))/INDEX('Planning CPRP'!$G$10:$BA$168,MATCH('Planning Ngrps'!$A100,'Planning CPRP'!$A$10:$A$170,0),MATCH('Planning Ngrps'!AD$9,'Planning CPRP'!$G$9:$BA$9,0)),"")</f>
        <v/>
      </c>
      <c r="AE100" s="158" t="str">
        <f>IFERROR(INDEX('Jan 2019'!$G$2:$BK$158,MATCH('Planning Ngrps'!$A100,'Jan 2019'!$A$2:$A$160,0),MATCH(AE$9,'Jan 2019'!$G$1:$BK$1,0))/INDEX('Planning CPRP'!$G$10:$BA$168,MATCH('Planning Ngrps'!$A100,'Planning CPRP'!$A$10:$A$170,0),MATCH('Planning Ngrps'!AE$9,'Planning CPRP'!$G$9:$BA$9,0)),"")</f>
        <v/>
      </c>
      <c r="AF100" s="158" t="str">
        <f>IFERROR(INDEX('Jan 2019'!$G$2:$BK$158,MATCH('Planning Ngrps'!$A100,'Jan 2019'!$A$2:$A$160,0),MATCH(AF$9,'Jan 2019'!$G$1:$BK$1,0))/INDEX('Planning CPRP'!$G$10:$BA$168,MATCH('Planning Ngrps'!$A100,'Planning CPRP'!$A$10:$A$170,0),MATCH('Planning Ngrps'!AF$9,'Planning CPRP'!$G$9:$BA$9,0)),"")</f>
        <v/>
      </c>
      <c r="AG100" s="158" t="str">
        <f>IFERROR(INDEX('Jan 2019'!$G$2:$BK$158,MATCH('Planning Ngrps'!$A100,'Jan 2019'!$A$2:$A$160,0),MATCH(AG$9,'Jan 2019'!$G$1:$BK$1,0))/INDEX('Planning CPRP'!$G$10:$BA$168,MATCH('Planning Ngrps'!$A100,'Planning CPRP'!$A$10:$A$170,0),MATCH('Planning Ngrps'!AG$9,'Planning CPRP'!$G$9:$BA$9,0)),"")</f>
        <v/>
      </c>
      <c r="AH100" s="158" t="str">
        <f>IFERROR(INDEX('Jan 2019'!$G$2:$BK$158,MATCH('Planning Ngrps'!$A100,'Jan 2019'!$A$2:$A$160,0),MATCH(AH$9,'Jan 2019'!$G$1:$BK$1,0))/INDEX('Planning CPRP'!$G$10:$BA$168,MATCH('Planning Ngrps'!$A100,'Planning CPRP'!$A$10:$A$170,0),MATCH('Planning Ngrps'!AH$9,'Planning CPRP'!$G$9:$BA$9,0)),"")</f>
        <v/>
      </c>
      <c r="AI100" s="158" t="str">
        <f>IFERROR(INDEX('Jan 2019'!$G$2:$BK$158,MATCH('Planning Ngrps'!$A100,'Jan 2019'!$A$2:$A$160,0),MATCH(AI$9,'Jan 2019'!$G$1:$BK$1,0))/INDEX('Planning CPRP'!$G$10:$BA$168,MATCH('Planning Ngrps'!$A100,'Planning CPRP'!$A$10:$A$170,0),MATCH('Planning Ngrps'!AI$9,'Planning CPRP'!$G$9:$BA$9,0)),"")</f>
        <v/>
      </c>
      <c r="AJ100" s="158" t="str">
        <f>IFERROR(INDEX('Jan 2019'!$G$2:$BK$158,MATCH('Planning Ngrps'!$A100,'Jan 2019'!$A$2:$A$160,0),MATCH(AJ$9,'Jan 2019'!$G$1:$BK$1,0))/INDEX('Planning CPRP'!$G$10:$BA$168,MATCH('Planning Ngrps'!$A100,'Planning CPRP'!$A$10:$A$170,0),MATCH('Planning Ngrps'!AJ$9,'Planning CPRP'!$G$9:$BA$9,0)),"")</f>
        <v/>
      </c>
      <c r="AK100" s="158" t="str">
        <f>IFERROR(INDEX('Jan 2019'!$G$2:$BK$158,MATCH('Planning Ngrps'!$A100,'Jan 2019'!$A$2:$A$160,0),MATCH(AK$9,'Jan 2019'!$G$1:$BK$1,0))/INDEX('Planning CPRP'!$G$10:$BA$168,MATCH('Planning Ngrps'!$A100,'Planning CPRP'!$A$10:$A$170,0),MATCH('Planning Ngrps'!AK$9,'Planning CPRP'!$G$9:$BA$9,0)),"")</f>
        <v/>
      </c>
      <c r="AL100" s="158" t="str">
        <f>IFERROR(INDEX('Jan 2019'!$G$2:$BK$158,MATCH('Planning Ngrps'!$A100,'Jan 2019'!$A$2:$A$160,0),MATCH(AL$9,'Jan 2019'!$G$1:$BK$1,0))/INDEX('Planning CPRP'!$G$10:$BA$168,MATCH('Planning Ngrps'!$A100,'Planning CPRP'!$A$10:$A$170,0),MATCH('Planning Ngrps'!AL$9,'Planning CPRP'!$G$9:$BA$9,0)),"")</f>
        <v/>
      </c>
      <c r="AM100" s="158" t="str">
        <f>IFERROR(INDEX('Jan 2019'!$G$2:$BK$158,MATCH('Planning Ngrps'!$A100,'Jan 2019'!$A$2:$A$160,0),MATCH(AM$9,'Jan 2019'!$G$1:$BK$1,0))/INDEX('Planning CPRP'!$G$10:$BA$168,MATCH('Planning Ngrps'!$A100,'Planning CPRP'!$A$10:$A$170,0),MATCH('Planning Ngrps'!AM$9,'Planning CPRP'!$G$9:$BA$9,0)),"")</f>
        <v/>
      </c>
      <c r="AN100" s="158" t="str">
        <f>IFERROR(INDEX('Jan 2019'!$G$2:$BK$158,MATCH('Planning Ngrps'!$A100,'Jan 2019'!$A$2:$A$160,0),MATCH(AN$9,'Jan 2019'!$G$1:$BK$1,0))/INDEX('Planning CPRP'!$G$10:$BA$168,MATCH('Planning Ngrps'!$A100,'Planning CPRP'!$A$10:$A$170,0),MATCH('Planning Ngrps'!AN$9,'Planning CPRP'!$G$9:$BA$9,0)),"")</f>
        <v/>
      </c>
      <c r="AO100" s="158" t="str">
        <f>IFERROR(INDEX('Jan 2019'!$G$2:$BK$158,MATCH('Planning Ngrps'!$A100,'Jan 2019'!$A$2:$A$160,0),MATCH(AO$9,'Jan 2019'!$G$1:$BK$1,0))/INDEX('Planning CPRP'!$G$10:$BA$168,MATCH('Planning Ngrps'!$A100,'Planning CPRP'!$A$10:$A$170,0),MATCH('Planning Ngrps'!AO$9,'Planning CPRP'!$G$9:$BA$9,0)),"")</f>
        <v/>
      </c>
      <c r="AP100" s="158" t="str">
        <f>IFERROR(INDEX('Jan 2019'!$G$2:$BK$158,MATCH('Planning Ngrps'!$A100,'Jan 2019'!$A$2:$A$160,0),MATCH(AP$9,'Jan 2019'!$G$1:$BK$1,0))/INDEX('Planning CPRP'!$G$10:$BA$168,MATCH('Planning Ngrps'!$A100,'Planning CPRP'!$A$10:$A$170,0),MATCH('Planning Ngrps'!AP$9,'Planning CPRP'!$G$9:$BA$9,0)),"")</f>
        <v/>
      </c>
      <c r="AQ100" s="158" t="str">
        <f>IFERROR(INDEX('Jan 2019'!$G$2:$BK$158,MATCH('Planning Ngrps'!$A100,'Jan 2019'!$A$2:$A$160,0),MATCH(AQ$9,'Jan 2019'!$G$1:$BK$1,0))/INDEX('Planning CPRP'!$G$10:$BA$168,MATCH('Planning Ngrps'!$A100,'Planning CPRP'!$A$10:$A$170,0),MATCH('Planning Ngrps'!AQ$9,'Planning CPRP'!$G$9:$BA$9,0)),"")</f>
        <v/>
      </c>
      <c r="AR100" s="158" t="str">
        <f>IFERROR(INDEX('Jan 2019'!$G$2:$BK$158,MATCH('Planning Ngrps'!$A100,'Jan 2019'!$A$2:$A$160,0),MATCH(AR$9,'Jan 2019'!$G$1:$BK$1,0))/INDEX('Planning CPRP'!$G$10:$BA$168,MATCH('Planning Ngrps'!$A100,'Planning CPRP'!$A$10:$A$170,0),MATCH('Planning Ngrps'!AR$9,'Planning CPRP'!$G$9:$BA$9,0)),"")</f>
        <v/>
      </c>
      <c r="AS100" s="158" t="str">
        <f>IFERROR(INDEX('Jan 2019'!$G$2:$BK$158,MATCH('Planning Ngrps'!$A100,'Jan 2019'!$A$2:$A$160,0),MATCH(AS$9,'Jan 2019'!$G$1:$BK$1,0))/INDEX('Planning CPRP'!$G$10:$BA$168,MATCH('Planning Ngrps'!$A100,'Planning CPRP'!$A$10:$A$170,0),MATCH('Planning Ngrps'!AS$9,'Planning CPRP'!$G$9:$BA$9,0)),"")</f>
        <v/>
      </c>
      <c r="AT100" s="158" t="str">
        <f>IFERROR(INDEX('Jan 2019'!$G$2:$BK$158,MATCH('Planning Ngrps'!$A100,'Jan 2019'!$A$2:$A$160,0),MATCH(AT$9,'Jan 2019'!$G$1:$BK$1,0))/INDEX('Planning CPRP'!$G$10:$BA$168,MATCH('Planning Ngrps'!$A100,'Planning CPRP'!$A$10:$A$170,0),MATCH('Planning Ngrps'!AT$9,'Planning CPRP'!$G$9:$BA$9,0)),"")</f>
        <v/>
      </c>
      <c r="AU100" s="158" t="str">
        <f>IFERROR(INDEX('Jan 2019'!$G$2:$BK$158,MATCH('Planning Ngrps'!$A100,'Jan 2019'!$A$2:$A$160,0),MATCH(AU$9,'Jan 2019'!$G$1:$BK$1,0))/INDEX('Planning CPRP'!$G$10:$BA$168,MATCH('Planning Ngrps'!$A100,'Planning CPRP'!$A$10:$A$170,0),MATCH('Planning Ngrps'!AU$9,'Planning CPRP'!$G$9:$BA$9,0)),"")</f>
        <v/>
      </c>
      <c r="AV100" s="158" t="str">
        <f>IFERROR(INDEX('Jan 2019'!$G$2:$BK$158,MATCH('Planning Ngrps'!$A100,'Jan 2019'!$A$2:$A$160,0),MATCH(AV$9,'Jan 2019'!$G$1:$BK$1,0))/INDEX('Planning CPRP'!$G$10:$BA$168,MATCH('Planning Ngrps'!$A100,'Planning CPRP'!$A$10:$A$170,0),MATCH('Planning Ngrps'!AV$9,'Planning CPRP'!$G$9:$BA$9,0)),"")</f>
        <v/>
      </c>
      <c r="AW100" s="158" t="str">
        <f>IFERROR(INDEX('Jan 2019'!$G$2:$BK$158,MATCH('Planning Ngrps'!$A100,'Jan 2019'!$A$2:$A$160,0),MATCH(AW$9,'Jan 2019'!$G$1:$BK$1,0))/INDEX('Planning CPRP'!$G$10:$BA$168,MATCH('Planning Ngrps'!$A100,'Planning CPRP'!$A$10:$A$170,0),MATCH('Planning Ngrps'!AW$9,'Planning CPRP'!$G$9:$BA$9,0)),"")</f>
        <v/>
      </c>
      <c r="AX100" s="158" t="str">
        <f>IFERROR(INDEX('Jan 2019'!$G$2:$BK$158,MATCH('Planning Ngrps'!$A100,'Jan 2019'!$A$2:$A$160,0),MATCH(AX$9,'Jan 2019'!$G$1:$BK$1,0))/INDEX('Planning CPRP'!$G$10:$BA$168,MATCH('Planning Ngrps'!$A100,'Planning CPRP'!$A$10:$A$170,0),MATCH('Planning Ngrps'!AX$9,'Planning CPRP'!$G$9:$BA$9,0)),"")</f>
        <v/>
      </c>
      <c r="AY100" s="158" t="str">
        <f>IFERROR(INDEX('Jan 2019'!$G$2:$BK$158,MATCH('Planning Ngrps'!$A100,'Jan 2019'!$A$2:$A$160,0),MATCH(AY$9,'Jan 2019'!$G$1:$BK$1,0))/INDEX('Planning CPRP'!$G$10:$BA$168,MATCH('Planning Ngrps'!$A100,'Planning CPRP'!$A$10:$A$170,0),MATCH('Planning Ngrps'!AY$9,'Planning CPRP'!$G$9:$BA$9,0)),"")</f>
        <v/>
      </c>
      <c r="AZ100" s="158" t="str">
        <f>IFERROR(INDEX('Jan 2019'!$G$2:$BK$158,MATCH('Planning Ngrps'!$A100,'Jan 2019'!$A$2:$A$160,0),MATCH(AZ$9,'Jan 2019'!$G$1:$BK$1,0))/INDEX('Planning CPRP'!$G$10:$BA$168,MATCH('Planning Ngrps'!$A100,'Planning CPRP'!$A$10:$A$170,0),MATCH('Planning Ngrps'!AZ$9,'Planning CPRP'!$G$9:$BA$9,0)),"")</f>
        <v/>
      </c>
      <c r="BA100" s="158" t="str">
        <f>IFERROR(INDEX('Jan 2019'!$G$2:$BK$158,MATCH('Planning Ngrps'!$A100,'Jan 2019'!$A$2:$A$160,0),MATCH(BA$9,'Jan 2019'!$G$1:$BK$1,0))/INDEX('Planning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IFERROR(INDEX('Jan 2019'!$G$2:$BK$158,MATCH('Planning Ngrps'!$A103,'Jan 2019'!$A$2:$A$160,0),MATCH(G$9,'Jan 2019'!$G$1:$BK$1,0))/INDEX('Planning CPRP'!$G$10:$BA$168,MATCH('Planning Ngrps'!$A103,'Planning CPRP'!$A$10:$A$170,0),MATCH('Planning Ngrps'!G$9,'Planning CPRP'!$G$9:$BA$9,0)),"")</f>
        <v/>
      </c>
      <c r="H103" s="158" t="str">
        <f>IFERROR(INDEX('Jan 2019'!$G$2:$BK$158,MATCH('Planning Ngrps'!$A103,'Jan 2019'!$A$2:$A$160,0),MATCH(H$9,'Jan 2019'!$G$1:$BK$1,0))/INDEX('Planning CPRP'!$G$10:$BA$168,MATCH('Planning Ngrps'!$A103,'Planning CPRP'!$A$10:$A$170,0),MATCH('Planning Ngrps'!H$9,'Planning CPRP'!$G$9:$BA$9,0)),"")</f>
        <v/>
      </c>
      <c r="I103" s="158" t="str">
        <f>IFERROR(INDEX('Jan 2019'!$G$2:$BK$158,MATCH('Planning Ngrps'!$A103,'Jan 2019'!$A$2:$A$160,0),MATCH(I$9,'Jan 2019'!$G$1:$BK$1,0))/INDEX('Planning CPRP'!$G$10:$BA$168,MATCH('Planning Ngrps'!$A103,'Planning CPRP'!$A$10:$A$170,0),MATCH('Planning Ngrps'!I$9,'Planning CPRP'!$G$9:$BA$9,0)),"")</f>
        <v/>
      </c>
      <c r="J103" s="158" t="str">
        <f>IFERROR(INDEX('Jan 2019'!$G$2:$BK$158,MATCH('Planning Ngrps'!$A103,'Jan 2019'!$A$2:$A$160,0),MATCH(J$9,'Jan 2019'!$G$1:$BK$1,0))/INDEX('Planning CPRP'!$G$10:$BA$168,MATCH('Planning Ngrps'!$A103,'Planning CPRP'!$A$10:$A$170,0),MATCH('Planning Ngrps'!J$9,'Planning CPRP'!$G$9:$BA$9,0)),"")</f>
        <v/>
      </c>
      <c r="K103" s="158" t="str">
        <f>IFERROR(INDEX('Jan 2019'!$G$2:$BK$158,MATCH('Planning Ngrps'!$A103,'Jan 2019'!$A$2:$A$160,0),MATCH(K$9,'Jan 2019'!$G$1:$BK$1,0))/INDEX('Planning CPRP'!$G$10:$BA$168,MATCH('Planning Ngrps'!$A103,'Planning CPRP'!$A$10:$A$170,0),MATCH('Planning Ngrps'!K$9,'Planning CPRP'!$G$9:$BA$9,0)),"")</f>
        <v/>
      </c>
      <c r="L103" s="158" t="str">
        <f>IFERROR(INDEX('Jan 2019'!$G$2:$BK$158,MATCH('Planning Ngrps'!$A103,'Jan 2019'!$A$2:$A$160,0),MATCH(L$9,'Jan 2019'!$G$1:$BK$1,0))/INDEX('Planning CPRP'!$G$10:$BA$168,MATCH('Planning Ngrps'!$A103,'Planning CPRP'!$A$10:$A$170,0),MATCH('Planning Ngrps'!L$9,'Planning CPRP'!$G$9:$BA$9,0)),"")</f>
        <v/>
      </c>
      <c r="M103" s="158" t="str">
        <f>IFERROR(INDEX('Jan 2019'!$G$2:$BK$158,MATCH('Planning Ngrps'!$A103,'Jan 2019'!$A$2:$A$160,0),MATCH(M$9,'Jan 2019'!$G$1:$BK$1,0))/INDEX('Planning CPRP'!$G$10:$BA$168,MATCH('Planning Ngrps'!$A103,'Planning CPRP'!$A$10:$A$170,0),MATCH('Planning Ngrps'!M$9,'Planning CPRP'!$G$9:$BA$9,0)),"")</f>
        <v/>
      </c>
      <c r="N103" s="158" t="str">
        <f>IFERROR(INDEX('Jan 2019'!$G$2:$BK$158,MATCH('Planning Ngrps'!$A103,'Jan 2019'!$A$2:$A$160,0),MATCH(N$9,'Jan 2019'!$G$1:$BK$1,0))/INDEX('Planning CPRP'!$G$10:$BA$168,MATCH('Planning Ngrps'!$A103,'Planning CPRP'!$A$10:$A$170,0),MATCH('Planning Ngrps'!N$9,'Planning CPRP'!$G$9:$BA$9,0)),"")</f>
        <v/>
      </c>
      <c r="O103" s="158" t="str">
        <f>IFERROR(INDEX('Jan 2019'!$G$2:$BK$158,MATCH('Planning Ngrps'!$A103,'Jan 2019'!$A$2:$A$160,0),MATCH(O$9,'Jan 2019'!$G$1:$BK$1,0))/INDEX('Planning CPRP'!$G$10:$BA$168,MATCH('Planning Ngrps'!$A103,'Planning CPRP'!$A$10:$A$170,0),MATCH('Planning Ngrps'!O$9,'Planning CPRP'!$G$9:$BA$9,0)),"")</f>
        <v/>
      </c>
      <c r="P103" s="158" t="str">
        <f>IFERROR(INDEX('Jan 2019'!$G$2:$BK$158,MATCH('Planning Ngrps'!$A103,'Jan 2019'!$A$2:$A$160,0),MATCH(P$9,'Jan 2019'!$G$1:$BK$1,0))/INDEX('Planning CPRP'!$G$10:$BA$168,MATCH('Planning Ngrps'!$A103,'Planning CPRP'!$A$10:$A$170,0),MATCH('Planning Ngrps'!P$9,'Planning CPRP'!$G$9:$BA$9,0)),"")</f>
        <v/>
      </c>
      <c r="Q103" s="158" t="str">
        <f>IFERROR(INDEX('Jan 2019'!$G$2:$BK$158,MATCH('Planning Ngrps'!$A103,'Jan 2019'!$A$2:$A$160,0),MATCH(Q$9,'Jan 2019'!$G$1:$BK$1,0))/INDEX('Planning CPRP'!$G$10:$BA$168,MATCH('Planning Ngrps'!$A103,'Planning CPRP'!$A$10:$A$170,0),MATCH('Planning Ngrps'!Q$9,'Planning CPRP'!$G$9:$BA$9,0)),"")</f>
        <v/>
      </c>
      <c r="R103" s="158" t="str">
        <f>IFERROR(INDEX('Jan 2019'!$G$2:$BK$158,MATCH('Planning Ngrps'!$A103,'Jan 2019'!$A$2:$A$160,0),MATCH(R$9,'Jan 2019'!$G$1:$BK$1,0))/INDEX('Planning CPRP'!$G$10:$BA$168,MATCH('Planning Ngrps'!$A103,'Planning CPRP'!$A$10:$A$170,0),MATCH('Planning Ngrps'!R$9,'Planning CPRP'!$G$9:$BA$9,0)),"")</f>
        <v/>
      </c>
      <c r="S103" s="158" t="str">
        <f>IFERROR(INDEX('Jan 2019'!$G$2:$BK$158,MATCH('Planning Ngrps'!$A103,'Jan 2019'!$A$2:$A$160,0),MATCH(S$9,'Jan 2019'!$G$1:$BK$1,0))/INDEX('Planning CPRP'!$G$10:$BA$168,MATCH('Planning Ngrps'!$A103,'Planning CPRP'!$A$10:$A$170,0),MATCH('Planning Ngrps'!S$9,'Planning CPRP'!$G$9:$BA$9,0)),"")</f>
        <v/>
      </c>
      <c r="T103" s="158" t="str">
        <f>IFERROR(INDEX('Jan 2019'!$G$2:$BK$158,MATCH('Planning Ngrps'!$A103,'Jan 2019'!$A$2:$A$160,0),MATCH(T$9,'Jan 2019'!$G$1:$BK$1,0))/INDEX('Planning CPRP'!$G$10:$BA$168,MATCH('Planning Ngrps'!$A103,'Planning CPRP'!$A$10:$A$170,0),MATCH('Planning Ngrps'!T$9,'Planning CPRP'!$G$9:$BA$9,0)),"")</f>
        <v/>
      </c>
      <c r="U103" s="158" t="str">
        <f>IFERROR(INDEX('Jan 2019'!$G$2:$BK$158,MATCH('Planning Ngrps'!$A103,'Jan 2019'!$A$2:$A$160,0),MATCH(U$9,'Jan 2019'!$G$1:$BK$1,0))/INDEX('Planning CPRP'!$G$10:$BA$168,MATCH('Planning Ngrps'!$A103,'Planning CPRP'!$A$10:$A$170,0),MATCH('Planning Ngrps'!U$9,'Planning CPRP'!$G$9:$BA$9,0)),"")</f>
        <v/>
      </c>
      <c r="V103" s="158" t="str">
        <f>IFERROR(INDEX('Jan 2019'!$G$2:$BK$158,MATCH('Planning Ngrps'!$A103,'Jan 2019'!$A$2:$A$160,0),MATCH(V$9,'Jan 2019'!$G$1:$BK$1,0))/INDEX('Planning CPRP'!$G$10:$BA$168,MATCH('Planning Ngrps'!$A103,'Planning CPRP'!$A$10:$A$170,0),MATCH('Planning Ngrps'!V$9,'Planning CPRP'!$G$9:$BA$9,0)),"")</f>
        <v/>
      </c>
      <c r="W103" s="158" t="str">
        <f>IFERROR(INDEX('Jan 2019'!$G$2:$BK$158,MATCH('Planning Ngrps'!$A103,'Jan 2019'!$A$2:$A$160,0),MATCH(W$9,'Jan 2019'!$G$1:$BK$1,0))/INDEX('Planning CPRP'!$G$10:$BA$168,MATCH('Planning Ngrps'!$A103,'Planning CPRP'!$A$10:$A$170,0),MATCH('Planning Ngrps'!W$9,'Planning CPRP'!$G$9:$BA$9,0)),"")</f>
        <v/>
      </c>
      <c r="X103" s="158" t="str">
        <f>IFERROR(INDEX('Jan 2019'!$G$2:$BK$158,MATCH('Planning Ngrps'!$A103,'Jan 2019'!$A$2:$A$160,0),MATCH(X$9,'Jan 2019'!$G$1:$BK$1,0))/INDEX('Planning CPRP'!$G$10:$BA$168,MATCH('Planning Ngrps'!$A103,'Planning CPRP'!$A$10:$A$170,0),MATCH('Planning Ngrps'!X$9,'Planning CPRP'!$G$9:$BA$9,0)),"")</f>
        <v/>
      </c>
      <c r="Y103" s="158" t="str">
        <f>IFERROR(INDEX('Jan 2019'!$G$2:$BK$158,MATCH('Planning Ngrps'!$A103,'Jan 2019'!$A$2:$A$160,0),MATCH(Y$9,'Jan 2019'!$G$1:$BK$1,0))/INDEX('Planning CPRP'!$G$10:$BA$168,MATCH('Planning Ngrps'!$A103,'Planning CPRP'!$A$10:$A$170,0),MATCH('Planning Ngrps'!Y$9,'Planning CPRP'!$G$9:$BA$9,0)),"")</f>
        <v/>
      </c>
      <c r="Z103" s="158" t="str">
        <f>IFERROR(INDEX('Jan 2019'!$G$2:$BK$158,MATCH('Planning Ngrps'!$A103,'Jan 2019'!$A$2:$A$160,0),MATCH(Z$9,'Jan 2019'!$G$1:$BK$1,0))/INDEX('Planning CPRP'!$G$10:$BA$168,MATCH('Planning Ngrps'!$A103,'Planning CPRP'!$A$10:$A$170,0),MATCH('Planning Ngrps'!Z$9,'Planning CPRP'!$G$9:$BA$9,0)),"")</f>
        <v/>
      </c>
      <c r="AA103" s="158" t="str">
        <f>IFERROR(INDEX('Jan 2019'!$G$2:$BK$158,MATCH('Planning Ngrps'!$A103,'Jan 2019'!$A$2:$A$160,0),MATCH(AA$9,'Jan 2019'!$G$1:$BK$1,0))/INDEX('Planning CPRP'!$G$10:$BA$168,MATCH('Planning Ngrps'!$A103,'Planning CPRP'!$A$10:$A$170,0),MATCH('Planning Ngrps'!AA$9,'Planning CPRP'!$G$9:$BA$9,0)),"")</f>
        <v/>
      </c>
      <c r="AB103" s="158" t="str">
        <f>IFERROR(INDEX('Jan 2019'!$G$2:$BK$158,MATCH('Planning Ngrps'!$A103,'Jan 2019'!$A$2:$A$160,0),MATCH(AB$9,'Jan 2019'!$G$1:$BK$1,0))/INDEX('Planning CPRP'!$G$10:$BA$168,MATCH('Planning Ngrps'!$A103,'Planning CPRP'!$A$10:$A$170,0),MATCH('Planning Ngrps'!AB$9,'Planning CPRP'!$G$9:$BA$9,0)),"")</f>
        <v/>
      </c>
      <c r="AC103" s="158" t="str">
        <f>IFERROR(INDEX('Jan 2019'!$G$2:$BK$158,MATCH('Planning Ngrps'!$A103,'Jan 2019'!$A$2:$A$160,0),MATCH(AC$9,'Jan 2019'!$G$1:$BK$1,0))/INDEX('Planning CPRP'!$G$10:$BA$168,MATCH('Planning Ngrps'!$A103,'Planning CPRP'!$A$10:$A$170,0),MATCH('Planning Ngrps'!AC$9,'Planning CPRP'!$G$9:$BA$9,0)),"")</f>
        <v/>
      </c>
      <c r="AD103" s="158" t="str">
        <f>IFERROR(INDEX('Jan 2019'!$G$2:$BK$158,MATCH('Planning Ngrps'!$A103,'Jan 2019'!$A$2:$A$160,0),MATCH(AD$9,'Jan 2019'!$G$1:$BK$1,0))/INDEX('Planning CPRP'!$G$10:$BA$168,MATCH('Planning Ngrps'!$A103,'Planning CPRP'!$A$10:$A$170,0),MATCH('Planning Ngrps'!AD$9,'Planning CPRP'!$G$9:$BA$9,0)),"")</f>
        <v/>
      </c>
      <c r="AE103" s="158" t="str">
        <f>IFERROR(INDEX('Jan 2019'!$G$2:$BK$158,MATCH('Planning Ngrps'!$A103,'Jan 2019'!$A$2:$A$160,0),MATCH(AE$9,'Jan 2019'!$G$1:$BK$1,0))/INDEX('Planning CPRP'!$G$10:$BA$168,MATCH('Planning Ngrps'!$A103,'Planning CPRP'!$A$10:$A$170,0),MATCH('Planning Ngrps'!AE$9,'Planning CPRP'!$G$9:$BA$9,0)),"")</f>
        <v/>
      </c>
      <c r="AF103" s="158" t="str">
        <f>IFERROR(INDEX('Jan 2019'!$G$2:$BK$158,MATCH('Planning Ngrps'!$A103,'Jan 2019'!$A$2:$A$160,0),MATCH(AF$9,'Jan 2019'!$G$1:$BK$1,0))/INDEX('Planning CPRP'!$G$10:$BA$168,MATCH('Planning Ngrps'!$A103,'Planning CPRP'!$A$10:$A$170,0),MATCH('Planning Ngrps'!AF$9,'Planning CPRP'!$G$9:$BA$9,0)),"")</f>
        <v/>
      </c>
      <c r="AG103" s="158" t="str">
        <f>IFERROR(INDEX('Jan 2019'!$G$2:$BK$158,MATCH('Planning Ngrps'!$A103,'Jan 2019'!$A$2:$A$160,0),MATCH(AG$9,'Jan 2019'!$G$1:$BK$1,0))/INDEX('Planning CPRP'!$G$10:$BA$168,MATCH('Planning Ngrps'!$A103,'Planning CPRP'!$A$10:$A$170,0),MATCH('Planning Ngrps'!AG$9,'Planning CPRP'!$G$9:$BA$9,0)),"")</f>
        <v/>
      </c>
      <c r="AH103" s="158" t="str">
        <f>IFERROR(INDEX('Jan 2019'!$G$2:$BK$158,MATCH('Planning Ngrps'!$A103,'Jan 2019'!$A$2:$A$160,0),MATCH(AH$9,'Jan 2019'!$G$1:$BK$1,0))/INDEX('Planning CPRP'!$G$10:$BA$168,MATCH('Planning Ngrps'!$A103,'Planning CPRP'!$A$10:$A$170,0),MATCH('Planning Ngrps'!AH$9,'Planning CPRP'!$G$9:$BA$9,0)),"")</f>
        <v/>
      </c>
      <c r="AI103" s="158" t="str">
        <f>IFERROR(INDEX('Jan 2019'!$G$2:$BK$158,MATCH('Planning Ngrps'!$A103,'Jan 2019'!$A$2:$A$160,0),MATCH(AI$9,'Jan 2019'!$G$1:$BK$1,0))/INDEX('Planning CPRP'!$G$10:$BA$168,MATCH('Planning Ngrps'!$A103,'Planning CPRP'!$A$10:$A$170,0),MATCH('Planning Ngrps'!AI$9,'Planning CPRP'!$G$9:$BA$9,0)),"")</f>
        <v/>
      </c>
      <c r="AJ103" s="158" t="str">
        <f>IFERROR(INDEX('Jan 2019'!$G$2:$BK$158,MATCH('Planning Ngrps'!$A103,'Jan 2019'!$A$2:$A$160,0),MATCH(AJ$9,'Jan 2019'!$G$1:$BK$1,0))/INDEX('Planning CPRP'!$G$10:$BA$168,MATCH('Planning Ngrps'!$A103,'Planning CPRP'!$A$10:$A$170,0),MATCH('Planning Ngrps'!AJ$9,'Planning CPRP'!$G$9:$BA$9,0)),"")</f>
        <v/>
      </c>
      <c r="AK103" s="158" t="str">
        <f>IFERROR(INDEX('Jan 2019'!$G$2:$BK$158,MATCH('Planning Ngrps'!$A103,'Jan 2019'!$A$2:$A$160,0),MATCH(AK$9,'Jan 2019'!$G$1:$BK$1,0))/INDEX('Planning CPRP'!$G$10:$BA$168,MATCH('Planning Ngrps'!$A103,'Planning CPRP'!$A$10:$A$170,0),MATCH('Planning Ngrps'!AK$9,'Planning CPRP'!$G$9:$BA$9,0)),"")</f>
        <v/>
      </c>
      <c r="AL103" s="158" t="str">
        <f>IFERROR(INDEX('Jan 2019'!$G$2:$BK$158,MATCH('Planning Ngrps'!$A103,'Jan 2019'!$A$2:$A$160,0),MATCH(AL$9,'Jan 2019'!$G$1:$BK$1,0))/INDEX('Planning CPRP'!$G$10:$BA$168,MATCH('Planning Ngrps'!$A103,'Planning CPRP'!$A$10:$A$170,0),MATCH('Planning Ngrps'!AL$9,'Planning CPRP'!$G$9:$BA$9,0)),"")</f>
        <v/>
      </c>
      <c r="AM103" s="158" t="str">
        <f>IFERROR(INDEX('Jan 2019'!$G$2:$BK$158,MATCH('Planning Ngrps'!$A103,'Jan 2019'!$A$2:$A$160,0),MATCH(AM$9,'Jan 2019'!$G$1:$BK$1,0))/INDEX('Planning CPRP'!$G$10:$BA$168,MATCH('Planning Ngrps'!$A103,'Planning CPRP'!$A$10:$A$170,0),MATCH('Planning Ngrps'!AM$9,'Planning CPRP'!$G$9:$BA$9,0)),"")</f>
        <v/>
      </c>
      <c r="AN103" s="158" t="str">
        <f>IFERROR(INDEX('Jan 2019'!$G$2:$BK$158,MATCH('Planning Ngrps'!$A103,'Jan 2019'!$A$2:$A$160,0),MATCH(AN$9,'Jan 2019'!$G$1:$BK$1,0))/INDEX('Planning CPRP'!$G$10:$BA$168,MATCH('Planning Ngrps'!$A103,'Planning CPRP'!$A$10:$A$170,0),MATCH('Planning Ngrps'!AN$9,'Planning CPRP'!$G$9:$BA$9,0)),"")</f>
        <v/>
      </c>
      <c r="AO103" s="158" t="str">
        <f>IFERROR(INDEX('Jan 2019'!$G$2:$BK$158,MATCH('Planning Ngrps'!$A103,'Jan 2019'!$A$2:$A$160,0),MATCH(AO$9,'Jan 2019'!$G$1:$BK$1,0))/INDEX('Planning CPRP'!$G$10:$BA$168,MATCH('Planning Ngrps'!$A103,'Planning CPRP'!$A$10:$A$170,0),MATCH('Planning Ngrps'!AO$9,'Planning CPRP'!$G$9:$BA$9,0)),"")</f>
        <v/>
      </c>
      <c r="AP103" s="158" t="str">
        <f>IFERROR(INDEX('Jan 2019'!$G$2:$BK$158,MATCH('Planning Ngrps'!$A103,'Jan 2019'!$A$2:$A$160,0),MATCH(AP$9,'Jan 2019'!$G$1:$BK$1,0))/INDEX('Planning CPRP'!$G$10:$BA$168,MATCH('Planning Ngrps'!$A103,'Planning CPRP'!$A$10:$A$170,0),MATCH('Planning Ngrps'!AP$9,'Planning CPRP'!$G$9:$BA$9,0)),"")</f>
        <v/>
      </c>
      <c r="AQ103" s="158" t="str">
        <f>IFERROR(INDEX('Jan 2019'!$G$2:$BK$158,MATCH('Planning Ngrps'!$A103,'Jan 2019'!$A$2:$A$160,0),MATCH(AQ$9,'Jan 2019'!$G$1:$BK$1,0))/INDEX('Planning CPRP'!$G$10:$BA$168,MATCH('Planning Ngrps'!$A103,'Planning CPRP'!$A$10:$A$170,0),MATCH('Planning Ngrps'!AQ$9,'Planning CPRP'!$G$9:$BA$9,0)),"")</f>
        <v/>
      </c>
      <c r="AR103" s="158" t="str">
        <f>IFERROR(INDEX('Jan 2019'!$G$2:$BK$158,MATCH('Planning Ngrps'!$A103,'Jan 2019'!$A$2:$A$160,0),MATCH(AR$9,'Jan 2019'!$G$1:$BK$1,0))/INDEX('Planning CPRP'!$G$10:$BA$168,MATCH('Planning Ngrps'!$A103,'Planning CPRP'!$A$10:$A$170,0),MATCH('Planning Ngrps'!AR$9,'Planning CPRP'!$G$9:$BA$9,0)),"")</f>
        <v/>
      </c>
      <c r="AS103" s="158" t="str">
        <f>IFERROR(INDEX('Jan 2019'!$G$2:$BK$158,MATCH('Planning Ngrps'!$A103,'Jan 2019'!$A$2:$A$160,0),MATCH(AS$9,'Jan 2019'!$G$1:$BK$1,0))/INDEX('Planning CPRP'!$G$10:$BA$168,MATCH('Planning Ngrps'!$A103,'Planning CPRP'!$A$10:$A$170,0),MATCH('Planning Ngrps'!AS$9,'Planning CPRP'!$G$9:$BA$9,0)),"")</f>
        <v/>
      </c>
      <c r="AT103" s="158" t="str">
        <f>IFERROR(INDEX('Jan 2019'!$G$2:$BK$158,MATCH('Planning Ngrps'!$A103,'Jan 2019'!$A$2:$A$160,0),MATCH(AT$9,'Jan 2019'!$G$1:$BK$1,0))/INDEX('Planning CPRP'!$G$10:$BA$168,MATCH('Planning Ngrps'!$A103,'Planning CPRP'!$A$10:$A$170,0),MATCH('Planning Ngrps'!AT$9,'Planning CPRP'!$G$9:$BA$9,0)),"")</f>
        <v/>
      </c>
      <c r="AU103" s="158" t="str">
        <f>IFERROR(INDEX('Jan 2019'!$G$2:$BK$158,MATCH('Planning Ngrps'!$A103,'Jan 2019'!$A$2:$A$160,0),MATCH(AU$9,'Jan 2019'!$G$1:$BK$1,0))/INDEX('Planning CPRP'!$G$10:$BA$168,MATCH('Planning Ngrps'!$A103,'Planning CPRP'!$A$10:$A$170,0),MATCH('Planning Ngrps'!AU$9,'Planning CPRP'!$G$9:$BA$9,0)),"")</f>
        <v/>
      </c>
      <c r="AV103" s="158" t="str">
        <f>IFERROR(INDEX('Jan 2019'!$G$2:$BK$158,MATCH('Planning Ngrps'!$A103,'Jan 2019'!$A$2:$A$160,0),MATCH(AV$9,'Jan 2019'!$G$1:$BK$1,0))/INDEX('Planning CPRP'!$G$10:$BA$168,MATCH('Planning Ngrps'!$A103,'Planning CPRP'!$A$10:$A$170,0),MATCH('Planning Ngrps'!AV$9,'Planning CPRP'!$G$9:$BA$9,0)),"")</f>
        <v/>
      </c>
      <c r="AW103" s="158" t="str">
        <f>IFERROR(INDEX('Jan 2019'!$G$2:$BK$158,MATCH('Planning Ngrps'!$A103,'Jan 2019'!$A$2:$A$160,0),MATCH(AW$9,'Jan 2019'!$G$1:$BK$1,0))/INDEX('Planning CPRP'!$G$10:$BA$168,MATCH('Planning Ngrps'!$A103,'Planning CPRP'!$A$10:$A$170,0),MATCH('Planning Ngrps'!AW$9,'Planning CPRP'!$G$9:$BA$9,0)),"")</f>
        <v/>
      </c>
      <c r="AX103" s="158" t="str">
        <f>IFERROR(INDEX('Jan 2019'!$G$2:$BK$158,MATCH('Planning Ngrps'!$A103,'Jan 2019'!$A$2:$A$160,0),MATCH(AX$9,'Jan 2019'!$G$1:$BK$1,0))/INDEX('Planning CPRP'!$G$10:$BA$168,MATCH('Planning Ngrps'!$A103,'Planning CPRP'!$A$10:$A$170,0),MATCH('Planning Ngrps'!AX$9,'Planning CPRP'!$G$9:$BA$9,0)),"")</f>
        <v/>
      </c>
      <c r="AY103" s="158" t="str">
        <f>IFERROR(INDEX('Jan 2019'!$G$2:$BK$158,MATCH('Planning Ngrps'!$A103,'Jan 2019'!$A$2:$A$160,0),MATCH(AY$9,'Jan 2019'!$G$1:$BK$1,0))/INDEX('Planning CPRP'!$G$10:$BA$168,MATCH('Planning Ngrps'!$A103,'Planning CPRP'!$A$10:$A$170,0),MATCH('Planning Ngrps'!AY$9,'Planning CPRP'!$G$9:$BA$9,0)),"")</f>
        <v/>
      </c>
      <c r="AZ103" s="158" t="str">
        <f>IFERROR(INDEX('Jan 2019'!$G$2:$BK$158,MATCH('Planning Ngrps'!$A103,'Jan 2019'!$A$2:$A$160,0),MATCH(AZ$9,'Jan 2019'!$G$1:$BK$1,0))/INDEX('Planning CPRP'!$G$10:$BA$168,MATCH('Planning Ngrps'!$A103,'Planning CPRP'!$A$10:$A$170,0),MATCH('Planning Ngrps'!AZ$9,'Planning CPRP'!$G$9:$BA$9,0)),"")</f>
        <v/>
      </c>
      <c r="BA103" s="158" t="str">
        <f>IFERROR(INDEX('Jan 2019'!$G$2:$BK$158,MATCH('Planning Ngrps'!$A103,'Jan 2019'!$A$2:$A$160,0),MATCH(BA$9,'Jan 2019'!$G$1:$BK$1,0))/INDEX('Planning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IFERROR(INDEX('Jan 2019'!$G$2:$BK$158,MATCH('Planning Ngrps'!$A104,'Jan 2019'!$A$2:$A$160,0),MATCH(G$9,'Jan 2019'!$G$1:$BK$1,0))/INDEX('Planning CPRP'!$G$10:$BA$168,MATCH('Planning Ngrps'!$A104,'Planning CPRP'!$A$10:$A$170,0),MATCH('Planning Ngrps'!G$9,'Planning CPRP'!$G$9:$BA$9,0)),"")</f>
        <v/>
      </c>
      <c r="H104" s="158" t="str">
        <f>IFERROR(INDEX('Jan 2019'!$G$2:$BK$158,MATCH('Planning Ngrps'!$A104,'Jan 2019'!$A$2:$A$160,0),MATCH(H$9,'Jan 2019'!$G$1:$BK$1,0))/INDEX('Planning CPRP'!$G$10:$BA$168,MATCH('Planning Ngrps'!$A104,'Planning CPRP'!$A$10:$A$170,0),MATCH('Planning Ngrps'!H$9,'Planning CPRP'!$G$9:$BA$9,0)),"")</f>
        <v/>
      </c>
      <c r="I104" s="158" t="str">
        <f>IFERROR(INDEX('Jan 2019'!$G$2:$BK$158,MATCH('Planning Ngrps'!$A104,'Jan 2019'!$A$2:$A$160,0),MATCH(I$9,'Jan 2019'!$G$1:$BK$1,0))/INDEX('Planning CPRP'!$G$10:$BA$168,MATCH('Planning Ngrps'!$A104,'Planning CPRP'!$A$10:$A$170,0),MATCH('Planning Ngrps'!I$9,'Planning CPRP'!$G$9:$BA$9,0)),"")</f>
        <v/>
      </c>
      <c r="J104" s="158" t="str">
        <f>IFERROR(INDEX('Jan 2019'!$G$2:$BK$158,MATCH('Planning Ngrps'!$A104,'Jan 2019'!$A$2:$A$160,0),MATCH(J$9,'Jan 2019'!$G$1:$BK$1,0))/INDEX('Planning CPRP'!$G$10:$BA$168,MATCH('Planning Ngrps'!$A104,'Planning CPRP'!$A$10:$A$170,0),MATCH('Planning Ngrps'!J$9,'Planning CPRP'!$G$9:$BA$9,0)),"")</f>
        <v/>
      </c>
      <c r="K104" s="158" t="str">
        <f>IFERROR(INDEX('Jan 2019'!$G$2:$BK$158,MATCH('Planning Ngrps'!$A104,'Jan 2019'!$A$2:$A$160,0),MATCH(K$9,'Jan 2019'!$G$1:$BK$1,0))/INDEX('Planning CPRP'!$G$10:$BA$168,MATCH('Planning Ngrps'!$A104,'Planning CPRP'!$A$10:$A$170,0),MATCH('Planning Ngrps'!K$9,'Planning CPRP'!$G$9:$BA$9,0)),"")</f>
        <v/>
      </c>
      <c r="L104" s="158" t="str">
        <f>IFERROR(INDEX('Jan 2019'!$G$2:$BK$158,MATCH('Planning Ngrps'!$A104,'Jan 2019'!$A$2:$A$160,0),MATCH(L$9,'Jan 2019'!$G$1:$BK$1,0))/INDEX('Planning CPRP'!$G$10:$BA$168,MATCH('Planning Ngrps'!$A104,'Planning CPRP'!$A$10:$A$170,0),MATCH('Planning Ngrps'!L$9,'Planning CPRP'!$G$9:$BA$9,0)),"")</f>
        <v/>
      </c>
      <c r="M104" s="158" t="str">
        <f>IFERROR(INDEX('Jan 2019'!$G$2:$BK$158,MATCH('Planning Ngrps'!$A104,'Jan 2019'!$A$2:$A$160,0),MATCH(M$9,'Jan 2019'!$G$1:$BK$1,0))/INDEX('Planning CPRP'!$G$10:$BA$168,MATCH('Planning Ngrps'!$A104,'Planning CPRP'!$A$10:$A$170,0),MATCH('Planning Ngrps'!M$9,'Planning CPRP'!$G$9:$BA$9,0)),"")</f>
        <v/>
      </c>
      <c r="N104" s="158" t="str">
        <f>IFERROR(INDEX('Jan 2019'!$G$2:$BK$158,MATCH('Planning Ngrps'!$A104,'Jan 2019'!$A$2:$A$160,0),MATCH(N$9,'Jan 2019'!$G$1:$BK$1,0))/INDEX('Planning CPRP'!$G$10:$BA$168,MATCH('Planning Ngrps'!$A104,'Planning CPRP'!$A$10:$A$170,0),MATCH('Planning Ngrps'!N$9,'Planning CPRP'!$G$9:$BA$9,0)),"")</f>
        <v/>
      </c>
      <c r="O104" s="158" t="str">
        <f>IFERROR(INDEX('Jan 2019'!$G$2:$BK$158,MATCH('Planning Ngrps'!$A104,'Jan 2019'!$A$2:$A$160,0),MATCH(O$9,'Jan 2019'!$G$1:$BK$1,0))/INDEX('Planning CPRP'!$G$10:$BA$168,MATCH('Planning Ngrps'!$A104,'Planning CPRP'!$A$10:$A$170,0),MATCH('Planning Ngrps'!O$9,'Planning CPRP'!$G$9:$BA$9,0)),"")</f>
        <v/>
      </c>
      <c r="P104" s="158" t="str">
        <f>IFERROR(INDEX('Jan 2019'!$G$2:$BK$158,MATCH('Planning Ngrps'!$A104,'Jan 2019'!$A$2:$A$160,0),MATCH(P$9,'Jan 2019'!$G$1:$BK$1,0))/INDEX('Planning CPRP'!$G$10:$BA$168,MATCH('Planning Ngrps'!$A104,'Planning CPRP'!$A$10:$A$170,0),MATCH('Planning Ngrps'!P$9,'Planning CPRP'!$G$9:$BA$9,0)),"")</f>
        <v/>
      </c>
      <c r="Q104" s="158" t="str">
        <f>IFERROR(INDEX('Jan 2019'!$G$2:$BK$158,MATCH('Planning Ngrps'!$A104,'Jan 2019'!$A$2:$A$160,0),MATCH(Q$9,'Jan 2019'!$G$1:$BK$1,0))/INDEX('Planning CPRP'!$G$10:$BA$168,MATCH('Planning Ngrps'!$A104,'Planning CPRP'!$A$10:$A$170,0),MATCH('Planning Ngrps'!Q$9,'Planning CPRP'!$G$9:$BA$9,0)),"")</f>
        <v/>
      </c>
      <c r="R104" s="158" t="str">
        <f>IFERROR(INDEX('Jan 2019'!$G$2:$BK$158,MATCH('Planning Ngrps'!$A104,'Jan 2019'!$A$2:$A$160,0),MATCH(R$9,'Jan 2019'!$G$1:$BK$1,0))/INDEX('Planning CPRP'!$G$10:$BA$168,MATCH('Planning Ngrps'!$A104,'Planning CPRP'!$A$10:$A$170,0),MATCH('Planning Ngrps'!R$9,'Planning CPRP'!$G$9:$BA$9,0)),"")</f>
        <v/>
      </c>
      <c r="S104" s="158" t="str">
        <f>IFERROR(INDEX('Jan 2019'!$G$2:$BK$158,MATCH('Planning Ngrps'!$A104,'Jan 2019'!$A$2:$A$160,0),MATCH(S$9,'Jan 2019'!$G$1:$BK$1,0))/INDEX('Planning CPRP'!$G$10:$BA$168,MATCH('Planning Ngrps'!$A104,'Planning CPRP'!$A$10:$A$170,0),MATCH('Planning Ngrps'!S$9,'Planning CPRP'!$G$9:$BA$9,0)),"")</f>
        <v/>
      </c>
      <c r="T104" s="158" t="str">
        <f>IFERROR(INDEX('Jan 2019'!$G$2:$BK$158,MATCH('Planning Ngrps'!$A104,'Jan 2019'!$A$2:$A$160,0),MATCH(T$9,'Jan 2019'!$G$1:$BK$1,0))/INDEX('Planning CPRP'!$G$10:$BA$168,MATCH('Planning Ngrps'!$A104,'Planning CPRP'!$A$10:$A$170,0),MATCH('Planning Ngrps'!T$9,'Planning CPRP'!$G$9:$BA$9,0)),"")</f>
        <v/>
      </c>
      <c r="U104" s="158" t="str">
        <f>IFERROR(INDEX('Jan 2019'!$G$2:$BK$158,MATCH('Planning Ngrps'!$A104,'Jan 2019'!$A$2:$A$160,0),MATCH(U$9,'Jan 2019'!$G$1:$BK$1,0))/INDEX('Planning CPRP'!$G$10:$BA$168,MATCH('Planning Ngrps'!$A104,'Planning CPRP'!$A$10:$A$170,0),MATCH('Planning Ngrps'!U$9,'Planning CPRP'!$G$9:$BA$9,0)),"")</f>
        <v/>
      </c>
      <c r="V104" s="158" t="str">
        <f>IFERROR(INDEX('Jan 2019'!$G$2:$BK$158,MATCH('Planning Ngrps'!$A104,'Jan 2019'!$A$2:$A$160,0),MATCH(V$9,'Jan 2019'!$G$1:$BK$1,0))/INDEX('Planning CPRP'!$G$10:$BA$168,MATCH('Planning Ngrps'!$A104,'Planning CPRP'!$A$10:$A$170,0),MATCH('Planning Ngrps'!V$9,'Planning CPRP'!$G$9:$BA$9,0)),"")</f>
        <v/>
      </c>
      <c r="W104" s="158" t="str">
        <f>IFERROR(INDEX('Jan 2019'!$G$2:$BK$158,MATCH('Planning Ngrps'!$A104,'Jan 2019'!$A$2:$A$160,0),MATCH(W$9,'Jan 2019'!$G$1:$BK$1,0))/INDEX('Planning CPRP'!$G$10:$BA$168,MATCH('Planning Ngrps'!$A104,'Planning CPRP'!$A$10:$A$170,0),MATCH('Planning Ngrps'!W$9,'Planning CPRP'!$G$9:$BA$9,0)),"")</f>
        <v/>
      </c>
      <c r="X104" s="158" t="str">
        <f>IFERROR(INDEX('Jan 2019'!$G$2:$BK$158,MATCH('Planning Ngrps'!$A104,'Jan 2019'!$A$2:$A$160,0),MATCH(X$9,'Jan 2019'!$G$1:$BK$1,0))/INDEX('Planning CPRP'!$G$10:$BA$168,MATCH('Planning Ngrps'!$A104,'Planning CPRP'!$A$10:$A$170,0),MATCH('Planning Ngrps'!X$9,'Planning CPRP'!$G$9:$BA$9,0)),"")</f>
        <v/>
      </c>
      <c r="Y104" s="158" t="str">
        <f>IFERROR(INDEX('Jan 2019'!$G$2:$BK$158,MATCH('Planning Ngrps'!$A104,'Jan 2019'!$A$2:$A$160,0),MATCH(Y$9,'Jan 2019'!$G$1:$BK$1,0))/INDEX('Planning CPRP'!$G$10:$BA$168,MATCH('Planning Ngrps'!$A104,'Planning CPRP'!$A$10:$A$170,0),MATCH('Planning Ngrps'!Y$9,'Planning CPRP'!$G$9:$BA$9,0)),"")</f>
        <v/>
      </c>
      <c r="Z104" s="158" t="str">
        <f>IFERROR(INDEX('Jan 2019'!$G$2:$BK$158,MATCH('Planning Ngrps'!$A104,'Jan 2019'!$A$2:$A$160,0),MATCH(Z$9,'Jan 2019'!$G$1:$BK$1,0))/INDEX('Planning CPRP'!$G$10:$BA$168,MATCH('Planning Ngrps'!$A104,'Planning CPRP'!$A$10:$A$170,0),MATCH('Planning Ngrps'!Z$9,'Planning CPRP'!$G$9:$BA$9,0)),"")</f>
        <v/>
      </c>
      <c r="AA104" s="158" t="str">
        <f>IFERROR(INDEX('Jan 2019'!$G$2:$BK$158,MATCH('Planning Ngrps'!$A104,'Jan 2019'!$A$2:$A$160,0),MATCH(AA$9,'Jan 2019'!$G$1:$BK$1,0))/INDEX('Planning CPRP'!$G$10:$BA$168,MATCH('Planning Ngrps'!$A104,'Planning CPRP'!$A$10:$A$170,0),MATCH('Planning Ngrps'!AA$9,'Planning CPRP'!$G$9:$BA$9,0)),"")</f>
        <v/>
      </c>
      <c r="AB104" s="158" t="str">
        <f>IFERROR(INDEX('Jan 2019'!$G$2:$BK$158,MATCH('Planning Ngrps'!$A104,'Jan 2019'!$A$2:$A$160,0),MATCH(AB$9,'Jan 2019'!$G$1:$BK$1,0))/INDEX('Planning CPRP'!$G$10:$BA$168,MATCH('Planning Ngrps'!$A104,'Planning CPRP'!$A$10:$A$170,0),MATCH('Planning Ngrps'!AB$9,'Planning CPRP'!$G$9:$BA$9,0)),"")</f>
        <v/>
      </c>
      <c r="AC104" s="158" t="str">
        <f>IFERROR(INDEX('Jan 2019'!$G$2:$BK$158,MATCH('Planning Ngrps'!$A104,'Jan 2019'!$A$2:$A$160,0),MATCH(AC$9,'Jan 2019'!$G$1:$BK$1,0))/INDEX('Planning CPRP'!$G$10:$BA$168,MATCH('Planning Ngrps'!$A104,'Planning CPRP'!$A$10:$A$170,0),MATCH('Planning Ngrps'!AC$9,'Planning CPRP'!$G$9:$BA$9,0)),"")</f>
        <v/>
      </c>
      <c r="AD104" s="158" t="str">
        <f>IFERROR(INDEX('Jan 2019'!$G$2:$BK$158,MATCH('Planning Ngrps'!$A104,'Jan 2019'!$A$2:$A$160,0),MATCH(AD$9,'Jan 2019'!$G$1:$BK$1,0))/INDEX('Planning CPRP'!$G$10:$BA$168,MATCH('Planning Ngrps'!$A104,'Planning CPRP'!$A$10:$A$170,0),MATCH('Planning Ngrps'!AD$9,'Planning CPRP'!$G$9:$BA$9,0)),"")</f>
        <v/>
      </c>
      <c r="AE104" s="158" t="str">
        <f>IFERROR(INDEX('Jan 2019'!$G$2:$BK$158,MATCH('Planning Ngrps'!$A104,'Jan 2019'!$A$2:$A$160,0),MATCH(AE$9,'Jan 2019'!$G$1:$BK$1,0))/INDEX('Planning CPRP'!$G$10:$BA$168,MATCH('Planning Ngrps'!$A104,'Planning CPRP'!$A$10:$A$170,0),MATCH('Planning Ngrps'!AE$9,'Planning CPRP'!$G$9:$BA$9,0)),"")</f>
        <v/>
      </c>
      <c r="AF104" s="158" t="str">
        <f>IFERROR(INDEX('Jan 2019'!$G$2:$BK$158,MATCH('Planning Ngrps'!$A104,'Jan 2019'!$A$2:$A$160,0),MATCH(AF$9,'Jan 2019'!$G$1:$BK$1,0))/INDEX('Planning CPRP'!$G$10:$BA$168,MATCH('Planning Ngrps'!$A104,'Planning CPRP'!$A$10:$A$170,0),MATCH('Planning Ngrps'!AF$9,'Planning CPRP'!$G$9:$BA$9,0)),"")</f>
        <v/>
      </c>
      <c r="AG104" s="158" t="str">
        <f>IFERROR(INDEX('Jan 2019'!$G$2:$BK$158,MATCH('Planning Ngrps'!$A104,'Jan 2019'!$A$2:$A$160,0),MATCH(AG$9,'Jan 2019'!$G$1:$BK$1,0))/INDEX('Planning CPRP'!$G$10:$BA$168,MATCH('Planning Ngrps'!$A104,'Planning CPRP'!$A$10:$A$170,0),MATCH('Planning Ngrps'!AG$9,'Planning CPRP'!$G$9:$BA$9,0)),"")</f>
        <v/>
      </c>
      <c r="AH104" s="158" t="str">
        <f>IFERROR(INDEX('Jan 2019'!$G$2:$BK$158,MATCH('Planning Ngrps'!$A104,'Jan 2019'!$A$2:$A$160,0),MATCH(AH$9,'Jan 2019'!$G$1:$BK$1,0))/INDEX('Planning CPRP'!$G$10:$BA$168,MATCH('Planning Ngrps'!$A104,'Planning CPRP'!$A$10:$A$170,0),MATCH('Planning Ngrps'!AH$9,'Planning CPRP'!$G$9:$BA$9,0)),"")</f>
        <v/>
      </c>
      <c r="AI104" s="158" t="str">
        <f>IFERROR(INDEX('Jan 2019'!$G$2:$BK$158,MATCH('Planning Ngrps'!$A104,'Jan 2019'!$A$2:$A$160,0),MATCH(AI$9,'Jan 2019'!$G$1:$BK$1,0))/INDEX('Planning CPRP'!$G$10:$BA$168,MATCH('Planning Ngrps'!$A104,'Planning CPRP'!$A$10:$A$170,0),MATCH('Planning Ngrps'!AI$9,'Planning CPRP'!$G$9:$BA$9,0)),"")</f>
        <v/>
      </c>
      <c r="AJ104" s="158" t="str">
        <f>IFERROR(INDEX('Jan 2019'!$G$2:$BK$158,MATCH('Planning Ngrps'!$A104,'Jan 2019'!$A$2:$A$160,0),MATCH(AJ$9,'Jan 2019'!$G$1:$BK$1,0))/INDEX('Planning CPRP'!$G$10:$BA$168,MATCH('Planning Ngrps'!$A104,'Planning CPRP'!$A$10:$A$170,0),MATCH('Planning Ngrps'!AJ$9,'Planning CPRP'!$G$9:$BA$9,0)),"")</f>
        <v/>
      </c>
      <c r="AK104" s="158" t="str">
        <f>IFERROR(INDEX('Jan 2019'!$G$2:$BK$158,MATCH('Planning Ngrps'!$A104,'Jan 2019'!$A$2:$A$160,0),MATCH(AK$9,'Jan 2019'!$G$1:$BK$1,0))/INDEX('Planning CPRP'!$G$10:$BA$168,MATCH('Planning Ngrps'!$A104,'Planning CPRP'!$A$10:$A$170,0),MATCH('Planning Ngrps'!AK$9,'Planning CPRP'!$G$9:$BA$9,0)),"")</f>
        <v/>
      </c>
      <c r="AL104" s="158" t="str">
        <f>IFERROR(INDEX('Jan 2019'!$G$2:$BK$158,MATCH('Planning Ngrps'!$A104,'Jan 2019'!$A$2:$A$160,0),MATCH(AL$9,'Jan 2019'!$G$1:$BK$1,0))/INDEX('Planning CPRP'!$G$10:$BA$168,MATCH('Planning Ngrps'!$A104,'Planning CPRP'!$A$10:$A$170,0),MATCH('Planning Ngrps'!AL$9,'Planning CPRP'!$G$9:$BA$9,0)),"")</f>
        <v/>
      </c>
      <c r="AM104" s="158" t="str">
        <f>IFERROR(INDEX('Jan 2019'!$G$2:$BK$158,MATCH('Planning Ngrps'!$A104,'Jan 2019'!$A$2:$A$160,0),MATCH(AM$9,'Jan 2019'!$G$1:$BK$1,0))/INDEX('Planning CPRP'!$G$10:$BA$168,MATCH('Planning Ngrps'!$A104,'Planning CPRP'!$A$10:$A$170,0),MATCH('Planning Ngrps'!AM$9,'Planning CPRP'!$G$9:$BA$9,0)),"")</f>
        <v/>
      </c>
      <c r="AN104" s="158" t="str">
        <f>IFERROR(INDEX('Jan 2019'!$G$2:$BK$158,MATCH('Planning Ngrps'!$A104,'Jan 2019'!$A$2:$A$160,0),MATCH(AN$9,'Jan 2019'!$G$1:$BK$1,0))/INDEX('Planning CPRP'!$G$10:$BA$168,MATCH('Planning Ngrps'!$A104,'Planning CPRP'!$A$10:$A$170,0),MATCH('Planning Ngrps'!AN$9,'Planning CPRP'!$G$9:$BA$9,0)),"")</f>
        <v/>
      </c>
      <c r="AO104" s="158" t="str">
        <f>IFERROR(INDEX('Jan 2019'!$G$2:$BK$158,MATCH('Planning Ngrps'!$A104,'Jan 2019'!$A$2:$A$160,0),MATCH(AO$9,'Jan 2019'!$G$1:$BK$1,0))/INDEX('Planning CPRP'!$G$10:$BA$168,MATCH('Planning Ngrps'!$A104,'Planning CPRP'!$A$10:$A$170,0),MATCH('Planning Ngrps'!AO$9,'Planning CPRP'!$G$9:$BA$9,0)),"")</f>
        <v/>
      </c>
      <c r="AP104" s="158" t="str">
        <f>IFERROR(INDEX('Jan 2019'!$G$2:$BK$158,MATCH('Planning Ngrps'!$A104,'Jan 2019'!$A$2:$A$160,0),MATCH(AP$9,'Jan 2019'!$G$1:$BK$1,0))/INDEX('Planning CPRP'!$G$10:$BA$168,MATCH('Planning Ngrps'!$A104,'Planning CPRP'!$A$10:$A$170,0),MATCH('Planning Ngrps'!AP$9,'Planning CPRP'!$G$9:$BA$9,0)),"")</f>
        <v/>
      </c>
      <c r="AQ104" s="158" t="str">
        <f>IFERROR(INDEX('Jan 2019'!$G$2:$BK$158,MATCH('Planning Ngrps'!$A104,'Jan 2019'!$A$2:$A$160,0),MATCH(AQ$9,'Jan 2019'!$G$1:$BK$1,0))/INDEX('Planning CPRP'!$G$10:$BA$168,MATCH('Planning Ngrps'!$A104,'Planning CPRP'!$A$10:$A$170,0),MATCH('Planning Ngrps'!AQ$9,'Planning CPRP'!$G$9:$BA$9,0)),"")</f>
        <v/>
      </c>
      <c r="AR104" s="158" t="str">
        <f>IFERROR(INDEX('Jan 2019'!$G$2:$BK$158,MATCH('Planning Ngrps'!$A104,'Jan 2019'!$A$2:$A$160,0),MATCH(AR$9,'Jan 2019'!$G$1:$BK$1,0))/INDEX('Planning CPRP'!$G$10:$BA$168,MATCH('Planning Ngrps'!$A104,'Planning CPRP'!$A$10:$A$170,0),MATCH('Planning Ngrps'!AR$9,'Planning CPRP'!$G$9:$BA$9,0)),"")</f>
        <v/>
      </c>
      <c r="AS104" s="158" t="str">
        <f>IFERROR(INDEX('Jan 2019'!$G$2:$BK$158,MATCH('Planning Ngrps'!$A104,'Jan 2019'!$A$2:$A$160,0),MATCH(AS$9,'Jan 2019'!$G$1:$BK$1,0))/INDEX('Planning CPRP'!$G$10:$BA$168,MATCH('Planning Ngrps'!$A104,'Planning CPRP'!$A$10:$A$170,0),MATCH('Planning Ngrps'!AS$9,'Planning CPRP'!$G$9:$BA$9,0)),"")</f>
        <v/>
      </c>
      <c r="AT104" s="158" t="str">
        <f>IFERROR(INDEX('Jan 2019'!$G$2:$BK$158,MATCH('Planning Ngrps'!$A104,'Jan 2019'!$A$2:$A$160,0),MATCH(AT$9,'Jan 2019'!$G$1:$BK$1,0))/INDEX('Planning CPRP'!$G$10:$BA$168,MATCH('Planning Ngrps'!$A104,'Planning CPRP'!$A$10:$A$170,0),MATCH('Planning Ngrps'!AT$9,'Planning CPRP'!$G$9:$BA$9,0)),"")</f>
        <v/>
      </c>
      <c r="AU104" s="158" t="str">
        <f>IFERROR(INDEX('Jan 2019'!$G$2:$BK$158,MATCH('Planning Ngrps'!$A104,'Jan 2019'!$A$2:$A$160,0),MATCH(AU$9,'Jan 2019'!$G$1:$BK$1,0))/INDEX('Planning CPRP'!$G$10:$BA$168,MATCH('Planning Ngrps'!$A104,'Planning CPRP'!$A$10:$A$170,0),MATCH('Planning Ngrps'!AU$9,'Planning CPRP'!$G$9:$BA$9,0)),"")</f>
        <v/>
      </c>
      <c r="AV104" s="158" t="str">
        <f>IFERROR(INDEX('Jan 2019'!$G$2:$BK$158,MATCH('Planning Ngrps'!$A104,'Jan 2019'!$A$2:$A$160,0),MATCH(AV$9,'Jan 2019'!$G$1:$BK$1,0))/INDEX('Planning CPRP'!$G$10:$BA$168,MATCH('Planning Ngrps'!$A104,'Planning CPRP'!$A$10:$A$170,0),MATCH('Planning Ngrps'!AV$9,'Planning CPRP'!$G$9:$BA$9,0)),"")</f>
        <v/>
      </c>
      <c r="AW104" s="158" t="str">
        <f>IFERROR(INDEX('Jan 2019'!$G$2:$BK$158,MATCH('Planning Ngrps'!$A104,'Jan 2019'!$A$2:$A$160,0),MATCH(AW$9,'Jan 2019'!$G$1:$BK$1,0))/INDEX('Planning CPRP'!$G$10:$BA$168,MATCH('Planning Ngrps'!$A104,'Planning CPRP'!$A$10:$A$170,0),MATCH('Planning Ngrps'!AW$9,'Planning CPRP'!$G$9:$BA$9,0)),"")</f>
        <v/>
      </c>
      <c r="AX104" s="158" t="str">
        <f>IFERROR(INDEX('Jan 2019'!$G$2:$BK$158,MATCH('Planning Ngrps'!$A104,'Jan 2019'!$A$2:$A$160,0),MATCH(AX$9,'Jan 2019'!$G$1:$BK$1,0))/INDEX('Planning CPRP'!$G$10:$BA$168,MATCH('Planning Ngrps'!$A104,'Planning CPRP'!$A$10:$A$170,0),MATCH('Planning Ngrps'!AX$9,'Planning CPRP'!$G$9:$BA$9,0)),"")</f>
        <v/>
      </c>
      <c r="AY104" s="158" t="str">
        <f>IFERROR(INDEX('Jan 2019'!$G$2:$BK$158,MATCH('Planning Ngrps'!$A104,'Jan 2019'!$A$2:$A$160,0),MATCH(AY$9,'Jan 2019'!$G$1:$BK$1,0))/INDEX('Planning CPRP'!$G$10:$BA$168,MATCH('Planning Ngrps'!$A104,'Planning CPRP'!$A$10:$A$170,0),MATCH('Planning Ngrps'!AY$9,'Planning CPRP'!$G$9:$BA$9,0)),"")</f>
        <v/>
      </c>
      <c r="AZ104" s="158" t="str">
        <f>IFERROR(INDEX('Jan 2019'!$G$2:$BK$158,MATCH('Planning Ngrps'!$A104,'Jan 2019'!$A$2:$A$160,0),MATCH(AZ$9,'Jan 2019'!$G$1:$BK$1,0))/INDEX('Planning CPRP'!$G$10:$BA$168,MATCH('Planning Ngrps'!$A104,'Planning CPRP'!$A$10:$A$170,0),MATCH('Planning Ngrps'!AZ$9,'Planning CPRP'!$G$9:$BA$9,0)),"")</f>
        <v/>
      </c>
      <c r="BA104" s="158" t="str">
        <f>IFERROR(INDEX('Jan 2019'!$G$2:$BK$158,MATCH('Planning Ngrps'!$A104,'Jan 2019'!$A$2:$A$160,0),MATCH(BA$9,'Jan 2019'!$G$1:$BK$1,0))/INDEX('Planning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IFERROR(INDEX('Jan 2019'!$G$2:$BK$158,MATCH('Planning Ngrps'!$A107,'Jan 2019'!$A$2:$A$160,0),MATCH(G$9,'Jan 2019'!$G$1:$BK$1,0))/INDEX('Planning CPRP'!$G$10:$BA$168,MATCH('Planning Ngrps'!$A107,'Planning CPRP'!$A$10:$A$170,0),MATCH('Planning Ngrps'!G$9,'Planning CPRP'!$G$9:$BA$9,0)),"")</f>
        <v/>
      </c>
      <c r="H107" s="158" t="str">
        <f>IFERROR(INDEX('Jan 2019'!$G$2:$BK$158,MATCH('Planning Ngrps'!$A107,'Jan 2019'!$A$2:$A$160,0),MATCH(H$9,'Jan 2019'!$G$1:$BK$1,0))/INDEX('Planning CPRP'!$G$10:$BA$168,MATCH('Planning Ngrps'!$A107,'Planning CPRP'!$A$10:$A$170,0),MATCH('Planning Ngrps'!H$9,'Planning CPRP'!$G$9:$BA$9,0)),"")</f>
        <v/>
      </c>
      <c r="I107" s="158" t="str">
        <f>IFERROR(INDEX('Jan 2019'!$G$2:$BK$158,MATCH('Planning Ngrps'!$A107,'Jan 2019'!$A$2:$A$160,0),MATCH(I$9,'Jan 2019'!$G$1:$BK$1,0))/INDEX('Planning CPRP'!$G$10:$BA$168,MATCH('Planning Ngrps'!$A107,'Planning CPRP'!$A$10:$A$170,0),MATCH('Planning Ngrps'!I$9,'Planning CPRP'!$G$9:$BA$9,0)),"")</f>
        <v/>
      </c>
      <c r="J107" s="158" t="str">
        <f>IFERROR(INDEX('Jan 2019'!$G$2:$BK$158,MATCH('Planning Ngrps'!$A107,'Jan 2019'!$A$2:$A$160,0),MATCH(J$9,'Jan 2019'!$G$1:$BK$1,0))/INDEX('Planning CPRP'!$G$10:$BA$168,MATCH('Planning Ngrps'!$A107,'Planning CPRP'!$A$10:$A$170,0),MATCH('Planning Ngrps'!J$9,'Planning CPRP'!$G$9:$BA$9,0)),"")</f>
        <v/>
      </c>
      <c r="K107" s="158" t="str">
        <f>IFERROR(INDEX('Jan 2019'!$G$2:$BK$158,MATCH('Planning Ngrps'!$A107,'Jan 2019'!$A$2:$A$160,0),MATCH(K$9,'Jan 2019'!$G$1:$BK$1,0))/INDEX('Planning CPRP'!$G$10:$BA$168,MATCH('Planning Ngrps'!$A107,'Planning CPRP'!$A$10:$A$170,0),MATCH('Planning Ngrps'!K$9,'Planning CPRP'!$G$9:$BA$9,0)),"")</f>
        <v/>
      </c>
      <c r="L107" s="158" t="str">
        <f>IFERROR(INDEX('Jan 2019'!$G$2:$BK$158,MATCH('Planning Ngrps'!$A107,'Jan 2019'!$A$2:$A$160,0),MATCH(L$9,'Jan 2019'!$G$1:$BK$1,0))/INDEX('Planning CPRP'!$G$10:$BA$168,MATCH('Planning Ngrps'!$A107,'Planning CPRP'!$A$10:$A$170,0),MATCH('Planning Ngrps'!L$9,'Planning CPRP'!$G$9:$BA$9,0)),"")</f>
        <v/>
      </c>
      <c r="M107" s="158" t="str">
        <f>IFERROR(INDEX('Jan 2019'!$G$2:$BK$158,MATCH('Planning Ngrps'!$A107,'Jan 2019'!$A$2:$A$160,0),MATCH(M$9,'Jan 2019'!$G$1:$BK$1,0))/INDEX('Planning CPRP'!$G$10:$BA$168,MATCH('Planning Ngrps'!$A107,'Planning CPRP'!$A$10:$A$170,0),MATCH('Planning Ngrps'!M$9,'Planning CPRP'!$G$9:$BA$9,0)),"")</f>
        <v/>
      </c>
      <c r="N107" s="158" t="str">
        <f>IFERROR(INDEX('Jan 2019'!$G$2:$BK$158,MATCH('Planning Ngrps'!$A107,'Jan 2019'!$A$2:$A$160,0),MATCH(N$9,'Jan 2019'!$G$1:$BK$1,0))/INDEX('Planning CPRP'!$G$10:$BA$168,MATCH('Planning Ngrps'!$A107,'Planning CPRP'!$A$10:$A$170,0),MATCH('Planning Ngrps'!N$9,'Planning CPRP'!$G$9:$BA$9,0)),"")</f>
        <v/>
      </c>
      <c r="O107" s="158" t="str">
        <f>IFERROR(INDEX('Jan 2019'!$G$2:$BK$158,MATCH('Planning Ngrps'!$A107,'Jan 2019'!$A$2:$A$160,0),MATCH(O$9,'Jan 2019'!$G$1:$BK$1,0))/INDEX('Planning CPRP'!$G$10:$BA$168,MATCH('Planning Ngrps'!$A107,'Planning CPRP'!$A$10:$A$170,0),MATCH('Planning Ngrps'!O$9,'Planning CPRP'!$G$9:$BA$9,0)),"")</f>
        <v/>
      </c>
      <c r="P107" s="158" t="str">
        <f>IFERROR(INDEX('Jan 2019'!$G$2:$BK$158,MATCH('Planning Ngrps'!$A107,'Jan 2019'!$A$2:$A$160,0),MATCH(P$9,'Jan 2019'!$G$1:$BK$1,0))/INDEX('Planning CPRP'!$G$10:$BA$168,MATCH('Planning Ngrps'!$A107,'Planning CPRP'!$A$10:$A$170,0),MATCH('Planning Ngrps'!P$9,'Planning CPRP'!$G$9:$BA$9,0)),"")</f>
        <v/>
      </c>
      <c r="Q107" s="158" t="str">
        <f>IFERROR(INDEX('Jan 2019'!$G$2:$BK$158,MATCH('Planning Ngrps'!$A107,'Jan 2019'!$A$2:$A$160,0),MATCH(Q$9,'Jan 2019'!$G$1:$BK$1,0))/INDEX('Planning CPRP'!$G$10:$BA$168,MATCH('Planning Ngrps'!$A107,'Planning CPRP'!$A$10:$A$170,0),MATCH('Planning Ngrps'!Q$9,'Planning CPRP'!$G$9:$BA$9,0)),"")</f>
        <v/>
      </c>
      <c r="R107" s="158" t="str">
        <f>IFERROR(INDEX('Jan 2019'!$G$2:$BK$158,MATCH('Planning Ngrps'!$A107,'Jan 2019'!$A$2:$A$160,0),MATCH(R$9,'Jan 2019'!$G$1:$BK$1,0))/INDEX('Planning CPRP'!$G$10:$BA$168,MATCH('Planning Ngrps'!$A107,'Planning CPRP'!$A$10:$A$170,0),MATCH('Planning Ngrps'!R$9,'Planning CPRP'!$G$9:$BA$9,0)),"")</f>
        <v/>
      </c>
      <c r="S107" s="158" t="str">
        <f>IFERROR(INDEX('Jan 2019'!$G$2:$BK$158,MATCH('Planning Ngrps'!$A107,'Jan 2019'!$A$2:$A$160,0),MATCH(S$9,'Jan 2019'!$G$1:$BK$1,0))/INDEX('Planning CPRP'!$G$10:$BA$168,MATCH('Planning Ngrps'!$A107,'Planning CPRP'!$A$10:$A$170,0),MATCH('Planning Ngrps'!S$9,'Planning CPRP'!$G$9:$BA$9,0)),"")</f>
        <v/>
      </c>
      <c r="T107" s="158" t="str">
        <f>IFERROR(INDEX('Jan 2019'!$G$2:$BK$158,MATCH('Planning Ngrps'!$A107,'Jan 2019'!$A$2:$A$160,0),MATCH(T$9,'Jan 2019'!$G$1:$BK$1,0))/INDEX('Planning CPRP'!$G$10:$BA$168,MATCH('Planning Ngrps'!$A107,'Planning CPRP'!$A$10:$A$170,0),MATCH('Planning Ngrps'!T$9,'Planning CPRP'!$G$9:$BA$9,0)),"")</f>
        <v/>
      </c>
      <c r="U107" s="158" t="str">
        <f>IFERROR(INDEX('Jan 2019'!$G$2:$BK$158,MATCH('Planning Ngrps'!$A107,'Jan 2019'!$A$2:$A$160,0),MATCH(U$9,'Jan 2019'!$G$1:$BK$1,0))/INDEX('Planning CPRP'!$G$10:$BA$168,MATCH('Planning Ngrps'!$A107,'Planning CPRP'!$A$10:$A$170,0),MATCH('Planning Ngrps'!U$9,'Planning CPRP'!$G$9:$BA$9,0)),"")</f>
        <v/>
      </c>
      <c r="V107" s="158" t="str">
        <f>IFERROR(INDEX('Jan 2019'!$G$2:$BK$158,MATCH('Planning Ngrps'!$A107,'Jan 2019'!$A$2:$A$160,0),MATCH(V$9,'Jan 2019'!$G$1:$BK$1,0))/INDEX('Planning CPRP'!$G$10:$BA$168,MATCH('Planning Ngrps'!$A107,'Planning CPRP'!$A$10:$A$170,0),MATCH('Planning Ngrps'!V$9,'Planning CPRP'!$G$9:$BA$9,0)),"")</f>
        <v/>
      </c>
      <c r="W107" s="158" t="str">
        <f>IFERROR(INDEX('Jan 2019'!$G$2:$BK$158,MATCH('Planning Ngrps'!$A107,'Jan 2019'!$A$2:$A$160,0),MATCH(W$9,'Jan 2019'!$G$1:$BK$1,0))/INDEX('Planning CPRP'!$G$10:$BA$168,MATCH('Planning Ngrps'!$A107,'Planning CPRP'!$A$10:$A$170,0),MATCH('Planning Ngrps'!W$9,'Planning CPRP'!$G$9:$BA$9,0)),"")</f>
        <v/>
      </c>
      <c r="X107" s="158" t="str">
        <f>IFERROR(INDEX('Jan 2019'!$G$2:$BK$158,MATCH('Planning Ngrps'!$A107,'Jan 2019'!$A$2:$A$160,0),MATCH(X$9,'Jan 2019'!$G$1:$BK$1,0))/INDEX('Planning CPRP'!$G$10:$BA$168,MATCH('Planning Ngrps'!$A107,'Planning CPRP'!$A$10:$A$170,0),MATCH('Planning Ngrps'!X$9,'Planning CPRP'!$G$9:$BA$9,0)),"")</f>
        <v/>
      </c>
      <c r="Y107" s="158" t="str">
        <f>IFERROR(INDEX('Jan 2019'!$G$2:$BK$158,MATCH('Planning Ngrps'!$A107,'Jan 2019'!$A$2:$A$160,0),MATCH(Y$9,'Jan 2019'!$G$1:$BK$1,0))/INDEX('Planning CPRP'!$G$10:$BA$168,MATCH('Planning Ngrps'!$A107,'Planning CPRP'!$A$10:$A$170,0),MATCH('Planning Ngrps'!Y$9,'Planning CPRP'!$G$9:$BA$9,0)),"")</f>
        <v/>
      </c>
      <c r="Z107" s="158" t="str">
        <f>IFERROR(INDEX('Jan 2019'!$G$2:$BK$158,MATCH('Planning Ngrps'!$A107,'Jan 2019'!$A$2:$A$160,0),MATCH(Z$9,'Jan 2019'!$G$1:$BK$1,0))/INDEX('Planning CPRP'!$G$10:$BA$168,MATCH('Planning Ngrps'!$A107,'Planning CPRP'!$A$10:$A$170,0),MATCH('Planning Ngrps'!Z$9,'Planning CPRP'!$G$9:$BA$9,0)),"")</f>
        <v/>
      </c>
      <c r="AA107" s="158" t="str">
        <f>IFERROR(INDEX('Jan 2019'!$G$2:$BK$158,MATCH('Planning Ngrps'!$A107,'Jan 2019'!$A$2:$A$160,0),MATCH(AA$9,'Jan 2019'!$G$1:$BK$1,0))/INDEX('Planning CPRP'!$G$10:$BA$168,MATCH('Planning Ngrps'!$A107,'Planning CPRP'!$A$10:$A$170,0),MATCH('Planning Ngrps'!AA$9,'Planning CPRP'!$G$9:$BA$9,0)),"")</f>
        <v/>
      </c>
      <c r="AB107" s="158" t="str">
        <f>IFERROR(INDEX('Jan 2019'!$G$2:$BK$158,MATCH('Planning Ngrps'!$A107,'Jan 2019'!$A$2:$A$160,0),MATCH(AB$9,'Jan 2019'!$G$1:$BK$1,0))/INDEX('Planning CPRP'!$G$10:$BA$168,MATCH('Planning Ngrps'!$A107,'Planning CPRP'!$A$10:$A$170,0),MATCH('Planning Ngrps'!AB$9,'Planning CPRP'!$G$9:$BA$9,0)),"")</f>
        <v/>
      </c>
      <c r="AC107" s="158" t="str">
        <f>IFERROR(INDEX('Jan 2019'!$G$2:$BK$158,MATCH('Planning Ngrps'!$A107,'Jan 2019'!$A$2:$A$160,0),MATCH(AC$9,'Jan 2019'!$G$1:$BK$1,0))/INDEX('Planning CPRP'!$G$10:$BA$168,MATCH('Planning Ngrps'!$A107,'Planning CPRP'!$A$10:$A$170,0),MATCH('Planning Ngrps'!AC$9,'Planning CPRP'!$G$9:$BA$9,0)),"")</f>
        <v/>
      </c>
      <c r="AD107" s="158" t="str">
        <f>IFERROR(INDEX('Jan 2019'!$G$2:$BK$158,MATCH('Planning Ngrps'!$A107,'Jan 2019'!$A$2:$A$160,0),MATCH(AD$9,'Jan 2019'!$G$1:$BK$1,0))/INDEX('Planning CPRP'!$G$10:$BA$168,MATCH('Planning Ngrps'!$A107,'Planning CPRP'!$A$10:$A$170,0),MATCH('Planning Ngrps'!AD$9,'Planning CPRP'!$G$9:$BA$9,0)),"")</f>
        <v/>
      </c>
      <c r="AE107" s="158" t="str">
        <f>IFERROR(INDEX('Jan 2019'!$G$2:$BK$158,MATCH('Planning Ngrps'!$A107,'Jan 2019'!$A$2:$A$160,0),MATCH(AE$9,'Jan 2019'!$G$1:$BK$1,0))/INDEX('Planning CPRP'!$G$10:$BA$168,MATCH('Planning Ngrps'!$A107,'Planning CPRP'!$A$10:$A$170,0),MATCH('Planning Ngrps'!AE$9,'Planning CPRP'!$G$9:$BA$9,0)),"")</f>
        <v/>
      </c>
      <c r="AF107" s="158" t="str">
        <f>IFERROR(INDEX('Jan 2019'!$G$2:$BK$158,MATCH('Planning Ngrps'!$A107,'Jan 2019'!$A$2:$A$160,0),MATCH(AF$9,'Jan 2019'!$G$1:$BK$1,0))/INDEX('Planning CPRP'!$G$10:$BA$168,MATCH('Planning Ngrps'!$A107,'Planning CPRP'!$A$10:$A$170,0),MATCH('Planning Ngrps'!AF$9,'Planning CPRP'!$G$9:$BA$9,0)),"")</f>
        <v/>
      </c>
      <c r="AG107" s="158" t="str">
        <f>IFERROR(INDEX('Jan 2019'!$G$2:$BK$158,MATCH('Planning Ngrps'!$A107,'Jan 2019'!$A$2:$A$160,0),MATCH(AG$9,'Jan 2019'!$G$1:$BK$1,0))/INDEX('Planning CPRP'!$G$10:$BA$168,MATCH('Planning Ngrps'!$A107,'Planning CPRP'!$A$10:$A$170,0),MATCH('Planning Ngrps'!AG$9,'Planning CPRP'!$G$9:$BA$9,0)),"")</f>
        <v/>
      </c>
      <c r="AH107" s="158" t="str">
        <f>IFERROR(INDEX('Jan 2019'!$G$2:$BK$158,MATCH('Planning Ngrps'!$A107,'Jan 2019'!$A$2:$A$160,0),MATCH(AH$9,'Jan 2019'!$G$1:$BK$1,0))/INDEX('Planning CPRP'!$G$10:$BA$168,MATCH('Planning Ngrps'!$A107,'Planning CPRP'!$A$10:$A$170,0),MATCH('Planning Ngrps'!AH$9,'Planning CPRP'!$G$9:$BA$9,0)),"")</f>
        <v/>
      </c>
      <c r="AI107" s="158" t="str">
        <f>IFERROR(INDEX('Jan 2019'!$G$2:$BK$158,MATCH('Planning Ngrps'!$A107,'Jan 2019'!$A$2:$A$160,0),MATCH(AI$9,'Jan 2019'!$G$1:$BK$1,0))/INDEX('Planning CPRP'!$G$10:$BA$168,MATCH('Planning Ngrps'!$A107,'Planning CPRP'!$A$10:$A$170,0),MATCH('Planning Ngrps'!AI$9,'Planning CPRP'!$G$9:$BA$9,0)),"")</f>
        <v/>
      </c>
      <c r="AJ107" s="158" t="str">
        <f>IFERROR(INDEX('Jan 2019'!$G$2:$BK$158,MATCH('Planning Ngrps'!$A107,'Jan 2019'!$A$2:$A$160,0),MATCH(AJ$9,'Jan 2019'!$G$1:$BK$1,0))/INDEX('Planning CPRP'!$G$10:$BA$168,MATCH('Planning Ngrps'!$A107,'Planning CPRP'!$A$10:$A$170,0),MATCH('Planning Ngrps'!AJ$9,'Planning CPRP'!$G$9:$BA$9,0)),"")</f>
        <v/>
      </c>
      <c r="AK107" s="158" t="str">
        <f>IFERROR(INDEX('Jan 2019'!$G$2:$BK$158,MATCH('Planning Ngrps'!$A107,'Jan 2019'!$A$2:$A$160,0),MATCH(AK$9,'Jan 2019'!$G$1:$BK$1,0))/INDEX('Planning CPRP'!$G$10:$BA$168,MATCH('Planning Ngrps'!$A107,'Planning CPRP'!$A$10:$A$170,0),MATCH('Planning Ngrps'!AK$9,'Planning CPRP'!$G$9:$BA$9,0)),"")</f>
        <v/>
      </c>
      <c r="AL107" s="158" t="str">
        <f>IFERROR(INDEX('Jan 2019'!$G$2:$BK$158,MATCH('Planning Ngrps'!$A107,'Jan 2019'!$A$2:$A$160,0),MATCH(AL$9,'Jan 2019'!$G$1:$BK$1,0))/INDEX('Planning CPRP'!$G$10:$BA$168,MATCH('Planning Ngrps'!$A107,'Planning CPRP'!$A$10:$A$170,0),MATCH('Planning Ngrps'!AL$9,'Planning CPRP'!$G$9:$BA$9,0)),"")</f>
        <v/>
      </c>
      <c r="AM107" s="158" t="str">
        <f>IFERROR(INDEX('Jan 2019'!$G$2:$BK$158,MATCH('Planning Ngrps'!$A107,'Jan 2019'!$A$2:$A$160,0),MATCH(AM$9,'Jan 2019'!$G$1:$BK$1,0))/INDEX('Planning CPRP'!$G$10:$BA$168,MATCH('Planning Ngrps'!$A107,'Planning CPRP'!$A$10:$A$170,0),MATCH('Planning Ngrps'!AM$9,'Planning CPRP'!$G$9:$BA$9,0)),"")</f>
        <v/>
      </c>
      <c r="AN107" s="158" t="str">
        <f>IFERROR(INDEX('Jan 2019'!$G$2:$BK$158,MATCH('Planning Ngrps'!$A107,'Jan 2019'!$A$2:$A$160,0),MATCH(AN$9,'Jan 2019'!$G$1:$BK$1,0))/INDEX('Planning CPRP'!$G$10:$BA$168,MATCH('Planning Ngrps'!$A107,'Planning CPRP'!$A$10:$A$170,0),MATCH('Planning Ngrps'!AN$9,'Planning CPRP'!$G$9:$BA$9,0)),"")</f>
        <v/>
      </c>
      <c r="AO107" s="158" t="str">
        <f>IFERROR(INDEX('Jan 2019'!$G$2:$BK$158,MATCH('Planning Ngrps'!$A107,'Jan 2019'!$A$2:$A$160,0),MATCH(AO$9,'Jan 2019'!$G$1:$BK$1,0))/INDEX('Planning CPRP'!$G$10:$BA$168,MATCH('Planning Ngrps'!$A107,'Planning CPRP'!$A$10:$A$170,0),MATCH('Planning Ngrps'!AO$9,'Planning CPRP'!$G$9:$BA$9,0)),"")</f>
        <v/>
      </c>
      <c r="AP107" s="158" t="str">
        <f>IFERROR(INDEX('Jan 2019'!$G$2:$BK$158,MATCH('Planning Ngrps'!$A107,'Jan 2019'!$A$2:$A$160,0),MATCH(AP$9,'Jan 2019'!$G$1:$BK$1,0))/INDEX('Planning CPRP'!$G$10:$BA$168,MATCH('Planning Ngrps'!$A107,'Planning CPRP'!$A$10:$A$170,0),MATCH('Planning Ngrps'!AP$9,'Planning CPRP'!$G$9:$BA$9,0)),"")</f>
        <v/>
      </c>
      <c r="AQ107" s="158" t="str">
        <f>IFERROR(INDEX('Jan 2019'!$G$2:$BK$158,MATCH('Planning Ngrps'!$A107,'Jan 2019'!$A$2:$A$160,0),MATCH(AQ$9,'Jan 2019'!$G$1:$BK$1,0))/INDEX('Planning CPRP'!$G$10:$BA$168,MATCH('Planning Ngrps'!$A107,'Planning CPRP'!$A$10:$A$170,0),MATCH('Planning Ngrps'!AQ$9,'Planning CPRP'!$G$9:$BA$9,0)),"")</f>
        <v/>
      </c>
      <c r="AR107" s="158" t="str">
        <f>IFERROR(INDEX('Jan 2019'!$G$2:$BK$158,MATCH('Planning Ngrps'!$A107,'Jan 2019'!$A$2:$A$160,0),MATCH(AR$9,'Jan 2019'!$G$1:$BK$1,0))/INDEX('Planning CPRP'!$G$10:$BA$168,MATCH('Planning Ngrps'!$A107,'Planning CPRP'!$A$10:$A$170,0),MATCH('Planning Ngrps'!AR$9,'Planning CPRP'!$G$9:$BA$9,0)),"")</f>
        <v/>
      </c>
      <c r="AS107" s="158" t="str">
        <f>IFERROR(INDEX('Jan 2019'!$G$2:$BK$158,MATCH('Planning Ngrps'!$A107,'Jan 2019'!$A$2:$A$160,0),MATCH(AS$9,'Jan 2019'!$G$1:$BK$1,0))/INDEX('Planning CPRP'!$G$10:$BA$168,MATCH('Planning Ngrps'!$A107,'Planning CPRP'!$A$10:$A$170,0),MATCH('Planning Ngrps'!AS$9,'Planning CPRP'!$G$9:$BA$9,0)),"")</f>
        <v/>
      </c>
      <c r="AT107" s="158" t="str">
        <f>IFERROR(INDEX('Jan 2019'!$G$2:$BK$158,MATCH('Planning Ngrps'!$A107,'Jan 2019'!$A$2:$A$160,0),MATCH(AT$9,'Jan 2019'!$G$1:$BK$1,0))/INDEX('Planning CPRP'!$G$10:$BA$168,MATCH('Planning Ngrps'!$A107,'Planning CPRP'!$A$10:$A$170,0),MATCH('Planning Ngrps'!AT$9,'Planning CPRP'!$G$9:$BA$9,0)),"")</f>
        <v/>
      </c>
      <c r="AU107" s="158" t="str">
        <f>IFERROR(INDEX('Jan 2019'!$G$2:$BK$158,MATCH('Planning Ngrps'!$A107,'Jan 2019'!$A$2:$A$160,0),MATCH(AU$9,'Jan 2019'!$G$1:$BK$1,0))/INDEX('Planning CPRP'!$G$10:$BA$168,MATCH('Planning Ngrps'!$A107,'Planning CPRP'!$A$10:$A$170,0),MATCH('Planning Ngrps'!AU$9,'Planning CPRP'!$G$9:$BA$9,0)),"")</f>
        <v/>
      </c>
      <c r="AV107" s="158" t="str">
        <f>IFERROR(INDEX('Jan 2019'!$G$2:$BK$158,MATCH('Planning Ngrps'!$A107,'Jan 2019'!$A$2:$A$160,0),MATCH(AV$9,'Jan 2019'!$G$1:$BK$1,0))/INDEX('Planning CPRP'!$G$10:$BA$168,MATCH('Planning Ngrps'!$A107,'Planning CPRP'!$A$10:$A$170,0),MATCH('Planning Ngrps'!AV$9,'Planning CPRP'!$G$9:$BA$9,0)),"")</f>
        <v/>
      </c>
      <c r="AW107" s="158" t="str">
        <f>IFERROR(INDEX('Jan 2019'!$G$2:$BK$158,MATCH('Planning Ngrps'!$A107,'Jan 2019'!$A$2:$A$160,0),MATCH(AW$9,'Jan 2019'!$G$1:$BK$1,0))/INDEX('Planning CPRP'!$G$10:$BA$168,MATCH('Planning Ngrps'!$A107,'Planning CPRP'!$A$10:$A$170,0),MATCH('Planning Ngrps'!AW$9,'Planning CPRP'!$G$9:$BA$9,0)),"")</f>
        <v/>
      </c>
      <c r="AX107" s="158" t="str">
        <f>IFERROR(INDEX('Jan 2019'!$G$2:$BK$158,MATCH('Planning Ngrps'!$A107,'Jan 2019'!$A$2:$A$160,0),MATCH(AX$9,'Jan 2019'!$G$1:$BK$1,0))/INDEX('Planning CPRP'!$G$10:$BA$168,MATCH('Planning Ngrps'!$A107,'Planning CPRP'!$A$10:$A$170,0),MATCH('Planning Ngrps'!AX$9,'Planning CPRP'!$G$9:$BA$9,0)),"")</f>
        <v/>
      </c>
      <c r="AY107" s="158" t="str">
        <f>IFERROR(INDEX('Jan 2019'!$G$2:$BK$158,MATCH('Planning Ngrps'!$A107,'Jan 2019'!$A$2:$A$160,0),MATCH(AY$9,'Jan 2019'!$G$1:$BK$1,0))/INDEX('Planning CPRP'!$G$10:$BA$168,MATCH('Planning Ngrps'!$A107,'Planning CPRP'!$A$10:$A$170,0),MATCH('Planning Ngrps'!AY$9,'Planning CPRP'!$G$9:$BA$9,0)),"")</f>
        <v/>
      </c>
      <c r="AZ107" s="158" t="str">
        <f>IFERROR(INDEX('Jan 2019'!$G$2:$BK$158,MATCH('Planning Ngrps'!$A107,'Jan 2019'!$A$2:$A$160,0),MATCH(AZ$9,'Jan 2019'!$G$1:$BK$1,0))/INDEX('Planning CPRP'!$G$10:$BA$168,MATCH('Planning Ngrps'!$A107,'Planning CPRP'!$A$10:$A$170,0),MATCH('Planning Ngrps'!AZ$9,'Planning CPRP'!$G$9:$BA$9,0)),"")</f>
        <v/>
      </c>
      <c r="BA107" s="158" t="str">
        <f>IFERROR(INDEX('Jan 2019'!$G$2:$BK$158,MATCH('Planning Ngrps'!$A107,'Jan 2019'!$A$2:$A$160,0),MATCH(BA$9,'Jan 2019'!$G$1:$BK$1,0))/INDEX('Planning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6CD4B2A0-A5AD-41EC-A1DE-046A1B74E5A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3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5"/>
    </customSheetView>
    <customSheetView guid="{5F8EC55F-6BE6-42EB-BDA6-7DA9ACE0C263}" scale="60" hiddenColumns="1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7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18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9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0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21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2"/>
    </customSheetView>
  </customSheetViews>
  <pageMargins left="0.7" right="0.7" top="0.75" bottom="0.75" header="0.3" footer="0.3"/>
  <pageSetup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AO11" activePane="bottomRight" state="frozen"/>
      <selection pane="topRight" activeCell="G1" sqref="G1"/>
      <selection pane="bottomLeft" activeCell="A11" sqref="A11"/>
      <selection pane="bottomRight" activeCell="AW18" sqref="AW18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6.0606442641434694E-2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0.56204379562043794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0.68682771504211015</v>
      </c>
      <c r="AD2" s="44">
        <f t="shared" si="1"/>
        <v>0.37514712596915328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0.45010272329402451</v>
      </c>
      <c r="AI2" s="44" t="e">
        <f t="shared" si="1"/>
        <v>#DIV/0!</v>
      </c>
      <c r="AJ2" s="44">
        <f t="shared" si="1"/>
        <v>0</v>
      </c>
      <c r="AK2" s="44">
        <f t="shared" si="1"/>
        <v>0.5827251225726553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0.44994638014089122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0.43795620437956201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-0.33869400357142854</v>
      </c>
      <c r="AD3" s="179">
        <f t="shared" si="3"/>
        <v>-4.2343301012051011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-2.262038641726142</v>
      </c>
      <c r="AI3" s="179">
        <f>AI4-AI5</f>
        <v>0</v>
      </c>
      <c r="AJ3" s="179">
        <f t="shared" ref="AJ3:BA3" si="4">AJ4-AJ5</f>
        <v>-45000000</v>
      </c>
      <c r="AK3" s="179">
        <f t="shared" si="4"/>
        <v>-1.0661580086580087</v>
      </c>
      <c r="AL3" s="179">
        <f t="shared" si="4"/>
        <v>-0.1719426406926407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-8.0731633958533191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8.0731633958533191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0.33869400357142854</v>
      </c>
      <c r="AD5" s="155">
        <f t="shared" si="5"/>
        <v>4.2343301012051011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2.262038641726142</v>
      </c>
      <c r="AI5" s="155">
        <f t="shared" si="5"/>
        <v>0</v>
      </c>
      <c r="AJ5" s="155">
        <v>45000000</v>
      </c>
      <c r="AK5" s="155">
        <f t="shared" si="5"/>
        <v>1.0661580086580087</v>
      </c>
      <c r="AL5" s="155">
        <f t="shared" si="5"/>
        <v>0.1719426406926407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8.0731633958533191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6.9162567834235439E-2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0.18423964349882754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6.0606442641434694E-2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6.9162567834235439E-2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0.18423964349882754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0.27500000000000002</v>
      </c>
      <c r="C11" s="192">
        <f>B11/1000000</f>
        <v>2.7500000000000001E-7</v>
      </c>
      <c r="D11" s="48">
        <f>BC11</f>
        <v>0</v>
      </c>
      <c r="E11" s="138">
        <f t="shared" ref="E11:E14" si="11">D11-B11</f>
        <v>-0.27500000000000002</v>
      </c>
      <c r="F11" s="88" t="s">
        <v>35</v>
      </c>
      <c r="G11" s="158" t="str">
        <f>IFERROR(INDEX('Jan 2019'!$G$3:$BK$160,MATCH('Buying nGRPs'!$A11,'Jan 2019'!$A$3:$A$157,0),MATCH('Buying nGRPs'!G$9,'Jan 2019'!$G$1:$BK$1,0))/SUMIFS(Summary!$D:$D,Summary!$A:$A,'Buying nGRPs'!$A11),"")</f>
        <v/>
      </c>
      <c r="H11" s="158" t="str">
        <f>IFERROR(INDEX('Jan 2019'!$G$3:$BK$160,MATCH('Buying nGRPs'!$A11,'Jan 2019'!$A$3:$A$157,0),MATCH('Buying nGRPs'!H$9,'Jan 2019'!$G$1:$BK$1,0))/SUMIFS(Summary!$D:$D,Summary!$A:$A,'Buying nGRPs'!$A11),"")</f>
        <v/>
      </c>
      <c r="I11" s="158" t="str">
        <f>IFERROR(INDEX('Jan 2019'!$G$3:$BK$160,MATCH('Buying nGRPs'!$A11,'Jan 2019'!$A$3:$A$157,0),MATCH('Buying nGRPs'!I$9,'Jan 2019'!$G$1:$BK$1,0))/SUMIFS(Summary!$D:$D,Summary!$A:$A,'Buying nGRPs'!$A11),"")</f>
        <v/>
      </c>
      <c r="J11" s="158">
        <f>IFERROR(INDEX('Jan 2019'!$G$3:$BK$160,MATCH('Buying nGRPs'!$A11,'Jan 2019'!$A$3:$A$157,0),MATCH('Buying nGRPs'!J$9,'Jan 2019'!$G$1:$BK$1,0))/SUMIFS(Summary!$D:$D,Summary!$A:$A,'Buying nGRPs'!$A11),"")</f>
        <v>0</v>
      </c>
      <c r="K11" s="158" t="str">
        <f>IFERROR(INDEX('Jan 2019'!$G$3:$BK$160,MATCH('Buying nGRPs'!$A11,'Jan 2019'!$A$3:$A$157,0),MATCH('Buying nGRPs'!K$9,'Jan 2019'!$G$1:$BK$1,0))/SUMIFS(Summary!$D:$D,Summary!$A:$A,'Buying nGRPs'!$A11),"")</f>
        <v/>
      </c>
      <c r="L11" s="158" t="str">
        <f>IFERROR(INDEX('Jan 2019'!$G$3:$BK$160,MATCH('Buying nGRPs'!$A11,'Jan 2019'!$A$3:$A$157,0),MATCH('Buying nGRPs'!L$9,'Jan 2019'!$G$1:$BK$1,0))/SUMIFS(Summary!$D:$D,Summary!$A:$A,'Buying nGRPs'!$A11),"")</f>
        <v/>
      </c>
      <c r="M11" s="158" t="str">
        <f>IFERROR(INDEX('Jan 2019'!$G$3:$BK$160,MATCH('Buying nGRPs'!$A11,'Jan 2019'!$A$3:$A$157,0),MATCH('Buying nGRPs'!M$9,'Jan 2019'!$G$1:$BK$1,0))/SUMIFS(Summary!$D:$D,Summary!$A:$A,'Buying nGRPs'!$A11),"")</f>
        <v/>
      </c>
      <c r="N11" s="158" t="str">
        <f>IFERROR(INDEX('Jan 2019'!$G$3:$BK$160,MATCH('Buying nGRPs'!$A11,'Jan 2019'!$A$3:$A$157,0),MATCH('Buying nGRPs'!N$9,'Jan 2019'!$G$1:$BK$1,0))/SUMIFS(Summary!$D:$D,Summary!$A:$A,'Buying nGRPs'!$A11),"")</f>
        <v/>
      </c>
      <c r="O11" s="158" t="str">
        <f>IFERROR(INDEX('Jan 2019'!$G$3:$BK$160,MATCH('Buying nGRPs'!$A11,'Jan 2019'!$A$3:$A$157,0),MATCH('Buying nGRPs'!O$9,'Jan 2019'!$G$1:$BK$1,0))/SUMIFS(Summary!$D:$D,Summary!$A:$A,'Buying nGRPs'!$A11),"")</f>
        <v/>
      </c>
      <c r="P11" s="158" t="str">
        <f>IFERROR(INDEX('Jan 2019'!$G$3:$BK$160,MATCH('Buying nGRPs'!$A11,'Jan 2019'!$A$3:$A$157,0),MATCH('Buying nGRPs'!P$9,'Jan 2019'!$G$1:$BK$1,0))/SUMIFS(Summary!$D:$D,Summary!$A:$A,'Buying nGRPs'!$A11),"")</f>
        <v/>
      </c>
      <c r="Q11" s="158" t="str">
        <f>IFERROR(INDEX('Jan 2019'!$G$3:$BK$160,MATCH('Buying nGRPs'!$A11,'Jan 2019'!$A$3:$A$157,0),MATCH('Buying nGRPs'!Q$9,'Jan 2019'!$G$1:$BK$1,0))/SUMIFS(Summary!$D:$D,Summary!$A:$A,'Buying nGRPs'!$A11),"")</f>
        <v/>
      </c>
      <c r="R11" s="158" t="str">
        <f>IFERROR(INDEX('Jan 2019'!$G$3:$BK$160,MATCH('Buying nGRPs'!$A11,'Jan 2019'!$A$3:$A$157,0),MATCH('Buying nGRPs'!R$9,'Jan 2019'!$G$1:$BK$1,0))/SUMIFS(Summary!$D:$D,Summary!$A:$A,'Buying nGRPs'!$A11),"")</f>
        <v/>
      </c>
      <c r="S11" s="158" t="str">
        <f>IFERROR(INDEX('Jan 2019'!$G$3:$BK$160,MATCH('Buying nGRPs'!$A11,'Jan 2019'!$A$3:$A$157,0),MATCH('Buying nGRPs'!S$9,'Jan 2019'!$G$1:$BK$1,0))/SUMIFS(Summary!$D:$D,Summary!$A:$A,'Buying nGRPs'!$A11),"")</f>
        <v/>
      </c>
      <c r="T11" s="158" t="str">
        <f>IFERROR(INDEX('Jan 2019'!$G$3:$BK$160,MATCH('Buying nGRPs'!$A11,'Jan 2019'!$A$3:$A$157,0),MATCH('Buying nGRPs'!T$9,'Jan 2019'!$G$1:$BK$1,0))/SUMIFS(Summary!$D:$D,Summary!$A:$A,'Buying nGRPs'!$A11),"")</f>
        <v/>
      </c>
      <c r="U11" s="158" t="str">
        <f>IFERROR(INDEX('Jan 2019'!$G$3:$BK$160,MATCH('Buying nGRPs'!$A11,'Jan 2019'!$A$3:$A$157,0),MATCH('Buying nGRPs'!U$9,'Jan 2019'!$G$1:$BK$1,0))/SUMIFS(Summary!$D:$D,Summary!$A:$A,'Buying nGRPs'!$A11),"")</f>
        <v/>
      </c>
      <c r="V11" s="158" t="str">
        <f>IFERROR(INDEX('Jan 2019'!$G$3:$BK$160,MATCH('Buying nGRPs'!$A11,'Jan 2019'!$A$3:$A$157,0),MATCH('Buying nGRPs'!V$9,'Jan 2019'!$G$1:$BK$1,0))/SUMIFS(Summary!$D:$D,Summary!$A:$A,'Buying nGRPs'!$A11),"")</f>
        <v/>
      </c>
      <c r="W11" s="158" t="str">
        <f>IFERROR(INDEX('Jan 2019'!$G$3:$BK$160,MATCH('Buying nGRPs'!$A11,'Jan 2019'!$A$3:$A$157,0),MATCH('Buying nGRPs'!W$9,'Jan 2019'!$G$1:$BK$1,0))/SUMIFS(Summary!$D:$D,Summary!$A:$A,'Buying nGRPs'!$A11),"")</f>
        <v/>
      </c>
      <c r="X11" s="158" t="str">
        <f>IFERROR(INDEX('Jan 2019'!$G$3:$BK$160,MATCH('Buying nGRPs'!$A11,'Jan 2019'!$A$3:$A$157,0),MATCH('Buying nGRPs'!X$9,'Jan 2019'!$G$1:$BK$1,0))/SUMIFS(Summary!$D:$D,Summary!$A:$A,'Buying nGRPs'!$A11),"")</f>
        <v/>
      </c>
      <c r="Y11" s="158" t="str">
        <f>IFERROR(INDEX('Jan 2019'!$G$3:$BK$160,MATCH('Buying nGRPs'!$A11,'Jan 2019'!$A$3:$A$157,0),MATCH('Buying nGRPs'!Y$9,'Jan 2019'!$G$1:$BK$1,0))/SUMIFS(Summary!$D:$D,Summary!$A:$A,'Buying nGRPs'!$A11),"")</f>
        <v/>
      </c>
      <c r="Z11" s="158" t="str">
        <f>IFERROR(INDEX('Jan 2019'!$G$3:$BK$160,MATCH('Buying nGRPs'!$A11,'Jan 2019'!$A$3:$A$157,0),MATCH('Buying nGRPs'!Z$9,'Jan 2019'!$G$1:$BK$1,0))/SUMIFS(Summary!$D:$D,Summary!$A:$A,'Buying nGRPs'!$A11),"")</f>
        <v/>
      </c>
      <c r="AA11" s="158" t="str">
        <f>IFERROR(INDEX('Jan 2019'!$G$3:$BK$160,MATCH('Buying nGRPs'!$A11,'Jan 2019'!$A$3:$A$157,0),MATCH('Buying nGRPs'!AA$9,'Jan 2019'!$G$1:$BK$1,0))/SUMIFS(Summary!$D:$D,Summary!$A:$A,'Buying nGRPs'!$A11),"")</f>
        <v/>
      </c>
      <c r="AB11" s="158" t="str">
        <f>IFERROR(INDEX('Jan 2019'!$G$3:$BK$160,MATCH('Buying nGRPs'!$A11,'Jan 2019'!$A$3:$A$157,0),MATCH('Buying nGRPs'!AB$9,'Jan 2019'!$G$1:$BK$1,0))/SUMIFS(Summary!$D:$D,Summary!$A:$A,'Buying nGRPs'!$A11),"")</f>
        <v/>
      </c>
      <c r="AC11" s="158">
        <f>IFERROR(INDEX('Jan 2019'!$G$3:$BK$160,MATCH('Buying nGRPs'!$A11,'Jan 2019'!$A$3:$A$157,0),MATCH('Buying nGRPs'!AC$9,'Jan 2019'!$G$1:$BK$1,0))/SUMIFS(Summary!$D:$D,Summary!$A:$A,'Buying nGRPs'!$A11),"")</f>
        <v>0</v>
      </c>
      <c r="AD11" s="158">
        <f>IFERROR(INDEX('Jan 2019'!$G$3:$BK$160,MATCH('Buying nGRPs'!$A11,'Jan 2019'!$A$3:$A$157,0),MATCH('Buying nGRPs'!AD$9,'Jan 2019'!$G$1:$BK$1,0))/SUMIFS(Summary!$D:$D,Summary!$A:$A,'Buying nGRPs'!$A11),"")</f>
        <v>0.15</v>
      </c>
      <c r="AE11" s="158" t="str">
        <f>IFERROR(INDEX('Jan 2019'!$G$3:$BK$160,MATCH('Buying nGRPs'!$A11,'Jan 2019'!$A$3:$A$157,0),MATCH('Buying nGRPs'!AE$9,'Jan 2019'!$G$1:$BK$1,0))/SUMIFS(Summary!$D:$D,Summary!$A:$A,'Buying nGRPs'!$A11),"")</f>
        <v/>
      </c>
      <c r="AF11" s="158" t="str">
        <f>IFERROR(INDEX('Jan 2019'!$G$3:$BK$160,MATCH('Buying nGRPs'!$A11,'Jan 2019'!$A$3:$A$157,0),MATCH('Buying nGRPs'!AF$9,'Jan 2019'!$G$1:$BK$1,0))/SUMIFS(Summary!$D:$D,Summary!$A:$A,'Buying nGRPs'!$A11),"")</f>
        <v/>
      </c>
      <c r="AG11" s="158" t="str">
        <f>IFERROR(INDEX('Jan 2019'!$G$3:$BK$160,MATCH('Buying nGRPs'!$A11,'Jan 2019'!$A$3:$A$157,0),MATCH('Buying nGRPs'!AG$9,'Jan 2019'!$G$1:$BK$1,0))/SUMIFS(Summary!$D:$D,Summary!$A:$A,'Buying nGRPs'!$A11),"")</f>
        <v/>
      </c>
      <c r="AH11" s="158">
        <f>IFERROR(INDEX('Jan 2019'!$G$3:$BK$160,MATCH('Buying nGRPs'!$A11,'Jan 2019'!$A$3:$A$157,0),MATCH('Buying nGRPs'!AH$9,'Jan 2019'!$G$1:$BK$1,0))/SUMIFS(Summary!$D:$D,Summary!$A:$A,'Buying nGRPs'!$A11),"")</f>
        <v>0</v>
      </c>
      <c r="AI11" s="158" t="str">
        <f>IFERROR(INDEX('Jan 2019'!$G$3:$BK$160,MATCH('Buying nGRPs'!$A11,'Jan 2019'!$A$3:$A$157,0),MATCH('Buying nGRPs'!AI$9,'Jan 2019'!$G$1:$BK$1,0))/SUMIFS(Summary!$D:$D,Summary!$A:$A,'Buying nGRPs'!$A11),"")</f>
        <v/>
      </c>
      <c r="AJ11" s="158" t="str">
        <f>IFERROR(INDEX('Jan 2019'!$G$3:$BK$160,MATCH('Buying nGRPs'!$A11,'Jan 2019'!$A$3:$A$157,0),MATCH('Buying nGRPs'!AJ$9,'Jan 2019'!$G$1:$BK$1,0))/SUMIFS(Summary!$D:$D,Summary!$A:$A,'Buying nGRPs'!$A11),"")</f>
        <v/>
      </c>
      <c r="AK11" s="158">
        <f>IFERROR(INDEX('Jan 2019'!$G$3:$BK$160,MATCH('Buying nGRPs'!$A11,'Jan 2019'!$A$3:$A$157,0),MATCH('Buying nGRPs'!AK$9,'Jan 2019'!$G$1:$BK$1,0))/SUMIFS(Summary!$D:$D,Summary!$A:$A,'Buying nGRPs'!$A11),"")</f>
        <v>0.125</v>
      </c>
      <c r="AL11" s="158">
        <f>IFERROR(INDEX('Jan 2019'!$G$3:$BK$160,MATCH('Buying nGRPs'!$A11,'Jan 2019'!$A$3:$A$157,0),MATCH('Buying nGRPs'!AL$9,'Jan 2019'!$G$1:$BK$1,0))/SUMIFS(Summary!$D:$D,Summary!$A:$A,'Buying nGRPs'!$A11),"")</f>
        <v>0</v>
      </c>
      <c r="AM11" s="158" t="str">
        <f>IFERROR(INDEX('Jan 2019'!$G$3:$BK$160,MATCH('Buying nGRPs'!$A11,'Jan 2019'!$A$3:$A$157,0),MATCH('Buying nGRPs'!AM$9,'Jan 2019'!$G$1:$BK$1,0))/SUMIFS(Summary!$D:$D,Summary!$A:$A,'Buying nGRPs'!$A11),"")</f>
        <v/>
      </c>
      <c r="AN11" s="158">
        <f>IFERROR(INDEX('Jan 2019'!$G$3:$BK$160,MATCH('Buying nGRPs'!$A11,'Jan 2019'!$A$3:$A$157,0),MATCH('Buying nGRPs'!AN$9,'Jan 2019'!$G$1:$BK$1,0))/SUMIFS(Summary!$D:$D,Summary!$A:$A,'Buying nGRPs'!$A11),"")</f>
        <v>0</v>
      </c>
      <c r="AO11" s="158">
        <f>IFERROR(INDEX('Jan 2019'!$G$3:$BK$160,MATCH('Buying nGRPs'!$A11,'Jan 2019'!$A$3:$A$157,0),MATCH('Buying nGRPs'!AO$9,'Jan 2019'!$G$1:$BK$1,0))/SUMIFS(Summary!$D:$D,Summary!$A:$A,'Buying nGRPs'!$A11),"")</f>
        <v>0</v>
      </c>
      <c r="AP11" s="158" t="str">
        <f>IFERROR(INDEX('Jan 2019'!$G$3:$BK$160,MATCH('Buying nGRPs'!$A11,'Jan 2019'!$A$3:$A$157,0),MATCH('Buying nGRPs'!AP$9,'Jan 2019'!$G$1:$BK$1,0))/SUMIFS(Summary!$D:$D,Summary!$A:$A,'Buying nGRPs'!$A11),"")</f>
        <v/>
      </c>
      <c r="AQ11" s="158" t="str">
        <f>IFERROR(INDEX('Jan 2019'!$G$3:$BK$160,MATCH('Buying nGRPs'!$A11,'Jan 2019'!$A$3:$A$157,0),MATCH('Buying nGRPs'!AQ$9,'Jan 2019'!$G$1:$BK$1,0))/SUMIFS(Summary!$D:$D,Summary!$A:$A,'Buying nGRPs'!$A11),"")</f>
        <v/>
      </c>
      <c r="AR11" s="158">
        <f>IFERROR(INDEX('Jan 2019'!$G$3:$BK$160,MATCH('Buying nGRPs'!$A11,'Jan 2019'!$A$3:$A$157,0),MATCH('Buying nGRPs'!AR$9,'Jan 2019'!$G$1:$BK$1,0))/SUMIFS(Summary!$D:$D,Summary!$A:$A,'Buying nGRPs'!$A11),"")</f>
        <v>0</v>
      </c>
      <c r="AS11" s="158" t="str">
        <f>IFERROR(INDEX('Jan 2019'!$G$3:$BK$160,MATCH('Buying nGRPs'!$A11,'Jan 2019'!$A$3:$A$157,0),MATCH('Buying nGRPs'!AS$9,'Jan 2019'!$G$1:$BK$1,0))/SUMIFS(Summary!$D:$D,Summary!$A:$A,'Buying nGRPs'!$A11),"")</f>
        <v/>
      </c>
      <c r="AT11" s="158" t="str">
        <f>IFERROR(INDEX('Jan 2019'!$G$3:$BK$160,MATCH('Buying nGRPs'!$A11,'Jan 2019'!$A$3:$A$157,0),MATCH('Buying nGRPs'!AT$9,'Jan 2019'!$G$1:$BK$1,0))/SUMIFS(Summary!$D:$D,Summary!$A:$A,'Buying nGRPs'!$A11),"")</f>
        <v/>
      </c>
      <c r="AU11" s="158" t="str">
        <f>IFERROR(INDEX('Jan 2019'!$G$3:$BK$160,MATCH('Buying nGRPs'!$A11,'Jan 2019'!$A$3:$A$157,0),MATCH('Buying nGRPs'!AU$9,'Jan 2019'!$G$1:$BK$1,0))/SUMIFS(Summary!$D:$D,Summary!$A:$A,'Buying nGRPs'!$A11),"")</f>
        <v/>
      </c>
      <c r="AV11" s="158" t="str">
        <f>IFERROR(INDEX('Jan 2019'!$G$3:$BK$160,MATCH('Buying nGRPs'!$A11,'Jan 2019'!$A$3:$A$157,0),MATCH('Buying nGRPs'!AV$9,'Jan 2019'!$G$1:$BK$1,0))/SUMIFS(Summary!$D:$D,Summary!$A:$A,'Buying nGRPs'!$A11),"")</f>
        <v/>
      </c>
      <c r="AW11" s="158" t="str">
        <f>IFERROR(INDEX('Jan 2019'!$G$3:$BK$160,MATCH('Buying nGRPs'!$A11,'Jan 2019'!$A$3:$A$157,0),MATCH('Buying nGRPs'!AW$9,'Jan 2019'!$G$1:$BK$1,0))/SUMIFS(Summary!$D:$D,Summary!$A:$A,'Buying nGRPs'!$A11),"")</f>
        <v/>
      </c>
      <c r="AX11" s="158">
        <f>IFERROR(INDEX('Jan 2019'!$G$3:$BK$160,MATCH('Buying nGRPs'!$A11,'Jan 2019'!$A$3:$A$157,0),MATCH('Buying nGRPs'!AX$9,'Jan 2019'!$G$1:$BK$1,0))/SUMIFS(Summary!$D:$D,Summary!$A:$A,'Buying nGRPs'!$A11),"")</f>
        <v>0</v>
      </c>
      <c r="AY11" s="158">
        <f>IFERROR(INDEX('Jan 2019'!$G$3:$BK$160,MATCH('Buying nGRPs'!$A11,'Jan 2019'!$A$3:$A$157,0),MATCH('Buying nGRPs'!AY$9,'Jan 2019'!$G$1:$BK$1,0))/SUMIFS(Summary!$D:$D,Summary!$A:$A,'Buying nGRPs'!$A11),"")</f>
        <v>0</v>
      </c>
      <c r="AZ11" s="158">
        <f>IFERROR(INDEX('Jan 2019'!$G$3:$BK$160,MATCH('Buying nGRPs'!$A11,'Jan 2019'!$A$3:$A$157,0),MATCH('Buying nGRPs'!AZ$9,'Jan 2019'!$G$1:$BK$1,0))/SUMIFS(Summary!$D:$D,Summary!$A:$A,'Buying nGRPs'!$A11),"")</f>
        <v>0</v>
      </c>
      <c r="BA11" s="158">
        <f>IFERROR(INDEX('Jan 2019'!$G$3:$BK$160,MATCH('Buying nGRPs'!$A11,'Jan 2019'!$A$3:$A$157,0),MATCH('Buying nGRPs'!BA$9,'Jan 2019'!$G$1:$BK$1,0))/SUMIFS(Summary!$D:$D,Summary!$A:$A,'Buying nGRPs'!$A11),"")</f>
        <v>0</v>
      </c>
      <c r="BB11" s="11">
        <f>SUM(G11:BA11)</f>
        <v>0.27500000000000002</v>
      </c>
      <c r="BC11" s="11"/>
      <c r="BD11" s="106">
        <f>BC11-BB11</f>
        <v>-0.27500000000000002</v>
      </c>
    </row>
    <row r="12" spans="1:57" ht="15" x14ac:dyDescent="0.3">
      <c r="A12" s="260" t="s">
        <v>36</v>
      </c>
      <c r="B12" s="105">
        <f t="shared" si="10"/>
        <v>0.21428571428571427</v>
      </c>
      <c r="C12" s="192">
        <f>B12/1000000</f>
        <v>2.1428571428571428E-7</v>
      </c>
      <c r="D12" s="48">
        <f t="shared" ref="D12:D14" si="12">BC12</f>
        <v>0</v>
      </c>
      <c r="E12" s="138">
        <f>D12-B12</f>
        <v>-0.21428571428571427</v>
      </c>
      <c r="F12" s="89" t="s">
        <v>36</v>
      </c>
      <c r="G12" s="158" t="str">
        <f>IFERROR(INDEX('Jan 2019'!$G$3:$BK$160,MATCH('Buying nGRPs'!$A12,'Jan 2019'!$A$3:$A$157,0),MATCH('Buying nGRPs'!G$9,'Jan 2019'!$G$1:$BK$1,0))/SUMIFS(Summary!$D:$D,Summary!$A:$A,'Buying nGRPs'!$A12),"")</f>
        <v/>
      </c>
      <c r="H12" s="158" t="str">
        <f>IFERROR(INDEX('Jan 2019'!$G$3:$BK$160,MATCH('Buying nGRPs'!$A12,'Jan 2019'!$A$3:$A$157,0),MATCH('Buying nGRPs'!H$9,'Jan 2019'!$G$1:$BK$1,0))/SUMIFS(Summary!$D:$D,Summary!$A:$A,'Buying nGRPs'!$A12),"")</f>
        <v/>
      </c>
      <c r="I12" s="158" t="str">
        <f>IFERROR(INDEX('Jan 2019'!$G$3:$BK$160,MATCH('Buying nGRPs'!$A12,'Jan 2019'!$A$3:$A$157,0),MATCH('Buying nGRPs'!I$9,'Jan 2019'!$G$1:$BK$1,0))/SUMIFS(Summary!$D:$D,Summary!$A:$A,'Buying nGRPs'!$A12),"")</f>
        <v/>
      </c>
      <c r="J12" s="158">
        <f>IFERROR(INDEX('Jan 2019'!$G$3:$BK$160,MATCH('Buying nGRPs'!$A12,'Jan 2019'!$A$3:$A$157,0),MATCH('Buying nGRPs'!J$9,'Jan 2019'!$G$1:$BK$1,0))/SUMIFS(Summary!$D:$D,Summary!$A:$A,'Buying nGRPs'!$A12),"")</f>
        <v>0</v>
      </c>
      <c r="K12" s="158" t="str">
        <f>IFERROR(INDEX('Jan 2019'!$G$3:$BK$160,MATCH('Buying nGRPs'!$A12,'Jan 2019'!$A$3:$A$157,0),MATCH('Buying nGRPs'!K$9,'Jan 2019'!$G$1:$BK$1,0))/SUMIFS(Summary!$D:$D,Summary!$A:$A,'Buying nGRPs'!$A12),"")</f>
        <v/>
      </c>
      <c r="L12" s="158" t="str">
        <f>IFERROR(INDEX('Jan 2019'!$G$3:$BK$160,MATCH('Buying nGRPs'!$A12,'Jan 2019'!$A$3:$A$157,0),MATCH('Buying nGRPs'!L$9,'Jan 2019'!$G$1:$BK$1,0))/SUMIFS(Summary!$D:$D,Summary!$A:$A,'Buying nGRPs'!$A12),"")</f>
        <v/>
      </c>
      <c r="M12" s="158" t="str">
        <f>IFERROR(INDEX('Jan 2019'!$G$3:$BK$160,MATCH('Buying nGRPs'!$A12,'Jan 2019'!$A$3:$A$157,0),MATCH('Buying nGRPs'!M$9,'Jan 2019'!$G$1:$BK$1,0))/SUMIFS(Summary!$D:$D,Summary!$A:$A,'Buying nGRPs'!$A12),"")</f>
        <v/>
      </c>
      <c r="N12" s="158" t="str">
        <f>IFERROR(INDEX('Jan 2019'!$G$3:$BK$160,MATCH('Buying nGRPs'!$A12,'Jan 2019'!$A$3:$A$157,0),MATCH('Buying nGRPs'!N$9,'Jan 2019'!$G$1:$BK$1,0))/SUMIFS(Summary!$D:$D,Summary!$A:$A,'Buying nGRPs'!$A12),"")</f>
        <v/>
      </c>
      <c r="O12" s="158" t="str">
        <f>IFERROR(INDEX('Jan 2019'!$G$3:$BK$160,MATCH('Buying nGRPs'!$A12,'Jan 2019'!$A$3:$A$157,0),MATCH('Buying nGRPs'!O$9,'Jan 2019'!$G$1:$BK$1,0))/SUMIFS(Summary!$D:$D,Summary!$A:$A,'Buying nGRPs'!$A12),"")</f>
        <v/>
      </c>
      <c r="P12" s="158" t="str">
        <f>IFERROR(INDEX('Jan 2019'!$G$3:$BK$160,MATCH('Buying nGRPs'!$A12,'Jan 2019'!$A$3:$A$157,0),MATCH('Buying nGRPs'!P$9,'Jan 2019'!$G$1:$BK$1,0))/SUMIFS(Summary!$D:$D,Summary!$A:$A,'Buying nGRPs'!$A12),"")</f>
        <v/>
      </c>
      <c r="Q12" s="158" t="str">
        <f>IFERROR(INDEX('Jan 2019'!$G$3:$BK$160,MATCH('Buying nGRPs'!$A12,'Jan 2019'!$A$3:$A$157,0),MATCH('Buying nGRPs'!Q$9,'Jan 2019'!$G$1:$BK$1,0))/SUMIFS(Summary!$D:$D,Summary!$A:$A,'Buying nGRPs'!$A12),"")</f>
        <v/>
      </c>
      <c r="R12" s="158" t="str">
        <f>IFERROR(INDEX('Jan 2019'!$G$3:$BK$160,MATCH('Buying nGRPs'!$A12,'Jan 2019'!$A$3:$A$157,0),MATCH('Buying nGRPs'!R$9,'Jan 2019'!$G$1:$BK$1,0))/SUMIFS(Summary!$D:$D,Summary!$A:$A,'Buying nGRPs'!$A12),"")</f>
        <v/>
      </c>
      <c r="S12" s="158" t="str">
        <f>IFERROR(INDEX('Jan 2019'!$G$3:$BK$160,MATCH('Buying nGRPs'!$A12,'Jan 2019'!$A$3:$A$157,0),MATCH('Buying nGRPs'!S$9,'Jan 2019'!$G$1:$BK$1,0))/SUMIFS(Summary!$D:$D,Summary!$A:$A,'Buying nGRPs'!$A12),"")</f>
        <v/>
      </c>
      <c r="T12" s="158" t="str">
        <f>IFERROR(INDEX('Jan 2019'!$G$3:$BK$160,MATCH('Buying nGRPs'!$A12,'Jan 2019'!$A$3:$A$157,0),MATCH('Buying nGRPs'!T$9,'Jan 2019'!$G$1:$BK$1,0))/SUMIFS(Summary!$D:$D,Summary!$A:$A,'Buying nGRPs'!$A12),"")</f>
        <v/>
      </c>
      <c r="U12" s="158" t="str">
        <f>IFERROR(INDEX('Jan 2019'!$G$3:$BK$160,MATCH('Buying nGRPs'!$A12,'Jan 2019'!$A$3:$A$157,0),MATCH('Buying nGRPs'!U$9,'Jan 2019'!$G$1:$BK$1,0))/SUMIFS(Summary!$D:$D,Summary!$A:$A,'Buying nGRPs'!$A12),"")</f>
        <v/>
      </c>
      <c r="V12" s="158" t="str">
        <f>IFERROR(INDEX('Jan 2019'!$G$3:$BK$160,MATCH('Buying nGRPs'!$A12,'Jan 2019'!$A$3:$A$157,0),MATCH('Buying nGRPs'!V$9,'Jan 2019'!$G$1:$BK$1,0))/SUMIFS(Summary!$D:$D,Summary!$A:$A,'Buying nGRPs'!$A12),"")</f>
        <v/>
      </c>
      <c r="W12" s="158" t="str">
        <f>IFERROR(INDEX('Jan 2019'!$G$3:$BK$160,MATCH('Buying nGRPs'!$A12,'Jan 2019'!$A$3:$A$157,0),MATCH('Buying nGRPs'!W$9,'Jan 2019'!$G$1:$BK$1,0))/SUMIFS(Summary!$D:$D,Summary!$A:$A,'Buying nGRPs'!$A12),"")</f>
        <v/>
      </c>
      <c r="X12" s="158" t="str">
        <f>IFERROR(INDEX('Jan 2019'!$G$3:$BK$160,MATCH('Buying nGRPs'!$A12,'Jan 2019'!$A$3:$A$157,0),MATCH('Buying nGRPs'!X$9,'Jan 2019'!$G$1:$BK$1,0))/SUMIFS(Summary!$D:$D,Summary!$A:$A,'Buying nGRPs'!$A12),"")</f>
        <v/>
      </c>
      <c r="Y12" s="158" t="str">
        <f>IFERROR(INDEX('Jan 2019'!$G$3:$BK$160,MATCH('Buying nGRPs'!$A12,'Jan 2019'!$A$3:$A$157,0),MATCH('Buying nGRPs'!Y$9,'Jan 2019'!$G$1:$BK$1,0))/SUMIFS(Summary!$D:$D,Summary!$A:$A,'Buying nGRPs'!$A12),"")</f>
        <v/>
      </c>
      <c r="Z12" s="158" t="str">
        <f>IFERROR(INDEX('Jan 2019'!$G$3:$BK$160,MATCH('Buying nGRPs'!$A12,'Jan 2019'!$A$3:$A$157,0),MATCH('Buying nGRPs'!Z$9,'Jan 2019'!$G$1:$BK$1,0))/SUMIFS(Summary!$D:$D,Summary!$A:$A,'Buying nGRPs'!$A12),"")</f>
        <v/>
      </c>
      <c r="AA12" s="158" t="str">
        <f>IFERROR(INDEX('Jan 2019'!$G$3:$BK$160,MATCH('Buying nGRPs'!$A12,'Jan 2019'!$A$3:$A$157,0),MATCH('Buying nGRPs'!AA$9,'Jan 2019'!$G$1:$BK$1,0))/SUMIFS(Summary!$D:$D,Summary!$A:$A,'Buying nGRPs'!$A12),"")</f>
        <v/>
      </c>
      <c r="AB12" s="158" t="str">
        <f>IFERROR(INDEX('Jan 2019'!$G$3:$BK$160,MATCH('Buying nGRPs'!$A12,'Jan 2019'!$A$3:$A$157,0),MATCH('Buying nGRPs'!AB$9,'Jan 2019'!$G$1:$BK$1,0))/SUMIFS(Summary!$D:$D,Summary!$A:$A,'Buying nGRPs'!$A12),"")</f>
        <v/>
      </c>
      <c r="AC12" s="158">
        <f>IFERROR(INDEX('Jan 2019'!$G$3:$BK$160,MATCH('Buying nGRPs'!$A12,'Jan 2019'!$A$3:$A$157,0),MATCH('Buying nGRPs'!AC$9,'Jan 2019'!$G$1:$BK$1,0))/SUMIFS(Summary!$D:$D,Summary!$A:$A,'Buying nGRPs'!$A12),"")</f>
        <v>0</v>
      </c>
      <c r="AD12" s="158">
        <f>IFERROR(INDEX('Jan 2019'!$G$3:$BK$160,MATCH('Buying nGRPs'!$A12,'Jan 2019'!$A$3:$A$157,0),MATCH('Buying nGRPs'!AD$9,'Jan 2019'!$G$1:$BK$1,0))/SUMIFS(Summary!$D:$D,Summary!$A:$A,'Buying nGRPs'!$A12),"")</f>
        <v>0.14285714285714285</v>
      </c>
      <c r="AE12" s="158" t="str">
        <f>IFERROR(INDEX('Jan 2019'!$G$3:$BK$160,MATCH('Buying nGRPs'!$A12,'Jan 2019'!$A$3:$A$157,0),MATCH('Buying nGRPs'!AE$9,'Jan 2019'!$G$1:$BK$1,0))/SUMIFS(Summary!$D:$D,Summary!$A:$A,'Buying nGRPs'!$A12),"")</f>
        <v/>
      </c>
      <c r="AF12" s="158" t="str">
        <f>IFERROR(INDEX('Jan 2019'!$G$3:$BK$160,MATCH('Buying nGRPs'!$A12,'Jan 2019'!$A$3:$A$157,0),MATCH('Buying nGRPs'!AF$9,'Jan 2019'!$G$1:$BK$1,0))/SUMIFS(Summary!$D:$D,Summary!$A:$A,'Buying nGRPs'!$A12),"")</f>
        <v/>
      </c>
      <c r="AG12" s="158" t="str">
        <f>IFERROR(INDEX('Jan 2019'!$G$3:$BK$160,MATCH('Buying nGRPs'!$A12,'Jan 2019'!$A$3:$A$157,0),MATCH('Buying nGRPs'!AG$9,'Jan 2019'!$G$1:$BK$1,0))/SUMIFS(Summary!$D:$D,Summary!$A:$A,'Buying nGRPs'!$A12),"")</f>
        <v/>
      </c>
      <c r="AH12" s="158">
        <f>IFERROR(INDEX('Jan 2019'!$G$3:$BK$160,MATCH('Buying nGRPs'!$A12,'Jan 2019'!$A$3:$A$157,0),MATCH('Buying nGRPs'!AH$9,'Jan 2019'!$G$1:$BK$1,0))/SUMIFS(Summary!$D:$D,Summary!$A:$A,'Buying nGRPs'!$A12),"")</f>
        <v>0</v>
      </c>
      <c r="AI12" s="158" t="str">
        <f>IFERROR(INDEX('Jan 2019'!$G$3:$BK$160,MATCH('Buying nGRPs'!$A12,'Jan 2019'!$A$3:$A$157,0),MATCH('Buying nGRPs'!AI$9,'Jan 2019'!$G$1:$BK$1,0))/SUMIFS(Summary!$D:$D,Summary!$A:$A,'Buying nGRPs'!$A12),"")</f>
        <v/>
      </c>
      <c r="AJ12" s="158" t="str">
        <f>IFERROR(INDEX('Jan 2019'!$G$3:$BK$160,MATCH('Buying nGRPs'!$A12,'Jan 2019'!$A$3:$A$157,0),MATCH('Buying nGRPs'!AJ$9,'Jan 2019'!$G$1:$BK$1,0))/SUMIFS(Summary!$D:$D,Summary!$A:$A,'Buying nGRPs'!$A12),"")</f>
        <v/>
      </c>
      <c r="AK12" s="158">
        <f>IFERROR(INDEX('Jan 2019'!$G$3:$BK$160,MATCH('Buying nGRPs'!$A12,'Jan 2019'!$A$3:$A$157,0),MATCH('Buying nGRPs'!AK$9,'Jan 2019'!$G$1:$BK$1,0))/SUMIFS(Summary!$D:$D,Summary!$A:$A,'Buying nGRPs'!$A12),"")</f>
        <v>7.1428571428571425E-2</v>
      </c>
      <c r="AL12" s="158">
        <f>IFERROR(INDEX('Jan 2019'!$G$3:$BK$160,MATCH('Buying nGRPs'!$A12,'Jan 2019'!$A$3:$A$157,0),MATCH('Buying nGRPs'!AL$9,'Jan 2019'!$G$1:$BK$1,0))/SUMIFS(Summary!$D:$D,Summary!$A:$A,'Buying nGRPs'!$A12),"")</f>
        <v>0</v>
      </c>
      <c r="AM12" s="158" t="str">
        <f>IFERROR(INDEX('Jan 2019'!$G$3:$BK$160,MATCH('Buying nGRPs'!$A12,'Jan 2019'!$A$3:$A$157,0),MATCH('Buying nGRPs'!AM$9,'Jan 2019'!$G$1:$BK$1,0))/SUMIFS(Summary!$D:$D,Summary!$A:$A,'Buying nGRPs'!$A12),"")</f>
        <v/>
      </c>
      <c r="AN12" s="158">
        <f>IFERROR(INDEX('Jan 2019'!$G$3:$BK$160,MATCH('Buying nGRPs'!$A12,'Jan 2019'!$A$3:$A$157,0),MATCH('Buying nGRPs'!AN$9,'Jan 2019'!$G$1:$BK$1,0))/SUMIFS(Summary!$D:$D,Summary!$A:$A,'Buying nGRPs'!$A12),"")</f>
        <v>0</v>
      </c>
      <c r="AO12" s="158">
        <f>IFERROR(INDEX('Jan 2019'!$G$3:$BK$160,MATCH('Buying nGRPs'!$A12,'Jan 2019'!$A$3:$A$157,0),MATCH('Buying nGRPs'!AO$9,'Jan 2019'!$G$1:$BK$1,0))/SUMIFS(Summary!$D:$D,Summary!$A:$A,'Buying nGRPs'!$A12),"")</f>
        <v>0</v>
      </c>
      <c r="AP12" s="158" t="str">
        <f>IFERROR(INDEX('Jan 2019'!$G$3:$BK$160,MATCH('Buying nGRPs'!$A12,'Jan 2019'!$A$3:$A$157,0),MATCH('Buying nGRPs'!AP$9,'Jan 2019'!$G$1:$BK$1,0))/SUMIFS(Summary!$D:$D,Summary!$A:$A,'Buying nGRPs'!$A12),"")</f>
        <v/>
      </c>
      <c r="AQ12" s="158" t="str">
        <f>IFERROR(INDEX('Jan 2019'!$G$3:$BK$160,MATCH('Buying nGRPs'!$A12,'Jan 2019'!$A$3:$A$157,0),MATCH('Buying nGRPs'!AQ$9,'Jan 2019'!$G$1:$BK$1,0))/SUMIFS(Summary!$D:$D,Summary!$A:$A,'Buying nGRPs'!$A12),"")</f>
        <v/>
      </c>
      <c r="AR12" s="158">
        <f>IFERROR(INDEX('Jan 2019'!$G$3:$BK$160,MATCH('Buying nGRPs'!$A12,'Jan 2019'!$A$3:$A$157,0),MATCH('Buying nGRPs'!AR$9,'Jan 2019'!$G$1:$BK$1,0))/SUMIFS(Summary!$D:$D,Summary!$A:$A,'Buying nGRPs'!$A12),"")</f>
        <v>0</v>
      </c>
      <c r="AS12" s="158" t="str">
        <f>IFERROR(INDEX('Jan 2019'!$G$3:$BK$160,MATCH('Buying nGRPs'!$A12,'Jan 2019'!$A$3:$A$157,0),MATCH('Buying nGRPs'!AS$9,'Jan 2019'!$G$1:$BK$1,0))/SUMIFS(Summary!$D:$D,Summary!$A:$A,'Buying nGRPs'!$A12),"")</f>
        <v/>
      </c>
      <c r="AT12" s="158" t="str">
        <f>IFERROR(INDEX('Jan 2019'!$G$3:$BK$160,MATCH('Buying nGRPs'!$A12,'Jan 2019'!$A$3:$A$157,0),MATCH('Buying nGRPs'!AT$9,'Jan 2019'!$G$1:$BK$1,0))/SUMIFS(Summary!$D:$D,Summary!$A:$A,'Buying nGRPs'!$A12),"")</f>
        <v/>
      </c>
      <c r="AU12" s="158" t="str">
        <f>IFERROR(INDEX('Jan 2019'!$G$3:$BK$160,MATCH('Buying nGRPs'!$A12,'Jan 2019'!$A$3:$A$157,0),MATCH('Buying nGRPs'!AU$9,'Jan 2019'!$G$1:$BK$1,0))/SUMIFS(Summary!$D:$D,Summary!$A:$A,'Buying nGRPs'!$A12),"")</f>
        <v/>
      </c>
      <c r="AV12" s="158" t="str">
        <f>IFERROR(INDEX('Jan 2019'!$G$3:$BK$160,MATCH('Buying nGRPs'!$A12,'Jan 2019'!$A$3:$A$157,0),MATCH('Buying nGRPs'!AV$9,'Jan 2019'!$G$1:$BK$1,0))/SUMIFS(Summary!$D:$D,Summary!$A:$A,'Buying nGRPs'!$A12),"")</f>
        <v/>
      </c>
      <c r="AW12" s="158" t="str">
        <f>IFERROR(INDEX('Jan 2019'!$G$3:$BK$160,MATCH('Buying nGRPs'!$A12,'Jan 2019'!$A$3:$A$157,0),MATCH('Buying nGRPs'!AW$9,'Jan 2019'!$G$1:$BK$1,0))/SUMIFS(Summary!$D:$D,Summary!$A:$A,'Buying nGRPs'!$A12),"")</f>
        <v/>
      </c>
      <c r="AX12" s="158">
        <f>IFERROR(INDEX('Jan 2019'!$G$3:$BK$160,MATCH('Buying nGRPs'!$A12,'Jan 2019'!$A$3:$A$157,0),MATCH('Buying nGRPs'!AX$9,'Jan 2019'!$G$1:$BK$1,0))/SUMIFS(Summary!$D:$D,Summary!$A:$A,'Buying nGRPs'!$A12),"")</f>
        <v>0</v>
      </c>
      <c r="AY12" s="158">
        <f>IFERROR(INDEX('Jan 2019'!$G$3:$BK$160,MATCH('Buying nGRPs'!$A12,'Jan 2019'!$A$3:$A$157,0),MATCH('Buying nGRPs'!AY$9,'Jan 2019'!$G$1:$BK$1,0))/SUMIFS(Summary!$D:$D,Summary!$A:$A,'Buying nGRPs'!$A12),"")</f>
        <v>0</v>
      </c>
      <c r="AZ12" s="158">
        <f>IFERROR(INDEX('Jan 2019'!$G$3:$BK$160,MATCH('Buying nGRPs'!$A12,'Jan 2019'!$A$3:$A$157,0),MATCH('Buying nGRPs'!AZ$9,'Jan 2019'!$G$1:$BK$1,0))/SUMIFS(Summary!$D:$D,Summary!$A:$A,'Buying nGRPs'!$A12),"")</f>
        <v>0</v>
      </c>
      <c r="BA12" s="158">
        <f>IFERROR(INDEX('Jan 2019'!$G$3:$BK$160,MATCH('Buying nGRPs'!$A12,'Jan 2019'!$A$3:$A$157,0),MATCH('Buying nGRPs'!BA$9,'Jan 2019'!$G$1:$BK$1,0))/SUMIFS(Summary!$D:$D,Summary!$A:$A,'Buying nGRPs'!$A12),"")</f>
        <v>0</v>
      </c>
      <c r="BB12" s="11">
        <f>SUM(G12:BA12)</f>
        <v>0.21428571428571427</v>
      </c>
      <c r="BC12" s="11"/>
      <c r="BD12" s="106">
        <f>BC12-BB12</f>
        <v>-0.21428571428571427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IFERROR(INDEX('Jan 2019'!$G$3:$BK$160,MATCH('Buying nGRPs'!$A13,'Jan 2019'!$A$3:$A$157,0),MATCH('Buying nGRPs'!G$9,'Jan 2019'!$G$1:$BK$1,0))/SUMIFS(Summary!$D:$D,Summary!$A:$A,'Buying nGRPs'!$A13),"")</f>
        <v/>
      </c>
      <c r="H13" s="158" t="str">
        <f>IFERROR(INDEX('Jan 2019'!$G$3:$BK$160,MATCH('Buying nGRPs'!$A13,'Jan 2019'!$A$3:$A$157,0),MATCH('Buying nGRPs'!H$9,'Jan 2019'!$G$1:$BK$1,0))/SUMIFS(Summary!$D:$D,Summary!$A:$A,'Buying nGRPs'!$A13),"")</f>
        <v/>
      </c>
      <c r="I13" s="158" t="str">
        <f>IFERROR(INDEX('Jan 2019'!$G$3:$BK$160,MATCH('Buying nGRPs'!$A13,'Jan 2019'!$A$3:$A$157,0),MATCH('Buying nGRPs'!I$9,'Jan 2019'!$G$1:$BK$1,0))/SUMIFS(Summary!$D:$D,Summary!$A:$A,'Buying nGRPs'!$A13),"")</f>
        <v/>
      </c>
      <c r="J13" s="158" t="str">
        <f>IFERROR(INDEX('Jan 2019'!$G$3:$BK$160,MATCH('Buying nGRPs'!$A13,'Jan 2019'!$A$3:$A$157,0),MATCH('Buying nGRPs'!J$9,'Jan 2019'!$G$1:$BK$1,0))/SUMIFS(Summary!$D:$D,Summary!$A:$A,'Buying nGRPs'!$A13),"")</f>
        <v/>
      </c>
      <c r="K13" s="158" t="str">
        <f>IFERROR(INDEX('Jan 2019'!$G$3:$BK$160,MATCH('Buying nGRPs'!$A13,'Jan 2019'!$A$3:$A$157,0),MATCH('Buying nGRPs'!K$9,'Jan 2019'!$G$1:$BK$1,0))/SUMIFS(Summary!$D:$D,Summary!$A:$A,'Buying nGRPs'!$A13),"")</f>
        <v/>
      </c>
      <c r="L13" s="158" t="str">
        <f>IFERROR(INDEX('Jan 2019'!$G$3:$BK$160,MATCH('Buying nGRPs'!$A13,'Jan 2019'!$A$3:$A$157,0),MATCH('Buying nGRPs'!L$9,'Jan 2019'!$G$1:$BK$1,0))/SUMIFS(Summary!$D:$D,Summary!$A:$A,'Buying nGRPs'!$A13),"")</f>
        <v/>
      </c>
      <c r="M13" s="158" t="str">
        <f>IFERROR(INDEX('Jan 2019'!$G$3:$BK$160,MATCH('Buying nGRPs'!$A13,'Jan 2019'!$A$3:$A$157,0),MATCH('Buying nGRPs'!M$9,'Jan 2019'!$G$1:$BK$1,0))/SUMIFS(Summary!$D:$D,Summary!$A:$A,'Buying nGRPs'!$A13),"")</f>
        <v/>
      </c>
      <c r="N13" s="158" t="str">
        <f>IFERROR(INDEX('Jan 2019'!$G$3:$BK$160,MATCH('Buying nGRPs'!$A13,'Jan 2019'!$A$3:$A$157,0),MATCH('Buying nGRPs'!N$9,'Jan 2019'!$G$1:$BK$1,0))/SUMIFS(Summary!$D:$D,Summary!$A:$A,'Buying nGRPs'!$A13),"")</f>
        <v/>
      </c>
      <c r="O13" s="158" t="str">
        <f>IFERROR(INDEX('Jan 2019'!$G$3:$BK$160,MATCH('Buying nGRPs'!$A13,'Jan 2019'!$A$3:$A$157,0),MATCH('Buying nGRPs'!O$9,'Jan 2019'!$G$1:$BK$1,0))/SUMIFS(Summary!$D:$D,Summary!$A:$A,'Buying nGRPs'!$A13),"")</f>
        <v/>
      </c>
      <c r="P13" s="158" t="str">
        <f>IFERROR(INDEX('Jan 2019'!$G$3:$BK$160,MATCH('Buying nGRPs'!$A13,'Jan 2019'!$A$3:$A$157,0),MATCH('Buying nGRPs'!P$9,'Jan 2019'!$G$1:$BK$1,0))/SUMIFS(Summary!$D:$D,Summary!$A:$A,'Buying nGRPs'!$A13),"")</f>
        <v/>
      </c>
      <c r="Q13" s="158" t="str">
        <f>IFERROR(INDEX('Jan 2019'!$G$3:$BK$160,MATCH('Buying nGRPs'!$A13,'Jan 2019'!$A$3:$A$157,0),MATCH('Buying nGRPs'!Q$9,'Jan 2019'!$G$1:$BK$1,0))/SUMIFS(Summary!$D:$D,Summary!$A:$A,'Buying nGRPs'!$A13),"")</f>
        <v/>
      </c>
      <c r="R13" s="158" t="str">
        <f>IFERROR(INDEX('Jan 2019'!$G$3:$BK$160,MATCH('Buying nGRPs'!$A13,'Jan 2019'!$A$3:$A$157,0),MATCH('Buying nGRPs'!R$9,'Jan 2019'!$G$1:$BK$1,0))/SUMIFS(Summary!$D:$D,Summary!$A:$A,'Buying nGRPs'!$A13),"")</f>
        <v/>
      </c>
      <c r="S13" s="158" t="str">
        <f>IFERROR(INDEX('Jan 2019'!$G$3:$BK$160,MATCH('Buying nGRPs'!$A13,'Jan 2019'!$A$3:$A$157,0),MATCH('Buying nGRPs'!S$9,'Jan 2019'!$G$1:$BK$1,0))/SUMIFS(Summary!$D:$D,Summary!$A:$A,'Buying nGRPs'!$A13),"")</f>
        <v/>
      </c>
      <c r="T13" s="158" t="str">
        <f>IFERROR(INDEX('Jan 2019'!$G$3:$BK$160,MATCH('Buying nGRPs'!$A13,'Jan 2019'!$A$3:$A$157,0),MATCH('Buying nGRPs'!T$9,'Jan 2019'!$G$1:$BK$1,0))/SUMIFS(Summary!$D:$D,Summary!$A:$A,'Buying nGRPs'!$A13),"")</f>
        <v/>
      </c>
      <c r="U13" s="158" t="str">
        <f>IFERROR(INDEX('Jan 2019'!$G$3:$BK$160,MATCH('Buying nGRPs'!$A13,'Jan 2019'!$A$3:$A$157,0),MATCH('Buying nGRPs'!U$9,'Jan 2019'!$G$1:$BK$1,0))/SUMIFS(Summary!$D:$D,Summary!$A:$A,'Buying nGRPs'!$A13),"")</f>
        <v/>
      </c>
      <c r="V13" s="158" t="str">
        <f>IFERROR(INDEX('Jan 2019'!$G$3:$BK$160,MATCH('Buying nGRPs'!$A13,'Jan 2019'!$A$3:$A$157,0),MATCH('Buying nGRPs'!V$9,'Jan 2019'!$G$1:$BK$1,0))/SUMIFS(Summary!$D:$D,Summary!$A:$A,'Buying nGRPs'!$A13),"")</f>
        <v/>
      </c>
      <c r="W13" s="158" t="str">
        <f>IFERROR(INDEX('Jan 2019'!$G$3:$BK$160,MATCH('Buying nGRPs'!$A13,'Jan 2019'!$A$3:$A$157,0),MATCH('Buying nGRPs'!W$9,'Jan 2019'!$G$1:$BK$1,0))/SUMIFS(Summary!$D:$D,Summary!$A:$A,'Buying nGRPs'!$A13),"")</f>
        <v/>
      </c>
      <c r="X13" s="158" t="str">
        <f>IFERROR(INDEX('Jan 2019'!$G$3:$BK$160,MATCH('Buying nGRPs'!$A13,'Jan 2019'!$A$3:$A$157,0),MATCH('Buying nGRPs'!X$9,'Jan 2019'!$G$1:$BK$1,0))/SUMIFS(Summary!$D:$D,Summary!$A:$A,'Buying nGRPs'!$A13),"")</f>
        <v/>
      </c>
      <c r="Y13" s="158" t="str">
        <f>IFERROR(INDEX('Jan 2019'!$G$3:$BK$160,MATCH('Buying nGRPs'!$A13,'Jan 2019'!$A$3:$A$157,0),MATCH('Buying nGRPs'!Y$9,'Jan 2019'!$G$1:$BK$1,0))/SUMIFS(Summary!$D:$D,Summary!$A:$A,'Buying nGRPs'!$A13),"")</f>
        <v/>
      </c>
      <c r="Z13" s="158" t="str">
        <f>IFERROR(INDEX('Jan 2019'!$G$3:$BK$160,MATCH('Buying nGRPs'!$A13,'Jan 2019'!$A$3:$A$157,0),MATCH('Buying nGRPs'!Z$9,'Jan 2019'!$G$1:$BK$1,0))/SUMIFS(Summary!$D:$D,Summary!$A:$A,'Buying nGRPs'!$A13),"")</f>
        <v/>
      </c>
      <c r="AA13" s="158" t="str">
        <f>IFERROR(INDEX('Jan 2019'!$G$3:$BK$160,MATCH('Buying nGRPs'!$A13,'Jan 2019'!$A$3:$A$157,0),MATCH('Buying nGRPs'!AA$9,'Jan 2019'!$G$1:$BK$1,0))/SUMIFS(Summary!$D:$D,Summary!$A:$A,'Buying nGRPs'!$A13),"")</f>
        <v/>
      </c>
      <c r="AB13" s="158" t="str">
        <f>IFERROR(INDEX('Jan 2019'!$G$3:$BK$160,MATCH('Buying nGRPs'!$A13,'Jan 2019'!$A$3:$A$157,0),MATCH('Buying nGRPs'!AB$9,'Jan 2019'!$G$1:$BK$1,0))/SUMIFS(Summary!$D:$D,Summary!$A:$A,'Buying nGRPs'!$A13),"")</f>
        <v/>
      </c>
      <c r="AC13" s="158" t="str">
        <f>IFERROR(INDEX('Jan 2019'!$G$3:$BK$160,MATCH('Buying nGRPs'!$A13,'Jan 2019'!$A$3:$A$157,0),MATCH('Buying nGRPs'!AC$9,'Jan 2019'!$G$1:$BK$1,0))/SUMIFS(Summary!$D:$D,Summary!$A:$A,'Buying nGRPs'!$A13),"")</f>
        <v/>
      </c>
      <c r="AD13" s="158" t="str">
        <f>IFERROR(INDEX('Jan 2019'!$G$3:$BK$160,MATCH('Buying nGRPs'!$A13,'Jan 2019'!$A$3:$A$157,0),MATCH('Buying nGRPs'!AD$9,'Jan 2019'!$G$1:$BK$1,0))/SUMIFS(Summary!$D:$D,Summary!$A:$A,'Buying nGRPs'!$A13),"")</f>
        <v/>
      </c>
      <c r="AE13" s="158" t="str">
        <f>IFERROR(INDEX('Jan 2019'!$G$3:$BK$160,MATCH('Buying nGRPs'!$A13,'Jan 2019'!$A$3:$A$157,0),MATCH('Buying nGRPs'!AE$9,'Jan 2019'!$G$1:$BK$1,0))/SUMIFS(Summary!$D:$D,Summary!$A:$A,'Buying nGRPs'!$A13),"")</f>
        <v/>
      </c>
      <c r="AF13" s="158" t="str">
        <f>IFERROR(INDEX('Jan 2019'!$G$3:$BK$160,MATCH('Buying nGRPs'!$A13,'Jan 2019'!$A$3:$A$157,0),MATCH('Buying nGRPs'!AF$9,'Jan 2019'!$G$1:$BK$1,0))/SUMIFS(Summary!$D:$D,Summary!$A:$A,'Buying nGRPs'!$A13),"")</f>
        <v/>
      </c>
      <c r="AG13" s="158" t="str">
        <f>IFERROR(INDEX('Jan 2019'!$G$3:$BK$160,MATCH('Buying nGRPs'!$A13,'Jan 2019'!$A$3:$A$157,0),MATCH('Buying nGRPs'!AG$9,'Jan 2019'!$G$1:$BK$1,0))/SUMIFS(Summary!$D:$D,Summary!$A:$A,'Buying nGRPs'!$A13),"")</f>
        <v/>
      </c>
      <c r="AH13" s="158" t="str">
        <f>IFERROR(INDEX('Jan 2019'!$G$3:$BK$160,MATCH('Buying nGRPs'!$A13,'Jan 2019'!$A$3:$A$157,0),MATCH('Buying nGRPs'!AH$9,'Jan 2019'!$G$1:$BK$1,0))/SUMIFS(Summary!$D:$D,Summary!$A:$A,'Buying nGRPs'!$A13),"")</f>
        <v/>
      </c>
      <c r="AI13" s="158" t="str">
        <f>IFERROR(INDEX('Jan 2019'!$G$3:$BK$160,MATCH('Buying nGRPs'!$A13,'Jan 2019'!$A$3:$A$157,0),MATCH('Buying nGRPs'!AI$9,'Jan 2019'!$G$1:$BK$1,0))/SUMIFS(Summary!$D:$D,Summary!$A:$A,'Buying nGRPs'!$A13),"")</f>
        <v/>
      </c>
      <c r="AJ13" s="158" t="str">
        <f>IFERROR(INDEX('Jan 2019'!$G$3:$BK$160,MATCH('Buying nGRPs'!$A13,'Jan 2019'!$A$3:$A$157,0),MATCH('Buying nGRPs'!AJ$9,'Jan 2019'!$G$1:$BK$1,0))/SUMIFS(Summary!$D:$D,Summary!$A:$A,'Buying nGRPs'!$A13),"")</f>
        <v/>
      </c>
      <c r="AK13" s="158" t="str">
        <f>IFERROR(INDEX('Jan 2019'!$G$3:$BK$160,MATCH('Buying nGRPs'!$A13,'Jan 2019'!$A$3:$A$157,0),MATCH('Buying nGRPs'!AK$9,'Jan 2019'!$G$1:$BK$1,0))/SUMIFS(Summary!$D:$D,Summary!$A:$A,'Buying nGRPs'!$A13),"")</f>
        <v/>
      </c>
      <c r="AL13" s="158" t="str">
        <f>IFERROR(INDEX('Jan 2019'!$G$3:$BK$160,MATCH('Buying nGRPs'!$A13,'Jan 2019'!$A$3:$A$157,0),MATCH('Buying nGRPs'!AL$9,'Jan 2019'!$G$1:$BK$1,0))/SUMIFS(Summary!$D:$D,Summary!$A:$A,'Buying nGRPs'!$A13),"")</f>
        <v/>
      </c>
      <c r="AM13" s="158" t="str">
        <f>IFERROR(INDEX('Jan 2019'!$G$3:$BK$160,MATCH('Buying nGRPs'!$A13,'Jan 2019'!$A$3:$A$157,0),MATCH('Buying nGRPs'!AM$9,'Jan 2019'!$G$1:$BK$1,0))/SUMIFS(Summary!$D:$D,Summary!$A:$A,'Buying nGRPs'!$A13),"")</f>
        <v/>
      </c>
      <c r="AN13" s="158" t="str">
        <f>IFERROR(INDEX('Jan 2019'!$G$3:$BK$160,MATCH('Buying nGRPs'!$A13,'Jan 2019'!$A$3:$A$157,0),MATCH('Buying nGRPs'!AN$9,'Jan 2019'!$G$1:$BK$1,0))/SUMIFS(Summary!$D:$D,Summary!$A:$A,'Buying nGRPs'!$A13),"")</f>
        <v/>
      </c>
      <c r="AO13" s="158" t="str">
        <f>IFERROR(INDEX('Jan 2019'!$G$3:$BK$160,MATCH('Buying nGRPs'!$A13,'Jan 2019'!$A$3:$A$157,0),MATCH('Buying nGRPs'!AO$9,'Jan 2019'!$G$1:$BK$1,0))/SUMIFS(Summary!$D:$D,Summary!$A:$A,'Buying nGRPs'!$A13),"")</f>
        <v/>
      </c>
      <c r="AP13" s="158" t="str">
        <f>IFERROR(INDEX('Jan 2019'!$G$3:$BK$160,MATCH('Buying nGRPs'!$A13,'Jan 2019'!$A$3:$A$157,0),MATCH('Buying nGRPs'!AP$9,'Jan 2019'!$G$1:$BK$1,0))/SUMIFS(Summary!$D:$D,Summary!$A:$A,'Buying nGRPs'!$A13),"")</f>
        <v/>
      </c>
      <c r="AQ13" s="158" t="str">
        <f>IFERROR(INDEX('Jan 2019'!$G$3:$BK$160,MATCH('Buying nGRPs'!$A13,'Jan 2019'!$A$3:$A$157,0),MATCH('Buying nGRPs'!AQ$9,'Jan 2019'!$G$1:$BK$1,0))/SUMIFS(Summary!$D:$D,Summary!$A:$A,'Buying nGRPs'!$A13),"")</f>
        <v/>
      </c>
      <c r="AR13" s="158" t="str">
        <f>IFERROR(INDEX('Jan 2019'!$G$3:$BK$160,MATCH('Buying nGRPs'!$A13,'Jan 2019'!$A$3:$A$157,0),MATCH('Buying nGRPs'!AR$9,'Jan 2019'!$G$1:$BK$1,0))/SUMIFS(Summary!$D:$D,Summary!$A:$A,'Buying nGRPs'!$A13),"")</f>
        <v/>
      </c>
      <c r="AS13" s="158" t="str">
        <f>IFERROR(INDEX('Jan 2019'!$G$3:$BK$160,MATCH('Buying nGRPs'!$A13,'Jan 2019'!$A$3:$A$157,0),MATCH('Buying nGRPs'!AS$9,'Jan 2019'!$G$1:$BK$1,0))/SUMIFS(Summary!$D:$D,Summary!$A:$A,'Buying nGRPs'!$A13),"")</f>
        <v/>
      </c>
      <c r="AT13" s="158" t="str">
        <f>IFERROR(INDEX('Jan 2019'!$G$3:$BK$160,MATCH('Buying nGRPs'!$A13,'Jan 2019'!$A$3:$A$157,0),MATCH('Buying nGRPs'!AT$9,'Jan 2019'!$G$1:$BK$1,0))/SUMIFS(Summary!$D:$D,Summary!$A:$A,'Buying nGRPs'!$A13),"")</f>
        <v/>
      </c>
      <c r="AU13" s="158" t="str">
        <f>IFERROR(INDEX('Jan 2019'!$G$3:$BK$160,MATCH('Buying nGRPs'!$A13,'Jan 2019'!$A$3:$A$157,0),MATCH('Buying nGRPs'!AU$9,'Jan 2019'!$G$1:$BK$1,0))/SUMIFS(Summary!$D:$D,Summary!$A:$A,'Buying nGRPs'!$A13),"")</f>
        <v/>
      </c>
      <c r="AV13" s="158" t="str">
        <f>IFERROR(INDEX('Jan 2019'!$G$3:$BK$160,MATCH('Buying nGRPs'!$A13,'Jan 2019'!$A$3:$A$157,0),MATCH('Buying nGRPs'!AV$9,'Jan 2019'!$G$1:$BK$1,0))/SUMIFS(Summary!$D:$D,Summary!$A:$A,'Buying nGRPs'!$A13),"")</f>
        <v/>
      </c>
      <c r="AW13" s="158" t="str">
        <f>IFERROR(INDEX('Jan 2019'!$G$3:$BK$160,MATCH('Buying nGRPs'!$A13,'Jan 2019'!$A$3:$A$157,0),MATCH('Buying nGRPs'!AW$9,'Jan 2019'!$G$1:$BK$1,0))/SUMIFS(Summary!$D:$D,Summary!$A:$A,'Buying nGRPs'!$A13),"")</f>
        <v/>
      </c>
      <c r="AX13" s="158" t="str">
        <f>IFERROR(INDEX('Jan 2019'!$G$3:$BK$160,MATCH('Buying nGRPs'!$A13,'Jan 2019'!$A$3:$A$157,0),MATCH('Buying nGRPs'!AX$9,'Jan 2019'!$G$1:$BK$1,0))/SUMIFS(Summary!$D:$D,Summary!$A:$A,'Buying nGRPs'!$A13),"")</f>
        <v/>
      </c>
      <c r="AY13" s="158" t="str">
        <f>IFERROR(INDEX('Jan 2019'!$G$3:$BK$160,MATCH('Buying nGRPs'!$A13,'Jan 2019'!$A$3:$A$157,0),MATCH('Buying nGRPs'!AY$9,'Jan 2019'!$G$1:$BK$1,0))/SUMIFS(Summary!$D:$D,Summary!$A:$A,'Buying nGRPs'!$A13),"")</f>
        <v/>
      </c>
      <c r="AZ13" s="158" t="str">
        <f>IFERROR(INDEX('Jan 2019'!$G$3:$BK$160,MATCH('Buying nGRPs'!$A13,'Jan 2019'!$A$3:$A$157,0),MATCH('Buying nGRPs'!AZ$9,'Jan 2019'!$G$1:$BK$1,0))/SUMIFS(Summary!$D:$D,Summary!$A:$A,'Buying nGRPs'!$A13),"")</f>
        <v/>
      </c>
      <c r="BA13" s="158" t="str">
        <f>IFERROR(INDEX('Jan 2019'!$G$3:$BK$160,MATCH('Buying nGRPs'!$A13,'Jan 2019'!$A$3:$A$157,0),MATCH('Buying nGRPs'!BA$9,'Jan 2019'!$G$1:$BK$1,0))/SUMIFS(Summary!$D:$D,Summary!$A:$A,'Buying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IFERROR(INDEX('Jan 2019'!$G$3:$BK$160,MATCH('Buying nGRPs'!$A14,'Jan 2019'!$A$3:$A$157,0),MATCH('Buying nGRPs'!G$9,'Jan 2019'!$G$1:$BK$1,0))/SUMIFS(Summary!$D:$D,Summary!$A:$A,'Buying nGRPs'!$A14),"")</f>
        <v/>
      </c>
      <c r="H14" s="158" t="str">
        <f>IFERROR(INDEX('Jan 2019'!$G$3:$BK$160,MATCH('Buying nGRPs'!$A14,'Jan 2019'!$A$3:$A$157,0),MATCH('Buying nGRPs'!H$9,'Jan 2019'!$G$1:$BK$1,0))/SUMIFS(Summary!$D:$D,Summary!$A:$A,'Buying nGRPs'!$A14),"")</f>
        <v/>
      </c>
      <c r="I14" s="158" t="str">
        <f>IFERROR(INDEX('Jan 2019'!$G$3:$BK$160,MATCH('Buying nGRPs'!$A14,'Jan 2019'!$A$3:$A$157,0),MATCH('Buying nGRPs'!I$9,'Jan 2019'!$G$1:$BK$1,0))/SUMIFS(Summary!$D:$D,Summary!$A:$A,'Buying nGRPs'!$A14),"")</f>
        <v/>
      </c>
      <c r="J14" s="158">
        <f>IFERROR(INDEX('Jan 2019'!$G$3:$BK$160,MATCH('Buying nGRPs'!$A14,'Jan 2019'!$A$3:$A$157,0),MATCH('Buying nGRPs'!J$9,'Jan 2019'!$G$1:$BK$1,0))/SUMIFS(Summary!$D:$D,Summary!$A:$A,'Buying nGRPs'!$A14),"")</f>
        <v>0</v>
      </c>
      <c r="K14" s="158" t="str">
        <f>IFERROR(INDEX('Jan 2019'!$G$3:$BK$160,MATCH('Buying nGRPs'!$A14,'Jan 2019'!$A$3:$A$157,0),MATCH('Buying nGRPs'!K$9,'Jan 2019'!$G$1:$BK$1,0))/SUMIFS(Summary!$D:$D,Summary!$A:$A,'Buying nGRPs'!$A14),"")</f>
        <v/>
      </c>
      <c r="L14" s="158" t="str">
        <f>IFERROR(INDEX('Jan 2019'!$G$3:$BK$160,MATCH('Buying nGRPs'!$A14,'Jan 2019'!$A$3:$A$157,0),MATCH('Buying nGRPs'!L$9,'Jan 2019'!$G$1:$BK$1,0))/SUMIFS(Summary!$D:$D,Summary!$A:$A,'Buying nGRPs'!$A14),"")</f>
        <v/>
      </c>
      <c r="M14" s="158" t="str">
        <f>IFERROR(INDEX('Jan 2019'!$G$3:$BK$160,MATCH('Buying nGRPs'!$A14,'Jan 2019'!$A$3:$A$157,0),MATCH('Buying nGRPs'!M$9,'Jan 2019'!$G$1:$BK$1,0))/SUMIFS(Summary!$D:$D,Summary!$A:$A,'Buying nGRPs'!$A14),"")</f>
        <v/>
      </c>
      <c r="N14" s="158" t="str">
        <f>IFERROR(INDEX('Jan 2019'!$G$3:$BK$160,MATCH('Buying nGRPs'!$A14,'Jan 2019'!$A$3:$A$157,0),MATCH('Buying nGRPs'!N$9,'Jan 2019'!$G$1:$BK$1,0))/SUMIFS(Summary!$D:$D,Summary!$A:$A,'Buying nGRPs'!$A14),"")</f>
        <v/>
      </c>
      <c r="O14" s="158" t="str">
        <f>IFERROR(INDEX('Jan 2019'!$G$3:$BK$160,MATCH('Buying nGRPs'!$A14,'Jan 2019'!$A$3:$A$157,0),MATCH('Buying nGRPs'!O$9,'Jan 2019'!$G$1:$BK$1,0))/SUMIFS(Summary!$D:$D,Summary!$A:$A,'Buying nGRPs'!$A14),"")</f>
        <v/>
      </c>
      <c r="P14" s="158" t="str">
        <f>IFERROR(INDEX('Jan 2019'!$G$3:$BK$160,MATCH('Buying nGRPs'!$A14,'Jan 2019'!$A$3:$A$157,0),MATCH('Buying nGRPs'!P$9,'Jan 2019'!$G$1:$BK$1,0))/SUMIFS(Summary!$D:$D,Summary!$A:$A,'Buying nGRPs'!$A14),"")</f>
        <v/>
      </c>
      <c r="Q14" s="158" t="str">
        <f>IFERROR(INDEX('Jan 2019'!$G$3:$BK$160,MATCH('Buying nGRPs'!$A14,'Jan 2019'!$A$3:$A$157,0),MATCH('Buying nGRPs'!Q$9,'Jan 2019'!$G$1:$BK$1,0))/SUMIFS(Summary!$D:$D,Summary!$A:$A,'Buying nGRPs'!$A14),"")</f>
        <v/>
      </c>
      <c r="R14" s="158" t="str">
        <f>IFERROR(INDEX('Jan 2019'!$G$3:$BK$160,MATCH('Buying nGRPs'!$A14,'Jan 2019'!$A$3:$A$157,0),MATCH('Buying nGRPs'!R$9,'Jan 2019'!$G$1:$BK$1,0))/SUMIFS(Summary!$D:$D,Summary!$A:$A,'Buying nGRPs'!$A14),"")</f>
        <v/>
      </c>
      <c r="S14" s="158" t="str">
        <f>IFERROR(INDEX('Jan 2019'!$G$3:$BK$160,MATCH('Buying nGRPs'!$A14,'Jan 2019'!$A$3:$A$157,0),MATCH('Buying nGRPs'!S$9,'Jan 2019'!$G$1:$BK$1,0))/SUMIFS(Summary!$D:$D,Summary!$A:$A,'Buying nGRPs'!$A14),"")</f>
        <v/>
      </c>
      <c r="T14" s="158" t="str">
        <f>IFERROR(INDEX('Jan 2019'!$G$3:$BK$160,MATCH('Buying nGRPs'!$A14,'Jan 2019'!$A$3:$A$157,0),MATCH('Buying nGRPs'!T$9,'Jan 2019'!$G$1:$BK$1,0))/SUMIFS(Summary!$D:$D,Summary!$A:$A,'Buying nGRPs'!$A14),"")</f>
        <v/>
      </c>
      <c r="U14" s="158" t="str">
        <f>IFERROR(INDEX('Jan 2019'!$G$3:$BK$160,MATCH('Buying nGRPs'!$A14,'Jan 2019'!$A$3:$A$157,0),MATCH('Buying nGRPs'!U$9,'Jan 2019'!$G$1:$BK$1,0))/SUMIFS(Summary!$D:$D,Summary!$A:$A,'Buying nGRPs'!$A14),"")</f>
        <v/>
      </c>
      <c r="V14" s="158" t="str">
        <f>IFERROR(INDEX('Jan 2019'!$G$3:$BK$160,MATCH('Buying nGRPs'!$A14,'Jan 2019'!$A$3:$A$157,0),MATCH('Buying nGRPs'!V$9,'Jan 2019'!$G$1:$BK$1,0))/SUMIFS(Summary!$D:$D,Summary!$A:$A,'Buying nGRPs'!$A14),"")</f>
        <v/>
      </c>
      <c r="W14" s="158" t="str">
        <f>IFERROR(INDEX('Jan 2019'!$G$3:$BK$160,MATCH('Buying nGRPs'!$A14,'Jan 2019'!$A$3:$A$157,0),MATCH('Buying nGRPs'!W$9,'Jan 2019'!$G$1:$BK$1,0))/SUMIFS(Summary!$D:$D,Summary!$A:$A,'Buying nGRPs'!$A14),"")</f>
        <v/>
      </c>
      <c r="X14" s="158" t="str">
        <f>IFERROR(INDEX('Jan 2019'!$G$3:$BK$160,MATCH('Buying nGRPs'!$A14,'Jan 2019'!$A$3:$A$157,0),MATCH('Buying nGRPs'!X$9,'Jan 2019'!$G$1:$BK$1,0))/SUMIFS(Summary!$D:$D,Summary!$A:$A,'Buying nGRPs'!$A14),"")</f>
        <v/>
      </c>
      <c r="Y14" s="158" t="str">
        <f>IFERROR(INDEX('Jan 2019'!$G$3:$BK$160,MATCH('Buying nGRPs'!$A14,'Jan 2019'!$A$3:$A$157,0),MATCH('Buying nGRPs'!Y$9,'Jan 2019'!$G$1:$BK$1,0))/SUMIFS(Summary!$D:$D,Summary!$A:$A,'Buying nGRPs'!$A14),"")</f>
        <v/>
      </c>
      <c r="Z14" s="158" t="str">
        <f>IFERROR(INDEX('Jan 2019'!$G$3:$BK$160,MATCH('Buying nGRPs'!$A14,'Jan 2019'!$A$3:$A$157,0),MATCH('Buying nGRPs'!Z$9,'Jan 2019'!$G$1:$BK$1,0))/SUMIFS(Summary!$D:$D,Summary!$A:$A,'Buying nGRPs'!$A14),"")</f>
        <v/>
      </c>
      <c r="AA14" s="158" t="str">
        <f>IFERROR(INDEX('Jan 2019'!$G$3:$BK$160,MATCH('Buying nGRPs'!$A14,'Jan 2019'!$A$3:$A$157,0),MATCH('Buying nGRPs'!AA$9,'Jan 2019'!$G$1:$BK$1,0))/SUMIFS(Summary!$D:$D,Summary!$A:$A,'Buying nGRPs'!$A14),"")</f>
        <v/>
      </c>
      <c r="AB14" s="158" t="str">
        <f>IFERROR(INDEX('Jan 2019'!$G$3:$BK$160,MATCH('Buying nGRPs'!$A14,'Jan 2019'!$A$3:$A$157,0),MATCH('Buying nGRPs'!AB$9,'Jan 2019'!$G$1:$BK$1,0))/SUMIFS(Summary!$D:$D,Summary!$A:$A,'Buying nGRPs'!$A14),"")</f>
        <v/>
      </c>
      <c r="AC14" s="158">
        <f>IFERROR(INDEX('Jan 2019'!$G$3:$BK$160,MATCH('Buying nGRPs'!$A14,'Jan 2019'!$A$3:$A$157,0),MATCH('Buying nGRPs'!AC$9,'Jan 2019'!$G$1:$BK$1,0))/SUMIFS(Summary!$D:$D,Summary!$A:$A,'Buying nGRPs'!$A14),"")</f>
        <v>0</v>
      </c>
      <c r="AD14" s="158">
        <f>IFERROR(INDEX('Jan 2019'!$G$3:$BK$160,MATCH('Buying nGRPs'!$A14,'Jan 2019'!$A$3:$A$157,0),MATCH('Buying nGRPs'!AD$9,'Jan 2019'!$G$1:$BK$1,0))/SUMIFS(Summary!$D:$D,Summary!$A:$A,'Buying nGRPs'!$A14),"")</f>
        <v>0</v>
      </c>
      <c r="AE14" s="158" t="str">
        <f>IFERROR(INDEX('Jan 2019'!$G$3:$BK$160,MATCH('Buying nGRPs'!$A14,'Jan 2019'!$A$3:$A$157,0),MATCH('Buying nGRPs'!AE$9,'Jan 2019'!$G$1:$BK$1,0))/SUMIFS(Summary!$D:$D,Summary!$A:$A,'Buying nGRPs'!$A14),"")</f>
        <v/>
      </c>
      <c r="AF14" s="158" t="str">
        <f>IFERROR(INDEX('Jan 2019'!$G$3:$BK$160,MATCH('Buying nGRPs'!$A14,'Jan 2019'!$A$3:$A$157,0),MATCH('Buying nGRPs'!AF$9,'Jan 2019'!$G$1:$BK$1,0))/SUMIFS(Summary!$D:$D,Summary!$A:$A,'Buying nGRPs'!$A14),"")</f>
        <v/>
      </c>
      <c r="AG14" s="158" t="str">
        <f>IFERROR(INDEX('Jan 2019'!$G$3:$BK$160,MATCH('Buying nGRPs'!$A14,'Jan 2019'!$A$3:$A$157,0),MATCH('Buying nGRPs'!AG$9,'Jan 2019'!$G$1:$BK$1,0))/SUMIFS(Summary!$D:$D,Summary!$A:$A,'Buying nGRPs'!$A14),"")</f>
        <v/>
      </c>
      <c r="AH14" s="158">
        <f>IFERROR(INDEX('Jan 2019'!$G$3:$BK$160,MATCH('Buying nGRPs'!$A14,'Jan 2019'!$A$3:$A$157,0),MATCH('Buying nGRPs'!AH$9,'Jan 2019'!$G$1:$BK$1,0))/SUMIFS(Summary!$D:$D,Summary!$A:$A,'Buying nGRPs'!$A14),"")</f>
        <v>0</v>
      </c>
      <c r="AI14" s="158" t="str">
        <f>IFERROR(INDEX('Jan 2019'!$G$3:$BK$160,MATCH('Buying nGRPs'!$A14,'Jan 2019'!$A$3:$A$157,0),MATCH('Buying nGRPs'!AI$9,'Jan 2019'!$G$1:$BK$1,0))/SUMIFS(Summary!$D:$D,Summary!$A:$A,'Buying nGRPs'!$A14),"")</f>
        <v/>
      </c>
      <c r="AJ14" s="158" t="str">
        <f>IFERROR(INDEX('Jan 2019'!$G$3:$BK$160,MATCH('Buying nGRPs'!$A14,'Jan 2019'!$A$3:$A$157,0),MATCH('Buying nGRPs'!AJ$9,'Jan 2019'!$G$1:$BK$1,0))/SUMIFS(Summary!$D:$D,Summary!$A:$A,'Buying nGRPs'!$A14),"")</f>
        <v/>
      </c>
      <c r="AK14" s="158">
        <f>IFERROR(INDEX('Jan 2019'!$G$3:$BK$160,MATCH('Buying nGRPs'!$A14,'Jan 2019'!$A$3:$A$157,0),MATCH('Buying nGRPs'!AK$9,'Jan 2019'!$G$1:$BK$1,0))/SUMIFS(Summary!$D:$D,Summary!$A:$A,'Buying nGRPs'!$A14),"")</f>
        <v>0</v>
      </c>
      <c r="AL14" s="158">
        <f>IFERROR(INDEX('Jan 2019'!$G$3:$BK$160,MATCH('Buying nGRPs'!$A14,'Jan 2019'!$A$3:$A$157,0),MATCH('Buying nGRPs'!AL$9,'Jan 2019'!$G$1:$BK$1,0))/SUMIFS(Summary!$D:$D,Summary!$A:$A,'Buying nGRPs'!$A14),"")</f>
        <v>0</v>
      </c>
      <c r="AM14" s="158" t="str">
        <f>IFERROR(INDEX('Jan 2019'!$G$3:$BK$160,MATCH('Buying nGRPs'!$A14,'Jan 2019'!$A$3:$A$157,0),MATCH('Buying nGRPs'!AM$9,'Jan 2019'!$G$1:$BK$1,0))/SUMIFS(Summary!$D:$D,Summary!$A:$A,'Buying nGRPs'!$A14),"")</f>
        <v/>
      </c>
      <c r="AN14" s="158">
        <f>IFERROR(INDEX('Jan 2019'!$G$3:$BK$160,MATCH('Buying nGRPs'!$A14,'Jan 2019'!$A$3:$A$157,0),MATCH('Buying nGRPs'!AN$9,'Jan 2019'!$G$1:$BK$1,0))/SUMIFS(Summary!$D:$D,Summary!$A:$A,'Buying nGRPs'!$A14),"")</f>
        <v>0</v>
      </c>
      <c r="AO14" s="158">
        <f>IFERROR(INDEX('Jan 2019'!$G$3:$BK$160,MATCH('Buying nGRPs'!$A14,'Jan 2019'!$A$3:$A$157,0),MATCH('Buying nGRPs'!AO$9,'Jan 2019'!$G$1:$BK$1,0))/SUMIFS(Summary!$D:$D,Summary!$A:$A,'Buying nGRPs'!$A14),"")</f>
        <v>0</v>
      </c>
      <c r="AP14" s="158" t="str">
        <f>IFERROR(INDEX('Jan 2019'!$G$3:$BK$160,MATCH('Buying nGRPs'!$A14,'Jan 2019'!$A$3:$A$157,0),MATCH('Buying nGRPs'!AP$9,'Jan 2019'!$G$1:$BK$1,0))/SUMIFS(Summary!$D:$D,Summary!$A:$A,'Buying nGRPs'!$A14),"")</f>
        <v/>
      </c>
      <c r="AQ14" s="158" t="str">
        <f>IFERROR(INDEX('Jan 2019'!$G$3:$BK$160,MATCH('Buying nGRPs'!$A14,'Jan 2019'!$A$3:$A$157,0),MATCH('Buying nGRPs'!AQ$9,'Jan 2019'!$G$1:$BK$1,0))/SUMIFS(Summary!$D:$D,Summary!$A:$A,'Buying nGRPs'!$A14),"")</f>
        <v/>
      </c>
      <c r="AR14" s="158">
        <f>IFERROR(INDEX('Jan 2019'!$G$3:$BK$160,MATCH('Buying nGRPs'!$A14,'Jan 2019'!$A$3:$A$157,0),MATCH('Buying nGRPs'!AR$9,'Jan 2019'!$G$1:$BK$1,0))/SUMIFS(Summary!$D:$D,Summary!$A:$A,'Buying nGRPs'!$A14),"")</f>
        <v>0</v>
      </c>
      <c r="AS14" s="158" t="str">
        <f>IFERROR(INDEX('Jan 2019'!$G$3:$BK$160,MATCH('Buying nGRPs'!$A14,'Jan 2019'!$A$3:$A$157,0),MATCH('Buying nGRPs'!AS$9,'Jan 2019'!$G$1:$BK$1,0))/SUMIFS(Summary!$D:$D,Summary!$A:$A,'Buying nGRPs'!$A14),"")</f>
        <v/>
      </c>
      <c r="AT14" s="158" t="str">
        <f>IFERROR(INDEX('Jan 2019'!$G$3:$BK$160,MATCH('Buying nGRPs'!$A14,'Jan 2019'!$A$3:$A$157,0),MATCH('Buying nGRPs'!AT$9,'Jan 2019'!$G$1:$BK$1,0))/SUMIFS(Summary!$D:$D,Summary!$A:$A,'Buying nGRPs'!$A14),"")</f>
        <v/>
      </c>
      <c r="AU14" s="158" t="str">
        <f>IFERROR(INDEX('Jan 2019'!$G$3:$BK$160,MATCH('Buying nGRPs'!$A14,'Jan 2019'!$A$3:$A$157,0),MATCH('Buying nGRPs'!AU$9,'Jan 2019'!$G$1:$BK$1,0))/SUMIFS(Summary!$D:$D,Summary!$A:$A,'Buying nGRPs'!$A14),"")</f>
        <v/>
      </c>
      <c r="AV14" s="158" t="str">
        <f>IFERROR(INDEX('Jan 2019'!$G$3:$BK$160,MATCH('Buying nGRPs'!$A14,'Jan 2019'!$A$3:$A$157,0),MATCH('Buying nGRPs'!AV$9,'Jan 2019'!$G$1:$BK$1,0))/SUMIFS(Summary!$D:$D,Summary!$A:$A,'Buying nGRPs'!$A14),"")</f>
        <v/>
      </c>
      <c r="AW14" s="158" t="str">
        <f>IFERROR(INDEX('Jan 2019'!$G$3:$BK$160,MATCH('Buying nGRPs'!$A14,'Jan 2019'!$A$3:$A$157,0),MATCH('Buying nGRPs'!AW$9,'Jan 2019'!$G$1:$BK$1,0))/SUMIFS(Summary!$D:$D,Summary!$A:$A,'Buying nGRPs'!$A14),"")</f>
        <v/>
      </c>
      <c r="AX14" s="158">
        <f>IFERROR(INDEX('Jan 2019'!$G$3:$BK$160,MATCH('Buying nGRPs'!$A14,'Jan 2019'!$A$3:$A$157,0),MATCH('Buying nGRPs'!AX$9,'Jan 2019'!$G$1:$BK$1,0))/SUMIFS(Summary!$D:$D,Summary!$A:$A,'Buying nGRPs'!$A14),"")</f>
        <v>0</v>
      </c>
      <c r="AY14" s="158">
        <f>IFERROR(INDEX('Jan 2019'!$G$3:$BK$160,MATCH('Buying nGRPs'!$A14,'Jan 2019'!$A$3:$A$157,0),MATCH('Buying nGRPs'!AY$9,'Jan 2019'!$G$1:$BK$1,0))/SUMIFS(Summary!$D:$D,Summary!$A:$A,'Buying nGRPs'!$A14),"")</f>
        <v>0</v>
      </c>
      <c r="AZ14" s="158">
        <f>IFERROR(INDEX('Jan 2019'!$G$3:$BK$160,MATCH('Buying nGRPs'!$A14,'Jan 2019'!$A$3:$A$157,0),MATCH('Buying nGRPs'!AZ$9,'Jan 2019'!$G$1:$BK$1,0))/SUMIFS(Summary!$D:$D,Summary!$A:$A,'Buying nGRPs'!$A14),"")</f>
        <v>0</v>
      </c>
      <c r="BA14" s="158">
        <f>IFERROR(INDEX('Jan 2019'!$G$3:$BK$160,MATCH('Buying nGRPs'!$A14,'Jan 2019'!$A$3:$A$157,0),MATCH('Buying nGRPs'!BA$9,'Jan 2019'!$G$1:$BK$1,0))/SUMIFS(Summary!$D:$D,Summary!$A:$A,'Buying nGRPs'!$A14),"")</f>
        <v>0</v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0.48928571428571432</v>
      </c>
      <c r="C15" s="107"/>
      <c r="D15" s="145">
        <f t="shared" si="13"/>
        <v>0</v>
      </c>
      <c r="E15" s="108">
        <f t="shared" si="13"/>
        <v>-0.48928571428571432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0.29285714285714282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0.19642857142857142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0.48928571428571432</v>
      </c>
      <c r="BC15" s="165">
        <f>SUM(BC11:BC14)</f>
        <v>0</v>
      </c>
      <c r="BD15" s="108">
        <f t="shared" si="15"/>
        <v>-0.48928571428571432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0.68682771504211015</v>
      </c>
      <c r="AD16" s="63">
        <f t="shared" si="17"/>
        <v>0.30598455813491787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0.45010272329402451</v>
      </c>
      <c r="AI16" s="166" t="e">
        <f t="shared" si="17"/>
        <v>#DIV/0!</v>
      </c>
      <c r="AJ16" s="166">
        <f t="shared" si="17"/>
        <v>0</v>
      </c>
      <c r="AK16" s="166">
        <f t="shared" si="17"/>
        <v>0.39848547907382775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0.21249999999999999</v>
      </c>
      <c r="C17" s="192">
        <f t="shared" ref="C17:C30" si="19">B17/1000000</f>
        <v>2.125E-7</v>
      </c>
      <c r="D17" s="48">
        <f t="shared" ref="D17:D30" si="20">BC17</f>
        <v>0</v>
      </c>
      <c r="E17" s="138">
        <f t="shared" ref="E17:E23" si="21">D17-B17</f>
        <v>-0.21249999999999999</v>
      </c>
      <c r="F17" s="92" t="s">
        <v>40</v>
      </c>
      <c r="G17" s="158" t="str">
        <f>IFERROR(INDEX('Jan 2019'!$G$3:$BK$160,MATCH('Buying nGRPs'!$A17,'Jan 2019'!$A$3:$A$157,0),MATCH('Buying nGRPs'!G$9,'Jan 2019'!$G$1:$BK$1,0))/SUMIFS(Summary!$D:$D,Summary!$A:$A,'Buying nGRPs'!$A17),"")</f>
        <v/>
      </c>
      <c r="H17" s="158" t="str">
        <f>IFERROR(INDEX('Jan 2019'!$G$3:$BK$160,MATCH('Buying nGRPs'!$A17,'Jan 2019'!$A$3:$A$157,0),MATCH('Buying nGRPs'!H$9,'Jan 2019'!$G$1:$BK$1,0))/SUMIFS(Summary!$D:$D,Summary!$A:$A,'Buying nGRPs'!$A17),"")</f>
        <v/>
      </c>
      <c r="I17" s="158" t="str">
        <f>IFERROR(INDEX('Jan 2019'!$G$3:$BK$160,MATCH('Buying nGRPs'!$A17,'Jan 2019'!$A$3:$A$157,0),MATCH('Buying nGRPs'!I$9,'Jan 2019'!$G$1:$BK$1,0))/SUMIFS(Summary!$D:$D,Summary!$A:$A,'Buying nGRPs'!$A17),"")</f>
        <v/>
      </c>
      <c r="J17" s="158">
        <f>IFERROR(INDEX('Jan 2019'!$G$3:$BK$160,MATCH('Buying nGRPs'!$A17,'Jan 2019'!$A$3:$A$157,0),MATCH('Buying nGRPs'!J$9,'Jan 2019'!$G$1:$BK$1,0))/SUMIFS(Summary!$D:$D,Summary!$A:$A,'Buying nGRPs'!$A17),"")</f>
        <v>0</v>
      </c>
      <c r="K17" s="158" t="str">
        <f>IFERROR(INDEX('Jan 2019'!$G$3:$BK$160,MATCH('Buying nGRPs'!$A17,'Jan 2019'!$A$3:$A$157,0),MATCH('Buying nGRPs'!K$9,'Jan 2019'!$G$1:$BK$1,0))/SUMIFS(Summary!$D:$D,Summary!$A:$A,'Buying nGRPs'!$A17),"")</f>
        <v/>
      </c>
      <c r="L17" s="158" t="str">
        <f>IFERROR(INDEX('Jan 2019'!$G$3:$BK$160,MATCH('Buying nGRPs'!$A17,'Jan 2019'!$A$3:$A$157,0),MATCH('Buying nGRPs'!L$9,'Jan 2019'!$G$1:$BK$1,0))/SUMIFS(Summary!$D:$D,Summary!$A:$A,'Buying nGRPs'!$A17),"")</f>
        <v/>
      </c>
      <c r="M17" s="158" t="str">
        <f>IFERROR(INDEX('Jan 2019'!$G$3:$BK$160,MATCH('Buying nGRPs'!$A17,'Jan 2019'!$A$3:$A$157,0),MATCH('Buying nGRPs'!M$9,'Jan 2019'!$G$1:$BK$1,0))/SUMIFS(Summary!$D:$D,Summary!$A:$A,'Buying nGRPs'!$A17),"")</f>
        <v/>
      </c>
      <c r="N17" s="158" t="str">
        <f>IFERROR(INDEX('Jan 2019'!$G$3:$BK$160,MATCH('Buying nGRPs'!$A17,'Jan 2019'!$A$3:$A$157,0),MATCH('Buying nGRPs'!N$9,'Jan 2019'!$G$1:$BK$1,0))/SUMIFS(Summary!$D:$D,Summary!$A:$A,'Buying nGRPs'!$A17),"")</f>
        <v/>
      </c>
      <c r="O17" s="158" t="str">
        <f>IFERROR(INDEX('Jan 2019'!$G$3:$BK$160,MATCH('Buying nGRPs'!$A17,'Jan 2019'!$A$3:$A$157,0),MATCH('Buying nGRPs'!O$9,'Jan 2019'!$G$1:$BK$1,0))/SUMIFS(Summary!$D:$D,Summary!$A:$A,'Buying nGRPs'!$A17),"")</f>
        <v/>
      </c>
      <c r="P17" s="158" t="str">
        <f>IFERROR(INDEX('Jan 2019'!$G$3:$BK$160,MATCH('Buying nGRPs'!$A17,'Jan 2019'!$A$3:$A$157,0),MATCH('Buying nGRPs'!P$9,'Jan 2019'!$G$1:$BK$1,0))/SUMIFS(Summary!$D:$D,Summary!$A:$A,'Buying nGRPs'!$A17),"")</f>
        <v/>
      </c>
      <c r="Q17" s="158" t="str">
        <f>IFERROR(INDEX('Jan 2019'!$G$3:$BK$160,MATCH('Buying nGRPs'!$A17,'Jan 2019'!$A$3:$A$157,0),MATCH('Buying nGRPs'!Q$9,'Jan 2019'!$G$1:$BK$1,0))/SUMIFS(Summary!$D:$D,Summary!$A:$A,'Buying nGRPs'!$A17),"")</f>
        <v/>
      </c>
      <c r="R17" s="158" t="str">
        <f>IFERROR(INDEX('Jan 2019'!$G$3:$BK$160,MATCH('Buying nGRPs'!$A17,'Jan 2019'!$A$3:$A$157,0),MATCH('Buying nGRPs'!R$9,'Jan 2019'!$G$1:$BK$1,0))/SUMIFS(Summary!$D:$D,Summary!$A:$A,'Buying nGRPs'!$A17),"")</f>
        <v/>
      </c>
      <c r="S17" s="158" t="str">
        <f>IFERROR(INDEX('Jan 2019'!$G$3:$BK$160,MATCH('Buying nGRPs'!$A17,'Jan 2019'!$A$3:$A$157,0),MATCH('Buying nGRPs'!S$9,'Jan 2019'!$G$1:$BK$1,0))/SUMIFS(Summary!$D:$D,Summary!$A:$A,'Buying nGRPs'!$A17),"")</f>
        <v/>
      </c>
      <c r="T17" s="158" t="str">
        <f>IFERROR(INDEX('Jan 2019'!$G$3:$BK$160,MATCH('Buying nGRPs'!$A17,'Jan 2019'!$A$3:$A$157,0),MATCH('Buying nGRPs'!T$9,'Jan 2019'!$G$1:$BK$1,0))/SUMIFS(Summary!$D:$D,Summary!$A:$A,'Buying nGRPs'!$A17),"")</f>
        <v/>
      </c>
      <c r="U17" s="158" t="str">
        <f>IFERROR(INDEX('Jan 2019'!$G$3:$BK$160,MATCH('Buying nGRPs'!$A17,'Jan 2019'!$A$3:$A$157,0),MATCH('Buying nGRPs'!U$9,'Jan 2019'!$G$1:$BK$1,0))/SUMIFS(Summary!$D:$D,Summary!$A:$A,'Buying nGRPs'!$A17),"")</f>
        <v/>
      </c>
      <c r="V17" s="158" t="str">
        <f>IFERROR(INDEX('Jan 2019'!$G$3:$BK$160,MATCH('Buying nGRPs'!$A17,'Jan 2019'!$A$3:$A$157,0),MATCH('Buying nGRPs'!V$9,'Jan 2019'!$G$1:$BK$1,0))/SUMIFS(Summary!$D:$D,Summary!$A:$A,'Buying nGRPs'!$A17),"")</f>
        <v/>
      </c>
      <c r="W17" s="158" t="str">
        <f>IFERROR(INDEX('Jan 2019'!$G$3:$BK$160,MATCH('Buying nGRPs'!$A17,'Jan 2019'!$A$3:$A$157,0),MATCH('Buying nGRPs'!W$9,'Jan 2019'!$G$1:$BK$1,0))/SUMIFS(Summary!$D:$D,Summary!$A:$A,'Buying nGRPs'!$A17),"")</f>
        <v/>
      </c>
      <c r="X17" s="158" t="str">
        <f>IFERROR(INDEX('Jan 2019'!$G$3:$BK$160,MATCH('Buying nGRPs'!$A17,'Jan 2019'!$A$3:$A$157,0),MATCH('Buying nGRPs'!X$9,'Jan 2019'!$G$1:$BK$1,0))/SUMIFS(Summary!$D:$D,Summary!$A:$A,'Buying nGRPs'!$A17),"")</f>
        <v/>
      </c>
      <c r="Y17" s="158" t="str">
        <f>IFERROR(INDEX('Jan 2019'!$G$3:$BK$160,MATCH('Buying nGRPs'!$A17,'Jan 2019'!$A$3:$A$157,0),MATCH('Buying nGRPs'!Y$9,'Jan 2019'!$G$1:$BK$1,0))/SUMIFS(Summary!$D:$D,Summary!$A:$A,'Buying nGRPs'!$A17),"")</f>
        <v/>
      </c>
      <c r="Z17" s="158" t="str">
        <f>IFERROR(INDEX('Jan 2019'!$G$3:$BK$160,MATCH('Buying nGRPs'!$A17,'Jan 2019'!$A$3:$A$157,0),MATCH('Buying nGRPs'!Z$9,'Jan 2019'!$G$1:$BK$1,0))/SUMIFS(Summary!$D:$D,Summary!$A:$A,'Buying nGRPs'!$A17),"")</f>
        <v/>
      </c>
      <c r="AA17" s="158" t="str">
        <f>IFERROR(INDEX('Jan 2019'!$G$3:$BK$160,MATCH('Buying nGRPs'!$A17,'Jan 2019'!$A$3:$A$157,0),MATCH('Buying nGRPs'!AA$9,'Jan 2019'!$G$1:$BK$1,0))/SUMIFS(Summary!$D:$D,Summary!$A:$A,'Buying nGRPs'!$A17),"")</f>
        <v/>
      </c>
      <c r="AB17" s="158" t="str">
        <f>IFERROR(INDEX('Jan 2019'!$G$3:$BK$160,MATCH('Buying nGRPs'!$A17,'Jan 2019'!$A$3:$A$157,0),MATCH('Buying nGRPs'!AB$9,'Jan 2019'!$G$1:$BK$1,0))/SUMIFS(Summary!$D:$D,Summary!$A:$A,'Buying nGRPs'!$A17),"")</f>
        <v/>
      </c>
      <c r="AC17" s="158">
        <f>IFERROR(INDEX('Jan 2019'!$G$3:$BK$160,MATCH('Buying nGRPs'!$A17,'Jan 2019'!$A$3:$A$157,0),MATCH('Buying nGRPs'!AC$9,'Jan 2019'!$G$1:$BK$1,0))/SUMIFS(Summary!$D:$D,Summary!$A:$A,'Buying nGRPs'!$A17),"")</f>
        <v>0</v>
      </c>
      <c r="AD17" s="158">
        <f>IFERROR(INDEX('Jan 2019'!$G$3:$BK$160,MATCH('Buying nGRPs'!$A17,'Jan 2019'!$A$3:$A$157,0),MATCH('Buying nGRPs'!AD$9,'Jan 2019'!$G$1:$BK$1,0))/SUMIFS(Summary!$D:$D,Summary!$A:$A,'Buying nGRPs'!$A17),"")</f>
        <v>8.7499999999999994E-2</v>
      </c>
      <c r="AE17" s="158" t="str">
        <f>IFERROR(INDEX('Jan 2019'!$G$3:$BK$160,MATCH('Buying nGRPs'!$A17,'Jan 2019'!$A$3:$A$157,0),MATCH('Buying nGRPs'!AE$9,'Jan 2019'!$G$1:$BK$1,0))/SUMIFS(Summary!$D:$D,Summary!$A:$A,'Buying nGRPs'!$A17),"")</f>
        <v/>
      </c>
      <c r="AF17" s="158" t="str">
        <f>IFERROR(INDEX('Jan 2019'!$G$3:$BK$160,MATCH('Buying nGRPs'!$A17,'Jan 2019'!$A$3:$A$157,0),MATCH('Buying nGRPs'!AF$9,'Jan 2019'!$G$1:$BK$1,0))/SUMIFS(Summary!$D:$D,Summary!$A:$A,'Buying nGRPs'!$A17),"")</f>
        <v/>
      </c>
      <c r="AG17" s="158" t="str">
        <f>IFERROR(INDEX('Jan 2019'!$G$3:$BK$160,MATCH('Buying nGRPs'!$A17,'Jan 2019'!$A$3:$A$157,0),MATCH('Buying nGRPs'!AG$9,'Jan 2019'!$G$1:$BK$1,0))/SUMIFS(Summary!$D:$D,Summary!$A:$A,'Buying nGRPs'!$A17),"")</f>
        <v/>
      </c>
      <c r="AH17" s="158">
        <f>IFERROR(INDEX('Jan 2019'!$G$3:$BK$160,MATCH('Buying nGRPs'!$A17,'Jan 2019'!$A$3:$A$157,0),MATCH('Buying nGRPs'!AH$9,'Jan 2019'!$G$1:$BK$1,0))/SUMIFS(Summary!$D:$D,Summary!$A:$A,'Buying nGRPs'!$A17),"")</f>
        <v>6.25E-2</v>
      </c>
      <c r="AI17" s="158" t="str">
        <f>IFERROR(INDEX('Jan 2019'!$G$3:$BK$160,MATCH('Buying nGRPs'!$A17,'Jan 2019'!$A$3:$A$157,0),MATCH('Buying nGRPs'!AI$9,'Jan 2019'!$G$1:$BK$1,0))/SUMIFS(Summary!$D:$D,Summary!$A:$A,'Buying nGRPs'!$A17),"")</f>
        <v/>
      </c>
      <c r="AJ17" s="158" t="str">
        <f>IFERROR(INDEX('Jan 2019'!$G$3:$BK$160,MATCH('Buying nGRPs'!$A17,'Jan 2019'!$A$3:$A$157,0),MATCH('Buying nGRPs'!AJ$9,'Jan 2019'!$G$1:$BK$1,0))/SUMIFS(Summary!$D:$D,Summary!$A:$A,'Buying nGRPs'!$A17),"")</f>
        <v/>
      </c>
      <c r="AK17" s="158">
        <f>IFERROR(INDEX('Jan 2019'!$G$3:$BK$160,MATCH('Buying nGRPs'!$A17,'Jan 2019'!$A$3:$A$157,0),MATCH('Buying nGRPs'!AK$9,'Jan 2019'!$G$1:$BK$1,0))/SUMIFS(Summary!$D:$D,Summary!$A:$A,'Buying nGRPs'!$A17),"")</f>
        <v>6.25E-2</v>
      </c>
      <c r="AL17" s="158">
        <f>IFERROR(INDEX('Jan 2019'!$G$3:$BK$160,MATCH('Buying nGRPs'!$A17,'Jan 2019'!$A$3:$A$157,0),MATCH('Buying nGRPs'!AL$9,'Jan 2019'!$G$1:$BK$1,0))/SUMIFS(Summary!$D:$D,Summary!$A:$A,'Buying nGRPs'!$A17),"")</f>
        <v>0</v>
      </c>
      <c r="AM17" s="158" t="str">
        <f>IFERROR(INDEX('Jan 2019'!$G$3:$BK$160,MATCH('Buying nGRPs'!$A17,'Jan 2019'!$A$3:$A$157,0),MATCH('Buying nGRPs'!AM$9,'Jan 2019'!$G$1:$BK$1,0))/SUMIFS(Summary!$D:$D,Summary!$A:$A,'Buying nGRPs'!$A17),"")</f>
        <v/>
      </c>
      <c r="AN17" s="158">
        <f>IFERROR(INDEX('Jan 2019'!$G$3:$BK$160,MATCH('Buying nGRPs'!$A17,'Jan 2019'!$A$3:$A$157,0),MATCH('Buying nGRPs'!AN$9,'Jan 2019'!$G$1:$BK$1,0))/SUMIFS(Summary!$D:$D,Summary!$A:$A,'Buying nGRPs'!$A17),"")</f>
        <v>0</v>
      </c>
      <c r="AO17" s="158">
        <f>IFERROR(INDEX('Jan 2019'!$G$3:$BK$160,MATCH('Buying nGRPs'!$A17,'Jan 2019'!$A$3:$A$157,0),MATCH('Buying nGRPs'!AO$9,'Jan 2019'!$G$1:$BK$1,0))/SUMIFS(Summary!$D:$D,Summary!$A:$A,'Buying nGRPs'!$A17),"")</f>
        <v>0</v>
      </c>
      <c r="AP17" s="158" t="str">
        <f>IFERROR(INDEX('Jan 2019'!$G$3:$BK$160,MATCH('Buying nGRPs'!$A17,'Jan 2019'!$A$3:$A$157,0),MATCH('Buying nGRPs'!AP$9,'Jan 2019'!$G$1:$BK$1,0))/SUMIFS(Summary!$D:$D,Summary!$A:$A,'Buying nGRPs'!$A17),"")</f>
        <v/>
      </c>
      <c r="AQ17" s="158" t="str">
        <f>IFERROR(INDEX('Jan 2019'!$G$3:$BK$160,MATCH('Buying nGRPs'!$A17,'Jan 2019'!$A$3:$A$157,0),MATCH('Buying nGRPs'!AQ$9,'Jan 2019'!$G$1:$BK$1,0))/SUMIFS(Summary!$D:$D,Summary!$A:$A,'Buying nGRPs'!$A17),"")</f>
        <v/>
      </c>
      <c r="AR17" s="158">
        <f>IFERROR(INDEX('Jan 2019'!$G$3:$BK$160,MATCH('Buying nGRPs'!$A17,'Jan 2019'!$A$3:$A$157,0),MATCH('Buying nGRPs'!AR$9,'Jan 2019'!$G$1:$BK$1,0))/SUMIFS(Summary!$D:$D,Summary!$A:$A,'Buying nGRPs'!$A17),"")</f>
        <v>0</v>
      </c>
      <c r="AS17" s="158" t="str">
        <f>IFERROR(INDEX('Jan 2019'!$G$3:$BK$160,MATCH('Buying nGRPs'!$A17,'Jan 2019'!$A$3:$A$157,0),MATCH('Buying nGRPs'!AS$9,'Jan 2019'!$G$1:$BK$1,0))/SUMIFS(Summary!$D:$D,Summary!$A:$A,'Buying nGRPs'!$A17),"")</f>
        <v/>
      </c>
      <c r="AT17" s="158" t="str">
        <f>IFERROR(INDEX('Jan 2019'!$G$3:$BK$160,MATCH('Buying nGRPs'!$A17,'Jan 2019'!$A$3:$A$157,0),MATCH('Buying nGRPs'!AT$9,'Jan 2019'!$G$1:$BK$1,0))/SUMIFS(Summary!$D:$D,Summary!$A:$A,'Buying nGRPs'!$A17),"")</f>
        <v/>
      </c>
      <c r="AU17" s="158" t="str">
        <f>IFERROR(INDEX('Jan 2019'!$G$3:$BK$160,MATCH('Buying nGRPs'!$A17,'Jan 2019'!$A$3:$A$157,0),MATCH('Buying nGRPs'!AU$9,'Jan 2019'!$G$1:$BK$1,0))/SUMIFS(Summary!$D:$D,Summary!$A:$A,'Buying nGRPs'!$A17),"")</f>
        <v/>
      </c>
      <c r="AV17" s="158" t="str">
        <f>IFERROR(INDEX('Jan 2019'!$G$3:$BK$160,MATCH('Buying nGRPs'!$A17,'Jan 2019'!$A$3:$A$157,0),MATCH('Buying nGRPs'!AV$9,'Jan 2019'!$G$1:$BK$1,0))/SUMIFS(Summary!$D:$D,Summary!$A:$A,'Buying nGRPs'!$A17),"")</f>
        <v/>
      </c>
      <c r="AW17" s="158" t="str">
        <f>IFERROR(INDEX('Jan 2019'!$G$3:$BK$160,MATCH('Buying nGRPs'!$A17,'Jan 2019'!$A$3:$A$157,0),MATCH('Buying nGRPs'!AW$9,'Jan 2019'!$G$1:$BK$1,0))/SUMIFS(Summary!$D:$D,Summary!$A:$A,'Buying nGRPs'!$A17),"")</f>
        <v/>
      </c>
      <c r="AX17" s="158">
        <f>IFERROR(INDEX('Jan 2019'!$G$3:$BK$160,MATCH('Buying nGRPs'!$A17,'Jan 2019'!$A$3:$A$157,0),MATCH('Buying nGRPs'!AX$9,'Jan 2019'!$G$1:$BK$1,0))/SUMIFS(Summary!$D:$D,Summary!$A:$A,'Buying nGRPs'!$A17),"")</f>
        <v>0</v>
      </c>
      <c r="AY17" s="158">
        <f>IFERROR(INDEX('Jan 2019'!$G$3:$BK$160,MATCH('Buying nGRPs'!$A17,'Jan 2019'!$A$3:$A$157,0),MATCH('Buying nGRPs'!AY$9,'Jan 2019'!$G$1:$BK$1,0))/SUMIFS(Summary!$D:$D,Summary!$A:$A,'Buying nGRPs'!$A17),"")</f>
        <v>0</v>
      </c>
      <c r="AZ17" s="158">
        <f>IFERROR(INDEX('Jan 2019'!$G$3:$BK$160,MATCH('Buying nGRPs'!$A17,'Jan 2019'!$A$3:$A$157,0),MATCH('Buying nGRPs'!AZ$9,'Jan 2019'!$G$1:$BK$1,0))/SUMIFS(Summary!$D:$D,Summary!$A:$A,'Buying nGRPs'!$A17),"")</f>
        <v>0</v>
      </c>
      <c r="BA17" s="158">
        <f>IFERROR(INDEX('Jan 2019'!$G$3:$BK$160,MATCH('Buying nGRPs'!$A17,'Jan 2019'!$A$3:$A$157,0),MATCH('Buying nGRPs'!BA$9,'Jan 2019'!$G$1:$BK$1,0))/SUMIFS(Summary!$D:$D,Summary!$A:$A,'Buying nGRPs'!$A17),"")</f>
        <v>0</v>
      </c>
      <c r="BB17" s="11">
        <f t="shared" ref="BB17:BB30" si="22">SUM(G17:BA17)</f>
        <v>0.21249999999999999</v>
      </c>
      <c r="BC17" s="11"/>
      <c r="BD17" s="106">
        <f t="shared" ref="BD17:BD30" si="23">BC17-BB17</f>
        <v>-0.21249999999999999</v>
      </c>
    </row>
    <row r="18" spans="1:59" ht="15" x14ac:dyDescent="0.3">
      <c r="A18" s="80" t="s">
        <v>41</v>
      </c>
      <c r="B18" s="105">
        <f t="shared" si="18"/>
        <v>0.29333333333333333</v>
      </c>
      <c r="C18" s="192">
        <f t="shared" si="19"/>
        <v>2.9333333333333331E-7</v>
      </c>
      <c r="D18" s="48">
        <f t="shared" si="20"/>
        <v>0</v>
      </c>
      <c r="E18" s="138">
        <f t="shared" si="21"/>
        <v>-0.29333333333333333</v>
      </c>
      <c r="F18" s="92" t="s">
        <v>41</v>
      </c>
      <c r="G18" s="158" t="str">
        <f>IFERROR(INDEX('Jan 2019'!$G$3:$BK$160,MATCH('Buying nGRPs'!$A18,'Jan 2019'!$A$3:$A$157,0),MATCH('Buying nGRPs'!G$9,'Jan 2019'!$G$1:$BK$1,0))/SUMIFS(Summary!$D:$D,Summary!$A:$A,'Buying nGRPs'!$A18),"")</f>
        <v/>
      </c>
      <c r="H18" s="158" t="str">
        <f>IFERROR(INDEX('Jan 2019'!$G$3:$BK$160,MATCH('Buying nGRPs'!$A18,'Jan 2019'!$A$3:$A$157,0),MATCH('Buying nGRPs'!H$9,'Jan 2019'!$G$1:$BK$1,0))/SUMIFS(Summary!$D:$D,Summary!$A:$A,'Buying nGRPs'!$A18),"")</f>
        <v/>
      </c>
      <c r="I18" s="158" t="str">
        <f>IFERROR(INDEX('Jan 2019'!$G$3:$BK$160,MATCH('Buying nGRPs'!$A18,'Jan 2019'!$A$3:$A$157,0),MATCH('Buying nGRPs'!I$9,'Jan 2019'!$G$1:$BK$1,0))/SUMIFS(Summary!$D:$D,Summary!$A:$A,'Buying nGRPs'!$A18),"")</f>
        <v/>
      </c>
      <c r="J18" s="158">
        <f>IFERROR(INDEX('Jan 2019'!$G$3:$BK$160,MATCH('Buying nGRPs'!$A18,'Jan 2019'!$A$3:$A$157,0),MATCH('Buying nGRPs'!J$9,'Jan 2019'!$G$1:$BK$1,0))/SUMIFS(Summary!$D:$D,Summary!$A:$A,'Buying nGRPs'!$A18),"")</f>
        <v>0</v>
      </c>
      <c r="K18" s="158" t="str">
        <f>IFERROR(INDEX('Jan 2019'!$G$3:$BK$160,MATCH('Buying nGRPs'!$A18,'Jan 2019'!$A$3:$A$157,0),MATCH('Buying nGRPs'!K$9,'Jan 2019'!$G$1:$BK$1,0))/SUMIFS(Summary!$D:$D,Summary!$A:$A,'Buying nGRPs'!$A18),"")</f>
        <v/>
      </c>
      <c r="L18" s="158" t="str">
        <f>IFERROR(INDEX('Jan 2019'!$G$3:$BK$160,MATCH('Buying nGRPs'!$A18,'Jan 2019'!$A$3:$A$157,0),MATCH('Buying nGRPs'!L$9,'Jan 2019'!$G$1:$BK$1,0))/SUMIFS(Summary!$D:$D,Summary!$A:$A,'Buying nGRPs'!$A18),"")</f>
        <v/>
      </c>
      <c r="M18" s="158" t="str">
        <f>IFERROR(INDEX('Jan 2019'!$G$3:$BK$160,MATCH('Buying nGRPs'!$A18,'Jan 2019'!$A$3:$A$157,0),MATCH('Buying nGRPs'!M$9,'Jan 2019'!$G$1:$BK$1,0))/SUMIFS(Summary!$D:$D,Summary!$A:$A,'Buying nGRPs'!$A18),"")</f>
        <v/>
      </c>
      <c r="N18" s="158" t="str">
        <f>IFERROR(INDEX('Jan 2019'!$G$3:$BK$160,MATCH('Buying nGRPs'!$A18,'Jan 2019'!$A$3:$A$157,0),MATCH('Buying nGRPs'!N$9,'Jan 2019'!$G$1:$BK$1,0))/SUMIFS(Summary!$D:$D,Summary!$A:$A,'Buying nGRPs'!$A18),"")</f>
        <v/>
      </c>
      <c r="O18" s="158" t="str">
        <f>IFERROR(INDEX('Jan 2019'!$G$3:$BK$160,MATCH('Buying nGRPs'!$A18,'Jan 2019'!$A$3:$A$157,0),MATCH('Buying nGRPs'!O$9,'Jan 2019'!$G$1:$BK$1,0))/SUMIFS(Summary!$D:$D,Summary!$A:$A,'Buying nGRPs'!$A18),"")</f>
        <v/>
      </c>
      <c r="P18" s="158" t="str">
        <f>IFERROR(INDEX('Jan 2019'!$G$3:$BK$160,MATCH('Buying nGRPs'!$A18,'Jan 2019'!$A$3:$A$157,0),MATCH('Buying nGRPs'!P$9,'Jan 2019'!$G$1:$BK$1,0))/SUMIFS(Summary!$D:$D,Summary!$A:$A,'Buying nGRPs'!$A18),"")</f>
        <v/>
      </c>
      <c r="Q18" s="158" t="str">
        <f>IFERROR(INDEX('Jan 2019'!$G$3:$BK$160,MATCH('Buying nGRPs'!$A18,'Jan 2019'!$A$3:$A$157,0),MATCH('Buying nGRPs'!Q$9,'Jan 2019'!$G$1:$BK$1,0))/SUMIFS(Summary!$D:$D,Summary!$A:$A,'Buying nGRPs'!$A18),"")</f>
        <v/>
      </c>
      <c r="R18" s="158" t="str">
        <f>IFERROR(INDEX('Jan 2019'!$G$3:$BK$160,MATCH('Buying nGRPs'!$A18,'Jan 2019'!$A$3:$A$157,0),MATCH('Buying nGRPs'!R$9,'Jan 2019'!$G$1:$BK$1,0))/SUMIFS(Summary!$D:$D,Summary!$A:$A,'Buying nGRPs'!$A18),"")</f>
        <v/>
      </c>
      <c r="S18" s="158" t="str">
        <f>IFERROR(INDEX('Jan 2019'!$G$3:$BK$160,MATCH('Buying nGRPs'!$A18,'Jan 2019'!$A$3:$A$157,0),MATCH('Buying nGRPs'!S$9,'Jan 2019'!$G$1:$BK$1,0))/SUMIFS(Summary!$D:$D,Summary!$A:$A,'Buying nGRPs'!$A18),"")</f>
        <v/>
      </c>
      <c r="T18" s="158" t="str">
        <f>IFERROR(INDEX('Jan 2019'!$G$3:$BK$160,MATCH('Buying nGRPs'!$A18,'Jan 2019'!$A$3:$A$157,0),MATCH('Buying nGRPs'!T$9,'Jan 2019'!$G$1:$BK$1,0))/SUMIFS(Summary!$D:$D,Summary!$A:$A,'Buying nGRPs'!$A18),"")</f>
        <v/>
      </c>
      <c r="U18" s="158" t="str">
        <f>IFERROR(INDEX('Jan 2019'!$G$3:$BK$160,MATCH('Buying nGRPs'!$A18,'Jan 2019'!$A$3:$A$157,0),MATCH('Buying nGRPs'!U$9,'Jan 2019'!$G$1:$BK$1,0))/SUMIFS(Summary!$D:$D,Summary!$A:$A,'Buying nGRPs'!$A18),"")</f>
        <v/>
      </c>
      <c r="V18" s="158" t="str">
        <f>IFERROR(INDEX('Jan 2019'!$G$3:$BK$160,MATCH('Buying nGRPs'!$A18,'Jan 2019'!$A$3:$A$157,0),MATCH('Buying nGRPs'!V$9,'Jan 2019'!$G$1:$BK$1,0))/SUMIFS(Summary!$D:$D,Summary!$A:$A,'Buying nGRPs'!$A18),"")</f>
        <v/>
      </c>
      <c r="W18" s="158" t="str">
        <f>IFERROR(INDEX('Jan 2019'!$G$3:$BK$160,MATCH('Buying nGRPs'!$A18,'Jan 2019'!$A$3:$A$157,0),MATCH('Buying nGRPs'!W$9,'Jan 2019'!$G$1:$BK$1,0))/SUMIFS(Summary!$D:$D,Summary!$A:$A,'Buying nGRPs'!$A18),"")</f>
        <v/>
      </c>
      <c r="X18" s="158" t="str">
        <f>IFERROR(INDEX('Jan 2019'!$G$3:$BK$160,MATCH('Buying nGRPs'!$A18,'Jan 2019'!$A$3:$A$157,0),MATCH('Buying nGRPs'!X$9,'Jan 2019'!$G$1:$BK$1,0))/SUMIFS(Summary!$D:$D,Summary!$A:$A,'Buying nGRPs'!$A18),"")</f>
        <v/>
      </c>
      <c r="Y18" s="158" t="str">
        <f>IFERROR(INDEX('Jan 2019'!$G$3:$BK$160,MATCH('Buying nGRPs'!$A18,'Jan 2019'!$A$3:$A$157,0),MATCH('Buying nGRPs'!Y$9,'Jan 2019'!$G$1:$BK$1,0))/SUMIFS(Summary!$D:$D,Summary!$A:$A,'Buying nGRPs'!$A18),"")</f>
        <v/>
      </c>
      <c r="Z18" s="158" t="str">
        <f>IFERROR(INDEX('Jan 2019'!$G$3:$BK$160,MATCH('Buying nGRPs'!$A18,'Jan 2019'!$A$3:$A$157,0),MATCH('Buying nGRPs'!Z$9,'Jan 2019'!$G$1:$BK$1,0))/SUMIFS(Summary!$D:$D,Summary!$A:$A,'Buying nGRPs'!$A18),"")</f>
        <v/>
      </c>
      <c r="AA18" s="158" t="str">
        <f>IFERROR(INDEX('Jan 2019'!$G$3:$BK$160,MATCH('Buying nGRPs'!$A18,'Jan 2019'!$A$3:$A$157,0),MATCH('Buying nGRPs'!AA$9,'Jan 2019'!$G$1:$BK$1,0))/SUMIFS(Summary!$D:$D,Summary!$A:$A,'Buying nGRPs'!$A18),"")</f>
        <v/>
      </c>
      <c r="AB18" s="158" t="str">
        <f>IFERROR(INDEX('Jan 2019'!$G$3:$BK$160,MATCH('Buying nGRPs'!$A18,'Jan 2019'!$A$3:$A$157,0),MATCH('Buying nGRPs'!AB$9,'Jan 2019'!$G$1:$BK$1,0))/SUMIFS(Summary!$D:$D,Summary!$A:$A,'Buying nGRPs'!$A18),"")</f>
        <v/>
      </c>
      <c r="AC18" s="158">
        <f>IFERROR(INDEX('Jan 2019'!$G$3:$BK$160,MATCH('Buying nGRPs'!$A18,'Jan 2019'!$A$3:$A$157,0),MATCH('Buying nGRPs'!AC$9,'Jan 2019'!$G$1:$BK$1,0))/SUMIFS(Summary!$D:$D,Summary!$A:$A,'Buying nGRPs'!$A18),"")</f>
        <v>0</v>
      </c>
      <c r="AD18" s="158">
        <f>IFERROR(INDEX('Jan 2019'!$G$3:$BK$160,MATCH('Buying nGRPs'!$A18,'Jan 2019'!$A$3:$A$157,0),MATCH('Buying nGRPs'!AD$9,'Jan 2019'!$G$1:$BK$1,0))/SUMIFS(Summary!$D:$D,Summary!$A:$A,'Buying nGRPs'!$A18),"")</f>
        <v>0.13333333333333333</v>
      </c>
      <c r="AE18" s="158" t="str">
        <f>IFERROR(INDEX('Jan 2019'!$G$3:$BK$160,MATCH('Buying nGRPs'!$A18,'Jan 2019'!$A$3:$A$157,0),MATCH('Buying nGRPs'!AE$9,'Jan 2019'!$G$1:$BK$1,0))/SUMIFS(Summary!$D:$D,Summary!$A:$A,'Buying nGRPs'!$A18),"")</f>
        <v/>
      </c>
      <c r="AF18" s="158" t="str">
        <f>IFERROR(INDEX('Jan 2019'!$G$3:$BK$160,MATCH('Buying nGRPs'!$A18,'Jan 2019'!$A$3:$A$157,0),MATCH('Buying nGRPs'!AF$9,'Jan 2019'!$G$1:$BK$1,0))/SUMIFS(Summary!$D:$D,Summary!$A:$A,'Buying nGRPs'!$A18),"")</f>
        <v/>
      </c>
      <c r="AG18" s="158" t="str">
        <f>IFERROR(INDEX('Jan 2019'!$G$3:$BK$160,MATCH('Buying nGRPs'!$A18,'Jan 2019'!$A$3:$A$157,0),MATCH('Buying nGRPs'!AG$9,'Jan 2019'!$G$1:$BK$1,0))/SUMIFS(Summary!$D:$D,Summary!$A:$A,'Buying nGRPs'!$A18),"")</f>
        <v/>
      </c>
      <c r="AH18" s="158">
        <f>IFERROR(INDEX('Jan 2019'!$G$3:$BK$160,MATCH('Buying nGRPs'!$A18,'Jan 2019'!$A$3:$A$157,0),MATCH('Buying nGRPs'!AH$9,'Jan 2019'!$G$1:$BK$1,0))/SUMIFS(Summary!$D:$D,Summary!$A:$A,'Buying nGRPs'!$A18),"")</f>
        <v>8.666666666666667E-2</v>
      </c>
      <c r="AI18" s="158" t="str">
        <f>IFERROR(INDEX('Jan 2019'!$G$3:$BK$160,MATCH('Buying nGRPs'!$A18,'Jan 2019'!$A$3:$A$157,0),MATCH('Buying nGRPs'!AI$9,'Jan 2019'!$G$1:$BK$1,0))/SUMIFS(Summary!$D:$D,Summary!$A:$A,'Buying nGRPs'!$A18),"")</f>
        <v/>
      </c>
      <c r="AJ18" s="158" t="str">
        <f>IFERROR(INDEX('Jan 2019'!$G$3:$BK$160,MATCH('Buying nGRPs'!$A18,'Jan 2019'!$A$3:$A$157,0),MATCH('Buying nGRPs'!AJ$9,'Jan 2019'!$G$1:$BK$1,0))/SUMIFS(Summary!$D:$D,Summary!$A:$A,'Buying nGRPs'!$A18),"")</f>
        <v/>
      </c>
      <c r="AK18" s="158">
        <f>IFERROR(INDEX('Jan 2019'!$G$3:$BK$160,MATCH('Buying nGRPs'!$A18,'Jan 2019'!$A$3:$A$157,0),MATCH('Buying nGRPs'!AK$9,'Jan 2019'!$G$1:$BK$1,0))/SUMIFS(Summary!$D:$D,Summary!$A:$A,'Buying nGRPs'!$A18),"")</f>
        <v>7.3333333333333334E-2</v>
      </c>
      <c r="AL18" s="158">
        <f>IFERROR(INDEX('Jan 2019'!$G$3:$BK$160,MATCH('Buying nGRPs'!$A18,'Jan 2019'!$A$3:$A$157,0),MATCH('Buying nGRPs'!AL$9,'Jan 2019'!$G$1:$BK$1,0))/SUMIFS(Summary!$D:$D,Summary!$A:$A,'Buying nGRPs'!$A18),"")</f>
        <v>0</v>
      </c>
      <c r="AM18" s="158" t="str">
        <f>IFERROR(INDEX('Jan 2019'!$G$3:$BK$160,MATCH('Buying nGRPs'!$A18,'Jan 2019'!$A$3:$A$157,0),MATCH('Buying nGRPs'!AM$9,'Jan 2019'!$G$1:$BK$1,0))/SUMIFS(Summary!$D:$D,Summary!$A:$A,'Buying nGRPs'!$A18),"")</f>
        <v/>
      </c>
      <c r="AN18" s="158">
        <f>IFERROR(INDEX('Jan 2019'!$G$3:$BK$160,MATCH('Buying nGRPs'!$A18,'Jan 2019'!$A$3:$A$157,0),MATCH('Buying nGRPs'!AN$9,'Jan 2019'!$G$1:$BK$1,0))/SUMIFS(Summary!$D:$D,Summary!$A:$A,'Buying nGRPs'!$A18),"")</f>
        <v>0</v>
      </c>
      <c r="AO18" s="158">
        <f>IFERROR(INDEX('Jan 2019'!$G$3:$BK$160,MATCH('Buying nGRPs'!$A18,'Jan 2019'!$A$3:$A$157,0),MATCH('Buying nGRPs'!AO$9,'Jan 2019'!$G$1:$BK$1,0))/SUMIFS(Summary!$D:$D,Summary!$A:$A,'Buying nGRPs'!$A18),"")</f>
        <v>0</v>
      </c>
      <c r="AP18" s="158" t="str">
        <f>IFERROR(INDEX('Jan 2019'!$G$3:$BK$160,MATCH('Buying nGRPs'!$A18,'Jan 2019'!$A$3:$A$157,0),MATCH('Buying nGRPs'!AP$9,'Jan 2019'!$G$1:$BK$1,0))/SUMIFS(Summary!$D:$D,Summary!$A:$A,'Buying nGRPs'!$A18),"")</f>
        <v/>
      </c>
      <c r="AQ18" s="158" t="str">
        <f>IFERROR(INDEX('Jan 2019'!$G$3:$BK$160,MATCH('Buying nGRPs'!$A18,'Jan 2019'!$A$3:$A$157,0),MATCH('Buying nGRPs'!AQ$9,'Jan 2019'!$G$1:$BK$1,0))/SUMIFS(Summary!$D:$D,Summary!$A:$A,'Buying nGRPs'!$A18),"")</f>
        <v/>
      </c>
      <c r="AR18" s="158">
        <f>IFERROR(INDEX('Jan 2019'!$G$3:$BK$160,MATCH('Buying nGRPs'!$A18,'Jan 2019'!$A$3:$A$157,0),MATCH('Buying nGRPs'!AR$9,'Jan 2019'!$G$1:$BK$1,0))/SUMIFS(Summary!$D:$D,Summary!$A:$A,'Buying nGRPs'!$A18),"")</f>
        <v>0</v>
      </c>
      <c r="AS18" s="158" t="str">
        <f>IFERROR(INDEX('Jan 2019'!$G$3:$BK$160,MATCH('Buying nGRPs'!$A18,'Jan 2019'!$A$3:$A$157,0),MATCH('Buying nGRPs'!AS$9,'Jan 2019'!$G$1:$BK$1,0))/SUMIFS(Summary!$D:$D,Summary!$A:$A,'Buying nGRPs'!$A18),"")</f>
        <v/>
      </c>
      <c r="AT18" s="158" t="str">
        <f>IFERROR(INDEX('Jan 2019'!$G$3:$BK$160,MATCH('Buying nGRPs'!$A18,'Jan 2019'!$A$3:$A$157,0),MATCH('Buying nGRPs'!AT$9,'Jan 2019'!$G$1:$BK$1,0))/SUMIFS(Summary!$D:$D,Summary!$A:$A,'Buying nGRPs'!$A18),"")</f>
        <v/>
      </c>
      <c r="AU18" s="158" t="str">
        <f>IFERROR(INDEX('Jan 2019'!$G$3:$BK$160,MATCH('Buying nGRPs'!$A18,'Jan 2019'!$A$3:$A$157,0),MATCH('Buying nGRPs'!AU$9,'Jan 2019'!$G$1:$BK$1,0))/SUMIFS(Summary!$D:$D,Summary!$A:$A,'Buying nGRPs'!$A18),"")</f>
        <v/>
      </c>
      <c r="AV18" s="158" t="str">
        <f>IFERROR(INDEX('Jan 2019'!$G$3:$BK$160,MATCH('Buying nGRPs'!$A18,'Jan 2019'!$A$3:$A$157,0),MATCH('Buying nGRPs'!AV$9,'Jan 2019'!$G$1:$BK$1,0))/SUMIFS(Summary!$D:$D,Summary!$A:$A,'Buying nGRPs'!$A18),"")</f>
        <v/>
      </c>
      <c r="AW18" s="158" t="str">
        <f>IFERROR(INDEX('Jan 2019'!$G$3:$BK$160,MATCH('Buying nGRPs'!$A18,'Jan 2019'!$A$3:$A$157,0),MATCH('Buying nGRPs'!AW$9,'Jan 2019'!$G$1:$BK$1,0))/SUMIFS(Summary!$D:$D,Summary!$A:$A,'Buying nGRPs'!$A18),"")</f>
        <v/>
      </c>
      <c r="AX18" s="158">
        <f>IFERROR(INDEX('Jan 2019'!$G$3:$BK$160,MATCH('Buying nGRPs'!$A18,'Jan 2019'!$A$3:$A$157,0),MATCH('Buying nGRPs'!AX$9,'Jan 2019'!$G$1:$BK$1,0))/SUMIFS(Summary!$D:$D,Summary!$A:$A,'Buying nGRPs'!$A18),"")</f>
        <v>0</v>
      </c>
      <c r="AY18" s="158">
        <f>IFERROR(INDEX('Jan 2019'!$G$3:$BK$160,MATCH('Buying nGRPs'!$A18,'Jan 2019'!$A$3:$A$157,0),MATCH('Buying nGRPs'!AY$9,'Jan 2019'!$G$1:$BK$1,0))/SUMIFS(Summary!$D:$D,Summary!$A:$A,'Buying nGRPs'!$A18),"")</f>
        <v>0</v>
      </c>
      <c r="AZ18" s="158">
        <f>IFERROR(INDEX('Jan 2019'!$G$3:$BK$160,MATCH('Buying nGRPs'!$A18,'Jan 2019'!$A$3:$A$157,0),MATCH('Buying nGRPs'!AZ$9,'Jan 2019'!$G$1:$BK$1,0))/SUMIFS(Summary!$D:$D,Summary!$A:$A,'Buying nGRPs'!$A18),"")</f>
        <v>0</v>
      </c>
      <c r="BA18" s="158">
        <f>IFERROR(INDEX('Jan 2019'!$G$3:$BK$160,MATCH('Buying nGRPs'!$A18,'Jan 2019'!$A$3:$A$157,0),MATCH('Buying nGRPs'!BA$9,'Jan 2019'!$G$1:$BK$1,0))/SUMIFS(Summary!$D:$D,Summary!$A:$A,'Buying nGRPs'!$A18),"")</f>
        <v>0</v>
      </c>
      <c r="BB18" s="11">
        <f t="shared" si="22"/>
        <v>0.29333333333333333</v>
      </c>
      <c r="BC18" s="11"/>
      <c r="BD18" s="106">
        <f t="shared" si="23"/>
        <v>-0.29333333333333333</v>
      </c>
    </row>
    <row r="19" spans="1:59" ht="15" x14ac:dyDescent="0.3">
      <c r="A19" s="80" t="s">
        <v>42</v>
      </c>
      <c r="B19" s="105">
        <f t="shared" si="18"/>
        <v>0.26406249999999998</v>
      </c>
      <c r="C19" s="192">
        <f t="shared" si="19"/>
        <v>2.6406249999999996E-7</v>
      </c>
      <c r="D19" s="48">
        <f t="shared" si="20"/>
        <v>0</v>
      </c>
      <c r="E19" s="138">
        <f t="shared" si="21"/>
        <v>-0.26406249999999998</v>
      </c>
      <c r="F19" s="92" t="s">
        <v>42</v>
      </c>
      <c r="G19" s="158" t="str">
        <f>IFERROR(INDEX('Jan 2019'!$G$3:$BK$160,MATCH('Buying nGRPs'!$A19,'Jan 2019'!$A$3:$A$157,0),MATCH('Buying nGRPs'!G$9,'Jan 2019'!$G$1:$BK$1,0))/SUMIFS(Summary!$D:$D,Summary!$A:$A,'Buying nGRPs'!$A19),"")</f>
        <v/>
      </c>
      <c r="H19" s="158" t="str">
        <f>IFERROR(INDEX('Jan 2019'!$G$3:$BK$160,MATCH('Buying nGRPs'!$A19,'Jan 2019'!$A$3:$A$157,0),MATCH('Buying nGRPs'!H$9,'Jan 2019'!$G$1:$BK$1,0))/SUMIFS(Summary!$D:$D,Summary!$A:$A,'Buying nGRPs'!$A19),"")</f>
        <v/>
      </c>
      <c r="I19" s="158" t="str">
        <f>IFERROR(INDEX('Jan 2019'!$G$3:$BK$160,MATCH('Buying nGRPs'!$A19,'Jan 2019'!$A$3:$A$157,0),MATCH('Buying nGRPs'!I$9,'Jan 2019'!$G$1:$BK$1,0))/SUMIFS(Summary!$D:$D,Summary!$A:$A,'Buying nGRPs'!$A19),"")</f>
        <v/>
      </c>
      <c r="J19" s="158">
        <f>IFERROR(INDEX('Jan 2019'!$G$3:$BK$160,MATCH('Buying nGRPs'!$A19,'Jan 2019'!$A$3:$A$157,0),MATCH('Buying nGRPs'!J$9,'Jan 2019'!$G$1:$BK$1,0))/SUMIFS(Summary!$D:$D,Summary!$A:$A,'Buying nGRPs'!$A19),"")</f>
        <v>0</v>
      </c>
      <c r="K19" s="158" t="str">
        <f>IFERROR(INDEX('Jan 2019'!$G$3:$BK$160,MATCH('Buying nGRPs'!$A19,'Jan 2019'!$A$3:$A$157,0),MATCH('Buying nGRPs'!K$9,'Jan 2019'!$G$1:$BK$1,0))/SUMIFS(Summary!$D:$D,Summary!$A:$A,'Buying nGRPs'!$A19),"")</f>
        <v/>
      </c>
      <c r="L19" s="158" t="str">
        <f>IFERROR(INDEX('Jan 2019'!$G$3:$BK$160,MATCH('Buying nGRPs'!$A19,'Jan 2019'!$A$3:$A$157,0),MATCH('Buying nGRPs'!L$9,'Jan 2019'!$G$1:$BK$1,0))/SUMIFS(Summary!$D:$D,Summary!$A:$A,'Buying nGRPs'!$A19),"")</f>
        <v/>
      </c>
      <c r="M19" s="158" t="str">
        <f>IFERROR(INDEX('Jan 2019'!$G$3:$BK$160,MATCH('Buying nGRPs'!$A19,'Jan 2019'!$A$3:$A$157,0),MATCH('Buying nGRPs'!M$9,'Jan 2019'!$G$1:$BK$1,0))/SUMIFS(Summary!$D:$D,Summary!$A:$A,'Buying nGRPs'!$A19),"")</f>
        <v/>
      </c>
      <c r="N19" s="158" t="str">
        <f>IFERROR(INDEX('Jan 2019'!$G$3:$BK$160,MATCH('Buying nGRPs'!$A19,'Jan 2019'!$A$3:$A$157,0),MATCH('Buying nGRPs'!N$9,'Jan 2019'!$G$1:$BK$1,0))/SUMIFS(Summary!$D:$D,Summary!$A:$A,'Buying nGRPs'!$A19),"")</f>
        <v/>
      </c>
      <c r="O19" s="158" t="str">
        <f>IFERROR(INDEX('Jan 2019'!$G$3:$BK$160,MATCH('Buying nGRPs'!$A19,'Jan 2019'!$A$3:$A$157,0),MATCH('Buying nGRPs'!O$9,'Jan 2019'!$G$1:$BK$1,0))/SUMIFS(Summary!$D:$D,Summary!$A:$A,'Buying nGRPs'!$A19),"")</f>
        <v/>
      </c>
      <c r="P19" s="158" t="str">
        <f>IFERROR(INDEX('Jan 2019'!$G$3:$BK$160,MATCH('Buying nGRPs'!$A19,'Jan 2019'!$A$3:$A$157,0),MATCH('Buying nGRPs'!P$9,'Jan 2019'!$G$1:$BK$1,0))/SUMIFS(Summary!$D:$D,Summary!$A:$A,'Buying nGRPs'!$A19),"")</f>
        <v/>
      </c>
      <c r="Q19" s="158" t="str">
        <f>IFERROR(INDEX('Jan 2019'!$G$3:$BK$160,MATCH('Buying nGRPs'!$A19,'Jan 2019'!$A$3:$A$157,0),MATCH('Buying nGRPs'!Q$9,'Jan 2019'!$G$1:$BK$1,0))/SUMIFS(Summary!$D:$D,Summary!$A:$A,'Buying nGRPs'!$A19),"")</f>
        <v/>
      </c>
      <c r="R19" s="158" t="str">
        <f>IFERROR(INDEX('Jan 2019'!$G$3:$BK$160,MATCH('Buying nGRPs'!$A19,'Jan 2019'!$A$3:$A$157,0),MATCH('Buying nGRPs'!R$9,'Jan 2019'!$G$1:$BK$1,0))/SUMIFS(Summary!$D:$D,Summary!$A:$A,'Buying nGRPs'!$A19),"")</f>
        <v/>
      </c>
      <c r="S19" s="158" t="str">
        <f>IFERROR(INDEX('Jan 2019'!$G$3:$BK$160,MATCH('Buying nGRPs'!$A19,'Jan 2019'!$A$3:$A$157,0),MATCH('Buying nGRPs'!S$9,'Jan 2019'!$G$1:$BK$1,0))/SUMIFS(Summary!$D:$D,Summary!$A:$A,'Buying nGRPs'!$A19),"")</f>
        <v/>
      </c>
      <c r="T19" s="158" t="str">
        <f>IFERROR(INDEX('Jan 2019'!$G$3:$BK$160,MATCH('Buying nGRPs'!$A19,'Jan 2019'!$A$3:$A$157,0),MATCH('Buying nGRPs'!T$9,'Jan 2019'!$G$1:$BK$1,0))/SUMIFS(Summary!$D:$D,Summary!$A:$A,'Buying nGRPs'!$A19),"")</f>
        <v/>
      </c>
      <c r="U19" s="158" t="str">
        <f>IFERROR(INDEX('Jan 2019'!$G$3:$BK$160,MATCH('Buying nGRPs'!$A19,'Jan 2019'!$A$3:$A$157,0),MATCH('Buying nGRPs'!U$9,'Jan 2019'!$G$1:$BK$1,0))/SUMIFS(Summary!$D:$D,Summary!$A:$A,'Buying nGRPs'!$A19),"")</f>
        <v/>
      </c>
      <c r="V19" s="158" t="str">
        <f>IFERROR(INDEX('Jan 2019'!$G$3:$BK$160,MATCH('Buying nGRPs'!$A19,'Jan 2019'!$A$3:$A$157,0),MATCH('Buying nGRPs'!V$9,'Jan 2019'!$G$1:$BK$1,0))/SUMIFS(Summary!$D:$D,Summary!$A:$A,'Buying nGRPs'!$A19),"")</f>
        <v/>
      </c>
      <c r="W19" s="158" t="str">
        <f>IFERROR(INDEX('Jan 2019'!$G$3:$BK$160,MATCH('Buying nGRPs'!$A19,'Jan 2019'!$A$3:$A$157,0),MATCH('Buying nGRPs'!W$9,'Jan 2019'!$G$1:$BK$1,0))/SUMIFS(Summary!$D:$D,Summary!$A:$A,'Buying nGRPs'!$A19),"")</f>
        <v/>
      </c>
      <c r="X19" s="158" t="str">
        <f>IFERROR(INDEX('Jan 2019'!$G$3:$BK$160,MATCH('Buying nGRPs'!$A19,'Jan 2019'!$A$3:$A$157,0),MATCH('Buying nGRPs'!X$9,'Jan 2019'!$G$1:$BK$1,0))/SUMIFS(Summary!$D:$D,Summary!$A:$A,'Buying nGRPs'!$A19),"")</f>
        <v/>
      </c>
      <c r="Y19" s="158" t="str">
        <f>IFERROR(INDEX('Jan 2019'!$G$3:$BK$160,MATCH('Buying nGRPs'!$A19,'Jan 2019'!$A$3:$A$157,0),MATCH('Buying nGRPs'!Y$9,'Jan 2019'!$G$1:$BK$1,0))/SUMIFS(Summary!$D:$D,Summary!$A:$A,'Buying nGRPs'!$A19),"")</f>
        <v/>
      </c>
      <c r="Z19" s="158" t="str">
        <f>IFERROR(INDEX('Jan 2019'!$G$3:$BK$160,MATCH('Buying nGRPs'!$A19,'Jan 2019'!$A$3:$A$157,0),MATCH('Buying nGRPs'!Z$9,'Jan 2019'!$G$1:$BK$1,0))/SUMIFS(Summary!$D:$D,Summary!$A:$A,'Buying nGRPs'!$A19),"")</f>
        <v/>
      </c>
      <c r="AA19" s="158" t="str">
        <f>IFERROR(INDEX('Jan 2019'!$G$3:$BK$160,MATCH('Buying nGRPs'!$A19,'Jan 2019'!$A$3:$A$157,0),MATCH('Buying nGRPs'!AA$9,'Jan 2019'!$G$1:$BK$1,0))/SUMIFS(Summary!$D:$D,Summary!$A:$A,'Buying nGRPs'!$A19),"")</f>
        <v/>
      </c>
      <c r="AB19" s="158" t="str">
        <f>IFERROR(INDEX('Jan 2019'!$G$3:$BK$160,MATCH('Buying nGRPs'!$A19,'Jan 2019'!$A$3:$A$157,0),MATCH('Buying nGRPs'!AB$9,'Jan 2019'!$G$1:$BK$1,0))/SUMIFS(Summary!$D:$D,Summary!$A:$A,'Buying nGRPs'!$A19),"")</f>
        <v/>
      </c>
      <c r="AC19" s="158">
        <f>IFERROR(INDEX('Jan 2019'!$G$3:$BK$160,MATCH('Buying nGRPs'!$A19,'Jan 2019'!$A$3:$A$157,0),MATCH('Buying nGRPs'!AC$9,'Jan 2019'!$G$1:$BK$1,0))/SUMIFS(Summary!$D:$D,Summary!$A:$A,'Buying nGRPs'!$A19),"")</f>
        <v>0</v>
      </c>
      <c r="AD19" s="158">
        <f>IFERROR(INDEX('Jan 2019'!$G$3:$BK$160,MATCH('Buying nGRPs'!$A19,'Jan 2019'!$A$3:$A$157,0),MATCH('Buying nGRPs'!AD$9,'Jan 2019'!$G$1:$BK$1,0))/SUMIFS(Summary!$D:$D,Summary!$A:$A,'Buying nGRPs'!$A19),"")</f>
        <v>0.10625</v>
      </c>
      <c r="AE19" s="158" t="str">
        <f>IFERROR(INDEX('Jan 2019'!$G$3:$BK$160,MATCH('Buying nGRPs'!$A19,'Jan 2019'!$A$3:$A$157,0),MATCH('Buying nGRPs'!AE$9,'Jan 2019'!$G$1:$BK$1,0))/SUMIFS(Summary!$D:$D,Summary!$A:$A,'Buying nGRPs'!$A19),"")</f>
        <v/>
      </c>
      <c r="AF19" s="158" t="str">
        <f>IFERROR(INDEX('Jan 2019'!$G$3:$BK$160,MATCH('Buying nGRPs'!$A19,'Jan 2019'!$A$3:$A$157,0),MATCH('Buying nGRPs'!AF$9,'Jan 2019'!$G$1:$BK$1,0))/SUMIFS(Summary!$D:$D,Summary!$A:$A,'Buying nGRPs'!$A19),"")</f>
        <v/>
      </c>
      <c r="AG19" s="158" t="str">
        <f>IFERROR(INDEX('Jan 2019'!$G$3:$BK$160,MATCH('Buying nGRPs'!$A19,'Jan 2019'!$A$3:$A$157,0),MATCH('Buying nGRPs'!AG$9,'Jan 2019'!$G$1:$BK$1,0))/SUMIFS(Summary!$D:$D,Summary!$A:$A,'Buying nGRPs'!$A19),"")</f>
        <v/>
      </c>
      <c r="AH19" s="158">
        <f>IFERROR(INDEX('Jan 2019'!$G$3:$BK$160,MATCH('Buying nGRPs'!$A19,'Jan 2019'!$A$3:$A$157,0),MATCH('Buying nGRPs'!AH$9,'Jan 2019'!$G$1:$BK$1,0))/SUMIFS(Summary!$D:$D,Summary!$A:$A,'Buying nGRPs'!$A19),"")</f>
        <v>5.7812500000000003E-2</v>
      </c>
      <c r="AI19" s="158" t="str">
        <f>IFERROR(INDEX('Jan 2019'!$G$3:$BK$160,MATCH('Buying nGRPs'!$A19,'Jan 2019'!$A$3:$A$157,0),MATCH('Buying nGRPs'!AI$9,'Jan 2019'!$G$1:$BK$1,0))/SUMIFS(Summary!$D:$D,Summary!$A:$A,'Buying nGRPs'!$A19),"")</f>
        <v/>
      </c>
      <c r="AJ19" s="158" t="str">
        <f>IFERROR(INDEX('Jan 2019'!$G$3:$BK$160,MATCH('Buying nGRPs'!$A19,'Jan 2019'!$A$3:$A$157,0),MATCH('Buying nGRPs'!AJ$9,'Jan 2019'!$G$1:$BK$1,0))/SUMIFS(Summary!$D:$D,Summary!$A:$A,'Buying nGRPs'!$A19),"")</f>
        <v/>
      </c>
      <c r="AK19" s="158">
        <f>IFERROR(INDEX('Jan 2019'!$G$3:$BK$160,MATCH('Buying nGRPs'!$A19,'Jan 2019'!$A$3:$A$157,0),MATCH('Buying nGRPs'!AK$9,'Jan 2019'!$G$1:$BK$1,0))/SUMIFS(Summary!$D:$D,Summary!$A:$A,'Buying nGRPs'!$A19),"")</f>
        <v>6.8750000000000006E-2</v>
      </c>
      <c r="AL19" s="158">
        <f>IFERROR(INDEX('Jan 2019'!$G$3:$BK$160,MATCH('Buying nGRPs'!$A19,'Jan 2019'!$A$3:$A$157,0),MATCH('Buying nGRPs'!AL$9,'Jan 2019'!$G$1:$BK$1,0))/SUMIFS(Summary!$D:$D,Summary!$A:$A,'Buying nGRPs'!$A19),"")</f>
        <v>3.125E-2</v>
      </c>
      <c r="AM19" s="158" t="str">
        <f>IFERROR(INDEX('Jan 2019'!$G$3:$BK$160,MATCH('Buying nGRPs'!$A19,'Jan 2019'!$A$3:$A$157,0),MATCH('Buying nGRPs'!AM$9,'Jan 2019'!$G$1:$BK$1,0))/SUMIFS(Summary!$D:$D,Summary!$A:$A,'Buying nGRPs'!$A19),"")</f>
        <v/>
      </c>
      <c r="AN19" s="158">
        <f>IFERROR(INDEX('Jan 2019'!$G$3:$BK$160,MATCH('Buying nGRPs'!$A19,'Jan 2019'!$A$3:$A$157,0),MATCH('Buying nGRPs'!AN$9,'Jan 2019'!$G$1:$BK$1,0))/SUMIFS(Summary!$D:$D,Summary!$A:$A,'Buying nGRPs'!$A19),"")</f>
        <v>0</v>
      </c>
      <c r="AO19" s="158">
        <f>IFERROR(INDEX('Jan 2019'!$G$3:$BK$160,MATCH('Buying nGRPs'!$A19,'Jan 2019'!$A$3:$A$157,0),MATCH('Buying nGRPs'!AO$9,'Jan 2019'!$G$1:$BK$1,0))/SUMIFS(Summary!$D:$D,Summary!$A:$A,'Buying nGRPs'!$A19),"")</f>
        <v>0</v>
      </c>
      <c r="AP19" s="158" t="str">
        <f>IFERROR(INDEX('Jan 2019'!$G$3:$BK$160,MATCH('Buying nGRPs'!$A19,'Jan 2019'!$A$3:$A$157,0),MATCH('Buying nGRPs'!AP$9,'Jan 2019'!$G$1:$BK$1,0))/SUMIFS(Summary!$D:$D,Summary!$A:$A,'Buying nGRPs'!$A19),"")</f>
        <v/>
      </c>
      <c r="AQ19" s="158" t="str">
        <f>IFERROR(INDEX('Jan 2019'!$G$3:$BK$160,MATCH('Buying nGRPs'!$A19,'Jan 2019'!$A$3:$A$157,0),MATCH('Buying nGRPs'!AQ$9,'Jan 2019'!$G$1:$BK$1,0))/SUMIFS(Summary!$D:$D,Summary!$A:$A,'Buying nGRPs'!$A19),"")</f>
        <v/>
      </c>
      <c r="AR19" s="158">
        <f>IFERROR(INDEX('Jan 2019'!$G$3:$BK$160,MATCH('Buying nGRPs'!$A19,'Jan 2019'!$A$3:$A$157,0),MATCH('Buying nGRPs'!AR$9,'Jan 2019'!$G$1:$BK$1,0))/SUMIFS(Summary!$D:$D,Summary!$A:$A,'Buying nGRPs'!$A19),"")</f>
        <v>0</v>
      </c>
      <c r="AS19" s="158" t="str">
        <f>IFERROR(INDEX('Jan 2019'!$G$3:$BK$160,MATCH('Buying nGRPs'!$A19,'Jan 2019'!$A$3:$A$157,0),MATCH('Buying nGRPs'!AS$9,'Jan 2019'!$G$1:$BK$1,0))/SUMIFS(Summary!$D:$D,Summary!$A:$A,'Buying nGRPs'!$A19),"")</f>
        <v/>
      </c>
      <c r="AT19" s="158" t="str">
        <f>IFERROR(INDEX('Jan 2019'!$G$3:$BK$160,MATCH('Buying nGRPs'!$A19,'Jan 2019'!$A$3:$A$157,0),MATCH('Buying nGRPs'!AT$9,'Jan 2019'!$G$1:$BK$1,0))/SUMIFS(Summary!$D:$D,Summary!$A:$A,'Buying nGRPs'!$A19),"")</f>
        <v/>
      </c>
      <c r="AU19" s="158" t="str">
        <f>IFERROR(INDEX('Jan 2019'!$G$3:$BK$160,MATCH('Buying nGRPs'!$A19,'Jan 2019'!$A$3:$A$157,0),MATCH('Buying nGRPs'!AU$9,'Jan 2019'!$G$1:$BK$1,0))/SUMIFS(Summary!$D:$D,Summary!$A:$A,'Buying nGRPs'!$A19),"")</f>
        <v/>
      </c>
      <c r="AV19" s="158" t="str">
        <f>IFERROR(INDEX('Jan 2019'!$G$3:$BK$160,MATCH('Buying nGRPs'!$A19,'Jan 2019'!$A$3:$A$157,0),MATCH('Buying nGRPs'!AV$9,'Jan 2019'!$G$1:$BK$1,0))/SUMIFS(Summary!$D:$D,Summary!$A:$A,'Buying nGRPs'!$A19),"")</f>
        <v/>
      </c>
      <c r="AW19" s="158" t="str">
        <f>IFERROR(INDEX('Jan 2019'!$G$3:$BK$160,MATCH('Buying nGRPs'!$A19,'Jan 2019'!$A$3:$A$157,0),MATCH('Buying nGRPs'!AW$9,'Jan 2019'!$G$1:$BK$1,0))/SUMIFS(Summary!$D:$D,Summary!$A:$A,'Buying nGRPs'!$A19),"")</f>
        <v/>
      </c>
      <c r="AX19" s="158">
        <f>IFERROR(INDEX('Jan 2019'!$G$3:$BK$160,MATCH('Buying nGRPs'!$A19,'Jan 2019'!$A$3:$A$157,0),MATCH('Buying nGRPs'!AX$9,'Jan 2019'!$G$1:$BK$1,0))/SUMIFS(Summary!$D:$D,Summary!$A:$A,'Buying nGRPs'!$A19),"")</f>
        <v>0</v>
      </c>
      <c r="AY19" s="158">
        <f>IFERROR(INDEX('Jan 2019'!$G$3:$BK$160,MATCH('Buying nGRPs'!$A19,'Jan 2019'!$A$3:$A$157,0),MATCH('Buying nGRPs'!AY$9,'Jan 2019'!$G$1:$BK$1,0))/SUMIFS(Summary!$D:$D,Summary!$A:$A,'Buying nGRPs'!$A19),"")</f>
        <v>0</v>
      </c>
      <c r="AZ19" s="158">
        <f>IFERROR(INDEX('Jan 2019'!$G$3:$BK$160,MATCH('Buying nGRPs'!$A19,'Jan 2019'!$A$3:$A$157,0),MATCH('Buying nGRPs'!AZ$9,'Jan 2019'!$G$1:$BK$1,0))/SUMIFS(Summary!$D:$D,Summary!$A:$A,'Buying nGRPs'!$A19),"")</f>
        <v>0</v>
      </c>
      <c r="BA19" s="158">
        <f>IFERROR(INDEX('Jan 2019'!$G$3:$BK$160,MATCH('Buying nGRPs'!$A19,'Jan 2019'!$A$3:$A$157,0),MATCH('Buying nGRPs'!BA$9,'Jan 2019'!$G$1:$BK$1,0))/SUMIFS(Summary!$D:$D,Summary!$A:$A,'Buying nGRPs'!$A19),"")</f>
        <v>0</v>
      </c>
      <c r="BB19" s="11">
        <f t="shared" si="22"/>
        <v>0.26406249999999998</v>
      </c>
      <c r="BC19" s="11"/>
      <c r="BD19" s="106">
        <f t="shared" si="23"/>
        <v>-0.26406249999999998</v>
      </c>
      <c r="BG19" s="250"/>
    </row>
    <row r="20" spans="1:59" ht="15" x14ac:dyDescent="0.3">
      <c r="A20" s="80" t="s">
        <v>43</v>
      </c>
      <c r="B20" s="105">
        <f t="shared" si="18"/>
        <v>0.35377866666666669</v>
      </c>
      <c r="C20" s="192">
        <f t="shared" si="19"/>
        <v>3.5377866666666667E-7</v>
      </c>
      <c r="D20" s="48">
        <f>BC20</f>
        <v>0</v>
      </c>
      <c r="E20" s="138">
        <f t="shared" si="21"/>
        <v>-0.35377866666666669</v>
      </c>
      <c r="F20" s="93" t="s">
        <v>43</v>
      </c>
      <c r="G20" s="158" t="str">
        <f>IFERROR(INDEX('Jan 2019'!$G$3:$BK$160,MATCH('Buying nGRPs'!$A20,'Jan 2019'!$A$3:$A$157,0),MATCH('Buying nGRPs'!G$9,'Jan 2019'!$G$1:$BK$1,0))/SUMIFS(Summary!$D:$D,Summary!$A:$A,'Buying nGRPs'!$A20),"")</f>
        <v/>
      </c>
      <c r="H20" s="158" t="str">
        <f>IFERROR(INDEX('Jan 2019'!$G$3:$BK$160,MATCH('Buying nGRPs'!$A20,'Jan 2019'!$A$3:$A$157,0),MATCH('Buying nGRPs'!H$9,'Jan 2019'!$G$1:$BK$1,0))/SUMIFS(Summary!$D:$D,Summary!$A:$A,'Buying nGRPs'!$A20),"")</f>
        <v/>
      </c>
      <c r="I20" s="158" t="str">
        <f>IFERROR(INDEX('Jan 2019'!$G$3:$BK$160,MATCH('Buying nGRPs'!$A20,'Jan 2019'!$A$3:$A$157,0),MATCH('Buying nGRPs'!I$9,'Jan 2019'!$G$1:$BK$1,0))/SUMIFS(Summary!$D:$D,Summary!$A:$A,'Buying nGRPs'!$A20),"")</f>
        <v/>
      </c>
      <c r="J20" s="158">
        <f>IFERROR(INDEX('Jan 2019'!$G$3:$BK$160,MATCH('Buying nGRPs'!$A20,'Jan 2019'!$A$3:$A$157,0),MATCH('Buying nGRPs'!J$9,'Jan 2019'!$G$1:$BK$1,0))/SUMIFS(Summary!$D:$D,Summary!$A:$A,'Buying nGRPs'!$A20),"")</f>
        <v>0</v>
      </c>
      <c r="K20" s="158" t="str">
        <f>IFERROR(INDEX('Jan 2019'!$G$3:$BK$160,MATCH('Buying nGRPs'!$A20,'Jan 2019'!$A$3:$A$157,0),MATCH('Buying nGRPs'!K$9,'Jan 2019'!$G$1:$BK$1,0))/SUMIFS(Summary!$D:$D,Summary!$A:$A,'Buying nGRPs'!$A20),"")</f>
        <v/>
      </c>
      <c r="L20" s="158" t="str">
        <f>IFERROR(INDEX('Jan 2019'!$G$3:$BK$160,MATCH('Buying nGRPs'!$A20,'Jan 2019'!$A$3:$A$157,0),MATCH('Buying nGRPs'!L$9,'Jan 2019'!$G$1:$BK$1,0))/SUMIFS(Summary!$D:$D,Summary!$A:$A,'Buying nGRPs'!$A20),"")</f>
        <v/>
      </c>
      <c r="M20" s="158" t="str">
        <f>IFERROR(INDEX('Jan 2019'!$G$3:$BK$160,MATCH('Buying nGRPs'!$A20,'Jan 2019'!$A$3:$A$157,0),MATCH('Buying nGRPs'!M$9,'Jan 2019'!$G$1:$BK$1,0))/SUMIFS(Summary!$D:$D,Summary!$A:$A,'Buying nGRPs'!$A20),"")</f>
        <v/>
      </c>
      <c r="N20" s="158" t="str">
        <f>IFERROR(INDEX('Jan 2019'!$G$3:$BK$160,MATCH('Buying nGRPs'!$A20,'Jan 2019'!$A$3:$A$157,0),MATCH('Buying nGRPs'!N$9,'Jan 2019'!$G$1:$BK$1,0))/SUMIFS(Summary!$D:$D,Summary!$A:$A,'Buying nGRPs'!$A20),"")</f>
        <v/>
      </c>
      <c r="O20" s="158" t="str">
        <f>IFERROR(INDEX('Jan 2019'!$G$3:$BK$160,MATCH('Buying nGRPs'!$A20,'Jan 2019'!$A$3:$A$157,0),MATCH('Buying nGRPs'!O$9,'Jan 2019'!$G$1:$BK$1,0))/SUMIFS(Summary!$D:$D,Summary!$A:$A,'Buying nGRPs'!$A20),"")</f>
        <v/>
      </c>
      <c r="P20" s="158" t="str">
        <f>IFERROR(INDEX('Jan 2019'!$G$3:$BK$160,MATCH('Buying nGRPs'!$A20,'Jan 2019'!$A$3:$A$157,0),MATCH('Buying nGRPs'!P$9,'Jan 2019'!$G$1:$BK$1,0))/SUMIFS(Summary!$D:$D,Summary!$A:$A,'Buying nGRPs'!$A20),"")</f>
        <v/>
      </c>
      <c r="Q20" s="158" t="str">
        <f>IFERROR(INDEX('Jan 2019'!$G$3:$BK$160,MATCH('Buying nGRPs'!$A20,'Jan 2019'!$A$3:$A$157,0),MATCH('Buying nGRPs'!Q$9,'Jan 2019'!$G$1:$BK$1,0))/SUMIFS(Summary!$D:$D,Summary!$A:$A,'Buying nGRPs'!$A20),"")</f>
        <v/>
      </c>
      <c r="R20" s="158" t="str">
        <f>IFERROR(INDEX('Jan 2019'!$G$3:$BK$160,MATCH('Buying nGRPs'!$A20,'Jan 2019'!$A$3:$A$157,0),MATCH('Buying nGRPs'!R$9,'Jan 2019'!$G$1:$BK$1,0))/SUMIFS(Summary!$D:$D,Summary!$A:$A,'Buying nGRPs'!$A20),"")</f>
        <v/>
      </c>
      <c r="S20" s="158" t="str">
        <f>IFERROR(INDEX('Jan 2019'!$G$3:$BK$160,MATCH('Buying nGRPs'!$A20,'Jan 2019'!$A$3:$A$157,0),MATCH('Buying nGRPs'!S$9,'Jan 2019'!$G$1:$BK$1,0))/SUMIFS(Summary!$D:$D,Summary!$A:$A,'Buying nGRPs'!$A20),"")</f>
        <v/>
      </c>
      <c r="T20" s="158" t="str">
        <f>IFERROR(INDEX('Jan 2019'!$G$3:$BK$160,MATCH('Buying nGRPs'!$A20,'Jan 2019'!$A$3:$A$157,0),MATCH('Buying nGRPs'!T$9,'Jan 2019'!$G$1:$BK$1,0))/SUMIFS(Summary!$D:$D,Summary!$A:$A,'Buying nGRPs'!$A20),"")</f>
        <v/>
      </c>
      <c r="U20" s="158" t="str">
        <f>IFERROR(INDEX('Jan 2019'!$G$3:$BK$160,MATCH('Buying nGRPs'!$A20,'Jan 2019'!$A$3:$A$157,0),MATCH('Buying nGRPs'!U$9,'Jan 2019'!$G$1:$BK$1,0))/SUMIFS(Summary!$D:$D,Summary!$A:$A,'Buying nGRPs'!$A20),"")</f>
        <v/>
      </c>
      <c r="V20" s="158" t="str">
        <f>IFERROR(INDEX('Jan 2019'!$G$3:$BK$160,MATCH('Buying nGRPs'!$A20,'Jan 2019'!$A$3:$A$157,0),MATCH('Buying nGRPs'!V$9,'Jan 2019'!$G$1:$BK$1,0))/SUMIFS(Summary!$D:$D,Summary!$A:$A,'Buying nGRPs'!$A20),"")</f>
        <v/>
      </c>
      <c r="W20" s="158" t="str">
        <f>IFERROR(INDEX('Jan 2019'!$G$3:$BK$160,MATCH('Buying nGRPs'!$A20,'Jan 2019'!$A$3:$A$157,0),MATCH('Buying nGRPs'!W$9,'Jan 2019'!$G$1:$BK$1,0))/SUMIFS(Summary!$D:$D,Summary!$A:$A,'Buying nGRPs'!$A20),"")</f>
        <v/>
      </c>
      <c r="X20" s="158" t="str">
        <f>IFERROR(INDEX('Jan 2019'!$G$3:$BK$160,MATCH('Buying nGRPs'!$A20,'Jan 2019'!$A$3:$A$157,0),MATCH('Buying nGRPs'!X$9,'Jan 2019'!$G$1:$BK$1,0))/SUMIFS(Summary!$D:$D,Summary!$A:$A,'Buying nGRPs'!$A20),"")</f>
        <v/>
      </c>
      <c r="Y20" s="158" t="str">
        <f>IFERROR(INDEX('Jan 2019'!$G$3:$BK$160,MATCH('Buying nGRPs'!$A20,'Jan 2019'!$A$3:$A$157,0),MATCH('Buying nGRPs'!Y$9,'Jan 2019'!$G$1:$BK$1,0))/SUMIFS(Summary!$D:$D,Summary!$A:$A,'Buying nGRPs'!$A20),"")</f>
        <v/>
      </c>
      <c r="Z20" s="158" t="str">
        <f>IFERROR(INDEX('Jan 2019'!$G$3:$BK$160,MATCH('Buying nGRPs'!$A20,'Jan 2019'!$A$3:$A$157,0),MATCH('Buying nGRPs'!Z$9,'Jan 2019'!$G$1:$BK$1,0))/SUMIFS(Summary!$D:$D,Summary!$A:$A,'Buying nGRPs'!$A20),"")</f>
        <v/>
      </c>
      <c r="AA20" s="158" t="str">
        <f>IFERROR(INDEX('Jan 2019'!$G$3:$BK$160,MATCH('Buying nGRPs'!$A20,'Jan 2019'!$A$3:$A$157,0),MATCH('Buying nGRPs'!AA$9,'Jan 2019'!$G$1:$BK$1,0))/SUMIFS(Summary!$D:$D,Summary!$A:$A,'Buying nGRPs'!$A20),"")</f>
        <v/>
      </c>
      <c r="AB20" s="158" t="str">
        <f>IFERROR(INDEX('Jan 2019'!$G$3:$BK$160,MATCH('Buying nGRPs'!$A20,'Jan 2019'!$A$3:$A$157,0),MATCH('Buying nGRPs'!AB$9,'Jan 2019'!$G$1:$BK$1,0))/SUMIFS(Summary!$D:$D,Summary!$A:$A,'Buying nGRPs'!$A20),"")</f>
        <v/>
      </c>
      <c r="AC20" s="158">
        <f>IFERROR(INDEX('Jan 2019'!$G$3:$BK$160,MATCH('Buying nGRPs'!$A20,'Jan 2019'!$A$3:$A$157,0),MATCH('Buying nGRPs'!AC$9,'Jan 2019'!$G$1:$BK$1,0))/SUMIFS(Summary!$D:$D,Summary!$A:$A,'Buying nGRPs'!$A20),"")</f>
        <v>5.3778666666666669E-2</v>
      </c>
      <c r="AD20" s="158">
        <f>IFERROR(INDEX('Jan 2019'!$G$3:$BK$160,MATCH('Buying nGRPs'!$A20,'Jan 2019'!$A$3:$A$157,0),MATCH('Buying nGRPs'!AD$9,'Jan 2019'!$G$1:$BK$1,0))/SUMIFS(Summary!$D:$D,Summary!$A:$A,'Buying nGRPs'!$A20),"")</f>
        <v>0.16666666666666666</v>
      </c>
      <c r="AE20" s="158" t="str">
        <f>IFERROR(INDEX('Jan 2019'!$G$3:$BK$160,MATCH('Buying nGRPs'!$A20,'Jan 2019'!$A$3:$A$157,0),MATCH('Buying nGRPs'!AE$9,'Jan 2019'!$G$1:$BK$1,0))/SUMIFS(Summary!$D:$D,Summary!$A:$A,'Buying nGRPs'!$A20),"")</f>
        <v/>
      </c>
      <c r="AF20" s="158" t="str">
        <f>IFERROR(INDEX('Jan 2019'!$G$3:$BK$160,MATCH('Buying nGRPs'!$A20,'Jan 2019'!$A$3:$A$157,0),MATCH('Buying nGRPs'!AF$9,'Jan 2019'!$G$1:$BK$1,0))/SUMIFS(Summary!$D:$D,Summary!$A:$A,'Buying nGRPs'!$A20),"")</f>
        <v/>
      </c>
      <c r="AG20" s="158" t="str">
        <f>IFERROR(INDEX('Jan 2019'!$G$3:$BK$160,MATCH('Buying nGRPs'!$A20,'Jan 2019'!$A$3:$A$157,0),MATCH('Buying nGRPs'!AG$9,'Jan 2019'!$G$1:$BK$1,0))/SUMIFS(Summary!$D:$D,Summary!$A:$A,'Buying nGRPs'!$A20),"")</f>
        <v/>
      </c>
      <c r="AH20" s="158">
        <f>IFERROR(INDEX('Jan 2019'!$G$3:$BK$160,MATCH('Buying nGRPs'!$A20,'Jan 2019'!$A$3:$A$157,0),MATCH('Buying nGRPs'!AH$9,'Jan 2019'!$G$1:$BK$1,0))/SUMIFS(Summary!$D:$D,Summary!$A:$A,'Buying nGRPs'!$A20),"")</f>
        <v>0.13333333333333333</v>
      </c>
      <c r="AI20" s="158" t="str">
        <f>IFERROR(INDEX('Jan 2019'!$G$3:$BK$160,MATCH('Buying nGRPs'!$A20,'Jan 2019'!$A$3:$A$157,0),MATCH('Buying nGRPs'!AI$9,'Jan 2019'!$G$1:$BK$1,0))/SUMIFS(Summary!$D:$D,Summary!$A:$A,'Buying nGRPs'!$A20),"")</f>
        <v/>
      </c>
      <c r="AJ20" s="158" t="str">
        <f>IFERROR(INDEX('Jan 2019'!$G$3:$BK$160,MATCH('Buying nGRPs'!$A20,'Jan 2019'!$A$3:$A$157,0),MATCH('Buying nGRPs'!AJ$9,'Jan 2019'!$G$1:$BK$1,0))/SUMIFS(Summary!$D:$D,Summary!$A:$A,'Buying nGRPs'!$A20),"")</f>
        <v/>
      </c>
      <c r="AK20" s="158">
        <f>IFERROR(INDEX('Jan 2019'!$G$3:$BK$160,MATCH('Buying nGRPs'!$A20,'Jan 2019'!$A$3:$A$157,0),MATCH('Buying nGRPs'!AK$9,'Jan 2019'!$G$1:$BK$1,0))/SUMIFS(Summary!$D:$D,Summary!$A:$A,'Buying nGRPs'!$A20),"")</f>
        <v>0</v>
      </c>
      <c r="AL20" s="158">
        <f>IFERROR(INDEX('Jan 2019'!$G$3:$BK$160,MATCH('Buying nGRPs'!$A20,'Jan 2019'!$A$3:$A$157,0),MATCH('Buying nGRPs'!AL$9,'Jan 2019'!$G$1:$BK$1,0))/SUMIFS(Summary!$D:$D,Summary!$A:$A,'Buying nGRPs'!$A20),"")</f>
        <v>0</v>
      </c>
      <c r="AM20" s="158" t="str">
        <f>IFERROR(INDEX('Jan 2019'!$G$3:$BK$160,MATCH('Buying nGRPs'!$A20,'Jan 2019'!$A$3:$A$157,0),MATCH('Buying nGRPs'!AM$9,'Jan 2019'!$G$1:$BK$1,0))/SUMIFS(Summary!$D:$D,Summary!$A:$A,'Buying nGRPs'!$A20),"")</f>
        <v/>
      </c>
      <c r="AN20" s="158">
        <f>IFERROR(INDEX('Jan 2019'!$G$3:$BK$160,MATCH('Buying nGRPs'!$A20,'Jan 2019'!$A$3:$A$157,0),MATCH('Buying nGRPs'!AN$9,'Jan 2019'!$G$1:$BK$1,0))/SUMIFS(Summary!$D:$D,Summary!$A:$A,'Buying nGRPs'!$A20),"")</f>
        <v>0</v>
      </c>
      <c r="AO20" s="158">
        <f>IFERROR(INDEX('Jan 2019'!$G$3:$BK$160,MATCH('Buying nGRPs'!$A20,'Jan 2019'!$A$3:$A$157,0),MATCH('Buying nGRPs'!AO$9,'Jan 2019'!$G$1:$BK$1,0))/SUMIFS(Summary!$D:$D,Summary!$A:$A,'Buying nGRPs'!$A20),"")</f>
        <v>0</v>
      </c>
      <c r="AP20" s="158" t="str">
        <f>IFERROR(INDEX('Jan 2019'!$G$3:$BK$160,MATCH('Buying nGRPs'!$A20,'Jan 2019'!$A$3:$A$157,0),MATCH('Buying nGRPs'!AP$9,'Jan 2019'!$G$1:$BK$1,0))/SUMIFS(Summary!$D:$D,Summary!$A:$A,'Buying nGRPs'!$A20),"")</f>
        <v/>
      </c>
      <c r="AQ20" s="158" t="str">
        <f>IFERROR(INDEX('Jan 2019'!$G$3:$BK$160,MATCH('Buying nGRPs'!$A20,'Jan 2019'!$A$3:$A$157,0),MATCH('Buying nGRPs'!AQ$9,'Jan 2019'!$G$1:$BK$1,0))/SUMIFS(Summary!$D:$D,Summary!$A:$A,'Buying nGRPs'!$A20),"")</f>
        <v/>
      </c>
      <c r="AR20" s="158">
        <f>IFERROR(INDEX('Jan 2019'!$G$3:$BK$160,MATCH('Buying nGRPs'!$A20,'Jan 2019'!$A$3:$A$157,0),MATCH('Buying nGRPs'!AR$9,'Jan 2019'!$G$1:$BK$1,0))/SUMIFS(Summary!$D:$D,Summary!$A:$A,'Buying nGRPs'!$A20),"")</f>
        <v>0</v>
      </c>
      <c r="AS20" s="158" t="str">
        <f>IFERROR(INDEX('Jan 2019'!$G$3:$BK$160,MATCH('Buying nGRPs'!$A20,'Jan 2019'!$A$3:$A$157,0),MATCH('Buying nGRPs'!AS$9,'Jan 2019'!$G$1:$BK$1,0))/SUMIFS(Summary!$D:$D,Summary!$A:$A,'Buying nGRPs'!$A20),"")</f>
        <v/>
      </c>
      <c r="AT20" s="158" t="str">
        <f>IFERROR(INDEX('Jan 2019'!$G$3:$BK$160,MATCH('Buying nGRPs'!$A20,'Jan 2019'!$A$3:$A$157,0),MATCH('Buying nGRPs'!AT$9,'Jan 2019'!$G$1:$BK$1,0))/SUMIFS(Summary!$D:$D,Summary!$A:$A,'Buying nGRPs'!$A20),"")</f>
        <v/>
      </c>
      <c r="AU20" s="158" t="str">
        <f>IFERROR(INDEX('Jan 2019'!$G$3:$BK$160,MATCH('Buying nGRPs'!$A20,'Jan 2019'!$A$3:$A$157,0),MATCH('Buying nGRPs'!AU$9,'Jan 2019'!$G$1:$BK$1,0))/SUMIFS(Summary!$D:$D,Summary!$A:$A,'Buying nGRPs'!$A20),"")</f>
        <v/>
      </c>
      <c r="AV20" s="158" t="str">
        <f>IFERROR(INDEX('Jan 2019'!$G$3:$BK$160,MATCH('Buying nGRPs'!$A20,'Jan 2019'!$A$3:$A$157,0),MATCH('Buying nGRPs'!AV$9,'Jan 2019'!$G$1:$BK$1,0))/SUMIFS(Summary!$D:$D,Summary!$A:$A,'Buying nGRPs'!$A20),"")</f>
        <v/>
      </c>
      <c r="AW20" s="158" t="str">
        <f>IFERROR(INDEX('Jan 2019'!$G$3:$BK$160,MATCH('Buying nGRPs'!$A20,'Jan 2019'!$A$3:$A$157,0),MATCH('Buying nGRPs'!AW$9,'Jan 2019'!$G$1:$BK$1,0))/SUMIFS(Summary!$D:$D,Summary!$A:$A,'Buying nGRPs'!$A20),"")</f>
        <v/>
      </c>
      <c r="AX20" s="158">
        <f>IFERROR(INDEX('Jan 2019'!$G$3:$BK$160,MATCH('Buying nGRPs'!$A20,'Jan 2019'!$A$3:$A$157,0),MATCH('Buying nGRPs'!AX$9,'Jan 2019'!$G$1:$BK$1,0))/SUMIFS(Summary!$D:$D,Summary!$A:$A,'Buying nGRPs'!$A20),"")</f>
        <v>0</v>
      </c>
      <c r="AY20" s="158">
        <f>IFERROR(INDEX('Jan 2019'!$G$3:$BK$160,MATCH('Buying nGRPs'!$A20,'Jan 2019'!$A$3:$A$157,0),MATCH('Buying nGRPs'!AY$9,'Jan 2019'!$G$1:$BK$1,0))/SUMIFS(Summary!$D:$D,Summary!$A:$A,'Buying nGRPs'!$A20),"")</f>
        <v>0</v>
      </c>
      <c r="AZ20" s="158">
        <f>IFERROR(INDEX('Jan 2019'!$G$3:$BK$160,MATCH('Buying nGRPs'!$A20,'Jan 2019'!$A$3:$A$157,0),MATCH('Buying nGRPs'!AZ$9,'Jan 2019'!$G$1:$BK$1,0))/SUMIFS(Summary!$D:$D,Summary!$A:$A,'Buying nGRPs'!$A20),"")</f>
        <v>0</v>
      </c>
      <c r="BA20" s="158">
        <f>IFERROR(INDEX('Jan 2019'!$G$3:$BK$160,MATCH('Buying nGRPs'!$A20,'Jan 2019'!$A$3:$A$157,0),MATCH('Buying nGRPs'!BA$9,'Jan 2019'!$G$1:$BK$1,0))/SUMIFS(Summary!$D:$D,Summary!$A:$A,'Buying nGRPs'!$A20),"")</f>
        <v>0</v>
      </c>
      <c r="BB20" s="11">
        <f t="shared" si="22"/>
        <v>0.35377866666666669</v>
      </c>
      <c r="BC20" s="11"/>
      <c r="BD20" s="106">
        <f t="shared" si="23"/>
        <v>-0.35377866666666669</v>
      </c>
    </row>
    <row r="21" spans="1:59" ht="15" x14ac:dyDescent="0.3">
      <c r="A21" s="80" t="s">
        <v>44</v>
      </c>
      <c r="B21" s="105">
        <f t="shared" si="18"/>
        <v>0.30714285714285711</v>
      </c>
      <c r="C21" s="192">
        <f t="shared" si="19"/>
        <v>3.0714285714285711E-7</v>
      </c>
      <c r="D21" s="48">
        <f t="shared" si="20"/>
        <v>0</v>
      </c>
      <c r="E21" s="138">
        <f t="shared" si="21"/>
        <v>-0.30714285714285711</v>
      </c>
      <c r="F21" s="93" t="s">
        <v>44</v>
      </c>
      <c r="G21" s="158" t="str">
        <f>IFERROR(INDEX('Jan 2019'!$G$3:$BK$160,MATCH('Buying nGRPs'!$A21,'Jan 2019'!$A$3:$A$157,0),MATCH('Buying nGRPs'!G$9,'Jan 2019'!$G$1:$BK$1,0))/SUMIFS(Summary!$D:$D,Summary!$A:$A,'Buying nGRPs'!$A21),"")</f>
        <v/>
      </c>
      <c r="H21" s="158" t="str">
        <f>IFERROR(INDEX('Jan 2019'!$G$3:$BK$160,MATCH('Buying nGRPs'!$A21,'Jan 2019'!$A$3:$A$157,0),MATCH('Buying nGRPs'!H$9,'Jan 2019'!$G$1:$BK$1,0))/SUMIFS(Summary!$D:$D,Summary!$A:$A,'Buying nGRPs'!$A21),"")</f>
        <v/>
      </c>
      <c r="I21" s="158" t="str">
        <f>IFERROR(INDEX('Jan 2019'!$G$3:$BK$160,MATCH('Buying nGRPs'!$A21,'Jan 2019'!$A$3:$A$157,0),MATCH('Buying nGRPs'!I$9,'Jan 2019'!$G$1:$BK$1,0))/SUMIFS(Summary!$D:$D,Summary!$A:$A,'Buying nGRPs'!$A21),"")</f>
        <v/>
      </c>
      <c r="J21" s="158">
        <f>IFERROR(INDEX('Jan 2019'!$G$3:$BK$160,MATCH('Buying nGRPs'!$A21,'Jan 2019'!$A$3:$A$157,0),MATCH('Buying nGRPs'!J$9,'Jan 2019'!$G$1:$BK$1,0))/SUMIFS(Summary!$D:$D,Summary!$A:$A,'Buying nGRPs'!$A21),"")</f>
        <v>0</v>
      </c>
      <c r="K21" s="158" t="str">
        <f>IFERROR(INDEX('Jan 2019'!$G$3:$BK$160,MATCH('Buying nGRPs'!$A21,'Jan 2019'!$A$3:$A$157,0),MATCH('Buying nGRPs'!K$9,'Jan 2019'!$G$1:$BK$1,0))/SUMIFS(Summary!$D:$D,Summary!$A:$A,'Buying nGRPs'!$A21),"")</f>
        <v/>
      </c>
      <c r="L21" s="158" t="str">
        <f>IFERROR(INDEX('Jan 2019'!$G$3:$BK$160,MATCH('Buying nGRPs'!$A21,'Jan 2019'!$A$3:$A$157,0),MATCH('Buying nGRPs'!L$9,'Jan 2019'!$G$1:$BK$1,0))/SUMIFS(Summary!$D:$D,Summary!$A:$A,'Buying nGRPs'!$A21),"")</f>
        <v/>
      </c>
      <c r="M21" s="158" t="str">
        <f>IFERROR(INDEX('Jan 2019'!$G$3:$BK$160,MATCH('Buying nGRPs'!$A21,'Jan 2019'!$A$3:$A$157,0),MATCH('Buying nGRPs'!M$9,'Jan 2019'!$G$1:$BK$1,0))/SUMIFS(Summary!$D:$D,Summary!$A:$A,'Buying nGRPs'!$A21),"")</f>
        <v/>
      </c>
      <c r="N21" s="158" t="str">
        <f>IFERROR(INDEX('Jan 2019'!$G$3:$BK$160,MATCH('Buying nGRPs'!$A21,'Jan 2019'!$A$3:$A$157,0),MATCH('Buying nGRPs'!N$9,'Jan 2019'!$G$1:$BK$1,0))/SUMIFS(Summary!$D:$D,Summary!$A:$A,'Buying nGRPs'!$A21),"")</f>
        <v/>
      </c>
      <c r="O21" s="158" t="str">
        <f>IFERROR(INDEX('Jan 2019'!$G$3:$BK$160,MATCH('Buying nGRPs'!$A21,'Jan 2019'!$A$3:$A$157,0),MATCH('Buying nGRPs'!O$9,'Jan 2019'!$G$1:$BK$1,0))/SUMIFS(Summary!$D:$D,Summary!$A:$A,'Buying nGRPs'!$A21),"")</f>
        <v/>
      </c>
      <c r="P21" s="158" t="str">
        <f>IFERROR(INDEX('Jan 2019'!$G$3:$BK$160,MATCH('Buying nGRPs'!$A21,'Jan 2019'!$A$3:$A$157,0),MATCH('Buying nGRPs'!P$9,'Jan 2019'!$G$1:$BK$1,0))/SUMIFS(Summary!$D:$D,Summary!$A:$A,'Buying nGRPs'!$A21),"")</f>
        <v/>
      </c>
      <c r="Q21" s="158" t="str">
        <f>IFERROR(INDEX('Jan 2019'!$G$3:$BK$160,MATCH('Buying nGRPs'!$A21,'Jan 2019'!$A$3:$A$157,0),MATCH('Buying nGRPs'!Q$9,'Jan 2019'!$G$1:$BK$1,0))/SUMIFS(Summary!$D:$D,Summary!$A:$A,'Buying nGRPs'!$A21),"")</f>
        <v/>
      </c>
      <c r="R21" s="158" t="str">
        <f>IFERROR(INDEX('Jan 2019'!$G$3:$BK$160,MATCH('Buying nGRPs'!$A21,'Jan 2019'!$A$3:$A$157,0),MATCH('Buying nGRPs'!R$9,'Jan 2019'!$G$1:$BK$1,0))/SUMIFS(Summary!$D:$D,Summary!$A:$A,'Buying nGRPs'!$A21),"")</f>
        <v/>
      </c>
      <c r="S21" s="158" t="str">
        <f>IFERROR(INDEX('Jan 2019'!$G$3:$BK$160,MATCH('Buying nGRPs'!$A21,'Jan 2019'!$A$3:$A$157,0),MATCH('Buying nGRPs'!S$9,'Jan 2019'!$G$1:$BK$1,0))/SUMIFS(Summary!$D:$D,Summary!$A:$A,'Buying nGRPs'!$A21),"")</f>
        <v/>
      </c>
      <c r="T21" s="158" t="str">
        <f>IFERROR(INDEX('Jan 2019'!$G$3:$BK$160,MATCH('Buying nGRPs'!$A21,'Jan 2019'!$A$3:$A$157,0),MATCH('Buying nGRPs'!T$9,'Jan 2019'!$G$1:$BK$1,0))/SUMIFS(Summary!$D:$D,Summary!$A:$A,'Buying nGRPs'!$A21),"")</f>
        <v/>
      </c>
      <c r="U21" s="158" t="str">
        <f>IFERROR(INDEX('Jan 2019'!$G$3:$BK$160,MATCH('Buying nGRPs'!$A21,'Jan 2019'!$A$3:$A$157,0),MATCH('Buying nGRPs'!U$9,'Jan 2019'!$G$1:$BK$1,0))/SUMIFS(Summary!$D:$D,Summary!$A:$A,'Buying nGRPs'!$A21),"")</f>
        <v/>
      </c>
      <c r="V21" s="158" t="str">
        <f>IFERROR(INDEX('Jan 2019'!$G$3:$BK$160,MATCH('Buying nGRPs'!$A21,'Jan 2019'!$A$3:$A$157,0),MATCH('Buying nGRPs'!V$9,'Jan 2019'!$G$1:$BK$1,0))/SUMIFS(Summary!$D:$D,Summary!$A:$A,'Buying nGRPs'!$A21),"")</f>
        <v/>
      </c>
      <c r="W21" s="158" t="str">
        <f>IFERROR(INDEX('Jan 2019'!$G$3:$BK$160,MATCH('Buying nGRPs'!$A21,'Jan 2019'!$A$3:$A$157,0),MATCH('Buying nGRPs'!W$9,'Jan 2019'!$G$1:$BK$1,0))/SUMIFS(Summary!$D:$D,Summary!$A:$A,'Buying nGRPs'!$A21),"")</f>
        <v/>
      </c>
      <c r="X21" s="158" t="str">
        <f>IFERROR(INDEX('Jan 2019'!$G$3:$BK$160,MATCH('Buying nGRPs'!$A21,'Jan 2019'!$A$3:$A$157,0),MATCH('Buying nGRPs'!X$9,'Jan 2019'!$G$1:$BK$1,0))/SUMIFS(Summary!$D:$D,Summary!$A:$A,'Buying nGRPs'!$A21),"")</f>
        <v/>
      </c>
      <c r="Y21" s="158" t="str">
        <f>IFERROR(INDEX('Jan 2019'!$G$3:$BK$160,MATCH('Buying nGRPs'!$A21,'Jan 2019'!$A$3:$A$157,0),MATCH('Buying nGRPs'!Y$9,'Jan 2019'!$G$1:$BK$1,0))/SUMIFS(Summary!$D:$D,Summary!$A:$A,'Buying nGRPs'!$A21),"")</f>
        <v/>
      </c>
      <c r="Z21" s="158" t="str">
        <f>IFERROR(INDEX('Jan 2019'!$G$3:$BK$160,MATCH('Buying nGRPs'!$A21,'Jan 2019'!$A$3:$A$157,0),MATCH('Buying nGRPs'!Z$9,'Jan 2019'!$G$1:$BK$1,0))/SUMIFS(Summary!$D:$D,Summary!$A:$A,'Buying nGRPs'!$A21),"")</f>
        <v/>
      </c>
      <c r="AA21" s="158" t="str">
        <f>IFERROR(INDEX('Jan 2019'!$G$3:$BK$160,MATCH('Buying nGRPs'!$A21,'Jan 2019'!$A$3:$A$157,0),MATCH('Buying nGRPs'!AA$9,'Jan 2019'!$G$1:$BK$1,0))/SUMIFS(Summary!$D:$D,Summary!$A:$A,'Buying nGRPs'!$A21),"")</f>
        <v/>
      </c>
      <c r="AB21" s="158" t="str">
        <f>IFERROR(INDEX('Jan 2019'!$G$3:$BK$160,MATCH('Buying nGRPs'!$A21,'Jan 2019'!$A$3:$A$157,0),MATCH('Buying nGRPs'!AB$9,'Jan 2019'!$G$1:$BK$1,0))/SUMIFS(Summary!$D:$D,Summary!$A:$A,'Buying nGRPs'!$A21),"")</f>
        <v/>
      </c>
      <c r="AC21" s="158">
        <f>IFERROR(INDEX('Jan 2019'!$G$3:$BK$160,MATCH('Buying nGRPs'!$A21,'Jan 2019'!$A$3:$A$157,0),MATCH('Buying nGRPs'!AC$9,'Jan 2019'!$G$1:$BK$1,0))/SUMIFS(Summary!$D:$D,Summary!$A:$A,'Buying nGRPs'!$A21),"")</f>
        <v>0</v>
      </c>
      <c r="AD21" s="158">
        <f>IFERROR(INDEX('Jan 2019'!$G$3:$BK$160,MATCH('Buying nGRPs'!$A21,'Jan 2019'!$A$3:$A$157,0),MATCH('Buying nGRPs'!AD$9,'Jan 2019'!$G$1:$BK$1,0))/SUMIFS(Summary!$D:$D,Summary!$A:$A,'Buying nGRPs'!$A21),"")</f>
        <v>0.15</v>
      </c>
      <c r="AE21" s="158" t="str">
        <f>IFERROR(INDEX('Jan 2019'!$G$3:$BK$160,MATCH('Buying nGRPs'!$A21,'Jan 2019'!$A$3:$A$157,0),MATCH('Buying nGRPs'!AE$9,'Jan 2019'!$G$1:$BK$1,0))/SUMIFS(Summary!$D:$D,Summary!$A:$A,'Buying nGRPs'!$A21),"")</f>
        <v/>
      </c>
      <c r="AF21" s="158" t="str">
        <f>IFERROR(INDEX('Jan 2019'!$G$3:$BK$160,MATCH('Buying nGRPs'!$A21,'Jan 2019'!$A$3:$A$157,0),MATCH('Buying nGRPs'!AF$9,'Jan 2019'!$G$1:$BK$1,0))/SUMIFS(Summary!$D:$D,Summary!$A:$A,'Buying nGRPs'!$A21),"")</f>
        <v/>
      </c>
      <c r="AG21" s="158" t="str">
        <f>IFERROR(INDEX('Jan 2019'!$G$3:$BK$160,MATCH('Buying nGRPs'!$A21,'Jan 2019'!$A$3:$A$157,0),MATCH('Buying nGRPs'!AG$9,'Jan 2019'!$G$1:$BK$1,0))/SUMIFS(Summary!$D:$D,Summary!$A:$A,'Buying nGRPs'!$A21),"")</f>
        <v/>
      </c>
      <c r="AH21" s="158">
        <f>IFERROR(INDEX('Jan 2019'!$G$3:$BK$160,MATCH('Buying nGRPs'!$A21,'Jan 2019'!$A$3:$A$157,0),MATCH('Buying nGRPs'!AH$9,'Jan 2019'!$G$1:$BK$1,0))/SUMIFS(Summary!$D:$D,Summary!$A:$A,'Buying nGRPs'!$A21),"")</f>
        <v>0.12142857142857143</v>
      </c>
      <c r="AI21" s="158" t="str">
        <f>IFERROR(INDEX('Jan 2019'!$G$3:$BK$160,MATCH('Buying nGRPs'!$A21,'Jan 2019'!$A$3:$A$157,0),MATCH('Buying nGRPs'!AI$9,'Jan 2019'!$G$1:$BK$1,0))/SUMIFS(Summary!$D:$D,Summary!$A:$A,'Buying nGRPs'!$A21),"")</f>
        <v/>
      </c>
      <c r="AJ21" s="158" t="str">
        <f>IFERROR(INDEX('Jan 2019'!$G$3:$BK$160,MATCH('Buying nGRPs'!$A21,'Jan 2019'!$A$3:$A$157,0),MATCH('Buying nGRPs'!AJ$9,'Jan 2019'!$G$1:$BK$1,0))/SUMIFS(Summary!$D:$D,Summary!$A:$A,'Buying nGRPs'!$A21),"")</f>
        <v/>
      </c>
      <c r="AK21" s="158">
        <f>IFERROR(INDEX('Jan 2019'!$G$3:$BK$160,MATCH('Buying nGRPs'!$A21,'Jan 2019'!$A$3:$A$157,0),MATCH('Buying nGRPs'!AK$9,'Jan 2019'!$G$1:$BK$1,0))/SUMIFS(Summary!$D:$D,Summary!$A:$A,'Buying nGRPs'!$A21),"")</f>
        <v>3.5714285714285712E-2</v>
      </c>
      <c r="AL21" s="158">
        <f>IFERROR(INDEX('Jan 2019'!$G$3:$BK$160,MATCH('Buying nGRPs'!$A21,'Jan 2019'!$A$3:$A$157,0),MATCH('Buying nGRPs'!AL$9,'Jan 2019'!$G$1:$BK$1,0))/SUMIFS(Summary!$D:$D,Summary!$A:$A,'Buying nGRPs'!$A21),"")</f>
        <v>0</v>
      </c>
      <c r="AM21" s="158" t="str">
        <f>IFERROR(INDEX('Jan 2019'!$G$3:$BK$160,MATCH('Buying nGRPs'!$A21,'Jan 2019'!$A$3:$A$157,0),MATCH('Buying nGRPs'!AM$9,'Jan 2019'!$G$1:$BK$1,0))/SUMIFS(Summary!$D:$D,Summary!$A:$A,'Buying nGRPs'!$A21),"")</f>
        <v/>
      </c>
      <c r="AN21" s="158">
        <f>IFERROR(INDEX('Jan 2019'!$G$3:$BK$160,MATCH('Buying nGRPs'!$A21,'Jan 2019'!$A$3:$A$157,0),MATCH('Buying nGRPs'!AN$9,'Jan 2019'!$G$1:$BK$1,0))/SUMIFS(Summary!$D:$D,Summary!$A:$A,'Buying nGRPs'!$A21),"")</f>
        <v>0</v>
      </c>
      <c r="AO21" s="158">
        <f>IFERROR(INDEX('Jan 2019'!$G$3:$BK$160,MATCH('Buying nGRPs'!$A21,'Jan 2019'!$A$3:$A$157,0),MATCH('Buying nGRPs'!AO$9,'Jan 2019'!$G$1:$BK$1,0))/SUMIFS(Summary!$D:$D,Summary!$A:$A,'Buying nGRPs'!$A21),"")</f>
        <v>0</v>
      </c>
      <c r="AP21" s="158" t="str">
        <f>IFERROR(INDEX('Jan 2019'!$G$3:$BK$160,MATCH('Buying nGRPs'!$A21,'Jan 2019'!$A$3:$A$157,0),MATCH('Buying nGRPs'!AP$9,'Jan 2019'!$G$1:$BK$1,0))/SUMIFS(Summary!$D:$D,Summary!$A:$A,'Buying nGRPs'!$A21),"")</f>
        <v/>
      </c>
      <c r="AQ21" s="158" t="str">
        <f>IFERROR(INDEX('Jan 2019'!$G$3:$BK$160,MATCH('Buying nGRPs'!$A21,'Jan 2019'!$A$3:$A$157,0),MATCH('Buying nGRPs'!AQ$9,'Jan 2019'!$G$1:$BK$1,0))/SUMIFS(Summary!$D:$D,Summary!$A:$A,'Buying nGRPs'!$A21),"")</f>
        <v/>
      </c>
      <c r="AR21" s="158">
        <f>IFERROR(INDEX('Jan 2019'!$G$3:$BK$160,MATCH('Buying nGRPs'!$A21,'Jan 2019'!$A$3:$A$157,0),MATCH('Buying nGRPs'!AR$9,'Jan 2019'!$G$1:$BK$1,0))/SUMIFS(Summary!$D:$D,Summary!$A:$A,'Buying nGRPs'!$A21),"")</f>
        <v>0</v>
      </c>
      <c r="AS21" s="158" t="str">
        <f>IFERROR(INDEX('Jan 2019'!$G$3:$BK$160,MATCH('Buying nGRPs'!$A21,'Jan 2019'!$A$3:$A$157,0),MATCH('Buying nGRPs'!AS$9,'Jan 2019'!$G$1:$BK$1,0))/SUMIFS(Summary!$D:$D,Summary!$A:$A,'Buying nGRPs'!$A21),"")</f>
        <v/>
      </c>
      <c r="AT21" s="158" t="str">
        <f>IFERROR(INDEX('Jan 2019'!$G$3:$BK$160,MATCH('Buying nGRPs'!$A21,'Jan 2019'!$A$3:$A$157,0),MATCH('Buying nGRPs'!AT$9,'Jan 2019'!$G$1:$BK$1,0))/SUMIFS(Summary!$D:$D,Summary!$A:$A,'Buying nGRPs'!$A21),"")</f>
        <v/>
      </c>
      <c r="AU21" s="158" t="str">
        <f>IFERROR(INDEX('Jan 2019'!$G$3:$BK$160,MATCH('Buying nGRPs'!$A21,'Jan 2019'!$A$3:$A$157,0),MATCH('Buying nGRPs'!AU$9,'Jan 2019'!$G$1:$BK$1,0))/SUMIFS(Summary!$D:$D,Summary!$A:$A,'Buying nGRPs'!$A21),"")</f>
        <v/>
      </c>
      <c r="AV21" s="158" t="str">
        <f>IFERROR(INDEX('Jan 2019'!$G$3:$BK$160,MATCH('Buying nGRPs'!$A21,'Jan 2019'!$A$3:$A$157,0),MATCH('Buying nGRPs'!AV$9,'Jan 2019'!$G$1:$BK$1,0))/SUMIFS(Summary!$D:$D,Summary!$A:$A,'Buying nGRPs'!$A21),"")</f>
        <v/>
      </c>
      <c r="AW21" s="158" t="str">
        <f>IFERROR(INDEX('Jan 2019'!$G$3:$BK$160,MATCH('Buying nGRPs'!$A21,'Jan 2019'!$A$3:$A$157,0),MATCH('Buying nGRPs'!AW$9,'Jan 2019'!$G$1:$BK$1,0))/SUMIFS(Summary!$D:$D,Summary!$A:$A,'Buying nGRPs'!$A21),"")</f>
        <v/>
      </c>
      <c r="AX21" s="158">
        <f>IFERROR(INDEX('Jan 2019'!$G$3:$BK$160,MATCH('Buying nGRPs'!$A21,'Jan 2019'!$A$3:$A$157,0),MATCH('Buying nGRPs'!AX$9,'Jan 2019'!$G$1:$BK$1,0))/SUMIFS(Summary!$D:$D,Summary!$A:$A,'Buying nGRPs'!$A21),"")</f>
        <v>0</v>
      </c>
      <c r="AY21" s="158">
        <f>IFERROR(INDEX('Jan 2019'!$G$3:$BK$160,MATCH('Buying nGRPs'!$A21,'Jan 2019'!$A$3:$A$157,0),MATCH('Buying nGRPs'!AY$9,'Jan 2019'!$G$1:$BK$1,0))/SUMIFS(Summary!$D:$D,Summary!$A:$A,'Buying nGRPs'!$A21),"")</f>
        <v>0</v>
      </c>
      <c r="AZ21" s="158">
        <f>IFERROR(INDEX('Jan 2019'!$G$3:$BK$160,MATCH('Buying nGRPs'!$A21,'Jan 2019'!$A$3:$A$157,0),MATCH('Buying nGRPs'!AZ$9,'Jan 2019'!$G$1:$BK$1,0))/SUMIFS(Summary!$D:$D,Summary!$A:$A,'Buying nGRPs'!$A21),"")</f>
        <v>0</v>
      </c>
      <c r="BA21" s="158">
        <f>IFERROR(INDEX('Jan 2019'!$G$3:$BK$160,MATCH('Buying nGRPs'!$A21,'Jan 2019'!$A$3:$A$157,0),MATCH('Buying nGRPs'!BA$9,'Jan 2019'!$G$1:$BK$1,0))/SUMIFS(Summary!$D:$D,Summary!$A:$A,'Buying nGRPs'!$A21),"")</f>
        <v>0</v>
      </c>
      <c r="BB21" s="11">
        <f t="shared" si="22"/>
        <v>0.30714285714285711</v>
      </c>
      <c r="BC21" s="11"/>
      <c r="BD21" s="106">
        <f t="shared" si="23"/>
        <v>-0.30714285714285711</v>
      </c>
    </row>
    <row r="22" spans="1:59" ht="15" x14ac:dyDescent="0.3">
      <c r="A22" s="80" t="s">
        <v>45</v>
      </c>
      <c r="B22" s="105">
        <f t="shared" si="18"/>
        <v>0.34090909090909088</v>
      </c>
      <c r="C22" s="192">
        <f t="shared" si="19"/>
        <v>3.409090909090909E-7</v>
      </c>
      <c r="D22" s="48">
        <f t="shared" si="20"/>
        <v>0</v>
      </c>
      <c r="E22" s="138">
        <f t="shared" si="21"/>
        <v>-0.34090909090909088</v>
      </c>
      <c r="F22" s="93" t="s">
        <v>45</v>
      </c>
      <c r="G22" s="158" t="str">
        <f>IFERROR(INDEX('Jan 2019'!$G$3:$BK$160,MATCH('Buying nGRPs'!$A22,'Jan 2019'!$A$3:$A$157,0),MATCH('Buying nGRPs'!G$9,'Jan 2019'!$G$1:$BK$1,0))/SUMIFS(Summary!$D:$D,Summary!$A:$A,'Buying nGRPs'!$A22),"")</f>
        <v/>
      </c>
      <c r="H22" s="158" t="str">
        <f>IFERROR(INDEX('Jan 2019'!$G$3:$BK$160,MATCH('Buying nGRPs'!$A22,'Jan 2019'!$A$3:$A$157,0),MATCH('Buying nGRPs'!H$9,'Jan 2019'!$G$1:$BK$1,0))/SUMIFS(Summary!$D:$D,Summary!$A:$A,'Buying nGRPs'!$A22),"")</f>
        <v/>
      </c>
      <c r="I22" s="158" t="str">
        <f>IFERROR(INDEX('Jan 2019'!$G$3:$BK$160,MATCH('Buying nGRPs'!$A22,'Jan 2019'!$A$3:$A$157,0),MATCH('Buying nGRPs'!I$9,'Jan 2019'!$G$1:$BK$1,0))/SUMIFS(Summary!$D:$D,Summary!$A:$A,'Buying nGRPs'!$A22),"")</f>
        <v/>
      </c>
      <c r="J22" s="158">
        <f>IFERROR(INDEX('Jan 2019'!$G$3:$BK$160,MATCH('Buying nGRPs'!$A22,'Jan 2019'!$A$3:$A$157,0),MATCH('Buying nGRPs'!J$9,'Jan 2019'!$G$1:$BK$1,0))/SUMIFS(Summary!$D:$D,Summary!$A:$A,'Buying nGRPs'!$A22),"")</f>
        <v>0</v>
      </c>
      <c r="K22" s="158" t="str">
        <f>IFERROR(INDEX('Jan 2019'!$G$3:$BK$160,MATCH('Buying nGRPs'!$A22,'Jan 2019'!$A$3:$A$157,0),MATCH('Buying nGRPs'!K$9,'Jan 2019'!$G$1:$BK$1,0))/SUMIFS(Summary!$D:$D,Summary!$A:$A,'Buying nGRPs'!$A22),"")</f>
        <v/>
      </c>
      <c r="L22" s="158" t="str">
        <f>IFERROR(INDEX('Jan 2019'!$G$3:$BK$160,MATCH('Buying nGRPs'!$A22,'Jan 2019'!$A$3:$A$157,0),MATCH('Buying nGRPs'!L$9,'Jan 2019'!$G$1:$BK$1,0))/SUMIFS(Summary!$D:$D,Summary!$A:$A,'Buying nGRPs'!$A22),"")</f>
        <v/>
      </c>
      <c r="M22" s="158" t="str">
        <f>IFERROR(INDEX('Jan 2019'!$G$3:$BK$160,MATCH('Buying nGRPs'!$A22,'Jan 2019'!$A$3:$A$157,0),MATCH('Buying nGRPs'!M$9,'Jan 2019'!$G$1:$BK$1,0))/SUMIFS(Summary!$D:$D,Summary!$A:$A,'Buying nGRPs'!$A22),"")</f>
        <v/>
      </c>
      <c r="N22" s="158" t="str">
        <f>IFERROR(INDEX('Jan 2019'!$G$3:$BK$160,MATCH('Buying nGRPs'!$A22,'Jan 2019'!$A$3:$A$157,0),MATCH('Buying nGRPs'!N$9,'Jan 2019'!$G$1:$BK$1,0))/SUMIFS(Summary!$D:$D,Summary!$A:$A,'Buying nGRPs'!$A22),"")</f>
        <v/>
      </c>
      <c r="O22" s="158" t="str">
        <f>IFERROR(INDEX('Jan 2019'!$G$3:$BK$160,MATCH('Buying nGRPs'!$A22,'Jan 2019'!$A$3:$A$157,0),MATCH('Buying nGRPs'!O$9,'Jan 2019'!$G$1:$BK$1,0))/SUMIFS(Summary!$D:$D,Summary!$A:$A,'Buying nGRPs'!$A22),"")</f>
        <v/>
      </c>
      <c r="P22" s="158" t="str">
        <f>IFERROR(INDEX('Jan 2019'!$G$3:$BK$160,MATCH('Buying nGRPs'!$A22,'Jan 2019'!$A$3:$A$157,0),MATCH('Buying nGRPs'!P$9,'Jan 2019'!$G$1:$BK$1,0))/SUMIFS(Summary!$D:$D,Summary!$A:$A,'Buying nGRPs'!$A22),"")</f>
        <v/>
      </c>
      <c r="Q22" s="158" t="str">
        <f>IFERROR(INDEX('Jan 2019'!$G$3:$BK$160,MATCH('Buying nGRPs'!$A22,'Jan 2019'!$A$3:$A$157,0),MATCH('Buying nGRPs'!Q$9,'Jan 2019'!$G$1:$BK$1,0))/SUMIFS(Summary!$D:$D,Summary!$A:$A,'Buying nGRPs'!$A22),"")</f>
        <v/>
      </c>
      <c r="R22" s="158" t="str">
        <f>IFERROR(INDEX('Jan 2019'!$G$3:$BK$160,MATCH('Buying nGRPs'!$A22,'Jan 2019'!$A$3:$A$157,0),MATCH('Buying nGRPs'!R$9,'Jan 2019'!$G$1:$BK$1,0))/SUMIFS(Summary!$D:$D,Summary!$A:$A,'Buying nGRPs'!$A22),"")</f>
        <v/>
      </c>
      <c r="S22" s="158" t="str">
        <f>IFERROR(INDEX('Jan 2019'!$G$3:$BK$160,MATCH('Buying nGRPs'!$A22,'Jan 2019'!$A$3:$A$157,0),MATCH('Buying nGRPs'!S$9,'Jan 2019'!$G$1:$BK$1,0))/SUMIFS(Summary!$D:$D,Summary!$A:$A,'Buying nGRPs'!$A22),"")</f>
        <v/>
      </c>
      <c r="T22" s="158" t="str">
        <f>IFERROR(INDEX('Jan 2019'!$G$3:$BK$160,MATCH('Buying nGRPs'!$A22,'Jan 2019'!$A$3:$A$157,0),MATCH('Buying nGRPs'!T$9,'Jan 2019'!$G$1:$BK$1,0))/SUMIFS(Summary!$D:$D,Summary!$A:$A,'Buying nGRPs'!$A22),"")</f>
        <v/>
      </c>
      <c r="U22" s="158" t="str">
        <f>IFERROR(INDEX('Jan 2019'!$G$3:$BK$160,MATCH('Buying nGRPs'!$A22,'Jan 2019'!$A$3:$A$157,0),MATCH('Buying nGRPs'!U$9,'Jan 2019'!$G$1:$BK$1,0))/SUMIFS(Summary!$D:$D,Summary!$A:$A,'Buying nGRPs'!$A22),"")</f>
        <v/>
      </c>
      <c r="V22" s="158" t="str">
        <f>IFERROR(INDEX('Jan 2019'!$G$3:$BK$160,MATCH('Buying nGRPs'!$A22,'Jan 2019'!$A$3:$A$157,0),MATCH('Buying nGRPs'!V$9,'Jan 2019'!$G$1:$BK$1,0))/SUMIFS(Summary!$D:$D,Summary!$A:$A,'Buying nGRPs'!$A22),"")</f>
        <v/>
      </c>
      <c r="W22" s="158" t="str">
        <f>IFERROR(INDEX('Jan 2019'!$G$3:$BK$160,MATCH('Buying nGRPs'!$A22,'Jan 2019'!$A$3:$A$157,0),MATCH('Buying nGRPs'!W$9,'Jan 2019'!$G$1:$BK$1,0))/SUMIFS(Summary!$D:$D,Summary!$A:$A,'Buying nGRPs'!$A22),"")</f>
        <v/>
      </c>
      <c r="X22" s="158" t="str">
        <f>IFERROR(INDEX('Jan 2019'!$G$3:$BK$160,MATCH('Buying nGRPs'!$A22,'Jan 2019'!$A$3:$A$157,0),MATCH('Buying nGRPs'!X$9,'Jan 2019'!$G$1:$BK$1,0))/SUMIFS(Summary!$D:$D,Summary!$A:$A,'Buying nGRPs'!$A22),"")</f>
        <v/>
      </c>
      <c r="Y22" s="158" t="str">
        <f>IFERROR(INDEX('Jan 2019'!$G$3:$BK$160,MATCH('Buying nGRPs'!$A22,'Jan 2019'!$A$3:$A$157,0),MATCH('Buying nGRPs'!Y$9,'Jan 2019'!$G$1:$BK$1,0))/SUMIFS(Summary!$D:$D,Summary!$A:$A,'Buying nGRPs'!$A22),"")</f>
        <v/>
      </c>
      <c r="Z22" s="158" t="str">
        <f>IFERROR(INDEX('Jan 2019'!$G$3:$BK$160,MATCH('Buying nGRPs'!$A22,'Jan 2019'!$A$3:$A$157,0),MATCH('Buying nGRPs'!Z$9,'Jan 2019'!$G$1:$BK$1,0))/SUMIFS(Summary!$D:$D,Summary!$A:$A,'Buying nGRPs'!$A22),"")</f>
        <v/>
      </c>
      <c r="AA22" s="158" t="str">
        <f>IFERROR(INDEX('Jan 2019'!$G$3:$BK$160,MATCH('Buying nGRPs'!$A22,'Jan 2019'!$A$3:$A$157,0),MATCH('Buying nGRPs'!AA$9,'Jan 2019'!$G$1:$BK$1,0))/SUMIFS(Summary!$D:$D,Summary!$A:$A,'Buying nGRPs'!$A22),"")</f>
        <v/>
      </c>
      <c r="AB22" s="158" t="str">
        <f>IFERROR(INDEX('Jan 2019'!$G$3:$BK$160,MATCH('Buying nGRPs'!$A22,'Jan 2019'!$A$3:$A$157,0),MATCH('Buying nGRPs'!AB$9,'Jan 2019'!$G$1:$BK$1,0))/SUMIFS(Summary!$D:$D,Summary!$A:$A,'Buying nGRPs'!$A22),"")</f>
        <v/>
      </c>
      <c r="AC22" s="158">
        <f>IFERROR(INDEX('Jan 2019'!$G$3:$BK$160,MATCH('Buying nGRPs'!$A22,'Jan 2019'!$A$3:$A$157,0),MATCH('Buying nGRPs'!AC$9,'Jan 2019'!$G$1:$BK$1,0))/SUMIFS(Summary!$D:$D,Summary!$A:$A,'Buying nGRPs'!$A22),"")</f>
        <v>0</v>
      </c>
      <c r="AD22" s="158">
        <f>IFERROR(INDEX('Jan 2019'!$G$3:$BK$160,MATCH('Buying nGRPs'!$A22,'Jan 2019'!$A$3:$A$157,0),MATCH('Buying nGRPs'!AD$9,'Jan 2019'!$G$1:$BK$1,0))/SUMIFS(Summary!$D:$D,Summary!$A:$A,'Buying nGRPs'!$A22),"")</f>
        <v>9.0909090909090912E-2</v>
      </c>
      <c r="AE22" s="158" t="str">
        <f>IFERROR(INDEX('Jan 2019'!$G$3:$BK$160,MATCH('Buying nGRPs'!$A22,'Jan 2019'!$A$3:$A$157,0),MATCH('Buying nGRPs'!AE$9,'Jan 2019'!$G$1:$BK$1,0))/SUMIFS(Summary!$D:$D,Summary!$A:$A,'Buying nGRPs'!$A22),"")</f>
        <v/>
      </c>
      <c r="AF22" s="158" t="str">
        <f>IFERROR(INDEX('Jan 2019'!$G$3:$BK$160,MATCH('Buying nGRPs'!$A22,'Jan 2019'!$A$3:$A$157,0),MATCH('Buying nGRPs'!AF$9,'Jan 2019'!$G$1:$BK$1,0))/SUMIFS(Summary!$D:$D,Summary!$A:$A,'Buying nGRPs'!$A22),"")</f>
        <v/>
      </c>
      <c r="AG22" s="158" t="str">
        <f>IFERROR(INDEX('Jan 2019'!$G$3:$BK$160,MATCH('Buying nGRPs'!$A22,'Jan 2019'!$A$3:$A$157,0),MATCH('Buying nGRPs'!AG$9,'Jan 2019'!$G$1:$BK$1,0))/SUMIFS(Summary!$D:$D,Summary!$A:$A,'Buying nGRPs'!$A22),"")</f>
        <v/>
      </c>
      <c r="AH22" s="158">
        <f>IFERROR(INDEX('Jan 2019'!$G$3:$BK$160,MATCH('Buying nGRPs'!$A22,'Jan 2019'!$A$3:$A$157,0),MATCH('Buying nGRPs'!AH$9,'Jan 2019'!$G$1:$BK$1,0))/SUMIFS(Summary!$D:$D,Summary!$A:$A,'Buying nGRPs'!$A22),"")</f>
        <v>0.13636363636363635</v>
      </c>
      <c r="AI22" s="158" t="str">
        <f>IFERROR(INDEX('Jan 2019'!$G$3:$BK$160,MATCH('Buying nGRPs'!$A22,'Jan 2019'!$A$3:$A$157,0),MATCH('Buying nGRPs'!AI$9,'Jan 2019'!$G$1:$BK$1,0))/SUMIFS(Summary!$D:$D,Summary!$A:$A,'Buying nGRPs'!$A22),"")</f>
        <v/>
      </c>
      <c r="AJ22" s="158" t="str">
        <f>IFERROR(INDEX('Jan 2019'!$G$3:$BK$160,MATCH('Buying nGRPs'!$A22,'Jan 2019'!$A$3:$A$157,0),MATCH('Buying nGRPs'!AJ$9,'Jan 2019'!$G$1:$BK$1,0))/SUMIFS(Summary!$D:$D,Summary!$A:$A,'Buying nGRPs'!$A22),"")</f>
        <v/>
      </c>
      <c r="AK22" s="158">
        <f>IFERROR(INDEX('Jan 2019'!$G$3:$BK$160,MATCH('Buying nGRPs'!$A22,'Jan 2019'!$A$3:$A$157,0),MATCH('Buying nGRPs'!AK$9,'Jan 2019'!$G$1:$BK$1,0))/SUMIFS(Summary!$D:$D,Summary!$A:$A,'Buying nGRPs'!$A22),"")</f>
        <v>6.8181818181818177E-2</v>
      </c>
      <c r="AL22" s="158">
        <f>IFERROR(INDEX('Jan 2019'!$G$3:$BK$160,MATCH('Buying nGRPs'!$A22,'Jan 2019'!$A$3:$A$157,0),MATCH('Buying nGRPs'!AL$9,'Jan 2019'!$G$1:$BK$1,0))/SUMIFS(Summary!$D:$D,Summary!$A:$A,'Buying nGRPs'!$A22),"")</f>
        <v>4.5454545454545456E-2</v>
      </c>
      <c r="AM22" s="158" t="str">
        <f>IFERROR(INDEX('Jan 2019'!$G$3:$BK$160,MATCH('Buying nGRPs'!$A22,'Jan 2019'!$A$3:$A$157,0),MATCH('Buying nGRPs'!AM$9,'Jan 2019'!$G$1:$BK$1,0))/SUMIFS(Summary!$D:$D,Summary!$A:$A,'Buying nGRPs'!$A22),"")</f>
        <v/>
      </c>
      <c r="AN22" s="158">
        <f>IFERROR(INDEX('Jan 2019'!$G$3:$BK$160,MATCH('Buying nGRPs'!$A22,'Jan 2019'!$A$3:$A$157,0),MATCH('Buying nGRPs'!AN$9,'Jan 2019'!$G$1:$BK$1,0))/SUMIFS(Summary!$D:$D,Summary!$A:$A,'Buying nGRPs'!$A22),"")</f>
        <v>0</v>
      </c>
      <c r="AO22" s="158">
        <f>IFERROR(INDEX('Jan 2019'!$G$3:$BK$160,MATCH('Buying nGRPs'!$A22,'Jan 2019'!$A$3:$A$157,0),MATCH('Buying nGRPs'!AO$9,'Jan 2019'!$G$1:$BK$1,0))/SUMIFS(Summary!$D:$D,Summary!$A:$A,'Buying nGRPs'!$A22),"")</f>
        <v>0</v>
      </c>
      <c r="AP22" s="158" t="str">
        <f>IFERROR(INDEX('Jan 2019'!$G$3:$BK$160,MATCH('Buying nGRPs'!$A22,'Jan 2019'!$A$3:$A$157,0),MATCH('Buying nGRPs'!AP$9,'Jan 2019'!$G$1:$BK$1,0))/SUMIFS(Summary!$D:$D,Summary!$A:$A,'Buying nGRPs'!$A22),"")</f>
        <v/>
      </c>
      <c r="AQ22" s="158" t="str">
        <f>IFERROR(INDEX('Jan 2019'!$G$3:$BK$160,MATCH('Buying nGRPs'!$A22,'Jan 2019'!$A$3:$A$157,0),MATCH('Buying nGRPs'!AQ$9,'Jan 2019'!$G$1:$BK$1,0))/SUMIFS(Summary!$D:$D,Summary!$A:$A,'Buying nGRPs'!$A22),"")</f>
        <v/>
      </c>
      <c r="AR22" s="158">
        <f>IFERROR(INDEX('Jan 2019'!$G$3:$BK$160,MATCH('Buying nGRPs'!$A22,'Jan 2019'!$A$3:$A$157,0),MATCH('Buying nGRPs'!AR$9,'Jan 2019'!$G$1:$BK$1,0))/SUMIFS(Summary!$D:$D,Summary!$A:$A,'Buying nGRPs'!$A22),"")</f>
        <v>0</v>
      </c>
      <c r="AS22" s="158" t="str">
        <f>IFERROR(INDEX('Jan 2019'!$G$3:$BK$160,MATCH('Buying nGRPs'!$A22,'Jan 2019'!$A$3:$A$157,0),MATCH('Buying nGRPs'!AS$9,'Jan 2019'!$G$1:$BK$1,0))/SUMIFS(Summary!$D:$D,Summary!$A:$A,'Buying nGRPs'!$A22),"")</f>
        <v/>
      </c>
      <c r="AT22" s="158" t="str">
        <f>IFERROR(INDEX('Jan 2019'!$G$3:$BK$160,MATCH('Buying nGRPs'!$A22,'Jan 2019'!$A$3:$A$157,0),MATCH('Buying nGRPs'!AT$9,'Jan 2019'!$G$1:$BK$1,0))/SUMIFS(Summary!$D:$D,Summary!$A:$A,'Buying nGRPs'!$A22),"")</f>
        <v/>
      </c>
      <c r="AU22" s="158" t="str">
        <f>IFERROR(INDEX('Jan 2019'!$G$3:$BK$160,MATCH('Buying nGRPs'!$A22,'Jan 2019'!$A$3:$A$157,0),MATCH('Buying nGRPs'!AU$9,'Jan 2019'!$G$1:$BK$1,0))/SUMIFS(Summary!$D:$D,Summary!$A:$A,'Buying nGRPs'!$A22),"")</f>
        <v/>
      </c>
      <c r="AV22" s="158" t="str">
        <f>IFERROR(INDEX('Jan 2019'!$G$3:$BK$160,MATCH('Buying nGRPs'!$A22,'Jan 2019'!$A$3:$A$157,0),MATCH('Buying nGRPs'!AV$9,'Jan 2019'!$G$1:$BK$1,0))/SUMIFS(Summary!$D:$D,Summary!$A:$A,'Buying nGRPs'!$A22),"")</f>
        <v/>
      </c>
      <c r="AW22" s="158" t="str">
        <f>IFERROR(INDEX('Jan 2019'!$G$3:$BK$160,MATCH('Buying nGRPs'!$A22,'Jan 2019'!$A$3:$A$157,0),MATCH('Buying nGRPs'!AW$9,'Jan 2019'!$G$1:$BK$1,0))/SUMIFS(Summary!$D:$D,Summary!$A:$A,'Buying nGRPs'!$A22),"")</f>
        <v/>
      </c>
      <c r="AX22" s="158">
        <f>IFERROR(INDEX('Jan 2019'!$G$3:$BK$160,MATCH('Buying nGRPs'!$A22,'Jan 2019'!$A$3:$A$157,0),MATCH('Buying nGRPs'!AX$9,'Jan 2019'!$G$1:$BK$1,0))/SUMIFS(Summary!$D:$D,Summary!$A:$A,'Buying nGRPs'!$A22),"")</f>
        <v>0</v>
      </c>
      <c r="AY22" s="158">
        <f>IFERROR(INDEX('Jan 2019'!$G$3:$BK$160,MATCH('Buying nGRPs'!$A22,'Jan 2019'!$A$3:$A$157,0),MATCH('Buying nGRPs'!AY$9,'Jan 2019'!$G$1:$BK$1,0))/SUMIFS(Summary!$D:$D,Summary!$A:$A,'Buying nGRPs'!$A22),"")</f>
        <v>0</v>
      </c>
      <c r="AZ22" s="158">
        <f>IFERROR(INDEX('Jan 2019'!$G$3:$BK$160,MATCH('Buying nGRPs'!$A22,'Jan 2019'!$A$3:$A$157,0),MATCH('Buying nGRPs'!AZ$9,'Jan 2019'!$G$1:$BK$1,0))/SUMIFS(Summary!$D:$D,Summary!$A:$A,'Buying nGRPs'!$A22),"")</f>
        <v>0</v>
      </c>
      <c r="BA22" s="158">
        <f>IFERROR(INDEX('Jan 2019'!$G$3:$BK$160,MATCH('Buying nGRPs'!$A22,'Jan 2019'!$A$3:$A$157,0),MATCH('Buying nGRPs'!BA$9,'Jan 2019'!$G$1:$BK$1,0))/SUMIFS(Summary!$D:$D,Summary!$A:$A,'Buying nGRPs'!$A22),"")</f>
        <v>0</v>
      </c>
      <c r="BB22" s="11">
        <f t="shared" si="22"/>
        <v>0.34090909090909088</v>
      </c>
      <c r="BC22" s="11"/>
      <c r="BD22" s="106">
        <f t="shared" si="23"/>
        <v>-0.34090909090909088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IFERROR(INDEX('Jan 2019'!$G$3:$BK$160,MATCH('Buying nGRPs'!$A23,'Jan 2019'!$A$3:$A$157,0),MATCH('Buying nGRPs'!G$9,'Jan 2019'!$G$1:$BK$1,0))/SUMIFS(Summary!$D:$D,Summary!$A:$A,'Buying nGRPs'!$A23),"")</f>
        <v/>
      </c>
      <c r="H23" s="158" t="str">
        <f>IFERROR(INDEX('Jan 2019'!$G$3:$BK$160,MATCH('Buying nGRPs'!$A23,'Jan 2019'!$A$3:$A$157,0),MATCH('Buying nGRPs'!H$9,'Jan 2019'!$G$1:$BK$1,0))/SUMIFS(Summary!$D:$D,Summary!$A:$A,'Buying nGRPs'!$A23),"")</f>
        <v/>
      </c>
      <c r="I23" s="158" t="str">
        <f>IFERROR(INDEX('Jan 2019'!$G$3:$BK$160,MATCH('Buying nGRPs'!$A23,'Jan 2019'!$A$3:$A$157,0),MATCH('Buying nGRPs'!I$9,'Jan 2019'!$G$1:$BK$1,0))/SUMIFS(Summary!$D:$D,Summary!$A:$A,'Buying nGRPs'!$A23),"")</f>
        <v/>
      </c>
      <c r="J23" s="158" t="str">
        <f>IFERROR(INDEX('Jan 2019'!$G$3:$BK$160,MATCH('Buying nGRPs'!$A23,'Jan 2019'!$A$3:$A$157,0),MATCH('Buying nGRPs'!J$9,'Jan 2019'!$G$1:$BK$1,0))/SUMIFS(Summary!$D:$D,Summary!$A:$A,'Buying nGRPs'!$A23),"")</f>
        <v/>
      </c>
      <c r="K23" s="158" t="str">
        <f>IFERROR(INDEX('Jan 2019'!$G$3:$BK$160,MATCH('Buying nGRPs'!$A23,'Jan 2019'!$A$3:$A$157,0),MATCH('Buying nGRPs'!K$9,'Jan 2019'!$G$1:$BK$1,0))/SUMIFS(Summary!$D:$D,Summary!$A:$A,'Buying nGRPs'!$A23),"")</f>
        <v/>
      </c>
      <c r="L23" s="158" t="str">
        <f>IFERROR(INDEX('Jan 2019'!$G$3:$BK$160,MATCH('Buying nGRPs'!$A23,'Jan 2019'!$A$3:$A$157,0),MATCH('Buying nGRPs'!L$9,'Jan 2019'!$G$1:$BK$1,0))/SUMIFS(Summary!$D:$D,Summary!$A:$A,'Buying nGRPs'!$A23),"")</f>
        <v/>
      </c>
      <c r="M23" s="158" t="str">
        <f>IFERROR(INDEX('Jan 2019'!$G$3:$BK$160,MATCH('Buying nGRPs'!$A23,'Jan 2019'!$A$3:$A$157,0),MATCH('Buying nGRPs'!M$9,'Jan 2019'!$G$1:$BK$1,0))/SUMIFS(Summary!$D:$D,Summary!$A:$A,'Buying nGRPs'!$A23),"")</f>
        <v/>
      </c>
      <c r="N23" s="158" t="str">
        <f>IFERROR(INDEX('Jan 2019'!$G$3:$BK$160,MATCH('Buying nGRPs'!$A23,'Jan 2019'!$A$3:$A$157,0),MATCH('Buying nGRPs'!N$9,'Jan 2019'!$G$1:$BK$1,0))/SUMIFS(Summary!$D:$D,Summary!$A:$A,'Buying nGRPs'!$A23),"")</f>
        <v/>
      </c>
      <c r="O23" s="158" t="str">
        <f>IFERROR(INDEX('Jan 2019'!$G$3:$BK$160,MATCH('Buying nGRPs'!$A23,'Jan 2019'!$A$3:$A$157,0),MATCH('Buying nGRPs'!O$9,'Jan 2019'!$G$1:$BK$1,0))/SUMIFS(Summary!$D:$D,Summary!$A:$A,'Buying nGRPs'!$A23),"")</f>
        <v/>
      </c>
      <c r="P23" s="158" t="str">
        <f>IFERROR(INDEX('Jan 2019'!$G$3:$BK$160,MATCH('Buying nGRPs'!$A23,'Jan 2019'!$A$3:$A$157,0),MATCH('Buying nGRPs'!P$9,'Jan 2019'!$G$1:$BK$1,0))/SUMIFS(Summary!$D:$D,Summary!$A:$A,'Buying nGRPs'!$A23),"")</f>
        <v/>
      </c>
      <c r="Q23" s="158" t="str">
        <f>IFERROR(INDEX('Jan 2019'!$G$3:$BK$160,MATCH('Buying nGRPs'!$A23,'Jan 2019'!$A$3:$A$157,0),MATCH('Buying nGRPs'!Q$9,'Jan 2019'!$G$1:$BK$1,0))/SUMIFS(Summary!$D:$D,Summary!$A:$A,'Buying nGRPs'!$A23),"")</f>
        <v/>
      </c>
      <c r="R23" s="158" t="str">
        <f>IFERROR(INDEX('Jan 2019'!$G$3:$BK$160,MATCH('Buying nGRPs'!$A23,'Jan 2019'!$A$3:$A$157,0),MATCH('Buying nGRPs'!R$9,'Jan 2019'!$G$1:$BK$1,0))/SUMIFS(Summary!$D:$D,Summary!$A:$A,'Buying nGRPs'!$A23),"")</f>
        <v/>
      </c>
      <c r="S23" s="158" t="str">
        <f>IFERROR(INDEX('Jan 2019'!$G$3:$BK$160,MATCH('Buying nGRPs'!$A23,'Jan 2019'!$A$3:$A$157,0),MATCH('Buying nGRPs'!S$9,'Jan 2019'!$G$1:$BK$1,0))/SUMIFS(Summary!$D:$D,Summary!$A:$A,'Buying nGRPs'!$A23),"")</f>
        <v/>
      </c>
      <c r="T23" s="158" t="str">
        <f>IFERROR(INDEX('Jan 2019'!$G$3:$BK$160,MATCH('Buying nGRPs'!$A23,'Jan 2019'!$A$3:$A$157,0),MATCH('Buying nGRPs'!T$9,'Jan 2019'!$G$1:$BK$1,0))/SUMIFS(Summary!$D:$D,Summary!$A:$A,'Buying nGRPs'!$A23),"")</f>
        <v/>
      </c>
      <c r="U23" s="158" t="str">
        <f>IFERROR(INDEX('Jan 2019'!$G$3:$BK$160,MATCH('Buying nGRPs'!$A23,'Jan 2019'!$A$3:$A$157,0),MATCH('Buying nGRPs'!U$9,'Jan 2019'!$G$1:$BK$1,0))/SUMIFS(Summary!$D:$D,Summary!$A:$A,'Buying nGRPs'!$A23),"")</f>
        <v/>
      </c>
      <c r="V23" s="158" t="str">
        <f>IFERROR(INDEX('Jan 2019'!$G$3:$BK$160,MATCH('Buying nGRPs'!$A23,'Jan 2019'!$A$3:$A$157,0),MATCH('Buying nGRPs'!V$9,'Jan 2019'!$G$1:$BK$1,0))/SUMIFS(Summary!$D:$D,Summary!$A:$A,'Buying nGRPs'!$A23),"")</f>
        <v/>
      </c>
      <c r="W23" s="158" t="str">
        <f>IFERROR(INDEX('Jan 2019'!$G$3:$BK$160,MATCH('Buying nGRPs'!$A23,'Jan 2019'!$A$3:$A$157,0),MATCH('Buying nGRPs'!W$9,'Jan 2019'!$G$1:$BK$1,0))/SUMIFS(Summary!$D:$D,Summary!$A:$A,'Buying nGRPs'!$A23),"")</f>
        <v/>
      </c>
      <c r="X23" s="158" t="str">
        <f>IFERROR(INDEX('Jan 2019'!$G$3:$BK$160,MATCH('Buying nGRPs'!$A23,'Jan 2019'!$A$3:$A$157,0),MATCH('Buying nGRPs'!X$9,'Jan 2019'!$G$1:$BK$1,0))/SUMIFS(Summary!$D:$D,Summary!$A:$A,'Buying nGRPs'!$A23),"")</f>
        <v/>
      </c>
      <c r="Y23" s="158" t="str">
        <f>IFERROR(INDEX('Jan 2019'!$G$3:$BK$160,MATCH('Buying nGRPs'!$A23,'Jan 2019'!$A$3:$A$157,0),MATCH('Buying nGRPs'!Y$9,'Jan 2019'!$G$1:$BK$1,0))/SUMIFS(Summary!$D:$D,Summary!$A:$A,'Buying nGRPs'!$A23),"")</f>
        <v/>
      </c>
      <c r="Z23" s="158" t="str">
        <f>IFERROR(INDEX('Jan 2019'!$G$3:$BK$160,MATCH('Buying nGRPs'!$A23,'Jan 2019'!$A$3:$A$157,0),MATCH('Buying nGRPs'!Z$9,'Jan 2019'!$G$1:$BK$1,0))/SUMIFS(Summary!$D:$D,Summary!$A:$A,'Buying nGRPs'!$A23),"")</f>
        <v/>
      </c>
      <c r="AA23" s="158" t="str">
        <f>IFERROR(INDEX('Jan 2019'!$G$3:$BK$160,MATCH('Buying nGRPs'!$A23,'Jan 2019'!$A$3:$A$157,0),MATCH('Buying nGRPs'!AA$9,'Jan 2019'!$G$1:$BK$1,0))/SUMIFS(Summary!$D:$D,Summary!$A:$A,'Buying nGRPs'!$A23),"")</f>
        <v/>
      </c>
      <c r="AB23" s="158" t="str">
        <f>IFERROR(INDEX('Jan 2019'!$G$3:$BK$160,MATCH('Buying nGRPs'!$A23,'Jan 2019'!$A$3:$A$157,0),MATCH('Buying nGRPs'!AB$9,'Jan 2019'!$G$1:$BK$1,0))/SUMIFS(Summary!$D:$D,Summary!$A:$A,'Buying nGRPs'!$A23),"")</f>
        <v/>
      </c>
      <c r="AC23" s="158" t="str">
        <f>IFERROR(INDEX('Jan 2019'!$G$3:$BK$160,MATCH('Buying nGRPs'!$A23,'Jan 2019'!$A$3:$A$157,0),MATCH('Buying nGRPs'!AC$9,'Jan 2019'!$G$1:$BK$1,0))/SUMIFS(Summary!$D:$D,Summary!$A:$A,'Buying nGRPs'!$A23),"")</f>
        <v/>
      </c>
      <c r="AD23" s="158" t="str">
        <f>IFERROR(INDEX('Jan 2019'!$G$3:$BK$160,MATCH('Buying nGRPs'!$A23,'Jan 2019'!$A$3:$A$157,0),MATCH('Buying nGRPs'!AD$9,'Jan 2019'!$G$1:$BK$1,0))/SUMIFS(Summary!$D:$D,Summary!$A:$A,'Buying nGRPs'!$A23),"")</f>
        <v/>
      </c>
      <c r="AE23" s="158" t="str">
        <f>IFERROR(INDEX('Jan 2019'!$G$3:$BK$160,MATCH('Buying nGRPs'!$A23,'Jan 2019'!$A$3:$A$157,0),MATCH('Buying nGRPs'!AE$9,'Jan 2019'!$G$1:$BK$1,0))/SUMIFS(Summary!$D:$D,Summary!$A:$A,'Buying nGRPs'!$A23),"")</f>
        <v/>
      </c>
      <c r="AF23" s="158" t="str">
        <f>IFERROR(INDEX('Jan 2019'!$G$3:$BK$160,MATCH('Buying nGRPs'!$A23,'Jan 2019'!$A$3:$A$157,0),MATCH('Buying nGRPs'!AF$9,'Jan 2019'!$G$1:$BK$1,0))/SUMIFS(Summary!$D:$D,Summary!$A:$A,'Buying nGRPs'!$A23),"")</f>
        <v/>
      </c>
      <c r="AG23" s="158" t="str">
        <f>IFERROR(INDEX('Jan 2019'!$G$3:$BK$160,MATCH('Buying nGRPs'!$A23,'Jan 2019'!$A$3:$A$157,0),MATCH('Buying nGRPs'!AG$9,'Jan 2019'!$G$1:$BK$1,0))/SUMIFS(Summary!$D:$D,Summary!$A:$A,'Buying nGRPs'!$A23),"")</f>
        <v/>
      </c>
      <c r="AH23" s="158" t="str">
        <f>IFERROR(INDEX('Jan 2019'!$G$3:$BK$160,MATCH('Buying nGRPs'!$A23,'Jan 2019'!$A$3:$A$157,0),MATCH('Buying nGRPs'!AH$9,'Jan 2019'!$G$1:$BK$1,0))/SUMIFS(Summary!$D:$D,Summary!$A:$A,'Buying nGRPs'!$A23),"")</f>
        <v/>
      </c>
      <c r="AI23" s="158" t="str">
        <f>IFERROR(INDEX('Jan 2019'!$G$3:$BK$160,MATCH('Buying nGRPs'!$A23,'Jan 2019'!$A$3:$A$157,0),MATCH('Buying nGRPs'!AI$9,'Jan 2019'!$G$1:$BK$1,0))/SUMIFS(Summary!$D:$D,Summary!$A:$A,'Buying nGRPs'!$A23),"")</f>
        <v/>
      </c>
      <c r="AJ23" s="158" t="str">
        <f>IFERROR(INDEX('Jan 2019'!$G$3:$BK$160,MATCH('Buying nGRPs'!$A23,'Jan 2019'!$A$3:$A$157,0),MATCH('Buying nGRPs'!AJ$9,'Jan 2019'!$G$1:$BK$1,0))/SUMIFS(Summary!$D:$D,Summary!$A:$A,'Buying nGRPs'!$A23),"")</f>
        <v/>
      </c>
      <c r="AK23" s="158" t="str">
        <f>IFERROR(INDEX('Jan 2019'!$G$3:$BK$160,MATCH('Buying nGRPs'!$A23,'Jan 2019'!$A$3:$A$157,0),MATCH('Buying nGRPs'!AK$9,'Jan 2019'!$G$1:$BK$1,0))/SUMIFS(Summary!$D:$D,Summary!$A:$A,'Buying nGRPs'!$A23),"")</f>
        <v/>
      </c>
      <c r="AL23" s="158" t="str">
        <f>IFERROR(INDEX('Jan 2019'!$G$3:$BK$160,MATCH('Buying nGRPs'!$A23,'Jan 2019'!$A$3:$A$157,0),MATCH('Buying nGRPs'!AL$9,'Jan 2019'!$G$1:$BK$1,0))/SUMIFS(Summary!$D:$D,Summary!$A:$A,'Buying nGRPs'!$A23),"")</f>
        <v/>
      </c>
      <c r="AM23" s="158" t="str">
        <f>IFERROR(INDEX('Jan 2019'!$G$3:$BK$160,MATCH('Buying nGRPs'!$A23,'Jan 2019'!$A$3:$A$157,0),MATCH('Buying nGRPs'!AM$9,'Jan 2019'!$G$1:$BK$1,0))/SUMIFS(Summary!$D:$D,Summary!$A:$A,'Buying nGRPs'!$A23),"")</f>
        <v/>
      </c>
      <c r="AN23" s="158" t="str">
        <f>IFERROR(INDEX('Jan 2019'!$G$3:$BK$160,MATCH('Buying nGRPs'!$A23,'Jan 2019'!$A$3:$A$157,0),MATCH('Buying nGRPs'!AN$9,'Jan 2019'!$G$1:$BK$1,0))/SUMIFS(Summary!$D:$D,Summary!$A:$A,'Buying nGRPs'!$A23),"")</f>
        <v/>
      </c>
      <c r="AO23" s="158" t="str">
        <f>IFERROR(INDEX('Jan 2019'!$G$3:$BK$160,MATCH('Buying nGRPs'!$A23,'Jan 2019'!$A$3:$A$157,0),MATCH('Buying nGRPs'!AO$9,'Jan 2019'!$G$1:$BK$1,0))/SUMIFS(Summary!$D:$D,Summary!$A:$A,'Buying nGRPs'!$A23),"")</f>
        <v/>
      </c>
      <c r="AP23" s="158" t="str">
        <f>IFERROR(INDEX('Jan 2019'!$G$3:$BK$160,MATCH('Buying nGRPs'!$A23,'Jan 2019'!$A$3:$A$157,0),MATCH('Buying nGRPs'!AP$9,'Jan 2019'!$G$1:$BK$1,0))/SUMIFS(Summary!$D:$D,Summary!$A:$A,'Buying nGRPs'!$A23),"")</f>
        <v/>
      </c>
      <c r="AQ23" s="158" t="str">
        <f>IFERROR(INDEX('Jan 2019'!$G$3:$BK$160,MATCH('Buying nGRPs'!$A23,'Jan 2019'!$A$3:$A$157,0),MATCH('Buying nGRPs'!AQ$9,'Jan 2019'!$G$1:$BK$1,0))/SUMIFS(Summary!$D:$D,Summary!$A:$A,'Buying nGRPs'!$A23),"")</f>
        <v/>
      </c>
      <c r="AR23" s="158" t="str">
        <f>IFERROR(INDEX('Jan 2019'!$G$3:$BK$160,MATCH('Buying nGRPs'!$A23,'Jan 2019'!$A$3:$A$157,0),MATCH('Buying nGRPs'!AR$9,'Jan 2019'!$G$1:$BK$1,0))/SUMIFS(Summary!$D:$D,Summary!$A:$A,'Buying nGRPs'!$A23),"")</f>
        <v/>
      </c>
      <c r="AS23" s="158" t="str">
        <f>IFERROR(INDEX('Jan 2019'!$G$3:$BK$160,MATCH('Buying nGRPs'!$A23,'Jan 2019'!$A$3:$A$157,0),MATCH('Buying nGRPs'!AS$9,'Jan 2019'!$G$1:$BK$1,0))/SUMIFS(Summary!$D:$D,Summary!$A:$A,'Buying nGRPs'!$A23),"")</f>
        <v/>
      </c>
      <c r="AT23" s="158" t="str">
        <f>IFERROR(INDEX('Jan 2019'!$G$3:$BK$160,MATCH('Buying nGRPs'!$A23,'Jan 2019'!$A$3:$A$157,0),MATCH('Buying nGRPs'!AT$9,'Jan 2019'!$G$1:$BK$1,0))/SUMIFS(Summary!$D:$D,Summary!$A:$A,'Buying nGRPs'!$A23),"")</f>
        <v/>
      </c>
      <c r="AU23" s="158" t="str">
        <f>IFERROR(INDEX('Jan 2019'!$G$3:$BK$160,MATCH('Buying nGRPs'!$A23,'Jan 2019'!$A$3:$A$157,0),MATCH('Buying nGRPs'!AU$9,'Jan 2019'!$G$1:$BK$1,0))/SUMIFS(Summary!$D:$D,Summary!$A:$A,'Buying nGRPs'!$A23),"")</f>
        <v/>
      </c>
      <c r="AV23" s="158" t="str">
        <f>IFERROR(INDEX('Jan 2019'!$G$3:$BK$160,MATCH('Buying nGRPs'!$A23,'Jan 2019'!$A$3:$A$157,0),MATCH('Buying nGRPs'!AV$9,'Jan 2019'!$G$1:$BK$1,0))/SUMIFS(Summary!$D:$D,Summary!$A:$A,'Buying nGRPs'!$A23),"")</f>
        <v/>
      </c>
      <c r="AW23" s="158" t="str">
        <f>IFERROR(INDEX('Jan 2019'!$G$3:$BK$160,MATCH('Buying nGRPs'!$A23,'Jan 2019'!$A$3:$A$157,0),MATCH('Buying nGRPs'!AW$9,'Jan 2019'!$G$1:$BK$1,0))/SUMIFS(Summary!$D:$D,Summary!$A:$A,'Buying nGRPs'!$A23),"")</f>
        <v/>
      </c>
      <c r="AX23" s="158" t="str">
        <f>IFERROR(INDEX('Jan 2019'!$G$3:$BK$160,MATCH('Buying nGRPs'!$A23,'Jan 2019'!$A$3:$A$157,0),MATCH('Buying nGRPs'!AX$9,'Jan 2019'!$G$1:$BK$1,0))/SUMIFS(Summary!$D:$D,Summary!$A:$A,'Buying nGRPs'!$A23),"")</f>
        <v/>
      </c>
      <c r="AY23" s="158" t="str">
        <f>IFERROR(INDEX('Jan 2019'!$G$3:$BK$160,MATCH('Buying nGRPs'!$A23,'Jan 2019'!$A$3:$A$157,0),MATCH('Buying nGRPs'!AY$9,'Jan 2019'!$G$1:$BK$1,0))/SUMIFS(Summary!$D:$D,Summary!$A:$A,'Buying nGRPs'!$A23),"")</f>
        <v/>
      </c>
      <c r="AZ23" s="158" t="str">
        <f>IFERROR(INDEX('Jan 2019'!$G$3:$BK$160,MATCH('Buying nGRPs'!$A23,'Jan 2019'!$A$3:$A$157,0),MATCH('Buying nGRPs'!AZ$9,'Jan 2019'!$G$1:$BK$1,0))/SUMIFS(Summary!$D:$D,Summary!$A:$A,'Buying nGRPs'!$A23),"")</f>
        <v/>
      </c>
      <c r="BA23" s="158" t="str">
        <f>IFERROR(INDEX('Jan 2019'!$G$3:$BK$160,MATCH('Buying nGRPs'!$A23,'Jan 2019'!$A$3:$A$157,0),MATCH('Buying nGRPs'!BA$9,'Jan 2019'!$G$1:$BK$1,0))/SUMIFS(Summary!$D:$D,Summary!$A:$A,'Buying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IFERROR(INDEX('Jan 2019'!$G$3:$BK$160,MATCH('Buying nGRPs'!$A24,'Jan 2019'!$A$3:$A$157,0),MATCH('Buying nGRPs'!G$9,'Jan 2019'!$G$1:$BK$1,0))/SUMIFS(Summary!$D:$D,Summary!$A:$A,'Buying nGRPs'!$A24),"")</f>
        <v/>
      </c>
      <c r="H24" s="158" t="str">
        <f>IFERROR(INDEX('Jan 2019'!$G$3:$BK$160,MATCH('Buying nGRPs'!$A24,'Jan 2019'!$A$3:$A$157,0),MATCH('Buying nGRPs'!H$9,'Jan 2019'!$G$1:$BK$1,0))/SUMIFS(Summary!$D:$D,Summary!$A:$A,'Buying nGRPs'!$A24),"")</f>
        <v/>
      </c>
      <c r="I24" s="158" t="str">
        <f>IFERROR(INDEX('Jan 2019'!$G$3:$BK$160,MATCH('Buying nGRPs'!$A24,'Jan 2019'!$A$3:$A$157,0),MATCH('Buying nGRPs'!I$9,'Jan 2019'!$G$1:$BK$1,0))/SUMIFS(Summary!$D:$D,Summary!$A:$A,'Buying nGRPs'!$A24),"")</f>
        <v/>
      </c>
      <c r="J24" s="158" t="str">
        <f>IFERROR(INDEX('Jan 2019'!$G$3:$BK$160,MATCH('Buying nGRPs'!$A24,'Jan 2019'!$A$3:$A$157,0),MATCH('Buying nGRPs'!J$9,'Jan 2019'!$G$1:$BK$1,0))/SUMIFS(Summary!$D:$D,Summary!$A:$A,'Buying nGRPs'!$A24),"")</f>
        <v/>
      </c>
      <c r="K24" s="158" t="str">
        <f>IFERROR(INDEX('Jan 2019'!$G$3:$BK$160,MATCH('Buying nGRPs'!$A24,'Jan 2019'!$A$3:$A$157,0),MATCH('Buying nGRPs'!K$9,'Jan 2019'!$G$1:$BK$1,0))/SUMIFS(Summary!$D:$D,Summary!$A:$A,'Buying nGRPs'!$A24),"")</f>
        <v/>
      </c>
      <c r="L24" s="158" t="str">
        <f>IFERROR(INDEX('Jan 2019'!$G$3:$BK$160,MATCH('Buying nGRPs'!$A24,'Jan 2019'!$A$3:$A$157,0),MATCH('Buying nGRPs'!L$9,'Jan 2019'!$G$1:$BK$1,0))/SUMIFS(Summary!$D:$D,Summary!$A:$A,'Buying nGRPs'!$A24),"")</f>
        <v/>
      </c>
      <c r="M24" s="158" t="str">
        <f>IFERROR(INDEX('Jan 2019'!$G$3:$BK$160,MATCH('Buying nGRPs'!$A24,'Jan 2019'!$A$3:$A$157,0),MATCH('Buying nGRPs'!M$9,'Jan 2019'!$G$1:$BK$1,0))/SUMIFS(Summary!$D:$D,Summary!$A:$A,'Buying nGRPs'!$A24),"")</f>
        <v/>
      </c>
      <c r="N24" s="158" t="str">
        <f>IFERROR(INDEX('Jan 2019'!$G$3:$BK$160,MATCH('Buying nGRPs'!$A24,'Jan 2019'!$A$3:$A$157,0),MATCH('Buying nGRPs'!N$9,'Jan 2019'!$G$1:$BK$1,0))/SUMIFS(Summary!$D:$D,Summary!$A:$A,'Buying nGRPs'!$A24),"")</f>
        <v/>
      </c>
      <c r="O24" s="158" t="str">
        <f>IFERROR(INDEX('Jan 2019'!$G$3:$BK$160,MATCH('Buying nGRPs'!$A24,'Jan 2019'!$A$3:$A$157,0),MATCH('Buying nGRPs'!O$9,'Jan 2019'!$G$1:$BK$1,0))/SUMIFS(Summary!$D:$D,Summary!$A:$A,'Buying nGRPs'!$A24),"")</f>
        <v/>
      </c>
      <c r="P24" s="158" t="str">
        <f>IFERROR(INDEX('Jan 2019'!$G$3:$BK$160,MATCH('Buying nGRPs'!$A24,'Jan 2019'!$A$3:$A$157,0),MATCH('Buying nGRPs'!P$9,'Jan 2019'!$G$1:$BK$1,0))/SUMIFS(Summary!$D:$D,Summary!$A:$A,'Buying nGRPs'!$A24),"")</f>
        <v/>
      </c>
      <c r="Q24" s="158" t="str">
        <f>IFERROR(INDEX('Jan 2019'!$G$3:$BK$160,MATCH('Buying nGRPs'!$A24,'Jan 2019'!$A$3:$A$157,0),MATCH('Buying nGRPs'!Q$9,'Jan 2019'!$G$1:$BK$1,0))/SUMIFS(Summary!$D:$D,Summary!$A:$A,'Buying nGRPs'!$A24),"")</f>
        <v/>
      </c>
      <c r="R24" s="158" t="str">
        <f>IFERROR(INDEX('Jan 2019'!$G$3:$BK$160,MATCH('Buying nGRPs'!$A24,'Jan 2019'!$A$3:$A$157,0),MATCH('Buying nGRPs'!R$9,'Jan 2019'!$G$1:$BK$1,0))/SUMIFS(Summary!$D:$D,Summary!$A:$A,'Buying nGRPs'!$A24),"")</f>
        <v/>
      </c>
      <c r="S24" s="158" t="str">
        <f>IFERROR(INDEX('Jan 2019'!$G$3:$BK$160,MATCH('Buying nGRPs'!$A24,'Jan 2019'!$A$3:$A$157,0),MATCH('Buying nGRPs'!S$9,'Jan 2019'!$G$1:$BK$1,0))/SUMIFS(Summary!$D:$D,Summary!$A:$A,'Buying nGRPs'!$A24),"")</f>
        <v/>
      </c>
      <c r="T24" s="158" t="str">
        <f>IFERROR(INDEX('Jan 2019'!$G$3:$BK$160,MATCH('Buying nGRPs'!$A24,'Jan 2019'!$A$3:$A$157,0),MATCH('Buying nGRPs'!T$9,'Jan 2019'!$G$1:$BK$1,0))/SUMIFS(Summary!$D:$D,Summary!$A:$A,'Buying nGRPs'!$A24),"")</f>
        <v/>
      </c>
      <c r="U24" s="158" t="str">
        <f>IFERROR(INDEX('Jan 2019'!$G$3:$BK$160,MATCH('Buying nGRPs'!$A24,'Jan 2019'!$A$3:$A$157,0),MATCH('Buying nGRPs'!U$9,'Jan 2019'!$G$1:$BK$1,0))/SUMIFS(Summary!$D:$D,Summary!$A:$A,'Buying nGRPs'!$A24),"")</f>
        <v/>
      </c>
      <c r="V24" s="158" t="str">
        <f>IFERROR(INDEX('Jan 2019'!$G$3:$BK$160,MATCH('Buying nGRPs'!$A24,'Jan 2019'!$A$3:$A$157,0),MATCH('Buying nGRPs'!V$9,'Jan 2019'!$G$1:$BK$1,0))/SUMIFS(Summary!$D:$D,Summary!$A:$A,'Buying nGRPs'!$A24),"")</f>
        <v/>
      </c>
      <c r="W24" s="158" t="str">
        <f>IFERROR(INDEX('Jan 2019'!$G$3:$BK$160,MATCH('Buying nGRPs'!$A24,'Jan 2019'!$A$3:$A$157,0),MATCH('Buying nGRPs'!W$9,'Jan 2019'!$G$1:$BK$1,0))/SUMIFS(Summary!$D:$D,Summary!$A:$A,'Buying nGRPs'!$A24),"")</f>
        <v/>
      </c>
      <c r="X24" s="158" t="str">
        <f>IFERROR(INDEX('Jan 2019'!$G$3:$BK$160,MATCH('Buying nGRPs'!$A24,'Jan 2019'!$A$3:$A$157,0),MATCH('Buying nGRPs'!X$9,'Jan 2019'!$G$1:$BK$1,0))/SUMIFS(Summary!$D:$D,Summary!$A:$A,'Buying nGRPs'!$A24),"")</f>
        <v/>
      </c>
      <c r="Y24" s="158" t="str">
        <f>IFERROR(INDEX('Jan 2019'!$G$3:$BK$160,MATCH('Buying nGRPs'!$A24,'Jan 2019'!$A$3:$A$157,0),MATCH('Buying nGRPs'!Y$9,'Jan 2019'!$G$1:$BK$1,0))/SUMIFS(Summary!$D:$D,Summary!$A:$A,'Buying nGRPs'!$A24),"")</f>
        <v/>
      </c>
      <c r="Z24" s="158" t="str">
        <f>IFERROR(INDEX('Jan 2019'!$G$3:$BK$160,MATCH('Buying nGRPs'!$A24,'Jan 2019'!$A$3:$A$157,0),MATCH('Buying nGRPs'!Z$9,'Jan 2019'!$G$1:$BK$1,0))/SUMIFS(Summary!$D:$D,Summary!$A:$A,'Buying nGRPs'!$A24),"")</f>
        <v/>
      </c>
      <c r="AA24" s="158" t="str">
        <f>IFERROR(INDEX('Jan 2019'!$G$3:$BK$160,MATCH('Buying nGRPs'!$A24,'Jan 2019'!$A$3:$A$157,0),MATCH('Buying nGRPs'!AA$9,'Jan 2019'!$G$1:$BK$1,0))/SUMIFS(Summary!$D:$D,Summary!$A:$A,'Buying nGRPs'!$A24),"")</f>
        <v/>
      </c>
      <c r="AB24" s="158" t="str">
        <f>IFERROR(INDEX('Jan 2019'!$G$3:$BK$160,MATCH('Buying nGRPs'!$A24,'Jan 2019'!$A$3:$A$157,0),MATCH('Buying nGRPs'!AB$9,'Jan 2019'!$G$1:$BK$1,0))/SUMIFS(Summary!$D:$D,Summary!$A:$A,'Buying nGRPs'!$A24),"")</f>
        <v/>
      </c>
      <c r="AC24" s="158" t="str">
        <f>IFERROR(INDEX('Jan 2019'!$G$3:$BK$160,MATCH('Buying nGRPs'!$A24,'Jan 2019'!$A$3:$A$157,0),MATCH('Buying nGRPs'!AC$9,'Jan 2019'!$G$1:$BK$1,0))/SUMIFS(Summary!$D:$D,Summary!$A:$A,'Buying nGRPs'!$A24),"")</f>
        <v/>
      </c>
      <c r="AD24" s="158" t="str">
        <f>IFERROR(INDEX('Jan 2019'!$G$3:$BK$160,MATCH('Buying nGRPs'!$A24,'Jan 2019'!$A$3:$A$157,0),MATCH('Buying nGRPs'!AD$9,'Jan 2019'!$G$1:$BK$1,0))/SUMIFS(Summary!$D:$D,Summary!$A:$A,'Buying nGRPs'!$A24),"")</f>
        <v/>
      </c>
      <c r="AE24" s="158" t="str">
        <f>IFERROR(INDEX('Jan 2019'!$G$3:$BK$160,MATCH('Buying nGRPs'!$A24,'Jan 2019'!$A$3:$A$157,0),MATCH('Buying nGRPs'!AE$9,'Jan 2019'!$G$1:$BK$1,0))/SUMIFS(Summary!$D:$D,Summary!$A:$A,'Buying nGRPs'!$A24),"")</f>
        <v/>
      </c>
      <c r="AF24" s="158" t="str">
        <f>IFERROR(INDEX('Jan 2019'!$G$3:$BK$160,MATCH('Buying nGRPs'!$A24,'Jan 2019'!$A$3:$A$157,0),MATCH('Buying nGRPs'!AF$9,'Jan 2019'!$G$1:$BK$1,0))/SUMIFS(Summary!$D:$D,Summary!$A:$A,'Buying nGRPs'!$A24),"")</f>
        <v/>
      </c>
      <c r="AG24" s="158" t="str">
        <f>IFERROR(INDEX('Jan 2019'!$G$3:$BK$160,MATCH('Buying nGRPs'!$A24,'Jan 2019'!$A$3:$A$157,0),MATCH('Buying nGRPs'!AG$9,'Jan 2019'!$G$1:$BK$1,0))/SUMIFS(Summary!$D:$D,Summary!$A:$A,'Buying nGRPs'!$A24),"")</f>
        <v/>
      </c>
      <c r="AH24" s="158" t="str">
        <f>IFERROR(INDEX('Jan 2019'!$G$3:$BK$160,MATCH('Buying nGRPs'!$A24,'Jan 2019'!$A$3:$A$157,0),MATCH('Buying nGRPs'!AH$9,'Jan 2019'!$G$1:$BK$1,0))/SUMIFS(Summary!$D:$D,Summary!$A:$A,'Buying nGRPs'!$A24),"")</f>
        <v/>
      </c>
      <c r="AI24" s="158" t="str">
        <f>IFERROR(INDEX('Jan 2019'!$G$3:$BK$160,MATCH('Buying nGRPs'!$A24,'Jan 2019'!$A$3:$A$157,0),MATCH('Buying nGRPs'!AI$9,'Jan 2019'!$G$1:$BK$1,0))/SUMIFS(Summary!$D:$D,Summary!$A:$A,'Buying nGRPs'!$A24),"")</f>
        <v/>
      </c>
      <c r="AJ24" s="158" t="str">
        <f>IFERROR(INDEX('Jan 2019'!$G$3:$BK$160,MATCH('Buying nGRPs'!$A24,'Jan 2019'!$A$3:$A$157,0),MATCH('Buying nGRPs'!AJ$9,'Jan 2019'!$G$1:$BK$1,0))/SUMIFS(Summary!$D:$D,Summary!$A:$A,'Buying nGRPs'!$A24),"")</f>
        <v/>
      </c>
      <c r="AK24" s="158" t="str">
        <f>IFERROR(INDEX('Jan 2019'!$G$3:$BK$160,MATCH('Buying nGRPs'!$A24,'Jan 2019'!$A$3:$A$157,0),MATCH('Buying nGRPs'!AK$9,'Jan 2019'!$G$1:$BK$1,0))/SUMIFS(Summary!$D:$D,Summary!$A:$A,'Buying nGRPs'!$A24),"")</f>
        <v/>
      </c>
      <c r="AL24" s="158" t="str">
        <f>IFERROR(INDEX('Jan 2019'!$G$3:$BK$160,MATCH('Buying nGRPs'!$A24,'Jan 2019'!$A$3:$A$157,0),MATCH('Buying nGRPs'!AL$9,'Jan 2019'!$G$1:$BK$1,0))/SUMIFS(Summary!$D:$D,Summary!$A:$A,'Buying nGRPs'!$A24),"")</f>
        <v/>
      </c>
      <c r="AM24" s="158" t="str">
        <f>IFERROR(INDEX('Jan 2019'!$G$3:$BK$160,MATCH('Buying nGRPs'!$A24,'Jan 2019'!$A$3:$A$157,0),MATCH('Buying nGRPs'!AM$9,'Jan 2019'!$G$1:$BK$1,0))/SUMIFS(Summary!$D:$D,Summary!$A:$A,'Buying nGRPs'!$A24),"")</f>
        <v/>
      </c>
      <c r="AN24" s="158" t="str">
        <f>IFERROR(INDEX('Jan 2019'!$G$3:$BK$160,MATCH('Buying nGRPs'!$A24,'Jan 2019'!$A$3:$A$157,0),MATCH('Buying nGRPs'!AN$9,'Jan 2019'!$G$1:$BK$1,0))/SUMIFS(Summary!$D:$D,Summary!$A:$A,'Buying nGRPs'!$A24),"")</f>
        <v/>
      </c>
      <c r="AO24" s="158" t="str">
        <f>IFERROR(INDEX('Jan 2019'!$G$3:$BK$160,MATCH('Buying nGRPs'!$A24,'Jan 2019'!$A$3:$A$157,0),MATCH('Buying nGRPs'!AO$9,'Jan 2019'!$G$1:$BK$1,0))/SUMIFS(Summary!$D:$D,Summary!$A:$A,'Buying nGRPs'!$A24),"")</f>
        <v/>
      </c>
      <c r="AP24" s="158" t="str">
        <f>IFERROR(INDEX('Jan 2019'!$G$3:$BK$160,MATCH('Buying nGRPs'!$A24,'Jan 2019'!$A$3:$A$157,0),MATCH('Buying nGRPs'!AP$9,'Jan 2019'!$G$1:$BK$1,0))/SUMIFS(Summary!$D:$D,Summary!$A:$A,'Buying nGRPs'!$A24),"")</f>
        <v/>
      </c>
      <c r="AQ24" s="158" t="str">
        <f>IFERROR(INDEX('Jan 2019'!$G$3:$BK$160,MATCH('Buying nGRPs'!$A24,'Jan 2019'!$A$3:$A$157,0),MATCH('Buying nGRPs'!AQ$9,'Jan 2019'!$G$1:$BK$1,0))/SUMIFS(Summary!$D:$D,Summary!$A:$A,'Buying nGRPs'!$A24),"")</f>
        <v/>
      </c>
      <c r="AR24" s="158" t="str">
        <f>IFERROR(INDEX('Jan 2019'!$G$3:$BK$160,MATCH('Buying nGRPs'!$A24,'Jan 2019'!$A$3:$A$157,0),MATCH('Buying nGRPs'!AR$9,'Jan 2019'!$G$1:$BK$1,0))/SUMIFS(Summary!$D:$D,Summary!$A:$A,'Buying nGRPs'!$A24),"")</f>
        <v/>
      </c>
      <c r="AS24" s="158" t="str">
        <f>IFERROR(INDEX('Jan 2019'!$G$3:$BK$160,MATCH('Buying nGRPs'!$A24,'Jan 2019'!$A$3:$A$157,0),MATCH('Buying nGRPs'!AS$9,'Jan 2019'!$G$1:$BK$1,0))/SUMIFS(Summary!$D:$D,Summary!$A:$A,'Buying nGRPs'!$A24),"")</f>
        <v/>
      </c>
      <c r="AT24" s="158" t="str">
        <f>IFERROR(INDEX('Jan 2019'!$G$3:$BK$160,MATCH('Buying nGRPs'!$A24,'Jan 2019'!$A$3:$A$157,0),MATCH('Buying nGRPs'!AT$9,'Jan 2019'!$G$1:$BK$1,0))/SUMIFS(Summary!$D:$D,Summary!$A:$A,'Buying nGRPs'!$A24),"")</f>
        <v/>
      </c>
      <c r="AU24" s="158" t="str">
        <f>IFERROR(INDEX('Jan 2019'!$G$3:$BK$160,MATCH('Buying nGRPs'!$A24,'Jan 2019'!$A$3:$A$157,0),MATCH('Buying nGRPs'!AU$9,'Jan 2019'!$G$1:$BK$1,0))/SUMIFS(Summary!$D:$D,Summary!$A:$A,'Buying nGRPs'!$A24),"")</f>
        <v/>
      </c>
      <c r="AV24" s="158" t="str">
        <f>IFERROR(INDEX('Jan 2019'!$G$3:$BK$160,MATCH('Buying nGRPs'!$A24,'Jan 2019'!$A$3:$A$157,0),MATCH('Buying nGRPs'!AV$9,'Jan 2019'!$G$1:$BK$1,0))/SUMIFS(Summary!$D:$D,Summary!$A:$A,'Buying nGRPs'!$A24),"")</f>
        <v/>
      </c>
      <c r="AW24" s="158" t="str">
        <f>IFERROR(INDEX('Jan 2019'!$G$3:$BK$160,MATCH('Buying nGRPs'!$A24,'Jan 2019'!$A$3:$A$157,0),MATCH('Buying nGRPs'!AW$9,'Jan 2019'!$G$1:$BK$1,0))/SUMIFS(Summary!$D:$D,Summary!$A:$A,'Buying nGRPs'!$A24),"")</f>
        <v/>
      </c>
      <c r="AX24" s="158" t="str">
        <f>IFERROR(INDEX('Jan 2019'!$G$3:$BK$160,MATCH('Buying nGRPs'!$A24,'Jan 2019'!$A$3:$A$157,0),MATCH('Buying nGRPs'!AX$9,'Jan 2019'!$G$1:$BK$1,0))/SUMIFS(Summary!$D:$D,Summary!$A:$A,'Buying nGRPs'!$A24),"")</f>
        <v/>
      </c>
      <c r="AY24" s="158" t="str">
        <f>IFERROR(INDEX('Jan 2019'!$G$3:$BK$160,MATCH('Buying nGRPs'!$A24,'Jan 2019'!$A$3:$A$157,0),MATCH('Buying nGRPs'!AY$9,'Jan 2019'!$G$1:$BK$1,0))/SUMIFS(Summary!$D:$D,Summary!$A:$A,'Buying nGRPs'!$A24),"")</f>
        <v/>
      </c>
      <c r="AZ24" s="158" t="str">
        <f>IFERROR(INDEX('Jan 2019'!$G$3:$BK$160,MATCH('Buying nGRPs'!$A24,'Jan 2019'!$A$3:$A$157,0),MATCH('Buying nGRPs'!AZ$9,'Jan 2019'!$G$1:$BK$1,0))/SUMIFS(Summary!$D:$D,Summary!$A:$A,'Buying nGRPs'!$A24),"")</f>
        <v/>
      </c>
      <c r="BA24" s="158" t="str">
        <f>IFERROR(INDEX('Jan 2019'!$G$3:$BK$160,MATCH('Buying nGRPs'!$A24,'Jan 2019'!$A$3:$A$157,0),MATCH('Buying nGRPs'!BA$9,'Jan 2019'!$G$1:$BK$1,0))/SUMIFS(Summary!$D:$D,Summary!$A:$A,'Buying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0.19819819819819817</v>
      </c>
      <c r="C25" s="192">
        <f t="shared" si="19"/>
        <v>1.9819819819819818E-7</v>
      </c>
      <c r="D25" s="48">
        <f t="shared" si="20"/>
        <v>0</v>
      </c>
      <c r="E25" s="138">
        <f t="shared" ref="E25:E26" si="24">D25-B25</f>
        <v>-0.19819819819819817</v>
      </c>
      <c r="F25" s="93" t="s">
        <v>46</v>
      </c>
      <c r="G25" s="158" t="str">
        <f>IFERROR(INDEX('Jan 2019'!$G$3:$BK$160,MATCH('Buying nGRPs'!$A25,'Jan 2019'!$A$3:$A$157,0),MATCH('Buying nGRPs'!G$9,'Jan 2019'!$G$1:$BK$1,0))/SUMIFS(Summary!$D:$D,Summary!$A:$A,'Buying nGRPs'!$A25),"")</f>
        <v/>
      </c>
      <c r="H25" s="158" t="str">
        <f>IFERROR(INDEX('Jan 2019'!$G$3:$BK$160,MATCH('Buying nGRPs'!$A25,'Jan 2019'!$A$3:$A$157,0),MATCH('Buying nGRPs'!H$9,'Jan 2019'!$G$1:$BK$1,0))/SUMIFS(Summary!$D:$D,Summary!$A:$A,'Buying nGRPs'!$A25),"")</f>
        <v/>
      </c>
      <c r="I25" s="158" t="str">
        <f>IFERROR(INDEX('Jan 2019'!$G$3:$BK$160,MATCH('Buying nGRPs'!$A25,'Jan 2019'!$A$3:$A$157,0),MATCH('Buying nGRPs'!I$9,'Jan 2019'!$G$1:$BK$1,0))/SUMIFS(Summary!$D:$D,Summary!$A:$A,'Buying nGRPs'!$A25),"")</f>
        <v/>
      </c>
      <c r="J25" s="158">
        <f>IFERROR(INDEX('Jan 2019'!$G$3:$BK$160,MATCH('Buying nGRPs'!$A25,'Jan 2019'!$A$3:$A$157,0),MATCH('Buying nGRPs'!J$9,'Jan 2019'!$G$1:$BK$1,0))/SUMIFS(Summary!$D:$D,Summary!$A:$A,'Buying nGRPs'!$A25),"")</f>
        <v>0</v>
      </c>
      <c r="K25" s="158" t="str">
        <f>IFERROR(INDEX('Jan 2019'!$G$3:$BK$160,MATCH('Buying nGRPs'!$A25,'Jan 2019'!$A$3:$A$157,0),MATCH('Buying nGRPs'!K$9,'Jan 2019'!$G$1:$BK$1,0))/SUMIFS(Summary!$D:$D,Summary!$A:$A,'Buying nGRPs'!$A25),"")</f>
        <v/>
      </c>
      <c r="L25" s="158" t="str">
        <f>IFERROR(INDEX('Jan 2019'!$G$3:$BK$160,MATCH('Buying nGRPs'!$A25,'Jan 2019'!$A$3:$A$157,0),MATCH('Buying nGRPs'!L$9,'Jan 2019'!$G$1:$BK$1,0))/SUMIFS(Summary!$D:$D,Summary!$A:$A,'Buying nGRPs'!$A25),"")</f>
        <v/>
      </c>
      <c r="M25" s="158" t="str">
        <f>IFERROR(INDEX('Jan 2019'!$G$3:$BK$160,MATCH('Buying nGRPs'!$A25,'Jan 2019'!$A$3:$A$157,0),MATCH('Buying nGRPs'!M$9,'Jan 2019'!$G$1:$BK$1,0))/SUMIFS(Summary!$D:$D,Summary!$A:$A,'Buying nGRPs'!$A25),"")</f>
        <v/>
      </c>
      <c r="N25" s="158" t="str">
        <f>IFERROR(INDEX('Jan 2019'!$G$3:$BK$160,MATCH('Buying nGRPs'!$A25,'Jan 2019'!$A$3:$A$157,0),MATCH('Buying nGRPs'!N$9,'Jan 2019'!$G$1:$BK$1,0))/SUMIFS(Summary!$D:$D,Summary!$A:$A,'Buying nGRPs'!$A25),"")</f>
        <v/>
      </c>
      <c r="O25" s="158" t="str">
        <f>IFERROR(INDEX('Jan 2019'!$G$3:$BK$160,MATCH('Buying nGRPs'!$A25,'Jan 2019'!$A$3:$A$157,0),MATCH('Buying nGRPs'!O$9,'Jan 2019'!$G$1:$BK$1,0))/SUMIFS(Summary!$D:$D,Summary!$A:$A,'Buying nGRPs'!$A25),"")</f>
        <v/>
      </c>
      <c r="P25" s="158" t="str">
        <f>IFERROR(INDEX('Jan 2019'!$G$3:$BK$160,MATCH('Buying nGRPs'!$A25,'Jan 2019'!$A$3:$A$157,0),MATCH('Buying nGRPs'!P$9,'Jan 2019'!$G$1:$BK$1,0))/SUMIFS(Summary!$D:$D,Summary!$A:$A,'Buying nGRPs'!$A25),"")</f>
        <v/>
      </c>
      <c r="Q25" s="158" t="str">
        <f>IFERROR(INDEX('Jan 2019'!$G$3:$BK$160,MATCH('Buying nGRPs'!$A25,'Jan 2019'!$A$3:$A$157,0),MATCH('Buying nGRPs'!Q$9,'Jan 2019'!$G$1:$BK$1,0))/SUMIFS(Summary!$D:$D,Summary!$A:$A,'Buying nGRPs'!$A25),"")</f>
        <v/>
      </c>
      <c r="R25" s="158" t="str">
        <f>IFERROR(INDEX('Jan 2019'!$G$3:$BK$160,MATCH('Buying nGRPs'!$A25,'Jan 2019'!$A$3:$A$157,0),MATCH('Buying nGRPs'!R$9,'Jan 2019'!$G$1:$BK$1,0))/SUMIFS(Summary!$D:$D,Summary!$A:$A,'Buying nGRPs'!$A25),"")</f>
        <v/>
      </c>
      <c r="S25" s="158" t="str">
        <f>IFERROR(INDEX('Jan 2019'!$G$3:$BK$160,MATCH('Buying nGRPs'!$A25,'Jan 2019'!$A$3:$A$157,0),MATCH('Buying nGRPs'!S$9,'Jan 2019'!$G$1:$BK$1,0))/SUMIFS(Summary!$D:$D,Summary!$A:$A,'Buying nGRPs'!$A25),"")</f>
        <v/>
      </c>
      <c r="T25" s="158" t="str">
        <f>IFERROR(INDEX('Jan 2019'!$G$3:$BK$160,MATCH('Buying nGRPs'!$A25,'Jan 2019'!$A$3:$A$157,0),MATCH('Buying nGRPs'!T$9,'Jan 2019'!$G$1:$BK$1,0))/SUMIFS(Summary!$D:$D,Summary!$A:$A,'Buying nGRPs'!$A25),"")</f>
        <v/>
      </c>
      <c r="U25" s="158" t="str">
        <f>IFERROR(INDEX('Jan 2019'!$G$3:$BK$160,MATCH('Buying nGRPs'!$A25,'Jan 2019'!$A$3:$A$157,0),MATCH('Buying nGRPs'!U$9,'Jan 2019'!$G$1:$BK$1,0))/SUMIFS(Summary!$D:$D,Summary!$A:$A,'Buying nGRPs'!$A25),"")</f>
        <v/>
      </c>
      <c r="V25" s="158" t="str">
        <f>IFERROR(INDEX('Jan 2019'!$G$3:$BK$160,MATCH('Buying nGRPs'!$A25,'Jan 2019'!$A$3:$A$157,0),MATCH('Buying nGRPs'!V$9,'Jan 2019'!$G$1:$BK$1,0))/SUMIFS(Summary!$D:$D,Summary!$A:$A,'Buying nGRPs'!$A25),"")</f>
        <v/>
      </c>
      <c r="W25" s="158" t="str">
        <f>IFERROR(INDEX('Jan 2019'!$G$3:$BK$160,MATCH('Buying nGRPs'!$A25,'Jan 2019'!$A$3:$A$157,0),MATCH('Buying nGRPs'!W$9,'Jan 2019'!$G$1:$BK$1,0))/SUMIFS(Summary!$D:$D,Summary!$A:$A,'Buying nGRPs'!$A25),"")</f>
        <v/>
      </c>
      <c r="X25" s="158" t="str">
        <f>IFERROR(INDEX('Jan 2019'!$G$3:$BK$160,MATCH('Buying nGRPs'!$A25,'Jan 2019'!$A$3:$A$157,0),MATCH('Buying nGRPs'!X$9,'Jan 2019'!$G$1:$BK$1,0))/SUMIFS(Summary!$D:$D,Summary!$A:$A,'Buying nGRPs'!$A25),"")</f>
        <v/>
      </c>
      <c r="Y25" s="158" t="str">
        <f>IFERROR(INDEX('Jan 2019'!$G$3:$BK$160,MATCH('Buying nGRPs'!$A25,'Jan 2019'!$A$3:$A$157,0),MATCH('Buying nGRPs'!Y$9,'Jan 2019'!$G$1:$BK$1,0))/SUMIFS(Summary!$D:$D,Summary!$A:$A,'Buying nGRPs'!$A25),"")</f>
        <v/>
      </c>
      <c r="Z25" s="158" t="str">
        <f>IFERROR(INDEX('Jan 2019'!$G$3:$BK$160,MATCH('Buying nGRPs'!$A25,'Jan 2019'!$A$3:$A$157,0),MATCH('Buying nGRPs'!Z$9,'Jan 2019'!$G$1:$BK$1,0))/SUMIFS(Summary!$D:$D,Summary!$A:$A,'Buying nGRPs'!$A25),"")</f>
        <v/>
      </c>
      <c r="AA25" s="158" t="str">
        <f>IFERROR(INDEX('Jan 2019'!$G$3:$BK$160,MATCH('Buying nGRPs'!$A25,'Jan 2019'!$A$3:$A$157,0),MATCH('Buying nGRPs'!AA$9,'Jan 2019'!$G$1:$BK$1,0))/SUMIFS(Summary!$D:$D,Summary!$A:$A,'Buying nGRPs'!$A25),"")</f>
        <v/>
      </c>
      <c r="AB25" s="158" t="str">
        <f>IFERROR(INDEX('Jan 2019'!$G$3:$BK$160,MATCH('Buying nGRPs'!$A25,'Jan 2019'!$A$3:$A$157,0),MATCH('Buying nGRPs'!AB$9,'Jan 2019'!$G$1:$BK$1,0))/SUMIFS(Summary!$D:$D,Summary!$A:$A,'Buying nGRPs'!$A25),"")</f>
        <v/>
      </c>
      <c r="AC25" s="158">
        <f>IFERROR(INDEX('Jan 2019'!$G$3:$BK$160,MATCH('Buying nGRPs'!$A25,'Jan 2019'!$A$3:$A$157,0),MATCH('Buying nGRPs'!AC$9,'Jan 2019'!$G$1:$BK$1,0))/SUMIFS(Summary!$D:$D,Summary!$A:$A,'Buying nGRPs'!$A25),"")</f>
        <v>0</v>
      </c>
      <c r="AD25" s="158">
        <f>IFERROR(INDEX('Jan 2019'!$G$3:$BK$160,MATCH('Buying nGRPs'!$A25,'Jan 2019'!$A$3:$A$157,0),MATCH('Buying nGRPs'!AD$9,'Jan 2019'!$G$1:$BK$1,0))/SUMIFS(Summary!$D:$D,Summary!$A:$A,'Buying nGRPs'!$A25),"")</f>
        <v>0.15315315315315314</v>
      </c>
      <c r="AE25" s="158" t="str">
        <f>IFERROR(INDEX('Jan 2019'!$G$3:$BK$160,MATCH('Buying nGRPs'!$A25,'Jan 2019'!$A$3:$A$157,0),MATCH('Buying nGRPs'!AE$9,'Jan 2019'!$G$1:$BK$1,0))/SUMIFS(Summary!$D:$D,Summary!$A:$A,'Buying nGRPs'!$A25),"")</f>
        <v/>
      </c>
      <c r="AF25" s="158" t="str">
        <f>IFERROR(INDEX('Jan 2019'!$G$3:$BK$160,MATCH('Buying nGRPs'!$A25,'Jan 2019'!$A$3:$A$157,0),MATCH('Buying nGRPs'!AF$9,'Jan 2019'!$G$1:$BK$1,0))/SUMIFS(Summary!$D:$D,Summary!$A:$A,'Buying nGRPs'!$A25),"")</f>
        <v/>
      </c>
      <c r="AG25" s="158" t="str">
        <f>IFERROR(INDEX('Jan 2019'!$G$3:$BK$160,MATCH('Buying nGRPs'!$A25,'Jan 2019'!$A$3:$A$157,0),MATCH('Buying nGRPs'!AG$9,'Jan 2019'!$G$1:$BK$1,0))/SUMIFS(Summary!$D:$D,Summary!$A:$A,'Buying nGRPs'!$A25),"")</f>
        <v/>
      </c>
      <c r="AH25" s="158">
        <f>IFERROR(INDEX('Jan 2019'!$G$3:$BK$160,MATCH('Buying nGRPs'!$A25,'Jan 2019'!$A$3:$A$157,0),MATCH('Buying nGRPs'!AH$9,'Jan 2019'!$G$1:$BK$1,0))/SUMIFS(Summary!$D:$D,Summary!$A:$A,'Buying nGRPs'!$A25),"")</f>
        <v>4.5045045045045043E-2</v>
      </c>
      <c r="AI25" s="158" t="str">
        <f>IFERROR(INDEX('Jan 2019'!$G$3:$BK$160,MATCH('Buying nGRPs'!$A25,'Jan 2019'!$A$3:$A$157,0),MATCH('Buying nGRPs'!AI$9,'Jan 2019'!$G$1:$BK$1,0))/SUMIFS(Summary!$D:$D,Summary!$A:$A,'Buying nGRPs'!$A25),"")</f>
        <v/>
      </c>
      <c r="AJ25" s="158" t="str">
        <f>IFERROR(INDEX('Jan 2019'!$G$3:$BK$160,MATCH('Buying nGRPs'!$A25,'Jan 2019'!$A$3:$A$157,0),MATCH('Buying nGRPs'!AJ$9,'Jan 2019'!$G$1:$BK$1,0))/SUMIFS(Summary!$D:$D,Summary!$A:$A,'Buying nGRPs'!$A25),"")</f>
        <v/>
      </c>
      <c r="AK25" s="158">
        <f>IFERROR(INDEX('Jan 2019'!$G$3:$BK$160,MATCH('Buying nGRPs'!$A25,'Jan 2019'!$A$3:$A$157,0),MATCH('Buying nGRPs'!AK$9,'Jan 2019'!$G$1:$BK$1,0))/SUMIFS(Summary!$D:$D,Summary!$A:$A,'Buying nGRPs'!$A25),"")</f>
        <v>0</v>
      </c>
      <c r="AL25" s="158">
        <f>IFERROR(INDEX('Jan 2019'!$G$3:$BK$160,MATCH('Buying nGRPs'!$A25,'Jan 2019'!$A$3:$A$157,0),MATCH('Buying nGRPs'!AL$9,'Jan 2019'!$G$1:$BK$1,0))/SUMIFS(Summary!$D:$D,Summary!$A:$A,'Buying nGRPs'!$A25),"")</f>
        <v>0</v>
      </c>
      <c r="AM25" s="158" t="str">
        <f>IFERROR(INDEX('Jan 2019'!$G$3:$BK$160,MATCH('Buying nGRPs'!$A25,'Jan 2019'!$A$3:$A$157,0),MATCH('Buying nGRPs'!AM$9,'Jan 2019'!$G$1:$BK$1,0))/SUMIFS(Summary!$D:$D,Summary!$A:$A,'Buying nGRPs'!$A25),"")</f>
        <v/>
      </c>
      <c r="AN25" s="158">
        <f>IFERROR(INDEX('Jan 2019'!$G$3:$BK$160,MATCH('Buying nGRPs'!$A25,'Jan 2019'!$A$3:$A$157,0),MATCH('Buying nGRPs'!AN$9,'Jan 2019'!$G$1:$BK$1,0))/SUMIFS(Summary!$D:$D,Summary!$A:$A,'Buying nGRPs'!$A25),"")</f>
        <v>0</v>
      </c>
      <c r="AO25" s="158">
        <f>IFERROR(INDEX('Jan 2019'!$G$3:$BK$160,MATCH('Buying nGRPs'!$A25,'Jan 2019'!$A$3:$A$157,0),MATCH('Buying nGRPs'!AO$9,'Jan 2019'!$G$1:$BK$1,0))/SUMIFS(Summary!$D:$D,Summary!$A:$A,'Buying nGRPs'!$A25),"")</f>
        <v>0</v>
      </c>
      <c r="AP25" s="158" t="str">
        <f>IFERROR(INDEX('Jan 2019'!$G$3:$BK$160,MATCH('Buying nGRPs'!$A25,'Jan 2019'!$A$3:$A$157,0),MATCH('Buying nGRPs'!AP$9,'Jan 2019'!$G$1:$BK$1,0))/SUMIFS(Summary!$D:$D,Summary!$A:$A,'Buying nGRPs'!$A25),"")</f>
        <v/>
      </c>
      <c r="AQ25" s="158" t="str">
        <f>IFERROR(INDEX('Jan 2019'!$G$3:$BK$160,MATCH('Buying nGRPs'!$A25,'Jan 2019'!$A$3:$A$157,0),MATCH('Buying nGRPs'!AQ$9,'Jan 2019'!$G$1:$BK$1,0))/SUMIFS(Summary!$D:$D,Summary!$A:$A,'Buying nGRPs'!$A25),"")</f>
        <v/>
      </c>
      <c r="AR25" s="158">
        <f>IFERROR(INDEX('Jan 2019'!$G$3:$BK$160,MATCH('Buying nGRPs'!$A25,'Jan 2019'!$A$3:$A$157,0),MATCH('Buying nGRPs'!AR$9,'Jan 2019'!$G$1:$BK$1,0))/SUMIFS(Summary!$D:$D,Summary!$A:$A,'Buying nGRPs'!$A25),"")</f>
        <v>0</v>
      </c>
      <c r="AS25" s="158" t="str">
        <f>IFERROR(INDEX('Jan 2019'!$G$3:$BK$160,MATCH('Buying nGRPs'!$A25,'Jan 2019'!$A$3:$A$157,0),MATCH('Buying nGRPs'!AS$9,'Jan 2019'!$G$1:$BK$1,0))/SUMIFS(Summary!$D:$D,Summary!$A:$A,'Buying nGRPs'!$A25),"")</f>
        <v/>
      </c>
      <c r="AT25" s="158" t="str">
        <f>IFERROR(INDEX('Jan 2019'!$G$3:$BK$160,MATCH('Buying nGRPs'!$A25,'Jan 2019'!$A$3:$A$157,0),MATCH('Buying nGRPs'!AT$9,'Jan 2019'!$G$1:$BK$1,0))/SUMIFS(Summary!$D:$D,Summary!$A:$A,'Buying nGRPs'!$A25),"")</f>
        <v/>
      </c>
      <c r="AU25" s="158" t="str">
        <f>IFERROR(INDEX('Jan 2019'!$G$3:$BK$160,MATCH('Buying nGRPs'!$A25,'Jan 2019'!$A$3:$A$157,0),MATCH('Buying nGRPs'!AU$9,'Jan 2019'!$G$1:$BK$1,0))/SUMIFS(Summary!$D:$D,Summary!$A:$A,'Buying nGRPs'!$A25),"")</f>
        <v/>
      </c>
      <c r="AV25" s="158" t="str">
        <f>IFERROR(INDEX('Jan 2019'!$G$3:$BK$160,MATCH('Buying nGRPs'!$A25,'Jan 2019'!$A$3:$A$157,0),MATCH('Buying nGRPs'!AV$9,'Jan 2019'!$G$1:$BK$1,0))/SUMIFS(Summary!$D:$D,Summary!$A:$A,'Buying nGRPs'!$A25),"")</f>
        <v/>
      </c>
      <c r="AW25" s="158" t="str">
        <f>IFERROR(INDEX('Jan 2019'!$G$3:$BK$160,MATCH('Buying nGRPs'!$A25,'Jan 2019'!$A$3:$A$157,0),MATCH('Buying nGRPs'!AW$9,'Jan 2019'!$G$1:$BK$1,0))/SUMIFS(Summary!$D:$D,Summary!$A:$A,'Buying nGRPs'!$A25),"")</f>
        <v/>
      </c>
      <c r="AX25" s="158">
        <f>IFERROR(INDEX('Jan 2019'!$G$3:$BK$160,MATCH('Buying nGRPs'!$A25,'Jan 2019'!$A$3:$A$157,0),MATCH('Buying nGRPs'!AX$9,'Jan 2019'!$G$1:$BK$1,0))/SUMIFS(Summary!$D:$D,Summary!$A:$A,'Buying nGRPs'!$A25),"")</f>
        <v>0</v>
      </c>
      <c r="AY25" s="158">
        <f>IFERROR(INDEX('Jan 2019'!$G$3:$BK$160,MATCH('Buying nGRPs'!$A25,'Jan 2019'!$A$3:$A$157,0),MATCH('Buying nGRPs'!AY$9,'Jan 2019'!$G$1:$BK$1,0))/SUMIFS(Summary!$D:$D,Summary!$A:$A,'Buying nGRPs'!$A25),"")</f>
        <v>0</v>
      </c>
      <c r="AZ25" s="158">
        <f>IFERROR(INDEX('Jan 2019'!$G$3:$BK$160,MATCH('Buying nGRPs'!$A25,'Jan 2019'!$A$3:$A$157,0),MATCH('Buying nGRPs'!AZ$9,'Jan 2019'!$G$1:$BK$1,0))/SUMIFS(Summary!$D:$D,Summary!$A:$A,'Buying nGRPs'!$A25),"")</f>
        <v>0</v>
      </c>
      <c r="BA25" s="158">
        <f>IFERROR(INDEX('Jan 2019'!$G$3:$BK$160,MATCH('Buying nGRPs'!$A25,'Jan 2019'!$A$3:$A$157,0),MATCH('Buying nGRPs'!BA$9,'Jan 2019'!$G$1:$BK$1,0))/SUMIFS(Summary!$D:$D,Summary!$A:$A,'Buying nGRPs'!$A25),"")</f>
        <v>0</v>
      </c>
      <c r="BB25" s="11">
        <f t="shared" si="22"/>
        <v>0.19819819819819817</v>
      </c>
      <c r="BC25" s="11"/>
      <c r="BD25" s="109">
        <f t="shared" si="23"/>
        <v>-0.19819819819819817</v>
      </c>
    </row>
    <row r="26" spans="1:59" ht="15" x14ac:dyDescent="0.3">
      <c r="A26" s="80" t="s">
        <v>47</v>
      </c>
      <c r="B26" s="105">
        <f t="shared" si="18"/>
        <v>0.33290009523809516</v>
      </c>
      <c r="C26" s="192">
        <f t="shared" si="19"/>
        <v>3.3290009523809519E-7</v>
      </c>
      <c r="D26" s="48">
        <f t="shared" si="20"/>
        <v>0</v>
      </c>
      <c r="E26" s="138">
        <f t="shared" si="24"/>
        <v>-0.33290009523809516</v>
      </c>
      <c r="F26" s="93" t="s">
        <v>47</v>
      </c>
      <c r="G26" s="158" t="str">
        <f>IFERROR(INDEX('Jan 2019'!$G$3:$BK$160,MATCH('Buying nGRPs'!$A26,'Jan 2019'!$A$3:$A$157,0),MATCH('Buying nGRPs'!G$9,'Jan 2019'!$G$1:$BK$1,0))/SUMIFS(Summary!$D:$D,Summary!$A:$A,'Buying nGRPs'!$A26),"")</f>
        <v/>
      </c>
      <c r="H26" s="158" t="str">
        <f>IFERROR(INDEX('Jan 2019'!$G$3:$BK$160,MATCH('Buying nGRPs'!$A26,'Jan 2019'!$A$3:$A$157,0),MATCH('Buying nGRPs'!H$9,'Jan 2019'!$G$1:$BK$1,0))/SUMIFS(Summary!$D:$D,Summary!$A:$A,'Buying nGRPs'!$A26),"")</f>
        <v/>
      </c>
      <c r="I26" s="158" t="str">
        <f>IFERROR(INDEX('Jan 2019'!$G$3:$BK$160,MATCH('Buying nGRPs'!$A26,'Jan 2019'!$A$3:$A$157,0),MATCH('Buying nGRPs'!I$9,'Jan 2019'!$G$1:$BK$1,0))/SUMIFS(Summary!$D:$D,Summary!$A:$A,'Buying nGRPs'!$A26),"")</f>
        <v/>
      </c>
      <c r="J26" s="158">
        <f>IFERROR(INDEX('Jan 2019'!$G$3:$BK$160,MATCH('Buying nGRPs'!$A26,'Jan 2019'!$A$3:$A$157,0),MATCH('Buying nGRPs'!J$9,'Jan 2019'!$G$1:$BK$1,0))/SUMIFS(Summary!$D:$D,Summary!$A:$A,'Buying nGRPs'!$A26),"")</f>
        <v>0</v>
      </c>
      <c r="K26" s="158" t="str">
        <f>IFERROR(INDEX('Jan 2019'!$G$3:$BK$160,MATCH('Buying nGRPs'!$A26,'Jan 2019'!$A$3:$A$157,0),MATCH('Buying nGRPs'!K$9,'Jan 2019'!$G$1:$BK$1,0))/SUMIFS(Summary!$D:$D,Summary!$A:$A,'Buying nGRPs'!$A26),"")</f>
        <v/>
      </c>
      <c r="L26" s="158" t="str">
        <f>IFERROR(INDEX('Jan 2019'!$G$3:$BK$160,MATCH('Buying nGRPs'!$A26,'Jan 2019'!$A$3:$A$157,0),MATCH('Buying nGRPs'!L$9,'Jan 2019'!$G$1:$BK$1,0))/SUMIFS(Summary!$D:$D,Summary!$A:$A,'Buying nGRPs'!$A26),"")</f>
        <v/>
      </c>
      <c r="M26" s="158" t="str">
        <f>IFERROR(INDEX('Jan 2019'!$G$3:$BK$160,MATCH('Buying nGRPs'!$A26,'Jan 2019'!$A$3:$A$157,0),MATCH('Buying nGRPs'!M$9,'Jan 2019'!$G$1:$BK$1,0))/SUMIFS(Summary!$D:$D,Summary!$A:$A,'Buying nGRPs'!$A26),"")</f>
        <v/>
      </c>
      <c r="N26" s="158" t="str">
        <f>IFERROR(INDEX('Jan 2019'!$G$3:$BK$160,MATCH('Buying nGRPs'!$A26,'Jan 2019'!$A$3:$A$157,0),MATCH('Buying nGRPs'!N$9,'Jan 2019'!$G$1:$BK$1,0))/SUMIFS(Summary!$D:$D,Summary!$A:$A,'Buying nGRPs'!$A26),"")</f>
        <v/>
      </c>
      <c r="O26" s="158" t="str">
        <f>IFERROR(INDEX('Jan 2019'!$G$3:$BK$160,MATCH('Buying nGRPs'!$A26,'Jan 2019'!$A$3:$A$157,0),MATCH('Buying nGRPs'!O$9,'Jan 2019'!$G$1:$BK$1,0))/SUMIFS(Summary!$D:$D,Summary!$A:$A,'Buying nGRPs'!$A26),"")</f>
        <v/>
      </c>
      <c r="P26" s="158" t="str">
        <f>IFERROR(INDEX('Jan 2019'!$G$3:$BK$160,MATCH('Buying nGRPs'!$A26,'Jan 2019'!$A$3:$A$157,0),MATCH('Buying nGRPs'!P$9,'Jan 2019'!$G$1:$BK$1,0))/SUMIFS(Summary!$D:$D,Summary!$A:$A,'Buying nGRPs'!$A26),"")</f>
        <v/>
      </c>
      <c r="Q26" s="158" t="str">
        <f>IFERROR(INDEX('Jan 2019'!$G$3:$BK$160,MATCH('Buying nGRPs'!$A26,'Jan 2019'!$A$3:$A$157,0),MATCH('Buying nGRPs'!Q$9,'Jan 2019'!$G$1:$BK$1,0))/SUMIFS(Summary!$D:$D,Summary!$A:$A,'Buying nGRPs'!$A26),"")</f>
        <v/>
      </c>
      <c r="R26" s="158" t="str">
        <f>IFERROR(INDEX('Jan 2019'!$G$3:$BK$160,MATCH('Buying nGRPs'!$A26,'Jan 2019'!$A$3:$A$157,0),MATCH('Buying nGRPs'!R$9,'Jan 2019'!$G$1:$BK$1,0))/SUMIFS(Summary!$D:$D,Summary!$A:$A,'Buying nGRPs'!$A26),"")</f>
        <v/>
      </c>
      <c r="S26" s="158" t="str">
        <f>IFERROR(INDEX('Jan 2019'!$G$3:$BK$160,MATCH('Buying nGRPs'!$A26,'Jan 2019'!$A$3:$A$157,0),MATCH('Buying nGRPs'!S$9,'Jan 2019'!$G$1:$BK$1,0))/SUMIFS(Summary!$D:$D,Summary!$A:$A,'Buying nGRPs'!$A26),"")</f>
        <v/>
      </c>
      <c r="T26" s="158" t="str">
        <f>IFERROR(INDEX('Jan 2019'!$G$3:$BK$160,MATCH('Buying nGRPs'!$A26,'Jan 2019'!$A$3:$A$157,0),MATCH('Buying nGRPs'!T$9,'Jan 2019'!$G$1:$BK$1,0))/SUMIFS(Summary!$D:$D,Summary!$A:$A,'Buying nGRPs'!$A26),"")</f>
        <v/>
      </c>
      <c r="U26" s="158" t="str">
        <f>IFERROR(INDEX('Jan 2019'!$G$3:$BK$160,MATCH('Buying nGRPs'!$A26,'Jan 2019'!$A$3:$A$157,0),MATCH('Buying nGRPs'!U$9,'Jan 2019'!$G$1:$BK$1,0))/SUMIFS(Summary!$D:$D,Summary!$A:$A,'Buying nGRPs'!$A26),"")</f>
        <v/>
      </c>
      <c r="V26" s="158" t="str">
        <f>IFERROR(INDEX('Jan 2019'!$G$3:$BK$160,MATCH('Buying nGRPs'!$A26,'Jan 2019'!$A$3:$A$157,0),MATCH('Buying nGRPs'!V$9,'Jan 2019'!$G$1:$BK$1,0))/SUMIFS(Summary!$D:$D,Summary!$A:$A,'Buying nGRPs'!$A26),"")</f>
        <v/>
      </c>
      <c r="W26" s="158" t="str">
        <f>IFERROR(INDEX('Jan 2019'!$G$3:$BK$160,MATCH('Buying nGRPs'!$A26,'Jan 2019'!$A$3:$A$157,0),MATCH('Buying nGRPs'!W$9,'Jan 2019'!$G$1:$BK$1,0))/SUMIFS(Summary!$D:$D,Summary!$A:$A,'Buying nGRPs'!$A26),"")</f>
        <v/>
      </c>
      <c r="X26" s="158" t="str">
        <f>IFERROR(INDEX('Jan 2019'!$G$3:$BK$160,MATCH('Buying nGRPs'!$A26,'Jan 2019'!$A$3:$A$157,0),MATCH('Buying nGRPs'!X$9,'Jan 2019'!$G$1:$BK$1,0))/SUMIFS(Summary!$D:$D,Summary!$A:$A,'Buying nGRPs'!$A26),"")</f>
        <v/>
      </c>
      <c r="Y26" s="158" t="str">
        <f>IFERROR(INDEX('Jan 2019'!$G$3:$BK$160,MATCH('Buying nGRPs'!$A26,'Jan 2019'!$A$3:$A$157,0),MATCH('Buying nGRPs'!Y$9,'Jan 2019'!$G$1:$BK$1,0))/SUMIFS(Summary!$D:$D,Summary!$A:$A,'Buying nGRPs'!$A26),"")</f>
        <v/>
      </c>
      <c r="Z26" s="158" t="str">
        <f>IFERROR(INDEX('Jan 2019'!$G$3:$BK$160,MATCH('Buying nGRPs'!$A26,'Jan 2019'!$A$3:$A$157,0),MATCH('Buying nGRPs'!Z$9,'Jan 2019'!$G$1:$BK$1,0))/SUMIFS(Summary!$D:$D,Summary!$A:$A,'Buying nGRPs'!$A26),"")</f>
        <v/>
      </c>
      <c r="AA26" s="158" t="str">
        <f>IFERROR(INDEX('Jan 2019'!$G$3:$BK$160,MATCH('Buying nGRPs'!$A26,'Jan 2019'!$A$3:$A$157,0),MATCH('Buying nGRPs'!AA$9,'Jan 2019'!$G$1:$BK$1,0))/SUMIFS(Summary!$D:$D,Summary!$A:$A,'Buying nGRPs'!$A26),"")</f>
        <v/>
      </c>
      <c r="AB26" s="158" t="str">
        <f>IFERROR(INDEX('Jan 2019'!$G$3:$BK$160,MATCH('Buying nGRPs'!$A26,'Jan 2019'!$A$3:$A$157,0),MATCH('Buying nGRPs'!AB$9,'Jan 2019'!$G$1:$BK$1,0))/SUMIFS(Summary!$D:$D,Summary!$A:$A,'Buying nGRPs'!$A26),"")</f>
        <v/>
      </c>
      <c r="AC26" s="158">
        <f>IFERROR(INDEX('Jan 2019'!$G$3:$BK$160,MATCH('Buying nGRPs'!$A26,'Jan 2019'!$A$3:$A$157,0),MATCH('Buying nGRPs'!AC$9,'Jan 2019'!$G$1:$BK$1,0))/SUMIFS(Summary!$D:$D,Summary!$A:$A,'Buying nGRPs'!$A26),"")</f>
        <v>4.7185809523809526E-2</v>
      </c>
      <c r="AD26" s="158">
        <f>IFERROR(INDEX('Jan 2019'!$G$3:$BK$160,MATCH('Buying nGRPs'!$A26,'Jan 2019'!$A$3:$A$157,0),MATCH('Buying nGRPs'!AD$9,'Jan 2019'!$G$1:$BK$1,0))/SUMIFS(Summary!$D:$D,Summary!$A:$A,'Buying nGRPs'!$A26),"")</f>
        <v>0.11904761904761904</v>
      </c>
      <c r="AE26" s="158" t="str">
        <f>IFERROR(INDEX('Jan 2019'!$G$3:$BK$160,MATCH('Buying nGRPs'!$A26,'Jan 2019'!$A$3:$A$157,0),MATCH('Buying nGRPs'!AE$9,'Jan 2019'!$G$1:$BK$1,0))/SUMIFS(Summary!$D:$D,Summary!$A:$A,'Buying nGRPs'!$A26),"")</f>
        <v/>
      </c>
      <c r="AF26" s="158" t="str">
        <f>IFERROR(INDEX('Jan 2019'!$G$3:$BK$160,MATCH('Buying nGRPs'!$A26,'Jan 2019'!$A$3:$A$157,0),MATCH('Buying nGRPs'!AF$9,'Jan 2019'!$G$1:$BK$1,0))/SUMIFS(Summary!$D:$D,Summary!$A:$A,'Buying nGRPs'!$A26),"")</f>
        <v/>
      </c>
      <c r="AG26" s="158" t="str">
        <f>IFERROR(INDEX('Jan 2019'!$G$3:$BK$160,MATCH('Buying nGRPs'!$A26,'Jan 2019'!$A$3:$A$157,0),MATCH('Buying nGRPs'!AG$9,'Jan 2019'!$G$1:$BK$1,0))/SUMIFS(Summary!$D:$D,Summary!$A:$A,'Buying nGRPs'!$A26),"")</f>
        <v/>
      </c>
      <c r="AH26" s="158">
        <f>IFERROR(INDEX('Jan 2019'!$G$3:$BK$160,MATCH('Buying nGRPs'!$A26,'Jan 2019'!$A$3:$A$157,0),MATCH('Buying nGRPs'!AH$9,'Jan 2019'!$G$1:$BK$1,0))/SUMIFS(Summary!$D:$D,Summary!$A:$A,'Buying nGRPs'!$A26),"")</f>
        <v>9.5238095238095233E-2</v>
      </c>
      <c r="AI26" s="158" t="str">
        <f>IFERROR(INDEX('Jan 2019'!$G$3:$BK$160,MATCH('Buying nGRPs'!$A26,'Jan 2019'!$A$3:$A$157,0),MATCH('Buying nGRPs'!AI$9,'Jan 2019'!$G$1:$BK$1,0))/SUMIFS(Summary!$D:$D,Summary!$A:$A,'Buying nGRPs'!$A26),"")</f>
        <v/>
      </c>
      <c r="AJ26" s="158" t="str">
        <f>IFERROR(INDEX('Jan 2019'!$G$3:$BK$160,MATCH('Buying nGRPs'!$A26,'Jan 2019'!$A$3:$A$157,0),MATCH('Buying nGRPs'!AJ$9,'Jan 2019'!$G$1:$BK$1,0))/SUMIFS(Summary!$D:$D,Summary!$A:$A,'Buying nGRPs'!$A26),"")</f>
        <v/>
      </c>
      <c r="AK26" s="158">
        <f>IFERROR(INDEX('Jan 2019'!$G$3:$BK$160,MATCH('Buying nGRPs'!$A26,'Jan 2019'!$A$3:$A$157,0),MATCH('Buying nGRPs'!AK$9,'Jan 2019'!$G$1:$BK$1,0))/SUMIFS(Summary!$D:$D,Summary!$A:$A,'Buying nGRPs'!$A26),"")</f>
        <v>4.7619047619047616E-2</v>
      </c>
      <c r="AL26" s="158">
        <f>IFERROR(INDEX('Jan 2019'!$G$3:$BK$160,MATCH('Buying nGRPs'!$A26,'Jan 2019'!$A$3:$A$157,0),MATCH('Buying nGRPs'!AL$9,'Jan 2019'!$G$1:$BK$1,0))/SUMIFS(Summary!$D:$D,Summary!$A:$A,'Buying nGRPs'!$A26),"")</f>
        <v>2.3809523809523808E-2</v>
      </c>
      <c r="AM26" s="158" t="str">
        <f>IFERROR(INDEX('Jan 2019'!$G$3:$BK$160,MATCH('Buying nGRPs'!$A26,'Jan 2019'!$A$3:$A$157,0),MATCH('Buying nGRPs'!AM$9,'Jan 2019'!$G$1:$BK$1,0))/SUMIFS(Summary!$D:$D,Summary!$A:$A,'Buying nGRPs'!$A26),"")</f>
        <v/>
      </c>
      <c r="AN26" s="158">
        <f>IFERROR(INDEX('Jan 2019'!$G$3:$BK$160,MATCH('Buying nGRPs'!$A26,'Jan 2019'!$A$3:$A$157,0),MATCH('Buying nGRPs'!AN$9,'Jan 2019'!$G$1:$BK$1,0))/SUMIFS(Summary!$D:$D,Summary!$A:$A,'Buying nGRPs'!$A26),"")</f>
        <v>0</v>
      </c>
      <c r="AO26" s="158">
        <f>IFERROR(INDEX('Jan 2019'!$G$3:$BK$160,MATCH('Buying nGRPs'!$A26,'Jan 2019'!$A$3:$A$157,0),MATCH('Buying nGRPs'!AO$9,'Jan 2019'!$G$1:$BK$1,0))/SUMIFS(Summary!$D:$D,Summary!$A:$A,'Buying nGRPs'!$A26),"")</f>
        <v>0</v>
      </c>
      <c r="AP26" s="158" t="str">
        <f>IFERROR(INDEX('Jan 2019'!$G$3:$BK$160,MATCH('Buying nGRPs'!$A26,'Jan 2019'!$A$3:$A$157,0),MATCH('Buying nGRPs'!AP$9,'Jan 2019'!$G$1:$BK$1,0))/SUMIFS(Summary!$D:$D,Summary!$A:$A,'Buying nGRPs'!$A26),"")</f>
        <v/>
      </c>
      <c r="AQ26" s="158" t="str">
        <f>IFERROR(INDEX('Jan 2019'!$G$3:$BK$160,MATCH('Buying nGRPs'!$A26,'Jan 2019'!$A$3:$A$157,0),MATCH('Buying nGRPs'!AQ$9,'Jan 2019'!$G$1:$BK$1,0))/SUMIFS(Summary!$D:$D,Summary!$A:$A,'Buying nGRPs'!$A26),"")</f>
        <v/>
      </c>
      <c r="AR26" s="158">
        <f>IFERROR(INDEX('Jan 2019'!$G$3:$BK$160,MATCH('Buying nGRPs'!$A26,'Jan 2019'!$A$3:$A$157,0),MATCH('Buying nGRPs'!AR$9,'Jan 2019'!$G$1:$BK$1,0))/SUMIFS(Summary!$D:$D,Summary!$A:$A,'Buying nGRPs'!$A26),"")</f>
        <v>0</v>
      </c>
      <c r="AS26" s="158" t="str">
        <f>IFERROR(INDEX('Jan 2019'!$G$3:$BK$160,MATCH('Buying nGRPs'!$A26,'Jan 2019'!$A$3:$A$157,0),MATCH('Buying nGRPs'!AS$9,'Jan 2019'!$G$1:$BK$1,0))/SUMIFS(Summary!$D:$D,Summary!$A:$A,'Buying nGRPs'!$A26),"")</f>
        <v/>
      </c>
      <c r="AT26" s="158" t="str">
        <f>IFERROR(INDEX('Jan 2019'!$G$3:$BK$160,MATCH('Buying nGRPs'!$A26,'Jan 2019'!$A$3:$A$157,0),MATCH('Buying nGRPs'!AT$9,'Jan 2019'!$G$1:$BK$1,0))/SUMIFS(Summary!$D:$D,Summary!$A:$A,'Buying nGRPs'!$A26),"")</f>
        <v/>
      </c>
      <c r="AU26" s="158" t="str">
        <f>IFERROR(INDEX('Jan 2019'!$G$3:$BK$160,MATCH('Buying nGRPs'!$A26,'Jan 2019'!$A$3:$A$157,0),MATCH('Buying nGRPs'!AU$9,'Jan 2019'!$G$1:$BK$1,0))/SUMIFS(Summary!$D:$D,Summary!$A:$A,'Buying nGRPs'!$A26),"")</f>
        <v/>
      </c>
      <c r="AV26" s="158" t="str">
        <f>IFERROR(INDEX('Jan 2019'!$G$3:$BK$160,MATCH('Buying nGRPs'!$A26,'Jan 2019'!$A$3:$A$157,0),MATCH('Buying nGRPs'!AV$9,'Jan 2019'!$G$1:$BK$1,0))/SUMIFS(Summary!$D:$D,Summary!$A:$A,'Buying nGRPs'!$A26),"")</f>
        <v/>
      </c>
      <c r="AW26" s="158" t="str">
        <f>IFERROR(INDEX('Jan 2019'!$G$3:$BK$160,MATCH('Buying nGRPs'!$A26,'Jan 2019'!$A$3:$A$157,0),MATCH('Buying nGRPs'!AW$9,'Jan 2019'!$G$1:$BK$1,0))/SUMIFS(Summary!$D:$D,Summary!$A:$A,'Buying nGRPs'!$A26),"")</f>
        <v/>
      </c>
      <c r="AX26" s="158">
        <f>IFERROR(INDEX('Jan 2019'!$G$3:$BK$160,MATCH('Buying nGRPs'!$A26,'Jan 2019'!$A$3:$A$157,0),MATCH('Buying nGRPs'!AX$9,'Jan 2019'!$G$1:$BK$1,0))/SUMIFS(Summary!$D:$D,Summary!$A:$A,'Buying nGRPs'!$A26),"")</f>
        <v>0</v>
      </c>
      <c r="AY26" s="158">
        <f>IFERROR(INDEX('Jan 2019'!$G$3:$BK$160,MATCH('Buying nGRPs'!$A26,'Jan 2019'!$A$3:$A$157,0),MATCH('Buying nGRPs'!AY$9,'Jan 2019'!$G$1:$BK$1,0))/SUMIFS(Summary!$D:$D,Summary!$A:$A,'Buying nGRPs'!$A26),"")</f>
        <v>0</v>
      </c>
      <c r="AZ26" s="158">
        <f>IFERROR(INDEX('Jan 2019'!$G$3:$BK$160,MATCH('Buying nGRPs'!$A26,'Jan 2019'!$A$3:$A$157,0),MATCH('Buying nGRPs'!AZ$9,'Jan 2019'!$G$1:$BK$1,0))/SUMIFS(Summary!$D:$D,Summary!$A:$A,'Buying nGRPs'!$A26),"")</f>
        <v>0</v>
      </c>
      <c r="BA26" s="158">
        <f>IFERROR(INDEX('Jan 2019'!$G$3:$BK$160,MATCH('Buying nGRPs'!$A26,'Jan 2019'!$A$3:$A$157,0),MATCH('Buying nGRPs'!BA$9,'Jan 2019'!$G$1:$BK$1,0))/SUMIFS(Summary!$D:$D,Summary!$A:$A,'Buying nGRPs'!$A26),"")</f>
        <v>0</v>
      </c>
      <c r="BB26" s="11">
        <f t="shared" si="22"/>
        <v>0.33290009523809516</v>
      </c>
      <c r="BC26" s="11"/>
      <c r="BD26" s="109">
        <f t="shared" si="23"/>
        <v>-0.33290009523809516</v>
      </c>
    </row>
    <row r="27" spans="1:59" ht="15" x14ac:dyDescent="0.3">
      <c r="A27" s="80" t="s">
        <v>48</v>
      </c>
      <c r="B27" s="105">
        <f t="shared" si="18"/>
        <v>0.3660065714285714</v>
      </c>
      <c r="C27" s="192">
        <f t="shared" si="19"/>
        <v>3.6600657142857139E-7</v>
      </c>
      <c r="D27" s="48">
        <f t="shared" si="20"/>
        <v>0</v>
      </c>
      <c r="E27" s="138">
        <f>D27-B27</f>
        <v>-0.3660065714285714</v>
      </c>
      <c r="F27" s="93" t="s">
        <v>48</v>
      </c>
      <c r="G27" s="158" t="str">
        <f>IFERROR(INDEX('Jan 2019'!$G$3:$BK$160,MATCH('Buying nGRPs'!$A27,'Jan 2019'!$A$3:$A$157,0),MATCH('Buying nGRPs'!G$9,'Jan 2019'!$G$1:$BK$1,0))/SUMIFS(Summary!$D:$D,Summary!$A:$A,'Buying nGRPs'!$A27),"")</f>
        <v/>
      </c>
      <c r="H27" s="158" t="str">
        <f>IFERROR(INDEX('Jan 2019'!$G$3:$BK$160,MATCH('Buying nGRPs'!$A27,'Jan 2019'!$A$3:$A$157,0),MATCH('Buying nGRPs'!H$9,'Jan 2019'!$G$1:$BK$1,0))/SUMIFS(Summary!$D:$D,Summary!$A:$A,'Buying nGRPs'!$A27),"")</f>
        <v/>
      </c>
      <c r="I27" s="158" t="str">
        <f>IFERROR(INDEX('Jan 2019'!$G$3:$BK$160,MATCH('Buying nGRPs'!$A27,'Jan 2019'!$A$3:$A$157,0),MATCH('Buying nGRPs'!I$9,'Jan 2019'!$G$1:$BK$1,0))/SUMIFS(Summary!$D:$D,Summary!$A:$A,'Buying nGRPs'!$A27),"")</f>
        <v/>
      </c>
      <c r="J27" s="158">
        <f>IFERROR(INDEX('Jan 2019'!$G$3:$BK$160,MATCH('Buying nGRPs'!$A27,'Jan 2019'!$A$3:$A$157,0),MATCH('Buying nGRPs'!J$9,'Jan 2019'!$G$1:$BK$1,0))/SUMIFS(Summary!$D:$D,Summary!$A:$A,'Buying nGRPs'!$A27),"")</f>
        <v>0</v>
      </c>
      <c r="K27" s="158" t="str">
        <f>IFERROR(INDEX('Jan 2019'!$G$3:$BK$160,MATCH('Buying nGRPs'!$A27,'Jan 2019'!$A$3:$A$157,0),MATCH('Buying nGRPs'!K$9,'Jan 2019'!$G$1:$BK$1,0))/SUMIFS(Summary!$D:$D,Summary!$A:$A,'Buying nGRPs'!$A27),"")</f>
        <v/>
      </c>
      <c r="L27" s="158" t="str">
        <f>IFERROR(INDEX('Jan 2019'!$G$3:$BK$160,MATCH('Buying nGRPs'!$A27,'Jan 2019'!$A$3:$A$157,0),MATCH('Buying nGRPs'!L$9,'Jan 2019'!$G$1:$BK$1,0))/SUMIFS(Summary!$D:$D,Summary!$A:$A,'Buying nGRPs'!$A27),"")</f>
        <v/>
      </c>
      <c r="M27" s="158" t="str">
        <f>IFERROR(INDEX('Jan 2019'!$G$3:$BK$160,MATCH('Buying nGRPs'!$A27,'Jan 2019'!$A$3:$A$157,0),MATCH('Buying nGRPs'!M$9,'Jan 2019'!$G$1:$BK$1,0))/SUMIFS(Summary!$D:$D,Summary!$A:$A,'Buying nGRPs'!$A27),"")</f>
        <v/>
      </c>
      <c r="N27" s="158" t="str">
        <f>IFERROR(INDEX('Jan 2019'!$G$3:$BK$160,MATCH('Buying nGRPs'!$A27,'Jan 2019'!$A$3:$A$157,0),MATCH('Buying nGRPs'!N$9,'Jan 2019'!$G$1:$BK$1,0))/SUMIFS(Summary!$D:$D,Summary!$A:$A,'Buying nGRPs'!$A27),"")</f>
        <v/>
      </c>
      <c r="O27" s="158" t="str">
        <f>IFERROR(INDEX('Jan 2019'!$G$3:$BK$160,MATCH('Buying nGRPs'!$A27,'Jan 2019'!$A$3:$A$157,0),MATCH('Buying nGRPs'!O$9,'Jan 2019'!$G$1:$BK$1,0))/SUMIFS(Summary!$D:$D,Summary!$A:$A,'Buying nGRPs'!$A27),"")</f>
        <v/>
      </c>
      <c r="P27" s="158" t="str">
        <f>IFERROR(INDEX('Jan 2019'!$G$3:$BK$160,MATCH('Buying nGRPs'!$A27,'Jan 2019'!$A$3:$A$157,0),MATCH('Buying nGRPs'!P$9,'Jan 2019'!$G$1:$BK$1,0))/SUMIFS(Summary!$D:$D,Summary!$A:$A,'Buying nGRPs'!$A27),"")</f>
        <v/>
      </c>
      <c r="Q27" s="158" t="str">
        <f>IFERROR(INDEX('Jan 2019'!$G$3:$BK$160,MATCH('Buying nGRPs'!$A27,'Jan 2019'!$A$3:$A$157,0),MATCH('Buying nGRPs'!Q$9,'Jan 2019'!$G$1:$BK$1,0))/SUMIFS(Summary!$D:$D,Summary!$A:$A,'Buying nGRPs'!$A27),"")</f>
        <v/>
      </c>
      <c r="R27" s="158" t="str">
        <f>IFERROR(INDEX('Jan 2019'!$G$3:$BK$160,MATCH('Buying nGRPs'!$A27,'Jan 2019'!$A$3:$A$157,0),MATCH('Buying nGRPs'!R$9,'Jan 2019'!$G$1:$BK$1,0))/SUMIFS(Summary!$D:$D,Summary!$A:$A,'Buying nGRPs'!$A27),"")</f>
        <v/>
      </c>
      <c r="S27" s="158" t="str">
        <f>IFERROR(INDEX('Jan 2019'!$G$3:$BK$160,MATCH('Buying nGRPs'!$A27,'Jan 2019'!$A$3:$A$157,0),MATCH('Buying nGRPs'!S$9,'Jan 2019'!$G$1:$BK$1,0))/SUMIFS(Summary!$D:$D,Summary!$A:$A,'Buying nGRPs'!$A27),"")</f>
        <v/>
      </c>
      <c r="T27" s="158" t="str">
        <f>IFERROR(INDEX('Jan 2019'!$G$3:$BK$160,MATCH('Buying nGRPs'!$A27,'Jan 2019'!$A$3:$A$157,0),MATCH('Buying nGRPs'!T$9,'Jan 2019'!$G$1:$BK$1,0))/SUMIFS(Summary!$D:$D,Summary!$A:$A,'Buying nGRPs'!$A27),"")</f>
        <v/>
      </c>
      <c r="U27" s="158" t="str">
        <f>IFERROR(INDEX('Jan 2019'!$G$3:$BK$160,MATCH('Buying nGRPs'!$A27,'Jan 2019'!$A$3:$A$157,0),MATCH('Buying nGRPs'!U$9,'Jan 2019'!$G$1:$BK$1,0))/SUMIFS(Summary!$D:$D,Summary!$A:$A,'Buying nGRPs'!$A27),"")</f>
        <v/>
      </c>
      <c r="V27" s="158" t="str">
        <f>IFERROR(INDEX('Jan 2019'!$G$3:$BK$160,MATCH('Buying nGRPs'!$A27,'Jan 2019'!$A$3:$A$157,0),MATCH('Buying nGRPs'!V$9,'Jan 2019'!$G$1:$BK$1,0))/SUMIFS(Summary!$D:$D,Summary!$A:$A,'Buying nGRPs'!$A27),"")</f>
        <v/>
      </c>
      <c r="W27" s="158" t="str">
        <f>IFERROR(INDEX('Jan 2019'!$G$3:$BK$160,MATCH('Buying nGRPs'!$A27,'Jan 2019'!$A$3:$A$157,0),MATCH('Buying nGRPs'!W$9,'Jan 2019'!$G$1:$BK$1,0))/SUMIFS(Summary!$D:$D,Summary!$A:$A,'Buying nGRPs'!$A27),"")</f>
        <v/>
      </c>
      <c r="X27" s="158" t="str">
        <f>IFERROR(INDEX('Jan 2019'!$G$3:$BK$160,MATCH('Buying nGRPs'!$A27,'Jan 2019'!$A$3:$A$157,0),MATCH('Buying nGRPs'!X$9,'Jan 2019'!$G$1:$BK$1,0))/SUMIFS(Summary!$D:$D,Summary!$A:$A,'Buying nGRPs'!$A27),"")</f>
        <v/>
      </c>
      <c r="Y27" s="158" t="str">
        <f>IFERROR(INDEX('Jan 2019'!$G$3:$BK$160,MATCH('Buying nGRPs'!$A27,'Jan 2019'!$A$3:$A$157,0),MATCH('Buying nGRPs'!Y$9,'Jan 2019'!$G$1:$BK$1,0))/SUMIFS(Summary!$D:$D,Summary!$A:$A,'Buying nGRPs'!$A27),"")</f>
        <v/>
      </c>
      <c r="Z27" s="158" t="str">
        <f>IFERROR(INDEX('Jan 2019'!$G$3:$BK$160,MATCH('Buying nGRPs'!$A27,'Jan 2019'!$A$3:$A$157,0),MATCH('Buying nGRPs'!Z$9,'Jan 2019'!$G$1:$BK$1,0))/SUMIFS(Summary!$D:$D,Summary!$A:$A,'Buying nGRPs'!$A27),"")</f>
        <v/>
      </c>
      <c r="AA27" s="158" t="str">
        <f>IFERROR(INDEX('Jan 2019'!$G$3:$BK$160,MATCH('Buying nGRPs'!$A27,'Jan 2019'!$A$3:$A$157,0),MATCH('Buying nGRPs'!AA$9,'Jan 2019'!$G$1:$BK$1,0))/SUMIFS(Summary!$D:$D,Summary!$A:$A,'Buying nGRPs'!$A27),"")</f>
        <v/>
      </c>
      <c r="AB27" s="158" t="str">
        <f>IFERROR(INDEX('Jan 2019'!$G$3:$BK$160,MATCH('Buying nGRPs'!$A27,'Jan 2019'!$A$3:$A$157,0),MATCH('Buying nGRPs'!AB$9,'Jan 2019'!$G$1:$BK$1,0))/SUMIFS(Summary!$D:$D,Summary!$A:$A,'Buying nGRPs'!$A27),"")</f>
        <v/>
      </c>
      <c r="AC27" s="158">
        <f>IFERROR(INDEX('Jan 2019'!$G$3:$BK$160,MATCH('Buying nGRPs'!$A27,'Jan 2019'!$A$3:$A$157,0),MATCH('Buying nGRPs'!AC$9,'Jan 2019'!$G$1:$BK$1,0))/SUMIFS(Summary!$D:$D,Summary!$A:$A,'Buying nGRPs'!$A27),"")</f>
        <v>4.4578E-2</v>
      </c>
      <c r="AD27" s="158">
        <f>IFERROR(INDEX('Jan 2019'!$G$3:$BK$160,MATCH('Buying nGRPs'!$A27,'Jan 2019'!$A$3:$A$157,0),MATCH('Buying nGRPs'!AD$9,'Jan 2019'!$G$1:$BK$1,0))/SUMIFS(Summary!$D:$D,Summary!$A:$A,'Buying nGRPs'!$A27),"")</f>
        <v>0.14285714285714285</v>
      </c>
      <c r="AE27" s="158" t="str">
        <f>IFERROR(INDEX('Jan 2019'!$G$3:$BK$160,MATCH('Buying nGRPs'!$A27,'Jan 2019'!$A$3:$A$157,0),MATCH('Buying nGRPs'!AE$9,'Jan 2019'!$G$1:$BK$1,0))/SUMIFS(Summary!$D:$D,Summary!$A:$A,'Buying nGRPs'!$A27),"")</f>
        <v/>
      </c>
      <c r="AF27" s="158" t="str">
        <f>IFERROR(INDEX('Jan 2019'!$G$3:$BK$160,MATCH('Buying nGRPs'!$A27,'Jan 2019'!$A$3:$A$157,0),MATCH('Buying nGRPs'!AF$9,'Jan 2019'!$G$1:$BK$1,0))/SUMIFS(Summary!$D:$D,Summary!$A:$A,'Buying nGRPs'!$A27),"")</f>
        <v/>
      </c>
      <c r="AG27" s="158" t="str">
        <f>IFERROR(INDEX('Jan 2019'!$G$3:$BK$160,MATCH('Buying nGRPs'!$A27,'Jan 2019'!$A$3:$A$157,0),MATCH('Buying nGRPs'!AG$9,'Jan 2019'!$G$1:$BK$1,0))/SUMIFS(Summary!$D:$D,Summary!$A:$A,'Buying nGRPs'!$A27),"")</f>
        <v/>
      </c>
      <c r="AH27" s="158">
        <f>IFERROR(INDEX('Jan 2019'!$G$3:$BK$160,MATCH('Buying nGRPs'!$A27,'Jan 2019'!$A$3:$A$157,0),MATCH('Buying nGRPs'!AH$9,'Jan 2019'!$G$1:$BK$1,0))/SUMIFS(Summary!$D:$D,Summary!$A:$A,'Buying nGRPs'!$A27),"")</f>
        <v>0.10714285714285714</v>
      </c>
      <c r="AI27" s="158" t="str">
        <f>IFERROR(INDEX('Jan 2019'!$G$3:$BK$160,MATCH('Buying nGRPs'!$A27,'Jan 2019'!$A$3:$A$157,0),MATCH('Buying nGRPs'!AI$9,'Jan 2019'!$G$1:$BK$1,0))/SUMIFS(Summary!$D:$D,Summary!$A:$A,'Buying nGRPs'!$A27),"")</f>
        <v/>
      </c>
      <c r="AJ27" s="158" t="str">
        <f>IFERROR(INDEX('Jan 2019'!$G$3:$BK$160,MATCH('Buying nGRPs'!$A27,'Jan 2019'!$A$3:$A$157,0),MATCH('Buying nGRPs'!AJ$9,'Jan 2019'!$G$1:$BK$1,0))/SUMIFS(Summary!$D:$D,Summary!$A:$A,'Buying nGRPs'!$A27),"")</f>
        <v/>
      </c>
      <c r="AK27" s="158">
        <f>IFERROR(INDEX('Jan 2019'!$G$3:$BK$160,MATCH('Buying nGRPs'!$A27,'Jan 2019'!$A$3:$A$157,0),MATCH('Buying nGRPs'!AK$9,'Jan 2019'!$G$1:$BK$1,0))/SUMIFS(Summary!$D:$D,Summary!$A:$A,'Buying nGRPs'!$A27),"")</f>
        <v>0</v>
      </c>
      <c r="AL27" s="158">
        <f>IFERROR(INDEX('Jan 2019'!$G$3:$BK$160,MATCH('Buying nGRPs'!$A27,'Jan 2019'!$A$3:$A$157,0),MATCH('Buying nGRPs'!AL$9,'Jan 2019'!$G$1:$BK$1,0))/SUMIFS(Summary!$D:$D,Summary!$A:$A,'Buying nGRPs'!$A27),"")</f>
        <v>7.1428571428571425E-2</v>
      </c>
      <c r="AM27" s="158" t="str">
        <f>IFERROR(INDEX('Jan 2019'!$G$3:$BK$160,MATCH('Buying nGRPs'!$A27,'Jan 2019'!$A$3:$A$157,0),MATCH('Buying nGRPs'!AM$9,'Jan 2019'!$G$1:$BK$1,0))/SUMIFS(Summary!$D:$D,Summary!$A:$A,'Buying nGRPs'!$A27),"")</f>
        <v/>
      </c>
      <c r="AN27" s="158">
        <f>IFERROR(INDEX('Jan 2019'!$G$3:$BK$160,MATCH('Buying nGRPs'!$A27,'Jan 2019'!$A$3:$A$157,0),MATCH('Buying nGRPs'!AN$9,'Jan 2019'!$G$1:$BK$1,0))/SUMIFS(Summary!$D:$D,Summary!$A:$A,'Buying nGRPs'!$A27),"")</f>
        <v>0</v>
      </c>
      <c r="AO27" s="158">
        <f>IFERROR(INDEX('Jan 2019'!$G$3:$BK$160,MATCH('Buying nGRPs'!$A27,'Jan 2019'!$A$3:$A$157,0),MATCH('Buying nGRPs'!AO$9,'Jan 2019'!$G$1:$BK$1,0))/SUMIFS(Summary!$D:$D,Summary!$A:$A,'Buying nGRPs'!$A27),"")</f>
        <v>0</v>
      </c>
      <c r="AP27" s="158" t="str">
        <f>IFERROR(INDEX('Jan 2019'!$G$3:$BK$160,MATCH('Buying nGRPs'!$A27,'Jan 2019'!$A$3:$A$157,0),MATCH('Buying nGRPs'!AP$9,'Jan 2019'!$G$1:$BK$1,0))/SUMIFS(Summary!$D:$D,Summary!$A:$A,'Buying nGRPs'!$A27),"")</f>
        <v/>
      </c>
      <c r="AQ27" s="158" t="str">
        <f>IFERROR(INDEX('Jan 2019'!$G$3:$BK$160,MATCH('Buying nGRPs'!$A27,'Jan 2019'!$A$3:$A$157,0),MATCH('Buying nGRPs'!AQ$9,'Jan 2019'!$G$1:$BK$1,0))/SUMIFS(Summary!$D:$D,Summary!$A:$A,'Buying nGRPs'!$A27),"")</f>
        <v/>
      </c>
      <c r="AR27" s="158">
        <f>IFERROR(INDEX('Jan 2019'!$G$3:$BK$160,MATCH('Buying nGRPs'!$A27,'Jan 2019'!$A$3:$A$157,0),MATCH('Buying nGRPs'!AR$9,'Jan 2019'!$G$1:$BK$1,0))/SUMIFS(Summary!$D:$D,Summary!$A:$A,'Buying nGRPs'!$A27),"")</f>
        <v>0</v>
      </c>
      <c r="AS27" s="158" t="str">
        <f>IFERROR(INDEX('Jan 2019'!$G$3:$BK$160,MATCH('Buying nGRPs'!$A27,'Jan 2019'!$A$3:$A$157,0),MATCH('Buying nGRPs'!AS$9,'Jan 2019'!$G$1:$BK$1,0))/SUMIFS(Summary!$D:$D,Summary!$A:$A,'Buying nGRPs'!$A27),"")</f>
        <v/>
      </c>
      <c r="AT27" s="158" t="str">
        <f>IFERROR(INDEX('Jan 2019'!$G$3:$BK$160,MATCH('Buying nGRPs'!$A27,'Jan 2019'!$A$3:$A$157,0),MATCH('Buying nGRPs'!AT$9,'Jan 2019'!$G$1:$BK$1,0))/SUMIFS(Summary!$D:$D,Summary!$A:$A,'Buying nGRPs'!$A27),"")</f>
        <v/>
      </c>
      <c r="AU27" s="158" t="str">
        <f>IFERROR(INDEX('Jan 2019'!$G$3:$BK$160,MATCH('Buying nGRPs'!$A27,'Jan 2019'!$A$3:$A$157,0),MATCH('Buying nGRPs'!AU$9,'Jan 2019'!$G$1:$BK$1,0))/SUMIFS(Summary!$D:$D,Summary!$A:$A,'Buying nGRPs'!$A27),"")</f>
        <v/>
      </c>
      <c r="AV27" s="158" t="str">
        <f>IFERROR(INDEX('Jan 2019'!$G$3:$BK$160,MATCH('Buying nGRPs'!$A27,'Jan 2019'!$A$3:$A$157,0),MATCH('Buying nGRPs'!AV$9,'Jan 2019'!$G$1:$BK$1,0))/SUMIFS(Summary!$D:$D,Summary!$A:$A,'Buying nGRPs'!$A27),"")</f>
        <v/>
      </c>
      <c r="AW27" s="158" t="str">
        <f>IFERROR(INDEX('Jan 2019'!$G$3:$BK$160,MATCH('Buying nGRPs'!$A27,'Jan 2019'!$A$3:$A$157,0),MATCH('Buying nGRPs'!AW$9,'Jan 2019'!$G$1:$BK$1,0))/SUMIFS(Summary!$D:$D,Summary!$A:$A,'Buying nGRPs'!$A27),"")</f>
        <v/>
      </c>
      <c r="AX27" s="158">
        <f>IFERROR(INDEX('Jan 2019'!$G$3:$BK$160,MATCH('Buying nGRPs'!$A27,'Jan 2019'!$A$3:$A$157,0),MATCH('Buying nGRPs'!AX$9,'Jan 2019'!$G$1:$BK$1,0))/SUMIFS(Summary!$D:$D,Summary!$A:$A,'Buying nGRPs'!$A27),"")</f>
        <v>0</v>
      </c>
      <c r="AY27" s="158">
        <f>IFERROR(INDEX('Jan 2019'!$G$3:$BK$160,MATCH('Buying nGRPs'!$A27,'Jan 2019'!$A$3:$A$157,0),MATCH('Buying nGRPs'!AY$9,'Jan 2019'!$G$1:$BK$1,0))/SUMIFS(Summary!$D:$D,Summary!$A:$A,'Buying nGRPs'!$A27),"")</f>
        <v>0</v>
      </c>
      <c r="AZ27" s="158">
        <f>IFERROR(INDEX('Jan 2019'!$G$3:$BK$160,MATCH('Buying nGRPs'!$A27,'Jan 2019'!$A$3:$A$157,0),MATCH('Buying nGRPs'!AZ$9,'Jan 2019'!$G$1:$BK$1,0))/SUMIFS(Summary!$D:$D,Summary!$A:$A,'Buying nGRPs'!$A27),"")</f>
        <v>0</v>
      </c>
      <c r="BA27" s="158">
        <f>IFERROR(INDEX('Jan 2019'!$G$3:$BK$160,MATCH('Buying nGRPs'!$A27,'Jan 2019'!$A$3:$A$157,0),MATCH('Buying nGRPs'!BA$9,'Jan 2019'!$G$1:$BK$1,0))/SUMIFS(Summary!$D:$D,Summary!$A:$A,'Buying nGRPs'!$A27),"")</f>
        <v>0</v>
      </c>
      <c r="BB27" s="11">
        <f t="shared" si="22"/>
        <v>0.3660065714285714</v>
      </c>
      <c r="BC27" s="11"/>
      <c r="BD27" s="109">
        <f>BC27-BB27</f>
        <v>-0.3660065714285714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IFERROR(INDEX('Jan 2019'!$G$3:$BK$160,MATCH('Buying nGRPs'!$A28,'Jan 2019'!$A$3:$A$157,0),MATCH('Buying nGRPs'!G$9,'Jan 2019'!$G$1:$BK$1,0))/SUMIFS(Summary!$D:$D,Summary!$A:$A,'Buying nGRPs'!$A28),"")</f>
        <v/>
      </c>
      <c r="H28" s="158" t="str">
        <f>IFERROR(INDEX('Jan 2019'!$G$3:$BK$160,MATCH('Buying nGRPs'!$A28,'Jan 2019'!$A$3:$A$157,0),MATCH('Buying nGRPs'!H$9,'Jan 2019'!$G$1:$BK$1,0))/SUMIFS(Summary!$D:$D,Summary!$A:$A,'Buying nGRPs'!$A28),"")</f>
        <v/>
      </c>
      <c r="I28" s="158" t="str">
        <f>IFERROR(INDEX('Jan 2019'!$G$3:$BK$160,MATCH('Buying nGRPs'!$A28,'Jan 2019'!$A$3:$A$157,0),MATCH('Buying nGRPs'!I$9,'Jan 2019'!$G$1:$BK$1,0))/SUMIFS(Summary!$D:$D,Summary!$A:$A,'Buying nGRPs'!$A28),"")</f>
        <v/>
      </c>
      <c r="J28" s="158">
        <f>IFERROR(INDEX('Jan 2019'!$G$3:$BK$160,MATCH('Buying nGRPs'!$A28,'Jan 2019'!$A$3:$A$157,0),MATCH('Buying nGRPs'!J$9,'Jan 2019'!$G$1:$BK$1,0))/SUMIFS(Summary!$D:$D,Summary!$A:$A,'Buying nGRPs'!$A28),"")</f>
        <v>0</v>
      </c>
      <c r="K28" s="158" t="str">
        <f>IFERROR(INDEX('Jan 2019'!$G$3:$BK$160,MATCH('Buying nGRPs'!$A28,'Jan 2019'!$A$3:$A$157,0),MATCH('Buying nGRPs'!K$9,'Jan 2019'!$G$1:$BK$1,0))/SUMIFS(Summary!$D:$D,Summary!$A:$A,'Buying nGRPs'!$A28),"")</f>
        <v/>
      </c>
      <c r="L28" s="158" t="str">
        <f>IFERROR(INDEX('Jan 2019'!$G$3:$BK$160,MATCH('Buying nGRPs'!$A28,'Jan 2019'!$A$3:$A$157,0),MATCH('Buying nGRPs'!L$9,'Jan 2019'!$G$1:$BK$1,0))/SUMIFS(Summary!$D:$D,Summary!$A:$A,'Buying nGRPs'!$A28),"")</f>
        <v/>
      </c>
      <c r="M28" s="158" t="str">
        <f>IFERROR(INDEX('Jan 2019'!$G$3:$BK$160,MATCH('Buying nGRPs'!$A28,'Jan 2019'!$A$3:$A$157,0),MATCH('Buying nGRPs'!M$9,'Jan 2019'!$G$1:$BK$1,0))/SUMIFS(Summary!$D:$D,Summary!$A:$A,'Buying nGRPs'!$A28),"")</f>
        <v/>
      </c>
      <c r="N28" s="158" t="str">
        <f>IFERROR(INDEX('Jan 2019'!$G$3:$BK$160,MATCH('Buying nGRPs'!$A28,'Jan 2019'!$A$3:$A$157,0),MATCH('Buying nGRPs'!N$9,'Jan 2019'!$G$1:$BK$1,0))/SUMIFS(Summary!$D:$D,Summary!$A:$A,'Buying nGRPs'!$A28),"")</f>
        <v/>
      </c>
      <c r="O28" s="158" t="str">
        <f>IFERROR(INDEX('Jan 2019'!$G$3:$BK$160,MATCH('Buying nGRPs'!$A28,'Jan 2019'!$A$3:$A$157,0),MATCH('Buying nGRPs'!O$9,'Jan 2019'!$G$1:$BK$1,0))/SUMIFS(Summary!$D:$D,Summary!$A:$A,'Buying nGRPs'!$A28),"")</f>
        <v/>
      </c>
      <c r="P28" s="158" t="str">
        <f>IFERROR(INDEX('Jan 2019'!$G$3:$BK$160,MATCH('Buying nGRPs'!$A28,'Jan 2019'!$A$3:$A$157,0),MATCH('Buying nGRPs'!P$9,'Jan 2019'!$G$1:$BK$1,0))/SUMIFS(Summary!$D:$D,Summary!$A:$A,'Buying nGRPs'!$A28),"")</f>
        <v/>
      </c>
      <c r="Q28" s="158" t="str">
        <f>IFERROR(INDEX('Jan 2019'!$G$3:$BK$160,MATCH('Buying nGRPs'!$A28,'Jan 2019'!$A$3:$A$157,0),MATCH('Buying nGRPs'!Q$9,'Jan 2019'!$G$1:$BK$1,0))/SUMIFS(Summary!$D:$D,Summary!$A:$A,'Buying nGRPs'!$A28),"")</f>
        <v/>
      </c>
      <c r="R28" s="158" t="str">
        <f>IFERROR(INDEX('Jan 2019'!$G$3:$BK$160,MATCH('Buying nGRPs'!$A28,'Jan 2019'!$A$3:$A$157,0),MATCH('Buying nGRPs'!R$9,'Jan 2019'!$G$1:$BK$1,0))/SUMIFS(Summary!$D:$D,Summary!$A:$A,'Buying nGRPs'!$A28),"")</f>
        <v/>
      </c>
      <c r="S28" s="158" t="str">
        <f>IFERROR(INDEX('Jan 2019'!$G$3:$BK$160,MATCH('Buying nGRPs'!$A28,'Jan 2019'!$A$3:$A$157,0),MATCH('Buying nGRPs'!S$9,'Jan 2019'!$G$1:$BK$1,0))/SUMIFS(Summary!$D:$D,Summary!$A:$A,'Buying nGRPs'!$A28),"")</f>
        <v/>
      </c>
      <c r="T28" s="158" t="str">
        <f>IFERROR(INDEX('Jan 2019'!$G$3:$BK$160,MATCH('Buying nGRPs'!$A28,'Jan 2019'!$A$3:$A$157,0),MATCH('Buying nGRPs'!T$9,'Jan 2019'!$G$1:$BK$1,0))/SUMIFS(Summary!$D:$D,Summary!$A:$A,'Buying nGRPs'!$A28),"")</f>
        <v/>
      </c>
      <c r="U28" s="158" t="str">
        <f>IFERROR(INDEX('Jan 2019'!$G$3:$BK$160,MATCH('Buying nGRPs'!$A28,'Jan 2019'!$A$3:$A$157,0),MATCH('Buying nGRPs'!U$9,'Jan 2019'!$G$1:$BK$1,0))/SUMIFS(Summary!$D:$D,Summary!$A:$A,'Buying nGRPs'!$A28),"")</f>
        <v/>
      </c>
      <c r="V28" s="158" t="str">
        <f>IFERROR(INDEX('Jan 2019'!$G$3:$BK$160,MATCH('Buying nGRPs'!$A28,'Jan 2019'!$A$3:$A$157,0),MATCH('Buying nGRPs'!V$9,'Jan 2019'!$G$1:$BK$1,0))/SUMIFS(Summary!$D:$D,Summary!$A:$A,'Buying nGRPs'!$A28),"")</f>
        <v/>
      </c>
      <c r="W28" s="158" t="str">
        <f>IFERROR(INDEX('Jan 2019'!$G$3:$BK$160,MATCH('Buying nGRPs'!$A28,'Jan 2019'!$A$3:$A$157,0),MATCH('Buying nGRPs'!W$9,'Jan 2019'!$G$1:$BK$1,0))/SUMIFS(Summary!$D:$D,Summary!$A:$A,'Buying nGRPs'!$A28),"")</f>
        <v/>
      </c>
      <c r="X28" s="158" t="str">
        <f>IFERROR(INDEX('Jan 2019'!$G$3:$BK$160,MATCH('Buying nGRPs'!$A28,'Jan 2019'!$A$3:$A$157,0),MATCH('Buying nGRPs'!X$9,'Jan 2019'!$G$1:$BK$1,0))/SUMIFS(Summary!$D:$D,Summary!$A:$A,'Buying nGRPs'!$A28),"")</f>
        <v/>
      </c>
      <c r="Y28" s="158" t="str">
        <f>IFERROR(INDEX('Jan 2019'!$G$3:$BK$160,MATCH('Buying nGRPs'!$A28,'Jan 2019'!$A$3:$A$157,0),MATCH('Buying nGRPs'!Y$9,'Jan 2019'!$G$1:$BK$1,0))/SUMIFS(Summary!$D:$D,Summary!$A:$A,'Buying nGRPs'!$A28),"")</f>
        <v/>
      </c>
      <c r="Z28" s="158" t="str">
        <f>IFERROR(INDEX('Jan 2019'!$G$3:$BK$160,MATCH('Buying nGRPs'!$A28,'Jan 2019'!$A$3:$A$157,0),MATCH('Buying nGRPs'!Z$9,'Jan 2019'!$G$1:$BK$1,0))/SUMIFS(Summary!$D:$D,Summary!$A:$A,'Buying nGRPs'!$A28),"")</f>
        <v/>
      </c>
      <c r="AA28" s="158" t="str">
        <f>IFERROR(INDEX('Jan 2019'!$G$3:$BK$160,MATCH('Buying nGRPs'!$A28,'Jan 2019'!$A$3:$A$157,0),MATCH('Buying nGRPs'!AA$9,'Jan 2019'!$G$1:$BK$1,0))/SUMIFS(Summary!$D:$D,Summary!$A:$A,'Buying nGRPs'!$A28),"")</f>
        <v/>
      </c>
      <c r="AB28" s="158" t="str">
        <f>IFERROR(INDEX('Jan 2019'!$G$3:$BK$160,MATCH('Buying nGRPs'!$A28,'Jan 2019'!$A$3:$A$157,0),MATCH('Buying nGRPs'!AB$9,'Jan 2019'!$G$1:$BK$1,0))/SUMIFS(Summary!$D:$D,Summary!$A:$A,'Buying nGRPs'!$A28),"")</f>
        <v/>
      </c>
      <c r="AC28" s="158">
        <f>IFERROR(INDEX('Jan 2019'!$G$3:$BK$160,MATCH('Buying nGRPs'!$A28,'Jan 2019'!$A$3:$A$157,0),MATCH('Buying nGRPs'!AC$9,'Jan 2019'!$G$1:$BK$1,0))/SUMIFS(Summary!$D:$D,Summary!$A:$A,'Buying nGRPs'!$A28),"")</f>
        <v>0</v>
      </c>
      <c r="AD28" s="158">
        <f>IFERROR(INDEX('Jan 2019'!$G$3:$BK$160,MATCH('Buying nGRPs'!$A28,'Jan 2019'!$A$3:$A$157,0),MATCH('Buying nGRPs'!AD$9,'Jan 2019'!$G$1:$BK$1,0))/SUMIFS(Summary!$D:$D,Summary!$A:$A,'Buying nGRPs'!$A28),"")</f>
        <v>0</v>
      </c>
      <c r="AE28" s="158" t="str">
        <f>IFERROR(INDEX('Jan 2019'!$G$3:$BK$160,MATCH('Buying nGRPs'!$A28,'Jan 2019'!$A$3:$A$157,0),MATCH('Buying nGRPs'!AE$9,'Jan 2019'!$G$1:$BK$1,0))/SUMIFS(Summary!$D:$D,Summary!$A:$A,'Buying nGRPs'!$A28),"")</f>
        <v/>
      </c>
      <c r="AF28" s="158" t="str">
        <f>IFERROR(INDEX('Jan 2019'!$G$3:$BK$160,MATCH('Buying nGRPs'!$A28,'Jan 2019'!$A$3:$A$157,0),MATCH('Buying nGRPs'!AF$9,'Jan 2019'!$G$1:$BK$1,0))/SUMIFS(Summary!$D:$D,Summary!$A:$A,'Buying nGRPs'!$A28),"")</f>
        <v/>
      </c>
      <c r="AG28" s="158" t="str">
        <f>IFERROR(INDEX('Jan 2019'!$G$3:$BK$160,MATCH('Buying nGRPs'!$A28,'Jan 2019'!$A$3:$A$157,0),MATCH('Buying nGRPs'!AG$9,'Jan 2019'!$G$1:$BK$1,0))/SUMIFS(Summary!$D:$D,Summary!$A:$A,'Buying nGRPs'!$A28),"")</f>
        <v/>
      </c>
      <c r="AH28" s="158">
        <f>IFERROR(INDEX('Jan 2019'!$G$3:$BK$160,MATCH('Buying nGRPs'!$A28,'Jan 2019'!$A$3:$A$157,0),MATCH('Buying nGRPs'!AH$9,'Jan 2019'!$G$1:$BK$1,0))/SUMIFS(Summary!$D:$D,Summary!$A:$A,'Buying nGRPs'!$A28),"")</f>
        <v>0</v>
      </c>
      <c r="AI28" s="158" t="str">
        <f>IFERROR(INDEX('Jan 2019'!$G$3:$BK$160,MATCH('Buying nGRPs'!$A28,'Jan 2019'!$A$3:$A$157,0),MATCH('Buying nGRPs'!AI$9,'Jan 2019'!$G$1:$BK$1,0))/SUMIFS(Summary!$D:$D,Summary!$A:$A,'Buying nGRPs'!$A28),"")</f>
        <v/>
      </c>
      <c r="AJ28" s="158" t="str">
        <f>IFERROR(INDEX('Jan 2019'!$G$3:$BK$160,MATCH('Buying nGRPs'!$A28,'Jan 2019'!$A$3:$A$157,0),MATCH('Buying nGRPs'!AJ$9,'Jan 2019'!$G$1:$BK$1,0))/SUMIFS(Summary!$D:$D,Summary!$A:$A,'Buying nGRPs'!$A28),"")</f>
        <v/>
      </c>
      <c r="AK28" s="158">
        <f>IFERROR(INDEX('Jan 2019'!$G$3:$BK$160,MATCH('Buying nGRPs'!$A28,'Jan 2019'!$A$3:$A$157,0),MATCH('Buying nGRPs'!AK$9,'Jan 2019'!$G$1:$BK$1,0))/SUMIFS(Summary!$D:$D,Summary!$A:$A,'Buying nGRPs'!$A28),"")</f>
        <v>0</v>
      </c>
      <c r="AL28" s="158">
        <f>IFERROR(INDEX('Jan 2019'!$G$3:$BK$160,MATCH('Buying nGRPs'!$A28,'Jan 2019'!$A$3:$A$157,0),MATCH('Buying nGRPs'!AL$9,'Jan 2019'!$G$1:$BK$1,0))/SUMIFS(Summary!$D:$D,Summary!$A:$A,'Buying nGRPs'!$A28),"")</f>
        <v>0</v>
      </c>
      <c r="AM28" s="158" t="str">
        <f>IFERROR(INDEX('Jan 2019'!$G$3:$BK$160,MATCH('Buying nGRPs'!$A28,'Jan 2019'!$A$3:$A$157,0),MATCH('Buying nGRPs'!AM$9,'Jan 2019'!$G$1:$BK$1,0))/SUMIFS(Summary!$D:$D,Summary!$A:$A,'Buying nGRPs'!$A28),"")</f>
        <v/>
      </c>
      <c r="AN28" s="158">
        <f>IFERROR(INDEX('Jan 2019'!$G$3:$BK$160,MATCH('Buying nGRPs'!$A28,'Jan 2019'!$A$3:$A$157,0),MATCH('Buying nGRPs'!AN$9,'Jan 2019'!$G$1:$BK$1,0))/SUMIFS(Summary!$D:$D,Summary!$A:$A,'Buying nGRPs'!$A28),"")</f>
        <v>0</v>
      </c>
      <c r="AO28" s="158">
        <f>IFERROR(INDEX('Jan 2019'!$G$3:$BK$160,MATCH('Buying nGRPs'!$A28,'Jan 2019'!$A$3:$A$157,0),MATCH('Buying nGRPs'!AO$9,'Jan 2019'!$G$1:$BK$1,0))/SUMIFS(Summary!$D:$D,Summary!$A:$A,'Buying nGRPs'!$A28),"")</f>
        <v>0</v>
      </c>
      <c r="AP28" s="158" t="str">
        <f>IFERROR(INDEX('Jan 2019'!$G$3:$BK$160,MATCH('Buying nGRPs'!$A28,'Jan 2019'!$A$3:$A$157,0),MATCH('Buying nGRPs'!AP$9,'Jan 2019'!$G$1:$BK$1,0))/SUMIFS(Summary!$D:$D,Summary!$A:$A,'Buying nGRPs'!$A28),"")</f>
        <v/>
      </c>
      <c r="AQ28" s="158" t="str">
        <f>IFERROR(INDEX('Jan 2019'!$G$3:$BK$160,MATCH('Buying nGRPs'!$A28,'Jan 2019'!$A$3:$A$157,0),MATCH('Buying nGRPs'!AQ$9,'Jan 2019'!$G$1:$BK$1,0))/SUMIFS(Summary!$D:$D,Summary!$A:$A,'Buying nGRPs'!$A28),"")</f>
        <v/>
      </c>
      <c r="AR28" s="158">
        <f>IFERROR(INDEX('Jan 2019'!$G$3:$BK$160,MATCH('Buying nGRPs'!$A28,'Jan 2019'!$A$3:$A$157,0),MATCH('Buying nGRPs'!AR$9,'Jan 2019'!$G$1:$BK$1,0))/SUMIFS(Summary!$D:$D,Summary!$A:$A,'Buying nGRPs'!$A28),"")</f>
        <v>0</v>
      </c>
      <c r="AS28" s="158" t="str">
        <f>IFERROR(INDEX('Jan 2019'!$G$3:$BK$160,MATCH('Buying nGRPs'!$A28,'Jan 2019'!$A$3:$A$157,0),MATCH('Buying nGRPs'!AS$9,'Jan 2019'!$G$1:$BK$1,0))/SUMIFS(Summary!$D:$D,Summary!$A:$A,'Buying nGRPs'!$A28),"")</f>
        <v/>
      </c>
      <c r="AT28" s="158" t="str">
        <f>IFERROR(INDEX('Jan 2019'!$G$3:$BK$160,MATCH('Buying nGRPs'!$A28,'Jan 2019'!$A$3:$A$157,0),MATCH('Buying nGRPs'!AT$9,'Jan 2019'!$G$1:$BK$1,0))/SUMIFS(Summary!$D:$D,Summary!$A:$A,'Buying nGRPs'!$A28),"")</f>
        <v/>
      </c>
      <c r="AU28" s="158" t="str">
        <f>IFERROR(INDEX('Jan 2019'!$G$3:$BK$160,MATCH('Buying nGRPs'!$A28,'Jan 2019'!$A$3:$A$157,0),MATCH('Buying nGRPs'!AU$9,'Jan 2019'!$G$1:$BK$1,0))/SUMIFS(Summary!$D:$D,Summary!$A:$A,'Buying nGRPs'!$A28),"")</f>
        <v/>
      </c>
      <c r="AV28" s="158" t="str">
        <f>IFERROR(INDEX('Jan 2019'!$G$3:$BK$160,MATCH('Buying nGRPs'!$A28,'Jan 2019'!$A$3:$A$157,0),MATCH('Buying nGRPs'!AV$9,'Jan 2019'!$G$1:$BK$1,0))/SUMIFS(Summary!$D:$D,Summary!$A:$A,'Buying nGRPs'!$A28),"")</f>
        <v/>
      </c>
      <c r="AW28" s="158" t="str">
        <f>IFERROR(INDEX('Jan 2019'!$G$3:$BK$160,MATCH('Buying nGRPs'!$A28,'Jan 2019'!$A$3:$A$157,0),MATCH('Buying nGRPs'!AW$9,'Jan 2019'!$G$1:$BK$1,0))/SUMIFS(Summary!$D:$D,Summary!$A:$A,'Buying nGRPs'!$A28),"")</f>
        <v/>
      </c>
      <c r="AX28" s="158">
        <f>IFERROR(INDEX('Jan 2019'!$G$3:$BK$160,MATCH('Buying nGRPs'!$A28,'Jan 2019'!$A$3:$A$157,0),MATCH('Buying nGRPs'!AX$9,'Jan 2019'!$G$1:$BK$1,0))/SUMIFS(Summary!$D:$D,Summary!$A:$A,'Buying nGRPs'!$A28),"")</f>
        <v>0</v>
      </c>
      <c r="AY28" s="158">
        <f>IFERROR(INDEX('Jan 2019'!$G$3:$BK$160,MATCH('Buying nGRPs'!$A28,'Jan 2019'!$A$3:$A$157,0),MATCH('Buying nGRPs'!AY$9,'Jan 2019'!$G$1:$BK$1,0))/SUMIFS(Summary!$D:$D,Summary!$A:$A,'Buying nGRPs'!$A28),"")</f>
        <v>0</v>
      </c>
      <c r="AZ28" s="158">
        <f>IFERROR(INDEX('Jan 2019'!$G$3:$BK$160,MATCH('Buying nGRPs'!$A28,'Jan 2019'!$A$3:$A$157,0),MATCH('Buying nGRPs'!AZ$9,'Jan 2019'!$G$1:$BK$1,0))/SUMIFS(Summary!$D:$D,Summary!$A:$A,'Buying nGRPs'!$A28),"")</f>
        <v>0</v>
      </c>
      <c r="BA28" s="158">
        <f>IFERROR(INDEX('Jan 2019'!$G$3:$BK$160,MATCH('Buying nGRPs'!$A28,'Jan 2019'!$A$3:$A$157,0),MATCH('Buying nGRPs'!BA$9,'Jan 2019'!$G$1:$BK$1,0))/SUMIFS(Summary!$D:$D,Summary!$A:$A,'Buying nGRPs'!$A28),"")</f>
        <v>0</v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0.26241599999999998</v>
      </c>
      <c r="C29" s="192">
        <f t="shared" si="19"/>
        <v>2.6241599999999999E-7</v>
      </c>
      <c r="D29" s="48">
        <f t="shared" si="20"/>
        <v>0</v>
      </c>
      <c r="E29" s="138">
        <f>D29-B29</f>
        <v>-0.26241599999999998</v>
      </c>
      <c r="F29" s="93" t="s">
        <v>183</v>
      </c>
      <c r="G29" s="158" t="str">
        <f>IFERROR(INDEX('Jan 2019'!$G$3:$BK$160,MATCH('Buying nGRPs'!$A29,'Jan 2019'!$A$3:$A$157,0),MATCH('Buying nGRPs'!G$9,'Jan 2019'!$G$1:$BK$1,0))/SUMIFS(Summary!$D:$D,Summary!$A:$A,'Buying nGRPs'!$A29),"")</f>
        <v/>
      </c>
      <c r="H29" s="158" t="str">
        <f>IFERROR(INDEX('Jan 2019'!$G$3:$BK$160,MATCH('Buying nGRPs'!$A29,'Jan 2019'!$A$3:$A$157,0),MATCH('Buying nGRPs'!H$9,'Jan 2019'!$G$1:$BK$1,0))/SUMIFS(Summary!$D:$D,Summary!$A:$A,'Buying nGRPs'!$A29),"")</f>
        <v/>
      </c>
      <c r="I29" s="158" t="str">
        <f>IFERROR(INDEX('Jan 2019'!$G$3:$BK$160,MATCH('Buying nGRPs'!$A29,'Jan 2019'!$A$3:$A$157,0),MATCH('Buying nGRPs'!I$9,'Jan 2019'!$G$1:$BK$1,0))/SUMIFS(Summary!$D:$D,Summary!$A:$A,'Buying nGRPs'!$A29),"")</f>
        <v/>
      </c>
      <c r="J29" s="158">
        <f>IFERROR(INDEX('Jan 2019'!$G$3:$BK$160,MATCH('Buying nGRPs'!$A29,'Jan 2019'!$A$3:$A$157,0),MATCH('Buying nGRPs'!J$9,'Jan 2019'!$G$1:$BK$1,0))/SUMIFS(Summary!$D:$D,Summary!$A:$A,'Buying nGRPs'!$A29),"")</f>
        <v>0</v>
      </c>
      <c r="K29" s="158" t="str">
        <f>IFERROR(INDEX('Jan 2019'!$G$3:$BK$160,MATCH('Buying nGRPs'!$A29,'Jan 2019'!$A$3:$A$157,0),MATCH('Buying nGRPs'!K$9,'Jan 2019'!$G$1:$BK$1,0))/SUMIFS(Summary!$D:$D,Summary!$A:$A,'Buying nGRPs'!$A29),"")</f>
        <v/>
      </c>
      <c r="L29" s="158" t="str">
        <f>IFERROR(INDEX('Jan 2019'!$G$3:$BK$160,MATCH('Buying nGRPs'!$A29,'Jan 2019'!$A$3:$A$157,0),MATCH('Buying nGRPs'!L$9,'Jan 2019'!$G$1:$BK$1,0))/SUMIFS(Summary!$D:$D,Summary!$A:$A,'Buying nGRPs'!$A29),"")</f>
        <v/>
      </c>
      <c r="M29" s="158" t="str">
        <f>IFERROR(INDEX('Jan 2019'!$G$3:$BK$160,MATCH('Buying nGRPs'!$A29,'Jan 2019'!$A$3:$A$157,0),MATCH('Buying nGRPs'!M$9,'Jan 2019'!$G$1:$BK$1,0))/SUMIFS(Summary!$D:$D,Summary!$A:$A,'Buying nGRPs'!$A29),"")</f>
        <v/>
      </c>
      <c r="N29" s="158" t="str">
        <f>IFERROR(INDEX('Jan 2019'!$G$3:$BK$160,MATCH('Buying nGRPs'!$A29,'Jan 2019'!$A$3:$A$157,0),MATCH('Buying nGRPs'!N$9,'Jan 2019'!$G$1:$BK$1,0))/SUMIFS(Summary!$D:$D,Summary!$A:$A,'Buying nGRPs'!$A29),"")</f>
        <v/>
      </c>
      <c r="O29" s="158" t="str">
        <f>IFERROR(INDEX('Jan 2019'!$G$3:$BK$160,MATCH('Buying nGRPs'!$A29,'Jan 2019'!$A$3:$A$157,0),MATCH('Buying nGRPs'!O$9,'Jan 2019'!$G$1:$BK$1,0))/SUMIFS(Summary!$D:$D,Summary!$A:$A,'Buying nGRPs'!$A29),"")</f>
        <v/>
      </c>
      <c r="P29" s="158" t="str">
        <f>IFERROR(INDEX('Jan 2019'!$G$3:$BK$160,MATCH('Buying nGRPs'!$A29,'Jan 2019'!$A$3:$A$157,0),MATCH('Buying nGRPs'!P$9,'Jan 2019'!$G$1:$BK$1,0))/SUMIFS(Summary!$D:$D,Summary!$A:$A,'Buying nGRPs'!$A29),"")</f>
        <v/>
      </c>
      <c r="Q29" s="158" t="str">
        <f>IFERROR(INDEX('Jan 2019'!$G$3:$BK$160,MATCH('Buying nGRPs'!$A29,'Jan 2019'!$A$3:$A$157,0),MATCH('Buying nGRPs'!Q$9,'Jan 2019'!$G$1:$BK$1,0))/SUMIFS(Summary!$D:$D,Summary!$A:$A,'Buying nGRPs'!$A29),"")</f>
        <v/>
      </c>
      <c r="R29" s="158" t="str">
        <f>IFERROR(INDEX('Jan 2019'!$G$3:$BK$160,MATCH('Buying nGRPs'!$A29,'Jan 2019'!$A$3:$A$157,0),MATCH('Buying nGRPs'!R$9,'Jan 2019'!$G$1:$BK$1,0))/SUMIFS(Summary!$D:$D,Summary!$A:$A,'Buying nGRPs'!$A29),"")</f>
        <v/>
      </c>
      <c r="S29" s="158" t="str">
        <f>IFERROR(INDEX('Jan 2019'!$G$3:$BK$160,MATCH('Buying nGRPs'!$A29,'Jan 2019'!$A$3:$A$157,0),MATCH('Buying nGRPs'!S$9,'Jan 2019'!$G$1:$BK$1,0))/SUMIFS(Summary!$D:$D,Summary!$A:$A,'Buying nGRPs'!$A29),"")</f>
        <v/>
      </c>
      <c r="T29" s="158" t="str">
        <f>IFERROR(INDEX('Jan 2019'!$G$3:$BK$160,MATCH('Buying nGRPs'!$A29,'Jan 2019'!$A$3:$A$157,0),MATCH('Buying nGRPs'!T$9,'Jan 2019'!$G$1:$BK$1,0))/SUMIFS(Summary!$D:$D,Summary!$A:$A,'Buying nGRPs'!$A29),"")</f>
        <v/>
      </c>
      <c r="U29" s="158" t="str">
        <f>IFERROR(INDEX('Jan 2019'!$G$3:$BK$160,MATCH('Buying nGRPs'!$A29,'Jan 2019'!$A$3:$A$157,0),MATCH('Buying nGRPs'!U$9,'Jan 2019'!$G$1:$BK$1,0))/SUMIFS(Summary!$D:$D,Summary!$A:$A,'Buying nGRPs'!$A29),"")</f>
        <v/>
      </c>
      <c r="V29" s="158" t="str">
        <f>IFERROR(INDEX('Jan 2019'!$G$3:$BK$160,MATCH('Buying nGRPs'!$A29,'Jan 2019'!$A$3:$A$157,0),MATCH('Buying nGRPs'!V$9,'Jan 2019'!$G$1:$BK$1,0))/SUMIFS(Summary!$D:$D,Summary!$A:$A,'Buying nGRPs'!$A29),"")</f>
        <v/>
      </c>
      <c r="W29" s="158" t="str">
        <f>IFERROR(INDEX('Jan 2019'!$G$3:$BK$160,MATCH('Buying nGRPs'!$A29,'Jan 2019'!$A$3:$A$157,0),MATCH('Buying nGRPs'!W$9,'Jan 2019'!$G$1:$BK$1,0))/SUMIFS(Summary!$D:$D,Summary!$A:$A,'Buying nGRPs'!$A29),"")</f>
        <v/>
      </c>
      <c r="X29" s="158" t="str">
        <f>IFERROR(INDEX('Jan 2019'!$G$3:$BK$160,MATCH('Buying nGRPs'!$A29,'Jan 2019'!$A$3:$A$157,0),MATCH('Buying nGRPs'!X$9,'Jan 2019'!$G$1:$BK$1,0))/SUMIFS(Summary!$D:$D,Summary!$A:$A,'Buying nGRPs'!$A29),"")</f>
        <v/>
      </c>
      <c r="Y29" s="158" t="str">
        <f>IFERROR(INDEX('Jan 2019'!$G$3:$BK$160,MATCH('Buying nGRPs'!$A29,'Jan 2019'!$A$3:$A$157,0),MATCH('Buying nGRPs'!Y$9,'Jan 2019'!$G$1:$BK$1,0))/SUMIFS(Summary!$D:$D,Summary!$A:$A,'Buying nGRPs'!$A29),"")</f>
        <v/>
      </c>
      <c r="Z29" s="158" t="str">
        <f>IFERROR(INDEX('Jan 2019'!$G$3:$BK$160,MATCH('Buying nGRPs'!$A29,'Jan 2019'!$A$3:$A$157,0),MATCH('Buying nGRPs'!Z$9,'Jan 2019'!$G$1:$BK$1,0))/SUMIFS(Summary!$D:$D,Summary!$A:$A,'Buying nGRPs'!$A29),"")</f>
        <v/>
      </c>
      <c r="AA29" s="158" t="str">
        <f>IFERROR(INDEX('Jan 2019'!$G$3:$BK$160,MATCH('Buying nGRPs'!$A29,'Jan 2019'!$A$3:$A$157,0),MATCH('Buying nGRPs'!AA$9,'Jan 2019'!$G$1:$BK$1,0))/SUMIFS(Summary!$D:$D,Summary!$A:$A,'Buying nGRPs'!$A29),"")</f>
        <v/>
      </c>
      <c r="AB29" s="158" t="str">
        <f>IFERROR(INDEX('Jan 2019'!$G$3:$BK$160,MATCH('Buying nGRPs'!$A29,'Jan 2019'!$A$3:$A$157,0),MATCH('Buying nGRPs'!AB$9,'Jan 2019'!$G$1:$BK$1,0))/SUMIFS(Summary!$D:$D,Summary!$A:$A,'Buying nGRPs'!$A29),"")</f>
        <v/>
      </c>
      <c r="AC29" s="158">
        <f>IFERROR(INDEX('Jan 2019'!$G$3:$BK$160,MATCH('Buying nGRPs'!$A29,'Jan 2019'!$A$3:$A$157,0),MATCH('Buying nGRPs'!AC$9,'Jan 2019'!$G$1:$BK$1,0))/SUMIFS(Summary!$D:$D,Summary!$A:$A,'Buying nGRPs'!$A29),"")</f>
        <v>4.1791000000000002E-2</v>
      </c>
      <c r="AD29" s="158">
        <f>IFERROR(INDEX('Jan 2019'!$G$3:$BK$160,MATCH('Buying nGRPs'!$A29,'Jan 2019'!$A$3:$A$157,0),MATCH('Buying nGRPs'!AD$9,'Jan 2019'!$G$1:$BK$1,0))/SUMIFS(Summary!$D:$D,Summary!$A:$A,'Buying nGRPs'!$A29),"")</f>
        <v>2.6875E-2</v>
      </c>
      <c r="AE29" s="158" t="str">
        <f>IFERROR(INDEX('Jan 2019'!$G$3:$BK$160,MATCH('Buying nGRPs'!$A29,'Jan 2019'!$A$3:$A$157,0),MATCH('Buying nGRPs'!AE$9,'Jan 2019'!$G$1:$BK$1,0))/SUMIFS(Summary!$D:$D,Summary!$A:$A,'Buying nGRPs'!$A29),"")</f>
        <v/>
      </c>
      <c r="AF29" s="158" t="str">
        <f>IFERROR(INDEX('Jan 2019'!$G$3:$BK$160,MATCH('Buying nGRPs'!$A29,'Jan 2019'!$A$3:$A$157,0),MATCH('Buying nGRPs'!AF$9,'Jan 2019'!$G$1:$BK$1,0))/SUMIFS(Summary!$D:$D,Summary!$A:$A,'Buying nGRPs'!$A29),"")</f>
        <v/>
      </c>
      <c r="AG29" s="158" t="str">
        <f>IFERROR(INDEX('Jan 2019'!$G$3:$BK$160,MATCH('Buying nGRPs'!$A29,'Jan 2019'!$A$3:$A$157,0),MATCH('Buying nGRPs'!AG$9,'Jan 2019'!$G$1:$BK$1,0))/SUMIFS(Summary!$D:$D,Summary!$A:$A,'Buying nGRPs'!$A29),"")</f>
        <v/>
      </c>
      <c r="AH29" s="158">
        <f>IFERROR(INDEX('Jan 2019'!$G$3:$BK$160,MATCH('Buying nGRPs'!$A29,'Jan 2019'!$A$3:$A$157,0),MATCH('Buying nGRPs'!AH$9,'Jan 2019'!$G$1:$BK$1,0))/SUMIFS(Summary!$D:$D,Summary!$A:$A,'Buying nGRPs'!$A29),"")</f>
        <v>0.125</v>
      </c>
      <c r="AI29" s="158" t="str">
        <f>IFERROR(INDEX('Jan 2019'!$G$3:$BK$160,MATCH('Buying nGRPs'!$A29,'Jan 2019'!$A$3:$A$157,0),MATCH('Buying nGRPs'!AI$9,'Jan 2019'!$G$1:$BK$1,0))/SUMIFS(Summary!$D:$D,Summary!$A:$A,'Buying nGRPs'!$A29),"")</f>
        <v/>
      </c>
      <c r="AJ29" s="158" t="str">
        <f>IFERROR(INDEX('Jan 2019'!$G$3:$BK$160,MATCH('Buying nGRPs'!$A29,'Jan 2019'!$A$3:$A$157,0),MATCH('Buying nGRPs'!AJ$9,'Jan 2019'!$G$1:$BK$1,0))/SUMIFS(Summary!$D:$D,Summary!$A:$A,'Buying nGRPs'!$A29),"")</f>
        <v/>
      </c>
      <c r="AK29" s="158">
        <f>IFERROR(INDEX('Jan 2019'!$G$3:$BK$160,MATCH('Buying nGRPs'!$A29,'Jan 2019'!$A$3:$A$157,0),MATCH('Buying nGRPs'!AK$9,'Jan 2019'!$G$1:$BK$1,0))/SUMIFS(Summary!$D:$D,Summary!$A:$A,'Buying nGRPs'!$A29),"")</f>
        <v>6.8750000000000006E-2</v>
      </c>
      <c r="AL29" s="158">
        <f>IFERROR(INDEX('Jan 2019'!$G$3:$BK$160,MATCH('Buying nGRPs'!$A29,'Jan 2019'!$A$3:$A$157,0),MATCH('Buying nGRPs'!AL$9,'Jan 2019'!$G$1:$BK$1,0))/SUMIFS(Summary!$D:$D,Summary!$A:$A,'Buying nGRPs'!$A29),"")</f>
        <v>0</v>
      </c>
      <c r="AM29" s="158" t="str">
        <f>IFERROR(INDEX('Jan 2019'!$G$3:$BK$160,MATCH('Buying nGRPs'!$A29,'Jan 2019'!$A$3:$A$157,0),MATCH('Buying nGRPs'!AM$9,'Jan 2019'!$G$1:$BK$1,0))/SUMIFS(Summary!$D:$D,Summary!$A:$A,'Buying nGRPs'!$A29),"")</f>
        <v/>
      </c>
      <c r="AN29" s="158">
        <f>IFERROR(INDEX('Jan 2019'!$G$3:$BK$160,MATCH('Buying nGRPs'!$A29,'Jan 2019'!$A$3:$A$157,0),MATCH('Buying nGRPs'!AN$9,'Jan 2019'!$G$1:$BK$1,0))/SUMIFS(Summary!$D:$D,Summary!$A:$A,'Buying nGRPs'!$A29),"")</f>
        <v>0</v>
      </c>
      <c r="AO29" s="158">
        <f>IFERROR(INDEX('Jan 2019'!$G$3:$BK$160,MATCH('Buying nGRPs'!$A29,'Jan 2019'!$A$3:$A$157,0),MATCH('Buying nGRPs'!AO$9,'Jan 2019'!$G$1:$BK$1,0))/SUMIFS(Summary!$D:$D,Summary!$A:$A,'Buying nGRPs'!$A29),"")</f>
        <v>0</v>
      </c>
      <c r="AP29" s="158" t="str">
        <f>IFERROR(INDEX('Jan 2019'!$G$3:$BK$160,MATCH('Buying nGRPs'!$A29,'Jan 2019'!$A$3:$A$157,0),MATCH('Buying nGRPs'!AP$9,'Jan 2019'!$G$1:$BK$1,0))/SUMIFS(Summary!$D:$D,Summary!$A:$A,'Buying nGRPs'!$A29),"")</f>
        <v/>
      </c>
      <c r="AQ29" s="158" t="str">
        <f>IFERROR(INDEX('Jan 2019'!$G$3:$BK$160,MATCH('Buying nGRPs'!$A29,'Jan 2019'!$A$3:$A$157,0),MATCH('Buying nGRPs'!AQ$9,'Jan 2019'!$G$1:$BK$1,0))/SUMIFS(Summary!$D:$D,Summary!$A:$A,'Buying nGRPs'!$A29),"")</f>
        <v/>
      </c>
      <c r="AR29" s="158">
        <f>IFERROR(INDEX('Jan 2019'!$G$3:$BK$160,MATCH('Buying nGRPs'!$A29,'Jan 2019'!$A$3:$A$157,0),MATCH('Buying nGRPs'!AR$9,'Jan 2019'!$G$1:$BK$1,0))/SUMIFS(Summary!$D:$D,Summary!$A:$A,'Buying nGRPs'!$A29),"")</f>
        <v>0</v>
      </c>
      <c r="AS29" s="158" t="str">
        <f>IFERROR(INDEX('Jan 2019'!$G$3:$BK$160,MATCH('Buying nGRPs'!$A29,'Jan 2019'!$A$3:$A$157,0),MATCH('Buying nGRPs'!AS$9,'Jan 2019'!$G$1:$BK$1,0))/SUMIFS(Summary!$D:$D,Summary!$A:$A,'Buying nGRPs'!$A29),"")</f>
        <v/>
      </c>
      <c r="AT29" s="158" t="str">
        <f>IFERROR(INDEX('Jan 2019'!$G$3:$BK$160,MATCH('Buying nGRPs'!$A29,'Jan 2019'!$A$3:$A$157,0),MATCH('Buying nGRPs'!AT$9,'Jan 2019'!$G$1:$BK$1,0))/SUMIFS(Summary!$D:$D,Summary!$A:$A,'Buying nGRPs'!$A29),"")</f>
        <v/>
      </c>
      <c r="AU29" s="158" t="str">
        <f>IFERROR(INDEX('Jan 2019'!$G$3:$BK$160,MATCH('Buying nGRPs'!$A29,'Jan 2019'!$A$3:$A$157,0),MATCH('Buying nGRPs'!AU$9,'Jan 2019'!$G$1:$BK$1,0))/SUMIFS(Summary!$D:$D,Summary!$A:$A,'Buying nGRPs'!$A29),"")</f>
        <v/>
      </c>
      <c r="AV29" s="158" t="str">
        <f>IFERROR(INDEX('Jan 2019'!$G$3:$BK$160,MATCH('Buying nGRPs'!$A29,'Jan 2019'!$A$3:$A$157,0),MATCH('Buying nGRPs'!AV$9,'Jan 2019'!$G$1:$BK$1,0))/SUMIFS(Summary!$D:$D,Summary!$A:$A,'Buying nGRPs'!$A29),"")</f>
        <v/>
      </c>
      <c r="AW29" s="158" t="str">
        <f>IFERROR(INDEX('Jan 2019'!$G$3:$BK$160,MATCH('Buying nGRPs'!$A29,'Jan 2019'!$A$3:$A$157,0),MATCH('Buying nGRPs'!AW$9,'Jan 2019'!$G$1:$BK$1,0))/SUMIFS(Summary!$D:$D,Summary!$A:$A,'Buying nGRPs'!$A29),"")</f>
        <v/>
      </c>
      <c r="AX29" s="158">
        <f>IFERROR(INDEX('Jan 2019'!$G$3:$BK$160,MATCH('Buying nGRPs'!$A29,'Jan 2019'!$A$3:$A$157,0),MATCH('Buying nGRPs'!AX$9,'Jan 2019'!$G$1:$BK$1,0))/SUMIFS(Summary!$D:$D,Summary!$A:$A,'Buying nGRPs'!$A29),"")</f>
        <v>0</v>
      </c>
      <c r="AY29" s="158">
        <f>IFERROR(INDEX('Jan 2019'!$G$3:$BK$160,MATCH('Buying nGRPs'!$A29,'Jan 2019'!$A$3:$A$157,0),MATCH('Buying nGRPs'!AY$9,'Jan 2019'!$G$1:$BK$1,0))/SUMIFS(Summary!$D:$D,Summary!$A:$A,'Buying nGRPs'!$A29),"")</f>
        <v>0</v>
      </c>
      <c r="AZ29" s="158">
        <f>IFERROR(INDEX('Jan 2019'!$G$3:$BK$160,MATCH('Buying nGRPs'!$A29,'Jan 2019'!$A$3:$A$157,0),MATCH('Buying nGRPs'!AZ$9,'Jan 2019'!$G$1:$BK$1,0))/SUMIFS(Summary!$D:$D,Summary!$A:$A,'Buying nGRPs'!$A29),"")</f>
        <v>0</v>
      </c>
      <c r="BA29" s="158">
        <f>IFERROR(INDEX('Jan 2019'!$G$3:$BK$160,MATCH('Buying nGRPs'!$A29,'Jan 2019'!$A$3:$A$157,0),MATCH('Buying nGRPs'!BA$9,'Jan 2019'!$G$1:$BK$1,0))/SUMIFS(Summary!$D:$D,Summary!$A:$A,'Buying nGRPs'!$A29),"")</f>
        <v>0</v>
      </c>
      <c r="BB29" s="11">
        <f t="shared" si="22"/>
        <v>0.26241599999999998</v>
      </c>
      <c r="BC29" s="11"/>
      <c r="BD29" s="109">
        <f>BC29-BB29</f>
        <v>-0.26241599999999998</v>
      </c>
    </row>
    <row r="30" spans="1:59" ht="15" x14ac:dyDescent="0.3">
      <c r="A30" s="82" t="s">
        <v>319</v>
      </c>
      <c r="B30" s="105">
        <f t="shared" si="18"/>
        <v>0.21195761904761903</v>
      </c>
      <c r="C30" s="192">
        <f t="shared" si="19"/>
        <v>2.1195761904761905E-7</v>
      </c>
      <c r="D30" s="48">
        <f t="shared" si="20"/>
        <v>0</v>
      </c>
      <c r="E30" s="138">
        <f t="shared" ref="E30" si="25">D30-B30</f>
        <v>-0.21195761904761903</v>
      </c>
      <c r="F30" s="93" t="s">
        <v>49</v>
      </c>
      <c r="G30" s="158" t="str">
        <f>IFERROR(INDEX('Jan 2019'!$G$3:$BK$160,MATCH('Buying nGRPs'!$A30,'Jan 2019'!$A$3:$A$157,0),MATCH('Buying nGRPs'!G$9,'Jan 2019'!$G$1:$BK$1,0))/SUMIFS(Summary!$D:$D,Summary!$A:$A,'Buying nGRPs'!$A30),"")</f>
        <v/>
      </c>
      <c r="H30" s="158" t="str">
        <f>IFERROR(INDEX('Jan 2019'!$G$3:$BK$160,MATCH('Buying nGRPs'!$A30,'Jan 2019'!$A$3:$A$157,0),MATCH('Buying nGRPs'!H$9,'Jan 2019'!$G$1:$BK$1,0))/SUMIFS(Summary!$D:$D,Summary!$A:$A,'Buying nGRPs'!$A30),"")</f>
        <v/>
      </c>
      <c r="I30" s="158" t="str">
        <f>IFERROR(INDEX('Jan 2019'!$G$3:$BK$160,MATCH('Buying nGRPs'!$A30,'Jan 2019'!$A$3:$A$157,0),MATCH('Buying nGRPs'!I$9,'Jan 2019'!$G$1:$BK$1,0))/SUMIFS(Summary!$D:$D,Summary!$A:$A,'Buying nGRPs'!$A30),"")</f>
        <v/>
      </c>
      <c r="J30" s="158">
        <f>IFERROR(INDEX('Jan 2019'!$G$3:$BK$160,MATCH('Buying nGRPs'!$A30,'Jan 2019'!$A$3:$A$157,0),MATCH('Buying nGRPs'!J$9,'Jan 2019'!$G$1:$BK$1,0))/SUMIFS(Summary!$D:$D,Summary!$A:$A,'Buying nGRPs'!$A30),"")</f>
        <v>0</v>
      </c>
      <c r="K30" s="158" t="str">
        <f>IFERROR(INDEX('Jan 2019'!$G$3:$BK$160,MATCH('Buying nGRPs'!$A30,'Jan 2019'!$A$3:$A$157,0),MATCH('Buying nGRPs'!K$9,'Jan 2019'!$G$1:$BK$1,0))/SUMIFS(Summary!$D:$D,Summary!$A:$A,'Buying nGRPs'!$A30),"")</f>
        <v/>
      </c>
      <c r="L30" s="158" t="str">
        <f>IFERROR(INDEX('Jan 2019'!$G$3:$BK$160,MATCH('Buying nGRPs'!$A30,'Jan 2019'!$A$3:$A$157,0),MATCH('Buying nGRPs'!L$9,'Jan 2019'!$G$1:$BK$1,0))/SUMIFS(Summary!$D:$D,Summary!$A:$A,'Buying nGRPs'!$A30),"")</f>
        <v/>
      </c>
      <c r="M30" s="158" t="str">
        <f>IFERROR(INDEX('Jan 2019'!$G$3:$BK$160,MATCH('Buying nGRPs'!$A30,'Jan 2019'!$A$3:$A$157,0),MATCH('Buying nGRPs'!M$9,'Jan 2019'!$G$1:$BK$1,0))/SUMIFS(Summary!$D:$D,Summary!$A:$A,'Buying nGRPs'!$A30),"")</f>
        <v/>
      </c>
      <c r="N30" s="158" t="str">
        <f>IFERROR(INDEX('Jan 2019'!$G$3:$BK$160,MATCH('Buying nGRPs'!$A30,'Jan 2019'!$A$3:$A$157,0),MATCH('Buying nGRPs'!N$9,'Jan 2019'!$G$1:$BK$1,0))/SUMIFS(Summary!$D:$D,Summary!$A:$A,'Buying nGRPs'!$A30),"")</f>
        <v/>
      </c>
      <c r="O30" s="158" t="str">
        <f>IFERROR(INDEX('Jan 2019'!$G$3:$BK$160,MATCH('Buying nGRPs'!$A30,'Jan 2019'!$A$3:$A$157,0),MATCH('Buying nGRPs'!O$9,'Jan 2019'!$G$1:$BK$1,0))/SUMIFS(Summary!$D:$D,Summary!$A:$A,'Buying nGRPs'!$A30),"")</f>
        <v/>
      </c>
      <c r="P30" s="158" t="str">
        <f>IFERROR(INDEX('Jan 2019'!$G$3:$BK$160,MATCH('Buying nGRPs'!$A30,'Jan 2019'!$A$3:$A$157,0),MATCH('Buying nGRPs'!P$9,'Jan 2019'!$G$1:$BK$1,0))/SUMIFS(Summary!$D:$D,Summary!$A:$A,'Buying nGRPs'!$A30),"")</f>
        <v/>
      </c>
      <c r="Q30" s="158" t="str">
        <f>IFERROR(INDEX('Jan 2019'!$G$3:$BK$160,MATCH('Buying nGRPs'!$A30,'Jan 2019'!$A$3:$A$157,0),MATCH('Buying nGRPs'!Q$9,'Jan 2019'!$G$1:$BK$1,0))/SUMIFS(Summary!$D:$D,Summary!$A:$A,'Buying nGRPs'!$A30),"")</f>
        <v/>
      </c>
      <c r="R30" s="158" t="str">
        <f>IFERROR(INDEX('Jan 2019'!$G$3:$BK$160,MATCH('Buying nGRPs'!$A30,'Jan 2019'!$A$3:$A$157,0),MATCH('Buying nGRPs'!R$9,'Jan 2019'!$G$1:$BK$1,0))/SUMIFS(Summary!$D:$D,Summary!$A:$A,'Buying nGRPs'!$A30),"")</f>
        <v/>
      </c>
      <c r="S30" s="158" t="str">
        <f>IFERROR(INDEX('Jan 2019'!$G$3:$BK$160,MATCH('Buying nGRPs'!$A30,'Jan 2019'!$A$3:$A$157,0),MATCH('Buying nGRPs'!S$9,'Jan 2019'!$G$1:$BK$1,0))/SUMIFS(Summary!$D:$D,Summary!$A:$A,'Buying nGRPs'!$A30),"")</f>
        <v/>
      </c>
      <c r="T30" s="158" t="str">
        <f>IFERROR(INDEX('Jan 2019'!$G$3:$BK$160,MATCH('Buying nGRPs'!$A30,'Jan 2019'!$A$3:$A$157,0),MATCH('Buying nGRPs'!T$9,'Jan 2019'!$G$1:$BK$1,0))/SUMIFS(Summary!$D:$D,Summary!$A:$A,'Buying nGRPs'!$A30),"")</f>
        <v/>
      </c>
      <c r="U30" s="158" t="str">
        <f>IFERROR(INDEX('Jan 2019'!$G$3:$BK$160,MATCH('Buying nGRPs'!$A30,'Jan 2019'!$A$3:$A$157,0),MATCH('Buying nGRPs'!U$9,'Jan 2019'!$G$1:$BK$1,0))/SUMIFS(Summary!$D:$D,Summary!$A:$A,'Buying nGRPs'!$A30),"")</f>
        <v/>
      </c>
      <c r="V30" s="158" t="str">
        <f>IFERROR(INDEX('Jan 2019'!$G$3:$BK$160,MATCH('Buying nGRPs'!$A30,'Jan 2019'!$A$3:$A$157,0),MATCH('Buying nGRPs'!V$9,'Jan 2019'!$G$1:$BK$1,0))/SUMIFS(Summary!$D:$D,Summary!$A:$A,'Buying nGRPs'!$A30),"")</f>
        <v/>
      </c>
      <c r="W30" s="158" t="str">
        <f>IFERROR(INDEX('Jan 2019'!$G$3:$BK$160,MATCH('Buying nGRPs'!$A30,'Jan 2019'!$A$3:$A$157,0),MATCH('Buying nGRPs'!W$9,'Jan 2019'!$G$1:$BK$1,0))/SUMIFS(Summary!$D:$D,Summary!$A:$A,'Buying nGRPs'!$A30),"")</f>
        <v/>
      </c>
      <c r="X30" s="158" t="str">
        <f>IFERROR(INDEX('Jan 2019'!$G$3:$BK$160,MATCH('Buying nGRPs'!$A30,'Jan 2019'!$A$3:$A$157,0),MATCH('Buying nGRPs'!X$9,'Jan 2019'!$G$1:$BK$1,0))/SUMIFS(Summary!$D:$D,Summary!$A:$A,'Buying nGRPs'!$A30),"")</f>
        <v/>
      </c>
      <c r="Y30" s="158" t="str">
        <f>IFERROR(INDEX('Jan 2019'!$G$3:$BK$160,MATCH('Buying nGRPs'!$A30,'Jan 2019'!$A$3:$A$157,0),MATCH('Buying nGRPs'!Y$9,'Jan 2019'!$G$1:$BK$1,0))/SUMIFS(Summary!$D:$D,Summary!$A:$A,'Buying nGRPs'!$A30),"")</f>
        <v/>
      </c>
      <c r="Z30" s="158" t="str">
        <f>IFERROR(INDEX('Jan 2019'!$G$3:$BK$160,MATCH('Buying nGRPs'!$A30,'Jan 2019'!$A$3:$A$157,0),MATCH('Buying nGRPs'!Z$9,'Jan 2019'!$G$1:$BK$1,0))/SUMIFS(Summary!$D:$D,Summary!$A:$A,'Buying nGRPs'!$A30),"")</f>
        <v/>
      </c>
      <c r="AA30" s="158" t="str">
        <f>IFERROR(INDEX('Jan 2019'!$G$3:$BK$160,MATCH('Buying nGRPs'!$A30,'Jan 2019'!$A$3:$A$157,0),MATCH('Buying nGRPs'!AA$9,'Jan 2019'!$G$1:$BK$1,0))/SUMIFS(Summary!$D:$D,Summary!$A:$A,'Buying nGRPs'!$A30),"")</f>
        <v/>
      </c>
      <c r="AB30" s="158" t="str">
        <f>IFERROR(INDEX('Jan 2019'!$G$3:$BK$160,MATCH('Buying nGRPs'!$A30,'Jan 2019'!$A$3:$A$157,0),MATCH('Buying nGRPs'!AB$9,'Jan 2019'!$G$1:$BK$1,0))/SUMIFS(Summary!$D:$D,Summary!$A:$A,'Buying nGRPs'!$A30),"")</f>
        <v/>
      </c>
      <c r="AC30" s="158">
        <f>IFERROR(INDEX('Jan 2019'!$G$3:$BK$160,MATCH('Buying nGRPs'!$A30,'Jan 2019'!$A$3:$A$157,0),MATCH('Buying nGRPs'!AC$9,'Jan 2019'!$G$1:$BK$1,0))/SUMIFS(Summary!$D:$D,Summary!$A:$A,'Buying nGRPs'!$A30),"")</f>
        <v>4.5290952380952383E-2</v>
      </c>
      <c r="AD30" s="158">
        <f>IFERROR(INDEX('Jan 2019'!$G$3:$BK$160,MATCH('Buying nGRPs'!$A30,'Jan 2019'!$A$3:$A$157,0),MATCH('Buying nGRPs'!AD$9,'Jan 2019'!$G$1:$BK$1,0))/SUMIFS(Summary!$D:$D,Summary!$A:$A,'Buying nGRPs'!$A30),"")</f>
        <v>0.11904761904761904</v>
      </c>
      <c r="AE30" s="158" t="str">
        <f>IFERROR(INDEX('Jan 2019'!$G$3:$BK$160,MATCH('Buying nGRPs'!$A30,'Jan 2019'!$A$3:$A$157,0),MATCH('Buying nGRPs'!AE$9,'Jan 2019'!$G$1:$BK$1,0))/SUMIFS(Summary!$D:$D,Summary!$A:$A,'Buying nGRPs'!$A30),"")</f>
        <v/>
      </c>
      <c r="AF30" s="158" t="str">
        <f>IFERROR(INDEX('Jan 2019'!$G$3:$BK$160,MATCH('Buying nGRPs'!$A30,'Jan 2019'!$A$3:$A$157,0),MATCH('Buying nGRPs'!AF$9,'Jan 2019'!$G$1:$BK$1,0))/SUMIFS(Summary!$D:$D,Summary!$A:$A,'Buying nGRPs'!$A30),"")</f>
        <v/>
      </c>
      <c r="AG30" s="158" t="str">
        <f>IFERROR(INDEX('Jan 2019'!$G$3:$BK$160,MATCH('Buying nGRPs'!$A30,'Jan 2019'!$A$3:$A$157,0),MATCH('Buying nGRPs'!AG$9,'Jan 2019'!$G$1:$BK$1,0))/SUMIFS(Summary!$D:$D,Summary!$A:$A,'Buying nGRPs'!$A30),"")</f>
        <v/>
      </c>
      <c r="AH30" s="158">
        <f>IFERROR(INDEX('Jan 2019'!$G$3:$BK$160,MATCH('Buying nGRPs'!$A30,'Jan 2019'!$A$3:$A$157,0),MATCH('Buying nGRPs'!AH$9,'Jan 2019'!$G$1:$BK$1,0))/SUMIFS(Summary!$D:$D,Summary!$A:$A,'Buying nGRPs'!$A30),"")</f>
        <v>4.7619047619047616E-2</v>
      </c>
      <c r="AI30" s="158" t="str">
        <f>IFERROR(INDEX('Jan 2019'!$G$3:$BK$160,MATCH('Buying nGRPs'!$A30,'Jan 2019'!$A$3:$A$157,0),MATCH('Buying nGRPs'!AI$9,'Jan 2019'!$G$1:$BK$1,0))/SUMIFS(Summary!$D:$D,Summary!$A:$A,'Buying nGRPs'!$A30),"")</f>
        <v/>
      </c>
      <c r="AJ30" s="158" t="str">
        <f>IFERROR(INDEX('Jan 2019'!$G$3:$BK$160,MATCH('Buying nGRPs'!$A30,'Jan 2019'!$A$3:$A$157,0),MATCH('Buying nGRPs'!AJ$9,'Jan 2019'!$G$1:$BK$1,0))/SUMIFS(Summary!$D:$D,Summary!$A:$A,'Buying nGRPs'!$A30),"")</f>
        <v/>
      </c>
      <c r="AK30" s="158">
        <f>IFERROR(INDEX('Jan 2019'!$G$3:$BK$160,MATCH('Buying nGRPs'!$A30,'Jan 2019'!$A$3:$A$157,0),MATCH('Buying nGRPs'!AK$9,'Jan 2019'!$G$1:$BK$1,0))/SUMIFS(Summary!$D:$D,Summary!$A:$A,'Buying nGRPs'!$A30),"")</f>
        <v>0</v>
      </c>
      <c r="AL30" s="158">
        <f>IFERROR(INDEX('Jan 2019'!$G$3:$BK$160,MATCH('Buying nGRPs'!$A30,'Jan 2019'!$A$3:$A$157,0),MATCH('Buying nGRPs'!AL$9,'Jan 2019'!$G$1:$BK$1,0))/SUMIFS(Summary!$D:$D,Summary!$A:$A,'Buying nGRPs'!$A30),"")</f>
        <v>0</v>
      </c>
      <c r="AM30" s="158" t="str">
        <f>IFERROR(INDEX('Jan 2019'!$G$3:$BK$160,MATCH('Buying nGRPs'!$A30,'Jan 2019'!$A$3:$A$157,0),MATCH('Buying nGRPs'!AM$9,'Jan 2019'!$G$1:$BK$1,0))/SUMIFS(Summary!$D:$D,Summary!$A:$A,'Buying nGRPs'!$A30),"")</f>
        <v/>
      </c>
      <c r="AN30" s="158">
        <f>IFERROR(INDEX('Jan 2019'!$G$3:$BK$160,MATCH('Buying nGRPs'!$A30,'Jan 2019'!$A$3:$A$157,0),MATCH('Buying nGRPs'!AN$9,'Jan 2019'!$G$1:$BK$1,0))/SUMIFS(Summary!$D:$D,Summary!$A:$A,'Buying nGRPs'!$A30),"")</f>
        <v>0</v>
      </c>
      <c r="AO30" s="158">
        <f>IFERROR(INDEX('Jan 2019'!$G$3:$BK$160,MATCH('Buying nGRPs'!$A30,'Jan 2019'!$A$3:$A$157,0),MATCH('Buying nGRPs'!AO$9,'Jan 2019'!$G$1:$BK$1,0))/SUMIFS(Summary!$D:$D,Summary!$A:$A,'Buying nGRPs'!$A30),"")</f>
        <v>0</v>
      </c>
      <c r="AP30" s="158" t="str">
        <f>IFERROR(INDEX('Jan 2019'!$G$3:$BK$160,MATCH('Buying nGRPs'!$A30,'Jan 2019'!$A$3:$A$157,0),MATCH('Buying nGRPs'!AP$9,'Jan 2019'!$G$1:$BK$1,0))/SUMIFS(Summary!$D:$D,Summary!$A:$A,'Buying nGRPs'!$A30),"")</f>
        <v/>
      </c>
      <c r="AQ30" s="158" t="str">
        <f>IFERROR(INDEX('Jan 2019'!$G$3:$BK$160,MATCH('Buying nGRPs'!$A30,'Jan 2019'!$A$3:$A$157,0),MATCH('Buying nGRPs'!AQ$9,'Jan 2019'!$G$1:$BK$1,0))/SUMIFS(Summary!$D:$D,Summary!$A:$A,'Buying nGRPs'!$A30),"")</f>
        <v/>
      </c>
      <c r="AR30" s="158">
        <f>IFERROR(INDEX('Jan 2019'!$G$3:$BK$160,MATCH('Buying nGRPs'!$A30,'Jan 2019'!$A$3:$A$157,0),MATCH('Buying nGRPs'!AR$9,'Jan 2019'!$G$1:$BK$1,0))/SUMIFS(Summary!$D:$D,Summary!$A:$A,'Buying nGRPs'!$A30),"")</f>
        <v>0</v>
      </c>
      <c r="AS30" s="158" t="str">
        <f>IFERROR(INDEX('Jan 2019'!$G$3:$BK$160,MATCH('Buying nGRPs'!$A30,'Jan 2019'!$A$3:$A$157,0),MATCH('Buying nGRPs'!AS$9,'Jan 2019'!$G$1:$BK$1,0))/SUMIFS(Summary!$D:$D,Summary!$A:$A,'Buying nGRPs'!$A30),"")</f>
        <v/>
      </c>
      <c r="AT30" s="158" t="str">
        <f>IFERROR(INDEX('Jan 2019'!$G$3:$BK$160,MATCH('Buying nGRPs'!$A30,'Jan 2019'!$A$3:$A$157,0),MATCH('Buying nGRPs'!AT$9,'Jan 2019'!$G$1:$BK$1,0))/SUMIFS(Summary!$D:$D,Summary!$A:$A,'Buying nGRPs'!$A30),"")</f>
        <v/>
      </c>
      <c r="AU30" s="158" t="str">
        <f>IFERROR(INDEX('Jan 2019'!$G$3:$BK$160,MATCH('Buying nGRPs'!$A30,'Jan 2019'!$A$3:$A$157,0),MATCH('Buying nGRPs'!AU$9,'Jan 2019'!$G$1:$BK$1,0))/SUMIFS(Summary!$D:$D,Summary!$A:$A,'Buying nGRPs'!$A30),"")</f>
        <v/>
      </c>
      <c r="AV30" s="158" t="str">
        <f>IFERROR(INDEX('Jan 2019'!$G$3:$BK$160,MATCH('Buying nGRPs'!$A30,'Jan 2019'!$A$3:$A$157,0),MATCH('Buying nGRPs'!AV$9,'Jan 2019'!$G$1:$BK$1,0))/SUMIFS(Summary!$D:$D,Summary!$A:$A,'Buying nGRPs'!$A30),"")</f>
        <v/>
      </c>
      <c r="AW30" s="158" t="str">
        <f>IFERROR(INDEX('Jan 2019'!$G$3:$BK$160,MATCH('Buying nGRPs'!$A30,'Jan 2019'!$A$3:$A$157,0),MATCH('Buying nGRPs'!AW$9,'Jan 2019'!$G$1:$BK$1,0))/SUMIFS(Summary!$D:$D,Summary!$A:$A,'Buying nGRPs'!$A30),"")</f>
        <v/>
      </c>
      <c r="AX30" s="158">
        <f>IFERROR(INDEX('Jan 2019'!$G$3:$BK$160,MATCH('Buying nGRPs'!$A30,'Jan 2019'!$A$3:$A$157,0),MATCH('Buying nGRPs'!AX$9,'Jan 2019'!$G$1:$BK$1,0))/SUMIFS(Summary!$D:$D,Summary!$A:$A,'Buying nGRPs'!$A30),"")</f>
        <v>0</v>
      </c>
      <c r="AY30" s="158">
        <f>IFERROR(INDEX('Jan 2019'!$G$3:$BK$160,MATCH('Buying nGRPs'!$A30,'Jan 2019'!$A$3:$A$157,0),MATCH('Buying nGRPs'!AY$9,'Jan 2019'!$G$1:$BK$1,0))/SUMIFS(Summary!$D:$D,Summary!$A:$A,'Buying nGRPs'!$A30),"")</f>
        <v>0</v>
      </c>
      <c r="AZ30" s="158">
        <f>IFERROR(INDEX('Jan 2019'!$G$3:$BK$160,MATCH('Buying nGRPs'!$A30,'Jan 2019'!$A$3:$A$157,0),MATCH('Buying nGRPs'!AZ$9,'Jan 2019'!$G$1:$BK$1,0))/SUMIFS(Summary!$D:$D,Summary!$A:$A,'Buying nGRPs'!$A30),"")</f>
        <v>0</v>
      </c>
      <c r="BA30" s="158">
        <f>IFERROR(INDEX('Jan 2019'!$G$3:$BK$160,MATCH('Buying nGRPs'!$A30,'Jan 2019'!$A$3:$A$157,0),MATCH('Buying nGRPs'!BA$9,'Jan 2019'!$G$1:$BK$1,0))/SUMIFS(Summary!$D:$D,Summary!$A:$A,'Buying nGRPs'!$A30),"")</f>
        <v>0</v>
      </c>
      <c r="BB30" s="11">
        <f t="shared" si="22"/>
        <v>0.21195761904761903</v>
      </c>
      <c r="BC30" s="11"/>
      <c r="BD30" s="109">
        <f t="shared" si="23"/>
        <v>-0.21195761904761903</v>
      </c>
    </row>
    <row r="31" spans="1:59" ht="15" x14ac:dyDescent="0.3">
      <c r="A31" s="77" t="s">
        <v>12</v>
      </c>
      <c r="B31" s="107">
        <f>SUM(B17:B30)</f>
        <v>3.1432049319644313</v>
      </c>
      <c r="C31" s="188"/>
      <c r="D31" s="145">
        <f>SUM(D17:D30)</f>
        <v>0</v>
      </c>
      <c r="E31" s="108">
        <f>SUM(E17:E30)</f>
        <v>-3.1432049319644313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0.23262442857142857</v>
      </c>
      <c r="AD31" s="62">
        <f>SUM(AD17:AD30)</f>
        <v>1.2956396250146249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1.0181497528372527</v>
      </c>
      <c r="AI31" s="165">
        <f t="shared" si="27"/>
        <v>0</v>
      </c>
      <c r="AJ31" s="165">
        <f t="shared" si="27"/>
        <v>0</v>
      </c>
      <c r="AK31" s="165">
        <f t="shared" si="27"/>
        <v>0.42484848484848481</v>
      </c>
      <c r="AL31" s="165">
        <f t="shared" si="27"/>
        <v>0.1719426406926407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3.1432049319644313</v>
      </c>
      <c r="BC31" s="165">
        <f>SUM(BC17:BC30)</f>
        <v>0</v>
      </c>
      <c r="BD31" s="108">
        <f t="shared" si="27"/>
        <v>-3.1432049319644313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IFERROR(INDEX('Jan 2019'!$G$3:$BK$160,MATCH('Buying nGRPs'!$A33,'Jan 2019'!$A$3:$A$157,0),MATCH('Buying nGRPs'!G$9,'Jan 2019'!$G$1:$BK$1,0))/SUMIFS(Summary!$D:$D,Summary!$A:$A,'Buying nGRPs'!$A33),"")</f>
        <v/>
      </c>
      <c r="H33" s="158" t="str">
        <f>IFERROR(INDEX('Jan 2019'!$G$3:$BK$160,MATCH('Buying nGRPs'!$A33,'Jan 2019'!$A$3:$A$157,0),MATCH('Buying nGRPs'!H$9,'Jan 2019'!$G$1:$BK$1,0))/SUMIFS(Summary!$D:$D,Summary!$A:$A,'Buying nGRPs'!$A33),"")</f>
        <v/>
      </c>
      <c r="I33" s="158" t="str">
        <f>IFERROR(INDEX('Jan 2019'!$G$3:$BK$160,MATCH('Buying nGRPs'!$A33,'Jan 2019'!$A$3:$A$157,0),MATCH('Buying nGRPs'!I$9,'Jan 2019'!$G$1:$BK$1,0))/SUMIFS(Summary!$D:$D,Summary!$A:$A,'Buying nGRPs'!$A33),"")</f>
        <v/>
      </c>
      <c r="J33" s="158" t="str">
        <f>IFERROR(INDEX('Jan 2019'!$G$3:$BK$160,MATCH('Buying nGRPs'!$A33,'Jan 2019'!$A$3:$A$157,0),MATCH('Buying nGRPs'!J$9,'Jan 2019'!$G$1:$BK$1,0))/SUMIFS(Summary!$D:$D,Summary!$A:$A,'Buying nGRPs'!$A33),"")</f>
        <v/>
      </c>
      <c r="K33" s="158" t="str">
        <f>IFERROR(INDEX('Jan 2019'!$G$3:$BK$160,MATCH('Buying nGRPs'!$A33,'Jan 2019'!$A$3:$A$157,0),MATCH('Buying nGRPs'!K$9,'Jan 2019'!$G$1:$BK$1,0))/SUMIFS(Summary!$D:$D,Summary!$A:$A,'Buying nGRPs'!$A33),"")</f>
        <v/>
      </c>
      <c r="L33" s="158" t="str">
        <f>IFERROR(INDEX('Jan 2019'!$G$3:$BK$160,MATCH('Buying nGRPs'!$A33,'Jan 2019'!$A$3:$A$157,0),MATCH('Buying nGRPs'!L$9,'Jan 2019'!$G$1:$BK$1,0))/SUMIFS(Summary!$D:$D,Summary!$A:$A,'Buying nGRPs'!$A33),"")</f>
        <v/>
      </c>
      <c r="M33" s="158" t="str">
        <f>IFERROR(INDEX('Jan 2019'!$G$3:$BK$160,MATCH('Buying nGRPs'!$A33,'Jan 2019'!$A$3:$A$157,0),MATCH('Buying nGRPs'!M$9,'Jan 2019'!$G$1:$BK$1,0))/SUMIFS(Summary!$D:$D,Summary!$A:$A,'Buying nGRPs'!$A33),"")</f>
        <v/>
      </c>
      <c r="N33" s="158" t="str">
        <f>IFERROR(INDEX('Jan 2019'!$G$3:$BK$160,MATCH('Buying nGRPs'!$A33,'Jan 2019'!$A$3:$A$157,0),MATCH('Buying nGRPs'!N$9,'Jan 2019'!$G$1:$BK$1,0))/SUMIFS(Summary!$D:$D,Summary!$A:$A,'Buying nGRPs'!$A33),"")</f>
        <v/>
      </c>
      <c r="O33" s="158" t="str">
        <f>IFERROR(INDEX('Jan 2019'!$G$3:$BK$160,MATCH('Buying nGRPs'!$A33,'Jan 2019'!$A$3:$A$157,0),MATCH('Buying nGRPs'!O$9,'Jan 2019'!$G$1:$BK$1,0))/SUMIFS(Summary!$D:$D,Summary!$A:$A,'Buying nGRPs'!$A33),"")</f>
        <v/>
      </c>
      <c r="P33" s="158" t="str">
        <f>IFERROR(INDEX('Jan 2019'!$G$3:$BK$160,MATCH('Buying nGRPs'!$A33,'Jan 2019'!$A$3:$A$157,0),MATCH('Buying nGRPs'!P$9,'Jan 2019'!$G$1:$BK$1,0))/SUMIFS(Summary!$D:$D,Summary!$A:$A,'Buying nGRPs'!$A33),"")</f>
        <v/>
      </c>
      <c r="Q33" s="158" t="str">
        <f>IFERROR(INDEX('Jan 2019'!$G$3:$BK$160,MATCH('Buying nGRPs'!$A33,'Jan 2019'!$A$3:$A$157,0),MATCH('Buying nGRPs'!Q$9,'Jan 2019'!$G$1:$BK$1,0))/SUMIFS(Summary!$D:$D,Summary!$A:$A,'Buying nGRPs'!$A33),"")</f>
        <v/>
      </c>
      <c r="R33" s="158" t="str">
        <f>IFERROR(INDEX('Jan 2019'!$G$3:$BK$160,MATCH('Buying nGRPs'!$A33,'Jan 2019'!$A$3:$A$157,0),MATCH('Buying nGRPs'!R$9,'Jan 2019'!$G$1:$BK$1,0))/SUMIFS(Summary!$D:$D,Summary!$A:$A,'Buying nGRPs'!$A33),"")</f>
        <v/>
      </c>
      <c r="S33" s="158" t="str">
        <f>IFERROR(INDEX('Jan 2019'!$G$3:$BK$160,MATCH('Buying nGRPs'!$A33,'Jan 2019'!$A$3:$A$157,0),MATCH('Buying nGRPs'!S$9,'Jan 2019'!$G$1:$BK$1,0))/SUMIFS(Summary!$D:$D,Summary!$A:$A,'Buying nGRPs'!$A33),"")</f>
        <v/>
      </c>
      <c r="T33" s="158" t="str">
        <f>IFERROR(INDEX('Jan 2019'!$G$3:$BK$160,MATCH('Buying nGRPs'!$A33,'Jan 2019'!$A$3:$A$157,0),MATCH('Buying nGRPs'!T$9,'Jan 2019'!$G$1:$BK$1,0))/SUMIFS(Summary!$D:$D,Summary!$A:$A,'Buying nGRPs'!$A33),"")</f>
        <v/>
      </c>
      <c r="U33" s="158" t="str">
        <f>IFERROR(INDEX('Jan 2019'!$G$3:$BK$160,MATCH('Buying nGRPs'!$A33,'Jan 2019'!$A$3:$A$157,0),MATCH('Buying nGRPs'!U$9,'Jan 2019'!$G$1:$BK$1,0))/SUMIFS(Summary!$D:$D,Summary!$A:$A,'Buying nGRPs'!$A33),"")</f>
        <v/>
      </c>
      <c r="V33" s="158" t="str">
        <f>IFERROR(INDEX('Jan 2019'!$G$3:$BK$160,MATCH('Buying nGRPs'!$A33,'Jan 2019'!$A$3:$A$157,0),MATCH('Buying nGRPs'!V$9,'Jan 2019'!$G$1:$BK$1,0))/SUMIFS(Summary!$D:$D,Summary!$A:$A,'Buying nGRPs'!$A33),"")</f>
        <v/>
      </c>
      <c r="W33" s="158" t="str">
        <f>IFERROR(INDEX('Jan 2019'!$G$3:$BK$160,MATCH('Buying nGRPs'!$A33,'Jan 2019'!$A$3:$A$157,0),MATCH('Buying nGRPs'!W$9,'Jan 2019'!$G$1:$BK$1,0))/SUMIFS(Summary!$D:$D,Summary!$A:$A,'Buying nGRPs'!$A33),"")</f>
        <v/>
      </c>
      <c r="X33" s="158" t="str">
        <f>IFERROR(INDEX('Jan 2019'!$G$3:$BK$160,MATCH('Buying nGRPs'!$A33,'Jan 2019'!$A$3:$A$157,0),MATCH('Buying nGRPs'!X$9,'Jan 2019'!$G$1:$BK$1,0))/SUMIFS(Summary!$D:$D,Summary!$A:$A,'Buying nGRPs'!$A33),"")</f>
        <v/>
      </c>
      <c r="Y33" s="158" t="str">
        <f>IFERROR(INDEX('Jan 2019'!$G$3:$BK$160,MATCH('Buying nGRPs'!$A33,'Jan 2019'!$A$3:$A$157,0),MATCH('Buying nGRPs'!Y$9,'Jan 2019'!$G$1:$BK$1,0))/SUMIFS(Summary!$D:$D,Summary!$A:$A,'Buying nGRPs'!$A33),"")</f>
        <v/>
      </c>
      <c r="Z33" s="158" t="str">
        <f>IFERROR(INDEX('Jan 2019'!$G$3:$BK$160,MATCH('Buying nGRPs'!$A33,'Jan 2019'!$A$3:$A$157,0),MATCH('Buying nGRPs'!Z$9,'Jan 2019'!$G$1:$BK$1,0))/SUMIFS(Summary!$D:$D,Summary!$A:$A,'Buying nGRPs'!$A33),"")</f>
        <v/>
      </c>
      <c r="AA33" s="158" t="str">
        <f>IFERROR(INDEX('Jan 2019'!$G$3:$BK$160,MATCH('Buying nGRPs'!$A33,'Jan 2019'!$A$3:$A$157,0),MATCH('Buying nGRPs'!AA$9,'Jan 2019'!$G$1:$BK$1,0))/SUMIFS(Summary!$D:$D,Summary!$A:$A,'Buying nGRPs'!$A33),"")</f>
        <v/>
      </c>
      <c r="AB33" s="158" t="str">
        <f>IFERROR(INDEX('Jan 2019'!$G$3:$BK$160,MATCH('Buying nGRPs'!$A33,'Jan 2019'!$A$3:$A$157,0),MATCH('Buying nGRPs'!AB$9,'Jan 2019'!$G$1:$BK$1,0))/SUMIFS(Summary!$D:$D,Summary!$A:$A,'Buying nGRPs'!$A33),"")</f>
        <v/>
      </c>
      <c r="AC33" s="158" t="str">
        <f>IFERROR(INDEX('Jan 2019'!$G$3:$BK$160,MATCH('Buying nGRPs'!$A33,'Jan 2019'!$A$3:$A$157,0),MATCH('Buying nGRPs'!AC$9,'Jan 2019'!$G$1:$BK$1,0))/SUMIFS(Summary!$D:$D,Summary!$A:$A,'Buying nGRPs'!$A33),"")</f>
        <v/>
      </c>
      <c r="AD33" s="158" t="str">
        <f>IFERROR(INDEX('Jan 2019'!$G$3:$BK$160,MATCH('Buying nGRPs'!$A33,'Jan 2019'!$A$3:$A$157,0),MATCH('Buying nGRPs'!AD$9,'Jan 2019'!$G$1:$BK$1,0))/SUMIFS(Summary!$D:$D,Summary!$A:$A,'Buying nGRPs'!$A33),"")</f>
        <v/>
      </c>
      <c r="AE33" s="158" t="str">
        <f>IFERROR(INDEX('Jan 2019'!$G$3:$BK$160,MATCH('Buying nGRPs'!$A33,'Jan 2019'!$A$3:$A$157,0),MATCH('Buying nGRPs'!AE$9,'Jan 2019'!$G$1:$BK$1,0))/SUMIFS(Summary!$D:$D,Summary!$A:$A,'Buying nGRPs'!$A33),"")</f>
        <v/>
      </c>
      <c r="AF33" s="158" t="str">
        <f>IFERROR(INDEX('Jan 2019'!$G$3:$BK$160,MATCH('Buying nGRPs'!$A33,'Jan 2019'!$A$3:$A$157,0),MATCH('Buying nGRPs'!AF$9,'Jan 2019'!$G$1:$BK$1,0))/SUMIFS(Summary!$D:$D,Summary!$A:$A,'Buying nGRPs'!$A33),"")</f>
        <v/>
      </c>
      <c r="AG33" s="158" t="str">
        <f>IFERROR(INDEX('Jan 2019'!$G$3:$BK$160,MATCH('Buying nGRPs'!$A33,'Jan 2019'!$A$3:$A$157,0),MATCH('Buying nGRPs'!AG$9,'Jan 2019'!$G$1:$BK$1,0))/SUMIFS(Summary!$D:$D,Summary!$A:$A,'Buying nGRPs'!$A33),"")</f>
        <v/>
      </c>
      <c r="AH33" s="158" t="str">
        <f>IFERROR(INDEX('Jan 2019'!$G$3:$BK$160,MATCH('Buying nGRPs'!$A33,'Jan 2019'!$A$3:$A$157,0),MATCH('Buying nGRPs'!AH$9,'Jan 2019'!$G$1:$BK$1,0))/SUMIFS(Summary!$D:$D,Summary!$A:$A,'Buying nGRPs'!$A33),"")</f>
        <v/>
      </c>
      <c r="AI33" s="158" t="str">
        <f>IFERROR(INDEX('Jan 2019'!$G$3:$BK$160,MATCH('Buying nGRPs'!$A33,'Jan 2019'!$A$3:$A$157,0),MATCH('Buying nGRPs'!AI$9,'Jan 2019'!$G$1:$BK$1,0))/SUMIFS(Summary!$D:$D,Summary!$A:$A,'Buying nGRPs'!$A33),"")</f>
        <v/>
      </c>
      <c r="AJ33" s="158" t="str">
        <f>IFERROR(INDEX('Jan 2019'!$G$3:$BK$160,MATCH('Buying nGRPs'!$A33,'Jan 2019'!$A$3:$A$157,0),MATCH('Buying nGRPs'!AJ$9,'Jan 2019'!$G$1:$BK$1,0))/SUMIFS(Summary!$D:$D,Summary!$A:$A,'Buying nGRPs'!$A33),"")</f>
        <v/>
      </c>
      <c r="AK33" s="158" t="str">
        <f>IFERROR(INDEX('Jan 2019'!$G$3:$BK$160,MATCH('Buying nGRPs'!$A33,'Jan 2019'!$A$3:$A$157,0),MATCH('Buying nGRPs'!AK$9,'Jan 2019'!$G$1:$BK$1,0))/SUMIFS(Summary!$D:$D,Summary!$A:$A,'Buying nGRPs'!$A33),"")</f>
        <v/>
      </c>
      <c r="AL33" s="158" t="str">
        <f>IFERROR(INDEX('Jan 2019'!$G$3:$BK$160,MATCH('Buying nGRPs'!$A33,'Jan 2019'!$A$3:$A$157,0),MATCH('Buying nGRPs'!AL$9,'Jan 2019'!$G$1:$BK$1,0))/SUMIFS(Summary!$D:$D,Summary!$A:$A,'Buying nGRPs'!$A33),"")</f>
        <v/>
      </c>
      <c r="AM33" s="158" t="str">
        <f>IFERROR(INDEX('Jan 2019'!$G$3:$BK$160,MATCH('Buying nGRPs'!$A33,'Jan 2019'!$A$3:$A$157,0),MATCH('Buying nGRPs'!AM$9,'Jan 2019'!$G$1:$BK$1,0))/SUMIFS(Summary!$D:$D,Summary!$A:$A,'Buying nGRPs'!$A33),"")</f>
        <v/>
      </c>
      <c r="AN33" s="158" t="str">
        <f>IFERROR(INDEX('Jan 2019'!$G$3:$BK$160,MATCH('Buying nGRPs'!$A33,'Jan 2019'!$A$3:$A$157,0),MATCH('Buying nGRPs'!AN$9,'Jan 2019'!$G$1:$BK$1,0))/SUMIFS(Summary!$D:$D,Summary!$A:$A,'Buying nGRPs'!$A33),"")</f>
        <v/>
      </c>
      <c r="AO33" s="158" t="str">
        <f>IFERROR(INDEX('Jan 2019'!$G$3:$BK$160,MATCH('Buying nGRPs'!$A33,'Jan 2019'!$A$3:$A$157,0),MATCH('Buying nGRPs'!AO$9,'Jan 2019'!$G$1:$BK$1,0))/SUMIFS(Summary!$D:$D,Summary!$A:$A,'Buying nGRPs'!$A33),"")</f>
        <v/>
      </c>
      <c r="AP33" s="158" t="str">
        <f>IFERROR(INDEX('Jan 2019'!$G$3:$BK$160,MATCH('Buying nGRPs'!$A33,'Jan 2019'!$A$3:$A$157,0),MATCH('Buying nGRPs'!AP$9,'Jan 2019'!$G$1:$BK$1,0))/SUMIFS(Summary!$D:$D,Summary!$A:$A,'Buying nGRPs'!$A33),"")</f>
        <v/>
      </c>
      <c r="AQ33" s="158" t="str">
        <f>IFERROR(INDEX('Jan 2019'!$G$3:$BK$160,MATCH('Buying nGRPs'!$A33,'Jan 2019'!$A$3:$A$157,0),MATCH('Buying nGRPs'!AQ$9,'Jan 2019'!$G$1:$BK$1,0))/SUMIFS(Summary!$D:$D,Summary!$A:$A,'Buying nGRPs'!$A33),"")</f>
        <v/>
      </c>
      <c r="AR33" s="158" t="str">
        <f>IFERROR(INDEX('Jan 2019'!$G$3:$BK$160,MATCH('Buying nGRPs'!$A33,'Jan 2019'!$A$3:$A$157,0),MATCH('Buying nGRPs'!AR$9,'Jan 2019'!$G$1:$BK$1,0))/SUMIFS(Summary!$D:$D,Summary!$A:$A,'Buying nGRPs'!$A33),"")</f>
        <v/>
      </c>
      <c r="AS33" s="158" t="str">
        <f>IFERROR(INDEX('Jan 2019'!$G$3:$BK$160,MATCH('Buying nGRPs'!$A33,'Jan 2019'!$A$3:$A$157,0),MATCH('Buying nGRPs'!AS$9,'Jan 2019'!$G$1:$BK$1,0))/SUMIFS(Summary!$D:$D,Summary!$A:$A,'Buying nGRPs'!$A33),"")</f>
        <v/>
      </c>
      <c r="AT33" s="158" t="str">
        <f>IFERROR(INDEX('Jan 2019'!$G$3:$BK$160,MATCH('Buying nGRPs'!$A33,'Jan 2019'!$A$3:$A$157,0),MATCH('Buying nGRPs'!AT$9,'Jan 2019'!$G$1:$BK$1,0))/SUMIFS(Summary!$D:$D,Summary!$A:$A,'Buying nGRPs'!$A33),"")</f>
        <v/>
      </c>
      <c r="AU33" s="158" t="str">
        <f>IFERROR(INDEX('Jan 2019'!$G$3:$BK$160,MATCH('Buying nGRPs'!$A33,'Jan 2019'!$A$3:$A$157,0),MATCH('Buying nGRPs'!AU$9,'Jan 2019'!$G$1:$BK$1,0))/SUMIFS(Summary!$D:$D,Summary!$A:$A,'Buying nGRPs'!$A33),"")</f>
        <v/>
      </c>
      <c r="AV33" s="158" t="str">
        <f>IFERROR(INDEX('Jan 2019'!$G$3:$BK$160,MATCH('Buying nGRPs'!$A33,'Jan 2019'!$A$3:$A$157,0),MATCH('Buying nGRPs'!AV$9,'Jan 2019'!$G$1:$BK$1,0))/SUMIFS(Summary!$D:$D,Summary!$A:$A,'Buying nGRPs'!$A33),"")</f>
        <v/>
      </c>
      <c r="AW33" s="158" t="str">
        <f>IFERROR(INDEX('Jan 2019'!$G$3:$BK$160,MATCH('Buying nGRPs'!$A33,'Jan 2019'!$A$3:$A$157,0),MATCH('Buying nGRPs'!AW$9,'Jan 2019'!$G$1:$BK$1,0))/SUMIFS(Summary!$D:$D,Summary!$A:$A,'Buying nGRPs'!$A33),"")</f>
        <v/>
      </c>
      <c r="AX33" s="158" t="str">
        <f>IFERROR(INDEX('Jan 2019'!$G$3:$BK$160,MATCH('Buying nGRPs'!$A33,'Jan 2019'!$A$3:$A$157,0),MATCH('Buying nGRPs'!AX$9,'Jan 2019'!$G$1:$BK$1,0))/SUMIFS(Summary!$D:$D,Summary!$A:$A,'Buying nGRPs'!$A33),"")</f>
        <v/>
      </c>
      <c r="AY33" s="158" t="str">
        <f>IFERROR(INDEX('Jan 2019'!$G$3:$BK$160,MATCH('Buying nGRPs'!$A33,'Jan 2019'!$A$3:$A$157,0),MATCH('Buying nGRPs'!AY$9,'Jan 2019'!$G$1:$BK$1,0))/SUMIFS(Summary!$D:$D,Summary!$A:$A,'Buying nGRPs'!$A33),"")</f>
        <v/>
      </c>
      <c r="AZ33" s="158" t="str">
        <f>IFERROR(INDEX('Jan 2019'!$G$3:$BK$160,MATCH('Buying nGRPs'!$A33,'Jan 2019'!$A$3:$A$157,0),MATCH('Buying nGRPs'!AZ$9,'Jan 2019'!$G$1:$BK$1,0))/SUMIFS(Summary!$D:$D,Summary!$A:$A,'Buying nGRPs'!$A33),"")</f>
        <v/>
      </c>
      <c r="BA33" s="158" t="str">
        <f>IFERROR(INDEX('Jan 2019'!$G$3:$BK$160,MATCH('Buying nGRPs'!$A33,'Jan 2019'!$A$3:$A$157,0),MATCH('Buying nGRPs'!BA$9,'Jan 2019'!$G$1:$BK$1,0))/SUMIFS(Summary!$D:$D,Summary!$A:$A,'Buying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IFERROR(INDEX('Jan 2019'!$G$3:$BK$160,MATCH('Buying nGRPs'!$A34,'Jan 2019'!$A$3:$A$157,0),MATCH('Buying nGRPs'!G$9,'Jan 2019'!$G$1:$BK$1,0))/SUMIFS(Summary!$D:$D,Summary!$A:$A,'Buying nGRPs'!$A34),"")</f>
        <v/>
      </c>
      <c r="H34" s="158" t="str">
        <f>IFERROR(INDEX('Jan 2019'!$G$3:$BK$160,MATCH('Buying nGRPs'!$A34,'Jan 2019'!$A$3:$A$157,0),MATCH('Buying nGRPs'!H$9,'Jan 2019'!$G$1:$BK$1,0))/SUMIFS(Summary!$D:$D,Summary!$A:$A,'Buying nGRPs'!$A34),"")</f>
        <v/>
      </c>
      <c r="I34" s="158" t="str">
        <f>IFERROR(INDEX('Jan 2019'!$G$3:$BK$160,MATCH('Buying nGRPs'!$A34,'Jan 2019'!$A$3:$A$157,0),MATCH('Buying nGRPs'!I$9,'Jan 2019'!$G$1:$BK$1,0))/SUMIFS(Summary!$D:$D,Summary!$A:$A,'Buying nGRPs'!$A34),"")</f>
        <v/>
      </c>
      <c r="J34" s="158" t="str">
        <f>IFERROR(INDEX('Jan 2019'!$G$3:$BK$160,MATCH('Buying nGRPs'!$A34,'Jan 2019'!$A$3:$A$157,0),MATCH('Buying nGRPs'!J$9,'Jan 2019'!$G$1:$BK$1,0))/SUMIFS(Summary!$D:$D,Summary!$A:$A,'Buying nGRPs'!$A34),"")</f>
        <v/>
      </c>
      <c r="K34" s="158" t="str">
        <f>IFERROR(INDEX('Jan 2019'!$G$3:$BK$160,MATCH('Buying nGRPs'!$A34,'Jan 2019'!$A$3:$A$157,0),MATCH('Buying nGRPs'!K$9,'Jan 2019'!$G$1:$BK$1,0))/SUMIFS(Summary!$D:$D,Summary!$A:$A,'Buying nGRPs'!$A34),"")</f>
        <v/>
      </c>
      <c r="L34" s="158" t="str">
        <f>IFERROR(INDEX('Jan 2019'!$G$3:$BK$160,MATCH('Buying nGRPs'!$A34,'Jan 2019'!$A$3:$A$157,0),MATCH('Buying nGRPs'!L$9,'Jan 2019'!$G$1:$BK$1,0))/SUMIFS(Summary!$D:$D,Summary!$A:$A,'Buying nGRPs'!$A34),"")</f>
        <v/>
      </c>
      <c r="M34" s="158" t="str">
        <f>IFERROR(INDEX('Jan 2019'!$G$3:$BK$160,MATCH('Buying nGRPs'!$A34,'Jan 2019'!$A$3:$A$157,0),MATCH('Buying nGRPs'!M$9,'Jan 2019'!$G$1:$BK$1,0))/SUMIFS(Summary!$D:$D,Summary!$A:$A,'Buying nGRPs'!$A34),"")</f>
        <v/>
      </c>
      <c r="N34" s="158" t="str">
        <f>IFERROR(INDEX('Jan 2019'!$G$3:$BK$160,MATCH('Buying nGRPs'!$A34,'Jan 2019'!$A$3:$A$157,0),MATCH('Buying nGRPs'!N$9,'Jan 2019'!$G$1:$BK$1,0))/SUMIFS(Summary!$D:$D,Summary!$A:$A,'Buying nGRPs'!$A34),"")</f>
        <v/>
      </c>
      <c r="O34" s="158" t="str">
        <f>IFERROR(INDEX('Jan 2019'!$G$3:$BK$160,MATCH('Buying nGRPs'!$A34,'Jan 2019'!$A$3:$A$157,0),MATCH('Buying nGRPs'!O$9,'Jan 2019'!$G$1:$BK$1,0))/SUMIFS(Summary!$D:$D,Summary!$A:$A,'Buying nGRPs'!$A34),"")</f>
        <v/>
      </c>
      <c r="P34" s="158" t="str">
        <f>IFERROR(INDEX('Jan 2019'!$G$3:$BK$160,MATCH('Buying nGRPs'!$A34,'Jan 2019'!$A$3:$A$157,0),MATCH('Buying nGRPs'!P$9,'Jan 2019'!$G$1:$BK$1,0))/SUMIFS(Summary!$D:$D,Summary!$A:$A,'Buying nGRPs'!$A34),"")</f>
        <v/>
      </c>
      <c r="Q34" s="158" t="str">
        <f>IFERROR(INDEX('Jan 2019'!$G$3:$BK$160,MATCH('Buying nGRPs'!$A34,'Jan 2019'!$A$3:$A$157,0),MATCH('Buying nGRPs'!Q$9,'Jan 2019'!$G$1:$BK$1,0))/SUMIFS(Summary!$D:$D,Summary!$A:$A,'Buying nGRPs'!$A34),"")</f>
        <v/>
      </c>
      <c r="R34" s="158" t="str">
        <f>IFERROR(INDEX('Jan 2019'!$G$3:$BK$160,MATCH('Buying nGRPs'!$A34,'Jan 2019'!$A$3:$A$157,0),MATCH('Buying nGRPs'!R$9,'Jan 2019'!$G$1:$BK$1,0))/SUMIFS(Summary!$D:$D,Summary!$A:$A,'Buying nGRPs'!$A34),"")</f>
        <v/>
      </c>
      <c r="S34" s="158" t="str">
        <f>IFERROR(INDEX('Jan 2019'!$G$3:$BK$160,MATCH('Buying nGRPs'!$A34,'Jan 2019'!$A$3:$A$157,0),MATCH('Buying nGRPs'!S$9,'Jan 2019'!$G$1:$BK$1,0))/SUMIFS(Summary!$D:$D,Summary!$A:$A,'Buying nGRPs'!$A34),"")</f>
        <v/>
      </c>
      <c r="T34" s="158" t="str">
        <f>IFERROR(INDEX('Jan 2019'!$G$3:$BK$160,MATCH('Buying nGRPs'!$A34,'Jan 2019'!$A$3:$A$157,0),MATCH('Buying nGRPs'!T$9,'Jan 2019'!$G$1:$BK$1,0))/SUMIFS(Summary!$D:$D,Summary!$A:$A,'Buying nGRPs'!$A34),"")</f>
        <v/>
      </c>
      <c r="U34" s="158" t="str">
        <f>IFERROR(INDEX('Jan 2019'!$G$3:$BK$160,MATCH('Buying nGRPs'!$A34,'Jan 2019'!$A$3:$A$157,0),MATCH('Buying nGRPs'!U$9,'Jan 2019'!$G$1:$BK$1,0))/SUMIFS(Summary!$D:$D,Summary!$A:$A,'Buying nGRPs'!$A34),"")</f>
        <v/>
      </c>
      <c r="V34" s="158" t="str">
        <f>IFERROR(INDEX('Jan 2019'!$G$3:$BK$160,MATCH('Buying nGRPs'!$A34,'Jan 2019'!$A$3:$A$157,0),MATCH('Buying nGRPs'!V$9,'Jan 2019'!$G$1:$BK$1,0))/SUMIFS(Summary!$D:$D,Summary!$A:$A,'Buying nGRPs'!$A34),"")</f>
        <v/>
      </c>
      <c r="W34" s="158" t="str">
        <f>IFERROR(INDEX('Jan 2019'!$G$3:$BK$160,MATCH('Buying nGRPs'!$A34,'Jan 2019'!$A$3:$A$157,0),MATCH('Buying nGRPs'!W$9,'Jan 2019'!$G$1:$BK$1,0))/SUMIFS(Summary!$D:$D,Summary!$A:$A,'Buying nGRPs'!$A34),"")</f>
        <v/>
      </c>
      <c r="X34" s="158" t="str">
        <f>IFERROR(INDEX('Jan 2019'!$G$3:$BK$160,MATCH('Buying nGRPs'!$A34,'Jan 2019'!$A$3:$A$157,0),MATCH('Buying nGRPs'!X$9,'Jan 2019'!$G$1:$BK$1,0))/SUMIFS(Summary!$D:$D,Summary!$A:$A,'Buying nGRPs'!$A34),"")</f>
        <v/>
      </c>
      <c r="Y34" s="158" t="str">
        <f>IFERROR(INDEX('Jan 2019'!$G$3:$BK$160,MATCH('Buying nGRPs'!$A34,'Jan 2019'!$A$3:$A$157,0),MATCH('Buying nGRPs'!Y$9,'Jan 2019'!$G$1:$BK$1,0))/SUMIFS(Summary!$D:$D,Summary!$A:$A,'Buying nGRPs'!$A34),"")</f>
        <v/>
      </c>
      <c r="Z34" s="158" t="str">
        <f>IFERROR(INDEX('Jan 2019'!$G$3:$BK$160,MATCH('Buying nGRPs'!$A34,'Jan 2019'!$A$3:$A$157,0),MATCH('Buying nGRPs'!Z$9,'Jan 2019'!$G$1:$BK$1,0))/SUMIFS(Summary!$D:$D,Summary!$A:$A,'Buying nGRPs'!$A34),"")</f>
        <v/>
      </c>
      <c r="AA34" s="158" t="str">
        <f>IFERROR(INDEX('Jan 2019'!$G$3:$BK$160,MATCH('Buying nGRPs'!$A34,'Jan 2019'!$A$3:$A$157,0),MATCH('Buying nGRPs'!AA$9,'Jan 2019'!$G$1:$BK$1,0))/SUMIFS(Summary!$D:$D,Summary!$A:$A,'Buying nGRPs'!$A34),"")</f>
        <v/>
      </c>
      <c r="AB34" s="158" t="str">
        <f>IFERROR(INDEX('Jan 2019'!$G$3:$BK$160,MATCH('Buying nGRPs'!$A34,'Jan 2019'!$A$3:$A$157,0),MATCH('Buying nGRPs'!AB$9,'Jan 2019'!$G$1:$BK$1,0))/SUMIFS(Summary!$D:$D,Summary!$A:$A,'Buying nGRPs'!$A34),"")</f>
        <v/>
      </c>
      <c r="AC34" s="158" t="str">
        <f>IFERROR(INDEX('Jan 2019'!$G$3:$BK$160,MATCH('Buying nGRPs'!$A34,'Jan 2019'!$A$3:$A$157,0),MATCH('Buying nGRPs'!AC$9,'Jan 2019'!$G$1:$BK$1,0))/SUMIFS(Summary!$D:$D,Summary!$A:$A,'Buying nGRPs'!$A34),"")</f>
        <v/>
      </c>
      <c r="AD34" s="158" t="str">
        <f>IFERROR(INDEX('Jan 2019'!$G$3:$BK$160,MATCH('Buying nGRPs'!$A34,'Jan 2019'!$A$3:$A$157,0),MATCH('Buying nGRPs'!AD$9,'Jan 2019'!$G$1:$BK$1,0))/SUMIFS(Summary!$D:$D,Summary!$A:$A,'Buying nGRPs'!$A34),"")</f>
        <v/>
      </c>
      <c r="AE34" s="158" t="str">
        <f>IFERROR(INDEX('Jan 2019'!$G$3:$BK$160,MATCH('Buying nGRPs'!$A34,'Jan 2019'!$A$3:$A$157,0),MATCH('Buying nGRPs'!AE$9,'Jan 2019'!$G$1:$BK$1,0))/SUMIFS(Summary!$D:$D,Summary!$A:$A,'Buying nGRPs'!$A34),"")</f>
        <v/>
      </c>
      <c r="AF34" s="158" t="str">
        <f>IFERROR(INDEX('Jan 2019'!$G$3:$BK$160,MATCH('Buying nGRPs'!$A34,'Jan 2019'!$A$3:$A$157,0),MATCH('Buying nGRPs'!AF$9,'Jan 2019'!$G$1:$BK$1,0))/SUMIFS(Summary!$D:$D,Summary!$A:$A,'Buying nGRPs'!$A34),"")</f>
        <v/>
      </c>
      <c r="AG34" s="158" t="str">
        <f>IFERROR(INDEX('Jan 2019'!$G$3:$BK$160,MATCH('Buying nGRPs'!$A34,'Jan 2019'!$A$3:$A$157,0),MATCH('Buying nGRPs'!AG$9,'Jan 2019'!$G$1:$BK$1,0))/SUMIFS(Summary!$D:$D,Summary!$A:$A,'Buying nGRPs'!$A34),"")</f>
        <v/>
      </c>
      <c r="AH34" s="158" t="str">
        <f>IFERROR(INDEX('Jan 2019'!$G$3:$BK$160,MATCH('Buying nGRPs'!$A34,'Jan 2019'!$A$3:$A$157,0),MATCH('Buying nGRPs'!AH$9,'Jan 2019'!$G$1:$BK$1,0))/SUMIFS(Summary!$D:$D,Summary!$A:$A,'Buying nGRPs'!$A34),"")</f>
        <v/>
      </c>
      <c r="AI34" s="158" t="str">
        <f>IFERROR(INDEX('Jan 2019'!$G$3:$BK$160,MATCH('Buying nGRPs'!$A34,'Jan 2019'!$A$3:$A$157,0),MATCH('Buying nGRPs'!AI$9,'Jan 2019'!$G$1:$BK$1,0))/SUMIFS(Summary!$D:$D,Summary!$A:$A,'Buying nGRPs'!$A34),"")</f>
        <v/>
      </c>
      <c r="AJ34" s="158" t="str">
        <f>IFERROR(INDEX('Jan 2019'!$G$3:$BK$160,MATCH('Buying nGRPs'!$A34,'Jan 2019'!$A$3:$A$157,0),MATCH('Buying nGRPs'!AJ$9,'Jan 2019'!$G$1:$BK$1,0))/SUMIFS(Summary!$D:$D,Summary!$A:$A,'Buying nGRPs'!$A34),"")</f>
        <v/>
      </c>
      <c r="AK34" s="158" t="str">
        <f>IFERROR(INDEX('Jan 2019'!$G$3:$BK$160,MATCH('Buying nGRPs'!$A34,'Jan 2019'!$A$3:$A$157,0),MATCH('Buying nGRPs'!AK$9,'Jan 2019'!$G$1:$BK$1,0))/SUMIFS(Summary!$D:$D,Summary!$A:$A,'Buying nGRPs'!$A34),"")</f>
        <v/>
      </c>
      <c r="AL34" s="158" t="str">
        <f>IFERROR(INDEX('Jan 2019'!$G$3:$BK$160,MATCH('Buying nGRPs'!$A34,'Jan 2019'!$A$3:$A$157,0),MATCH('Buying nGRPs'!AL$9,'Jan 2019'!$G$1:$BK$1,0))/SUMIFS(Summary!$D:$D,Summary!$A:$A,'Buying nGRPs'!$A34),"")</f>
        <v/>
      </c>
      <c r="AM34" s="158" t="str">
        <f>IFERROR(INDEX('Jan 2019'!$G$3:$BK$160,MATCH('Buying nGRPs'!$A34,'Jan 2019'!$A$3:$A$157,0),MATCH('Buying nGRPs'!AM$9,'Jan 2019'!$G$1:$BK$1,0))/SUMIFS(Summary!$D:$D,Summary!$A:$A,'Buying nGRPs'!$A34),"")</f>
        <v/>
      </c>
      <c r="AN34" s="158" t="str">
        <f>IFERROR(INDEX('Jan 2019'!$G$3:$BK$160,MATCH('Buying nGRPs'!$A34,'Jan 2019'!$A$3:$A$157,0),MATCH('Buying nGRPs'!AN$9,'Jan 2019'!$G$1:$BK$1,0))/SUMIFS(Summary!$D:$D,Summary!$A:$A,'Buying nGRPs'!$A34),"")</f>
        <v/>
      </c>
      <c r="AO34" s="158" t="str">
        <f>IFERROR(INDEX('Jan 2019'!$G$3:$BK$160,MATCH('Buying nGRPs'!$A34,'Jan 2019'!$A$3:$A$157,0),MATCH('Buying nGRPs'!AO$9,'Jan 2019'!$G$1:$BK$1,0))/SUMIFS(Summary!$D:$D,Summary!$A:$A,'Buying nGRPs'!$A34),"")</f>
        <v/>
      </c>
      <c r="AP34" s="158" t="str">
        <f>IFERROR(INDEX('Jan 2019'!$G$3:$BK$160,MATCH('Buying nGRPs'!$A34,'Jan 2019'!$A$3:$A$157,0),MATCH('Buying nGRPs'!AP$9,'Jan 2019'!$G$1:$BK$1,0))/SUMIFS(Summary!$D:$D,Summary!$A:$A,'Buying nGRPs'!$A34),"")</f>
        <v/>
      </c>
      <c r="AQ34" s="158" t="str">
        <f>IFERROR(INDEX('Jan 2019'!$G$3:$BK$160,MATCH('Buying nGRPs'!$A34,'Jan 2019'!$A$3:$A$157,0),MATCH('Buying nGRPs'!AQ$9,'Jan 2019'!$G$1:$BK$1,0))/SUMIFS(Summary!$D:$D,Summary!$A:$A,'Buying nGRPs'!$A34),"")</f>
        <v/>
      </c>
      <c r="AR34" s="158" t="str">
        <f>IFERROR(INDEX('Jan 2019'!$G$3:$BK$160,MATCH('Buying nGRPs'!$A34,'Jan 2019'!$A$3:$A$157,0),MATCH('Buying nGRPs'!AR$9,'Jan 2019'!$G$1:$BK$1,0))/SUMIFS(Summary!$D:$D,Summary!$A:$A,'Buying nGRPs'!$A34),"")</f>
        <v/>
      </c>
      <c r="AS34" s="158" t="str">
        <f>IFERROR(INDEX('Jan 2019'!$G$3:$BK$160,MATCH('Buying nGRPs'!$A34,'Jan 2019'!$A$3:$A$157,0),MATCH('Buying nGRPs'!AS$9,'Jan 2019'!$G$1:$BK$1,0))/SUMIFS(Summary!$D:$D,Summary!$A:$A,'Buying nGRPs'!$A34),"")</f>
        <v/>
      </c>
      <c r="AT34" s="158" t="str">
        <f>IFERROR(INDEX('Jan 2019'!$G$3:$BK$160,MATCH('Buying nGRPs'!$A34,'Jan 2019'!$A$3:$A$157,0),MATCH('Buying nGRPs'!AT$9,'Jan 2019'!$G$1:$BK$1,0))/SUMIFS(Summary!$D:$D,Summary!$A:$A,'Buying nGRPs'!$A34),"")</f>
        <v/>
      </c>
      <c r="AU34" s="158" t="str">
        <f>IFERROR(INDEX('Jan 2019'!$G$3:$BK$160,MATCH('Buying nGRPs'!$A34,'Jan 2019'!$A$3:$A$157,0),MATCH('Buying nGRPs'!AU$9,'Jan 2019'!$G$1:$BK$1,0))/SUMIFS(Summary!$D:$D,Summary!$A:$A,'Buying nGRPs'!$A34),"")</f>
        <v/>
      </c>
      <c r="AV34" s="158" t="str">
        <f>IFERROR(INDEX('Jan 2019'!$G$3:$BK$160,MATCH('Buying nGRPs'!$A34,'Jan 2019'!$A$3:$A$157,0),MATCH('Buying nGRPs'!AV$9,'Jan 2019'!$G$1:$BK$1,0))/SUMIFS(Summary!$D:$D,Summary!$A:$A,'Buying nGRPs'!$A34),"")</f>
        <v/>
      </c>
      <c r="AW34" s="158" t="str">
        <f>IFERROR(INDEX('Jan 2019'!$G$3:$BK$160,MATCH('Buying nGRPs'!$A34,'Jan 2019'!$A$3:$A$157,0),MATCH('Buying nGRPs'!AW$9,'Jan 2019'!$G$1:$BK$1,0))/SUMIFS(Summary!$D:$D,Summary!$A:$A,'Buying nGRPs'!$A34),"")</f>
        <v/>
      </c>
      <c r="AX34" s="158" t="str">
        <f>IFERROR(INDEX('Jan 2019'!$G$3:$BK$160,MATCH('Buying nGRPs'!$A34,'Jan 2019'!$A$3:$A$157,0),MATCH('Buying nGRPs'!AX$9,'Jan 2019'!$G$1:$BK$1,0))/SUMIFS(Summary!$D:$D,Summary!$A:$A,'Buying nGRPs'!$A34),"")</f>
        <v/>
      </c>
      <c r="AY34" s="158" t="str">
        <f>IFERROR(INDEX('Jan 2019'!$G$3:$BK$160,MATCH('Buying nGRPs'!$A34,'Jan 2019'!$A$3:$A$157,0),MATCH('Buying nGRPs'!AY$9,'Jan 2019'!$G$1:$BK$1,0))/SUMIFS(Summary!$D:$D,Summary!$A:$A,'Buying nGRPs'!$A34),"")</f>
        <v/>
      </c>
      <c r="AZ34" s="158" t="str">
        <f>IFERROR(INDEX('Jan 2019'!$G$3:$BK$160,MATCH('Buying nGRPs'!$A34,'Jan 2019'!$A$3:$A$157,0),MATCH('Buying nGRPs'!AZ$9,'Jan 2019'!$G$1:$BK$1,0))/SUMIFS(Summary!$D:$D,Summary!$A:$A,'Buying nGRPs'!$A34),"")</f>
        <v/>
      </c>
      <c r="BA34" s="158" t="str">
        <f>IFERROR(INDEX('Jan 2019'!$G$3:$BK$160,MATCH('Buying nGRPs'!$A34,'Jan 2019'!$A$3:$A$157,0),MATCH('Buying nGRPs'!BA$9,'Jan 2019'!$G$1:$BK$1,0))/SUMIFS(Summary!$D:$D,Summary!$A:$A,'Buying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IFERROR(INDEX('Jan 2019'!$G$3:$BK$160,MATCH('Buying nGRPs'!$A35,'Jan 2019'!$A$3:$A$157,0),MATCH('Buying nGRPs'!G$9,'Jan 2019'!$G$1:$BK$1,0))/SUMIFS(Summary!$D:$D,Summary!$A:$A,'Buying nGRPs'!$A35),"")</f>
        <v/>
      </c>
      <c r="H35" s="158" t="str">
        <f>IFERROR(INDEX('Jan 2019'!$G$3:$BK$160,MATCH('Buying nGRPs'!$A35,'Jan 2019'!$A$3:$A$157,0),MATCH('Buying nGRPs'!H$9,'Jan 2019'!$G$1:$BK$1,0))/SUMIFS(Summary!$D:$D,Summary!$A:$A,'Buying nGRPs'!$A35),"")</f>
        <v/>
      </c>
      <c r="I35" s="158" t="str">
        <f>IFERROR(INDEX('Jan 2019'!$G$3:$BK$160,MATCH('Buying nGRPs'!$A35,'Jan 2019'!$A$3:$A$157,0),MATCH('Buying nGRPs'!I$9,'Jan 2019'!$G$1:$BK$1,0))/SUMIFS(Summary!$D:$D,Summary!$A:$A,'Buying nGRPs'!$A35),"")</f>
        <v/>
      </c>
      <c r="J35" s="158" t="str">
        <f>IFERROR(INDEX('Jan 2019'!$G$3:$BK$160,MATCH('Buying nGRPs'!$A35,'Jan 2019'!$A$3:$A$157,0),MATCH('Buying nGRPs'!J$9,'Jan 2019'!$G$1:$BK$1,0))/SUMIFS(Summary!$D:$D,Summary!$A:$A,'Buying nGRPs'!$A35),"")</f>
        <v/>
      </c>
      <c r="K35" s="158" t="str">
        <f>IFERROR(INDEX('Jan 2019'!$G$3:$BK$160,MATCH('Buying nGRPs'!$A35,'Jan 2019'!$A$3:$A$157,0),MATCH('Buying nGRPs'!K$9,'Jan 2019'!$G$1:$BK$1,0))/SUMIFS(Summary!$D:$D,Summary!$A:$A,'Buying nGRPs'!$A35),"")</f>
        <v/>
      </c>
      <c r="L35" s="158" t="str">
        <f>IFERROR(INDEX('Jan 2019'!$G$3:$BK$160,MATCH('Buying nGRPs'!$A35,'Jan 2019'!$A$3:$A$157,0),MATCH('Buying nGRPs'!L$9,'Jan 2019'!$G$1:$BK$1,0))/SUMIFS(Summary!$D:$D,Summary!$A:$A,'Buying nGRPs'!$A35),"")</f>
        <v/>
      </c>
      <c r="M35" s="158" t="str">
        <f>IFERROR(INDEX('Jan 2019'!$G$3:$BK$160,MATCH('Buying nGRPs'!$A35,'Jan 2019'!$A$3:$A$157,0),MATCH('Buying nGRPs'!M$9,'Jan 2019'!$G$1:$BK$1,0))/SUMIFS(Summary!$D:$D,Summary!$A:$A,'Buying nGRPs'!$A35),"")</f>
        <v/>
      </c>
      <c r="N35" s="158" t="str">
        <f>IFERROR(INDEX('Jan 2019'!$G$3:$BK$160,MATCH('Buying nGRPs'!$A35,'Jan 2019'!$A$3:$A$157,0),MATCH('Buying nGRPs'!N$9,'Jan 2019'!$G$1:$BK$1,0))/SUMIFS(Summary!$D:$D,Summary!$A:$A,'Buying nGRPs'!$A35),"")</f>
        <v/>
      </c>
      <c r="O35" s="158" t="str">
        <f>IFERROR(INDEX('Jan 2019'!$G$3:$BK$160,MATCH('Buying nGRPs'!$A35,'Jan 2019'!$A$3:$A$157,0),MATCH('Buying nGRPs'!O$9,'Jan 2019'!$G$1:$BK$1,0))/SUMIFS(Summary!$D:$D,Summary!$A:$A,'Buying nGRPs'!$A35),"")</f>
        <v/>
      </c>
      <c r="P35" s="158" t="str">
        <f>IFERROR(INDEX('Jan 2019'!$G$3:$BK$160,MATCH('Buying nGRPs'!$A35,'Jan 2019'!$A$3:$A$157,0),MATCH('Buying nGRPs'!P$9,'Jan 2019'!$G$1:$BK$1,0))/SUMIFS(Summary!$D:$D,Summary!$A:$A,'Buying nGRPs'!$A35),"")</f>
        <v/>
      </c>
      <c r="Q35" s="158" t="str">
        <f>IFERROR(INDEX('Jan 2019'!$G$3:$BK$160,MATCH('Buying nGRPs'!$A35,'Jan 2019'!$A$3:$A$157,0),MATCH('Buying nGRPs'!Q$9,'Jan 2019'!$G$1:$BK$1,0))/SUMIFS(Summary!$D:$D,Summary!$A:$A,'Buying nGRPs'!$A35),"")</f>
        <v/>
      </c>
      <c r="R35" s="158" t="str">
        <f>IFERROR(INDEX('Jan 2019'!$G$3:$BK$160,MATCH('Buying nGRPs'!$A35,'Jan 2019'!$A$3:$A$157,0),MATCH('Buying nGRPs'!R$9,'Jan 2019'!$G$1:$BK$1,0))/SUMIFS(Summary!$D:$D,Summary!$A:$A,'Buying nGRPs'!$A35),"")</f>
        <v/>
      </c>
      <c r="S35" s="158" t="str">
        <f>IFERROR(INDEX('Jan 2019'!$G$3:$BK$160,MATCH('Buying nGRPs'!$A35,'Jan 2019'!$A$3:$A$157,0),MATCH('Buying nGRPs'!S$9,'Jan 2019'!$G$1:$BK$1,0))/SUMIFS(Summary!$D:$D,Summary!$A:$A,'Buying nGRPs'!$A35),"")</f>
        <v/>
      </c>
      <c r="T35" s="158" t="str">
        <f>IFERROR(INDEX('Jan 2019'!$G$3:$BK$160,MATCH('Buying nGRPs'!$A35,'Jan 2019'!$A$3:$A$157,0),MATCH('Buying nGRPs'!T$9,'Jan 2019'!$G$1:$BK$1,0))/SUMIFS(Summary!$D:$D,Summary!$A:$A,'Buying nGRPs'!$A35),"")</f>
        <v/>
      </c>
      <c r="U35" s="158" t="str">
        <f>IFERROR(INDEX('Jan 2019'!$G$3:$BK$160,MATCH('Buying nGRPs'!$A35,'Jan 2019'!$A$3:$A$157,0),MATCH('Buying nGRPs'!U$9,'Jan 2019'!$G$1:$BK$1,0))/SUMIFS(Summary!$D:$D,Summary!$A:$A,'Buying nGRPs'!$A35),"")</f>
        <v/>
      </c>
      <c r="V35" s="158" t="str">
        <f>IFERROR(INDEX('Jan 2019'!$G$3:$BK$160,MATCH('Buying nGRPs'!$A35,'Jan 2019'!$A$3:$A$157,0),MATCH('Buying nGRPs'!V$9,'Jan 2019'!$G$1:$BK$1,0))/SUMIFS(Summary!$D:$D,Summary!$A:$A,'Buying nGRPs'!$A35),"")</f>
        <v/>
      </c>
      <c r="W35" s="158" t="str">
        <f>IFERROR(INDEX('Jan 2019'!$G$3:$BK$160,MATCH('Buying nGRPs'!$A35,'Jan 2019'!$A$3:$A$157,0),MATCH('Buying nGRPs'!W$9,'Jan 2019'!$G$1:$BK$1,0))/SUMIFS(Summary!$D:$D,Summary!$A:$A,'Buying nGRPs'!$A35),"")</f>
        <v/>
      </c>
      <c r="X35" s="158" t="str">
        <f>IFERROR(INDEX('Jan 2019'!$G$3:$BK$160,MATCH('Buying nGRPs'!$A35,'Jan 2019'!$A$3:$A$157,0),MATCH('Buying nGRPs'!X$9,'Jan 2019'!$G$1:$BK$1,0))/SUMIFS(Summary!$D:$D,Summary!$A:$A,'Buying nGRPs'!$A35),"")</f>
        <v/>
      </c>
      <c r="Y35" s="158" t="str">
        <f>IFERROR(INDEX('Jan 2019'!$G$3:$BK$160,MATCH('Buying nGRPs'!$A35,'Jan 2019'!$A$3:$A$157,0),MATCH('Buying nGRPs'!Y$9,'Jan 2019'!$G$1:$BK$1,0))/SUMIFS(Summary!$D:$D,Summary!$A:$A,'Buying nGRPs'!$A35),"")</f>
        <v/>
      </c>
      <c r="Z35" s="158" t="str">
        <f>IFERROR(INDEX('Jan 2019'!$G$3:$BK$160,MATCH('Buying nGRPs'!$A35,'Jan 2019'!$A$3:$A$157,0),MATCH('Buying nGRPs'!Z$9,'Jan 2019'!$G$1:$BK$1,0))/SUMIFS(Summary!$D:$D,Summary!$A:$A,'Buying nGRPs'!$A35),"")</f>
        <v/>
      </c>
      <c r="AA35" s="158" t="str">
        <f>IFERROR(INDEX('Jan 2019'!$G$3:$BK$160,MATCH('Buying nGRPs'!$A35,'Jan 2019'!$A$3:$A$157,0),MATCH('Buying nGRPs'!AA$9,'Jan 2019'!$G$1:$BK$1,0))/SUMIFS(Summary!$D:$D,Summary!$A:$A,'Buying nGRPs'!$A35),"")</f>
        <v/>
      </c>
      <c r="AB35" s="158" t="str">
        <f>IFERROR(INDEX('Jan 2019'!$G$3:$BK$160,MATCH('Buying nGRPs'!$A35,'Jan 2019'!$A$3:$A$157,0),MATCH('Buying nGRPs'!AB$9,'Jan 2019'!$G$1:$BK$1,0))/SUMIFS(Summary!$D:$D,Summary!$A:$A,'Buying nGRPs'!$A35),"")</f>
        <v/>
      </c>
      <c r="AC35" s="158" t="str">
        <f>IFERROR(INDEX('Jan 2019'!$G$3:$BK$160,MATCH('Buying nGRPs'!$A35,'Jan 2019'!$A$3:$A$157,0),MATCH('Buying nGRPs'!AC$9,'Jan 2019'!$G$1:$BK$1,0))/SUMIFS(Summary!$D:$D,Summary!$A:$A,'Buying nGRPs'!$A35),"")</f>
        <v/>
      </c>
      <c r="AD35" s="158" t="str">
        <f>IFERROR(INDEX('Jan 2019'!$G$3:$BK$160,MATCH('Buying nGRPs'!$A35,'Jan 2019'!$A$3:$A$157,0),MATCH('Buying nGRPs'!AD$9,'Jan 2019'!$G$1:$BK$1,0))/SUMIFS(Summary!$D:$D,Summary!$A:$A,'Buying nGRPs'!$A35),"")</f>
        <v/>
      </c>
      <c r="AE35" s="158" t="str">
        <f>IFERROR(INDEX('Jan 2019'!$G$3:$BK$160,MATCH('Buying nGRPs'!$A35,'Jan 2019'!$A$3:$A$157,0),MATCH('Buying nGRPs'!AE$9,'Jan 2019'!$G$1:$BK$1,0))/SUMIFS(Summary!$D:$D,Summary!$A:$A,'Buying nGRPs'!$A35),"")</f>
        <v/>
      </c>
      <c r="AF35" s="158" t="str">
        <f>IFERROR(INDEX('Jan 2019'!$G$3:$BK$160,MATCH('Buying nGRPs'!$A35,'Jan 2019'!$A$3:$A$157,0),MATCH('Buying nGRPs'!AF$9,'Jan 2019'!$G$1:$BK$1,0))/SUMIFS(Summary!$D:$D,Summary!$A:$A,'Buying nGRPs'!$A35),"")</f>
        <v/>
      </c>
      <c r="AG35" s="158" t="str">
        <f>IFERROR(INDEX('Jan 2019'!$G$3:$BK$160,MATCH('Buying nGRPs'!$A35,'Jan 2019'!$A$3:$A$157,0),MATCH('Buying nGRPs'!AG$9,'Jan 2019'!$G$1:$BK$1,0))/SUMIFS(Summary!$D:$D,Summary!$A:$A,'Buying nGRPs'!$A35),"")</f>
        <v/>
      </c>
      <c r="AH35" s="158" t="str">
        <f>IFERROR(INDEX('Jan 2019'!$G$3:$BK$160,MATCH('Buying nGRPs'!$A35,'Jan 2019'!$A$3:$A$157,0),MATCH('Buying nGRPs'!AH$9,'Jan 2019'!$G$1:$BK$1,0))/SUMIFS(Summary!$D:$D,Summary!$A:$A,'Buying nGRPs'!$A35),"")</f>
        <v/>
      </c>
      <c r="AI35" s="158" t="str">
        <f>IFERROR(INDEX('Jan 2019'!$G$3:$BK$160,MATCH('Buying nGRPs'!$A35,'Jan 2019'!$A$3:$A$157,0),MATCH('Buying nGRPs'!AI$9,'Jan 2019'!$G$1:$BK$1,0))/SUMIFS(Summary!$D:$D,Summary!$A:$A,'Buying nGRPs'!$A35),"")</f>
        <v/>
      </c>
      <c r="AJ35" s="158" t="str">
        <f>IFERROR(INDEX('Jan 2019'!$G$3:$BK$160,MATCH('Buying nGRPs'!$A35,'Jan 2019'!$A$3:$A$157,0),MATCH('Buying nGRPs'!AJ$9,'Jan 2019'!$G$1:$BK$1,0))/SUMIFS(Summary!$D:$D,Summary!$A:$A,'Buying nGRPs'!$A35),"")</f>
        <v/>
      </c>
      <c r="AK35" s="158" t="str">
        <f>IFERROR(INDEX('Jan 2019'!$G$3:$BK$160,MATCH('Buying nGRPs'!$A35,'Jan 2019'!$A$3:$A$157,0),MATCH('Buying nGRPs'!AK$9,'Jan 2019'!$G$1:$BK$1,0))/SUMIFS(Summary!$D:$D,Summary!$A:$A,'Buying nGRPs'!$A35),"")</f>
        <v/>
      </c>
      <c r="AL35" s="158" t="str">
        <f>IFERROR(INDEX('Jan 2019'!$G$3:$BK$160,MATCH('Buying nGRPs'!$A35,'Jan 2019'!$A$3:$A$157,0),MATCH('Buying nGRPs'!AL$9,'Jan 2019'!$G$1:$BK$1,0))/SUMIFS(Summary!$D:$D,Summary!$A:$A,'Buying nGRPs'!$A35),"")</f>
        <v/>
      </c>
      <c r="AM35" s="158" t="str">
        <f>IFERROR(INDEX('Jan 2019'!$G$3:$BK$160,MATCH('Buying nGRPs'!$A35,'Jan 2019'!$A$3:$A$157,0),MATCH('Buying nGRPs'!AM$9,'Jan 2019'!$G$1:$BK$1,0))/SUMIFS(Summary!$D:$D,Summary!$A:$A,'Buying nGRPs'!$A35),"")</f>
        <v/>
      </c>
      <c r="AN35" s="158" t="str">
        <f>IFERROR(INDEX('Jan 2019'!$G$3:$BK$160,MATCH('Buying nGRPs'!$A35,'Jan 2019'!$A$3:$A$157,0),MATCH('Buying nGRPs'!AN$9,'Jan 2019'!$G$1:$BK$1,0))/SUMIFS(Summary!$D:$D,Summary!$A:$A,'Buying nGRPs'!$A35),"")</f>
        <v/>
      </c>
      <c r="AO35" s="158" t="str">
        <f>IFERROR(INDEX('Jan 2019'!$G$3:$BK$160,MATCH('Buying nGRPs'!$A35,'Jan 2019'!$A$3:$A$157,0),MATCH('Buying nGRPs'!AO$9,'Jan 2019'!$G$1:$BK$1,0))/SUMIFS(Summary!$D:$D,Summary!$A:$A,'Buying nGRPs'!$A35),"")</f>
        <v/>
      </c>
      <c r="AP35" s="158" t="str">
        <f>IFERROR(INDEX('Jan 2019'!$G$3:$BK$160,MATCH('Buying nGRPs'!$A35,'Jan 2019'!$A$3:$A$157,0),MATCH('Buying nGRPs'!AP$9,'Jan 2019'!$G$1:$BK$1,0))/SUMIFS(Summary!$D:$D,Summary!$A:$A,'Buying nGRPs'!$A35),"")</f>
        <v/>
      </c>
      <c r="AQ35" s="158" t="str">
        <f>IFERROR(INDEX('Jan 2019'!$G$3:$BK$160,MATCH('Buying nGRPs'!$A35,'Jan 2019'!$A$3:$A$157,0),MATCH('Buying nGRPs'!AQ$9,'Jan 2019'!$G$1:$BK$1,0))/SUMIFS(Summary!$D:$D,Summary!$A:$A,'Buying nGRPs'!$A35),"")</f>
        <v/>
      </c>
      <c r="AR35" s="158" t="str">
        <f>IFERROR(INDEX('Jan 2019'!$G$3:$BK$160,MATCH('Buying nGRPs'!$A35,'Jan 2019'!$A$3:$A$157,0),MATCH('Buying nGRPs'!AR$9,'Jan 2019'!$G$1:$BK$1,0))/SUMIFS(Summary!$D:$D,Summary!$A:$A,'Buying nGRPs'!$A35),"")</f>
        <v/>
      </c>
      <c r="AS35" s="158" t="str">
        <f>IFERROR(INDEX('Jan 2019'!$G$3:$BK$160,MATCH('Buying nGRPs'!$A35,'Jan 2019'!$A$3:$A$157,0),MATCH('Buying nGRPs'!AS$9,'Jan 2019'!$G$1:$BK$1,0))/SUMIFS(Summary!$D:$D,Summary!$A:$A,'Buying nGRPs'!$A35),"")</f>
        <v/>
      </c>
      <c r="AT35" s="158" t="str">
        <f>IFERROR(INDEX('Jan 2019'!$G$3:$BK$160,MATCH('Buying nGRPs'!$A35,'Jan 2019'!$A$3:$A$157,0),MATCH('Buying nGRPs'!AT$9,'Jan 2019'!$G$1:$BK$1,0))/SUMIFS(Summary!$D:$D,Summary!$A:$A,'Buying nGRPs'!$A35),"")</f>
        <v/>
      </c>
      <c r="AU35" s="158" t="str">
        <f>IFERROR(INDEX('Jan 2019'!$G$3:$BK$160,MATCH('Buying nGRPs'!$A35,'Jan 2019'!$A$3:$A$157,0),MATCH('Buying nGRPs'!AU$9,'Jan 2019'!$G$1:$BK$1,0))/SUMIFS(Summary!$D:$D,Summary!$A:$A,'Buying nGRPs'!$A35),"")</f>
        <v/>
      </c>
      <c r="AV35" s="158" t="str">
        <f>IFERROR(INDEX('Jan 2019'!$G$3:$BK$160,MATCH('Buying nGRPs'!$A35,'Jan 2019'!$A$3:$A$157,0),MATCH('Buying nGRPs'!AV$9,'Jan 2019'!$G$1:$BK$1,0))/SUMIFS(Summary!$D:$D,Summary!$A:$A,'Buying nGRPs'!$A35),"")</f>
        <v/>
      </c>
      <c r="AW35" s="158" t="str">
        <f>IFERROR(INDEX('Jan 2019'!$G$3:$BK$160,MATCH('Buying nGRPs'!$A35,'Jan 2019'!$A$3:$A$157,0),MATCH('Buying nGRPs'!AW$9,'Jan 2019'!$G$1:$BK$1,0))/SUMIFS(Summary!$D:$D,Summary!$A:$A,'Buying nGRPs'!$A35),"")</f>
        <v/>
      </c>
      <c r="AX35" s="158" t="str">
        <f>IFERROR(INDEX('Jan 2019'!$G$3:$BK$160,MATCH('Buying nGRPs'!$A35,'Jan 2019'!$A$3:$A$157,0),MATCH('Buying nGRPs'!AX$9,'Jan 2019'!$G$1:$BK$1,0))/SUMIFS(Summary!$D:$D,Summary!$A:$A,'Buying nGRPs'!$A35),"")</f>
        <v/>
      </c>
      <c r="AY35" s="158" t="str">
        <f>IFERROR(INDEX('Jan 2019'!$G$3:$BK$160,MATCH('Buying nGRPs'!$A35,'Jan 2019'!$A$3:$A$157,0),MATCH('Buying nGRPs'!AY$9,'Jan 2019'!$G$1:$BK$1,0))/SUMIFS(Summary!$D:$D,Summary!$A:$A,'Buying nGRPs'!$A35),"")</f>
        <v/>
      </c>
      <c r="AZ35" s="158" t="str">
        <f>IFERROR(INDEX('Jan 2019'!$G$3:$BK$160,MATCH('Buying nGRPs'!$A35,'Jan 2019'!$A$3:$A$157,0),MATCH('Buying nGRPs'!AZ$9,'Jan 2019'!$G$1:$BK$1,0))/SUMIFS(Summary!$D:$D,Summary!$A:$A,'Buying nGRPs'!$A35),"")</f>
        <v/>
      </c>
      <c r="BA35" s="158" t="str">
        <f>IFERROR(INDEX('Jan 2019'!$G$3:$BK$160,MATCH('Buying nGRPs'!$A35,'Jan 2019'!$A$3:$A$157,0),MATCH('Buying nGRPs'!BA$9,'Jan 2019'!$G$1:$BK$1,0))/SUMIFS(Summary!$D:$D,Summary!$A:$A,'Buying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IFERROR(INDEX('Jan 2019'!$G$3:$BK$160,MATCH('Buying nGRPs'!$A36,'Jan 2019'!$A$3:$A$157,0),MATCH('Buying nGRPs'!G$9,'Jan 2019'!$G$1:$BK$1,0))/SUMIFS(Summary!$D:$D,Summary!$A:$A,'Buying nGRPs'!$A36),"")</f>
        <v/>
      </c>
      <c r="H36" s="158" t="str">
        <f>IFERROR(INDEX('Jan 2019'!$G$3:$BK$160,MATCH('Buying nGRPs'!$A36,'Jan 2019'!$A$3:$A$157,0),MATCH('Buying nGRPs'!H$9,'Jan 2019'!$G$1:$BK$1,0))/SUMIFS(Summary!$D:$D,Summary!$A:$A,'Buying nGRPs'!$A36),"")</f>
        <v/>
      </c>
      <c r="I36" s="158" t="str">
        <f>IFERROR(INDEX('Jan 2019'!$G$3:$BK$160,MATCH('Buying nGRPs'!$A36,'Jan 2019'!$A$3:$A$157,0),MATCH('Buying nGRPs'!I$9,'Jan 2019'!$G$1:$BK$1,0))/SUMIFS(Summary!$D:$D,Summary!$A:$A,'Buying nGRPs'!$A36),"")</f>
        <v/>
      </c>
      <c r="J36" s="158" t="str">
        <f>IFERROR(INDEX('Jan 2019'!$G$3:$BK$160,MATCH('Buying nGRPs'!$A36,'Jan 2019'!$A$3:$A$157,0),MATCH('Buying nGRPs'!J$9,'Jan 2019'!$G$1:$BK$1,0))/SUMIFS(Summary!$D:$D,Summary!$A:$A,'Buying nGRPs'!$A36),"")</f>
        <v/>
      </c>
      <c r="K36" s="158" t="str">
        <f>IFERROR(INDEX('Jan 2019'!$G$3:$BK$160,MATCH('Buying nGRPs'!$A36,'Jan 2019'!$A$3:$A$157,0),MATCH('Buying nGRPs'!K$9,'Jan 2019'!$G$1:$BK$1,0))/SUMIFS(Summary!$D:$D,Summary!$A:$A,'Buying nGRPs'!$A36),"")</f>
        <v/>
      </c>
      <c r="L36" s="158" t="str">
        <f>IFERROR(INDEX('Jan 2019'!$G$3:$BK$160,MATCH('Buying nGRPs'!$A36,'Jan 2019'!$A$3:$A$157,0),MATCH('Buying nGRPs'!L$9,'Jan 2019'!$G$1:$BK$1,0))/SUMIFS(Summary!$D:$D,Summary!$A:$A,'Buying nGRPs'!$A36),"")</f>
        <v/>
      </c>
      <c r="M36" s="158" t="str">
        <f>IFERROR(INDEX('Jan 2019'!$G$3:$BK$160,MATCH('Buying nGRPs'!$A36,'Jan 2019'!$A$3:$A$157,0),MATCH('Buying nGRPs'!M$9,'Jan 2019'!$G$1:$BK$1,0))/SUMIFS(Summary!$D:$D,Summary!$A:$A,'Buying nGRPs'!$A36),"")</f>
        <v/>
      </c>
      <c r="N36" s="158" t="str">
        <f>IFERROR(INDEX('Jan 2019'!$G$3:$BK$160,MATCH('Buying nGRPs'!$A36,'Jan 2019'!$A$3:$A$157,0),MATCH('Buying nGRPs'!N$9,'Jan 2019'!$G$1:$BK$1,0))/SUMIFS(Summary!$D:$D,Summary!$A:$A,'Buying nGRPs'!$A36),"")</f>
        <v/>
      </c>
      <c r="O36" s="158" t="str">
        <f>IFERROR(INDEX('Jan 2019'!$G$3:$BK$160,MATCH('Buying nGRPs'!$A36,'Jan 2019'!$A$3:$A$157,0),MATCH('Buying nGRPs'!O$9,'Jan 2019'!$G$1:$BK$1,0))/SUMIFS(Summary!$D:$D,Summary!$A:$A,'Buying nGRPs'!$A36),"")</f>
        <v/>
      </c>
      <c r="P36" s="158" t="str">
        <f>IFERROR(INDEX('Jan 2019'!$G$3:$BK$160,MATCH('Buying nGRPs'!$A36,'Jan 2019'!$A$3:$A$157,0),MATCH('Buying nGRPs'!P$9,'Jan 2019'!$G$1:$BK$1,0))/SUMIFS(Summary!$D:$D,Summary!$A:$A,'Buying nGRPs'!$A36),"")</f>
        <v/>
      </c>
      <c r="Q36" s="158" t="str">
        <f>IFERROR(INDEX('Jan 2019'!$G$3:$BK$160,MATCH('Buying nGRPs'!$A36,'Jan 2019'!$A$3:$A$157,0),MATCH('Buying nGRPs'!Q$9,'Jan 2019'!$G$1:$BK$1,0))/SUMIFS(Summary!$D:$D,Summary!$A:$A,'Buying nGRPs'!$A36),"")</f>
        <v/>
      </c>
      <c r="R36" s="158" t="str">
        <f>IFERROR(INDEX('Jan 2019'!$G$3:$BK$160,MATCH('Buying nGRPs'!$A36,'Jan 2019'!$A$3:$A$157,0),MATCH('Buying nGRPs'!R$9,'Jan 2019'!$G$1:$BK$1,0))/SUMIFS(Summary!$D:$D,Summary!$A:$A,'Buying nGRPs'!$A36),"")</f>
        <v/>
      </c>
      <c r="S36" s="158" t="str">
        <f>IFERROR(INDEX('Jan 2019'!$G$3:$BK$160,MATCH('Buying nGRPs'!$A36,'Jan 2019'!$A$3:$A$157,0),MATCH('Buying nGRPs'!S$9,'Jan 2019'!$G$1:$BK$1,0))/SUMIFS(Summary!$D:$D,Summary!$A:$A,'Buying nGRPs'!$A36),"")</f>
        <v/>
      </c>
      <c r="T36" s="158" t="str">
        <f>IFERROR(INDEX('Jan 2019'!$G$3:$BK$160,MATCH('Buying nGRPs'!$A36,'Jan 2019'!$A$3:$A$157,0),MATCH('Buying nGRPs'!T$9,'Jan 2019'!$G$1:$BK$1,0))/SUMIFS(Summary!$D:$D,Summary!$A:$A,'Buying nGRPs'!$A36),"")</f>
        <v/>
      </c>
      <c r="U36" s="158" t="str">
        <f>IFERROR(INDEX('Jan 2019'!$G$3:$BK$160,MATCH('Buying nGRPs'!$A36,'Jan 2019'!$A$3:$A$157,0),MATCH('Buying nGRPs'!U$9,'Jan 2019'!$G$1:$BK$1,0))/SUMIFS(Summary!$D:$D,Summary!$A:$A,'Buying nGRPs'!$A36),"")</f>
        <v/>
      </c>
      <c r="V36" s="158" t="str">
        <f>IFERROR(INDEX('Jan 2019'!$G$3:$BK$160,MATCH('Buying nGRPs'!$A36,'Jan 2019'!$A$3:$A$157,0),MATCH('Buying nGRPs'!V$9,'Jan 2019'!$G$1:$BK$1,0))/SUMIFS(Summary!$D:$D,Summary!$A:$A,'Buying nGRPs'!$A36),"")</f>
        <v/>
      </c>
      <c r="W36" s="158" t="str">
        <f>IFERROR(INDEX('Jan 2019'!$G$3:$BK$160,MATCH('Buying nGRPs'!$A36,'Jan 2019'!$A$3:$A$157,0),MATCH('Buying nGRPs'!W$9,'Jan 2019'!$G$1:$BK$1,0))/SUMIFS(Summary!$D:$D,Summary!$A:$A,'Buying nGRPs'!$A36),"")</f>
        <v/>
      </c>
      <c r="X36" s="158" t="str">
        <f>IFERROR(INDEX('Jan 2019'!$G$3:$BK$160,MATCH('Buying nGRPs'!$A36,'Jan 2019'!$A$3:$A$157,0),MATCH('Buying nGRPs'!X$9,'Jan 2019'!$G$1:$BK$1,0))/SUMIFS(Summary!$D:$D,Summary!$A:$A,'Buying nGRPs'!$A36),"")</f>
        <v/>
      </c>
      <c r="Y36" s="158" t="str">
        <f>IFERROR(INDEX('Jan 2019'!$G$3:$BK$160,MATCH('Buying nGRPs'!$A36,'Jan 2019'!$A$3:$A$157,0),MATCH('Buying nGRPs'!Y$9,'Jan 2019'!$G$1:$BK$1,0))/SUMIFS(Summary!$D:$D,Summary!$A:$A,'Buying nGRPs'!$A36),"")</f>
        <v/>
      </c>
      <c r="Z36" s="158" t="str">
        <f>IFERROR(INDEX('Jan 2019'!$G$3:$BK$160,MATCH('Buying nGRPs'!$A36,'Jan 2019'!$A$3:$A$157,0),MATCH('Buying nGRPs'!Z$9,'Jan 2019'!$G$1:$BK$1,0))/SUMIFS(Summary!$D:$D,Summary!$A:$A,'Buying nGRPs'!$A36),"")</f>
        <v/>
      </c>
      <c r="AA36" s="158" t="str">
        <f>IFERROR(INDEX('Jan 2019'!$G$3:$BK$160,MATCH('Buying nGRPs'!$A36,'Jan 2019'!$A$3:$A$157,0),MATCH('Buying nGRPs'!AA$9,'Jan 2019'!$G$1:$BK$1,0))/SUMIFS(Summary!$D:$D,Summary!$A:$A,'Buying nGRPs'!$A36),"")</f>
        <v/>
      </c>
      <c r="AB36" s="158" t="str">
        <f>IFERROR(INDEX('Jan 2019'!$G$3:$BK$160,MATCH('Buying nGRPs'!$A36,'Jan 2019'!$A$3:$A$157,0),MATCH('Buying nGRPs'!AB$9,'Jan 2019'!$G$1:$BK$1,0))/SUMIFS(Summary!$D:$D,Summary!$A:$A,'Buying nGRPs'!$A36),"")</f>
        <v/>
      </c>
      <c r="AC36" s="158" t="str">
        <f>IFERROR(INDEX('Jan 2019'!$G$3:$BK$160,MATCH('Buying nGRPs'!$A36,'Jan 2019'!$A$3:$A$157,0),MATCH('Buying nGRPs'!AC$9,'Jan 2019'!$G$1:$BK$1,0))/SUMIFS(Summary!$D:$D,Summary!$A:$A,'Buying nGRPs'!$A36),"")</f>
        <v/>
      </c>
      <c r="AD36" s="158" t="str">
        <f>IFERROR(INDEX('Jan 2019'!$G$3:$BK$160,MATCH('Buying nGRPs'!$A36,'Jan 2019'!$A$3:$A$157,0),MATCH('Buying nGRPs'!AD$9,'Jan 2019'!$G$1:$BK$1,0))/SUMIFS(Summary!$D:$D,Summary!$A:$A,'Buying nGRPs'!$A36),"")</f>
        <v/>
      </c>
      <c r="AE36" s="158" t="str">
        <f>IFERROR(INDEX('Jan 2019'!$G$3:$BK$160,MATCH('Buying nGRPs'!$A36,'Jan 2019'!$A$3:$A$157,0),MATCH('Buying nGRPs'!AE$9,'Jan 2019'!$G$1:$BK$1,0))/SUMIFS(Summary!$D:$D,Summary!$A:$A,'Buying nGRPs'!$A36),"")</f>
        <v/>
      </c>
      <c r="AF36" s="158" t="str">
        <f>IFERROR(INDEX('Jan 2019'!$G$3:$BK$160,MATCH('Buying nGRPs'!$A36,'Jan 2019'!$A$3:$A$157,0),MATCH('Buying nGRPs'!AF$9,'Jan 2019'!$G$1:$BK$1,0))/SUMIFS(Summary!$D:$D,Summary!$A:$A,'Buying nGRPs'!$A36),"")</f>
        <v/>
      </c>
      <c r="AG36" s="158" t="str">
        <f>IFERROR(INDEX('Jan 2019'!$G$3:$BK$160,MATCH('Buying nGRPs'!$A36,'Jan 2019'!$A$3:$A$157,0),MATCH('Buying nGRPs'!AG$9,'Jan 2019'!$G$1:$BK$1,0))/SUMIFS(Summary!$D:$D,Summary!$A:$A,'Buying nGRPs'!$A36),"")</f>
        <v/>
      </c>
      <c r="AH36" s="158" t="str">
        <f>IFERROR(INDEX('Jan 2019'!$G$3:$BK$160,MATCH('Buying nGRPs'!$A36,'Jan 2019'!$A$3:$A$157,0),MATCH('Buying nGRPs'!AH$9,'Jan 2019'!$G$1:$BK$1,0))/SUMIFS(Summary!$D:$D,Summary!$A:$A,'Buying nGRPs'!$A36),"")</f>
        <v/>
      </c>
      <c r="AI36" s="158" t="str">
        <f>IFERROR(INDEX('Jan 2019'!$G$3:$BK$160,MATCH('Buying nGRPs'!$A36,'Jan 2019'!$A$3:$A$157,0),MATCH('Buying nGRPs'!AI$9,'Jan 2019'!$G$1:$BK$1,0))/SUMIFS(Summary!$D:$D,Summary!$A:$A,'Buying nGRPs'!$A36),"")</f>
        <v/>
      </c>
      <c r="AJ36" s="158" t="str">
        <f>IFERROR(INDEX('Jan 2019'!$G$3:$BK$160,MATCH('Buying nGRPs'!$A36,'Jan 2019'!$A$3:$A$157,0),MATCH('Buying nGRPs'!AJ$9,'Jan 2019'!$G$1:$BK$1,0))/SUMIFS(Summary!$D:$D,Summary!$A:$A,'Buying nGRPs'!$A36),"")</f>
        <v/>
      </c>
      <c r="AK36" s="158" t="str">
        <f>IFERROR(INDEX('Jan 2019'!$G$3:$BK$160,MATCH('Buying nGRPs'!$A36,'Jan 2019'!$A$3:$A$157,0),MATCH('Buying nGRPs'!AK$9,'Jan 2019'!$G$1:$BK$1,0))/SUMIFS(Summary!$D:$D,Summary!$A:$A,'Buying nGRPs'!$A36),"")</f>
        <v/>
      </c>
      <c r="AL36" s="158" t="str">
        <f>IFERROR(INDEX('Jan 2019'!$G$3:$BK$160,MATCH('Buying nGRPs'!$A36,'Jan 2019'!$A$3:$A$157,0),MATCH('Buying nGRPs'!AL$9,'Jan 2019'!$G$1:$BK$1,0))/SUMIFS(Summary!$D:$D,Summary!$A:$A,'Buying nGRPs'!$A36),"")</f>
        <v/>
      </c>
      <c r="AM36" s="158" t="str">
        <f>IFERROR(INDEX('Jan 2019'!$G$3:$BK$160,MATCH('Buying nGRPs'!$A36,'Jan 2019'!$A$3:$A$157,0),MATCH('Buying nGRPs'!AM$9,'Jan 2019'!$G$1:$BK$1,0))/SUMIFS(Summary!$D:$D,Summary!$A:$A,'Buying nGRPs'!$A36),"")</f>
        <v/>
      </c>
      <c r="AN36" s="158" t="str">
        <f>IFERROR(INDEX('Jan 2019'!$G$3:$BK$160,MATCH('Buying nGRPs'!$A36,'Jan 2019'!$A$3:$A$157,0),MATCH('Buying nGRPs'!AN$9,'Jan 2019'!$G$1:$BK$1,0))/SUMIFS(Summary!$D:$D,Summary!$A:$A,'Buying nGRPs'!$A36),"")</f>
        <v/>
      </c>
      <c r="AO36" s="158" t="str">
        <f>IFERROR(INDEX('Jan 2019'!$G$3:$BK$160,MATCH('Buying nGRPs'!$A36,'Jan 2019'!$A$3:$A$157,0),MATCH('Buying nGRPs'!AO$9,'Jan 2019'!$G$1:$BK$1,0))/SUMIFS(Summary!$D:$D,Summary!$A:$A,'Buying nGRPs'!$A36),"")</f>
        <v/>
      </c>
      <c r="AP36" s="158" t="str">
        <f>IFERROR(INDEX('Jan 2019'!$G$3:$BK$160,MATCH('Buying nGRPs'!$A36,'Jan 2019'!$A$3:$A$157,0),MATCH('Buying nGRPs'!AP$9,'Jan 2019'!$G$1:$BK$1,0))/SUMIFS(Summary!$D:$D,Summary!$A:$A,'Buying nGRPs'!$A36),"")</f>
        <v/>
      </c>
      <c r="AQ36" s="158" t="str">
        <f>IFERROR(INDEX('Jan 2019'!$G$3:$BK$160,MATCH('Buying nGRPs'!$A36,'Jan 2019'!$A$3:$A$157,0),MATCH('Buying nGRPs'!AQ$9,'Jan 2019'!$G$1:$BK$1,0))/SUMIFS(Summary!$D:$D,Summary!$A:$A,'Buying nGRPs'!$A36),"")</f>
        <v/>
      </c>
      <c r="AR36" s="158" t="str">
        <f>IFERROR(INDEX('Jan 2019'!$G$3:$BK$160,MATCH('Buying nGRPs'!$A36,'Jan 2019'!$A$3:$A$157,0),MATCH('Buying nGRPs'!AR$9,'Jan 2019'!$G$1:$BK$1,0))/SUMIFS(Summary!$D:$D,Summary!$A:$A,'Buying nGRPs'!$A36),"")</f>
        <v/>
      </c>
      <c r="AS36" s="158" t="str">
        <f>IFERROR(INDEX('Jan 2019'!$G$3:$BK$160,MATCH('Buying nGRPs'!$A36,'Jan 2019'!$A$3:$A$157,0),MATCH('Buying nGRPs'!AS$9,'Jan 2019'!$G$1:$BK$1,0))/SUMIFS(Summary!$D:$D,Summary!$A:$A,'Buying nGRPs'!$A36),"")</f>
        <v/>
      </c>
      <c r="AT36" s="158" t="str">
        <f>IFERROR(INDEX('Jan 2019'!$G$3:$BK$160,MATCH('Buying nGRPs'!$A36,'Jan 2019'!$A$3:$A$157,0),MATCH('Buying nGRPs'!AT$9,'Jan 2019'!$G$1:$BK$1,0))/SUMIFS(Summary!$D:$D,Summary!$A:$A,'Buying nGRPs'!$A36),"")</f>
        <v/>
      </c>
      <c r="AU36" s="158" t="str">
        <f>IFERROR(INDEX('Jan 2019'!$G$3:$BK$160,MATCH('Buying nGRPs'!$A36,'Jan 2019'!$A$3:$A$157,0),MATCH('Buying nGRPs'!AU$9,'Jan 2019'!$G$1:$BK$1,0))/SUMIFS(Summary!$D:$D,Summary!$A:$A,'Buying nGRPs'!$A36),"")</f>
        <v/>
      </c>
      <c r="AV36" s="158" t="str">
        <f>IFERROR(INDEX('Jan 2019'!$G$3:$BK$160,MATCH('Buying nGRPs'!$A36,'Jan 2019'!$A$3:$A$157,0),MATCH('Buying nGRPs'!AV$9,'Jan 2019'!$G$1:$BK$1,0))/SUMIFS(Summary!$D:$D,Summary!$A:$A,'Buying nGRPs'!$A36),"")</f>
        <v/>
      </c>
      <c r="AW36" s="158" t="str">
        <f>IFERROR(INDEX('Jan 2019'!$G$3:$BK$160,MATCH('Buying nGRPs'!$A36,'Jan 2019'!$A$3:$A$157,0),MATCH('Buying nGRPs'!AW$9,'Jan 2019'!$G$1:$BK$1,0))/SUMIFS(Summary!$D:$D,Summary!$A:$A,'Buying nGRPs'!$A36),"")</f>
        <v/>
      </c>
      <c r="AX36" s="158" t="str">
        <f>IFERROR(INDEX('Jan 2019'!$G$3:$BK$160,MATCH('Buying nGRPs'!$A36,'Jan 2019'!$A$3:$A$157,0),MATCH('Buying nGRPs'!AX$9,'Jan 2019'!$G$1:$BK$1,0))/SUMIFS(Summary!$D:$D,Summary!$A:$A,'Buying nGRPs'!$A36),"")</f>
        <v/>
      </c>
      <c r="AY36" s="158" t="str">
        <f>IFERROR(INDEX('Jan 2019'!$G$3:$BK$160,MATCH('Buying nGRPs'!$A36,'Jan 2019'!$A$3:$A$157,0),MATCH('Buying nGRPs'!AY$9,'Jan 2019'!$G$1:$BK$1,0))/SUMIFS(Summary!$D:$D,Summary!$A:$A,'Buying nGRPs'!$A36),"")</f>
        <v/>
      </c>
      <c r="AZ36" s="158" t="str">
        <f>IFERROR(INDEX('Jan 2019'!$G$3:$BK$160,MATCH('Buying nGRPs'!$A36,'Jan 2019'!$A$3:$A$157,0),MATCH('Buying nGRPs'!AZ$9,'Jan 2019'!$G$1:$BK$1,0))/SUMIFS(Summary!$D:$D,Summary!$A:$A,'Buying nGRPs'!$A36),"")</f>
        <v/>
      </c>
      <c r="BA36" s="158" t="str">
        <f>IFERROR(INDEX('Jan 2019'!$G$3:$BK$160,MATCH('Buying nGRPs'!$A36,'Jan 2019'!$A$3:$A$157,0),MATCH('Buying nGRPs'!BA$9,'Jan 2019'!$G$1:$BK$1,0))/SUMIFS(Summary!$D:$D,Summary!$A:$A,'Buying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IFERROR(INDEX('Jan 2019'!$G$3:$BK$160,MATCH('Buying nGRPs'!$A37,'Jan 2019'!$A$3:$A$157,0),MATCH('Buying nGRPs'!G$9,'Jan 2019'!$G$1:$BK$1,0))/SUMIFS(Summary!$D:$D,Summary!$A:$A,'Buying nGRPs'!$A37),"")</f>
        <v/>
      </c>
      <c r="H37" s="158" t="str">
        <f>IFERROR(INDEX('Jan 2019'!$G$3:$BK$160,MATCH('Buying nGRPs'!$A37,'Jan 2019'!$A$3:$A$157,0),MATCH('Buying nGRPs'!H$9,'Jan 2019'!$G$1:$BK$1,0))/SUMIFS(Summary!$D:$D,Summary!$A:$A,'Buying nGRPs'!$A37),"")</f>
        <v/>
      </c>
      <c r="I37" s="158" t="str">
        <f>IFERROR(INDEX('Jan 2019'!$G$3:$BK$160,MATCH('Buying nGRPs'!$A37,'Jan 2019'!$A$3:$A$157,0),MATCH('Buying nGRPs'!I$9,'Jan 2019'!$G$1:$BK$1,0))/SUMIFS(Summary!$D:$D,Summary!$A:$A,'Buying nGRPs'!$A37),"")</f>
        <v/>
      </c>
      <c r="J37" s="158" t="str">
        <f>IFERROR(INDEX('Jan 2019'!$G$3:$BK$160,MATCH('Buying nGRPs'!$A37,'Jan 2019'!$A$3:$A$157,0),MATCH('Buying nGRPs'!J$9,'Jan 2019'!$G$1:$BK$1,0))/SUMIFS(Summary!$D:$D,Summary!$A:$A,'Buying nGRPs'!$A37),"")</f>
        <v/>
      </c>
      <c r="K37" s="158" t="str">
        <f>IFERROR(INDEX('Jan 2019'!$G$3:$BK$160,MATCH('Buying nGRPs'!$A37,'Jan 2019'!$A$3:$A$157,0),MATCH('Buying nGRPs'!K$9,'Jan 2019'!$G$1:$BK$1,0))/SUMIFS(Summary!$D:$D,Summary!$A:$A,'Buying nGRPs'!$A37),"")</f>
        <v/>
      </c>
      <c r="L37" s="158" t="str">
        <f>IFERROR(INDEX('Jan 2019'!$G$3:$BK$160,MATCH('Buying nGRPs'!$A37,'Jan 2019'!$A$3:$A$157,0),MATCH('Buying nGRPs'!L$9,'Jan 2019'!$G$1:$BK$1,0))/SUMIFS(Summary!$D:$D,Summary!$A:$A,'Buying nGRPs'!$A37),"")</f>
        <v/>
      </c>
      <c r="M37" s="158" t="str">
        <f>IFERROR(INDEX('Jan 2019'!$G$3:$BK$160,MATCH('Buying nGRPs'!$A37,'Jan 2019'!$A$3:$A$157,0),MATCH('Buying nGRPs'!M$9,'Jan 2019'!$G$1:$BK$1,0))/SUMIFS(Summary!$D:$D,Summary!$A:$A,'Buying nGRPs'!$A37),"")</f>
        <v/>
      </c>
      <c r="N37" s="158" t="str">
        <f>IFERROR(INDEX('Jan 2019'!$G$3:$BK$160,MATCH('Buying nGRPs'!$A37,'Jan 2019'!$A$3:$A$157,0),MATCH('Buying nGRPs'!N$9,'Jan 2019'!$G$1:$BK$1,0))/SUMIFS(Summary!$D:$D,Summary!$A:$A,'Buying nGRPs'!$A37),"")</f>
        <v/>
      </c>
      <c r="O37" s="158" t="str">
        <f>IFERROR(INDEX('Jan 2019'!$G$3:$BK$160,MATCH('Buying nGRPs'!$A37,'Jan 2019'!$A$3:$A$157,0),MATCH('Buying nGRPs'!O$9,'Jan 2019'!$G$1:$BK$1,0))/SUMIFS(Summary!$D:$D,Summary!$A:$A,'Buying nGRPs'!$A37),"")</f>
        <v/>
      </c>
      <c r="P37" s="158" t="str">
        <f>IFERROR(INDEX('Jan 2019'!$G$3:$BK$160,MATCH('Buying nGRPs'!$A37,'Jan 2019'!$A$3:$A$157,0),MATCH('Buying nGRPs'!P$9,'Jan 2019'!$G$1:$BK$1,0))/SUMIFS(Summary!$D:$D,Summary!$A:$A,'Buying nGRPs'!$A37),"")</f>
        <v/>
      </c>
      <c r="Q37" s="158" t="str">
        <f>IFERROR(INDEX('Jan 2019'!$G$3:$BK$160,MATCH('Buying nGRPs'!$A37,'Jan 2019'!$A$3:$A$157,0),MATCH('Buying nGRPs'!Q$9,'Jan 2019'!$G$1:$BK$1,0))/SUMIFS(Summary!$D:$D,Summary!$A:$A,'Buying nGRPs'!$A37),"")</f>
        <v/>
      </c>
      <c r="R37" s="158" t="str">
        <f>IFERROR(INDEX('Jan 2019'!$G$3:$BK$160,MATCH('Buying nGRPs'!$A37,'Jan 2019'!$A$3:$A$157,0),MATCH('Buying nGRPs'!R$9,'Jan 2019'!$G$1:$BK$1,0))/SUMIFS(Summary!$D:$D,Summary!$A:$A,'Buying nGRPs'!$A37),"")</f>
        <v/>
      </c>
      <c r="S37" s="158" t="str">
        <f>IFERROR(INDEX('Jan 2019'!$G$3:$BK$160,MATCH('Buying nGRPs'!$A37,'Jan 2019'!$A$3:$A$157,0),MATCH('Buying nGRPs'!S$9,'Jan 2019'!$G$1:$BK$1,0))/SUMIFS(Summary!$D:$D,Summary!$A:$A,'Buying nGRPs'!$A37),"")</f>
        <v/>
      </c>
      <c r="T37" s="158" t="str">
        <f>IFERROR(INDEX('Jan 2019'!$G$3:$BK$160,MATCH('Buying nGRPs'!$A37,'Jan 2019'!$A$3:$A$157,0),MATCH('Buying nGRPs'!T$9,'Jan 2019'!$G$1:$BK$1,0))/SUMIFS(Summary!$D:$D,Summary!$A:$A,'Buying nGRPs'!$A37),"")</f>
        <v/>
      </c>
      <c r="U37" s="158" t="str">
        <f>IFERROR(INDEX('Jan 2019'!$G$3:$BK$160,MATCH('Buying nGRPs'!$A37,'Jan 2019'!$A$3:$A$157,0),MATCH('Buying nGRPs'!U$9,'Jan 2019'!$G$1:$BK$1,0))/SUMIFS(Summary!$D:$D,Summary!$A:$A,'Buying nGRPs'!$A37),"")</f>
        <v/>
      </c>
      <c r="V37" s="158" t="str">
        <f>IFERROR(INDEX('Jan 2019'!$G$3:$BK$160,MATCH('Buying nGRPs'!$A37,'Jan 2019'!$A$3:$A$157,0),MATCH('Buying nGRPs'!V$9,'Jan 2019'!$G$1:$BK$1,0))/SUMIFS(Summary!$D:$D,Summary!$A:$A,'Buying nGRPs'!$A37),"")</f>
        <v/>
      </c>
      <c r="W37" s="158" t="str">
        <f>IFERROR(INDEX('Jan 2019'!$G$3:$BK$160,MATCH('Buying nGRPs'!$A37,'Jan 2019'!$A$3:$A$157,0),MATCH('Buying nGRPs'!W$9,'Jan 2019'!$G$1:$BK$1,0))/SUMIFS(Summary!$D:$D,Summary!$A:$A,'Buying nGRPs'!$A37),"")</f>
        <v/>
      </c>
      <c r="X37" s="158" t="str">
        <f>IFERROR(INDEX('Jan 2019'!$G$3:$BK$160,MATCH('Buying nGRPs'!$A37,'Jan 2019'!$A$3:$A$157,0),MATCH('Buying nGRPs'!X$9,'Jan 2019'!$G$1:$BK$1,0))/SUMIFS(Summary!$D:$D,Summary!$A:$A,'Buying nGRPs'!$A37),"")</f>
        <v/>
      </c>
      <c r="Y37" s="158" t="str">
        <f>IFERROR(INDEX('Jan 2019'!$G$3:$BK$160,MATCH('Buying nGRPs'!$A37,'Jan 2019'!$A$3:$A$157,0),MATCH('Buying nGRPs'!Y$9,'Jan 2019'!$G$1:$BK$1,0))/SUMIFS(Summary!$D:$D,Summary!$A:$A,'Buying nGRPs'!$A37),"")</f>
        <v/>
      </c>
      <c r="Z37" s="158" t="str">
        <f>IFERROR(INDEX('Jan 2019'!$G$3:$BK$160,MATCH('Buying nGRPs'!$A37,'Jan 2019'!$A$3:$A$157,0),MATCH('Buying nGRPs'!Z$9,'Jan 2019'!$G$1:$BK$1,0))/SUMIFS(Summary!$D:$D,Summary!$A:$A,'Buying nGRPs'!$A37),"")</f>
        <v/>
      </c>
      <c r="AA37" s="158" t="str">
        <f>IFERROR(INDEX('Jan 2019'!$G$3:$BK$160,MATCH('Buying nGRPs'!$A37,'Jan 2019'!$A$3:$A$157,0),MATCH('Buying nGRPs'!AA$9,'Jan 2019'!$G$1:$BK$1,0))/SUMIFS(Summary!$D:$D,Summary!$A:$A,'Buying nGRPs'!$A37),"")</f>
        <v/>
      </c>
      <c r="AB37" s="158" t="str">
        <f>IFERROR(INDEX('Jan 2019'!$G$3:$BK$160,MATCH('Buying nGRPs'!$A37,'Jan 2019'!$A$3:$A$157,0),MATCH('Buying nGRPs'!AB$9,'Jan 2019'!$G$1:$BK$1,0))/SUMIFS(Summary!$D:$D,Summary!$A:$A,'Buying nGRPs'!$A37),"")</f>
        <v/>
      </c>
      <c r="AC37" s="158" t="str">
        <f>IFERROR(INDEX('Jan 2019'!$G$3:$BK$160,MATCH('Buying nGRPs'!$A37,'Jan 2019'!$A$3:$A$157,0),MATCH('Buying nGRPs'!AC$9,'Jan 2019'!$G$1:$BK$1,0))/SUMIFS(Summary!$D:$D,Summary!$A:$A,'Buying nGRPs'!$A37),"")</f>
        <v/>
      </c>
      <c r="AD37" s="158" t="str">
        <f>IFERROR(INDEX('Jan 2019'!$G$3:$BK$160,MATCH('Buying nGRPs'!$A37,'Jan 2019'!$A$3:$A$157,0),MATCH('Buying nGRPs'!AD$9,'Jan 2019'!$G$1:$BK$1,0))/SUMIFS(Summary!$D:$D,Summary!$A:$A,'Buying nGRPs'!$A37),"")</f>
        <v/>
      </c>
      <c r="AE37" s="158" t="str">
        <f>IFERROR(INDEX('Jan 2019'!$G$3:$BK$160,MATCH('Buying nGRPs'!$A37,'Jan 2019'!$A$3:$A$157,0),MATCH('Buying nGRPs'!AE$9,'Jan 2019'!$G$1:$BK$1,0))/SUMIFS(Summary!$D:$D,Summary!$A:$A,'Buying nGRPs'!$A37),"")</f>
        <v/>
      </c>
      <c r="AF37" s="158" t="str">
        <f>IFERROR(INDEX('Jan 2019'!$G$3:$BK$160,MATCH('Buying nGRPs'!$A37,'Jan 2019'!$A$3:$A$157,0),MATCH('Buying nGRPs'!AF$9,'Jan 2019'!$G$1:$BK$1,0))/SUMIFS(Summary!$D:$D,Summary!$A:$A,'Buying nGRPs'!$A37),"")</f>
        <v/>
      </c>
      <c r="AG37" s="158" t="str">
        <f>IFERROR(INDEX('Jan 2019'!$G$3:$BK$160,MATCH('Buying nGRPs'!$A37,'Jan 2019'!$A$3:$A$157,0),MATCH('Buying nGRPs'!AG$9,'Jan 2019'!$G$1:$BK$1,0))/SUMIFS(Summary!$D:$D,Summary!$A:$A,'Buying nGRPs'!$A37),"")</f>
        <v/>
      </c>
      <c r="AH37" s="158" t="str">
        <f>IFERROR(INDEX('Jan 2019'!$G$3:$BK$160,MATCH('Buying nGRPs'!$A37,'Jan 2019'!$A$3:$A$157,0),MATCH('Buying nGRPs'!AH$9,'Jan 2019'!$G$1:$BK$1,0))/SUMIFS(Summary!$D:$D,Summary!$A:$A,'Buying nGRPs'!$A37),"")</f>
        <v/>
      </c>
      <c r="AI37" s="158" t="str">
        <f>IFERROR(INDEX('Jan 2019'!$G$3:$BK$160,MATCH('Buying nGRPs'!$A37,'Jan 2019'!$A$3:$A$157,0),MATCH('Buying nGRPs'!AI$9,'Jan 2019'!$G$1:$BK$1,0))/SUMIFS(Summary!$D:$D,Summary!$A:$A,'Buying nGRPs'!$A37),"")</f>
        <v/>
      </c>
      <c r="AJ37" s="158" t="str">
        <f>IFERROR(INDEX('Jan 2019'!$G$3:$BK$160,MATCH('Buying nGRPs'!$A37,'Jan 2019'!$A$3:$A$157,0),MATCH('Buying nGRPs'!AJ$9,'Jan 2019'!$G$1:$BK$1,0))/SUMIFS(Summary!$D:$D,Summary!$A:$A,'Buying nGRPs'!$A37),"")</f>
        <v/>
      </c>
      <c r="AK37" s="158" t="str">
        <f>IFERROR(INDEX('Jan 2019'!$G$3:$BK$160,MATCH('Buying nGRPs'!$A37,'Jan 2019'!$A$3:$A$157,0),MATCH('Buying nGRPs'!AK$9,'Jan 2019'!$G$1:$BK$1,0))/SUMIFS(Summary!$D:$D,Summary!$A:$A,'Buying nGRPs'!$A37),"")</f>
        <v/>
      </c>
      <c r="AL37" s="158" t="str">
        <f>IFERROR(INDEX('Jan 2019'!$G$3:$BK$160,MATCH('Buying nGRPs'!$A37,'Jan 2019'!$A$3:$A$157,0),MATCH('Buying nGRPs'!AL$9,'Jan 2019'!$G$1:$BK$1,0))/SUMIFS(Summary!$D:$D,Summary!$A:$A,'Buying nGRPs'!$A37),"")</f>
        <v/>
      </c>
      <c r="AM37" s="158" t="str">
        <f>IFERROR(INDEX('Jan 2019'!$G$3:$BK$160,MATCH('Buying nGRPs'!$A37,'Jan 2019'!$A$3:$A$157,0),MATCH('Buying nGRPs'!AM$9,'Jan 2019'!$G$1:$BK$1,0))/SUMIFS(Summary!$D:$D,Summary!$A:$A,'Buying nGRPs'!$A37),"")</f>
        <v/>
      </c>
      <c r="AN37" s="158" t="str">
        <f>IFERROR(INDEX('Jan 2019'!$G$3:$BK$160,MATCH('Buying nGRPs'!$A37,'Jan 2019'!$A$3:$A$157,0),MATCH('Buying nGRPs'!AN$9,'Jan 2019'!$G$1:$BK$1,0))/SUMIFS(Summary!$D:$D,Summary!$A:$A,'Buying nGRPs'!$A37),"")</f>
        <v/>
      </c>
      <c r="AO37" s="158" t="str">
        <f>IFERROR(INDEX('Jan 2019'!$G$3:$BK$160,MATCH('Buying nGRPs'!$A37,'Jan 2019'!$A$3:$A$157,0),MATCH('Buying nGRPs'!AO$9,'Jan 2019'!$G$1:$BK$1,0))/SUMIFS(Summary!$D:$D,Summary!$A:$A,'Buying nGRPs'!$A37),"")</f>
        <v/>
      </c>
      <c r="AP37" s="158" t="str">
        <f>IFERROR(INDEX('Jan 2019'!$G$3:$BK$160,MATCH('Buying nGRPs'!$A37,'Jan 2019'!$A$3:$A$157,0),MATCH('Buying nGRPs'!AP$9,'Jan 2019'!$G$1:$BK$1,0))/SUMIFS(Summary!$D:$D,Summary!$A:$A,'Buying nGRPs'!$A37),"")</f>
        <v/>
      </c>
      <c r="AQ37" s="158" t="str">
        <f>IFERROR(INDEX('Jan 2019'!$G$3:$BK$160,MATCH('Buying nGRPs'!$A37,'Jan 2019'!$A$3:$A$157,0),MATCH('Buying nGRPs'!AQ$9,'Jan 2019'!$G$1:$BK$1,0))/SUMIFS(Summary!$D:$D,Summary!$A:$A,'Buying nGRPs'!$A37),"")</f>
        <v/>
      </c>
      <c r="AR37" s="158" t="str">
        <f>IFERROR(INDEX('Jan 2019'!$G$3:$BK$160,MATCH('Buying nGRPs'!$A37,'Jan 2019'!$A$3:$A$157,0),MATCH('Buying nGRPs'!AR$9,'Jan 2019'!$G$1:$BK$1,0))/SUMIFS(Summary!$D:$D,Summary!$A:$A,'Buying nGRPs'!$A37),"")</f>
        <v/>
      </c>
      <c r="AS37" s="158" t="str">
        <f>IFERROR(INDEX('Jan 2019'!$G$3:$BK$160,MATCH('Buying nGRPs'!$A37,'Jan 2019'!$A$3:$A$157,0),MATCH('Buying nGRPs'!AS$9,'Jan 2019'!$G$1:$BK$1,0))/SUMIFS(Summary!$D:$D,Summary!$A:$A,'Buying nGRPs'!$A37),"")</f>
        <v/>
      </c>
      <c r="AT37" s="158" t="str">
        <f>IFERROR(INDEX('Jan 2019'!$G$3:$BK$160,MATCH('Buying nGRPs'!$A37,'Jan 2019'!$A$3:$A$157,0),MATCH('Buying nGRPs'!AT$9,'Jan 2019'!$G$1:$BK$1,0))/SUMIFS(Summary!$D:$D,Summary!$A:$A,'Buying nGRPs'!$A37),"")</f>
        <v/>
      </c>
      <c r="AU37" s="158" t="str">
        <f>IFERROR(INDEX('Jan 2019'!$G$3:$BK$160,MATCH('Buying nGRPs'!$A37,'Jan 2019'!$A$3:$A$157,0),MATCH('Buying nGRPs'!AU$9,'Jan 2019'!$G$1:$BK$1,0))/SUMIFS(Summary!$D:$D,Summary!$A:$A,'Buying nGRPs'!$A37),"")</f>
        <v/>
      </c>
      <c r="AV37" s="158" t="str">
        <f>IFERROR(INDEX('Jan 2019'!$G$3:$BK$160,MATCH('Buying nGRPs'!$A37,'Jan 2019'!$A$3:$A$157,0),MATCH('Buying nGRPs'!AV$9,'Jan 2019'!$G$1:$BK$1,0))/SUMIFS(Summary!$D:$D,Summary!$A:$A,'Buying nGRPs'!$A37),"")</f>
        <v/>
      </c>
      <c r="AW37" s="158" t="str">
        <f>IFERROR(INDEX('Jan 2019'!$G$3:$BK$160,MATCH('Buying nGRPs'!$A37,'Jan 2019'!$A$3:$A$157,0),MATCH('Buying nGRPs'!AW$9,'Jan 2019'!$G$1:$BK$1,0))/SUMIFS(Summary!$D:$D,Summary!$A:$A,'Buying nGRPs'!$A37),"")</f>
        <v/>
      </c>
      <c r="AX37" s="158" t="str">
        <f>IFERROR(INDEX('Jan 2019'!$G$3:$BK$160,MATCH('Buying nGRPs'!$A37,'Jan 2019'!$A$3:$A$157,0),MATCH('Buying nGRPs'!AX$9,'Jan 2019'!$G$1:$BK$1,0))/SUMIFS(Summary!$D:$D,Summary!$A:$A,'Buying nGRPs'!$A37),"")</f>
        <v/>
      </c>
      <c r="AY37" s="158" t="str">
        <f>IFERROR(INDEX('Jan 2019'!$G$3:$BK$160,MATCH('Buying nGRPs'!$A37,'Jan 2019'!$A$3:$A$157,0),MATCH('Buying nGRPs'!AY$9,'Jan 2019'!$G$1:$BK$1,0))/SUMIFS(Summary!$D:$D,Summary!$A:$A,'Buying nGRPs'!$A37),"")</f>
        <v/>
      </c>
      <c r="AZ37" s="158" t="str">
        <f>IFERROR(INDEX('Jan 2019'!$G$3:$BK$160,MATCH('Buying nGRPs'!$A37,'Jan 2019'!$A$3:$A$157,0),MATCH('Buying nGRPs'!AZ$9,'Jan 2019'!$G$1:$BK$1,0))/SUMIFS(Summary!$D:$D,Summary!$A:$A,'Buying nGRPs'!$A37),"")</f>
        <v/>
      </c>
      <c r="BA37" s="158" t="str">
        <f>IFERROR(INDEX('Jan 2019'!$G$3:$BK$160,MATCH('Buying nGRPs'!$A37,'Jan 2019'!$A$3:$A$157,0),MATCH('Buying nGRPs'!BA$9,'Jan 2019'!$G$1:$BK$1,0))/SUMIFS(Summary!$D:$D,Summary!$A:$A,'Buying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IFERROR(INDEX('Jan 2019'!$G$3:$BK$160,MATCH('Buying nGRPs'!$A38,'Jan 2019'!$A$3:$A$157,0),MATCH('Buying nGRPs'!G$9,'Jan 2019'!$G$1:$BK$1,0))/SUMIFS(Summary!$D:$D,Summary!$A:$A,'Buying nGRPs'!$A38),"")</f>
        <v/>
      </c>
      <c r="H38" s="158" t="str">
        <f>IFERROR(INDEX('Jan 2019'!$G$3:$BK$160,MATCH('Buying nGRPs'!$A38,'Jan 2019'!$A$3:$A$157,0),MATCH('Buying nGRPs'!H$9,'Jan 2019'!$G$1:$BK$1,0))/SUMIFS(Summary!$D:$D,Summary!$A:$A,'Buying nGRPs'!$A38),"")</f>
        <v/>
      </c>
      <c r="I38" s="158" t="str">
        <f>IFERROR(INDEX('Jan 2019'!$G$3:$BK$160,MATCH('Buying nGRPs'!$A38,'Jan 2019'!$A$3:$A$157,0),MATCH('Buying nGRPs'!I$9,'Jan 2019'!$G$1:$BK$1,0))/SUMIFS(Summary!$D:$D,Summary!$A:$A,'Buying nGRPs'!$A38),"")</f>
        <v/>
      </c>
      <c r="J38" s="158" t="str">
        <f>IFERROR(INDEX('Jan 2019'!$G$3:$BK$160,MATCH('Buying nGRPs'!$A38,'Jan 2019'!$A$3:$A$157,0),MATCH('Buying nGRPs'!J$9,'Jan 2019'!$G$1:$BK$1,0))/SUMIFS(Summary!$D:$D,Summary!$A:$A,'Buying nGRPs'!$A38),"")</f>
        <v/>
      </c>
      <c r="K38" s="158" t="str">
        <f>IFERROR(INDEX('Jan 2019'!$G$3:$BK$160,MATCH('Buying nGRPs'!$A38,'Jan 2019'!$A$3:$A$157,0),MATCH('Buying nGRPs'!K$9,'Jan 2019'!$G$1:$BK$1,0))/SUMIFS(Summary!$D:$D,Summary!$A:$A,'Buying nGRPs'!$A38),"")</f>
        <v/>
      </c>
      <c r="L38" s="158" t="str">
        <f>IFERROR(INDEX('Jan 2019'!$G$3:$BK$160,MATCH('Buying nGRPs'!$A38,'Jan 2019'!$A$3:$A$157,0),MATCH('Buying nGRPs'!L$9,'Jan 2019'!$G$1:$BK$1,0))/SUMIFS(Summary!$D:$D,Summary!$A:$A,'Buying nGRPs'!$A38),"")</f>
        <v/>
      </c>
      <c r="M38" s="158" t="str">
        <f>IFERROR(INDEX('Jan 2019'!$G$3:$BK$160,MATCH('Buying nGRPs'!$A38,'Jan 2019'!$A$3:$A$157,0),MATCH('Buying nGRPs'!M$9,'Jan 2019'!$G$1:$BK$1,0))/SUMIFS(Summary!$D:$D,Summary!$A:$A,'Buying nGRPs'!$A38),"")</f>
        <v/>
      </c>
      <c r="N38" s="158" t="str">
        <f>IFERROR(INDEX('Jan 2019'!$G$3:$BK$160,MATCH('Buying nGRPs'!$A38,'Jan 2019'!$A$3:$A$157,0),MATCH('Buying nGRPs'!N$9,'Jan 2019'!$G$1:$BK$1,0))/SUMIFS(Summary!$D:$D,Summary!$A:$A,'Buying nGRPs'!$A38),"")</f>
        <v/>
      </c>
      <c r="O38" s="158" t="str">
        <f>IFERROR(INDEX('Jan 2019'!$G$3:$BK$160,MATCH('Buying nGRPs'!$A38,'Jan 2019'!$A$3:$A$157,0),MATCH('Buying nGRPs'!O$9,'Jan 2019'!$G$1:$BK$1,0))/SUMIFS(Summary!$D:$D,Summary!$A:$A,'Buying nGRPs'!$A38),"")</f>
        <v/>
      </c>
      <c r="P38" s="158" t="str">
        <f>IFERROR(INDEX('Jan 2019'!$G$3:$BK$160,MATCH('Buying nGRPs'!$A38,'Jan 2019'!$A$3:$A$157,0),MATCH('Buying nGRPs'!P$9,'Jan 2019'!$G$1:$BK$1,0))/SUMIFS(Summary!$D:$D,Summary!$A:$A,'Buying nGRPs'!$A38),"")</f>
        <v/>
      </c>
      <c r="Q38" s="158" t="str">
        <f>IFERROR(INDEX('Jan 2019'!$G$3:$BK$160,MATCH('Buying nGRPs'!$A38,'Jan 2019'!$A$3:$A$157,0),MATCH('Buying nGRPs'!Q$9,'Jan 2019'!$G$1:$BK$1,0))/SUMIFS(Summary!$D:$D,Summary!$A:$A,'Buying nGRPs'!$A38),"")</f>
        <v/>
      </c>
      <c r="R38" s="158" t="str">
        <f>IFERROR(INDEX('Jan 2019'!$G$3:$BK$160,MATCH('Buying nGRPs'!$A38,'Jan 2019'!$A$3:$A$157,0),MATCH('Buying nGRPs'!R$9,'Jan 2019'!$G$1:$BK$1,0))/SUMIFS(Summary!$D:$D,Summary!$A:$A,'Buying nGRPs'!$A38),"")</f>
        <v/>
      </c>
      <c r="S38" s="158" t="str">
        <f>IFERROR(INDEX('Jan 2019'!$G$3:$BK$160,MATCH('Buying nGRPs'!$A38,'Jan 2019'!$A$3:$A$157,0),MATCH('Buying nGRPs'!S$9,'Jan 2019'!$G$1:$BK$1,0))/SUMIFS(Summary!$D:$D,Summary!$A:$A,'Buying nGRPs'!$A38),"")</f>
        <v/>
      </c>
      <c r="T38" s="158" t="str">
        <f>IFERROR(INDEX('Jan 2019'!$G$3:$BK$160,MATCH('Buying nGRPs'!$A38,'Jan 2019'!$A$3:$A$157,0),MATCH('Buying nGRPs'!T$9,'Jan 2019'!$G$1:$BK$1,0))/SUMIFS(Summary!$D:$D,Summary!$A:$A,'Buying nGRPs'!$A38),"")</f>
        <v/>
      </c>
      <c r="U38" s="158" t="str">
        <f>IFERROR(INDEX('Jan 2019'!$G$3:$BK$160,MATCH('Buying nGRPs'!$A38,'Jan 2019'!$A$3:$A$157,0),MATCH('Buying nGRPs'!U$9,'Jan 2019'!$G$1:$BK$1,0))/SUMIFS(Summary!$D:$D,Summary!$A:$A,'Buying nGRPs'!$A38),"")</f>
        <v/>
      </c>
      <c r="V38" s="158" t="str">
        <f>IFERROR(INDEX('Jan 2019'!$G$3:$BK$160,MATCH('Buying nGRPs'!$A38,'Jan 2019'!$A$3:$A$157,0),MATCH('Buying nGRPs'!V$9,'Jan 2019'!$G$1:$BK$1,0))/SUMIFS(Summary!$D:$D,Summary!$A:$A,'Buying nGRPs'!$A38),"")</f>
        <v/>
      </c>
      <c r="W38" s="158" t="str">
        <f>IFERROR(INDEX('Jan 2019'!$G$3:$BK$160,MATCH('Buying nGRPs'!$A38,'Jan 2019'!$A$3:$A$157,0),MATCH('Buying nGRPs'!W$9,'Jan 2019'!$G$1:$BK$1,0))/SUMIFS(Summary!$D:$D,Summary!$A:$A,'Buying nGRPs'!$A38),"")</f>
        <v/>
      </c>
      <c r="X38" s="158" t="str">
        <f>IFERROR(INDEX('Jan 2019'!$G$3:$BK$160,MATCH('Buying nGRPs'!$A38,'Jan 2019'!$A$3:$A$157,0),MATCH('Buying nGRPs'!X$9,'Jan 2019'!$G$1:$BK$1,0))/SUMIFS(Summary!$D:$D,Summary!$A:$A,'Buying nGRPs'!$A38),"")</f>
        <v/>
      </c>
      <c r="Y38" s="158" t="str">
        <f>IFERROR(INDEX('Jan 2019'!$G$3:$BK$160,MATCH('Buying nGRPs'!$A38,'Jan 2019'!$A$3:$A$157,0),MATCH('Buying nGRPs'!Y$9,'Jan 2019'!$G$1:$BK$1,0))/SUMIFS(Summary!$D:$D,Summary!$A:$A,'Buying nGRPs'!$A38),"")</f>
        <v/>
      </c>
      <c r="Z38" s="158" t="str">
        <f>IFERROR(INDEX('Jan 2019'!$G$3:$BK$160,MATCH('Buying nGRPs'!$A38,'Jan 2019'!$A$3:$A$157,0),MATCH('Buying nGRPs'!Z$9,'Jan 2019'!$G$1:$BK$1,0))/SUMIFS(Summary!$D:$D,Summary!$A:$A,'Buying nGRPs'!$A38),"")</f>
        <v/>
      </c>
      <c r="AA38" s="158" t="str">
        <f>IFERROR(INDEX('Jan 2019'!$G$3:$BK$160,MATCH('Buying nGRPs'!$A38,'Jan 2019'!$A$3:$A$157,0),MATCH('Buying nGRPs'!AA$9,'Jan 2019'!$G$1:$BK$1,0))/SUMIFS(Summary!$D:$D,Summary!$A:$A,'Buying nGRPs'!$A38),"")</f>
        <v/>
      </c>
      <c r="AB38" s="158" t="str">
        <f>IFERROR(INDEX('Jan 2019'!$G$3:$BK$160,MATCH('Buying nGRPs'!$A38,'Jan 2019'!$A$3:$A$157,0),MATCH('Buying nGRPs'!AB$9,'Jan 2019'!$G$1:$BK$1,0))/SUMIFS(Summary!$D:$D,Summary!$A:$A,'Buying nGRPs'!$A38),"")</f>
        <v/>
      </c>
      <c r="AC38" s="158" t="str">
        <f>IFERROR(INDEX('Jan 2019'!$G$3:$BK$160,MATCH('Buying nGRPs'!$A38,'Jan 2019'!$A$3:$A$157,0),MATCH('Buying nGRPs'!AC$9,'Jan 2019'!$G$1:$BK$1,0))/SUMIFS(Summary!$D:$D,Summary!$A:$A,'Buying nGRPs'!$A38),"")</f>
        <v/>
      </c>
      <c r="AD38" s="158" t="str">
        <f>IFERROR(INDEX('Jan 2019'!$G$3:$BK$160,MATCH('Buying nGRPs'!$A38,'Jan 2019'!$A$3:$A$157,0),MATCH('Buying nGRPs'!AD$9,'Jan 2019'!$G$1:$BK$1,0))/SUMIFS(Summary!$D:$D,Summary!$A:$A,'Buying nGRPs'!$A38),"")</f>
        <v/>
      </c>
      <c r="AE38" s="158" t="str">
        <f>IFERROR(INDEX('Jan 2019'!$G$3:$BK$160,MATCH('Buying nGRPs'!$A38,'Jan 2019'!$A$3:$A$157,0),MATCH('Buying nGRPs'!AE$9,'Jan 2019'!$G$1:$BK$1,0))/SUMIFS(Summary!$D:$D,Summary!$A:$A,'Buying nGRPs'!$A38),"")</f>
        <v/>
      </c>
      <c r="AF38" s="158" t="str">
        <f>IFERROR(INDEX('Jan 2019'!$G$3:$BK$160,MATCH('Buying nGRPs'!$A38,'Jan 2019'!$A$3:$A$157,0),MATCH('Buying nGRPs'!AF$9,'Jan 2019'!$G$1:$BK$1,0))/SUMIFS(Summary!$D:$D,Summary!$A:$A,'Buying nGRPs'!$A38),"")</f>
        <v/>
      </c>
      <c r="AG38" s="158" t="str">
        <f>IFERROR(INDEX('Jan 2019'!$G$3:$BK$160,MATCH('Buying nGRPs'!$A38,'Jan 2019'!$A$3:$A$157,0),MATCH('Buying nGRPs'!AG$9,'Jan 2019'!$G$1:$BK$1,0))/SUMIFS(Summary!$D:$D,Summary!$A:$A,'Buying nGRPs'!$A38),"")</f>
        <v/>
      </c>
      <c r="AH38" s="158" t="str">
        <f>IFERROR(INDEX('Jan 2019'!$G$3:$BK$160,MATCH('Buying nGRPs'!$A38,'Jan 2019'!$A$3:$A$157,0),MATCH('Buying nGRPs'!AH$9,'Jan 2019'!$G$1:$BK$1,0))/SUMIFS(Summary!$D:$D,Summary!$A:$A,'Buying nGRPs'!$A38),"")</f>
        <v/>
      </c>
      <c r="AI38" s="158" t="str">
        <f>IFERROR(INDEX('Jan 2019'!$G$3:$BK$160,MATCH('Buying nGRPs'!$A38,'Jan 2019'!$A$3:$A$157,0),MATCH('Buying nGRPs'!AI$9,'Jan 2019'!$G$1:$BK$1,0))/SUMIFS(Summary!$D:$D,Summary!$A:$A,'Buying nGRPs'!$A38),"")</f>
        <v/>
      </c>
      <c r="AJ38" s="158" t="str">
        <f>IFERROR(INDEX('Jan 2019'!$G$3:$BK$160,MATCH('Buying nGRPs'!$A38,'Jan 2019'!$A$3:$A$157,0),MATCH('Buying nGRPs'!AJ$9,'Jan 2019'!$G$1:$BK$1,0))/SUMIFS(Summary!$D:$D,Summary!$A:$A,'Buying nGRPs'!$A38),"")</f>
        <v/>
      </c>
      <c r="AK38" s="158" t="str">
        <f>IFERROR(INDEX('Jan 2019'!$G$3:$BK$160,MATCH('Buying nGRPs'!$A38,'Jan 2019'!$A$3:$A$157,0),MATCH('Buying nGRPs'!AK$9,'Jan 2019'!$G$1:$BK$1,0))/SUMIFS(Summary!$D:$D,Summary!$A:$A,'Buying nGRPs'!$A38),"")</f>
        <v/>
      </c>
      <c r="AL38" s="158" t="str">
        <f>IFERROR(INDEX('Jan 2019'!$G$3:$BK$160,MATCH('Buying nGRPs'!$A38,'Jan 2019'!$A$3:$A$157,0),MATCH('Buying nGRPs'!AL$9,'Jan 2019'!$G$1:$BK$1,0))/SUMIFS(Summary!$D:$D,Summary!$A:$A,'Buying nGRPs'!$A38),"")</f>
        <v/>
      </c>
      <c r="AM38" s="158" t="str">
        <f>IFERROR(INDEX('Jan 2019'!$G$3:$BK$160,MATCH('Buying nGRPs'!$A38,'Jan 2019'!$A$3:$A$157,0),MATCH('Buying nGRPs'!AM$9,'Jan 2019'!$G$1:$BK$1,0))/SUMIFS(Summary!$D:$D,Summary!$A:$A,'Buying nGRPs'!$A38),"")</f>
        <v/>
      </c>
      <c r="AN38" s="158" t="str">
        <f>IFERROR(INDEX('Jan 2019'!$G$3:$BK$160,MATCH('Buying nGRPs'!$A38,'Jan 2019'!$A$3:$A$157,0),MATCH('Buying nGRPs'!AN$9,'Jan 2019'!$G$1:$BK$1,0))/SUMIFS(Summary!$D:$D,Summary!$A:$A,'Buying nGRPs'!$A38),"")</f>
        <v/>
      </c>
      <c r="AO38" s="158" t="str">
        <f>IFERROR(INDEX('Jan 2019'!$G$3:$BK$160,MATCH('Buying nGRPs'!$A38,'Jan 2019'!$A$3:$A$157,0),MATCH('Buying nGRPs'!AO$9,'Jan 2019'!$G$1:$BK$1,0))/SUMIFS(Summary!$D:$D,Summary!$A:$A,'Buying nGRPs'!$A38),"")</f>
        <v/>
      </c>
      <c r="AP38" s="158" t="str">
        <f>IFERROR(INDEX('Jan 2019'!$G$3:$BK$160,MATCH('Buying nGRPs'!$A38,'Jan 2019'!$A$3:$A$157,0),MATCH('Buying nGRPs'!AP$9,'Jan 2019'!$G$1:$BK$1,0))/SUMIFS(Summary!$D:$D,Summary!$A:$A,'Buying nGRPs'!$A38),"")</f>
        <v/>
      </c>
      <c r="AQ38" s="158" t="str">
        <f>IFERROR(INDEX('Jan 2019'!$G$3:$BK$160,MATCH('Buying nGRPs'!$A38,'Jan 2019'!$A$3:$A$157,0),MATCH('Buying nGRPs'!AQ$9,'Jan 2019'!$G$1:$BK$1,0))/SUMIFS(Summary!$D:$D,Summary!$A:$A,'Buying nGRPs'!$A38),"")</f>
        <v/>
      </c>
      <c r="AR38" s="158" t="str">
        <f>IFERROR(INDEX('Jan 2019'!$G$3:$BK$160,MATCH('Buying nGRPs'!$A38,'Jan 2019'!$A$3:$A$157,0),MATCH('Buying nGRPs'!AR$9,'Jan 2019'!$G$1:$BK$1,0))/SUMIFS(Summary!$D:$D,Summary!$A:$A,'Buying nGRPs'!$A38),"")</f>
        <v/>
      </c>
      <c r="AS38" s="158" t="str">
        <f>IFERROR(INDEX('Jan 2019'!$G$3:$BK$160,MATCH('Buying nGRPs'!$A38,'Jan 2019'!$A$3:$A$157,0),MATCH('Buying nGRPs'!AS$9,'Jan 2019'!$G$1:$BK$1,0))/SUMIFS(Summary!$D:$D,Summary!$A:$A,'Buying nGRPs'!$A38),"")</f>
        <v/>
      </c>
      <c r="AT38" s="158" t="str">
        <f>IFERROR(INDEX('Jan 2019'!$G$3:$BK$160,MATCH('Buying nGRPs'!$A38,'Jan 2019'!$A$3:$A$157,0),MATCH('Buying nGRPs'!AT$9,'Jan 2019'!$G$1:$BK$1,0))/SUMIFS(Summary!$D:$D,Summary!$A:$A,'Buying nGRPs'!$A38),"")</f>
        <v/>
      </c>
      <c r="AU38" s="158" t="str">
        <f>IFERROR(INDEX('Jan 2019'!$G$3:$BK$160,MATCH('Buying nGRPs'!$A38,'Jan 2019'!$A$3:$A$157,0),MATCH('Buying nGRPs'!AU$9,'Jan 2019'!$G$1:$BK$1,0))/SUMIFS(Summary!$D:$D,Summary!$A:$A,'Buying nGRPs'!$A38),"")</f>
        <v/>
      </c>
      <c r="AV38" s="158" t="str">
        <f>IFERROR(INDEX('Jan 2019'!$G$3:$BK$160,MATCH('Buying nGRPs'!$A38,'Jan 2019'!$A$3:$A$157,0),MATCH('Buying nGRPs'!AV$9,'Jan 2019'!$G$1:$BK$1,0))/SUMIFS(Summary!$D:$D,Summary!$A:$A,'Buying nGRPs'!$A38),"")</f>
        <v/>
      </c>
      <c r="AW38" s="158" t="str">
        <f>IFERROR(INDEX('Jan 2019'!$G$3:$BK$160,MATCH('Buying nGRPs'!$A38,'Jan 2019'!$A$3:$A$157,0),MATCH('Buying nGRPs'!AW$9,'Jan 2019'!$G$1:$BK$1,0))/SUMIFS(Summary!$D:$D,Summary!$A:$A,'Buying nGRPs'!$A38),"")</f>
        <v/>
      </c>
      <c r="AX38" s="158" t="str">
        <f>IFERROR(INDEX('Jan 2019'!$G$3:$BK$160,MATCH('Buying nGRPs'!$A38,'Jan 2019'!$A$3:$A$157,0),MATCH('Buying nGRPs'!AX$9,'Jan 2019'!$G$1:$BK$1,0))/SUMIFS(Summary!$D:$D,Summary!$A:$A,'Buying nGRPs'!$A38),"")</f>
        <v/>
      </c>
      <c r="AY38" s="158" t="str">
        <f>IFERROR(INDEX('Jan 2019'!$G$3:$BK$160,MATCH('Buying nGRPs'!$A38,'Jan 2019'!$A$3:$A$157,0),MATCH('Buying nGRPs'!AY$9,'Jan 2019'!$G$1:$BK$1,0))/SUMIFS(Summary!$D:$D,Summary!$A:$A,'Buying nGRPs'!$A38),"")</f>
        <v/>
      </c>
      <c r="AZ38" s="158" t="str">
        <f>IFERROR(INDEX('Jan 2019'!$G$3:$BK$160,MATCH('Buying nGRPs'!$A38,'Jan 2019'!$A$3:$A$157,0),MATCH('Buying nGRPs'!AZ$9,'Jan 2019'!$G$1:$BK$1,0))/SUMIFS(Summary!$D:$D,Summary!$A:$A,'Buying nGRPs'!$A38),"")</f>
        <v/>
      </c>
      <c r="BA38" s="158" t="str">
        <f>IFERROR(INDEX('Jan 2019'!$G$3:$BK$160,MATCH('Buying nGRPs'!$A38,'Jan 2019'!$A$3:$A$157,0),MATCH('Buying nGRPs'!BA$9,'Jan 2019'!$G$1:$BK$1,0))/SUMIFS(Summary!$D:$D,Summary!$A:$A,'Buying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IFERROR(INDEX('Jan 2019'!$G$3:$BK$160,MATCH('Buying nGRPs'!$A39,'Jan 2019'!$A$3:$A$157,0),MATCH('Buying nGRPs'!G$9,'Jan 2019'!$G$1:$BK$1,0))/SUMIFS(Summary!$D:$D,Summary!$A:$A,'Buying nGRPs'!$A39),"")</f>
        <v/>
      </c>
      <c r="H39" s="158" t="str">
        <f>IFERROR(INDEX('Jan 2019'!$G$3:$BK$160,MATCH('Buying nGRPs'!$A39,'Jan 2019'!$A$3:$A$157,0),MATCH('Buying nGRPs'!H$9,'Jan 2019'!$G$1:$BK$1,0))/SUMIFS(Summary!$D:$D,Summary!$A:$A,'Buying nGRPs'!$A39),"")</f>
        <v/>
      </c>
      <c r="I39" s="158" t="str">
        <f>IFERROR(INDEX('Jan 2019'!$G$3:$BK$160,MATCH('Buying nGRPs'!$A39,'Jan 2019'!$A$3:$A$157,0),MATCH('Buying nGRPs'!I$9,'Jan 2019'!$G$1:$BK$1,0))/SUMIFS(Summary!$D:$D,Summary!$A:$A,'Buying nGRPs'!$A39),"")</f>
        <v/>
      </c>
      <c r="J39" s="158" t="str">
        <f>IFERROR(INDEX('Jan 2019'!$G$3:$BK$160,MATCH('Buying nGRPs'!$A39,'Jan 2019'!$A$3:$A$157,0),MATCH('Buying nGRPs'!J$9,'Jan 2019'!$G$1:$BK$1,0))/SUMIFS(Summary!$D:$D,Summary!$A:$A,'Buying nGRPs'!$A39),"")</f>
        <v/>
      </c>
      <c r="K39" s="158" t="str">
        <f>IFERROR(INDEX('Jan 2019'!$G$3:$BK$160,MATCH('Buying nGRPs'!$A39,'Jan 2019'!$A$3:$A$157,0),MATCH('Buying nGRPs'!K$9,'Jan 2019'!$G$1:$BK$1,0))/SUMIFS(Summary!$D:$D,Summary!$A:$A,'Buying nGRPs'!$A39),"")</f>
        <v/>
      </c>
      <c r="L39" s="158" t="str">
        <f>IFERROR(INDEX('Jan 2019'!$G$3:$BK$160,MATCH('Buying nGRPs'!$A39,'Jan 2019'!$A$3:$A$157,0),MATCH('Buying nGRPs'!L$9,'Jan 2019'!$G$1:$BK$1,0))/SUMIFS(Summary!$D:$D,Summary!$A:$A,'Buying nGRPs'!$A39),"")</f>
        <v/>
      </c>
      <c r="M39" s="158" t="str">
        <f>IFERROR(INDEX('Jan 2019'!$G$3:$BK$160,MATCH('Buying nGRPs'!$A39,'Jan 2019'!$A$3:$A$157,0),MATCH('Buying nGRPs'!M$9,'Jan 2019'!$G$1:$BK$1,0))/SUMIFS(Summary!$D:$D,Summary!$A:$A,'Buying nGRPs'!$A39),"")</f>
        <v/>
      </c>
      <c r="N39" s="158" t="str">
        <f>IFERROR(INDEX('Jan 2019'!$G$3:$BK$160,MATCH('Buying nGRPs'!$A39,'Jan 2019'!$A$3:$A$157,0),MATCH('Buying nGRPs'!N$9,'Jan 2019'!$G$1:$BK$1,0))/SUMIFS(Summary!$D:$D,Summary!$A:$A,'Buying nGRPs'!$A39),"")</f>
        <v/>
      </c>
      <c r="O39" s="158" t="str">
        <f>IFERROR(INDEX('Jan 2019'!$G$3:$BK$160,MATCH('Buying nGRPs'!$A39,'Jan 2019'!$A$3:$A$157,0),MATCH('Buying nGRPs'!O$9,'Jan 2019'!$G$1:$BK$1,0))/SUMIFS(Summary!$D:$D,Summary!$A:$A,'Buying nGRPs'!$A39),"")</f>
        <v/>
      </c>
      <c r="P39" s="158" t="str">
        <f>IFERROR(INDEX('Jan 2019'!$G$3:$BK$160,MATCH('Buying nGRPs'!$A39,'Jan 2019'!$A$3:$A$157,0),MATCH('Buying nGRPs'!P$9,'Jan 2019'!$G$1:$BK$1,0))/SUMIFS(Summary!$D:$D,Summary!$A:$A,'Buying nGRPs'!$A39),"")</f>
        <v/>
      </c>
      <c r="Q39" s="158" t="str">
        <f>IFERROR(INDEX('Jan 2019'!$G$3:$BK$160,MATCH('Buying nGRPs'!$A39,'Jan 2019'!$A$3:$A$157,0),MATCH('Buying nGRPs'!Q$9,'Jan 2019'!$G$1:$BK$1,0))/SUMIFS(Summary!$D:$D,Summary!$A:$A,'Buying nGRPs'!$A39),"")</f>
        <v/>
      </c>
      <c r="R39" s="158" t="str">
        <f>IFERROR(INDEX('Jan 2019'!$G$3:$BK$160,MATCH('Buying nGRPs'!$A39,'Jan 2019'!$A$3:$A$157,0),MATCH('Buying nGRPs'!R$9,'Jan 2019'!$G$1:$BK$1,0))/SUMIFS(Summary!$D:$D,Summary!$A:$A,'Buying nGRPs'!$A39),"")</f>
        <v/>
      </c>
      <c r="S39" s="158" t="str">
        <f>IFERROR(INDEX('Jan 2019'!$G$3:$BK$160,MATCH('Buying nGRPs'!$A39,'Jan 2019'!$A$3:$A$157,0),MATCH('Buying nGRPs'!S$9,'Jan 2019'!$G$1:$BK$1,0))/SUMIFS(Summary!$D:$D,Summary!$A:$A,'Buying nGRPs'!$A39),"")</f>
        <v/>
      </c>
      <c r="T39" s="158" t="str">
        <f>IFERROR(INDEX('Jan 2019'!$G$3:$BK$160,MATCH('Buying nGRPs'!$A39,'Jan 2019'!$A$3:$A$157,0),MATCH('Buying nGRPs'!T$9,'Jan 2019'!$G$1:$BK$1,0))/SUMIFS(Summary!$D:$D,Summary!$A:$A,'Buying nGRPs'!$A39),"")</f>
        <v/>
      </c>
      <c r="U39" s="158" t="str">
        <f>IFERROR(INDEX('Jan 2019'!$G$3:$BK$160,MATCH('Buying nGRPs'!$A39,'Jan 2019'!$A$3:$A$157,0),MATCH('Buying nGRPs'!U$9,'Jan 2019'!$G$1:$BK$1,0))/SUMIFS(Summary!$D:$D,Summary!$A:$A,'Buying nGRPs'!$A39),"")</f>
        <v/>
      </c>
      <c r="V39" s="158" t="str">
        <f>IFERROR(INDEX('Jan 2019'!$G$3:$BK$160,MATCH('Buying nGRPs'!$A39,'Jan 2019'!$A$3:$A$157,0),MATCH('Buying nGRPs'!V$9,'Jan 2019'!$G$1:$BK$1,0))/SUMIFS(Summary!$D:$D,Summary!$A:$A,'Buying nGRPs'!$A39),"")</f>
        <v/>
      </c>
      <c r="W39" s="158" t="str">
        <f>IFERROR(INDEX('Jan 2019'!$G$3:$BK$160,MATCH('Buying nGRPs'!$A39,'Jan 2019'!$A$3:$A$157,0),MATCH('Buying nGRPs'!W$9,'Jan 2019'!$G$1:$BK$1,0))/SUMIFS(Summary!$D:$D,Summary!$A:$A,'Buying nGRPs'!$A39),"")</f>
        <v/>
      </c>
      <c r="X39" s="158" t="str">
        <f>IFERROR(INDEX('Jan 2019'!$G$3:$BK$160,MATCH('Buying nGRPs'!$A39,'Jan 2019'!$A$3:$A$157,0),MATCH('Buying nGRPs'!X$9,'Jan 2019'!$G$1:$BK$1,0))/SUMIFS(Summary!$D:$D,Summary!$A:$A,'Buying nGRPs'!$A39),"")</f>
        <v/>
      </c>
      <c r="Y39" s="158" t="str">
        <f>IFERROR(INDEX('Jan 2019'!$G$3:$BK$160,MATCH('Buying nGRPs'!$A39,'Jan 2019'!$A$3:$A$157,0),MATCH('Buying nGRPs'!Y$9,'Jan 2019'!$G$1:$BK$1,0))/SUMIFS(Summary!$D:$D,Summary!$A:$A,'Buying nGRPs'!$A39),"")</f>
        <v/>
      </c>
      <c r="Z39" s="158" t="str">
        <f>IFERROR(INDEX('Jan 2019'!$G$3:$BK$160,MATCH('Buying nGRPs'!$A39,'Jan 2019'!$A$3:$A$157,0),MATCH('Buying nGRPs'!Z$9,'Jan 2019'!$G$1:$BK$1,0))/SUMIFS(Summary!$D:$D,Summary!$A:$A,'Buying nGRPs'!$A39),"")</f>
        <v/>
      </c>
      <c r="AA39" s="158" t="str">
        <f>IFERROR(INDEX('Jan 2019'!$G$3:$BK$160,MATCH('Buying nGRPs'!$A39,'Jan 2019'!$A$3:$A$157,0),MATCH('Buying nGRPs'!AA$9,'Jan 2019'!$G$1:$BK$1,0))/SUMIFS(Summary!$D:$D,Summary!$A:$A,'Buying nGRPs'!$A39),"")</f>
        <v/>
      </c>
      <c r="AB39" s="158" t="str">
        <f>IFERROR(INDEX('Jan 2019'!$G$3:$BK$160,MATCH('Buying nGRPs'!$A39,'Jan 2019'!$A$3:$A$157,0),MATCH('Buying nGRPs'!AB$9,'Jan 2019'!$G$1:$BK$1,0))/SUMIFS(Summary!$D:$D,Summary!$A:$A,'Buying nGRPs'!$A39),"")</f>
        <v/>
      </c>
      <c r="AC39" s="158" t="str">
        <f>IFERROR(INDEX('Jan 2019'!$G$3:$BK$160,MATCH('Buying nGRPs'!$A39,'Jan 2019'!$A$3:$A$157,0),MATCH('Buying nGRPs'!AC$9,'Jan 2019'!$G$1:$BK$1,0))/SUMIFS(Summary!$D:$D,Summary!$A:$A,'Buying nGRPs'!$A39),"")</f>
        <v/>
      </c>
      <c r="AD39" s="158" t="str">
        <f>IFERROR(INDEX('Jan 2019'!$G$3:$BK$160,MATCH('Buying nGRPs'!$A39,'Jan 2019'!$A$3:$A$157,0),MATCH('Buying nGRPs'!AD$9,'Jan 2019'!$G$1:$BK$1,0))/SUMIFS(Summary!$D:$D,Summary!$A:$A,'Buying nGRPs'!$A39),"")</f>
        <v/>
      </c>
      <c r="AE39" s="158" t="str">
        <f>IFERROR(INDEX('Jan 2019'!$G$3:$BK$160,MATCH('Buying nGRPs'!$A39,'Jan 2019'!$A$3:$A$157,0),MATCH('Buying nGRPs'!AE$9,'Jan 2019'!$G$1:$BK$1,0))/SUMIFS(Summary!$D:$D,Summary!$A:$A,'Buying nGRPs'!$A39),"")</f>
        <v/>
      </c>
      <c r="AF39" s="158" t="str">
        <f>IFERROR(INDEX('Jan 2019'!$G$3:$BK$160,MATCH('Buying nGRPs'!$A39,'Jan 2019'!$A$3:$A$157,0),MATCH('Buying nGRPs'!AF$9,'Jan 2019'!$G$1:$BK$1,0))/SUMIFS(Summary!$D:$D,Summary!$A:$A,'Buying nGRPs'!$A39),"")</f>
        <v/>
      </c>
      <c r="AG39" s="158" t="str">
        <f>IFERROR(INDEX('Jan 2019'!$G$3:$BK$160,MATCH('Buying nGRPs'!$A39,'Jan 2019'!$A$3:$A$157,0),MATCH('Buying nGRPs'!AG$9,'Jan 2019'!$G$1:$BK$1,0))/SUMIFS(Summary!$D:$D,Summary!$A:$A,'Buying nGRPs'!$A39),"")</f>
        <v/>
      </c>
      <c r="AH39" s="158" t="str">
        <f>IFERROR(INDEX('Jan 2019'!$G$3:$BK$160,MATCH('Buying nGRPs'!$A39,'Jan 2019'!$A$3:$A$157,0),MATCH('Buying nGRPs'!AH$9,'Jan 2019'!$G$1:$BK$1,0))/SUMIFS(Summary!$D:$D,Summary!$A:$A,'Buying nGRPs'!$A39),"")</f>
        <v/>
      </c>
      <c r="AI39" s="158" t="str">
        <f>IFERROR(INDEX('Jan 2019'!$G$3:$BK$160,MATCH('Buying nGRPs'!$A39,'Jan 2019'!$A$3:$A$157,0),MATCH('Buying nGRPs'!AI$9,'Jan 2019'!$G$1:$BK$1,0))/SUMIFS(Summary!$D:$D,Summary!$A:$A,'Buying nGRPs'!$A39),"")</f>
        <v/>
      </c>
      <c r="AJ39" s="158" t="str">
        <f>IFERROR(INDEX('Jan 2019'!$G$3:$BK$160,MATCH('Buying nGRPs'!$A39,'Jan 2019'!$A$3:$A$157,0),MATCH('Buying nGRPs'!AJ$9,'Jan 2019'!$G$1:$BK$1,0))/SUMIFS(Summary!$D:$D,Summary!$A:$A,'Buying nGRPs'!$A39),"")</f>
        <v/>
      </c>
      <c r="AK39" s="158" t="str">
        <f>IFERROR(INDEX('Jan 2019'!$G$3:$BK$160,MATCH('Buying nGRPs'!$A39,'Jan 2019'!$A$3:$A$157,0),MATCH('Buying nGRPs'!AK$9,'Jan 2019'!$G$1:$BK$1,0))/SUMIFS(Summary!$D:$D,Summary!$A:$A,'Buying nGRPs'!$A39),"")</f>
        <v/>
      </c>
      <c r="AL39" s="158" t="str">
        <f>IFERROR(INDEX('Jan 2019'!$G$3:$BK$160,MATCH('Buying nGRPs'!$A39,'Jan 2019'!$A$3:$A$157,0),MATCH('Buying nGRPs'!AL$9,'Jan 2019'!$G$1:$BK$1,0))/SUMIFS(Summary!$D:$D,Summary!$A:$A,'Buying nGRPs'!$A39),"")</f>
        <v/>
      </c>
      <c r="AM39" s="158" t="str">
        <f>IFERROR(INDEX('Jan 2019'!$G$3:$BK$160,MATCH('Buying nGRPs'!$A39,'Jan 2019'!$A$3:$A$157,0),MATCH('Buying nGRPs'!AM$9,'Jan 2019'!$G$1:$BK$1,0))/SUMIFS(Summary!$D:$D,Summary!$A:$A,'Buying nGRPs'!$A39),"")</f>
        <v/>
      </c>
      <c r="AN39" s="158" t="str">
        <f>IFERROR(INDEX('Jan 2019'!$G$3:$BK$160,MATCH('Buying nGRPs'!$A39,'Jan 2019'!$A$3:$A$157,0),MATCH('Buying nGRPs'!AN$9,'Jan 2019'!$G$1:$BK$1,0))/SUMIFS(Summary!$D:$D,Summary!$A:$A,'Buying nGRPs'!$A39),"")</f>
        <v/>
      </c>
      <c r="AO39" s="158" t="str">
        <f>IFERROR(INDEX('Jan 2019'!$G$3:$BK$160,MATCH('Buying nGRPs'!$A39,'Jan 2019'!$A$3:$A$157,0),MATCH('Buying nGRPs'!AO$9,'Jan 2019'!$G$1:$BK$1,0))/SUMIFS(Summary!$D:$D,Summary!$A:$A,'Buying nGRPs'!$A39),"")</f>
        <v/>
      </c>
      <c r="AP39" s="158" t="str">
        <f>IFERROR(INDEX('Jan 2019'!$G$3:$BK$160,MATCH('Buying nGRPs'!$A39,'Jan 2019'!$A$3:$A$157,0),MATCH('Buying nGRPs'!AP$9,'Jan 2019'!$G$1:$BK$1,0))/SUMIFS(Summary!$D:$D,Summary!$A:$A,'Buying nGRPs'!$A39),"")</f>
        <v/>
      </c>
      <c r="AQ39" s="158" t="str">
        <f>IFERROR(INDEX('Jan 2019'!$G$3:$BK$160,MATCH('Buying nGRPs'!$A39,'Jan 2019'!$A$3:$A$157,0),MATCH('Buying nGRPs'!AQ$9,'Jan 2019'!$G$1:$BK$1,0))/SUMIFS(Summary!$D:$D,Summary!$A:$A,'Buying nGRPs'!$A39),"")</f>
        <v/>
      </c>
      <c r="AR39" s="158" t="str">
        <f>IFERROR(INDEX('Jan 2019'!$G$3:$BK$160,MATCH('Buying nGRPs'!$A39,'Jan 2019'!$A$3:$A$157,0),MATCH('Buying nGRPs'!AR$9,'Jan 2019'!$G$1:$BK$1,0))/SUMIFS(Summary!$D:$D,Summary!$A:$A,'Buying nGRPs'!$A39),"")</f>
        <v/>
      </c>
      <c r="AS39" s="158" t="str">
        <f>IFERROR(INDEX('Jan 2019'!$G$3:$BK$160,MATCH('Buying nGRPs'!$A39,'Jan 2019'!$A$3:$A$157,0),MATCH('Buying nGRPs'!AS$9,'Jan 2019'!$G$1:$BK$1,0))/SUMIFS(Summary!$D:$D,Summary!$A:$A,'Buying nGRPs'!$A39),"")</f>
        <v/>
      </c>
      <c r="AT39" s="158" t="str">
        <f>IFERROR(INDEX('Jan 2019'!$G$3:$BK$160,MATCH('Buying nGRPs'!$A39,'Jan 2019'!$A$3:$A$157,0),MATCH('Buying nGRPs'!AT$9,'Jan 2019'!$G$1:$BK$1,0))/SUMIFS(Summary!$D:$D,Summary!$A:$A,'Buying nGRPs'!$A39),"")</f>
        <v/>
      </c>
      <c r="AU39" s="158" t="str">
        <f>IFERROR(INDEX('Jan 2019'!$G$3:$BK$160,MATCH('Buying nGRPs'!$A39,'Jan 2019'!$A$3:$A$157,0),MATCH('Buying nGRPs'!AU$9,'Jan 2019'!$G$1:$BK$1,0))/SUMIFS(Summary!$D:$D,Summary!$A:$A,'Buying nGRPs'!$A39),"")</f>
        <v/>
      </c>
      <c r="AV39" s="158" t="str">
        <f>IFERROR(INDEX('Jan 2019'!$G$3:$BK$160,MATCH('Buying nGRPs'!$A39,'Jan 2019'!$A$3:$A$157,0),MATCH('Buying nGRPs'!AV$9,'Jan 2019'!$G$1:$BK$1,0))/SUMIFS(Summary!$D:$D,Summary!$A:$A,'Buying nGRPs'!$A39),"")</f>
        <v/>
      </c>
      <c r="AW39" s="158" t="str">
        <f>IFERROR(INDEX('Jan 2019'!$G$3:$BK$160,MATCH('Buying nGRPs'!$A39,'Jan 2019'!$A$3:$A$157,0),MATCH('Buying nGRPs'!AW$9,'Jan 2019'!$G$1:$BK$1,0))/SUMIFS(Summary!$D:$D,Summary!$A:$A,'Buying nGRPs'!$A39),"")</f>
        <v/>
      </c>
      <c r="AX39" s="158" t="str">
        <f>IFERROR(INDEX('Jan 2019'!$G$3:$BK$160,MATCH('Buying nGRPs'!$A39,'Jan 2019'!$A$3:$A$157,0),MATCH('Buying nGRPs'!AX$9,'Jan 2019'!$G$1:$BK$1,0))/SUMIFS(Summary!$D:$D,Summary!$A:$A,'Buying nGRPs'!$A39),"")</f>
        <v/>
      </c>
      <c r="AY39" s="158" t="str">
        <f>IFERROR(INDEX('Jan 2019'!$G$3:$BK$160,MATCH('Buying nGRPs'!$A39,'Jan 2019'!$A$3:$A$157,0),MATCH('Buying nGRPs'!AY$9,'Jan 2019'!$G$1:$BK$1,0))/SUMIFS(Summary!$D:$D,Summary!$A:$A,'Buying nGRPs'!$A39),"")</f>
        <v/>
      </c>
      <c r="AZ39" s="158" t="str">
        <f>IFERROR(INDEX('Jan 2019'!$G$3:$BK$160,MATCH('Buying nGRPs'!$A39,'Jan 2019'!$A$3:$A$157,0),MATCH('Buying nGRPs'!AZ$9,'Jan 2019'!$G$1:$BK$1,0))/SUMIFS(Summary!$D:$D,Summary!$A:$A,'Buying nGRPs'!$A39),"")</f>
        <v/>
      </c>
      <c r="BA39" s="158" t="str">
        <f>IFERROR(INDEX('Jan 2019'!$G$3:$BK$160,MATCH('Buying nGRPs'!$A39,'Jan 2019'!$A$3:$A$157,0),MATCH('Buying nGRPs'!BA$9,'Jan 2019'!$G$1:$BK$1,0))/SUMIFS(Summary!$D:$D,Summary!$A:$A,'Buying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IFERROR(INDEX('Jan 2019'!$G$3:$BK$160,MATCH('Buying nGRPs'!$A40,'Jan 2019'!$A$3:$A$157,0),MATCH('Buying nGRPs'!G$9,'Jan 2019'!$G$1:$BK$1,0))/SUMIFS(Summary!$D:$D,Summary!$A:$A,'Buying nGRPs'!$A40),"")</f>
        <v/>
      </c>
      <c r="H40" s="158" t="str">
        <f>IFERROR(INDEX('Jan 2019'!$G$3:$BK$160,MATCH('Buying nGRPs'!$A40,'Jan 2019'!$A$3:$A$157,0),MATCH('Buying nGRPs'!H$9,'Jan 2019'!$G$1:$BK$1,0))/SUMIFS(Summary!$D:$D,Summary!$A:$A,'Buying nGRPs'!$A40),"")</f>
        <v/>
      </c>
      <c r="I40" s="158" t="str">
        <f>IFERROR(INDEX('Jan 2019'!$G$3:$BK$160,MATCH('Buying nGRPs'!$A40,'Jan 2019'!$A$3:$A$157,0),MATCH('Buying nGRPs'!I$9,'Jan 2019'!$G$1:$BK$1,0))/SUMIFS(Summary!$D:$D,Summary!$A:$A,'Buying nGRPs'!$A40),"")</f>
        <v/>
      </c>
      <c r="J40" s="158" t="str">
        <f>IFERROR(INDEX('Jan 2019'!$G$3:$BK$160,MATCH('Buying nGRPs'!$A40,'Jan 2019'!$A$3:$A$157,0),MATCH('Buying nGRPs'!J$9,'Jan 2019'!$G$1:$BK$1,0))/SUMIFS(Summary!$D:$D,Summary!$A:$A,'Buying nGRPs'!$A40),"")</f>
        <v/>
      </c>
      <c r="K40" s="158" t="str">
        <f>IFERROR(INDEX('Jan 2019'!$G$3:$BK$160,MATCH('Buying nGRPs'!$A40,'Jan 2019'!$A$3:$A$157,0),MATCH('Buying nGRPs'!K$9,'Jan 2019'!$G$1:$BK$1,0))/SUMIFS(Summary!$D:$D,Summary!$A:$A,'Buying nGRPs'!$A40),"")</f>
        <v/>
      </c>
      <c r="L40" s="158" t="str">
        <f>IFERROR(INDEX('Jan 2019'!$G$3:$BK$160,MATCH('Buying nGRPs'!$A40,'Jan 2019'!$A$3:$A$157,0),MATCH('Buying nGRPs'!L$9,'Jan 2019'!$G$1:$BK$1,0))/SUMIFS(Summary!$D:$D,Summary!$A:$A,'Buying nGRPs'!$A40),"")</f>
        <v/>
      </c>
      <c r="M40" s="158" t="str">
        <f>IFERROR(INDEX('Jan 2019'!$G$3:$BK$160,MATCH('Buying nGRPs'!$A40,'Jan 2019'!$A$3:$A$157,0),MATCH('Buying nGRPs'!M$9,'Jan 2019'!$G$1:$BK$1,0))/SUMIFS(Summary!$D:$D,Summary!$A:$A,'Buying nGRPs'!$A40),"")</f>
        <v/>
      </c>
      <c r="N40" s="158" t="str">
        <f>IFERROR(INDEX('Jan 2019'!$G$3:$BK$160,MATCH('Buying nGRPs'!$A40,'Jan 2019'!$A$3:$A$157,0),MATCH('Buying nGRPs'!N$9,'Jan 2019'!$G$1:$BK$1,0))/SUMIFS(Summary!$D:$D,Summary!$A:$A,'Buying nGRPs'!$A40),"")</f>
        <v/>
      </c>
      <c r="O40" s="158" t="str">
        <f>IFERROR(INDEX('Jan 2019'!$G$3:$BK$160,MATCH('Buying nGRPs'!$A40,'Jan 2019'!$A$3:$A$157,0),MATCH('Buying nGRPs'!O$9,'Jan 2019'!$G$1:$BK$1,0))/SUMIFS(Summary!$D:$D,Summary!$A:$A,'Buying nGRPs'!$A40),"")</f>
        <v/>
      </c>
      <c r="P40" s="158" t="str">
        <f>IFERROR(INDEX('Jan 2019'!$G$3:$BK$160,MATCH('Buying nGRPs'!$A40,'Jan 2019'!$A$3:$A$157,0),MATCH('Buying nGRPs'!P$9,'Jan 2019'!$G$1:$BK$1,0))/SUMIFS(Summary!$D:$D,Summary!$A:$A,'Buying nGRPs'!$A40),"")</f>
        <v/>
      </c>
      <c r="Q40" s="158" t="str">
        <f>IFERROR(INDEX('Jan 2019'!$G$3:$BK$160,MATCH('Buying nGRPs'!$A40,'Jan 2019'!$A$3:$A$157,0),MATCH('Buying nGRPs'!Q$9,'Jan 2019'!$G$1:$BK$1,0))/SUMIFS(Summary!$D:$D,Summary!$A:$A,'Buying nGRPs'!$A40),"")</f>
        <v/>
      </c>
      <c r="R40" s="158" t="str">
        <f>IFERROR(INDEX('Jan 2019'!$G$3:$BK$160,MATCH('Buying nGRPs'!$A40,'Jan 2019'!$A$3:$A$157,0),MATCH('Buying nGRPs'!R$9,'Jan 2019'!$G$1:$BK$1,0))/SUMIFS(Summary!$D:$D,Summary!$A:$A,'Buying nGRPs'!$A40),"")</f>
        <v/>
      </c>
      <c r="S40" s="158" t="str">
        <f>IFERROR(INDEX('Jan 2019'!$G$3:$BK$160,MATCH('Buying nGRPs'!$A40,'Jan 2019'!$A$3:$A$157,0),MATCH('Buying nGRPs'!S$9,'Jan 2019'!$G$1:$BK$1,0))/SUMIFS(Summary!$D:$D,Summary!$A:$A,'Buying nGRPs'!$A40),"")</f>
        <v/>
      </c>
      <c r="T40" s="158" t="str">
        <f>IFERROR(INDEX('Jan 2019'!$G$3:$BK$160,MATCH('Buying nGRPs'!$A40,'Jan 2019'!$A$3:$A$157,0),MATCH('Buying nGRPs'!T$9,'Jan 2019'!$G$1:$BK$1,0))/SUMIFS(Summary!$D:$D,Summary!$A:$A,'Buying nGRPs'!$A40),"")</f>
        <v/>
      </c>
      <c r="U40" s="158" t="str">
        <f>IFERROR(INDEX('Jan 2019'!$G$3:$BK$160,MATCH('Buying nGRPs'!$A40,'Jan 2019'!$A$3:$A$157,0),MATCH('Buying nGRPs'!U$9,'Jan 2019'!$G$1:$BK$1,0))/SUMIFS(Summary!$D:$D,Summary!$A:$A,'Buying nGRPs'!$A40),"")</f>
        <v/>
      </c>
      <c r="V40" s="158" t="str">
        <f>IFERROR(INDEX('Jan 2019'!$G$3:$BK$160,MATCH('Buying nGRPs'!$A40,'Jan 2019'!$A$3:$A$157,0),MATCH('Buying nGRPs'!V$9,'Jan 2019'!$G$1:$BK$1,0))/SUMIFS(Summary!$D:$D,Summary!$A:$A,'Buying nGRPs'!$A40),"")</f>
        <v/>
      </c>
      <c r="W40" s="158" t="str">
        <f>IFERROR(INDEX('Jan 2019'!$G$3:$BK$160,MATCH('Buying nGRPs'!$A40,'Jan 2019'!$A$3:$A$157,0),MATCH('Buying nGRPs'!W$9,'Jan 2019'!$G$1:$BK$1,0))/SUMIFS(Summary!$D:$D,Summary!$A:$A,'Buying nGRPs'!$A40),"")</f>
        <v/>
      </c>
      <c r="X40" s="158" t="str">
        <f>IFERROR(INDEX('Jan 2019'!$G$3:$BK$160,MATCH('Buying nGRPs'!$A40,'Jan 2019'!$A$3:$A$157,0),MATCH('Buying nGRPs'!X$9,'Jan 2019'!$G$1:$BK$1,0))/SUMIFS(Summary!$D:$D,Summary!$A:$A,'Buying nGRPs'!$A40),"")</f>
        <v/>
      </c>
      <c r="Y40" s="158" t="str">
        <f>IFERROR(INDEX('Jan 2019'!$G$3:$BK$160,MATCH('Buying nGRPs'!$A40,'Jan 2019'!$A$3:$A$157,0),MATCH('Buying nGRPs'!Y$9,'Jan 2019'!$G$1:$BK$1,0))/SUMIFS(Summary!$D:$D,Summary!$A:$A,'Buying nGRPs'!$A40),"")</f>
        <v/>
      </c>
      <c r="Z40" s="158" t="str">
        <f>IFERROR(INDEX('Jan 2019'!$G$3:$BK$160,MATCH('Buying nGRPs'!$A40,'Jan 2019'!$A$3:$A$157,0),MATCH('Buying nGRPs'!Z$9,'Jan 2019'!$G$1:$BK$1,0))/SUMIFS(Summary!$D:$D,Summary!$A:$A,'Buying nGRPs'!$A40),"")</f>
        <v/>
      </c>
      <c r="AA40" s="158" t="str">
        <f>IFERROR(INDEX('Jan 2019'!$G$3:$BK$160,MATCH('Buying nGRPs'!$A40,'Jan 2019'!$A$3:$A$157,0),MATCH('Buying nGRPs'!AA$9,'Jan 2019'!$G$1:$BK$1,0))/SUMIFS(Summary!$D:$D,Summary!$A:$A,'Buying nGRPs'!$A40),"")</f>
        <v/>
      </c>
      <c r="AB40" s="158" t="str">
        <f>IFERROR(INDEX('Jan 2019'!$G$3:$BK$160,MATCH('Buying nGRPs'!$A40,'Jan 2019'!$A$3:$A$157,0),MATCH('Buying nGRPs'!AB$9,'Jan 2019'!$G$1:$BK$1,0))/SUMIFS(Summary!$D:$D,Summary!$A:$A,'Buying nGRPs'!$A40),"")</f>
        <v/>
      </c>
      <c r="AC40" s="158" t="str">
        <f>IFERROR(INDEX('Jan 2019'!$G$3:$BK$160,MATCH('Buying nGRPs'!$A40,'Jan 2019'!$A$3:$A$157,0),MATCH('Buying nGRPs'!AC$9,'Jan 2019'!$G$1:$BK$1,0))/SUMIFS(Summary!$D:$D,Summary!$A:$A,'Buying nGRPs'!$A40),"")</f>
        <v/>
      </c>
      <c r="AD40" s="158" t="str">
        <f>IFERROR(INDEX('Jan 2019'!$G$3:$BK$160,MATCH('Buying nGRPs'!$A40,'Jan 2019'!$A$3:$A$157,0),MATCH('Buying nGRPs'!AD$9,'Jan 2019'!$G$1:$BK$1,0))/SUMIFS(Summary!$D:$D,Summary!$A:$A,'Buying nGRPs'!$A40),"")</f>
        <v/>
      </c>
      <c r="AE40" s="158" t="str">
        <f>IFERROR(INDEX('Jan 2019'!$G$3:$BK$160,MATCH('Buying nGRPs'!$A40,'Jan 2019'!$A$3:$A$157,0),MATCH('Buying nGRPs'!AE$9,'Jan 2019'!$G$1:$BK$1,0))/SUMIFS(Summary!$D:$D,Summary!$A:$A,'Buying nGRPs'!$A40),"")</f>
        <v/>
      </c>
      <c r="AF40" s="158" t="str">
        <f>IFERROR(INDEX('Jan 2019'!$G$3:$BK$160,MATCH('Buying nGRPs'!$A40,'Jan 2019'!$A$3:$A$157,0),MATCH('Buying nGRPs'!AF$9,'Jan 2019'!$G$1:$BK$1,0))/SUMIFS(Summary!$D:$D,Summary!$A:$A,'Buying nGRPs'!$A40),"")</f>
        <v/>
      </c>
      <c r="AG40" s="158" t="str">
        <f>IFERROR(INDEX('Jan 2019'!$G$3:$BK$160,MATCH('Buying nGRPs'!$A40,'Jan 2019'!$A$3:$A$157,0),MATCH('Buying nGRPs'!AG$9,'Jan 2019'!$G$1:$BK$1,0))/SUMIFS(Summary!$D:$D,Summary!$A:$A,'Buying nGRPs'!$A40),"")</f>
        <v/>
      </c>
      <c r="AH40" s="158" t="str">
        <f>IFERROR(INDEX('Jan 2019'!$G$3:$BK$160,MATCH('Buying nGRPs'!$A40,'Jan 2019'!$A$3:$A$157,0),MATCH('Buying nGRPs'!AH$9,'Jan 2019'!$G$1:$BK$1,0))/SUMIFS(Summary!$D:$D,Summary!$A:$A,'Buying nGRPs'!$A40),"")</f>
        <v/>
      </c>
      <c r="AI40" s="158" t="str">
        <f>IFERROR(INDEX('Jan 2019'!$G$3:$BK$160,MATCH('Buying nGRPs'!$A40,'Jan 2019'!$A$3:$A$157,0),MATCH('Buying nGRPs'!AI$9,'Jan 2019'!$G$1:$BK$1,0))/SUMIFS(Summary!$D:$D,Summary!$A:$A,'Buying nGRPs'!$A40),"")</f>
        <v/>
      </c>
      <c r="AJ40" s="158" t="str">
        <f>IFERROR(INDEX('Jan 2019'!$G$3:$BK$160,MATCH('Buying nGRPs'!$A40,'Jan 2019'!$A$3:$A$157,0),MATCH('Buying nGRPs'!AJ$9,'Jan 2019'!$G$1:$BK$1,0))/SUMIFS(Summary!$D:$D,Summary!$A:$A,'Buying nGRPs'!$A40),"")</f>
        <v/>
      </c>
      <c r="AK40" s="158" t="str">
        <f>IFERROR(INDEX('Jan 2019'!$G$3:$BK$160,MATCH('Buying nGRPs'!$A40,'Jan 2019'!$A$3:$A$157,0),MATCH('Buying nGRPs'!AK$9,'Jan 2019'!$G$1:$BK$1,0))/SUMIFS(Summary!$D:$D,Summary!$A:$A,'Buying nGRPs'!$A40),"")</f>
        <v/>
      </c>
      <c r="AL40" s="158" t="str">
        <f>IFERROR(INDEX('Jan 2019'!$G$3:$BK$160,MATCH('Buying nGRPs'!$A40,'Jan 2019'!$A$3:$A$157,0),MATCH('Buying nGRPs'!AL$9,'Jan 2019'!$G$1:$BK$1,0))/SUMIFS(Summary!$D:$D,Summary!$A:$A,'Buying nGRPs'!$A40),"")</f>
        <v/>
      </c>
      <c r="AM40" s="158" t="str">
        <f>IFERROR(INDEX('Jan 2019'!$G$3:$BK$160,MATCH('Buying nGRPs'!$A40,'Jan 2019'!$A$3:$A$157,0),MATCH('Buying nGRPs'!AM$9,'Jan 2019'!$G$1:$BK$1,0))/SUMIFS(Summary!$D:$D,Summary!$A:$A,'Buying nGRPs'!$A40),"")</f>
        <v/>
      </c>
      <c r="AN40" s="158" t="str">
        <f>IFERROR(INDEX('Jan 2019'!$G$3:$BK$160,MATCH('Buying nGRPs'!$A40,'Jan 2019'!$A$3:$A$157,0),MATCH('Buying nGRPs'!AN$9,'Jan 2019'!$G$1:$BK$1,0))/SUMIFS(Summary!$D:$D,Summary!$A:$A,'Buying nGRPs'!$A40),"")</f>
        <v/>
      </c>
      <c r="AO40" s="158" t="str">
        <f>IFERROR(INDEX('Jan 2019'!$G$3:$BK$160,MATCH('Buying nGRPs'!$A40,'Jan 2019'!$A$3:$A$157,0),MATCH('Buying nGRPs'!AO$9,'Jan 2019'!$G$1:$BK$1,0))/SUMIFS(Summary!$D:$D,Summary!$A:$A,'Buying nGRPs'!$A40),"")</f>
        <v/>
      </c>
      <c r="AP40" s="158" t="str">
        <f>IFERROR(INDEX('Jan 2019'!$G$3:$BK$160,MATCH('Buying nGRPs'!$A40,'Jan 2019'!$A$3:$A$157,0),MATCH('Buying nGRPs'!AP$9,'Jan 2019'!$G$1:$BK$1,0))/SUMIFS(Summary!$D:$D,Summary!$A:$A,'Buying nGRPs'!$A40),"")</f>
        <v/>
      </c>
      <c r="AQ40" s="158" t="str">
        <f>IFERROR(INDEX('Jan 2019'!$G$3:$BK$160,MATCH('Buying nGRPs'!$A40,'Jan 2019'!$A$3:$A$157,0),MATCH('Buying nGRPs'!AQ$9,'Jan 2019'!$G$1:$BK$1,0))/SUMIFS(Summary!$D:$D,Summary!$A:$A,'Buying nGRPs'!$A40),"")</f>
        <v/>
      </c>
      <c r="AR40" s="158" t="str">
        <f>IFERROR(INDEX('Jan 2019'!$G$3:$BK$160,MATCH('Buying nGRPs'!$A40,'Jan 2019'!$A$3:$A$157,0),MATCH('Buying nGRPs'!AR$9,'Jan 2019'!$G$1:$BK$1,0))/SUMIFS(Summary!$D:$D,Summary!$A:$A,'Buying nGRPs'!$A40),"")</f>
        <v/>
      </c>
      <c r="AS40" s="158" t="str">
        <f>IFERROR(INDEX('Jan 2019'!$G$3:$BK$160,MATCH('Buying nGRPs'!$A40,'Jan 2019'!$A$3:$A$157,0),MATCH('Buying nGRPs'!AS$9,'Jan 2019'!$G$1:$BK$1,0))/SUMIFS(Summary!$D:$D,Summary!$A:$A,'Buying nGRPs'!$A40),"")</f>
        <v/>
      </c>
      <c r="AT40" s="158" t="str">
        <f>IFERROR(INDEX('Jan 2019'!$G$3:$BK$160,MATCH('Buying nGRPs'!$A40,'Jan 2019'!$A$3:$A$157,0),MATCH('Buying nGRPs'!AT$9,'Jan 2019'!$G$1:$BK$1,0))/SUMIFS(Summary!$D:$D,Summary!$A:$A,'Buying nGRPs'!$A40),"")</f>
        <v/>
      </c>
      <c r="AU40" s="158" t="str">
        <f>IFERROR(INDEX('Jan 2019'!$G$3:$BK$160,MATCH('Buying nGRPs'!$A40,'Jan 2019'!$A$3:$A$157,0),MATCH('Buying nGRPs'!AU$9,'Jan 2019'!$G$1:$BK$1,0))/SUMIFS(Summary!$D:$D,Summary!$A:$A,'Buying nGRPs'!$A40),"")</f>
        <v/>
      </c>
      <c r="AV40" s="158" t="str">
        <f>IFERROR(INDEX('Jan 2019'!$G$3:$BK$160,MATCH('Buying nGRPs'!$A40,'Jan 2019'!$A$3:$A$157,0),MATCH('Buying nGRPs'!AV$9,'Jan 2019'!$G$1:$BK$1,0))/SUMIFS(Summary!$D:$D,Summary!$A:$A,'Buying nGRPs'!$A40),"")</f>
        <v/>
      </c>
      <c r="AW40" s="158" t="str">
        <f>IFERROR(INDEX('Jan 2019'!$G$3:$BK$160,MATCH('Buying nGRPs'!$A40,'Jan 2019'!$A$3:$A$157,0),MATCH('Buying nGRPs'!AW$9,'Jan 2019'!$G$1:$BK$1,0))/SUMIFS(Summary!$D:$D,Summary!$A:$A,'Buying nGRPs'!$A40),"")</f>
        <v/>
      </c>
      <c r="AX40" s="158" t="str">
        <f>IFERROR(INDEX('Jan 2019'!$G$3:$BK$160,MATCH('Buying nGRPs'!$A40,'Jan 2019'!$A$3:$A$157,0),MATCH('Buying nGRPs'!AX$9,'Jan 2019'!$G$1:$BK$1,0))/SUMIFS(Summary!$D:$D,Summary!$A:$A,'Buying nGRPs'!$A40),"")</f>
        <v/>
      </c>
      <c r="AY40" s="158" t="str">
        <f>IFERROR(INDEX('Jan 2019'!$G$3:$BK$160,MATCH('Buying nGRPs'!$A40,'Jan 2019'!$A$3:$A$157,0),MATCH('Buying nGRPs'!AY$9,'Jan 2019'!$G$1:$BK$1,0))/SUMIFS(Summary!$D:$D,Summary!$A:$A,'Buying nGRPs'!$A40),"")</f>
        <v/>
      </c>
      <c r="AZ40" s="158" t="str">
        <f>IFERROR(INDEX('Jan 2019'!$G$3:$BK$160,MATCH('Buying nGRPs'!$A40,'Jan 2019'!$A$3:$A$157,0),MATCH('Buying nGRPs'!AZ$9,'Jan 2019'!$G$1:$BK$1,0))/SUMIFS(Summary!$D:$D,Summary!$A:$A,'Buying nGRPs'!$A40),"")</f>
        <v/>
      </c>
      <c r="BA40" s="158" t="str">
        <f>IFERROR(INDEX('Jan 2019'!$G$3:$BK$160,MATCH('Buying nGRPs'!$A40,'Jan 2019'!$A$3:$A$157,0),MATCH('Buying nGRPs'!BA$9,'Jan 2019'!$G$1:$BK$1,0))/SUMIFS(Summary!$D:$D,Summary!$A:$A,'Buying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0.23474603672229594</v>
      </c>
      <c r="AD42" s="176">
        <f t="shared" si="39"/>
        <v>0.56187557649072983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0.47621742721433064</v>
      </c>
      <c r="AI42" s="176" t="e">
        <f t="shared" si="39"/>
        <v>#DIV/0!</v>
      </c>
      <c r="AJ42" s="176">
        <f t="shared" si="39"/>
        <v>0</v>
      </c>
      <c r="AK42" s="176">
        <f t="shared" si="39"/>
        <v>0.14928994142904997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0.22222222222222221</v>
      </c>
      <c r="C43" s="192">
        <f t="shared" ref="C43:C48" si="41">B43/1000000</f>
        <v>2.2222222222222222E-7</v>
      </c>
      <c r="D43" s="48">
        <f t="shared" ref="D43:D64" si="42">BC43</f>
        <v>0</v>
      </c>
      <c r="E43" s="138">
        <f t="shared" ref="E43:E56" si="43">D43-B43</f>
        <v>-0.22222222222222221</v>
      </c>
      <c r="F43" s="93" t="s">
        <v>61</v>
      </c>
      <c r="G43" s="158" t="str">
        <f>IFERROR(INDEX('Jan 2019'!$G$3:$BK$160,MATCH('Buying nGRPs'!$A43,'Jan 2019'!$A$3:$A$157,0),MATCH('Buying nGRPs'!G$9,'Jan 2019'!$G$1:$BK$1,0))/SUMIFS(Summary!$D:$D,Summary!$A:$A,'Buying nGRPs'!$A43),"")</f>
        <v/>
      </c>
      <c r="H43" s="158" t="str">
        <f>IFERROR(INDEX('Jan 2019'!$G$3:$BK$160,MATCH('Buying nGRPs'!$A43,'Jan 2019'!$A$3:$A$157,0),MATCH('Buying nGRPs'!H$9,'Jan 2019'!$G$1:$BK$1,0))/SUMIFS(Summary!$D:$D,Summary!$A:$A,'Buying nGRPs'!$A43),"")</f>
        <v/>
      </c>
      <c r="I43" s="158" t="str">
        <f>IFERROR(INDEX('Jan 2019'!$G$3:$BK$160,MATCH('Buying nGRPs'!$A43,'Jan 2019'!$A$3:$A$157,0),MATCH('Buying nGRPs'!I$9,'Jan 2019'!$G$1:$BK$1,0))/SUMIFS(Summary!$D:$D,Summary!$A:$A,'Buying nGRPs'!$A43),"")</f>
        <v/>
      </c>
      <c r="J43" s="158">
        <f>IFERROR(INDEX('Jan 2019'!$G$3:$BK$160,MATCH('Buying nGRPs'!$A43,'Jan 2019'!$A$3:$A$157,0),MATCH('Buying nGRPs'!J$9,'Jan 2019'!$G$1:$BK$1,0))/SUMIFS(Summary!$D:$D,Summary!$A:$A,'Buying nGRPs'!$A43),"")</f>
        <v>0</v>
      </c>
      <c r="K43" s="158" t="str">
        <f>IFERROR(INDEX('Jan 2019'!$G$3:$BK$160,MATCH('Buying nGRPs'!$A43,'Jan 2019'!$A$3:$A$157,0),MATCH('Buying nGRPs'!K$9,'Jan 2019'!$G$1:$BK$1,0))/SUMIFS(Summary!$D:$D,Summary!$A:$A,'Buying nGRPs'!$A43),"")</f>
        <v/>
      </c>
      <c r="L43" s="158" t="str">
        <f>IFERROR(INDEX('Jan 2019'!$G$3:$BK$160,MATCH('Buying nGRPs'!$A43,'Jan 2019'!$A$3:$A$157,0),MATCH('Buying nGRPs'!L$9,'Jan 2019'!$G$1:$BK$1,0))/SUMIFS(Summary!$D:$D,Summary!$A:$A,'Buying nGRPs'!$A43),"")</f>
        <v/>
      </c>
      <c r="M43" s="158" t="str">
        <f>IFERROR(INDEX('Jan 2019'!$G$3:$BK$160,MATCH('Buying nGRPs'!$A43,'Jan 2019'!$A$3:$A$157,0),MATCH('Buying nGRPs'!M$9,'Jan 2019'!$G$1:$BK$1,0))/SUMIFS(Summary!$D:$D,Summary!$A:$A,'Buying nGRPs'!$A43),"")</f>
        <v/>
      </c>
      <c r="N43" s="158" t="str">
        <f>IFERROR(INDEX('Jan 2019'!$G$3:$BK$160,MATCH('Buying nGRPs'!$A43,'Jan 2019'!$A$3:$A$157,0),MATCH('Buying nGRPs'!N$9,'Jan 2019'!$G$1:$BK$1,0))/SUMIFS(Summary!$D:$D,Summary!$A:$A,'Buying nGRPs'!$A43),"")</f>
        <v/>
      </c>
      <c r="O43" s="158" t="str">
        <f>IFERROR(INDEX('Jan 2019'!$G$3:$BK$160,MATCH('Buying nGRPs'!$A43,'Jan 2019'!$A$3:$A$157,0),MATCH('Buying nGRPs'!O$9,'Jan 2019'!$G$1:$BK$1,0))/SUMIFS(Summary!$D:$D,Summary!$A:$A,'Buying nGRPs'!$A43),"")</f>
        <v/>
      </c>
      <c r="P43" s="158" t="str">
        <f>IFERROR(INDEX('Jan 2019'!$G$3:$BK$160,MATCH('Buying nGRPs'!$A43,'Jan 2019'!$A$3:$A$157,0),MATCH('Buying nGRPs'!P$9,'Jan 2019'!$G$1:$BK$1,0))/SUMIFS(Summary!$D:$D,Summary!$A:$A,'Buying nGRPs'!$A43),"")</f>
        <v/>
      </c>
      <c r="Q43" s="158" t="str">
        <f>IFERROR(INDEX('Jan 2019'!$G$3:$BK$160,MATCH('Buying nGRPs'!$A43,'Jan 2019'!$A$3:$A$157,0),MATCH('Buying nGRPs'!Q$9,'Jan 2019'!$G$1:$BK$1,0))/SUMIFS(Summary!$D:$D,Summary!$A:$A,'Buying nGRPs'!$A43),"")</f>
        <v/>
      </c>
      <c r="R43" s="158" t="str">
        <f>IFERROR(INDEX('Jan 2019'!$G$3:$BK$160,MATCH('Buying nGRPs'!$A43,'Jan 2019'!$A$3:$A$157,0),MATCH('Buying nGRPs'!R$9,'Jan 2019'!$G$1:$BK$1,0))/SUMIFS(Summary!$D:$D,Summary!$A:$A,'Buying nGRPs'!$A43),"")</f>
        <v/>
      </c>
      <c r="S43" s="158" t="str">
        <f>IFERROR(INDEX('Jan 2019'!$G$3:$BK$160,MATCH('Buying nGRPs'!$A43,'Jan 2019'!$A$3:$A$157,0),MATCH('Buying nGRPs'!S$9,'Jan 2019'!$G$1:$BK$1,0))/SUMIFS(Summary!$D:$D,Summary!$A:$A,'Buying nGRPs'!$A43),"")</f>
        <v/>
      </c>
      <c r="T43" s="158" t="str">
        <f>IFERROR(INDEX('Jan 2019'!$G$3:$BK$160,MATCH('Buying nGRPs'!$A43,'Jan 2019'!$A$3:$A$157,0),MATCH('Buying nGRPs'!T$9,'Jan 2019'!$G$1:$BK$1,0))/SUMIFS(Summary!$D:$D,Summary!$A:$A,'Buying nGRPs'!$A43),"")</f>
        <v/>
      </c>
      <c r="U43" s="158" t="str">
        <f>IFERROR(INDEX('Jan 2019'!$G$3:$BK$160,MATCH('Buying nGRPs'!$A43,'Jan 2019'!$A$3:$A$157,0),MATCH('Buying nGRPs'!U$9,'Jan 2019'!$G$1:$BK$1,0))/SUMIFS(Summary!$D:$D,Summary!$A:$A,'Buying nGRPs'!$A43),"")</f>
        <v/>
      </c>
      <c r="V43" s="158" t="str">
        <f>IFERROR(INDEX('Jan 2019'!$G$3:$BK$160,MATCH('Buying nGRPs'!$A43,'Jan 2019'!$A$3:$A$157,0),MATCH('Buying nGRPs'!V$9,'Jan 2019'!$G$1:$BK$1,0))/SUMIFS(Summary!$D:$D,Summary!$A:$A,'Buying nGRPs'!$A43),"")</f>
        <v/>
      </c>
      <c r="W43" s="158" t="str">
        <f>IFERROR(INDEX('Jan 2019'!$G$3:$BK$160,MATCH('Buying nGRPs'!$A43,'Jan 2019'!$A$3:$A$157,0),MATCH('Buying nGRPs'!W$9,'Jan 2019'!$G$1:$BK$1,0))/SUMIFS(Summary!$D:$D,Summary!$A:$A,'Buying nGRPs'!$A43),"")</f>
        <v/>
      </c>
      <c r="X43" s="158" t="str">
        <f>IFERROR(INDEX('Jan 2019'!$G$3:$BK$160,MATCH('Buying nGRPs'!$A43,'Jan 2019'!$A$3:$A$157,0),MATCH('Buying nGRPs'!X$9,'Jan 2019'!$G$1:$BK$1,0))/SUMIFS(Summary!$D:$D,Summary!$A:$A,'Buying nGRPs'!$A43),"")</f>
        <v/>
      </c>
      <c r="Y43" s="158" t="str">
        <f>IFERROR(INDEX('Jan 2019'!$G$3:$BK$160,MATCH('Buying nGRPs'!$A43,'Jan 2019'!$A$3:$A$157,0),MATCH('Buying nGRPs'!Y$9,'Jan 2019'!$G$1:$BK$1,0))/SUMIFS(Summary!$D:$D,Summary!$A:$A,'Buying nGRPs'!$A43),"")</f>
        <v/>
      </c>
      <c r="Z43" s="158" t="str">
        <f>IFERROR(INDEX('Jan 2019'!$G$3:$BK$160,MATCH('Buying nGRPs'!$A43,'Jan 2019'!$A$3:$A$157,0),MATCH('Buying nGRPs'!Z$9,'Jan 2019'!$G$1:$BK$1,0))/SUMIFS(Summary!$D:$D,Summary!$A:$A,'Buying nGRPs'!$A43),"")</f>
        <v/>
      </c>
      <c r="AA43" s="158" t="str">
        <f>IFERROR(INDEX('Jan 2019'!$G$3:$BK$160,MATCH('Buying nGRPs'!$A43,'Jan 2019'!$A$3:$A$157,0),MATCH('Buying nGRPs'!AA$9,'Jan 2019'!$G$1:$BK$1,0))/SUMIFS(Summary!$D:$D,Summary!$A:$A,'Buying nGRPs'!$A43),"")</f>
        <v/>
      </c>
      <c r="AB43" s="158" t="str">
        <f>IFERROR(INDEX('Jan 2019'!$G$3:$BK$160,MATCH('Buying nGRPs'!$A43,'Jan 2019'!$A$3:$A$157,0),MATCH('Buying nGRPs'!AB$9,'Jan 2019'!$G$1:$BK$1,0))/SUMIFS(Summary!$D:$D,Summary!$A:$A,'Buying nGRPs'!$A43),"")</f>
        <v/>
      </c>
      <c r="AC43" s="158">
        <f>IFERROR(INDEX('Jan 2019'!$G$3:$BK$160,MATCH('Buying nGRPs'!$A43,'Jan 2019'!$A$3:$A$157,0),MATCH('Buying nGRPs'!AC$9,'Jan 2019'!$G$1:$BK$1,0))/SUMIFS(Summary!$D:$D,Summary!$A:$A,'Buying nGRPs'!$A43),"")</f>
        <v>0</v>
      </c>
      <c r="AD43" s="158">
        <f>IFERROR(INDEX('Jan 2019'!$G$3:$BK$160,MATCH('Buying nGRPs'!$A43,'Jan 2019'!$A$3:$A$157,0),MATCH('Buying nGRPs'!AD$9,'Jan 2019'!$G$1:$BK$1,0))/SUMIFS(Summary!$D:$D,Summary!$A:$A,'Buying nGRPs'!$A43),"")</f>
        <v>0.13333333333333333</v>
      </c>
      <c r="AE43" s="158" t="str">
        <f>IFERROR(INDEX('Jan 2019'!$G$3:$BK$160,MATCH('Buying nGRPs'!$A43,'Jan 2019'!$A$3:$A$157,0),MATCH('Buying nGRPs'!AE$9,'Jan 2019'!$G$1:$BK$1,0))/SUMIFS(Summary!$D:$D,Summary!$A:$A,'Buying nGRPs'!$A43),"")</f>
        <v/>
      </c>
      <c r="AF43" s="158" t="str">
        <f>IFERROR(INDEX('Jan 2019'!$G$3:$BK$160,MATCH('Buying nGRPs'!$A43,'Jan 2019'!$A$3:$A$157,0),MATCH('Buying nGRPs'!AF$9,'Jan 2019'!$G$1:$BK$1,0))/SUMIFS(Summary!$D:$D,Summary!$A:$A,'Buying nGRPs'!$A43),"")</f>
        <v/>
      </c>
      <c r="AG43" s="158" t="str">
        <f>IFERROR(INDEX('Jan 2019'!$G$3:$BK$160,MATCH('Buying nGRPs'!$A43,'Jan 2019'!$A$3:$A$157,0),MATCH('Buying nGRPs'!AG$9,'Jan 2019'!$G$1:$BK$1,0))/SUMIFS(Summary!$D:$D,Summary!$A:$A,'Buying nGRPs'!$A43),"")</f>
        <v/>
      </c>
      <c r="AH43" s="158">
        <f>IFERROR(INDEX('Jan 2019'!$G$3:$BK$160,MATCH('Buying nGRPs'!$A43,'Jan 2019'!$A$3:$A$157,0),MATCH('Buying nGRPs'!AH$9,'Jan 2019'!$G$1:$BK$1,0))/SUMIFS(Summary!$D:$D,Summary!$A:$A,'Buying nGRPs'!$A43),"")</f>
        <v>8.8888888888888892E-2</v>
      </c>
      <c r="AI43" s="158" t="str">
        <f>IFERROR(INDEX('Jan 2019'!$G$3:$BK$160,MATCH('Buying nGRPs'!$A43,'Jan 2019'!$A$3:$A$157,0),MATCH('Buying nGRPs'!AI$9,'Jan 2019'!$G$1:$BK$1,0))/SUMIFS(Summary!$D:$D,Summary!$A:$A,'Buying nGRPs'!$A43),"")</f>
        <v/>
      </c>
      <c r="AJ43" s="158" t="str">
        <f>IFERROR(INDEX('Jan 2019'!$G$3:$BK$160,MATCH('Buying nGRPs'!$A43,'Jan 2019'!$A$3:$A$157,0),MATCH('Buying nGRPs'!AJ$9,'Jan 2019'!$G$1:$BK$1,0))/SUMIFS(Summary!$D:$D,Summary!$A:$A,'Buying nGRPs'!$A43),"")</f>
        <v/>
      </c>
      <c r="AK43" s="158">
        <f>IFERROR(INDEX('Jan 2019'!$G$3:$BK$160,MATCH('Buying nGRPs'!$A43,'Jan 2019'!$A$3:$A$157,0),MATCH('Buying nGRPs'!AK$9,'Jan 2019'!$G$1:$BK$1,0))/SUMIFS(Summary!$D:$D,Summary!$A:$A,'Buying nGRPs'!$A43),"")</f>
        <v>0</v>
      </c>
      <c r="AL43" s="158">
        <f>IFERROR(INDEX('Jan 2019'!$G$3:$BK$160,MATCH('Buying nGRPs'!$A43,'Jan 2019'!$A$3:$A$157,0),MATCH('Buying nGRPs'!AL$9,'Jan 2019'!$G$1:$BK$1,0))/SUMIFS(Summary!$D:$D,Summary!$A:$A,'Buying nGRPs'!$A43),"")</f>
        <v>0</v>
      </c>
      <c r="AM43" s="158" t="str">
        <f>IFERROR(INDEX('Jan 2019'!$G$3:$BK$160,MATCH('Buying nGRPs'!$A43,'Jan 2019'!$A$3:$A$157,0),MATCH('Buying nGRPs'!AM$9,'Jan 2019'!$G$1:$BK$1,0))/SUMIFS(Summary!$D:$D,Summary!$A:$A,'Buying nGRPs'!$A43),"")</f>
        <v/>
      </c>
      <c r="AN43" s="158">
        <f>IFERROR(INDEX('Jan 2019'!$G$3:$BK$160,MATCH('Buying nGRPs'!$A43,'Jan 2019'!$A$3:$A$157,0),MATCH('Buying nGRPs'!AN$9,'Jan 2019'!$G$1:$BK$1,0))/SUMIFS(Summary!$D:$D,Summary!$A:$A,'Buying nGRPs'!$A43),"")</f>
        <v>0</v>
      </c>
      <c r="AO43" s="158">
        <f>IFERROR(INDEX('Jan 2019'!$G$3:$BK$160,MATCH('Buying nGRPs'!$A43,'Jan 2019'!$A$3:$A$157,0),MATCH('Buying nGRPs'!AO$9,'Jan 2019'!$G$1:$BK$1,0))/SUMIFS(Summary!$D:$D,Summary!$A:$A,'Buying nGRPs'!$A43),"")</f>
        <v>0</v>
      </c>
      <c r="AP43" s="158" t="str">
        <f>IFERROR(INDEX('Jan 2019'!$G$3:$BK$160,MATCH('Buying nGRPs'!$A43,'Jan 2019'!$A$3:$A$157,0),MATCH('Buying nGRPs'!AP$9,'Jan 2019'!$G$1:$BK$1,0))/SUMIFS(Summary!$D:$D,Summary!$A:$A,'Buying nGRPs'!$A43),"")</f>
        <v/>
      </c>
      <c r="AQ43" s="158" t="str">
        <f>IFERROR(INDEX('Jan 2019'!$G$3:$BK$160,MATCH('Buying nGRPs'!$A43,'Jan 2019'!$A$3:$A$157,0),MATCH('Buying nGRPs'!AQ$9,'Jan 2019'!$G$1:$BK$1,0))/SUMIFS(Summary!$D:$D,Summary!$A:$A,'Buying nGRPs'!$A43),"")</f>
        <v/>
      </c>
      <c r="AR43" s="158">
        <f>IFERROR(INDEX('Jan 2019'!$G$3:$BK$160,MATCH('Buying nGRPs'!$A43,'Jan 2019'!$A$3:$A$157,0),MATCH('Buying nGRPs'!AR$9,'Jan 2019'!$G$1:$BK$1,0))/SUMIFS(Summary!$D:$D,Summary!$A:$A,'Buying nGRPs'!$A43),"")</f>
        <v>0</v>
      </c>
      <c r="AS43" s="158" t="str">
        <f>IFERROR(INDEX('Jan 2019'!$G$3:$BK$160,MATCH('Buying nGRPs'!$A43,'Jan 2019'!$A$3:$A$157,0),MATCH('Buying nGRPs'!AS$9,'Jan 2019'!$G$1:$BK$1,0))/SUMIFS(Summary!$D:$D,Summary!$A:$A,'Buying nGRPs'!$A43),"")</f>
        <v/>
      </c>
      <c r="AT43" s="158" t="str">
        <f>IFERROR(INDEX('Jan 2019'!$G$3:$BK$160,MATCH('Buying nGRPs'!$A43,'Jan 2019'!$A$3:$A$157,0),MATCH('Buying nGRPs'!AT$9,'Jan 2019'!$G$1:$BK$1,0))/SUMIFS(Summary!$D:$D,Summary!$A:$A,'Buying nGRPs'!$A43),"")</f>
        <v/>
      </c>
      <c r="AU43" s="158" t="str">
        <f>IFERROR(INDEX('Jan 2019'!$G$3:$BK$160,MATCH('Buying nGRPs'!$A43,'Jan 2019'!$A$3:$A$157,0),MATCH('Buying nGRPs'!AU$9,'Jan 2019'!$G$1:$BK$1,0))/SUMIFS(Summary!$D:$D,Summary!$A:$A,'Buying nGRPs'!$A43),"")</f>
        <v/>
      </c>
      <c r="AV43" s="158" t="str">
        <f>IFERROR(INDEX('Jan 2019'!$G$3:$BK$160,MATCH('Buying nGRPs'!$A43,'Jan 2019'!$A$3:$A$157,0),MATCH('Buying nGRPs'!AV$9,'Jan 2019'!$G$1:$BK$1,0))/SUMIFS(Summary!$D:$D,Summary!$A:$A,'Buying nGRPs'!$A43),"")</f>
        <v/>
      </c>
      <c r="AW43" s="158" t="str">
        <f>IFERROR(INDEX('Jan 2019'!$G$3:$BK$160,MATCH('Buying nGRPs'!$A43,'Jan 2019'!$A$3:$A$157,0),MATCH('Buying nGRPs'!AW$9,'Jan 2019'!$G$1:$BK$1,0))/SUMIFS(Summary!$D:$D,Summary!$A:$A,'Buying nGRPs'!$A43),"")</f>
        <v/>
      </c>
      <c r="AX43" s="158">
        <f>IFERROR(INDEX('Jan 2019'!$G$3:$BK$160,MATCH('Buying nGRPs'!$A43,'Jan 2019'!$A$3:$A$157,0),MATCH('Buying nGRPs'!AX$9,'Jan 2019'!$G$1:$BK$1,0))/SUMIFS(Summary!$D:$D,Summary!$A:$A,'Buying nGRPs'!$A43),"")</f>
        <v>0</v>
      </c>
      <c r="AY43" s="158">
        <f>IFERROR(INDEX('Jan 2019'!$G$3:$BK$160,MATCH('Buying nGRPs'!$A43,'Jan 2019'!$A$3:$A$157,0),MATCH('Buying nGRPs'!AY$9,'Jan 2019'!$G$1:$BK$1,0))/SUMIFS(Summary!$D:$D,Summary!$A:$A,'Buying nGRPs'!$A43),"")</f>
        <v>0</v>
      </c>
      <c r="AZ43" s="158">
        <f>IFERROR(INDEX('Jan 2019'!$G$3:$BK$160,MATCH('Buying nGRPs'!$A43,'Jan 2019'!$A$3:$A$157,0),MATCH('Buying nGRPs'!AZ$9,'Jan 2019'!$G$1:$BK$1,0))/SUMIFS(Summary!$D:$D,Summary!$A:$A,'Buying nGRPs'!$A43),"")</f>
        <v>0</v>
      </c>
      <c r="BA43" s="158">
        <f>IFERROR(INDEX('Jan 2019'!$G$3:$BK$160,MATCH('Buying nGRPs'!$A43,'Jan 2019'!$A$3:$A$157,0),MATCH('Buying nGRPs'!BA$9,'Jan 2019'!$G$1:$BK$1,0))/SUMIFS(Summary!$D:$D,Summary!$A:$A,'Buying nGRPs'!$A43),"")</f>
        <v>0</v>
      </c>
      <c r="BB43" s="11">
        <f t="shared" ref="BB43:BB64" si="44">SUM(G43:BA43)</f>
        <v>0.22222222222222221</v>
      </c>
      <c r="BC43" s="11"/>
      <c r="BD43" s="114">
        <f t="shared" ref="BD43:BD64" si="45">BC43-BB43</f>
        <v>-0.22222222222222221</v>
      </c>
    </row>
    <row r="44" spans="1:57" ht="15" x14ac:dyDescent="0.3">
      <c r="A44" s="80" t="s">
        <v>62</v>
      </c>
      <c r="B44" s="105">
        <f t="shared" si="40"/>
        <v>0.24887753333333332</v>
      </c>
      <c r="C44" s="192">
        <f t="shared" si="41"/>
        <v>2.4887753333333334E-7</v>
      </c>
      <c r="D44" s="48">
        <f t="shared" si="42"/>
        <v>0</v>
      </c>
      <c r="E44" s="138">
        <f t="shared" si="43"/>
        <v>-0.24887753333333332</v>
      </c>
      <c r="F44" s="93" t="s">
        <v>62</v>
      </c>
      <c r="G44" s="158" t="str">
        <f>IFERROR(INDEX('Jan 2019'!$G$3:$BK$160,MATCH('Buying nGRPs'!$A44,'Jan 2019'!$A$3:$A$157,0),MATCH('Buying nGRPs'!G$9,'Jan 2019'!$G$1:$BK$1,0))/SUMIFS(Summary!$D:$D,Summary!$A:$A,'Buying nGRPs'!$A44),"")</f>
        <v/>
      </c>
      <c r="H44" s="158" t="str">
        <f>IFERROR(INDEX('Jan 2019'!$G$3:$BK$160,MATCH('Buying nGRPs'!$A44,'Jan 2019'!$A$3:$A$157,0),MATCH('Buying nGRPs'!H$9,'Jan 2019'!$G$1:$BK$1,0))/SUMIFS(Summary!$D:$D,Summary!$A:$A,'Buying nGRPs'!$A44),"")</f>
        <v/>
      </c>
      <c r="I44" s="158" t="str">
        <f>IFERROR(INDEX('Jan 2019'!$G$3:$BK$160,MATCH('Buying nGRPs'!$A44,'Jan 2019'!$A$3:$A$157,0),MATCH('Buying nGRPs'!I$9,'Jan 2019'!$G$1:$BK$1,0))/SUMIFS(Summary!$D:$D,Summary!$A:$A,'Buying nGRPs'!$A44),"")</f>
        <v/>
      </c>
      <c r="J44" s="158">
        <f>IFERROR(INDEX('Jan 2019'!$G$3:$BK$160,MATCH('Buying nGRPs'!$A44,'Jan 2019'!$A$3:$A$157,0),MATCH('Buying nGRPs'!J$9,'Jan 2019'!$G$1:$BK$1,0))/SUMIFS(Summary!$D:$D,Summary!$A:$A,'Buying nGRPs'!$A44),"")</f>
        <v>0</v>
      </c>
      <c r="K44" s="158" t="str">
        <f>IFERROR(INDEX('Jan 2019'!$G$3:$BK$160,MATCH('Buying nGRPs'!$A44,'Jan 2019'!$A$3:$A$157,0),MATCH('Buying nGRPs'!K$9,'Jan 2019'!$G$1:$BK$1,0))/SUMIFS(Summary!$D:$D,Summary!$A:$A,'Buying nGRPs'!$A44),"")</f>
        <v/>
      </c>
      <c r="L44" s="158" t="str">
        <f>IFERROR(INDEX('Jan 2019'!$G$3:$BK$160,MATCH('Buying nGRPs'!$A44,'Jan 2019'!$A$3:$A$157,0),MATCH('Buying nGRPs'!L$9,'Jan 2019'!$G$1:$BK$1,0))/SUMIFS(Summary!$D:$D,Summary!$A:$A,'Buying nGRPs'!$A44),"")</f>
        <v/>
      </c>
      <c r="M44" s="158" t="str">
        <f>IFERROR(INDEX('Jan 2019'!$G$3:$BK$160,MATCH('Buying nGRPs'!$A44,'Jan 2019'!$A$3:$A$157,0),MATCH('Buying nGRPs'!M$9,'Jan 2019'!$G$1:$BK$1,0))/SUMIFS(Summary!$D:$D,Summary!$A:$A,'Buying nGRPs'!$A44),"")</f>
        <v/>
      </c>
      <c r="N44" s="158" t="str">
        <f>IFERROR(INDEX('Jan 2019'!$G$3:$BK$160,MATCH('Buying nGRPs'!$A44,'Jan 2019'!$A$3:$A$157,0),MATCH('Buying nGRPs'!N$9,'Jan 2019'!$G$1:$BK$1,0))/SUMIFS(Summary!$D:$D,Summary!$A:$A,'Buying nGRPs'!$A44),"")</f>
        <v/>
      </c>
      <c r="O44" s="158" t="str">
        <f>IFERROR(INDEX('Jan 2019'!$G$3:$BK$160,MATCH('Buying nGRPs'!$A44,'Jan 2019'!$A$3:$A$157,0),MATCH('Buying nGRPs'!O$9,'Jan 2019'!$G$1:$BK$1,0))/SUMIFS(Summary!$D:$D,Summary!$A:$A,'Buying nGRPs'!$A44),"")</f>
        <v/>
      </c>
      <c r="P44" s="158" t="str">
        <f>IFERROR(INDEX('Jan 2019'!$G$3:$BK$160,MATCH('Buying nGRPs'!$A44,'Jan 2019'!$A$3:$A$157,0),MATCH('Buying nGRPs'!P$9,'Jan 2019'!$G$1:$BK$1,0))/SUMIFS(Summary!$D:$D,Summary!$A:$A,'Buying nGRPs'!$A44),"")</f>
        <v/>
      </c>
      <c r="Q44" s="158" t="str">
        <f>IFERROR(INDEX('Jan 2019'!$G$3:$BK$160,MATCH('Buying nGRPs'!$A44,'Jan 2019'!$A$3:$A$157,0),MATCH('Buying nGRPs'!Q$9,'Jan 2019'!$G$1:$BK$1,0))/SUMIFS(Summary!$D:$D,Summary!$A:$A,'Buying nGRPs'!$A44),"")</f>
        <v/>
      </c>
      <c r="R44" s="158" t="str">
        <f>IFERROR(INDEX('Jan 2019'!$G$3:$BK$160,MATCH('Buying nGRPs'!$A44,'Jan 2019'!$A$3:$A$157,0),MATCH('Buying nGRPs'!R$9,'Jan 2019'!$G$1:$BK$1,0))/SUMIFS(Summary!$D:$D,Summary!$A:$A,'Buying nGRPs'!$A44),"")</f>
        <v/>
      </c>
      <c r="S44" s="158" t="str">
        <f>IFERROR(INDEX('Jan 2019'!$G$3:$BK$160,MATCH('Buying nGRPs'!$A44,'Jan 2019'!$A$3:$A$157,0),MATCH('Buying nGRPs'!S$9,'Jan 2019'!$G$1:$BK$1,0))/SUMIFS(Summary!$D:$D,Summary!$A:$A,'Buying nGRPs'!$A44),"")</f>
        <v/>
      </c>
      <c r="T44" s="158" t="str">
        <f>IFERROR(INDEX('Jan 2019'!$G$3:$BK$160,MATCH('Buying nGRPs'!$A44,'Jan 2019'!$A$3:$A$157,0),MATCH('Buying nGRPs'!T$9,'Jan 2019'!$G$1:$BK$1,0))/SUMIFS(Summary!$D:$D,Summary!$A:$A,'Buying nGRPs'!$A44),"")</f>
        <v/>
      </c>
      <c r="U44" s="158" t="str">
        <f>IFERROR(INDEX('Jan 2019'!$G$3:$BK$160,MATCH('Buying nGRPs'!$A44,'Jan 2019'!$A$3:$A$157,0),MATCH('Buying nGRPs'!U$9,'Jan 2019'!$G$1:$BK$1,0))/SUMIFS(Summary!$D:$D,Summary!$A:$A,'Buying nGRPs'!$A44),"")</f>
        <v/>
      </c>
      <c r="V44" s="158" t="str">
        <f>IFERROR(INDEX('Jan 2019'!$G$3:$BK$160,MATCH('Buying nGRPs'!$A44,'Jan 2019'!$A$3:$A$157,0),MATCH('Buying nGRPs'!V$9,'Jan 2019'!$G$1:$BK$1,0))/SUMIFS(Summary!$D:$D,Summary!$A:$A,'Buying nGRPs'!$A44),"")</f>
        <v/>
      </c>
      <c r="W44" s="158" t="str">
        <f>IFERROR(INDEX('Jan 2019'!$G$3:$BK$160,MATCH('Buying nGRPs'!$A44,'Jan 2019'!$A$3:$A$157,0),MATCH('Buying nGRPs'!W$9,'Jan 2019'!$G$1:$BK$1,0))/SUMIFS(Summary!$D:$D,Summary!$A:$A,'Buying nGRPs'!$A44),"")</f>
        <v/>
      </c>
      <c r="X44" s="158" t="str">
        <f>IFERROR(INDEX('Jan 2019'!$G$3:$BK$160,MATCH('Buying nGRPs'!$A44,'Jan 2019'!$A$3:$A$157,0),MATCH('Buying nGRPs'!X$9,'Jan 2019'!$G$1:$BK$1,0))/SUMIFS(Summary!$D:$D,Summary!$A:$A,'Buying nGRPs'!$A44),"")</f>
        <v/>
      </c>
      <c r="Y44" s="158" t="str">
        <f>IFERROR(INDEX('Jan 2019'!$G$3:$BK$160,MATCH('Buying nGRPs'!$A44,'Jan 2019'!$A$3:$A$157,0),MATCH('Buying nGRPs'!Y$9,'Jan 2019'!$G$1:$BK$1,0))/SUMIFS(Summary!$D:$D,Summary!$A:$A,'Buying nGRPs'!$A44),"")</f>
        <v/>
      </c>
      <c r="Z44" s="158" t="str">
        <f>IFERROR(INDEX('Jan 2019'!$G$3:$BK$160,MATCH('Buying nGRPs'!$A44,'Jan 2019'!$A$3:$A$157,0),MATCH('Buying nGRPs'!Z$9,'Jan 2019'!$G$1:$BK$1,0))/SUMIFS(Summary!$D:$D,Summary!$A:$A,'Buying nGRPs'!$A44),"")</f>
        <v/>
      </c>
      <c r="AA44" s="158" t="str">
        <f>IFERROR(INDEX('Jan 2019'!$G$3:$BK$160,MATCH('Buying nGRPs'!$A44,'Jan 2019'!$A$3:$A$157,0),MATCH('Buying nGRPs'!AA$9,'Jan 2019'!$G$1:$BK$1,0))/SUMIFS(Summary!$D:$D,Summary!$A:$A,'Buying nGRPs'!$A44),"")</f>
        <v/>
      </c>
      <c r="AB44" s="158" t="str">
        <f>IFERROR(INDEX('Jan 2019'!$G$3:$BK$160,MATCH('Buying nGRPs'!$A44,'Jan 2019'!$A$3:$A$157,0),MATCH('Buying nGRPs'!AB$9,'Jan 2019'!$G$1:$BK$1,0))/SUMIFS(Summary!$D:$D,Summary!$A:$A,'Buying nGRPs'!$A44),"")</f>
        <v/>
      </c>
      <c r="AC44" s="158">
        <f>IFERROR(INDEX('Jan 2019'!$G$3:$BK$160,MATCH('Buying nGRPs'!$A44,'Jan 2019'!$A$3:$A$157,0),MATCH('Buying nGRPs'!AC$9,'Jan 2019'!$G$1:$BK$1,0))/SUMIFS(Summary!$D:$D,Summary!$A:$A,'Buying nGRPs'!$A44),"")</f>
        <v>3.5544199999999998E-2</v>
      </c>
      <c r="AD44" s="158">
        <f>IFERROR(INDEX('Jan 2019'!$G$3:$BK$160,MATCH('Buying nGRPs'!$A44,'Jan 2019'!$A$3:$A$157,0),MATCH('Buying nGRPs'!AD$9,'Jan 2019'!$G$1:$BK$1,0))/SUMIFS(Summary!$D:$D,Summary!$A:$A,'Buying nGRPs'!$A44),"")</f>
        <v>7.3333333333333334E-2</v>
      </c>
      <c r="AE44" s="158" t="str">
        <f>IFERROR(INDEX('Jan 2019'!$G$3:$BK$160,MATCH('Buying nGRPs'!$A44,'Jan 2019'!$A$3:$A$157,0),MATCH('Buying nGRPs'!AE$9,'Jan 2019'!$G$1:$BK$1,0))/SUMIFS(Summary!$D:$D,Summary!$A:$A,'Buying nGRPs'!$A44),"")</f>
        <v/>
      </c>
      <c r="AF44" s="158" t="str">
        <f>IFERROR(INDEX('Jan 2019'!$G$3:$BK$160,MATCH('Buying nGRPs'!$A44,'Jan 2019'!$A$3:$A$157,0),MATCH('Buying nGRPs'!AF$9,'Jan 2019'!$G$1:$BK$1,0))/SUMIFS(Summary!$D:$D,Summary!$A:$A,'Buying nGRPs'!$A44),"")</f>
        <v/>
      </c>
      <c r="AG44" s="158" t="str">
        <f>IFERROR(INDEX('Jan 2019'!$G$3:$BK$160,MATCH('Buying nGRPs'!$A44,'Jan 2019'!$A$3:$A$157,0),MATCH('Buying nGRPs'!AG$9,'Jan 2019'!$G$1:$BK$1,0))/SUMIFS(Summary!$D:$D,Summary!$A:$A,'Buying nGRPs'!$A44),"")</f>
        <v/>
      </c>
      <c r="AH44" s="158">
        <f>IFERROR(INDEX('Jan 2019'!$G$3:$BK$160,MATCH('Buying nGRPs'!$A44,'Jan 2019'!$A$3:$A$157,0),MATCH('Buying nGRPs'!AH$9,'Jan 2019'!$G$1:$BK$1,0))/SUMIFS(Summary!$D:$D,Summary!$A:$A,'Buying nGRPs'!$A44),"")</f>
        <v>9.3333333333333338E-2</v>
      </c>
      <c r="AI44" s="158" t="str">
        <f>IFERROR(INDEX('Jan 2019'!$G$3:$BK$160,MATCH('Buying nGRPs'!$A44,'Jan 2019'!$A$3:$A$157,0),MATCH('Buying nGRPs'!AI$9,'Jan 2019'!$G$1:$BK$1,0))/SUMIFS(Summary!$D:$D,Summary!$A:$A,'Buying nGRPs'!$A44),"")</f>
        <v/>
      </c>
      <c r="AJ44" s="158" t="str">
        <f>IFERROR(INDEX('Jan 2019'!$G$3:$BK$160,MATCH('Buying nGRPs'!$A44,'Jan 2019'!$A$3:$A$157,0),MATCH('Buying nGRPs'!AJ$9,'Jan 2019'!$G$1:$BK$1,0))/SUMIFS(Summary!$D:$D,Summary!$A:$A,'Buying nGRPs'!$A44),"")</f>
        <v/>
      </c>
      <c r="AK44" s="158">
        <f>IFERROR(INDEX('Jan 2019'!$G$3:$BK$160,MATCH('Buying nGRPs'!$A44,'Jan 2019'!$A$3:$A$157,0),MATCH('Buying nGRPs'!AK$9,'Jan 2019'!$G$1:$BK$1,0))/SUMIFS(Summary!$D:$D,Summary!$A:$A,'Buying nGRPs'!$A44),"")</f>
        <v>4.6666666666666669E-2</v>
      </c>
      <c r="AL44" s="158">
        <f>IFERROR(INDEX('Jan 2019'!$G$3:$BK$160,MATCH('Buying nGRPs'!$A44,'Jan 2019'!$A$3:$A$157,0),MATCH('Buying nGRPs'!AL$9,'Jan 2019'!$G$1:$BK$1,0))/SUMIFS(Summary!$D:$D,Summary!$A:$A,'Buying nGRPs'!$A44),"")</f>
        <v>0</v>
      </c>
      <c r="AM44" s="158" t="str">
        <f>IFERROR(INDEX('Jan 2019'!$G$3:$BK$160,MATCH('Buying nGRPs'!$A44,'Jan 2019'!$A$3:$A$157,0),MATCH('Buying nGRPs'!AM$9,'Jan 2019'!$G$1:$BK$1,0))/SUMIFS(Summary!$D:$D,Summary!$A:$A,'Buying nGRPs'!$A44),"")</f>
        <v/>
      </c>
      <c r="AN44" s="158">
        <f>IFERROR(INDEX('Jan 2019'!$G$3:$BK$160,MATCH('Buying nGRPs'!$A44,'Jan 2019'!$A$3:$A$157,0),MATCH('Buying nGRPs'!AN$9,'Jan 2019'!$G$1:$BK$1,0))/SUMIFS(Summary!$D:$D,Summary!$A:$A,'Buying nGRPs'!$A44),"")</f>
        <v>0</v>
      </c>
      <c r="AO44" s="158">
        <f>IFERROR(INDEX('Jan 2019'!$G$3:$BK$160,MATCH('Buying nGRPs'!$A44,'Jan 2019'!$A$3:$A$157,0),MATCH('Buying nGRPs'!AO$9,'Jan 2019'!$G$1:$BK$1,0))/SUMIFS(Summary!$D:$D,Summary!$A:$A,'Buying nGRPs'!$A44),"")</f>
        <v>0</v>
      </c>
      <c r="AP44" s="158" t="str">
        <f>IFERROR(INDEX('Jan 2019'!$G$3:$BK$160,MATCH('Buying nGRPs'!$A44,'Jan 2019'!$A$3:$A$157,0),MATCH('Buying nGRPs'!AP$9,'Jan 2019'!$G$1:$BK$1,0))/SUMIFS(Summary!$D:$D,Summary!$A:$A,'Buying nGRPs'!$A44),"")</f>
        <v/>
      </c>
      <c r="AQ44" s="158" t="str">
        <f>IFERROR(INDEX('Jan 2019'!$G$3:$BK$160,MATCH('Buying nGRPs'!$A44,'Jan 2019'!$A$3:$A$157,0),MATCH('Buying nGRPs'!AQ$9,'Jan 2019'!$G$1:$BK$1,0))/SUMIFS(Summary!$D:$D,Summary!$A:$A,'Buying nGRPs'!$A44),"")</f>
        <v/>
      </c>
      <c r="AR44" s="158">
        <f>IFERROR(INDEX('Jan 2019'!$G$3:$BK$160,MATCH('Buying nGRPs'!$A44,'Jan 2019'!$A$3:$A$157,0),MATCH('Buying nGRPs'!AR$9,'Jan 2019'!$G$1:$BK$1,0))/SUMIFS(Summary!$D:$D,Summary!$A:$A,'Buying nGRPs'!$A44),"")</f>
        <v>0</v>
      </c>
      <c r="AS44" s="158" t="str">
        <f>IFERROR(INDEX('Jan 2019'!$G$3:$BK$160,MATCH('Buying nGRPs'!$A44,'Jan 2019'!$A$3:$A$157,0),MATCH('Buying nGRPs'!AS$9,'Jan 2019'!$G$1:$BK$1,0))/SUMIFS(Summary!$D:$D,Summary!$A:$A,'Buying nGRPs'!$A44),"")</f>
        <v/>
      </c>
      <c r="AT44" s="158" t="str">
        <f>IFERROR(INDEX('Jan 2019'!$G$3:$BK$160,MATCH('Buying nGRPs'!$A44,'Jan 2019'!$A$3:$A$157,0),MATCH('Buying nGRPs'!AT$9,'Jan 2019'!$G$1:$BK$1,0))/SUMIFS(Summary!$D:$D,Summary!$A:$A,'Buying nGRPs'!$A44),"")</f>
        <v/>
      </c>
      <c r="AU44" s="158" t="str">
        <f>IFERROR(INDEX('Jan 2019'!$G$3:$BK$160,MATCH('Buying nGRPs'!$A44,'Jan 2019'!$A$3:$A$157,0),MATCH('Buying nGRPs'!AU$9,'Jan 2019'!$G$1:$BK$1,0))/SUMIFS(Summary!$D:$D,Summary!$A:$A,'Buying nGRPs'!$A44),"")</f>
        <v/>
      </c>
      <c r="AV44" s="158" t="str">
        <f>IFERROR(INDEX('Jan 2019'!$G$3:$BK$160,MATCH('Buying nGRPs'!$A44,'Jan 2019'!$A$3:$A$157,0),MATCH('Buying nGRPs'!AV$9,'Jan 2019'!$G$1:$BK$1,0))/SUMIFS(Summary!$D:$D,Summary!$A:$A,'Buying nGRPs'!$A44),"")</f>
        <v/>
      </c>
      <c r="AW44" s="158" t="str">
        <f>IFERROR(INDEX('Jan 2019'!$G$3:$BK$160,MATCH('Buying nGRPs'!$A44,'Jan 2019'!$A$3:$A$157,0),MATCH('Buying nGRPs'!AW$9,'Jan 2019'!$G$1:$BK$1,0))/SUMIFS(Summary!$D:$D,Summary!$A:$A,'Buying nGRPs'!$A44),"")</f>
        <v/>
      </c>
      <c r="AX44" s="158">
        <f>IFERROR(INDEX('Jan 2019'!$G$3:$BK$160,MATCH('Buying nGRPs'!$A44,'Jan 2019'!$A$3:$A$157,0),MATCH('Buying nGRPs'!AX$9,'Jan 2019'!$G$1:$BK$1,0))/SUMIFS(Summary!$D:$D,Summary!$A:$A,'Buying nGRPs'!$A44),"")</f>
        <v>0</v>
      </c>
      <c r="AY44" s="158">
        <f>IFERROR(INDEX('Jan 2019'!$G$3:$BK$160,MATCH('Buying nGRPs'!$A44,'Jan 2019'!$A$3:$A$157,0),MATCH('Buying nGRPs'!AY$9,'Jan 2019'!$G$1:$BK$1,0))/SUMIFS(Summary!$D:$D,Summary!$A:$A,'Buying nGRPs'!$A44),"")</f>
        <v>0</v>
      </c>
      <c r="AZ44" s="158">
        <f>IFERROR(INDEX('Jan 2019'!$G$3:$BK$160,MATCH('Buying nGRPs'!$A44,'Jan 2019'!$A$3:$A$157,0),MATCH('Buying nGRPs'!AZ$9,'Jan 2019'!$G$1:$BK$1,0))/SUMIFS(Summary!$D:$D,Summary!$A:$A,'Buying nGRPs'!$A44),"")</f>
        <v>0</v>
      </c>
      <c r="BA44" s="158">
        <f>IFERROR(INDEX('Jan 2019'!$G$3:$BK$160,MATCH('Buying nGRPs'!$A44,'Jan 2019'!$A$3:$A$157,0),MATCH('Buying nGRPs'!BA$9,'Jan 2019'!$G$1:$BK$1,0))/SUMIFS(Summary!$D:$D,Summary!$A:$A,'Buying nGRPs'!$A44),"")</f>
        <v>0</v>
      </c>
      <c r="BB44" s="11">
        <f t="shared" si="44"/>
        <v>0.24887753333333332</v>
      </c>
      <c r="BC44" s="11"/>
      <c r="BD44" s="114">
        <f t="shared" si="45"/>
        <v>-0.24887753333333332</v>
      </c>
    </row>
    <row r="45" spans="1:57" ht="15" x14ac:dyDescent="0.3">
      <c r="A45" s="80" t="s">
        <v>63</v>
      </c>
      <c r="B45" s="105">
        <f t="shared" si="40"/>
        <v>0.16666666666666666</v>
      </c>
      <c r="C45" s="192">
        <f t="shared" si="41"/>
        <v>1.6666666666666665E-7</v>
      </c>
      <c r="D45" s="48">
        <f t="shared" si="42"/>
        <v>0</v>
      </c>
      <c r="E45" s="138">
        <f t="shared" si="43"/>
        <v>-0.16666666666666666</v>
      </c>
      <c r="F45" s="93" t="s">
        <v>63</v>
      </c>
      <c r="G45" s="158" t="str">
        <f>IFERROR(INDEX('Jan 2019'!$G$3:$BK$160,MATCH('Buying nGRPs'!$A45,'Jan 2019'!$A$3:$A$157,0),MATCH('Buying nGRPs'!G$9,'Jan 2019'!$G$1:$BK$1,0))/SUMIFS(Summary!$D:$D,Summary!$A:$A,'Buying nGRPs'!$A45),"")</f>
        <v/>
      </c>
      <c r="H45" s="158" t="str">
        <f>IFERROR(INDEX('Jan 2019'!$G$3:$BK$160,MATCH('Buying nGRPs'!$A45,'Jan 2019'!$A$3:$A$157,0),MATCH('Buying nGRPs'!H$9,'Jan 2019'!$G$1:$BK$1,0))/SUMIFS(Summary!$D:$D,Summary!$A:$A,'Buying nGRPs'!$A45),"")</f>
        <v/>
      </c>
      <c r="I45" s="158" t="str">
        <f>IFERROR(INDEX('Jan 2019'!$G$3:$BK$160,MATCH('Buying nGRPs'!$A45,'Jan 2019'!$A$3:$A$157,0),MATCH('Buying nGRPs'!I$9,'Jan 2019'!$G$1:$BK$1,0))/SUMIFS(Summary!$D:$D,Summary!$A:$A,'Buying nGRPs'!$A45),"")</f>
        <v/>
      </c>
      <c r="J45" s="158">
        <f>IFERROR(INDEX('Jan 2019'!$G$3:$BK$160,MATCH('Buying nGRPs'!$A45,'Jan 2019'!$A$3:$A$157,0),MATCH('Buying nGRPs'!J$9,'Jan 2019'!$G$1:$BK$1,0))/SUMIFS(Summary!$D:$D,Summary!$A:$A,'Buying nGRPs'!$A45),"")</f>
        <v>0</v>
      </c>
      <c r="K45" s="158" t="str">
        <f>IFERROR(INDEX('Jan 2019'!$G$3:$BK$160,MATCH('Buying nGRPs'!$A45,'Jan 2019'!$A$3:$A$157,0),MATCH('Buying nGRPs'!K$9,'Jan 2019'!$G$1:$BK$1,0))/SUMIFS(Summary!$D:$D,Summary!$A:$A,'Buying nGRPs'!$A45),"")</f>
        <v/>
      </c>
      <c r="L45" s="158" t="str">
        <f>IFERROR(INDEX('Jan 2019'!$G$3:$BK$160,MATCH('Buying nGRPs'!$A45,'Jan 2019'!$A$3:$A$157,0),MATCH('Buying nGRPs'!L$9,'Jan 2019'!$G$1:$BK$1,0))/SUMIFS(Summary!$D:$D,Summary!$A:$A,'Buying nGRPs'!$A45),"")</f>
        <v/>
      </c>
      <c r="M45" s="158" t="str">
        <f>IFERROR(INDEX('Jan 2019'!$G$3:$BK$160,MATCH('Buying nGRPs'!$A45,'Jan 2019'!$A$3:$A$157,0),MATCH('Buying nGRPs'!M$9,'Jan 2019'!$G$1:$BK$1,0))/SUMIFS(Summary!$D:$D,Summary!$A:$A,'Buying nGRPs'!$A45),"")</f>
        <v/>
      </c>
      <c r="N45" s="158" t="str">
        <f>IFERROR(INDEX('Jan 2019'!$G$3:$BK$160,MATCH('Buying nGRPs'!$A45,'Jan 2019'!$A$3:$A$157,0),MATCH('Buying nGRPs'!N$9,'Jan 2019'!$G$1:$BK$1,0))/SUMIFS(Summary!$D:$D,Summary!$A:$A,'Buying nGRPs'!$A45),"")</f>
        <v/>
      </c>
      <c r="O45" s="158" t="str">
        <f>IFERROR(INDEX('Jan 2019'!$G$3:$BK$160,MATCH('Buying nGRPs'!$A45,'Jan 2019'!$A$3:$A$157,0),MATCH('Buying nGRPs'!O$9,'Jan 2019'!$G$1:$BK$1,0))/SUMIFS(Summary!$D:$D,Summary!$A:$A,'Buying nGRPs'!$A45),"")</f>
        <v/>
      </c>
      <c r="P45" s="158" t="str">
        <f>IFERROR(INDEX('Jan 2019'!$G$3:$BK$160,MATCH('Buying nGRPs'!$A45,'Jan 2019'!$A$3:$A$157,0),MATCH('Buying nGRPs'!P$9,'Jan 2019'!$G$1:$BK$1,0))/SUMIFS(Summary!$D:$D,Summary!$A:$A,'Buying nGRPs'!$A45),"")</f>
        <v/>
      </c>
      <c r="Q45" s="158" t="str">
        <f>IFERROR(INDEX('Jan 2019'!$G$3:$BK$160,MATCH('Buying nGRPs'!$A45,'Jan 2019'!$A$3:$A$157,0),MATCH('Buying nGRPs'!Q$9,'Jan 2019'!$G$1:$BK$1,0))/SUMIFS(Summary!$D:$D,Summary!$A:$A,'Buying nGRPs'!$A45),"")</f>
        <v/>
      </c>
      <c r="R45" s="158" t="str">
        <f>IFERROR(INDEX('Jan 2019'!$G$3:$BK$160,MATCH('Buying nGRPs'!$A45,'Jan 2019'!$A$3:$A$157,0),MATCH('Buying nGRPs'!R$9,'Jan 2019'!$G$1:$BK$1,0))/SUMIFS(Summary!$D:$D,Summary!$A:$A,'Buying nGRPs'!$A45),"")</f>
        <v/>
      </c>
      <c r="S45" s="158" t="str">
        <f>IFERROR(INDEX('Jan 2019'!$G$3:$BK$160,MATCH('Buying nGRPs'!$A45,'Jan 2019'!$A$3:$A$157,0),MATCH('Buying nGRPs'!S$9,'Jan 2019'!$G$1:$BK$1,0))/SUMIFS(Summary!$D:$D,Summary!$A:$A,'Buying nGRPs'!$A45),"")</f>
        <v/>
      </c>
      <c r="T45" s="158" t="str">
        <f>IFERROR(INDEX('Jan 2019'!$G$3:$BK$160,MATCH('Buying nGRPs'!$A45,'Jan 2019'!$A$3:$A$157,0),MATCH('Buying nGRPs'!T$9,'Jan 2019'!$G$1:$BK$1,0))/SUMIFS(Summary!$D:$D,Summary!$A:$A,'Buying nGRPs'!$A45),"")</f>
        <v/>
      </c>
      <c r="U45" s="158" t="str">
        <f>IFERROR(INDEX('Jan 2019'!$G$3:$BK$160,MATCH('Buying nGRPs'!$A45,'Jan 2019'!$A$3:$A$157,0),MATCH('Buying nGRPs'!U$9,'Jan 2019'!$G$1:$BK$1,0))/SUMIFS(Summary!$D:$D,Summary!$A:$A,'Buying nGRPs'!$A45),"")</f>
        <v/>
      </c>
      <c r="V45" s="158" t="str">
        <f>IFERROR(INDEX('Jan 2019'!$G$3:$BK$160,MATCH('Buying nGRPs'!$A45,'Jan 2019'!$A$3:$A$157,0),MATCH('Buying nGRPs'!V$9,'Jan 2019'!$G$1:$BK$1,0))/SUMIFS(Summary!$D:$D,Summary!$A:$A,'Buying nGRPs'!$A45),"")</f>
        <v/>
      </c>
      <c r="W45" s="158" t="str">
        <f>IFERROR(INDEX('Jan 2019'!$G$3:$BK$160,MATCH('Buying nGRPs'!$A45,'Jan 2019'!$A$3:$A$157,0),MATCH('Buying nGRPs'!W$9,'Jan 2019'!$G$1:$BK$1,0))/SUMIFS(Summary!$D:$D,Summary!$A:$A,'Buying nGRPs'!$A45),"")</f>
        <v/>
      </c>
      <c r="X45" s="158" t="str">
        <f>IFERROR(INDEX('Jan 2019'!$G$3:$BK$160,MATCH('Buying nGRPs'!$A45,'Jan 2019'!$A$3:$A$157,0),MATCH('Buying nGRPs'!X$9,'Jan 2019'!$G$1:$BK$1,0))/SUMIFS(Summary!$D:$D,Summary!$A:$A,'Buying nGRPs'!$A45),"")</f>
        <v/>
      </c>
      <c r="Y45" s="158" t="str">
        <f>IFERROR(INDEX('Jan 2019'!$G$3:$BK$160,MATCH('Buying nGRPs'!$A45,'Jan 2019'!$A$3:$A$157,0),MATCH('Buying nGRPs'!Y$9,'Jan 2019'!$G$1:$BK$1,0))/SUMIFS(Summary!$D:$D,Summary!$A:$A,'Buying nGRPs'!$A45),"")</f>
        <v/>
      </c>
      <c r="Z45" s="158" t="str">
        <f>IFERROR(INDEX('Jan 2019'!$G$3:$BK$160,MATCH('Buying nGRPs'!$A45,'Jan 2019'!$A$3:$A$157,0),MATCH('Buying nGRPs'!Z$9,'Jan 2019'!$G$1:$BK$1,0))/SUMIFS(Summary!$D:$D,Summary!$A:$A,'Buying nGRPs'!$A45),"")</f>
        <v/>
      </c>
      <c r="AA45" s="158" t="str">
        <f>IFERROR(INDEX('Jan 2019'!$G$3:$BK$160,MATCH('Buying nGRPs'!$A45,'Jan 2019'!$A$3:$A$157,0),MATCH('Buying nGRPs'!AA$9,'Jan 2019'!$G$1:$BK$1,0))/SUMIFS(Summary!$D:$D,Summary!$A:$A,'Buying nGRPs'!$A45),"")</f>
        <v/>
      </c>
      <c r="AB45" s="158" t="str">
        <f>IFERROR(INDEX('Jan 2019'!$G$3:$BK$160,MATCH('Buying nGRPs'!$A45,'Jan 2019'!$A$3:$A$157,0),MATCH('Buying nGRPs'!AB$9,'Jan 2019'!$G$1:$BK$1,0))/SUMIFS(Summary!$D:$D,Summary!$A:$A,'Buying nGRPs'!$A45),"")</f>
        <v/>
      </c>
      <c r="AC45" s="158">
        <f>IFERROR(INDEX('Jan 2019'!$G$3:$BK$160,MATCH('Buying nGRPs'!$A45,'Jan 2019'!$A$3:$A$157,0),MATCH('Buying nGRPs'!AC$9,'Jan 2019'!$G$1:$BK$1,0))/SUMIFS(Summary!$D:$D,Summary!$A:$A,'Buying nGRPs'!$A45),"")</f>
        <v>0</v>
      </c>
      <c r="AD45" s="158">
        <f>IFERROR(INDEX('Jan 2019'!$G$3:$BK$160,MATCH('Buying nGRPs'!$A45,'Jan 2019'!$A$3:$A$157,0),MATCH('Buying nGRPs'!AD$9,'Jan 2019'!$G$1:$BK$1,0))/SUMIFS(Summary!$D:$D,Summary!$A:$A,'Buying nGRPs'!$A45),"")</f>
        <v>0.16666666666666666</v>
      </c>
      <c r="AE45" s="158" t="str">
        <f>IFERROR(INDEX('Jan 2019'!$G$3:$BK$160,MATCH('Buying nGRPs'!$A45,'Jan 2019'!$A$3:$A$157,0),MATCH('Buying nGRPs'!AE$9,'Jan 2019'!$G$1:$BK$1,0))/SUMIFS(Summary!$D:$D,Summary!$A:$A,'Buying nGRPs'!$A45),"")</f>
        <v/>
      </c>
      <c r="AF45" s="158" t="str">
        <f>IFERROR(INDEX('Jan 2019'!$G$3:$BK$160,MATCH('Buying nGRPs'!$A45,'Jan 2019'!$A$3:$A$157,0),MATCH('Buying nGRPs'!AF$9,'Jan 2019'!$G$1:$BK$1,0))/SUMIFS(Summary!$D:$D,Summary!$A:$A,'Buying nGRPs'!$A45),"")</f>
        <v/>
      </c>
      <c r="AG45" s="158" t="str">
        <f>IFERROR(INDEX('Jan 2019'!$G$3:$BK$160,MATCH('Buying nGRPs'!$A45,'Jan 2019'!$A$3:$A$157,0),MATCH('Buying nGRPs'!AG$9,'Jan 2019'!$G$1:$BK$1,0))/SUMIFS(Summary!$D:$D,Summary!$A:$A,'Buying nGRPs'!$A45),"")</f>
        <v/>
      </c>
      <c r="AH45" s="158">
        <f>IFERROR(INDEX('Jan 2019'!$G$3:$BK$160,MATCH('Buying nGRPs'!$A45,'Jan 2019'!$A$3:$A$157,0),MATCH('Buying nGRPs'!AH$9,'Jan 2019'!$G$1:$BK$1,0))/SUMIFS(Summary!$D:$D,Summary!$A:$A,'Buying nGRPs'!$A45),"")</f>
        <v>0</v>
      </c>
      <c r="AI45" s="158" t="str">
        <f>IFERROR(INDEX('Jan 2019'!$G$3:$BK$160,MATCH('Buying nGRPs'!$A45,'Jan 2019'!$A$3:$A$157,0),MATCH('Buying nGRPs'!AI$9,'Jan 2019'!$G$1:$BK$1,0))/SUMIFS(Summary!$D:$D,Summary!$A:$A,'Buying nGRPs'!$A45),"")</f>
        <v/>
      </c>
      <c r="AJ45" s="158" t="str">
        <f>IFERROR(INDEX('Jan 2019'!$G$3:$BK$160,MATCH('Buying nGRPs'!$A45,'Jan 2019'!$A$3:$A$157,0),MATCH('Buying nGRPs'!AJ$9,'Jan 2019'!$G$1:$BK$1,0))/SUMIFS(Summary!$D:$D,Summary!$A:$A,'Buying nGRPs'!$A45),"")</f>
        <v/>
      </c>
      <c r="AK45" s="158">
        <f>IFERROR(INDEX('Jan 2019'!$G$3:$BK$160,MATCH('Buying nGRPs'!$A45,'Jan 2019'!$A$3:$A$157,0),MATCH('Buying nGRPs'!AK$9,'Jan 2019'!$G$1:$BK$1,0))/SUMIFS(Summary!$D:$D,Summary!$A:$A,'Buying nGRPs'!$A45),"")</f>
        <v>0</v>
      </c>
      <c r="AL45" s="158">
        <f>IFERROR(INDEX('Jan 2019'!$G$3:$BK$160,MATCH('Buying nGRPs'!$A45,'Jan 2019'!$A$3:$A$157,0),MATCH('Buying nGRPs'!AL$9,'Jan 2019'!$G$1:$BK$1,0))/SUMIFS(Summary!$D:$D,Summary!$A:$A,'Buying nGRPs'!$A45),"")</f>
        <v>0</v>
      </c>
      <c r="AM45" s="158" t="str">
        <f>IFERROR(INDEX('Jan 2019'!$G$3:$BK$160,MATCH('Buying nGRPs'!$A45,'Jan 2019'!$A$3:$A$157,0),MATCH('Buying nGRPs'!AM$9,'Jan 2019'!$G$1:$BK$1,0))/SUMIFS(Summary!$D:$D,Summary!$A:$A,'Buying nGRPs'!$A45),"")</f>
        <v/>
      </c>
      <c r="AN45" s="158">
        <f>IFERROR(INDEX('Jan 2019'!$G$3:$BK$160,MATCH('Buying nGRPs'!$A45,'Jan 2019'!$A$3:$A$157,0),MATCH('Buying nGRPs'!AN$9,'Jan 2019'!$G$1:$BK$1,0))/SUMIFS(Summary!$D:$D,Summary!$A:$A,'Buying nGRPs'!$A45),"")</f>
        <v>0</v>
      </c>
      <c r="AO45" s="158">
        <f>IFERROR(INDEX('Jan 2019'!$G$3:$BK$160,MATCH('Buying nGRPs'!$A45,'Jan 2019'!$A$3:$A$157,0),MATCH('Buying nGRPs'!AO$9,'Jan 2019'!$G$1:$BK$1,0))/SUMIFS(Summary!$D:$D,Summary!$A:$A,'Buying nGRPs'!$A45),"")</f>
        <v>0</v>
      </c>
      <c r="AP45" s="158" t="str">
        <f>IFERROR(INDEX('Jan 2019'!$G$3:$BK$160,MATCH('Buying nGRPs'!$A45,'Jan 2019'!$A$3:$A$157,0),MATCH('Buying nGRPs'!AP$9,'Jan 2019'!$G$1:$BK$1,0))/SUMIFS(Summary!$D:$D,Summary!$A:$A,'Buying nGRPs'!$A45),"")</f>
        <v/>
      </c>
      <c r="AQ45" s="158" t="str">
        <f>IFERROR(INDEX('Jan 2019'!$G$3:$BK$160,MATCH('Buying nGRPs'!$A45,'Jan 2019'!$A$3:$A$157,0),MATCH('Buying nGRPs'!AQ$9,'Jan 2019'!$G$1:$BK$1,0))/SUMIFS(Summary!$D:$D,Summary!$A:$A,'Buying nGRPs'!$A45),"")</f>
        <v/>
      </c>
      <c r="AR45" s="158">
        <f>IFERROR(INDEX('Jan 2019'!$G$3:$BK$160,MATCH('Buying nGRPs'!$A45,'Jan 2019'!$A$3:$A$157,0),MATCH('Buying nGRPs'!AR$9,'Jan 2019'!$G$1:$BK$1,0))/SUMIFS(Summary!$D:$D,Summary!$A:$A,'Buying nGRPs'!$A45),"")</f>
        <v>0</v>
      </c>
      <c r="AS45" s="158" t="str">
        <f>IFERROR(INDEX('Jan 2019'!$G$3:$BK$160,MATCH('Buying nGRPs'!$A45,'Jan 2019'!$A$3:$A$157,0),MATCH('Buying nGRPs'!AS$9,'Jan 2019'!$G$1:$BK$1,0))/SUMIFS(Summary!$D:$D,Summary!$A:$A,'Buying nGRPs'!$A45),"")</f>
        <v/>
      </c>
      <c r="AT45" s="158" t="str">
        <f>IFERROR(INDEX('Jan 2019'!$G$3:$BK$160,MATCH('Buying nGRPs'!$A45,'Jan 2019'!$A$3:$A$157,0),MATCH('Buying nGRPs'!AT$9,'Jan 2019'!$G$1:$BK$1,0))/SUMIFS(Summary!$D:$D,Summary!$A:$A,'Buying nGRPs'!$A45),"")</f>
        <v/>
      </c>
      <c r="AU45" s="158" t="str">
        <f>IFERROR(INDEX('Jan 2019'!$G$3:$BK$160,MATCH('Buying nGRPs'!$A45,'Jan 2019'!$A$3:$A$157,0),MATCH('Buying nGRPs'!AU$9,'Jan 2019'!$G$1:$BK$1,0))/SUMIFS(Summary!$D:$D,Summary!$A:$A,'Buying nGRPs'!$A45),"")</f>
        <v/>
      </c>
      <c r="AV45" s="158" t="str">
        <f>IFERROR(INDEX('Jan 2019'!$G$3:$BK$160,MATCH('Buying nGRPs'!$A45,'Jan 2019'!$A$3:$A$157,0),MATCH('Buying nGRPs'!AV$9,'Jan 2019'!$G$1:$BK$1,0))/SUMIFS(Summary!$D:$D,Summary!$A:$A,'Buying nGRPs'!$A45),"")</f>
        <v/>
      </c>
      <c r="AW45" s="158" t="str">
        <f>IFERROR(INDEX('Jan 2019'!$G$3:$BK$160,MATCH('Buying nGRPs'!$A45,'Jan 2019'!$A$3:$A$157,0),MATCH('Buying nGRPs'!AW$9,'Jan 2019'!$G$1:$BK$1,0))/SUMIFS(Summary!$D:$D,Summary!$A:$A,'Buying nGRPs'!$A45),"")</f>
        <v/>
      </c>
      <c r="AX45" s="158">
        <f>IFERROR(INDEX('Jan 2019'!$G$3:$BK$160,MATCH('Buying nGRPs'!$A45,'Jan 2019'!$A$3:$A$157,0),MATCH('Buying nGRPs'!AX$9,'Jan 2019'!$G$1:$BK$1,0))/SUMIFS(Summary!$D:$D,Summary!$A:$A,'Buying nGRPs'!$A45),"")</f>
        <v>0</v>
      </c>
      <c r="AY45" s="158">
        <f>IFERROR(INDEX('Jan 2019'!$G$3:$BK$160,MATCH('Buying nGRPs'!$A45,'Jan 2019'!$A$3:$A$157,0),MATCH('Buying nGRPs'!AY$9,'Jan 2019'!$G$1:$BK$1,0))/SUMIFS(Summary!$D:$D,Summary!$A:$A,'Buying nGRPs'!$A45),"")</f>
        <v>0</v>
      </c>
      <c r="AZ45" s="158">
        <f>IFERROR(INDEX('Jan 2019'!$G$3:$BK$160,MATCH('Buying nGRPs'!$A45,'Jan 2019'!$A$3:$A$157,0),MATCH('Buying nGRPs'!AZ$9,'Jan 2019'!$G$1:$BK$1,0))/SUMIFS(Summary!$D:$D,Summary!$A:$A,'Buying nGRPs'!$A45),"")</f>
        <v>0</v>
      </c>
      <c r="BA45" s="158">
        <f>IFERROR(INDEX('Jan 2019'!$G$3:$BK$160,MATCH('Buying nGRPs'!$A45,'Jan 2019'!$A$3:$A$157,0),MATCH('Buying nGRPs'!BA$9,'Jan 2019'!$G$1:$BK$1,0))/SUMIFS(Summary!$D:$D,Summary!$A:$A,'Buying nGRPs'!$A45),"")</f>
        <v>0</v>
      </c>
      <c r="BB45" s="11">
        <f t="shared" si="44"/>
        <v>0.16666666666666666</v>
      </c>
      <c r="BC45" s="11"/>
      <c r="BD45" s="109">
        <f t="shared" si="45"/>
        <v>-0.16666666666666666</v>
      </c>
    </row>
    <row r="46" spans="1:57" ht="15" x14ac:dyDescent="0.3">
      <c r="A46" s="80" t="s">
        <v>64</v>
      </c>
      <c r="B46" s="105">
        <f t="shared" si="40"/>
        <v>0.32</v>
      </c>
      <c r="C46" s="192">
        <f t="shared" si="41"/>
        <v>3.2000000000000001E-7</v>
      </c>
      <c r="D46" s="48">
        <f t="shared" si="42"/>
        <v>0</v>
      </c>
      <c r="E46" s="138">
        <f t="shared" si="43"/>
        <v>-0.32</v>
      </c>
      <c r="F46" s="93" t="s">
        <v>64</v>
      </c>
      <c r="G46" s="158" t="str">
        <f>IFERROR(INDEX('Jan 2019'!$G$3:$BK$160,MATCH('Buying nGRPs'!$A46,'Jan 2019'!$A$3:$A$157,0),MATCH('Buying nGRPs'!G$9,'Jan 2019'!$G$1:$BK$1,0))/SUMIFS(Summary!$D:$D,Summary!$A:$A,'Buying nGRPs'!$A46),"")</f>
        <v/>
      </c>
      <c r="H46" s="158" t="str">
        <f>IFERROR(INDEX('Jan 2019'!$G$3:$BK$160,MATCH('Buying nGRPs'!$A46,'Jan 2019'!$A$3:$A$157,0),MATCH('Buying nGRPs'!H$9,'Jan 2019'!$G$1:$BK$1,0))/SUMIFS(Summary!$D:$D,Summary!$A:$A,'Buying nGRPs'!$A46),"")</f>
        <v/>
      </c>
      <c r="I46" s="158" t="str">
        <f>IFERROR(INDEX('Jan 2019'!$G$3:$BK$160,MATCH('Buying nGRPs'!$A46,'Jan 2019'!$A$3:$A$157,0),MATCH('Buying nGRPs'!I$9,'Jan 2019'!$G$1:$BK$1,0))/SUMIFS(Summary!$D:$D,Summary!$A:$A,'Buying nGRPs'!$A46),"")</f>
        <v/>
      </c>
      <c r="J46" s="158">
        <f>IFERROR(INDEX('Jan 2019'!$G$3:$BK$160,MATCH('Buying nGRPs'!$A46,'Jan 2019'!$A$3:$A$157,0),MATCH('Buying nGRPs'!J$9,'Jan 2019'!$G$1:$BK$1,0))/SUMIFS(Summary!$D:$D,Summary!$A:$A,'Buying nGRPs'!$A46),"")</f>
        <v>0</v>
      </c>
      <c r="K46" s="158" t="str">
        <f>IFERROR(INDEX('Jan 2019'!$G$3:$BK$160,MATCH('Buying nGRPs'!$A46,'Jan 2019'!$A$3:$A$157,0),MATCH('Buying nGRPs'!K$9,'Jan 2019'!$G$1:$BK$1,0))/SUMIFS(Summary!$D:$D,Summary!$A:$A,'Buying nGRPs'!$A46),"")</f>
        <v/>
      </c>
      <c r="L46" s="158" t="str">
        <f>IFERROR(INDEX('Jan 2019'!$G$3:$BK$160,MATCH('Buying nGRPs'!$A46,'Jan 2019'!$A$3:$A$157,0),MATCH('Buying nGRPs'!L$9,'Jan 2019'!$G$1:$BK$1,0))/SUMIFS(Summary!$D:$D,Summary!$A:$A,'Buying nGRPs'!$A46),"")</f>
        <v/>
      </c>
      <c r="M46" s="158" t="str">
        <f>IFERROR(INDEX('Jan 2019'!$G$3:$BK$160,MATCH('Buying nGRPs'!$A46,'Jan 2019'!$A$3:$A$157,0),MATCH('Buying nGRPs'!M$9,'Jan 2019'!$G$1:$BK$1,0))/SUMIFS(Summary!$D:$D,Summary!$A:$A,'Buying nGRPs'!$A46),"")</f>
        <v/>
      </c>
      <c r="N46" s="158" t="str">
        <f>IFERROR(INDEX('Jan 2019'!$G$3:$BK$160,MATCH('Buying nGRPs'!$A46,'Jan 2019'!$A$3:$A$157,0),MATCH('Buying nGRPs'!N$9,'Jan 2019'!$G$1:$BK$1,0))/SUMIFS(Summary!$D:$D,Summary!$A:$A,'Buying nGRPs'!$A46),"")</f>
        <v/>
      </c>
      <c r="O46" s="158" t="str">
        <f>IFERROR(INDEX('Jan 2019'!$G$3:$BK$160,MATCH('Buying nGRPs'!$A46,'Jan 2019'!$A$3:$A$157,0),MATCH('Buying nGRPs'!O$9,'Jan 2019'!$G$1:$BK$1,0))/SUMIFS(Summary!$D:$D,Summary!$A:$A,'Buying nGRPs'!$A46),"")</f>
        <v/>
      </c>
      <c r="P46" s="158" t="str">
        <f>IFERROR(INDEX('Jan 2019'!$G$3:$BK$160,MATCH('Buying nGRPs'!$A46,'Jan 2019'!$A$3:$A$157,0),MATCH('Buying nGRPs'!P$9,'Jan 2019'!$G$1:$BK$1,0))/SUMIFS(Summary!$D:$D,Summary!$A:$A,'Buying nGRPs'!$A46),"")</f>
        <v/>
      </c>
      <c r="Q46" s="158" t="str">
        <f>IFERROR(INDEX('Jan 2019'!$G$3:$BK$160,MATCH('Buying nGRPs'!$A46,'Jan 2019'!$A$3:$A$157,0),MATCH('Buying nGRPs'!Q$9,'Jan 2019'!$G$1:$BK$1,0))/SUMIFS(Summary!$D:$D,Summary!$A:$A,'Buying nGRPs'!$A46),"")</f>
        <v/>
      </c>
      <c r="R46" s="158" t="str">
        <f>IFERROR(INDEX('Jan 2019'!$G$3:$BK$160,MATCH('Buying nGRPs'!$A46,'Jan 2019'!$A$3:$A$157,0),MATCH('Buying nGRPs'!R$9,'Jan 2019'!$G$1:$BK$1,0))/SUMIFS(Summary!$D:$D,Summary!$A:$A,'Buying nGRPs'!$A46),"")</f>
        <v/>
      </c>
      <c r="S46" s="158" t="str">
        <f>IFERROR(INDEX('Jan 2019'!$G$3:$BK$160,MATCH('Buying nGRPs'!$A46,'Jan 2019'!$A$3:$A$157,0),MATCH('Buying nGRPs'!S$9,'Jan 2019'!$G$1:$BK$1,0))/SUMIFS(Summary!$D:$D,Summary!$A:$A,'Buying nGRPs'!$A46),"")</f>
        <v/>
      </c>
      <c r="T46" s="158" t="str">
        <f>IFERROR(INDEX('Jan 2019'!$G$3:$BK$160,MATCH('Buying nGRPs'!$A46,'Jan 2019'!$A$3:$A$157,0),MATCH('Buying nGRPs'!T$9,'Jan 2019'!$G$1:$BK$1,0))/SUMIFS(Summary!$D:$D,Summary!$A:$A,'Buying nGRPs'!$A46),"")</f>
        <v/>
      </c>
      <c r="U46" s="158" t="str">
        <f>IFERROR(INDEX('Jan 2019'!$G$3:$BK$160,MATCH('Buying nGRPs'!$A46,'Jan 2019'!$A$3:$A$157,0),MATCH('Buying nGRPs'!U$9,'Jan 2019'!$G$1:$BK$1,0))/SUMIFS(Summary!$D:$D,Summary!$A:$A,'Buying nGRPs'!$A46),"")</f>
        <v/>
      </c>
      <c r="V46" s="158" t="str">
        <f>IFERROR(INDEX('Jan 2019'!$G$3:$BK$160,MATCH('Buying nGRPs'!$A46,'Jan 2019'!$A$3:$A$157,0),MATCH('Buying nGRPs'!V$9,'Jan 2019'!$G$1:$BK$1,0))/SUMIFS(Summary!$D:$D,Summary!$A:$A,'Buying nGRPs'!$A46),"")</f>
        <v/>
      </c>
      <c r="W46" s="158" t="str">
        <f>IFERROR(INDEX('Jan 2019'!$G$3:$BK$160,MATCH('Buying nGRPs'!$A46,'Jan 2019'!$A$3:$A$157,0),MATCH('Buying nGRPs'!W$9,'Jan 2019'!$G$1:$BK$1,0))/SUMIFS(Summary!$D:$D,Summary!$A:$A,'Buying nGRPs'!$A46),"")</f>
        <v/>
      </c>
      <c r="X46" s="158" t="str">
        <f>IFERROR(INDEX('Jan 2019'!$G$3:$BK$160,MATCH('Buying nGRPs'!$A46,'Jan 2019'!$A$3:$A$157,0),MATCH('Buying nGRPs'!X$9,'Jan 2019'!$G$1:$BK$1,0))/SUMIFS(Summary!$D:$D,Summary!$A:$A,'Buying nGRPs'!$A46),"")</f>
        <v/>
      </c>
      <c r="Y46" s="158" t="str">
        <f>IFERROR(INDEX('Jan 2019'!$G$3:$BK$160,MATCH('Buying nGRPs'!$A46,'Jan 2019'!$A$3:$A$157,0),MATCH('Buying nGRPs'!Y$9,'Jan 2019'!$G$1:$BK$1,0))/SUMIFS(Summary!$D:$D,Summary!$A:$A,'Buying nGRPs'!$A46),"")</f>
        <v/>
      </c>
      <c r="Z46" s="158" t="str">
        <f>IFERROR(INDEX('Jan 2019'!$G$3:$BK$160,MATCH('Buying nGRPs'!$A46,'Jan 2019'!$A$3:$A$157,0),MATCH('Buying nGRPs'!Z$9,'Jan 2019'!$G$1:$BK$1,0))/SUMIFS(Summary!$D:$D,Summary!$A:$A,'Buying nGRPs'!$A46),"")</f>
        <v/>
      </c>
      <c r="AA46" s="158" t="str">
        <f>IFERROR(INDEX('Jan 2019'!$G$3:$BK$160,MATCH('Buying nGRPs'!$A46,'Jan 2019'!$A$3:$A$157,0),MATCH('Buying nGRPs'!AA$9,'Jan 2019'!$G$1:$BK$1,0))/SUMIFS(Summary!$D:$D,Summary!$A:$A,'Buying nGRPs'!$A46),"")</f>
        <v/>
      </c>
      <c r="AB46" s="158" t="str">
        <f>IFERROR(INDEX('Jan 2019'!$G$3:$BK$160,MATCH('Buying nGRPs'!$A46,'Jan 2019'!$A$3:$A$157,0),MATCH('Buying nGRPs'!AB$9,'Jan 2019'!$G$1:$BK$1,0))/SUMIFS(Summary!$D:$D,Summary!$A:$A,'Buying nGRPs'!$A46),"")</f>
        <v/>
      </c>
      <c r="AC46" s="158">
        <f>IFERROR(INDEX('Jan 2019'!$G$3:$BK$160,MATCH('Buying nGRPs'!$A46,'Jan 2019'!$A$3:$A$157,0),MATCH('Buying nGRPs'!AC$9,'Jan 2019'!$G$1:$BK$1,0))/SUMIFS(Summary!$D:$D,Summary!$A:$A,'Buying nGRPs'!$A46),"")</f>
        <v>0</v>
      </c>
      <c r="AD46" s="158">
        <f>IFERROR(INDEX('Jan 2019'!$G$3:$BK$160,MATCH('Buying nGRPs'!$A46,'Jan 2019'!$A$3:$A$157,0),MATCH('Buying nGRPs'!AD$9,'Jan 2019'!$G$1:$BK$1,0))/SUMIFS(Summary!$D:$D,Summary!$A:$A,'Buying nGRPs'!$A46),"")</f>
        <v>0</v>
      </c>
      <c r="AE46" s="158" t="str">
        <f>IFERROR(INDEX('Jan 2019'!$G$3:$BK$160,MATCH('Buying nGRPs'!$A46,'Jan 2019'!$A$3:$A$157,0),MATCH('Buying nGRPs'!AE$9,'Jan 2019'!$G$1:$BK$1,0))/SUMIFS(Summary!$D:$D,Summary!$A:$A,'Buying nGRPs'!$A46),"")</f>
        <v/>
      </c>
      <c r="AF46" s="158" t="str">
        <f>IFERROR(INDEX('Jan 2019'!$G$3:$BK$160,MATCH('Buying nGRPs'!$A46,'Jan 2019'!$A$3:$A$157,0),MATCH('Buying nGRPs'!AF$9,'Jan 2019'!$G$1:$BK$1,0))/SUMIFS(Summary!$D:$D,Summary!$A:$A,'Buying nGRPs'!$A46),"")</f>
        <v/>
      </c>
      <c r="AG46" s="158" t="str">
        <f>IFERROR(INDEX('Jan 2019'!$G$3:$BK$160,MATCH('Buying nGRPs'!$A46,'Jan 2019'!$A$3:$A$157,0),MATCH('Buying nGRPs'!AG$9,'Jan 2019'!$G$1:$BK$1,0))/SUMIFS(Summary!$D:$D,Summary!$A:$A,'Buying nGRPs'!$A46),"")</f>
        <v/>
      </c>
      <c r="AH46" s="158">
        <f>IFERROR(INDEX('Jan 2019'!$G$3:$BK$160,MATCH('Buying nGRPs'!$A46,'Jan 2019'!$A$3:$A$157,0),MATCH('Buying nGRPs'!AH$9,'Jan 2019'!$G$1:$BK$1,0))/SUMIFS(Summary!$D:$D,Summary!$A:$A,'Buying nGRPs'!$A46),"")</f>
        <v>0.32</v>
      </c>
      <c r="AI46" s="158" t="str">
        <f>IFERROR(INDEX('Jan 2019'!$G$3:$BK$160,MATCH('Buying nGRPs'!$A46,'Jan 2019'!$A$3:$A$157,0),MATCH('Buying nGRPs'!AI$9,'Jan 2019'!$G$1:$BK$1,0))/SUMIFS(Summary!$D:$D,Summary!$A:$A,'Buying nGRPs'!$A46),"")</f>
        <v/>
      </c>
      <c r="AJ46" s="158" t="str">
        <f>IFERROR(INDEX('Jan 2019'!$G$3:$BK$160,MATCH('Buying nGRPs'!$A46,'Jan 2019'!$A$3:$A$157,0),MATCH('Buying nGRPs'!AJ$9,'Jan 2019'!$G$1:$BK$1,0))/SUMIFS(Summary!$D:$D,Summary!$A:$A,'Buying nGRPs'!$A46),"")</f>
        <v/>
      </c>
      <c r="AK46" s="158">
        <f>IFERROR(INDEX('Jan 2019'!$G$3:$BK$160,MATCH('Buying nGRPs'!$A46,'Jan 2019'!$A$3:$A$157,0),MATCH('Buying nGRPs'!AK$9,'Jan 2019'!$G$1:$BK$1,0))/SUMIFS(Summary!$D:$D,Summary!$A:$A,'Buying nGRPs'!$A46),"")</f>
        <v>0</v>
      </c>
      <c r="AL46" s="158">
        <f>IFERROR(INDEX('Jan 2019'!$G$3:$BK$160,MATCH('Buying nGRPs'!$A46,'Jan 2019'!$A$3:$A$157,0),MATCH('Buying nGRPs'!AL$9,'Jan 2019'!$G$1:$BK$1,0))/SUMIFS(Summary!$D:$D,Summary!$A:$A,'Buying nGRPs'!$A46),"")</f>
        <v>0</v>
      </c>
      <c r="AM46" s="158" t="str">
        <f>IFERROR(INDEX('Jan 2019'!$G$3:$BK$160,MATCH('Buying nGRPs'!$A46,'Jan 2019'!$A$3:$A$157,0),MATCH('Buying nGRPs'!AM$9,'Jan 2019'!$G$1:$BK$1,0))/SUMIFS(Summary!$D:$D,Summary!$A:$A,'Buying nGRPs'!$A46),"")</f>
        <v/>
      </c>
      <c r="AN46" s="158">
        <f>IFERROR(INDEX('Jan 2019'!$G$3:$BK$160,MATCH('Buying nGRPs'!$A46,'Jan 2019'!$A$3:$A$157,0),MATCH('Buying nGRPs'!AN$9,'Jan 2019'!$G$1:$BK$1,0))/SUMIFS(Summary!$D:$D,Summary!$A:$A,'Buying nGRPs'!$A46),"")</f>
        <v>0</v>
      </c>
      <c r="AO46" s="158">
        <f>IFERROR(INDEX('Jan 2019'!$G$3:$BK$160,MATCH('Buying nGRPs'!$A46,'Jan 2019'!$A$3:$A$157,0),MATCH('Buying nGRPs'!AO$9,'Jan 2019'!$G$1:$BK$1,0))/SUMIFS(Summary!$D:$D,Summary!$A:$A,'Buying nGRPs'!$A46),"")</f>
        <v>0</v>
      </c>
      <c r="AP46" s="158" t="str">
        <f>IFERROR(INDEX('Jan 2019'!$G$3:$BK$160,MATCH('Buying nGRPs'!$A46,'Jan 2019'!$A$3:$A$157,0),MATCH('Buying nGRPs'!AP$9,'Jan 2019'!$G$1:$BK$1,0))/SUMIFS(Summary!$D:$D,Summary!$A:$A,'Buying nGRPs'!$A46),"")</f>
        <v/>
      </c>
      <c r="AQ46" s="158" t="str">
        <f>IFERROR(INDEX('Jan 2019'!$G$3:$BK$160,MATCH('Buying nGRPs'!$A46,'Jan 2019'!$A$3:$A$157,0),MATCH('Buying nGRPs'!AQ$9,'Jan 2019'!$G$1:$BK$1,0))/SUMIFS(Summary!$D:$D,Summary!$A:$A,'Buying nGRPs'!$A46),"")</f>
        <v/>
      </c>
      <c r="AR46" s="158">
        <f>IFERROR(INDEX('Jan 2019'!$G$3:$BK$160,MATCH('Buying nGRPs'!$A46,'Jan 2019'!$A$3:$A$157,0),MATCH('Buying nGRPs'!AR$9,'Jan 2019'!$G$1:$BK$1,0))/SUMIFS(Summary!$D:$D,Summary!$A:$A,'Buying nGRPs'!$A46),"")</f>
        <v>0</v>
      </c>
      <c r="AS46" s="158" t="str">
        <f>IFERROR(INDEX('Jan 2019'!$G$3:$BK$160,MATCH('Buying nGRPs'!$A46,'Jan 2019'!$A$3:$A$157,0),MATCH('Buying nGRPs'!AS$9,'Jan 2019'!$G$1:$BK$1,0))/SUMIFS(Summary!$D:$D,Summary!$A:$A,'Buying nGRPs'!$A46),"")</f>
        <v/>
      </c>
      <c r="AT46" s="158" t="str">
        <f>IFERROR(INDEX('Jan 2019'!$G$3:$BK$160,MATCH('Buying nGRPs'!$A46,'Jan 2019'!$A$3:$A$157,0),MATCH('Buying nGRPs'!AT$9,'Jan 2019'!$G$1:$BK$1,0))/SUMIFS(Summary!$D:$D,Summary!$A:$A,'Buying nGRPs'!$A46),"")</f>
        <v/>
      </c>
      <c r="AU46" s="158" t="str">
        <f>IFERROR(INDEX('Jan 2019'!$G$3:$BK$160,MATCH('Buying nGRPs'!$A46,'Jan 2019'!$A$3:$A$157,0),MATCH('Buying nGRPs'!AU$9,'Jan 2019'!$G$1:$BK$1,0))/SUMIFS(Summary!$D:$D,Summary!$A:$A,'Buying nGRPs'!$A46),"")</f>
        <v/>
      </c>
      <c r="AV46" s="158" t="str">
        <f>IFERROR(INDEX('Jan 2019'!$G$3:$BK$160,MATCH('Buying nGRPs'!$A46,'Jan 2019'!$A$3:$A$157,0),MATCH('Buying nGRPs'!AV$9,'Jan 2019'!$G$1:$BK$1,0))/SUMIFS(Summary!$D:$D,Summary!$A:$A,'Buying nGRPs'!$A46),"")</f>
        <v/>
      </c>
      <c r="AW46" s="158" t="str">
        <f>IFERROR(INDEX('Jan 2019'!$G$3:$BK$160,MATCH('Buying nGRPs'!$A46,'Jan 2019'!$A$3:$A$157,0),MATCH('Buying nGRPs'!AW$9,'Jan 2019'!$G$1:$BK$1,0))/SUMIFS(Summary!$D:$D,Summary!$A:$A,'Buying nGRPs'!$A46),"")</f>
        <v/>
      </c>
      <c r="AX46" s="158">
        <f>IFERROR(INDEX('Jan 2019'!$G$3:$BK$160,MATCH('Buying nGRPs'!$A46,'Jan 2019'!$A$3:$A$157,0),MATCH('Buying nGRPs'!AX$9,'Jan 2019'!$G$1:$BK$1,0))/SUMIFS(Summary!$D:$D,Summary!$A:$A,'Buying nGRPs'!$A46),"")</f>
        <v>0</v>
      </c>
      <c r="AY46" s="158">
        <f>IFERROR(INDEX('Jan 2019'!$G$3:$BK$160,MATCH('Buying nGRPs'!$A46,'Jan 2019'!$A$3:$A$157,0),MATCH('Buying nGRPs'!AY$9,'Jan 2019'!$G$1:$BK$1,0))/SUMIFS(Summary!$D:$D,Summary!$A:$A,'Buying nGRPs'!$A46),"")</f>
        <v>0</v>
      </c>
      <c r="AZ46" s="158">
        <f>IFERROR(INDEX('Jan 2019'!$G$3:$BK$160,MATCH('Buying nGRPs'!$A46,'Jan 2019'!$A$3:$A$157,0),MATCH('Buying nGRPs'!AZ$9,'Jan 2019'!$G$1:$BK$1,0))/SUMIFS(Summary!$D:$D,Summary!$A:$A,'Buying nGRPs'!$A46),"")</f>
        <v>0</v>
      </c>
      <c r="BA46" s="158">
        <f>IFERROR(INDEX('Jan 2019'!$G$3:$BK$160,MATCH('Buying nGRPs'!$A46,'Jan 2019'!$A$3:$A$157,0),MATCH('Buying nGRPs'!BA$9,'Jan 2019'!$G$1:$BK$1,0))/SUMIFS(Summary!$D:$D,Summary!$A:$A,'Buying nGRPs'!$A46),"")</f>
        <v>0</v>
      </c>
      <c r="BB46" s="11">
        <f t="shared" si="44"/>
        <v>0.32</v>
      </c>
      <c r="BC46" s="11"/>
      <c r="BD46" s="109">
        <f t="shared" si="45"/>
        <v>-0.32</v>
      </c>
    </row>
    <row r="47" spans="1:57" ht="15" x14ac:dyDescent="0.3">
      <c r="A47" s="80" t="s">
        <v>65</v>
      </c>
      <c r="B47" s="105">
        <f t="shared" si="40"/>
        <v>0.35</v>
      </c>
      <c r="C47" s="192">
        <f t="shared" si="41"/>
        <v>3.4999999999999998E-7</v>
      </c>
      <c r="D47" s="48">
        <f t="shared" si="42"/>
        <v>0</v>
      </c>
      <c r="E47" s="138">
        <f t="shared" si="43"/>
        <v>-0.35</v>
      </c>
      <c r="F47" s="95" t="s">
        <v>65</v>
      </c>
      <c r="G47" s="158" t="str">
        <f>IFERROR(INDEX('Jan 2019'!$G$3:$BK$160,MATCH('Buying nGRPs'!$A47,'Jan 2019'!$A$3:$A$157,0),MATCH('Buying nGRPs'!G$9,'Jan 2019'!$G$1:$BK$1,0))/SUMIFS(Summary!$D:$D,Summary!$A:$A,'Buying nGRPs'!$A47),"")</f>
        <v/>
      </c>
      <c r="H47" s="158" t="str">
        <f>IFERROR(INDEX('Jan 2019'!$G$3:$BK$160,MATCH('Buying nGRPs'!$A47,'Jan 2019'!$A$3:$A$157,0),MATCH('Buying nGRPs'!H$9,'Jan 2019'!$G$1:$BK$1,0))/SUMIFS(Summary!$D:$D,Summary!$A:$A,'Buying nGRPs'!$A47),"")</f>
        <v/>
      </c>
      <c r="I47" s="158" t="str">
        <f>IFERROR(INDEX('Jan 2019'!$G$3:$BK$160,MATCH('Buying nGRPs'!$A47,'Jan 2019'!$A$3:$A$157,0),MATCH('Buying nGRPs'!I$9,'Jan 2019'!$G$1:$BK$1,0))/SUMIFS(Summary!$D:$D,Summary!$A:$A,'Buying nGRPs'!$A47),"")</f>
        <v/>
      </c>
      <c r="J47" s="158">
        <f>IFERROR(INDEX('Jan 2019'!$G$3:$BK$160,MATCH('Buying nGRPs'!$A47,'Jan 2019'!$A$3:$A$157,0),MATCH('Buying nGRPs'!J$9,'Jan 2019'!$G$1:$BK$1,0))/SUMIFS(Summary!$D:$D,Summary!$A:$A,'Buying nGRPs'!$A47),"")</f>
        <v>0</v>
      </c>
      <c r="K47" s="158" t="str">
        <f>IFERROR(INDEX('Jan 2019'!$G$3:$BK$160,MATCH('Buying nGRPs'!$A47,'Jan 2019'!$A$3:$A$157,0),MATCH('Buying nGRPs'!K$9,'Jan 2019'!$G$1:$BK$1,0))/SUMIFS(Summary!$D:$D,Summary!$A:$A,'Buying nGRPs'!$A47),"")</f>
        <v/>
      </c>
      <c r="L47" s="158" t="str">
        <f>IFERROR(INDEX('Jan 2019'!$G$3:$BK$160,MATCH('Buying nGRPs'!$A47,'Jan 2019'!$A$3:$A$157,0),MATCH('Buying nGRPs'!L$9,'Jan 2019'!$G$1:$BK$1,0))/SUMIFS(Summary!$D:$D,Summary!$A:$A,'Buying nGRPs'!$A47),"")</f>
        <v/>
      </c>
      <c r="M47" s="158" t="str">
        <f>IFERROR(INDEX('Jan 2019'!$G$3:$BK$160,MATCH('Buying nGRPs'!$A47,'Jan 2019'!$A$3:$A$157,0),MATCH('Buying nGRPs'!M$9,'Jan 2019'!$G$1:$BK$1,0))/SUMIFS(Summary!$D:$D,Summary!$A:$A,'Buying nGRPs'!$A47),"")</f>
        <v/>
      </c>
      <c r="N47" s="158" t="str">
        <f>IFERROR(INDEX('Jan 2019'!$G$3:$BK$160,MATCH('Buying nGRPs'!$A47,'Jan 2019'!$A$3:$A$157,0),MATCH('Buying nGRPs'!N$9,'Jan 2019'!$G$1:$BK$1,0))/SUMIFS(Summary!$D:$D,Summary!$A:$A,'Buying nGRPs'!$A47),"")</f>
        <v/>
      </c>
      <c r="O47" s="158" t="str">
        <f>IFERROR(INDEX('Jan 2019'!$G$3:$BK$160,MATCH('Buying nGRPs'!$A47,'Jan 2019'!$A$3:$A$157,0),MATCH('Buying nGRPs'!O$9,'Jan 2019'!$G$1:$BK$1,0))/SUMIFS(Summary!$D:$D,Summary!$A:$A,'Buying nGRPs'!$A47),"")</f>
        <v/>
      </c>
      <c r="P47" s="158" t="str">
        <f>IFERROR(INDEX('Jan 2019'!$G$3:$BK$160,MATCH('Buying nGRPs'!$A47,'Jan 2019'!$A$3:$A$157,0),MATCH('Buying nGRPs'!P$9,'Jan 2019'!$G$1:$BK$1,0))/SUMIFS(Summary!$D:$D,Summary!$A:$A,'Buying nGRPs'!$A47),"")</f>
        <v/>
      </c>
      <c r="Q47" s="158" t="str">
        <f>IFERROR(INDEX('Jan 2019'!$G$3:$BK$160,MATCH('Buying nGRPs'!$A47,'Jan 2019'!$A$3:$A$157,0),MATCH('Buying nGRPs'!Q$9,'Jan 2019'!$G$1:$BK$1,0))/SUMIFS(Summary!$D:$D,Summary!$A:$A,'Buying nGRPs'!$A47),"")</f>
        <v/>
      </c>
      <c r="R47" s="158" t="str">
        <f>IFERROR(INDEX('Jan 2019'!$G$3:$BK$160,MATCH('Buying nGRPs'!$A47,'Jan 2019'!$A$3:$A$157,0),MATCH('Buying nGRPs'!R$9,'Jan 2019'!$G$1:$BK$1,0))/SUMIFS(Summary!$D:$D,Summary!$A:$A,'Buying nGRPs'!$A47),"")</f>
        <v/>
      </c>
      <c r="S47" s="158" t="str">
        <f>IFERROR(INDEX('Jan 2019'!$G$3:$BK$160,MATCH('Buying nGRPs'!$A47,'Jan 2019'!$A$3:$A$157,0),MATCH('Buying nGRPs'!S$9,'Jan 2019'!$G$1:$BK$1,0))/SUMIFS(Summary!$D:$D,Summary!$A:$A,'Buying nGRPs'!$A47),"")</f>
        <v/>
      </c>
      <c r="T47" s="158" t="str">
        <f>IFERROR(INDEX('Jan 2019'!$G$3:$BK$160,MATCH('Buying nGRPs'!$A47,'Jan 2019'!$A$3:$A$157,0),MATCH('Buying nGRPs'!T$9,'Jan 2019'!$G$1:$BK$1,0))/SUMIFS(Summary!$D:$D,Summary!$A:$A,'Buying nGRPs'!$A47),"")</f>
        <v/>
      </c>
      <c r="U47" s="158" t="str">
        <f>IFERROR(INDEX('Jan 2019'!$G$3:$BK$160,MATCH('Buying nGRPs'!$A47,'Jan 2019'!$A$3:$A$157,0),MATCH('Buying nGRPs'!U$9,'Jan 2019'!$G$1:$BK$1,0))/SUMIFS(Summary!$D:$D,Summary!$A:$A,'Buying nGRPs'!$A47),"")</f>
        <v/>
      </c>
      <c r="V47" s="158" t="str">
        <f>IFERROR(INDEX('Jan 2019'!$G$3:$BK$160,MATCH('Buying nGRPs'!$A47,'Jan 2019'!$A$3:$A$157,0),MATCH('Buying nGRPs'!V$9,'Jan 2019'!$G$1:$BK$1,0))/SUMIFS(Summary!$D:$D,Summary!$A:$A,'Buying nGRPs'!$A47),"")</f>
        <v/>
      </c>
      <c r="W47" s="158" t="str">
        <f>IFERROR(INDEX('Jan 2019'!$G$3:$BK$160,MATCH('Buying nGRPs'!$A47,'Jan 2019'!$A$3:$A$157,0),MATCH('Buying nGRPs'!W$9,'Jan 2019'!$G$1:$BK$1,0))/SUMIFS(Summary!$D:$D,Summary!$A:$A,'Buying nGRPs'!$A47),"")</f>
        <v/>
      </c>
      <c r="X47" s="158" t="str">
        <f>IFERROR(INDEX('Jan 2019'!$G$3:$BK$160,MATCH('Buying nGRPs'!$A47,'Jan 2019'!$A$3:$A$157,0),MATCH('Buying nGRPs'!X$9,'Jan 2019'!$G$1:$BK$1,0))/SUMIFS(Summary!$D:$D,Summary!$A:$A,'Buying nGRPs'!$A47),"")</f>
        <v/>
      </c>
      <c r="Y47" s="158" t="str">
        <f>IFERROR(INDEX('Jan 2019'!$G$3:$BK$160,MATCH('Buying nGRPs'!$A47,'Jan 2019'!$A$3:$A$157,0),MATCH('Buying nGRPs'!Y$9,'Jan 2019'!$G$1:$BK$1,0))/SUMIFS(Summary!$D:$D,Summary!$A:$A,'Buying nGRPs'!$A47),"")</f>
        <v/>
      </c>
      <c r="Z47" s="158" t="str">
        <f>IFERROR(INDEX('Jan 2019'!$G$3:$BK$160,MATCH('Buying nGRPs'!$A47,'Jan 2019'!$A$3:$A$157,0),MATCH('Buying nGRPs'!Z$9,'Jan 2019'!$G$1:$BK$1,0))/SUMIFS(Summary!$D:$D,Summary!$A:$A,'Buying nGRPs'!$A47),"")</f>
        <v/>
      </c>
      <c r="AA47" s="158" t="str">
        <f>IFERROR(INDEX('Jan 2019'!$G$3:$BK$160,MATCH('Buying nGRPs'!$A47,'Jan 2019'!$A$3:$A$157,0),MATCH('Buying nGRPs'!AA$9,'Jan 2019'!$G$1:$BK$1,0))/SUMIFS(Summary!$D:$D,Summary!$A:$A,'Buying nGRPs'!$A47),"")</f>
        <v/>
      </c>
      <c r="AB47" s="158" t="str">
        <f>IFERROR(INDEX('Jan 2019'!$G$3:$BK$160,MATCH('Buying nGRPs'!$A47,'Jan 2019'!$A$3:$A$157,0),MATCH('Buying nGRPs'!AB$9,'Jan 2019'!$G$1:$BK$1,0))/SUMIFS(Summary!$D:$D,Summary!$A:$A,'Buying nGRPs'!$A47),"")</f>
        <v/>
      </c>
      <c r="AC47" s="158">
        <f>IFERROR(INDEX('Jan 2019'!$G$3:$BK$160,MATCH('Buying nGRPs'!$A47,'Jan 2019'!$A$3:$A$157,0),MATCH('Buying nGRPs'!AC$9,'Jan 2019'!$G$1:$BK$1,0))/SUMIFS(Summary!$D:$D,Summary!$A:$A,'Buying nGRPs'!$A47),"")</f>
        <v>0</v>
      </c>
      <c r="AD47" s="158">
        <f>IFERROR(INDEX('Jan 2019'!$G$3:$BK$160,MATCH('Buying nGRPs'!$A47,'Jan 2019'!$A$3:$A$157,0),MATCH('Buying nGRPs'!AD$9,'Jan 2019'!$G$1:$BK$1,0))/SUMIFS(Summary!$D:$D,Summary!$A:$A,'Buying nGRPs'!$A47),"")</f>
        <v>0.2</v>
      </c>
      <c r="AE47" s="158" t="str">
        <f>IFERROR(INDEX('Jan 2019'!$G$3:$BK$160,MATCH('Buying nGRPs'!$A47,'Jan 2019'!$A$3:$A$157,0),MATCH('Buying nGRPs'!AE$9,'Jan 2019'!$G$1:$BK$1,0))/SUMIFS(Summary!$D:$D,Summary!$A:$A,'Buying nGRPs'!$A47),"")</f>
        <v/>
      </c>
      <c r="AF47" s="158" t="str">
        <f>IFERROR(INDEX('Jan 2019'!$G$3:$BK$160,MATCH('Buying nGRPs'!$A47,'Jan 2019'!$A$3:$A$157,0),MATCH('Buying nGRPs'!AF$9,'Jan 2019'!$G$1:$BK$1,0))/SUMIFS(Summary!$D:$D,Summary!$A:$A,'Buying nGRPs'!$A47),"")</f>
        <v/>
      </c>
      <c r="AG47" s="158" t="str">
        <f>IFERROR(INDEX('Jan 2019'!$G$3:$BK$160,MATCH('Buying nGRPs'!$A47,'Jan 2019'!$A$3:$A$157,0),MATCH('Buying nGRPs'!AG$9,'Jan 2019'!$G$1:$BK$1,0))/SUMIFS(Summary!$D:$D,Summary!$A:$A,'Buying nGRPs'!$A47),"")</f>
        <v/>
      </c>
      <c r="AH47" s="158">
        <f>IFERROR(INDEX('Jan 2019'!$G$3:$BK$160,MATCH('Buying nGRPs'!$A47,'Jan 2019'!$A$3:$A$157,0),MATCH('Buying nGRPs'!AH$9,'Jan 2019'!$G$1:$BK$1,0))/SUMIFS(Summary!$D:$D,Summary!$A:$A,'Buying nGRPs'!$A47),"")</f>
        <v>0.15</v>
      </c>
      <c r="AI47" s="158" t="str">
        <f>IFERROR(INDEX('Jan 2019'!$G$3:$BK$160,MATCH('Buying nGRPs'!$A47,'Jan 2019'!$A$3:$A$157,0),MATCH('Buying nGRPs'!AI$9,'Jan 2019'!$G$1:$BK$1,0))/SUMIFS(Summary!$D:$D,Summary!$A:$A,'Buying nGRPs'!$A47),"")</f>
        <v/>
      </c>
      <c r="AJ47" s="158" t="str">
        <f>IFERROR(INDEX('Jan 2019'!$G$3:$BK$160,MATCH('Buying nGRPs'!$A47,'Jan 2019'!$A$3:$A$157,0),MATCH('Buying nGRPs'!AJ$9,'Jan 2019'!$G$1:$BK$1,0))/SUMIFS(Summary!$D:$D,Summary!$A:$A,'Buying nGRPs'!$A47),"")</f>
        <v/>
      </c>
      <c r="AK47" s="158">
        <f>IFERROR(INDEX('Jan 2019'!$G$3:$BK$160,MATCH('Buying nGRPs'!$A47,'Jan 2019'!$A$3:$A$157,0),MATCH('Buying nGRPs'!AK$9,'Jan 2019'!$G$1:$BK$1,0))/SUMIFS(Summary!$D:$D,Summary!$A:$A,'Buying nGRPs'!$A47),"")</f>
        <v>0</v>
      </c>
      <c r="AL47" s="158">
        <f>IFERROR(INDEX('Jan 2019'!$G$3:$BK$160,MATCH('Buying nGRPs'!$A47,'Jan 2019'!$A$3:$A$157,0),MATCH('Buying nGRPs'!AL$9,'Jan 2019'!$G$1:$BK$1,0))/SUMIFS(Summary!$D:$D,Summary!$A:$A,'Buying nGRPs'!$A47),"")</f>
        <v>0</v>
      </c>
      <c r="AM47" s="158" t="str">
        <f>IFERROR(INDEX('Jan 2019'!$G$3:$BK$160,MATCH('Buying nGRPs'!$A47,'Jan 2019'!$A$3:$A$157,0),MATCH('Buying nGRPs'!AM$9,'Jan 2019'!$G$1:$BK$1,0))/SUMIFS(Summary!$D:$D,Summary!$A:$A,'Buying nGRPs'!$A47),"")</f>
        <v/>
      </c>
      <c r="AN47" s="158">
        <f>IFERROR(INDEX('Jan 2019'!$G$3:$BK$160,MATCH('Buying nGRPs'!$A47,'Jan 2019'!$A$3:$A$157,0),MATCH('Buying nGRPs'!AN$9,'Jan 2019'!$G$1:$BK$1,0))/SUMIFS(Summary!$D:$D,Summary!$A:$A,'Buying nGRPs'!$A47),"")</f>
        <v>0</v>
      </c>
      <c r="AO47" s="158">
        <f>IFERROR(INDEX('Jan 2019'!$G$3:$BK$160,MATCH('Buying nGRPs'!$A47,'Jan 2019'!$A$3:$A$157,0),MATCH('Buying nGRPs'!AO$9,'Jan 2019'!$G$1:$BK$1,0))/SUMIFS(Summary!$D:$D,Summary!$A:$A,'Buying nGRPs'!$A47),"")</f>
        <v>0</v>
      </c>
      <c r="AP47" s="158" t="str">
        <f>IFERROR(INDEX('Jan 2019'!$G$3:$BK$160,MATCH('Buying nGRPs'!$A47,'Jan 2019'!$A$3:$A$157,0),MATCH('Buying nGRPs'!AP$9,'Jan 2019'!$G$1:$BK$1,0))/SUMIFS(Summary!$D:$D,Summary!$A:$A,'Buying nGRPs'!$A47),"")</f>
        <v/>
      </c>
      <c r="AQ47" s="158" t="str">
        <f>IFERROR(INDEX('Jan 2019'!$G$3:$BK$160,MATCH('Buying nGRPs'!$A47,'Jan 2019'!$A$3:$A$157,0),MATCH('Buying nGRPs'!AQ$9,'Jan 2019'!$G$1:$BK$1,0))/SUMIFS(Summary!$D:$D,Summary!$A:$A,'Buying nGRPs'!$A47),"")</f>
        <v/>
      </c>
      <c r="AR47" s="158">
        <f>IFERROR(INDEX('Jan 2019'!$G$3:$BK$160,MATCH('Buying nGRPs'!$A47,'Jan 2019'!$A$3:$A$157,0),MATCH('Buying nGRPs'!AR$9,'Jan 2019'!$G$1:$BK$1,0))/SUMIFS(Summary!$D:$D,Summary!$A:$A,'Buying nGRPs'!$A47),"")</f>
        <v>0</v>
      </c>
      <c r="AS47" s="158" t="str">
        <f>IFERROR(INDEX('Jan 2019'!$G$3:$BK$160,MATCH('Buying nGRPs'!$A47,'Jan 2019'!$A$3:$A$157,0),MATCH('Buying nGRPs'!AS$9,'Jan 2019'!$G$1:$BK$1,0))/SUMIFS(Summary!$D:$D,Summary!$A:$A,'Buying nGRPs'!$A47),"")</f>
        <v/>
      </c>
      <c r="AT47" s="158" t="str">
        <f>IFERROR(INDEX('Jan 2019'!$G$3:$BK$160,MATCH('Buying nGRPs'!$A47,'Jan 2019'!$A$3:$A$157,0),MATCH('Buying nGRPs'!AT$9,'Jan 2019'!$G$1:$BK$1,0))/SUMIFS(Summary!$D:$D,Summary!$A:$A,'Buying nGRPs'!$A47),"")</f>
        <v/>
      </c>
      <c r="AU47" s="158" t="str">
        <f>IFERROR(INDEX('Jan 2019'!$G$3:$BK$160,MATCH('Buying nGRPs'!$A47,'Jan 2019'!$A$3:$A$157,0),MATCH('Buying nGRPs'!AU$9,'Jan 2019'!$G$1:$BK$1,0))/SUMIFS(Summary!$D:$D,Summary!$A:$A,'Buying nGRPs'!$A47),"")</f>
        <v/>
      </c>
      <c r="AV47" s="158" t="str">
        <f>IFERROR(INDEX('Jan 2019'!$G$3:$BK$160,MATCH('Buying nGRPs'!$A47,'Jan 2019'!$A$3:$A$157,0),MATCH('Buying nGRPs'!AV$9,'Jan 2019'!$G$1:$BK$1,0))/SUMIFS(Summary!$D:$D,Summary!$A:$A,'Buying nGRPs'!$A47),"")</f>
        <v/>
      </c>
      <c r="AW47" s="158" t="str">
        <f>IFERROR(INDEX('Jan 2019'!$G$3:$BK$160,MATCH('Buying nGRPs'!$A47,'Jan 2019'!$A$3:$A$157,0),MATCH('Buying nGRPs'!AW$9,'Jan 2019'!$G$1:$BK$1,0))/SUMIFS(Summary!$D:$D,Summary!$A:$A,'Buying nGRPs'!$A47),"")</f>
        <v/>
      </c>
      <c r="AX47" s="158">
        <f>IFERROR(INDEX('Jan 2019'!$G$3:$BK$160,MATCH('Buying nGRPs'!$A47,'Jan 2019'!$A$3:$A$157,0),MATCH('Buying nGRPs'!AX$9,'Jan 2019'!$G$1:$BK$1,0))/SUMIFS(Summary!$D:$D,Summary!$A:$A,'Buying nGRPs'!$A47),"")</f>
        <v>0</v>
      </c>
      <c r="AY47" s="158">
        <f>IFERROR(INDEX('Jan 2019'!$G$3:$BK$160,MATCH('Buying nGRPs'!$A47,'Jan 2019'!$A$3:$A$157,0),MATCH('Buying nGRPs'!AY$9,'Jan 2019'!$G$1:$BK$1,0))/SUMIFS(Summary!$D:$D,Summary!$A:$A,'Buying nGRPs'!$A47),"")</f>
        <v>0</v>
      </c>
      <c r="AZ47" s="158">
        <f>IFERROR(INDEX('Jan 2019'!$G$3:$BK$160,MATCH('Buying nGRPs'!$A47,'Jan 2019'!$A$3:$A$157,0),MATCH('Buying nGRPs'!AZ$9,'Jan 2019'!$G$1:$BK$1,0))/SUMIFS(Summary!$D:$D,Summary!$A:$A,'Buying nGRPs'!$A47),"")</f>
        <v>0</v>
      </c>
      <c r="BA47" s="158">
        <f>IFERROR(INDEX('Jan 2019'!$G$3:$BK$160,MATCH('Buying nGRPs'!$A47,'Jan 2019'!$A$3:$A$157,0),MATCH('Buying nGRPs'!BA$9,'Jan 2019'!$G$1:$BK$1,0))/SUMIFS(Summary!$D:$D,Summary!$A:$A,'Buying nGRPs'!$A47),"")</f>
        <v>0</v>
      </c>
      <c r="BB47" s="11">
        <f t="shared" si="44"/>
        <v>0.35</v>
      </c>
      <c r="BC47" s="11"/>
      <c r="BD47" s="109">
        <f t="shared" si="45"/>
        <v>-0.35</v>
      </c>
    </row>
    <row r="48" spans="1:57" ht="15" x14ac:dyDescent="0.3">
      <c r="A48" s="80" t="s">
        <v>66</v>
      </c>
      <c r="B48" s="105">
        <f t="shared" si="40"/>
        <v>0.1875</v>
      </c>
      <c r="C48" s="192">
        <f t="shared" si="41"/>
        <v>1.875E-7</v>
      </c>
      <c r="D48" s="48">
        <f t="shared" si="42"/>
        <v>0</v>
      </c>
      <c r="E48" s="138">
        <f t="shared" si="43"/>
        <v>-0.1875</v>
      </c>
      <c r="F48" s="93" t="s">
        <v>66</v>
      </c>
      <c r="G48" s="158" t="str">
        <f>IFERROR(INDEX('Jan 2019'!$G$3:$BK$160,MATCH('Buying nGRPs'!$A48,'Jan 2019'!$A$3:$A$157,0),MATCH('Buying nGRPs'!G$9,'Jan 2019'!$G$1:$BK$1,0))/SUMIFS(Summary!$D:$D,Summary!$A:$A,'Buying nGRPs'!$A48),"")</f>
        <v/>
      </c>
      <c r="H48" s="158" t="str">
        <f>IFERROR(INDEX('Jan 2019'!$G$3:$BK$160,MATCH('Buying nGRPs'!$A48,'Jan 2019'!$A$3:$A$157,0),MATCH('Buying nGRPs'!H$9,'Jan 2019'!$G$1:$BK$1,0))/SUMIFS(Summary!$D:$D,Summary!$A:$A,'Buying nGRPs'!$A48),"")</f>
        <v/>
      </c>
      <c r="I48" s="158" t="str">
        <f>IFERROR(INDEX('Jan 2019'!$G$3:$BK$160,MATCH('Buying nGRPs'!$A48,'Jan 2019'!$A$3:$A$157,0),MATCH('Buying nGRPs'!I$9,'Jan 2019'!$G$1:$BK$1,0))/SUMIFS(Summary!$D:$D,Summary!$A:$A,'Buying nGRPs'!$A48),"")</f>
        <v/>
      </c>
      <c r="J48" s="158">
        <f>IFERROR(INDEX('Jan 2019'!$G$3:$BK$160,MATCH('Buying nGRPs'!$A48,'Jan 2019'!$A$3:$A$157,0),MATCH('Buying nGRPs'!J$9,'Jan 2019'!$G$1:$BK$1,0))/SUMIFS(Summary!$D:$D,Summary!$A:$A,'Buying nGRPs'!$A48),"")</f>
        <v>0</v>
      </c>
      <c r="K48" s="158" t="str">
        <f>IFERROR(INDEX('Jan 2019'!$G$3:$BK$160,MATCH('Buying nGRPs'!$A48,'Jan 2019'!$A$3:$A$157,0),MATCH('Buying nGRPs'!K$9,'Jan 2019'!$G$1:$BK$1,0))/SUMIFS(Summary!$D:$D,Summary!$A:$A,'Buying nGRPs'!$A48),"")</f>
        <v/>
      </c>
      <c r="L48" s="158" t="str">
        <f>IFERROR(INDEX('Jan 2019'!$G$3:$BK$160,MATCH('Buying nGRPs'!$A48,'Jan 2019'!$A$3:$A$157,0),MATCH('Buying nGRPs'!L$9,'Jan 2019'!$G$1:$BK$1,0))/SUMIFS(Summary!$D:$D,Summary!$A:$A,'Buying nGRPs'!$A48),"")</f>
        <v/>
      </c>
      <c r="M48" s="158" t="str">
        <f>IFERROR(INDEX('Jan 2019'!$G$3:$BK$160,MATCH('Buying nGRPs'!$A48,'Jan 2019'!$A$3:$A$157,0),MATCH('Buying nGRPs'!M$9,'Jan 2019'!$G$1:$BK$1,0))/SUMIFS(Summary!$D:$D,Summary!$A:$A,'Buying nGRPs'!$A48),"")</f>
        <v/>
      </c>
      <c r="N48" s="158" t="str">
        <f>IFERROR(INDEX('Jan 2019'!$G$3:$BK$160,MATCH('Buying nGRPs'!$A48,'Jan 2019'!$A$3:$A$157,0),MATCH('Buying nGRPs'!N$9,'Jan 2019'!$G$1:$BK$1,0))/SUMIFS(Summary!$D:$D,Summary!$A:$A,'Buying nGRPs'!$A48),"")</f>
        <v/>
      </c>
      <c r="O48" s="158" t="str">
        <f>IFERROR(INDEX('Jan 2019'!$G$3:$BK$160,MATCH('Buying nGRPs'!$A48,'Jan 2019'!$A$3:$A$157,0),MATCH('Buying nGRPs'!O$9,'Jan 2019'!$G$1:$BK$1,0))/SUMIFS(Summary!$D:$D,Summary!$A:$A,'Buying nGRPs'!$A48),"")</f>
        <v/>
      </c>
      <c r="P48" s="158" t="str">
        <f>IFERROR(INDEX('Jan 2019'!$G$3:$BK$160,MATCH('Buying nGRPs'!$A48,'Jan 2019'!$A$3:$A$157,0),MATCH('Buying nGRPs'!P$9,'Jan 2019'!$G$1:$BK$1,0))/SUMIFS(Summary!$D:$D,Summary!$A:$A,'Buying nGRPs'!$A48),"")</f>
        <v/>
      </c>
      <c r="Q48" s="158" t="str">
        <f>IFERROR(INDEX('Jan 2019'!$G$3:$BK$160,MATCH('Buying nGRPs'!$A48,'Jan 2019'!$A$3:$A$157,0),MATCH('Buying nGRPs'!Q$9,'Jan 2019'!$G$1:$BK$1,0))/SUMIFS(Summary!$D:$D,Summary!$A:$A,'Buying nGRPs'!$A48),"")</f>
        <v/>
      </c>
      <c r="R48" s="158" t="str">
        <f>IFERROR(INDEX('Jan 2019'!$G$3:$BK$160,MATCH('Buying nGRPs'!$A48,'Jan 2019'!$A$3:$A$157,0),MATCH('Buying nGRPs'!R$9,'Jan 2019'!$G$1:$BK$1,0))/SUMIFS(Summary!$D:$D,Summary!$A:$A,'Buying nGRPs'!$A48),"")</f>
        <v/>
      </c>
      <c r="S48" s="158" t="str">
        <f>IFERROR(INDEX('Jan 2019'!$G$3:$BK$160,MATCH('Buying nGRPs'!$A48,'Jan 2019'!$A$3:$A$157,0),MATCH('Buying nGRPs'!S$9,'Jan 2019'!$G$1:$BK$1,0))/SUMIFS(Summary!$D:$D,Summary!$A:$A,'Buying nGRPs'!$A48),"")</f>
        <v/>
      </c>
      <c r="T48" s="158" t="str">
        <f>IFERROR(INDEX('Jan 2019'!$G$3:$BK$160,MATCH('Buying nGRPs'!$A48,'Jan 2019'!$A$3:$A$157,0),MATCH('Buying nGRPs'!T$9,'Jan 2019'!$G$1:$BK$1,0))/SUMIFS(Summary!$D:$D,Summary!$A:$A,'Buying nGRPs'!$A48),"")</f>
        <v/>
      </c>
      <c r="U48" s="158" t="str">
        <f>IFERROR(INDEX('Jan 2019'!$G$3:$BK$160,MATCH('Buying nGRPs'!$A48,'Jan 2019'!$A$3:$A$157,0),MATCH('Buying nGRPs'!U$9,'Jan 2019'!$G$1:$BK$1,0))/SUMIFS(Summary!$D:$D,Summary!$A:$A,'Buying nGRPs'!$A48),"")</f>
        <v/>
      </c>
      <c r="V48" s="158" t="str">
        <f>IFERROR(INDEX('Jan 2019'!$G$3:$BK$160,MATCH('Buying nGRPs'!$A48,'Jan 2019'!$A$3:$A$157,0),MATCH('Buying nGRPs'!V$9,'Jan 2019'!$G$1:$BK$1,0))/SUMIFS(Summary!$D:$D,Summary!$A:$A,'Buying nGRPs'!$A48),"")</f>
        <v/>
      </c>
      <c r="W48" s="158" t="str">
        <f>IFERROR(INDEX('Jan 2019'!$G$3:$BK$160,MATCH('Buying nGRPs'!$A48,'Jan 2019'!$A$3:$A$157,0),MATCH('Buying nGRPs'!W$9,'Jan 2019'!$G$1:$BK$1,0))/SUMIFS(Summary!$D:$D,Summary!$A:$A,'Buying nGRPs'!$A48),"")</f>
        <v/>
      </c>
      <c r="X48" s="158" t="str">
        <f>IFERROR(INDEX('Jan 2019'!$G$3:$BK$160,MATCH('Buying nGRPs'!$A48,'Jan 2019'!$A$3:$A$157,0),MATCH('Buying nGRPs'!X$9,'Jan 2019'!$G$1:$BK$1,0))/SUMIFS(Summary!$D:$D,Summary!$A:$A,'Buying nGRPs'!$A48),"")</f>
        <v/>
      </c>
      <c r="Y48" s="158" t="str">
        <f>IFERROR(INDEX('Jan 2019'!$G$3:$BK$160,MATCH('Buying nGRPs'!$A48,'Jan 2019'!$A$3:$A$157,0),MATCH('Buying nGRPs'!Y$9,'Jan 2019'!$G$1:$BK$1,0))/SUMIFS(Summary!$D:$D,Summary!$A:$A,'Buying nGRPs'!$A48),"")</f>
        <v/>
      </c>
      <c r="Z48" s="158" t="str">
        <f>IFERROR(INDEX('Jan 2019'!$G$3:$BK$160,MATCH('Buying nGRPs'!$A48,'Jan 2019'!$A$3:$A$157,0),MATCH('Buying nGRPs'!Z$9,'Jan 2019'!$G$1:$BK$1,0))/SUMIFS(Summary!$D:$D,Summary!$A:$A,'Buying nGRPs'!$A48),"")</f>
        <v/>
      </c>
      <c r="AA48" s="158" t="str">
        <f>IFERROR(INDEX('Jan 2019'!$G$3:$BK$160,MATCH('Buying nGRPs'!$A48,'Jan 2019'!$A$3:$A$157,0),MATCH('Buying nGRPs'!AA$9,'Jan 2019'!$G$1:$BK$1,0))/SUMIFS(Summary!$D:$D,Summary!$A:$A,'Buying nGRPs'!$A48),"")</f>
        <v/>
      </c>
      <c r="AB48" s="158" t="str">
        <f>IFERROR(INDEX('Jan 2019'!$G$3:$BK$160,MATCH('Buying nGRPs'!$A48,'Jan 2019'!$A$3:$A$157,0),MATCH('Buying nGRPs'!AB$9,'Jan 2019'!$G$1:$BK$1,0))/SUMIFS(Summary!$D:$D,Summary!$A:$A,'Buying nGRPs'!$A48),"")</f>
        <v/>
      </c>
      <c r="AC48" s="158">
        <f>IFERROR(INDEX('Jan 2019'!$G$3:$BK$160,MATCH('Buying nGRPs'!$A48,'Jan 2019'!$A$3:$A$157,0),MATCH('Buying nGRPs'!AC$9,'Jan 2019'!$G$1:$BK$1,0))/SUMIFS(Summary!$D:$D,Summary!$A:$A,'Buying nGRPs'!$A48),"")</f>
        <v>0</v>
      </c>
      <c r="AD48" s="158">
        <f>IFERROR(INDEX('Jan 2019'!$G$3:$BK$160,MATCH('Buying nGRPs'!$A48,'Jan 2019'!$A$3:$A$157,0),MATCH('Buying nGRPs'!AD$9,'Jan 2019'!$G$1:$BK$1,0))/SUMIFS(Summary!$D:$D,Summary!$A:$A,'Buying nGRPs'!$A48),"")</f>
        <v>0.1875</v>
      </c>
      <c r="AE48" s="158" t="str">
        <f>IFERROR(INDEX('Jan 2019'!$G$3:$BK$160,MATCH('Buying nGRPs'!$A48,'Jan 2019'!$A$3:$A$157,0),MATCH('Buying nGRPs'!AE$9,'Jan 2019'!$G$1:$BK$1,0))/SUMIFS(Summary!$D:$D,Summary!$A:$A,'Buying nGRPs'!$A48),"")</f>
        <v/>
      </c>
      <c r="AF48" s="158" t="str">
        <f>IFERROR(INDEX('Jan 2019'!$G$3:$BK$160,MATCH('Buying nGRPs'!$A48,'Jan 2019'!$A$3:$A$157,0),MATCH('Buying nGRPs'!AF$9,'Jan 2019'!$G$1:$BK$1,0))/SUMIFS(Summary!$D:$D,Summary!$A:$A,'Buying nGRPs'!$A48),"")</f>
        <v/>
      </c>
      <c r="AG48" s="158" t="str">
        <f>IFERROR(INDEX('Jan 2019'!$G$3:$BK$160,MATCH('Buying nGRPs'!$A48,'Jan 2019'!$A$3:$A$157,0),MATCH('Buying nGRPs'!AG$9,'Jan 2019'!$G$1:$BK$1,0))/SUMIFS(Summary!$D:$D,Summary!$A:$A,'Buying nGRPs'!$A48),"")</f>
        <v/>
      </c>
      <c r="AH48" s="158">
        <f>IFERROR(INDEX('Jan 2019'!$G$3:$BK$160,MATCH('Buying nGRPs'!$A48,'Jan 2019'!$A$3:$A$157,0),MATCH('Buying nGRPs'!AH$9,'Jan 2019'!$G$1:$BK$1,0))/SUMIFS(Summary!$D:$D,Summary!$A:$A,'Buying nGRPs'!$A48),"")</f>
        <v>0</v>
      </c>
      <c r="AI48" s="158" t="str">
        <f>IFERROR(INDEX('Jan 2019'!$G$3:$BK$160,MATCH('Buying nGRPs'!$A48,'Jan 2019'!$A$3:$A$157,0),MATCH('Buying nGRPs'!AI$9,'Jan 2019'!$G$1:$BK$1,0))/SUMIFS(Summary!$D:$D,Summary!$A:$A,'Buying nGRPs'!$A48),"")</f>
        <v/>
      </c>
      <c r="AJ48" s="158" t="str">
        <f>IFERROR(INDEX('Jan 2019'!$G$3:$BK$160,MATCH('Buying nGRPs'!$A48,'Jan 2019'!$A$3:$A$157,0),MATCH('Buying nGRPs'!AJ$9,'Jan 2019'!$G$1:$BK$1,0))/SUMIFS(Summary!$D:$D,Summary!$A:$A,'Buying nGRPs'!$A48),"")</f>
        <v/>
      </c>
      <c r="AK48" s="158">
        <f>IFERROR(INDEX('Jan 2019'!$G$3:$BK$160,MATCH('Buying nGRPs'!$A48,'Jan 2019'!$A$3:$A$157,0),MATCH('Buying nGRPs'!AK$9,'Jan 2019'!$G$1:$BK$1,0))/SUMIFS(Summary!$D:$D,Summary!$A:$A,'Buying nGRPs'!$A48),"")</f>
        <v>0</v>
      </c>
      <c r="AL48" s="158">
        <f>IFERROR(INDEX('Jan 2019'!$G$3:$BK$160,MATCH('Buying nGRPs'!$A48,'Jan 2019'!$A$3:$A$157,0),MATCH('Buying nGRPs'!AL$9,'Jan 2019'!$G$1:$BK$1,0))/SUMIFS(Summary!$D:$D,Summary!$A:$A,'Buying nGRPs'!$A48),"")</f>
        <v>0</v>
      </c>
      <c r="AM48" s="158" t="str">
        <f>IFERROR(INDEX('Jan 2019'!$G$3:$BK$160,MATCH('Buying nGRPs'!$A48,'Jan 2019'!$A$3:$A$157,0),MATCH('Buying nGRPs'!AM$9,'Jan 2019'!$G$1:$BK$1,0))/SUMIFS(Summary!$D:$D,Summary!$A:$A,'Buying nGRPs'!$A48),"")</f>
        <v/>
      </c>
      <c r="AN48" s="158">
        <f>IFERROR(INDEX('Jan 2019'!$G$3:$BK$160,MATCH('Buying nGRPs'!$A48,'Jan 2019'!$A$3:$A$157,0),MATCH('Buying nGRPs'!AN$9,'Jan 2019'!$G$1:$BK$1,0))/SUMIFS(Summary!$D:$D,Summary!$A:$A,'Buying nGRPs'!$A48),"")</f>
        <v>0</v>
      </c>
      <c r="AO48" s="158">
        <f>IFERROR(INDEX('Jan 2019'!$G$3:$BK$160,MATCH('Buying nGRPs'!$A48,'Jan 2019'!$A$3:$A$157,0),MATCH('Buying nGRPs'!AO$9,'Jan 2019'!$G$1:$BK$1,0))/SUMIFS(Summary!$D:$D,Summary!$A:$A,'Buying nGRPs'!$A48),"")</f>
        <v>0</v>
      </c>
      <c r="AP48" s="158" t="str">
        <f>IFERROR(INDEX('Jan 2019'!$G$3:$BK$160,MATCH('Buying nGRPs'!$A48,'Jan 2019'!$A$3:$A$157,0),MATCH('Buying nGRPs'!AP$9,'Jan 2019'!$G$1:$BK$1,0))/SUMIFS(Summary!$D:$D,Summary!$A:$A,'Buying nGRPs'!$A48),"")</f>
        <v/>
      </c>
      <c r="AQ48" s="158" t="str">
        <f>IFERROR(INDEX('Jan 2019'!$G$3:$BK$160,MATCH('Buying nGRPs'!$A48,'Jan 2019'!$A$3:$A$157,0),MATCH('Buying nGRPs'!AQ$9,'Jan 2019'!$G$1:$BK$1,0))/SUMIFS(Summary!$D:$D,Summary!$A:$A,'Buying nGRPs'!$A48),"")</f>
        <v/>
      </c>
      <c r="AR48" s="158">
        <f>IFERROR(INDEX('Jan 2019'!$G$3:$BK$160,MATCH('Buying nGRPs'!$A48,'Jan 2019'!$A$3:$A$157,0),MATCH('Buying nGRPs'!AR$9,'Jan 2019'!$G$1:$BK$1,0))/SUMIFS(Summary!$D:$D,Summary!$A:$A,'Buying nGRPs'!$A48),"")</f>
        <v>0</v>
      </c>
      <c r="AS48" s="158" t="str">
        <f>IFERROR(INDEX('Jan 2019'!$G$3:$BK$160,MATCH('Buying nGRPs'!$A48,'Jan 2019'!$A$3:$A$157,0),MATCH('Buying nGRPs'!AS$9,'Jan 2019'!$G$1:$BK$1,0))/SUMIFS(Summary!$D:$D,Summary!$A:$A,'Buying nGRPs'!$A48),"")</f>
        <v/>
      </c>
      <c r="AT48" s="158" t="str">
        <f>IFERROR(INDEX('Jan 2019'!$G$3:$BK$160,MATCH('Buying nGRPs'!$A48,'Jan 2019'!$A$3:$A$157,0),MATCH('Buying nGRPs'!AT$9,'Jan 2019'!$G$1:$BK$1,0))/SUMIFS(Summary!$D:$D,Summary!$A:$A,'Buying nGRPs'!$A48),"")</f>
        <v/>
      </c>
      <c r="AU48" s="158" t="str">
        <f>IFERROR(INDEX('Jan 2019'!$G$3:$BK$160,MATCH('Buying nGRPs'!$A48,'Jan 2019'!$A$3:$A$157,0),MATCH('Buying nGRPs'!AU$9,'Jan 2019'!$G$1:$BK$1,0))/SUMIFS(Summary!$D:$D,Summary!$A:$A,'Buying nGRPs'!$A48),"")</f>
        <v/>
      </c>
      <c r="AV48" s="158" t="str">
        <f>IFERROR(INDEX('Jan 2019'!$G$3:$BK$160,MATCH('Buying nGRPs'!$A48,'Jan 2019'!$A$3:$A$157,0),MATCH('Buying nGRPs'!AV$9,'Jan 2019'!$G$1:$BK$1,0))/SUMIFS(Summary!$D:$D,Summary!$A:$A,'Buying nGRPs'!$A48),"")</f>
        <v/>
      </c>
      <c r="AW48" s="158" t="str">
        <f>IFERROR(INDEX('Jan 2019'!$G$3:$BK$160,MATCH('Buying nGRPs'!$A48,'Jan 2019'!$A$3:$A$157,0),MATCH('Buying nGRPs'!AW$9,'Jan 2019'!$G$1:$BK$1,0))/SUMIFS(Summary!$D:$D,Summary!$A:$A,'Buying nGRPs'!$A48),"")</f>
        <v/>
      </c>
      <c r="AX48" s="158">
        <f>IFERROR(INDEX('Jan 2019'!$G$3:$BK$160,MATCH('Buying nGRPs'!$A48,'Jan 2019'!$A$3:$A$157,0),MATCH('Buying nGRPs'!AX$9,'Jan 2019'!$G$1:$BK$1,0))/SUMIFS(Summary!$D:$D,Summary!$A:$A,'Buying nGRPs'!$A48),"")</f>
        <v>0</v>
      </c>
      <c r="AY48" s="158">
        <f>IFERROR(INDEX('Jan 2019'!$G$3:$BK$160,MATCH('Buying nGRPs'!$A48,'Jan 2019'!$A$3:$A$157,0),MATCH('Buying nGRPs'!AY$9,'Jan 2019'!$G$1:$BK$1,0))/SUMIFS(Summary!$D:$D,Summary!$A:$A,'Buying nGRPs'!$A48),"")</f>
        <v>0</v>
      </c>
      <c r="AZ48" s="158">
        <f>IFERROR(INDEX('Jan 2019'!$G$3:$BK$160,MATCH('Buying nGRPs'!$A48,'Jan 2019'!$A$3:$A$157,0),MATCH('Buying nGRPs'!AZ$9,'Jan 2019'!$G$1:$BK$1,0))/SUMIFS(Summary!$D:$D,Summary!$A:$A,'Buying nGRPs'!$A48),"")</f>
        <v>0</v>
      </c>
      <c r="BA48" s="158">
        <f>IFERROR(INDEX('Jan 2019'!$G$3:$BK$160,MATCH('Buying nGRPs'!$A48,'Jan 2019'!$A$3:$A$157,0),MATCH('Buying nGRPs'!BA$9,'Jan 2019'!$G$1:$BK$1,0))/SUMIFS(Summary!$D:$D,Summary!$A:$A,'Buying nGRPs'!$A48),"")</f>
        <v>0</v>
      </c>
      <c r="BB48" s="11">
        <f t="shared" si="44"/>
        <v>0.1875</v>
      </c>
      <c r="BC48" s="11"/>
      <c r="BD48" s="109">
        <f t="shared" si="45"/>
        <v>-0.1875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IFERROR(INDEX('Jan 2019'!$G$3:$BK$160,MATCH('Buying nGRPs'!$A49,'Jan 2019'!$A$3:$A$157,0),MATCH('Buying nGRPs'!G$9,'Jan 2019'!$G$1:$BK$1,0))/SUMIFS(Summary!$D:$D,Summary!$A:$A,'Buying nGRPs'!$A49),"")</f>
        <v/>
      </c>
      <c r="H49" s="158" t="str">
        <f>IFERROR(INDEX('Jan 2019'!$G$3:$BK$160,MATCH('Buying nGRPs'!$A49,'Jan 2019'!$A$3:$A$157,0),MATCH('Buying nGRPs'!H$9,'Jan 2019'!$G$1:$BK$1,0))/SUMIFS(Summary!$D:$D,Summary!$A:$A,'Buying nGRPs'!$A49),"")</f>
        <v/>
      </c>
      <c r="I49" s="158" t="str">
        <f>IFERROR(INDEX('Jan 2019'!$G$3:$BK$160,MATCH('Buying nGRPs'!$A49,'Jan 2019'!$A$3:$A$157,0),MATCH('Buying nGRPs'!I$9,'Jan 2019'!$G$1:$BK$1,0))/SUMIFS(Summary!$D:$D,Summary!$A:$A,'Buying nGRPs'!$A49),"")</f>
        <v/>
      </c>
      <c r="J49" s="158" t="str">
        <f>IFERROR(INDEX('Jan 2019'!$G$3:$BK$160,MATCH('Buying nGRPs'!$A49,'Jan 2019'!$A$3:$A$157,0),MATCH('Buying nGRPs'!J$9,'Jan 2019'!$G$1:$BK$1,0))/SUMIFS(Summary!$D:$D,Summary!$A:$A,'Buying nGRPs'!$A49),"")</f>
        <v/>
      </c>
      <c r="K49" s="158" t="str">
        <f>IFERROR(INDEX('Jan 2019'!$G$3:$BK$160,MATCH('Buying nGRPs'!$A49,'Jan 2019'!$A$3:$A$157,0),MATCH('Buying nGRPs'!K$9,'Jan 2019'!$G$1:$BK$1,0))/SUMIFS(Summary!$D:$D,Summary!$A:$A,'Buying nGRPs'!$A49),"")</f>
        <v/>
      </c>
      <c r="L49" s="158" t="str">
        <f>IFERROR(INDEX('Jan 2019'!$G$3:$BK$160,MATCH('Buying nGRPs'!$A49,'Jan 2019'!$A$3:$A$157,0),MATCH('Buying nGRPs'!L$9,'Jan 2019'!$G$1:$BK$1,0))/SUMIFS(Summary!$D:$D,Summary!$A:$A,'Buying nGRPs'!$A49),"")</f>
        <v/>
      </c>
      <c r="M49" s="158" t="str">
        <f>IFERROR(INDEX('Jan 2019'!$G$3:$BK$160,MATCH('Buying nGRPs'!$A49,'Jan 2019'!$A$3:$A$157,0),MATCH('Buying nGRPs'!M$9,'Jan 2019'!$G$1:$BK$1,0))/SUMIFS(Summary!$D:$D,Summary!$A:$A,'Buying nGRPs'!$A49),"")</f>
        <v/>
      </c>
      <c r="N49" s="158" t="str">
        <f>IFERROR(INDEX('Jan 2019'!$G$3:$BK$160,MATCH('Buying nGRPs'!$A49,'Jan 2019'!$A$3:$A$157,0),MATCH('Buying nGRPs'!N$9,'Jan 2019'!$G$1:$BK$1,0))/SUMIFS(Summary!$D:$D,Summary!$A:$A,'Buying nGRPs'!$A49),"")</f>
        <v/>
      </c>
      <c r="O49" s="158" t="str">
        <f>IFERROR(INDEX('Jan 2019'!$G$3:$BK$160,MATCH('Buying nGRPs'!$A49,'Jan 2019'!$A$3:$A$157,0),MATCH('Buying nGRPs'!O$9,'Jan 2019'!$G$1:$BK$1,0))/SUMIFS(Summary!$D:$D,Summary!$A:$A,'Buying nGRPs'!$A49),"")</f>
        <v/>
      </c>
      <c r="P49" s="158" t="str">
        <f>IFERROR(INDEX('Jan 2019'!$G$3:$BK$160,MATCH('Buying nGRPs'!$A49,'Jan 2019'!$A$3:$A$157,0),MATCH('Buying nGRPs'!P$9,'Jan 2019'!$G$1:$BK$1,0))/SUMIFS(Summary!$D:$D,Summary!$A:$A,'Buying nGRPs'!$A49),"")</f>
        <v/>
      </c>
      <c r="Q49" s="158" t="str">
        <f>IFERROR(INDEX('Jan 2019'!$G$3:$BK$160,MATCH('Buying nGRPs'!$A49,'Jan 2019'!$A$3:$A$157,0),MATCH('Buying nGRPs'!Q$9,'Jan 2019'!$G$1:$BK$1,0))/SUMIFS(Summary!$D:$D,Summary!$A:$A,'Buying nGRPs'!$A49),"")</f>
        <v/>
      </c>
      <c r="R49" s="158" t="str">
        <f>IFERROR(INDEX('Jan 2019'!$G$3:$BK$160,MATCH('Buying nGRPs'!$A49,'Jan 2019'!$A$3:$A$157,0),MATCH('Buying nGRPs'!R$9,'Jan 2019'!$G$1:$BK$1,0))/SUMIFS(Summary!$D:$D,Summary!$A:$A,'Buying nGRPs'!$A49),"")</f>
        <v/>
      </c>
      <c r="S49" s="158" t="str">
        <f>IFERROR(INDEX('Jan 2019'!$G$3:$BK$160,MATCH('Buying nGRPs'!$A49,'Jan 2019'!$A$3:$A$157,0),MATCH('Buying nGRPs'!S$9,'Jan 2019'!$G$1:$BK$1,0))/SUMIFS(Summary!$D:$D,Summary!$A:$A,'Buying nGRPs'!$A49),"")</f>
        <v/>
      </c>
      <c r="T49" s="158" t="str">
        <f>IFERROR(INDEX('Jan 2019'!$G$3:$BK$160,MATCH('Buying nGRPs'!$A49,'Jan 2019'!$A$3:$A$157,0),MATCH('Buying nGRPs'!T$9,'Jan 2019'!$G$1:$BK$1,0))/SUMIFS(Summary!$D:$D,Summary!$A:$A,'Buying nGRPs'!$A49),"")</f>
        <v/>
      </c>
      <c r="U49" s="158" t="str">
        <f>IFERROR(INDEX('Jan 2019'!$G$3:$BK$160,MATCH('Buying nGRPs'!$A49,'Jan 2019'!$A$3:$A$157,0),MATCH('Buying nGRPs'!U$9,'Jan 2019'!$G$1:$BK$1,0))/SUMIFS(Summary!$D:$D,Summary!$A:$A,'Buying nGRPs'!$A49),"")</f>
        <v/>
      </c>
      <c r="V49" s="158" t="str">
        <f>IFERROR(INDEX('Jan 2019'!$G$3:$BK$160,MATCH('Buying nGRPs'!$A49,'Jan 2019'!$A$3:$A$157,0),MATCH('Buying nGRPs'!V$9,'Jan 2019'!$G$1:$BK$1,0))/SUMIFS(Summary!$D:$D,Summary!$A:$A,'Buying nGRPs'!$A49),"")</f>
        <v/>
      </c>
      <c r="W49" s="158" t="str">
        <f>IFERROR(INDEX('Jan 2019'!$G$3:$BK$160,MATCH('Buying nGRPs'!$A49,'Jan 2019'!$A$3:$A$157,0),MATCH('Buying nGRPs'!W$9,'Jan 2019'!$G$1:$BK$1,0))/SUMIFS(Summary!$D:$D,Summary!$A:$A,'Buying nGRPs'!$A49),"")</f>
        <v/>
      </c>
      <c r="X49" s="158" t="str">
        <f>IFERROR(INDEX('Jan 2019'!$G$3:$BK$160,MATCH('Buying nGRPs'!$A49,'Jan 2019'!$A$3:$A$157,0),MATCH('Buying nGRPs'!X$9,'Jan 2019'!$G$1:$BK$1,0))/SUMIFS(Summary!$D:$D,Summary!$A:$A,'Buying nGRPs'!$A49),"")</f>
        <v/>
      </c>
      <c r="Y49" s="158" t="str">
        <f>IFERROR(INDEX('Jan 2019'!$G$3:$BK$160,MATCH('Buying nGRPs'!$A49,'Jan 2019'!$A$3:$A$157,0),MATCH('Buying nGRPs'!Y$9,'Jan 2019'!$G$1:$BK$1,0))/SUMIFS(Summary!$D:$D,Summary!$A:$A,'Buying nGRPs'!$A49),"")</f>
        <v/>
      </c>
      <c r="Z49" s="158" t="str">
        <f>IFERROR(INDEX('Jan 2019'!$G$3:$BK$160,MATCH('Buying nGRPs'!$A49,'Jan 2019'!$A$3:$A$157,0),MATCH('Buying nGRPs'!Z$9,'Jan 2019'!$G$1:$BK$1,0))/SUMIFS(Summary!$D:$D,Summary!$A:$A,'Buying nGRPs'!$A49),"")</f>
        <v/>
      </c>
      <c r="AA49" s="158" t="str">
        <f>IFERROR(INDEX('Jan 2019'!$G$3:$BK$160,MATCH('Buying nGRPs'!$A49,'Jan 2019'!$A$3:$A$157,0),MATCH('Buying nGRPs'!AA$9,'Jan 2019'!$G$1:$BK$1,0))/SUMIFS(Summary!$D:$D,Summary!$A:$A,'Buying nGRPs'!$A49),"")</f>
        <v/>
      </c>
      <c r="AB49" s="158" t="str">
        <f>IFERROR(INDEX('Jan 2019'!$G$3:$BK$160,MATCH('Buying nGRPs'!$A49,'Jan 2019'!$A$3:$A$157,0),MATCH('Buying nGRPs'!AB$9,'Jan 2019'!$G$1:$BK$1,0))/SUMIFS(Summary!$D:$D,Summary!$A:$A,'Buying nGRPs'!$A49),"")</f>
        <v/>
      </c>
      <c r="AC49" s="158" t="str">
        <f>IFERROR(INDEX('Jan 2019'!$G$3:$BK$160,MATCH('Buying nGRPs'!$A49,'Jan 2019'!$A$3:$A$157,0),MATCH('Buying nGRPs'!AC$9,'Jan 2019'!$G$1:$BK$1,0))/SUMIFS(Summary!$D:$D,Summary!$A:$A,'Buying nGRPs'!$A49),"")</f>
        <v/>
      </c>
      <c r="AD49" s="158" t="str">
        <f>IFERROR(INDEX('Jan 2019'!$G$3:$BK$160,MATCH('Buying nGRPs'!$A49,'Jan 2019'!$A$3:$A$157,0),MATCH('Buying nGRPs'!AD$9,'Jan 2019'!$G$1:$BK$1,0))/SUMIFS(Summary!$D:$D,Summary!$A:$A,'Buying nGRPs'!$A49),"")</f>
        <v/>
      </c>
      <c r="AE49" s="158" t="str">
        <f>IFERROR(INDEX('Jan 2019'!$G$3:$BK$160,MATCH('Buying nGRPs'!$A49,'Jan 2019'!$A$3:$A$157,0),MATCH('Buying nGRPs'!AE$9,'Jan 2019'!$G$1:$BK$1,0))/SUMIFS(Summary!$D:$D,Summary!$A:$A,'Buying nGRPs'!$A49),"")</f>
        <v/>
      </c>
      <c r="AF49" s="158" t="str">
        <f>IFERROR(INDEX('Jan 2019'!$G$3:$BK$160,MATCH('Buying nGRPs'!$A49,'Jan 2019'!$A$3:$A$157,0),MATCH('Buying nGRPs'!AF$9,'Jan 2019'!$G$1:$BK$1,0))/SUMIFS(Summary!$D:$D,Summary!$A:$A,'Buying nGRPs'!$A49),"")</f>
        <v/>
      </c>
      <c r="AG49" s="158" t="str">
        <f>IFERROR(INDEX('Jan 2019'!$G$3:$BK$160,MATCH('Buying nGRPs'!$A49,'Jan 2019'!$A$3:$A$157,0),MATCH('Buying nGRPs'!AG$9,'Jan 2019'!$G$1:$BK$1,0))/SUMIFS(Summary!$D:$D,Summary!$A:$A,'Buying nGRPs'!$A49),"")</f>
        <v/>
      </c>
      <c r="AH49" s="158" t="str">
        <f>IFERROR(INDEX('Jan 2019'!$G$3:$BK$160,MATCH('Buying nGRPs'!$A49,'Jan 2019'!$A$3:$A$157,0),MATCH('Buying nGRPs'!AH$9,'Jan 2019'!$G$1:$BK$1,0))/SUMIFS(Summary!$D:$D,Summary!$A:$A,'Buying nGRPs'!$A49),"")</f>
        <v/>
      </c>
      <c r="AI49" s="158" t="str">
        <f>IFERROR(INDEX('Jan 2019'!$G$3:$BK$160,MATCH('Buying nGRPs'!$A49,'Jan 2019'!$A$3:$A$157,0),MATCH('Buying nGRPs'!AI$9,'Jan 2019'!$G$1:$BK$1,0))/SUMIFS(Summary!$D:$D,Summary!$A:$A,'Buying nGRPs'!$A49),"")</f>
        <v/>
      </c>
      <c r="AJ49" s="158" t="str">
        <f>IFERROR(INDEX('Jan 2019'!$G$3:$BK$160,MATCH('Buying nGRPs'!$A49,'Jan 2019'!$A$3:$A$157,0),MATCH('Buying nGRPs'!AJ$9,'Jan 2019'!$G$1:$BK$1,0))/SUMIFS(Summary!$D:$D,Summary!$A:$A,'Buying nGRPs'!$A49),"")</f>
        <v/>
      </c>
      <c r="AK49" s="158" t="str">
        <f>IFERROR(INDEX('Jan 2019'!$G$3:$BK$160,MATCH('Buying nGRPs'!$A49,'Jan 2019'!$A$3:$A$157,0),MATCH('Buying nGRPs'!AK$9,'Jan 2019'!$G$1:$BK$1,0))/SUMIFS(Summary!$D:$D,Summary!$A:$A,'Buying nGRPs'!$A49),"")</f>
        <v/>
      </c>
      <c r="AL49" s="158" t="str">
        <f>IFERROR(INDEX('Jan 2019'!$G$3:$BK$160,MATCH('Buying nGRPs'!$A49,'Jan 2019'!$A$3:$A$157,0),MATCH('Buying nGRPs'!AL$9,'Jan 2019'!$G$1:$BK$1,0))/SUMIFS(Summary!$D:$D,Summary!$A:$A,'Buying nGRPs'!$A49),"")</f>
        <v/>
      </c>
      <c r="AM49" s="158" t="str">
        <f>IFERROR(INDEX('Jan 2019'!$G$3:$BK$160,MATCH('Buying nGRPs'!$A49,'Jan 2019'!$A$3:$A$157,0),MATCH('Buying nGRPs'!AM$9,'Jan 2019'!$G$1:$BK$1,0))/SUMIFS(Summary!$D:$D,Summary!$A:$A,'Buying nGRPs'!$A49),"")</f>
        <v/>
      </c>
      <c r="AN49" s="158" t="str">
        <f>IFERROR(INDEX('Jan 2019'!$G$3:$BK$160,MATCH('Buying nGRPs'!$A49,'Jan 2019'!$A$3:$A$157,0),MATCH('Buying nGRPs'!AN$9,'Jan 2019'!$G$1:$BK$1,0))/SUMIFS(Summary!$D:$D,Summary!$A:$A,'Buying nGRPs'!$A49),"")</f>
        <v/>
      </c>
      <c r="AO49" s="158" t="str">
        <f>IFERROR(INDEX('Jan 2019'!$G$3:$BK$160,MATCH('Buying nGRPs'!$A49,'Jan 2019'!$A$3:$A$157,0),MATCH('Buying nGRPs'!AO$9,'Jan 2019'!$G$1:$BK$1,0))/SUMIFS(Summary!$D:$D,Summary!$A:$A,'Buying nGRPs'!$A49),"")</f>
        <v/>
      </c>
      <c r="AP49" s="158" t="str">
        <f>IFERROR(INDEX('Jan 2019'!$G$3:$BK$160,MATCH('Buying nGRPs'!$A49,'Jan 2019'!$A$3:$A$157,0),MATCH('Buying nGRPs'!AP$9,'Jan 2019'!$G$1:$BK$1,0))/SUMIFS(Summary!$D:$D,Summary!$A:$A,'Buying nGRPs'!$A49),"")</f>
        <v/>
      </c>
      <c r="AQ49" s="158" t="str">
        <f>IFERROR(INDEX('Jan 2019'!$G$3:$BK$160,MATCH('Buying nGRPs'!$A49,'Jan 2019'!$A$3:$A$157,0),MATCH('Buying nGRPs'!AQ$9,'Jan 2019'!$G$1:$BK$1,0))/SUMIFS(Summary!$D:$D,Summary!$A:$A,'Buying nGRPs'!$A49),"")</f>
        <v/>
      </c>
      <c r="AR49" s="158" t="str">
        <f>IFERROR(INDEX('Jan 2019'!$G$3:$BK$160,MATCH('Buying nGRPs'!$A49,'Jan 2019'!$A$3:$A$157,0),MATCH('Buying nGRPs'!AR$9,'Jan 2019'!$G$1:$BK$1,0))/SUMIFS(Summary!$D:$D,Summary!$A:$A,'Buying nGRPs'!$A49),"")</f>
        <v/>
      </c>
      <c r="AS49" s="158" t="str">
        <f>IFERROR(INDEX('Jan 2019'!$G$3:$BK$160,MATCH('Buying nGRPs'!$A49,'Jan 2019'!$A$3:$A$157,0),MATCH('Buying nGRPs'!AS$9,'Jan 2019'!$G$1:$BK$1,0))/SUMIFS(Summary!$D:$D,Summary!$A:$A,'Buying nGRPs'!$A49),"")</f>
        <v/>
      </c>
      <c r="AT49" s="158" t="str">
        <f>IFERROR(INDEX('Jan 2019'!$G$3:$BK$160,MATCH('Buying nGRPs'!$A49,'Jan 2019'!$A$3:$A$157,0),MATCH('Buying nGRPs'!AT$9,'Jan 2019'!$G$1:$BK$1,0))/SUMIFS(Summary!$D:$D,Summary!$A:$A,'Buying nGRPs'!$A49),"")</f>
        <v/>
      </c>
      <c r="AU49" s="158" t="str">
        <f>IFERROR(INDEX('Jan 2019'!$G$3:$BK$160,MATCH('Buying nGRPs'!$A49,'Jan 2019'!$A$3:$A$157,0),MATCH('Buying nGRPs'!AU$9,'Jan 2019'!$G$1:$BK$1,0))/SUMIFS(Summary!$D:$D,Summary!$A:$A,'Buying nGRPs'!$A49),"")</f>
        <v/>
      </c>
      <c r="AV49" s="158" t="str">
        <f>IFERROR(INDEX('Jan 2019'!$G$3:$BK$160,MATCH('Buying nGRPs'!$A49,'Jan 2019'!$A$3:$A$157,0),MATCH('Buying nGRPs'!AV$9,'Jan 2019'!$G$1:$BK$1,0))/SUMIFS(Summary!$D:$D,Summary!$A:$A,'Buying nGRPs'!$A49),"")</f>
        <v/>
      </c>
      <c r="AW49" s="158" t="str">
        <f>IFERROR(INDEX('Jan 2019'!$G$3:$BK$160,MATCH('Buying nGRPs'!$A49,'Jan 2019'!$A$3:$A$157,0),MATCH('Buying nGRPs'!AW$9,'Jan 2019'!$G$1:$BK$1,0))/SUMIFS(Summary!$D:$D,Summary!$A:$A,'Buying nGRPs'!$A49),"")</f>
        <v/>
      </c>
      <c r="AX49" s="158" t="str">
        <f>IFERROR(INDEX('Jan 2019'!$G$3:$BK$160,MATCH('Buying nGRPs'!$A49,'Jan 2019'!$A$3:$A$157,0),MATCH('Buying nGRPs'!AX$9,'Jan 2019'!$G$1:$BK$1,0))/SUMIFS(Summary!$D:$D,Summary!$A:$A,'Buying nGRPs'!$A49),"")</f>
        <v/>
      </c>
      <c r="AY49" s="158" t="str">
        <f>IFERROR(INDEX('Jan 2019'!$G$3:$BK$160,MATCH('Buying nGRPs'!$A49,'Jan 2019'!$A$3:$A$157,0),MATCH('Buying nGRPs'!AY$9,'Jan 2019'!$G$1:$BK$1,0))/SUMIFS(Summary!$D:$D,Summary!$A:$A,'Buying nGRPs'!$A49),"")</f>
        <v/>
      </c>
      <c r="AZ49" s="158" t="str">
        <f>IFERROR(INDEX('Jan 2019'!$G$3:$BK$160,MATCH('Buying nGRPs'!$A49,'Jan 2019'!$A$3:$A$157,0),MATCH('Buying nGRPs'!AZ$9,'Jan 2019'!$G$1:$BK$1,0))/SUMIFS(Summary!$D:$D,Summary!$A:$A,'Buying nGRPs'!$A49),"")</f>
        <v/>
      </c>
      <c r="BA49" s="158" t="str">
        <f>IFERROR(INDEX('Jan 2019'!$G$3:$BK$160,MATCH('Buying nGRPs'!$A49,'Jan 2019'!$A$3:$A$157,0),MATCH('Buying nGRPs'!BA$9,'Jan 2019'!$G$1:$BK$1,0))/SUMIFS(Summary!$D:$D,Summary!$A:$A,'Buying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0.20646287499999999</v>
      </c>
      <c r="C50" s="251">
        <f t="shared" ref="C50:C51" si="46">B50/1000000</f>
        <v>2.0646287499999998E-7</v>
      </c>
      <c r="D50" s="48">
        <f t="shared" si="42"/>
        <v>0</v>
      </c>
      <c r="E50" s="138">
        <f t="shared" si="43"/>
        <v>-0.20646287499999999</v>
      </c>
      <c r="F50" s="93" t="s">
        <v>68</v>
      </c>
      <c r="G50" s="158" t="str">
        <f>IFERROR(INDEX('Jan 2019'!$G$3:$BK$160,MATCH('Buying nGRPs'!$A50,'Jan 2019'!$A$3:$A$157,0),MATCH('Buying nGRPs'!G$9,'Jan 2019'!$G$1:$BK$1,0))/SUMIFS(Summary!$D:$D,Summary!$A:$A,'Buying nGRPs'!$A50),"")</f>
        <v/>
      </c>
      <c r="H50" s="158" t="str">
        <f>IFERROR(INDEX('Jan 2019'!$G$3:$BK$160,MATCH('Buying nGRPs'!$A50,'Jan 2019'!$A$3:$A$157,0),MATCH('Buying nGRPs'!H$9,'Jan 2019'!$G$1:$BK$1,0))/SUMIFS(Summary!$D:$D,Summary!$A:$A,'Buying nGRPs'!$A50),"")</f>
        <v/>
      </c>
      <c r="I50" s="158" t="str">
        <f>IFERROR(INDEX('Jan 2019'!$G$3:$BK$160,MATCH('Buying nGRPs'!$A50,'Jan 2019'!$A$3:$A$157,0),MATCH('Buying nGRPs'!I$9,'Jan 2019'!$G$1:$BK$1,0))/SUMIFS(Summary!$D:$D,Summary!$A:$A,'Buying nGRPs'!$A50),"")</f>
        <v/>
      </c>
      <c r="J50" s="158">
        <f>IFERROR(INDEX('Jan 2019'!$G$3:$BK$160,MATCH('Buying nGRPs'!$A50,'Jan 2019'!$A$3:$A$157,0),MATCH('Buying nGRPs'!J$9,'Jan 2019'!$G$1:$BK$1,0))/SUMIFS(Summary!$D:$D,Summary!$A:$A,'Buying nGRPs'!$A50),"")</f>
        <v>0</v>
      </c>
      <c r="K50" s="158" t="str">
        <f>IFERROR(INDEX('Jan 2019'!$G$3:$BK$160,MATCH('Buying nGRPs'!$A50,'Jan 2019'!$A$3:$A$157,0),MATCH('Buying nGRPs'!K$9,'Jan 2019'!$G$1:$BK$1,0))/SUMIFS(Summary!$D:$D,Summary!$A:$A,'Buying nGRPs'!$A50),"")</f>
        <v/>
      </c>
      <c r="L50" s="158" t="str">
        <f>IFERROR(INDEX('Jan 2019'!$G$3:$BK$160,MATCH('Buying nGRPs'!$A50,'Jan 2019'!$A$3:$A$157,0),MATCH('Buying nGRPs'!L$9,'Jan 2019'!$G$1:$BK$1,0))/SUMIFS(Summary!$D:$D,Summary!$A:$A,'Buying nGRPs'!$A50),"")</f>
        <v/>
      </c>
      <c r="M50" s="158" t="str">
        <f>IFERROR(INDEX('Jan 2019'!$G$3:$BK$160,MATCH('Buying nGRPs'!$A50,'Jan 2019'!$A$3:$A$157,0),MATCH('Buying nGRPs'!M$9,'Jan 2019'!$G$1:$BK$1,0))/SUMIFS(Summary!$D:$D,Summary!$A:$A,'Buying nGRPs'!$A50),"")</f>
        <v/>
      </c>
      <c r="N50" s="158" t="str">
        <f>IFERROR(INDEX('Jan 2019'!$G$3:$BK$160,MATCH('Buying nGRPs'!$A50,'Jan 2019'!$A$3:$A$157,0),MATCH('Buying nGRPs'!N$9,'Jan 2019'!$G$1:$BK$1,0))/SUMIFS(Summary!$D:$D,Summary!$A:$A,'Buying nGRPs'!$A50),"")</f>
        <v/>
      </c>
      <c r="O50" s="158" t="str">
        <f>IFERROR(INDEX('Jan 2019'!$G$3:$BK$160,MATCH('Buying nGRPs'!$A50,'Jan 2019'!$A$3:$A$157,0),MATCH('Buying nGRPs'!O$9,'Jan 2019'!$G$1:$BK$1,0))/SUMIFS(Summary!$D:$D,Summary!$A:$A,'Buying nGRPs'!$A50),"")</f>
        <v/>
      </c>
      <c r="P50" s="158" t="str">
        <f>IFERROR(INDEX('Jan 2019'!$G$3:$BK$160,MATCH('Buying nGRPs'!$A50,'Jan 2019'!$A$3:$A$157,0),MATCH('Buying nGRPs'!P$9,'Jan 2019'!$G$1:$BK$1,0))/SUMIFS(Summary!$D:$D,Summary!$A:$A,'Buying nGRPs'!$A50),"")</f>
        <v/>
      </c>
      <c r="Q50" s="158" t="str">
        <f>IFERROR(INDEX('Jan 2019'!$G$3:$BK$160,MATCH('Buying nGRPs'!$A50,'Jan 2019'!$A$3:$A$157,0),MATCH('Buying nGRPs'!Q$9,'Jan 2019'!$G$1:$BK$1,0))/SUMIFS(Summary!$D:$D,Summary!$A:$A,'Buying nGRPs'!$A50),"")</f>
        <v/>
      </c>
      <c r="R50" s="158" t="str">
        <f>IFERROR(INDEX('Jan 2019'!$G$3:$BK$160,MATCH('Buying nGRPs'!$A50,'Jan 2019'!$A$3:$A$157,0),MATCH('Buying nGRPs'!R$9,'Jan 2019'!$G$1:$BK$1,0))/SUMIFS(Summary!$D:$D,Summary!$A:$A,'Buying nGRPs'!$A50),"")</f>
        <v/>
      </c>
      <c r="S50" s="158" t="str">
        <f>IFERROR(INDEX('Jan 2019'!$G$3:$BK$160,MATCH('Buying nGRPs'!$A50,'Jan 2019'!$A$3:$A$157,0),MATCH('Buying nGRPs'!S$9,'Jan 2019'!$G$1:$BK$1,0))/SUMIFS(Summary!$D:$D,Summary!$A:$A,'Buying nGRPs'!$A50),"")</f>
        <v/>
      </c>
      <c r="T50" s="158" t="str">
        <f>IFERROR(INDEX('Jan 2019'!$G$3:$BK$160,MATCH('Buying nGRPs'!$A50,'Jan 2019'!$A$3:$A$157,0),MATCH('Buying nGRPs'!T$9,'Jan 2019'!$G$1:$BK$1,0))/SUMIFS(Summary!$D:$D,Summary!$A:$A,'Buying nGRPs'!$A50),"")</f>
        <v/>
      </c>
      <c r="U50" s="158" t="str">
        <f>IFERROR(INDEX('Jan 2019'!$G$3:$BK$160,MATCH('Buying nGRPs'!$A50,'Jan 2019'!$A$3:$A$157,0),MATCH('Buying nGRPs'!U$9,'Jan 2019'!$G$1:$BK$1,0))/SUMIFS(Summary!$D:$D,Summary!$A:$A,'Buying nGRPs'!$A50),"")</f>
        <v/>
      </c>
      <c r="V50" s="158" t="str">
        <f>IFERROR(INDEX('Jan 2019'!$G$3:$BK$160,MATCH('Buying nGRPs'!$A50,'Jan 2019'!$A$3:$A$157,0),MATCH('Buying nGRPs'!V$9,'Jan 2019'!$G$1:$BK$1,0))/SUMIFS(Summary!$D:$D,Summary!$A:$A,'Buying nGRPs'!$A50),"")</f>
        <v/>
      </c>
      <c r="W50" s="158" t="str">
        <f>IFERROR(INDEX('Jan 2019'!$G$3:$BK$160,MATCH('Buying nGRPs'!$A50,'Jan 2019'!$A$3:$A$157,0),MATCH('Buying nGRPs'!W$9,'Jan 2019'!$G$1:$BK$1,0))/SUMIFS(Summary!$D:$D,Summary!$A:$A,'Buying nGRPs'!$A50),"")</f>
        <v/>
      </c>
      <c r="X50" s="158" t="str">
        <f>IFERROR(INDEX('Jan 2019'!$G$3:$BK$160,MATCH('Buying nGRPs'!$A50,'Jan 2019'!$A$3:$A$157,0),MATCH('Buying nGRPs'!X$9,'Jan 2019'!$G$1:$BK$1,0))/SUMIFS(Summary!$D:$D,Summary!$A:$A,'Buying nGRPs'!$A50),"")</f>
        <v/>
      </c>
      <c r="Y50" s="158" t="str">
        <f>IFERROR(INDEX('Jan 2019'!$G$3:$BK$160,MATCH('Buying nGRPs'!$A50,'Jan 2019'!$A$3:$A$157,0),MATCH('Buying nGRPs'!Y$9,'Jan 2019'!$G$1:$BK$1,0))/SUMIFS(Summary!$D:$D,Summary!$A:$A,'Buying nGRPs'!$A50),"")</f>
        <v/>
      </c>
      <c r="Z50" s="158" t="str">
        <f>IFERROR(INDEX('Jan 2019'!$G$3:$BK$160,MATCH('Buying nGRPs'!$A50,'Jan 2019'!$A$3:$A$157,0),MATCH('Buying nGRPs'!Z$9,'Jan 2019'!$G$1:$BK$1,0))/SUMIFS(Summary!$D:$D,Summary!$A:$A,'Buying nGRPs'!$A50),"")</f>
        <v/>
      </c>
      <c r="AA50" s="158" t="str">
        <f>IFERROR(INDEX('Jan 2019'!$G$3:$BK$160,MATCH('Buying nGRPs'!$A50,'Jan 2019'!$A$3:$A$157,0),MATCH('Buying nGRPs'!AA$9,'Jan 2019'!$G$1:$BK$1,0))/SUMIFS(Summary!$D:$D,Summary!$A:$A,'Buying nGRPs'!$A50),"")</f>
        <v/>
      </c>
      <c r="AB50" s="158" t="str">
        <f>IFERROR(INDEX('Jan 2019'!$G$3:$BK$160,MATCH('Buying nGRPs'!$A50,'Jan 2019'!$A$3:$A$157,0),MATCH('Buying nGRPs'!AB$9,'Jan 2019'!$G$1:$BK$1,0))/SUMIFS(Summary!$D:$D,Summary!$A:$A,'Buying nGRPs'!$A50),"")</f>
        <v/>
      </c>
      <c r="AC50" s="158">
        <f>IFERROR(INDEX('Jan 2019'!$G$3:$BK$160,MATCH('Buying nGRPs'!$A50,'Jan 2019'!$A$3:$A$157,0),MATCH('Buying nGRPs'!AC$9,'Jan 2019'!$G$1:$BK$1,0))/SUMIFS(Summary!$D:$D,Summary!$A:$A,'Buying nGRPs'!$A50),"")</f>
        <v>4.3962874999999998E-2</v>
      </c>
      <c r="AD50" s="158">
        <f>IFERROR(INDEX('Jan 2019'!$G$3:$BK$160,MATCH('Buying nGRPs'!$A50,'Jan 2019'!$A$3:$A$157,0),MATCH('Buying nGRPs'!AD$9,'Jan 2019'!$G$1:$BK$1,0))/SUMIFS(Summary!$D:$D,Summary!$A:$A,'Buying nGRPs'!$A50),"")</f>
        <v>0.1</v>
      </c>
      <c r="AE50" s="158" t="str">
        <f>IFERROR(INDEX('Jan 2019'!$G$3:$BK$160,MATCH('Buying nGRPs'!$A50,'Jan 2019'!$A$3:$A$157,0),MATCH('Buying nGRPs'!AE$9,'Jan 2019'!$G$1:$BK$1,0))/SUMIFS(Summary!$D:$D,Summary!$A:$A,'Buying nGRPs'!$A50),"")</f>
        <v/>
      </c>
      <c r="AF50" s="158" t="str">
        <f>IFERROR(INDEX('Jan 2019'!$G$3:$BK$160,MATCH('Buying nGRPs'!$A50,'Jan 2019'!$A$3:$A$157,0),MATCH('Buying nGRPs'!AF$9,'Jan 2019'!$G$1:$BK$1,0))/SUMIFS(Summary!$D:$D,Summary!$A:$A,'Buying nGRPs'!$A50),"")</f>
        <v/>
      </c>
      <c r="AG50" s="158" t="str">
        <f>IFERROR(INDEX('Jan 2019'!$G$3:$BK$160,MATCH('Buying nGRPs'!$A50,'Jan 2019'!$A$3:$A$157,0),MATCH('Buying nGRPs'!AG$9,'Jan 2019'!$G$1:$BK$1,0))/SUMIFS(Summary!$D:$D,Summary!$A:$A,'Buying nGRPs'!$A50),"")</f>
        <v/>
      </c>
      <c r="AH50" s="158">
        <f>IFERROR(INDEX('Jan 2019'!$G$3:$BK$160,MATCH('Buying nGRPs'!$A50,'Jan 2019'!$A$3:$A$157,0),MATCH('Buying nGRPs'!AH$9,'Jan 2019'!$G$1:$BK$1,0))/SUMIFS(Summary!$D:$D,Summary!$A:$A,'Buying nGRPs'!$A50),"")</f>
        <v>6.25E-2</v>
      </c>
      <c r="AI50" s="158" t="str">
        <f>IFERROR(INDEX('Jan 2019'!$G$3:$BK$160,MATCH('Buying nGRPs'!$A50,'Jan 2019'!$A$3:$A$157,0),MATCH('Buying nGRPs'!AI$9,'Jan 2019'!$G$1:$BK$1,0))/SUMIFS(Summary!$D:$D,Summary!$A:$A,'Buying nGRPs'!$A50),"")</f>
        <v/>
      </c>
      <c r="AJ50" s="158" t="str">
        <f>IFERROR(INDEX('Jan 2019'!$G$3:$BK$160,MATCH('Buying nGRPs'!$A50,'Jan 2019'!$A$3:$A$157,0),MATCH('Buying nGRPs'!AJ$9,'Jan 2019'!$G$1:$BK$1,0))/SUMIFS(Summary!$D:$D,Summary!$A:$A,'Buying nGRPs'!$A50),"")</f>
        <v/>
      </c>
      <c r="AK50" s="158">
        <f>IFERROR(INDEX('Jan 2019'!$G$3:$BK$160,MATCH('Buying nGRPs'!$A50,'Jan 2019'!$A$3:$A$157,0),MATCH('Buying nGRPs'!AK$9,'Jan 2019'!$G$1:$BK$1,0))/SUMIFS(Summary!$D:$D,Summary!$A:$A,'Buying nGRPs'!$A50),"")</f>
        <v>0</v>
      </c>
      <c r="AL50" s="158">
        <f>IFERROR(INDEX('Jan 2019'!$G$3:$BK$160,MATCH('Buying nGRPs'!$A50,'Jan 2019'!$A$3:$A$157,0),MATCH('Buying nGRPs'!AL$9,'Jan 2019'!$G$1:$BK$1,0))/SUMIFS(Summary!$D:$D,Summary!$A:$A,'Buying nGRPs'!$A50),"")</f>
        <v>0</v>
      </c>
      <c r="AM50" s="158" t="str">
        <f>IFERROR(INDEX('Jan 2019'!$G$3:$BK$160,MATCH('Buying nGRPs'!$A50,'Jan 2019'!$A$3:$A$157,0),MATCH('Buying nGRPs'!AM$9,'Jan 2019'!$G$1:$BK$1,0))/SUMIFS(Summary!$D:$D,Summary!$A:$A,'Buying nGRPs'!$A50),"")</f>
        <v/>
      </c>
      <c r="AN50" s="158">
        <f>IFERROR(INDEX('Jan 2019'!$G$3:$BK$160,MATCH('Buying nGRPs'!$A50,'Jan 2019'!$A$3:$A$157,0),MATCH('Buying nGRPs'!AN$9,'Jan 2019'!$G$1:$BK$1,0))/SUMIFS(Summary!$D:$D,Summary!$A:$A,'Buying nGRPs'!$A50),"")</f>
        <v>0</v>
      </c>
      <c r="AO50" s="158">
        <f>IFERROR(INDEX('Jan 2019'!$G$3:$BK$160,MATCH('Buying nGRPs'!$A50,'Jan 2019'!$A$3:$A$157,0),MATCH('Buying nGRPs'!AO$9,'Jan 2019'!$G$1:$BK$1,0))/SUMIFS(Summary!$D:$D,Summary!$A:$A,'Buying nGRPs'!$A50),"")</f>
        <v>0</v>
      </c>
      <c r="AP50" s="158" t="str">
        <f>IFERROR(INDEX('Jan 2019'!$G$3:$BK$160,MATCH('Buying nGRPs'!$A50,'Jan 2019'!$A$3:$A$157,0),MATCH('Buying nGRPs'!AP$9,'Jan 2019'!$G$1:$BK$1,0))/SUMIFS(Summary!$D:$D,Summary!$A:$A,'Buying nGRPs'!$A50),"")</f>
        <v/>
      </c>
      <c r="AQ50" s="158" t="str">
        <f>IFERROR(INDEX('Jan 2019'!$G$3:$BK$160,MATCH('Buying nGRPs'!$A50,'Jan 2019'!$A$3:$A$157,0),MATCH('Buying nGRPs'!AQ$9,'Jan 2019'!$G$1:$BK$1,0))/SUMIFS(Summary!$D:$D,Summary!$A:$A,'Buying nGRPs'!$A50),"")</f>
        <v/>
      </c>
      <c r="AR50" s="158">
        <f>IFERROR(INDEX('Jan 2019'!$G$3:$BK$160,MATCH('Buying nGRPs'!$A50,'Jan 2019'!$A$3:$A$157,0),MATCH('Buying nGRPs'!AR$9,'Jan 2019'!$G$1:$BK$1,0))/SUMIFS(Summary!$D:$D,Summary!$A:$A,'Buying nGRPs'!$A50),"")</f>
        <v>0</v>
      </c>
      <c r="AS50" s="158" t="str">
        <f>IFERROR(INDEX('Jan 2019'!$G$3:$BK$160,MATCH('Buying nGRPs'!$A50,'Jan 2019'!$A$3:$A$157,0),MATCH('Buying nGRPs'!AS$9,'Jan 2019'!$G$1:$BK$1,0))/SUMIFS(Summary!$D:$D,Summary!$A:$A,'Buying nGRPs'!$A50),"")</f>
        <v/>
      </c>
      <c r="AT50" s="158" t="str">
        <f>IFERROR(INDEX('Jan 2019'!$G$3:$BK$160,MATCH('Buying nGRPs'!$A50,'Jan 2019'!$A$3:$A$157,0),MATCH('Buying nGRPs'!AT$9,'Jan 2019'!$G$1:$BK$1,0))/SUMIFS(Summary!$D:$D,Summary!$A:$A,'Buying nGRPs'!$A50),"")</f>
        <v/>
      </c>
      <c r="AU50" s="158" t="str">
        <f>IFERROR(INDEX('Jan 2019'!$G$3:$BK$160,MATCH('Buying nGRPs'!$A50,'Jan 2019'!$A$3:$A$157,0),MATCH('Buying nGRPs'!AU$9,'Jan 2019'!$G$1:$BK$1,0))/SUMIFS(Summary!$D:$D,Summary!$A:$A,'Buying nGRPs'!$A50),"")</f>
        <v/>
      </c>
      <c r="AV50" s="158" t="str">
        <f>IFERROR(INDEX('Jan 2019'!$G$3:$BK$160,MATCH('Buying nGRPs'!$A50,'Jan 2019'!$A$3:$A$157,0),MATCH('Buying nGRPs'!AV$9,'Jan 2019'!$G$1:$BK$1,0))/SUMIFS(Summary!$D:$D,Summary!$A:$A,'Buying nGRPs'!$A50),"")</f>
        <v/>
      </c>
      <c r="AW50" s="158" t="str">
        <f>IFERROR(INDEX('Jan 2019'!$G$3:$BK$160,MATCH('Buying nGRPs'!$A50,'Jan 2019'!$A$3:$A$157,0),MATCH('Buying nGRPs'!AW$9,'Jan 2019'!$G$1:$BK$1,0))/SUMIFS(Summary!$D:$D,Summary!$A:$A,'Buying nGRPs'!$A50),"")</f>
        <v/>
      </c>
      <c r="AX50" s="158">
        <f>IFERROR(INDEX('Jan 2019'!$G$3:$BK$160,MATCH('Buying nGRPs'!$A50,'Jan 2019'!$A$3:$A$157,0),MATCH('Buying nGRPs'!AX$9,'Jan 2019'!$G$1:$BK$1,0))/SUMIFS(Summary!$D:$D,Summary!$A:$A,'Buying nGRPs'!$A50),"")</f>
        <v>0</v>
      </c>
      <c r="AY50" s="158">
        <f>IFERROR(INDEX('Jan 2019'!$G$3:$BK$160,MATCH('Buying nGRPs'!$A50,'Jan 2019'!$A$3:$A$157,0),MATCH('Buying nGRPs'!AY$9,'Jan 2019'!$G$1:$BK$1,0))/SUMIFS(Summary!$D:$D,Summary!$A:$A,'Buying nGRPs'!$A50),"")</f>
        <v>0</v>
      </c>
      <c r="AZ50" s="158">
        <f>IFERROR(INDEX('Jan 2019'!$G$3:$BK$160,MATCH('Buying nGRPs'!$A50,'Jan 2019'!$A$3:$A$157,0),MATCH('Buying nGRPs'!AZ$9,'Jan 2019'!$G$1:$BK$1,0))/SUMIFS(Summary!$D:$D,Summary!$A:$A,'Buying nGRPs'!$A50),"")</f>
        <v>0</v>
      </c>
      <c r="BA50" s="158">
        <f>IFERROR(INDEX('Jan 2019'!$G$3:$BK$160,MATCH('Buying nGRPs'!$A50,'Jan 2019'!$A$3:$A$157,0),MATCH('Buying nGRPs'!BA$9,'Jan 2019'!$G$1:$BK$1,0))/SUMIFS(Summary!$D:$D,Summary!$A:$A,'Buying nGRPs'!$A50),"")</f>
        <v>0</v>
      </c>
      <c r="BB50" s="11">
        <f t="shared" si="44"/>
        <v>0.20646287499999999</v>
      </c>
      <c r="BC50" s="11"/>
      <c r="BD50" s="109">
        <f t="shared" si="45"/>
        <v>-0.20646287499999999</v>
      </c>
    </row>
    <row r="51" spans="1:56" ht="15" x14ac:dyDescent="0.3">
      <c r="A51" s="80" t="s">
        <v>69</v>
      </c>
      <c r="B51" s="105">
        <f t="shared" si="40"/>
        <v>0.29333333333333333</v>
      </c>
      <c r="C51" s="192">
        <f t="shared" si="46"/>
        <v>2.9333333333333331E-7</v>
      </c>
      <c r="D51" s="48">
        <f t="shared" si="42"/>
        <v>0</v>
      </c>
      <c r="E51" s="138">
        <f t="shared" si="43"/>
        <v>-0.29333333333333333</v>
      </c>
      <c r="F51" s="93" t="s">
        <v>69</v>
      </c>
      <c r="G51" s="158" t="str">
        <f>IFERROR(INDEX('Jan 2019'!$G$3:$BK$160,MATCH('Buying nGRPs'!$A51,'Jan 2019'!$A$3:$A$157,0),MATCH('Buying nGRPs'!G$9,'Jan 2019'!$G$1:$BK$1,0))/SUMIFS(Summary!$D:$D,Summary!$A:$A,'Buying nGRPs'!$A51),"")</f>
        <v/>
      </c>
      <c r="H51" s="158" t="str">
        <f>IFERROR(INDEX('Jan 2019'!$G$3:$BK$160,MATCH('Buying nGRPs'!$A51,'Jan 2019'!$A$3:$A$157,0),MATCH('Buying nGRPs'!H$9,'Jan 2019'!$G$1:$BK$1,0))/SUMIFS(Summary!$D:$D,Summary!$A:$A,'Buying nGRPs'!$A51),"")</f>
        <v/>
      </c>
      <c r="I51" s="158" t="str">
        <f>IFERROR(INDEX('Jan 2019'!$G$3:$BK$160,MATCH('Buying nGRPs'!$A51,'Jan 2019'!$A$3:$A$157,0),MATCH('Buying nGRPs'!I$9,'Jan 2019'!$G$1:$BK$1,0))/SUMIFS(Summary!$D:$D,Summary!$A:$A,'Buying nGRPs'!$A51),"")</f>
        <v/>
      </c>
      <c r="J51" s="158">
        <f>IFERROR(INDEX('Jan 2019'!$G$3:$BK$160,MATCH('Buying nGRPs'!$A51,'Jan 2019'!$A$3:$A$157,0),MATCH('Buying nGRPs'!J$9,'Jan 2019'!$G$1:$BK$1,0))/SUMIFS(Summary!$D:$D,Summary!$A:$A,'Buying nGRPs'!$A51),"")</f>
        <v>0</v>
      </c>
      <c r="K51" s="158" t="str">
        <f>IFERROR(INDEX('Jan 2019'!$G$3:$BK$160,MATCH('Buying nGRPs'!$A51,'Jan 2019'!$A$3:$A$157,0),MATCH('Buying nGRPs'!K$9,'Jan 2019'!$G$1:$BK$1,0))/SUMIFS(Summary!$D:$D,Summary!$A:$A,'Buying nGRPs'!$A51),"")</f>
        <v/>
      </c>
      <c r="L51" s="158" t="str">
        <f>IFERROR(INDEX('Jan 2019'!$G$3:$BK$160,MATCH('Buying nGRPs'!$A51,'Jan 2019'!$A$3:$A$157,0),MATCH('Buying nGRPs'!L$9,'Jan 2019'!$G$1:$BK$1,0))/SUMIFS(Summary!$D:$D,Summary!$A:$A,'Buying nGRPs'!$A51),"")</f>
        <v/>
      </c>
      <c r="M51" s="158" t="str">
        <f>IFERROR(INDEX('Jan 2019'!$G$3:$BK$160,MATCH('Buying nGRPs'!$A51,'Jan 2019'!$A$3:$A$157,0),MATCH('Buying nGRPs'!M$9,'Jan 2019'!$G$1:$BK$1,0))/SUMIFS(Summary!$D:$D,Summary!$A:$A,'Buying nGRPs'!$A51),"")</f>
        <v/>
      </c>
      <c r="N51" s="158" t="str">
        <f>IFERROR(INDEX('Jan 2019'!$G$3:$BK$160,MATCH('Buying nGRPs'!$A51,'Jan 2019'!$A$3:$A$157,0),MATCH('Buying nGRPs'!N$9,'Jan 2019'!$G$1:$BK$1,0))/SUMIFS(Summary!$D:$D,Summary!$A:$A,'Buying nGRPs'!$A51),"")</f>
        <v/>
      </c>
      <c r="O51" s="158" t="str">
        <f>IFERROR(INDEX('Jan 2019'!$G$3:$BK$160,MATCH('Buying nGRPs'!$A51,'Jan 2019'!$A$3:$A$157,0),MATCH('Buying nGRPs'!O$9,'Jan 2019'!$G$1:$BK$1,0))/SUMIFS(Summary!$D:$D,Summary!$A:$A,'Buying nGRPs'!$A51),"")</f>
        <v/>
      </c>
      <c r="P51" s="158" t="str">
        <f>IFERROR(INDEX('Jan 2019'!$G$3:$BK$160,MATCH('Buying nGRPs'!$A51,'Jan 2019'!$A$3:$A$157,0),MATCH('Buying nGRPs'!P$9,'Jan 2019'!$G$1:$BK$1,0))/SUMIFS(Summary!$D:$D,Summary!$A:$A,'Buying nGRPs'!$A51),"")</f>
        <v/>
      </c>
      <c r="Q51" s="158" t="str">
        <f>IFERROR(INDEX('Jan 2019'!$G$3:$BK$160,MATCH('Buying nGRPs'!$A51,'Jan 2019'!$A$3:$A$157,0),MATCH('Buying nGRPs'!Q$9,'Jan 2019'!$G$1:$BK$1,0))/SUMIFS(Summary!$D:$D,Summary!$A:$A,'Buying nGRPs'!$A51),"")</f>
        <v/>
      </c>
      <c r="R51" s="158" t="str">
        <f>IFERROR(INDEX('Jan 2019'!$G$3:$BK$160,MATCH('Buying nGRPs'!$A51,'Jan 2019'!$A$3:$A$157,0),MATCH('Buying nGRPs'!R$9,'Jan 2019'!$G$1:$BK$1,0))/SUMIFS(Summary!$D:$D,Summary!$A:$A,'Buying nGRPs'!$A51),"")</f>
        <v/>
      </c>
      <c r="S51" s="158" t="str">
        <f>IFERROR(INDEX('Jan 2019'!$G$3:$BK$160,MATCH('Buying nGRPs'!$A51,'Jan 2019'!$A$3:$A$157,0),MATCH('Buying nGRPs'!S$9,'Jan 2019'!$G$1:$BK$1,0))/SUMIFS(Summary!$D:$D,Summary!$A:$A,'Buying nGRPs'!$A51),"")</f>
        <v/>
      </c>
      <c r="T51" s="158" t="str">
        <f>IFERROR(INDEX('Jan 2019'!$G$3:$BK$160,MATCH('Buying nGRPs'!$A51,'Jan 2019'!$A$3:$A$157,0),MATCH('Buying nGRPs'!T$9,'Jan 2019'!$G$1:$BK$1,0))/SUMIFS(Summary!$D:$D,Summary!$A:$A,'Buying nGRPs'!$A51),"")</f>
        <v/>
      </c>
      <c r="U51" s="158" t="str">
        <f>IFERROR(INDEX('Jan 2019'!$G$3:$BK$160,MATCH('Buying nGRPs'!$A51,'Jan 2019'!$A$3:$A$157,0),MATCH('Buying nGRPs'!U$9,'Jan 2019'!$G$1:$BK$1,0))/SUMIFS(Summary!$D:$D,Summary!$A:$A,'Buying nGRPs'!$A51),"")</f>
        <v/>
      </c>
      <c r="V51" s="158" t="str">
        <f>IFERROR(INDEX('Jan 2019'!$G$3:$BK$160,MATCH('Buying nGRPs'!$A51,'Jan 2019'!$A$3:$A$157,0),MATCH('Buying nGRPs'!V$9,'Jan 2019'!$G$1:$BK$1,0))/SUMIFS(Summary!$D:$D,Summary!$A:$A,'Buying nGRPs'!$A51),"")</f>
        <v/>
      </c>
      <c r="W51" s="158" t="str">
        <f>IFERROR(INDEX('Jan 2019'!$G$3:$BK$160,MATCH('Buying nGRPs'!$A51,'Jan 2019'!$A$3:$A$157,0),MATCH('Buying nGRPs'!W$9,'Jan 2019'!$G$1:$BK$1,0))/SUMIFS(Summary!$D:$D,Summary!$A:$A,'Buying nGRPs'!$A51),"")</f>
        <v/>
      </c>
      <c r="X51" s="158" t="str">
        <f>IFERROR(INDEX('Jan 2019'!$G$3:$BK$160,MATCH('Buying nGRPs'!$A51,'Jan 2019'!$A$3:$A$157,0),MATCH('Buying nGRPs'!X$9,'Jan 2019'!$G$1:$BK$1,0))/SUMIFS(Summary!$D:$D,Summary!$A:$A,'Buying nGRPs'!$A51),"")</f>
        <v/>
      </c>
      <c r="Y51" s="158" t="str">
        <f>IFERROR(INDEX('Jan 2019'!$G$3:$BK$160,MATCH('Buying nGRPs'!$A51,'Jan 2019'!$A$3:$A$157,0),MATCH('Buying nGRPs'!Y$9,'Jan 2019'!$G$1:$BK$1,0))/SUMIFS(Summary!$D:$D,Summary!$A:$A,'Buying nGRPs'!$A51),"")</f>
        <v/>
      </c>
      <c r="Z51" s="158" t="str">
        <f>IFERROR(INDEX('Jan 2019'!$G$3:$BK$160,MATCH('Buying nGRPs'!$A51,'Jan 2019'!$A$3:$A$157,0),MATCH('Buying nGRPs'!Z$9,'Jan 2019'!$G$1:$BK$1,0))/SUMIFS(Summary!$D:$D,Summary!$A:$A,'Buying nGRPs'!$A51),"")</f>
        <v/>
      </c>
      <c r="AA51" s="158" t="str">
        <f>IFERROR(INDEX('Jan 2019'!$G$3:$BK$160,MATCH('Buying nGRPs'!$A51,'Jan 2019'!$A$3:$A$157,0),MATCH('Buying nGRPs'!AA$9,'Jan 2019'!$G$1:$BK$1,0))/SUMIFS(Summary!$D:$D,Summary!$A:$A,'Buying nGRPs'!$A51),"")</f>
        <v/>
      </c>
      <c r="AB51" s="158" t="str">
        <f>IFERROR(INDEX('Jan 2019'!$G$3:$BK$160,MATCH('Buying nGRPs'!$A51,'Jan 2019'!$A$3:$A$157,0),MATCH('Buying nGRPs'!AB$9,'Jan 2019'!$G$1:$BK$1,0))/SUMIFS(Summary!$D:$D,Summary!$A:$A,'Buying nGRPs'!$A51),"")</f>
        <v/>
      </c>
      <c r="AC51" s="158">
        <f>IFERROR(INDEX('Jan 2019'!$G$3:$BK$160,MATCH('Buying nGRPs'!$A51,'Jan 2019'!$A$3:$A$157,0),MATCH('Buying nGRPs'!AC$9,'Jan 2019'!$G$1:$BK$1,0))/SUMIFS(Summary!$D:$D,Summary!$A:$A,'Buying nGRPs'!$A51),"")</f>
        <v>0</v>
      </c>
      <c r="AD51" s="158">
        <f>IFERROR(INDEX('Jan 2019'!$G$3:$BK$160,MATCH('Buying nGRPs'!$A51,'Jan 2019'!$A$3:$A$157,0),MATCH('Buying nGRPs'!AD$9,'Jan 2019'!$G$1:$BK$1,0))/SUMIFS(Summary!$D:$D,Summary!$A:$A,'Buying nGRPs'!$A51),"")</f>
        <v>0.29333333333333333</v>
      </c>
      <c r="AE51" s="158" t="str">
        <f>IFERROR(INDEX('Jan 2019'!$G$3:$BK$160,MATCH('Buying nGRPs'!$A51,'Jan 2019'!$A$3:$A$157,0),MATCH('Buying nGRPs'!AE$9,'Jan 2019'!$G$1:$BK$1,0))/SUMIFS(Summary!$D:$D,Summary!$A:$A,'Buying nGRPs'!$A51),"")</f>
        <v/>
      </c>
      <c r="AF51" s="158" t="str">
        <f>IFERROR(INDEX('Jan 2019'!$G$3:$BK$160,MATCH('Buying nGRPs'!$A51,'Jan 2019'!$A$3:$A$157,0),MATCH('Buying nGRPs'!AF$9,'Jan 2019'!$G$1:$BK$1,0))/SUMIFS(Summary!$D:$D,Summary!$A:$A,'Buying nGRPs'!$A51),"")</f>
        <v/>
      </c>
      <c r="AG51" s="158" t="str">
        <f>IFERROR(INDEX('Jan 2019'!$G$3:$BK$160,MATCH('Buying nGRPs'!$A51,'Jan 2019'!$A$3:$A$157,0),MATCH('Buying nGRPs'!AG$9,'Jan 2019'!$G$1:$BK$1,0))/SUMIFS(Summary!$D:$D,Summary!$A:$A,'Buying nGRPs'!$A51),"")</f>
        <v/>
      </c>
      <c r="AH51" s="158">
        <f>IFERROR(INDEX('Jan 2019'!$G$3:$BK$160,MATCH('Buying nGRPs'!$A51,'Jan 2019'!$A$3:$A$157,0),MATCH('Buying nGRPs'!AH$9,'Jan 2019'!$G$1:$BK$1,0))/SUMIFS(Summary!$D:$D,Summary!$A:$A,'Buying nGRPs'!$A51),"")</f>
        <v>0</v>
      </c>
      <c r="AI51" s="158" t="str">
        <f>IFERROR(INDEX('Jan 2019'!$G$3:$BK$160,MATCH('Buying nGRPs'!$A51,'Jan 2019'!$A$3:$A$157,0),MATCH('Buying nGRPs'!AI$9,'Jan 2019'!$G$1:$BK$1,0))/SUMIFS(Summary!$D:$D,Summary!$A:$A,'Buying nGRPs'!$A51),"")</f>
        <v/>
      </c>
      <c r="AJ51" s="158" t="str">
        <f>IFERROR(INDEX('Jan 2019'!$G$3:$BK$160,MATCH('Buying nGRPs'!$A51,'Jan 2019'!$A$3:$A$157,0),MATCH('Buying nGRPs'!AJ$9,'Jan 2019'!$G$1:$BK$1,0))/SUMIFS(Summary!$D:$D,Summary!$A:$A,'Buying nGRPs'!$A51),"")</f>
        <v/>
      </c>
      <c r="AK51" s="158">
        <f>IFERROR(INDEX('Jan 2019'!$G$3:$BK$160,MATCH('Buying nGRPs'!$A51,'Jan 2019'!$A$3:$A$157,0),MATCH('Buying nGRPs'!AK$9,'Jan 2019'!$G$1:$BK$1,0))/SUMIFS(Summary!$D:$D,Summary!$A:$A,'Buying nGRPs'!$A51),"")</f>
        <v>0</v>
      </c>
      <c r="AL51" s="158">
        <f>IFERROR(INDEX('Jan 2019'!$G$3:$BK$160,MATCH('Buying nGRPs'!$A51,'Jan 2019'!$A$3:$A$157,0),MATCH('Buying nGRPs'!AL$9,'Jan 2019'!$G$1:$BK$1,0))/SUMIFS(Summary!$D:$D,Summary!$A:$A,'Buying nGRPs'!$A51),"")</f>
        <v>0</v>
      </c>
      <c r="AM51" s="158" t="str">
        <f>IFERROR(INDEX('Jan 2019'!$G$3:$BK$160,MATCH('Buying nGRPs'!$A51,'Jan 2019'!$A$3:$A$157,0),MATCH('Buying nGRPs'!AM$9,'Jan 2019'!$G$1:$BK$1,0))/SUMIFS(Summary!$D:$D,Summary!$A:$A,'Buying nGRPs'!$A51),"")</f>
        <v/>
      </c>
      <c r="AN51" s="158">
        <f>IFERROR(INDEX('Jan 2019'!$G$3:$BK$160,MATCH('Buying nGRPs'!$A51,'Jan 2019'!$A$3:$A$157,0),MATCH('Buying nGRPs'!AN$9,'Jan 2019'!$G$1:$BK$1,0))/SUMIFS(Summary!$D:$D,Summary!$A:$A,'Buying nGRPs'!$A51),"")</f>
        <v>0</v>
      </c>
      <c r="AO51" s="158">
        <f>IFERROR(INDEX('Jan 2019'!$G$3:$BK$160,MATCH('Buying nGRPs'!$A51,'Jan 2019'!$A$3:$A$157,0),MATCH('Buying nGRPs'!AO$9,'Jan 2019'!$G$1:$BK$1,0))/SUMIFS(Summary!$D:$D,Summary!$A:$A,'Buying nGRPs'!$A51),"")</f>
        <v>0</v>
      </c>
      <c r="AP51" s="158" t="str">
        <f>IFERROR(INDEX('Jan 2019'!$G$3:$BK$160,MATCH('Buying nGRPs'!$A51,'Jan 2019'!$A$3:$A$157,0),MATCH('Buying nGRPs'!AP$9,'Jan 2019'!$G$1:$BK$1,0))/SUMIFS(Summary!$D:$D,Summary!$A:$A,'Buying nGRPs'!$A51),"")</f>
        <v/>
      </c>
      <c r="AQ51" s="158" t="str">
        <f>IFERROR(INDEX('Jan 2019'!$G$3:$BK$160,MATCH('Buying nGRPs'!$A51,'Jan 2019'!$A$3:$A$157,0),MATCH('Buying nGRPs'!AQ$9,'Jan 2019'!$G$1:$BK$1,0))/SUMIFS(Summary!$D:$D,Summary!$A:$A,'Buying nGRPs'!$A51),"")</f>
        <v/>
      </c>
      <c r="AR51" s="158">
        <f>IFERROR(INDEX('Jan 2019'!$G$3:$BK$160,MATCH('Buying nGRPs'!$A51,'Jan 2019'!$A$3:$A$157,0),MATCH('Buying nGRPs'!AR$9,'Jan 2019'!$G$1:$BK$1,0))/SUMIFS(Summary!$D:$D,Summary!$A:$A,'Buying nGRPs'!$A51),"")</f>
        <v>0</v>
      </c>
      <c r="AS51" s="158" t="str">
        <f>IFERROR(INDEX('Jan 2019'!$G$3:$BK$160,MATCH('Buying nGRPs'!$A51,'Jan 2019'!$A$3:$A$157,0),MATCH('Buying nGRPs'!AS$9,'Jan 2019'!$G$1:$BK$1,0))/SUMIFS(Summary!$D:$D,Summary!$A:$A,'Buying nGRPs'!$A51),"")</f>
        <v/>
      </c>
      <c r="AT51" s="158" t="str">
        <f>IFERROR(INDEX('Jan 2019'!$G$3:$BK$160,MATCH('Buying nGRPs'!$A51,'Jan 2019'!$A$3:$A$157,0),MATCH('Buying nGRPs'!AT$9,'Jan 2019'!$G$1:$BK$1,0))/SUMIFS(Summary!$D:$D,Summary!$A:$A,'Buying nGRPs'!$A51),"")</f>
        <v/>
      </c>
      <c r="AU51" s="158" t="str">
        <f>IFERROR(INDEX('Jan 2019'!$G$3:$BK$160,MATCH('Buying nGRPs'!$A51,'Jan 2019'!$A$3:$A$157,0),MATCH('Buying nGRPs'!AU$9,'Jan 2019'!$G$1:$BK$1,0))/SUMIFS(Summary!$D:$D,Summary!$A:$A,'Buying nGRPs'!$A51),"")</f>
        <v/>
      </c>
      <c r="AV51" s="158" t="str">
        <f>IFERROR(INDEX('Jan 2019'!$G$3:$BK$160,MATCH('Buying nGRPs'!$A51,'Jan 2019'!$A$3:$A$157,0),MATCH('Buying nGRPs'!AV$9,'Jan 2019'!$G$1:$BK$1,0))/SUMIFS(Summary!$D:$D,Summary!$A:$A,'Buying nGRPs'!$A51),"")</f>
        <v/>
      </c>
      <c r="AW51" s="158" t="str">
        <f>IFERROR(INDEX('Jan 2019'!$G$3:$BK$160,MATCH('Buying nGRPs'!$A51,'Jan 2019'!$A$3:$A$157,0),MATCH('Buying nGRPs'!AW$9,'Jan 2019'!$G$1:$BK$1,0))/SUMIFS(Summary!$D:$D,Summary!$A:$A,'Buying nGRPs'!$A51),"")</f>
        <v/>
      </c>
      <c r="AX51" s="158">
        <f>IFERROR(INDEX('Jan 2019'!$G$3:$BK$160,MATCH('Buying nGRPs'!$A51,'Jan 2019'!$A$3:$A$157,0),MATCH('Buying nGRPs'!AX$9,'Jan 2019'!$G$1:$BK$1,0))/SUMIFS(Summary!$D:$D,Summary!$A:$A,'Buying nGRPs'!$A51),"")</f>
        <v>0</v>
      </c>
      <c r="AY51" s="158">
        <f>IFERROR(INDEX('Jan 2019'!$G$3:$BK$160,MATCH('Buying nGRPs'!$A51,'Jan 2019'!$A$3:$A$157,0),MATCH('Buying nGRPs'!AY$9,'Jan 2019'!$G$1:$BK$1,0))/SUMIFS(Summary!$D:$D,Summary!$A:$A,'Buying nGRPs'!$A51),"")</f>
        <v>0</v>
      </c>
      <c r="AZ51" s="158">
        <f>IFERROR(INDEX('Jan 2019'!$G$3:$BK$160,MATCH('Buying nGRPs'!$A51,'Jan 2019'!$A$3:$A$157,0),MATCH('Buying nGRPs'!AZ$9,'Jan 2019'!$G$1:$BK$1,0))/SUMIFS(Summary!$D:$D,Summary!$A:$A,'Buying nGRPs'!$A51),"")</f>
        <v>0</v>
      </c>
      <c r="BA51" s="158">
        <f>IFERROR(INDEX('Jan 2019'!$G$3:$BK$160,MATCH('Buying nGRPs'!$A51,'Jan 2019'!$A$3:$A$157,0),MATCH('Buying nGRPs'!BA$9,'Jan 2019'!$G$1:$BK$1,0))/SUMIFS(Summary!$D:$D,Summary!$A:$A,'Buying nGRPs'!$A51),"")</f>
        <v>0</v>
      </c>
      <c r="BB51" s="11">
        <f t="shared" si="44"/>
        <v>0.29333333333333333</v>
      </c>
      <c r="BC51" s="11"/>
      <c r="BD51" s="109">
        <f t="shared" si="45"/>
        <v>-0.29333333333333333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IFERROR(INDEX('Jan 2019'!$G$3:$BK$160,MATCH('Buying nGRPs'!$A52,'Jan 2019'!$A$3:$A$157,0),MATCH('Buying nGRPs'!G$9,'Jan 2019'!$G$1:$BK$1,0))/SUMIFS(Summary!$D:$D,Summary!$A:$A,'Buying nGRPs'!$A52),"")</f>
        <v/>
      </c>
      <c r="H52" s="158" t="str">
        <f>IFERROR(INDEX('Jan 2019'!$G$3:$BK$160,MATCH('Buying nGRPs'!$A52,'Jan 2019'!$A$3:$A$157,0),MATCH('Buying nGRPs'!H$9,'Jan 2019'!$G$1:$BK$1,0))/SUMIFS(Summary!$D:$D,Summary!$A:$A,'Buying nGRPs'!$A52),"")</f>
        <v/>
      </c>
      <c r="I52" s="158" t="str">
        <f>IFERROR(INDEX('Jan 2019'!$G$3:$BK$160,MATCH('Buying nGRPs'!$A52,'Jan 2019'!$A$3:$A$157,0),MATCH('Buying nGRPs'!I$9,'Jan 2019'!$G$1:$BK$1,0))/SUMIFS(Summary!$D:$D,Summary!$A:$A,'Buying nGRPs'!$A52),"")</f>
        <v/>
      </c>
      <c r="J52" s="158" t="str">
        <f>IFERROR(INDEX('Jan 2019'!$G$3:$BK$160,MATCH('Buying nGRPs'!$A52,'Jan 2019'!$A$3:$A$157,0),MATCH('Buying nGRPs'!J$9,'Jan 2019'!$G$1:$BK$1,0))/SUMIFS(Summary!$D:$D,Summary!$A:$A,'Buying nGRPs'!$A52),"")</f>
        <v/>
      </c>
      <c r="K52" s="158" t="str">
        <f>IFERROR(INDEX('Jan 2019'!$G$3:$BK$160,MATCH('Buying nGRPs'!$A52,'Jan 2019'!$A$3:$A$157,0),MATCH('Buying nGRPs'!K$9,'Jan 2019'!$G$1:$BK$1,0))/SUMIFS(Summary!$D:$D,Summary!$A:$A,'Buying nGRPs'!$A52),"")</f>
        <v/>
      </c>
      <c r="L52" s="158" t="str">
        <f>IFERROR(INDEX('Jan 2019'!$G$3:$BK$160,MATCH('Buying nGRPs'!$A52,'Jan 2019'!$A$3:$A$157,0),MATCH('Buying nGRPs'!L$9,'Jan 2019'!$G$1:$BK$1,0))/SUMIFS(Summary!$D:$D,Summary!$A:$A,'Buying nGRPs'!$A52),"")</f>
        <v/>
      </c>
      <c r="M52" s="158" t="str">
        <f>IFERROR(INDEX('Jan 2019'!$G$3:$BK$160,MATCH('Buying nGRPs'!$A52,'Jan 2019'!$A$3:$A$157,0),MATCH('Buying nGRPs'!M$9,'Jan 2019'!$G$1:$BK$1,0))/SUMIFS(Summary!$D:$D,Summary!$A:$A,'Buying nGRPs'!$A52),"")</f>
        <v/>
      </c>
      <c r="N52" s="158" t="str">
        <f>IFERROR(INDEX('Jan 2019'!$G$3:$BK$160,MATCH('Buying nGRPs'!$A52,'Jan 2019'!$A$3:$A$157,0),MATCH('Buying nGRPs'!N$9,'Jan 2019'!$G$1:$BK$1,0))/SUMIFS(Summary!$D:$D,Summary!$A:$A,'Buying nGRPs'!$A52),"")</f>
        <v/>
      </c>
      <c r="O52" s="158" t="str">
        <f>IFERROR(INDEX('Jan 2019'!$G$3:$BK$160,MATCH('Buying nGRPs'!$A52,'Jan 2019'!$A$3:$A$157,0),MATCH('Buying nGRPs'!O$9,'Jan 2019'!$G$1:$BK$1,0))/SUMIFS(Summary!$D:$D,Summary!$A:$A,'Buying nGRPs'!$A52),"")</f>
        <v/>
      </c>
      <c r="P52" s="158" t="str">
        <f>IFERROR(INDEX('Jan 2019'!$G$3:$BK$160,MATCH('Buying nGRPs'!$A52,'Jan 2019'!$A$3:$A$157,0),MATCH('Buying nGRPs'!P$9,'Jan 2019'!$G$1:$BK$1,0))/SUMIFS(Summary!$D:$D,Summary!$A:$A,'Buying nGRPs'!$A52),"")</f>
        <v/>
      </c>
      <c r="Q52" s="158" t="str">
        <f>IFERROR(INDEX('Jan 2019'!$G$3:$BK$160,MATCH('Buying nGRPs'!$A52,'Jan 2019'!$A$3:$A$157,0),MATCH('Buying nGRPs'!Q$9,'Jan 2019'!$G$1:$BK$1,0))/SUMIFS(Summary!$D:$D,Summary!$A:$A,'Buying nGRPs'!$A52),"")</f>
        <v/>
      </c>
      <c r="R52" s="158" t="str">
        <f>IFERROR(INDEX('Jan 2019'!$G$3:$BK$160,MATCH('Buying nGRPs'!$A52,'Jan 2019'!$A$3:$A$157,0),MATCH('Buying nGRPs'!R$9,'Jan 2019'!$G$1:$BK$1,0))/SUMIFS(Summary!$D:$D,Summary!$A:$A,'Buying nGRPs'!$A52),"")</f>
        <v/>
      </c>
      <c r="S52" s="158" t="str">
        <f>IFERROR(INDEX('Jan 2019'!$G$3:$BK$160,MATCH('Buying nGRPs'!$A52,'Jan 2019'!$A$3:$A$157,0),MATCH('Buying nGRPs'!S$9,'Jan 2019'!$G$1:$BK$1,0))/SUMIFS(Summary!$D:$D,Summary!$A:$A,'Buying nGRPs'!$A52),"")</f>
        <v/>
      </c>
      <c r="T52" s="158" t="str">
        <f>IFERROR(INDEX('Jan 2019'!$G$3:$BK$160,MATCH('Buying nGRPs'!$A52,'Jan 2019'!$A$3:$A$157,0),MATCH('Buying nGRPs'!T$9,'Jan 2019'!$G$1:$BK$1,0))/SUMIFS(Summary!$D:$D,Summary!$A:$A,'Buying nGRPs'!$A52),"")</f>
        <v/>
      </c>
      <c r="U52" s="158" t="str">
        <f>IFERROR(INDEX('Jan 2019'!$G$3:$BK$160,MATCH('Buying nGRPs'!$A52,'Jan 2019'!$A$3:$A$157,0),MATCH('Buying nGRPs'!U$9,'Jan 2019'!$G$1:$BK$1,0))/SUMIFS(Summary!$D:$D,Summary!$A:$A,'Buying nGRPs'!$A52),"")</f>
        <v/>
      </c>
      <c r="V52" s="158" t="str">
        <f>IFERROR(INDEX('Jan 2019'!$G$3:$BK$160,MATCH('Buying nGRPs'!$A52,'Jan 2019'!$A$3:$A$157,0),MATCH('Buying nGRPs'!V$9,'Jan 2019'!$G$1:$BK$1,0))/SUMIFS(Summary!$D:$D,Summary!$A:$A,'Buying nGRPs'!$A52),"")</f>
        <v/>
      </c>
      <c r="W52" s="158" t="str">
        <f>IFERROR(INDEX('Jan 2019'!$G$3:$BK$160,MATCH('Buying nGRPs'!$A52,'Jan 2019'!$A$3:$A$157,0),MATCH('Buying nGRPs'!W$9,'Jan 2019'!$G$1:$BK$1,0))/SUMIFS(Summary!$D:$D,Summary!$A:$A,'Buying nGRPs'!$A52),"")</f>
        <v/>
      </c>
      <c r="X52" s="158" t="str">
        <f>IFERROR(INDEX('Jan 2019'!$G$3:$BK$160,MATCH('Buying nGRPs'!$A52,'Jan 2019'!$A$3:$A$157,0),MATCH('Buying nGRPs'!X$9,'Jan 2019'!$G$1:$BK$1,0))/SUMIFS(Summary!$D:$D,Summary!$A:$A,'Buying nGRPs'!$A52),"")</f>
        <v/>
      </c>
      <c r="Y52" s="158" t="str">
        <f>IFERROR(INDEX('Jan 2019'!$G$3:$BK$160,MATCH('Buying nGRPs'!$A52,'Jan 2019'!$A$3:$A$157,0),MATCH('Buying nGRPs'!Y$9,'Jan 2019'!$G$1:$BK$1,0))/SUMIFS(Summary!$D:$D,Summary!$A:$A,'Buying nGRPs'!$A52),"")</f>
        <v/>
      </c>
      <c r="Z52" s="158" t="str">
        <f>IFERROR(INDEX('Jan 2019'!$G$3:$BK$160,MATCH('Buying nGRPs'!$A52,'Jan 2019'!$A$3:$A$157,0),MATCH('Buying nGRPs'!Z$9,'Jan 2019'!$G$1:$BK$1,0))/SUMIFS(Summary!$D:$D,Summary!$A:$A,'Buying nGRPs'!$A52),"")</f>
        <v/>
      </c>
      <c r="AA52" s="158" t="str">
        <f>IFERROR(INDEX('Jan 2019'!$G$3:$BK$160,MATCH('Buying nGRPs'!$A52,'Jan 2019'!$A$3:$A$157,0),MATCH('Buying nGRPs'!AA$9,'Jan 2019'!$G$1:$BK$1,0))/SUMIFS(Summary!$D:$D,Summary!$A:$A,'Buying nGRPs'!$A52),"")</f>
        <v/>
      </c>
      <c r="AB52" s="158" t="str">
        <f>IFERROR(INDEX('Jan 2019'!$G$3:$BK$160,MATCH('Buying nGRPs'!$A52,'Jan 2019'!$A$3:$A$157,0),MATCH('Buying nGRPs'!AB$9,'Jan 2019'!$G$1:$BK$1,0))/SUMIFS(Summary!$D:$D,Summary!$A:$A,'Buying nGRPs'!$A52),"")</f>
        <v/>
      </c>
      <c r="AC52" s="158" t="str">
        <f>IFERROR(INDEX('Jan 2019'!$G$3:$BK$160,MATCH('Buying nGRPs'!$A52,'Jan 2019'!$A$3:$A$157,0),MATCH('Buying nGRPs'!AC$9,'Jan 2019'!$G$1:$BK$1,0))/SUMIFS(Summary!$D:$D,Summary!$A:$A,'Buying nGRPs'!$A52),"")</f>
        <v/>
      </c>
      <c r="AD52" s="158" t="str">
        <f>IFERROR(INDEX('Jan 2019'!$G$3:$BK$160,MATCH('Buying nGRPs'!$A52,'Jan 2019'!$A$3:$A$157,0),MATCH('Buying nGRPs'!AD$9,'Jan 2019'!$G$1:$BK$1,0))/SUMIFS(Summary!$D:$D,Summary!$A:$A,'Buying nGRPs'!$A52),"")</f>
        <v/>
      </c>
      <c r="AE52" s="158" t="str">
        <f>IFERROR(INDEX('Jan 2019'!$G$3:$BK$160,MATCH('Buying nGRPs'!$A52,'Jan 2019'!$A$3:$A$157,0),MATCH('Buying nGRPs'!AE$9,'Jan 2019'!$G$1:$BK$1,0))/SUMIFS(Summary!$D:$D,Summary!$A:$A,'Buying nGRPs'!$A52),"")</f>
        <v/>
      </c>
      <c r="AF52" s="158" t="str">
        <f>IFERROR(INDEX('Jan 2019'!$G$3:$BK$160,MATCH('Buying nGRPs'!$A52,'Jan 2019'!$A$3:$A$157,0),MATCH('Buying nGRPs'!AF$9,'Jan 2019'!$G$1:$BK$1,0))/SUMIFS(Summary!$D:$D,Summary!$A:$A,'Buying nGRPs'!$A52),"")</f>
        <v/>
      </c>
      <c r="AG52" s="158" t="str">
        <f>IFERROR(INDEX('Jan 2019'!$G$3:$BK$160,MATCH('Buying nGRPs'!$A52,'Jan 2019'!$A$3:$A$157,0),MATCH('Buying nGRPs'!AG$9,'Jan 2019'!$G$1:$BK$1,0))/SUMIFS(Summary!$D:$D,Summary!$A:$A,'Buying nGRPs'!$A52),"")</f>
        <v/>
      </c>
      <c r="AH52" s="158" t="str">
        <f>IFERROR(INDEX('Jan 2019'!$G$3:$BK$160,MATCH('Buying nGRPs'!$A52,'Jan 2019'!$A$3:$A$157,0),MATCH('Buying nGRPs'!AH$9,'Jan 2019'!$G$1:$BK$1,0))/SUMIFS(Summary!$D:$D,Summary!$A:$A,'Buying nGRPs'!$A52),"")</f>
        <v/>
      </c>
      <c r="AI52" s="158" t="str">
        <f>IFERROR(INDEX('Jan 2019'!$G$3:$BK$160,MATCH('Buying nGRPs'!$A52,'Jan 2019'!$A$3:$A$157,0),MATCH('Buying nGRPs'!AI$9,'Jan 2019'!$G$1:$BK$1,0))/SUMIFS(Summary!$D:$D,Summary!$A:$A,'Buying nGRPs'!$A52),"")</f>
        <v/>
      </c>
      <c r="AJ52" s="158" t="str">
        <f>IFERROR(INDEX('Jan 2019'!$G$3:$BK$160,MATCH('Buying nGRPs'!$A52,'Jan 2019'!$A$3:$A$157,0),MATCH('Buying nGRPs'!AJ$9,'Jan 2019'!$G$1:$BK$1,0))/SUMIFS(Summary!$D:$D,Summary!$A:$A,'Buying nGRPs'!$A52),"")</f>
        <v/>
      </c>
      <c r="AK52" s="158" t="str">
        <f>IFERROR(INDEX('Jan 2019'!$G$3:$BK$160,MATCH('Buying nGRPs'!$A52,'Jan 2019'!$A$3:$A$157,0),MATCH('Buying nGRPs'!AK$9,'Jan 2019'!$G$1:$BK$1,0))/SUMIFS(Summary!$D:$D,Summary!$A:$A,'Buying nGRPs'!$A52),"")</f>
        <v/>
      </c>
      <c r="AL52" s="158" t="str">
        <f>IFERROR(INDEX('Jan 2019'!$G$3:$BK$160,MATCH('Buying nGRPs'!$A52,'Jan 2019'!$A$3:$A$157,0),MATCH('Buying nGRPs'!AL$9,'Jan 2019'!$G$1:$BK$1,0))/SUMIFS(Summary!$D:$D,Summary!$A:$A,'Buying nGRPs'!$A52),"")</f>
        <v/>
      </c>
      <c r="AM52" s="158" t="str">
        <f>IFERROR(INDEX('Jan 2019'!$G$3:$BK$160,MATCH('Buying nGRPs'!$A52,'Jan 2019'!$A$3:$A$157,0),MATCH('Buying nGRPs'!AM$9,'Jan 2019'!$G$1:$BK$1,0))/SUMIFS(Summary!$D:$D,Summary!$A:$A,'Buying nGRPs'!$A52),"")</f>
        <v/>
      </c>
      <c r="AN52" s="158" t="str">
        <f>IFERROR(INDEX('Jan 2019'!$G$3:$BK$160,MATCH('Buying nGRPs'!$A52,'Jan 2019'!$A$3:$A$157,0),MATCH('Buying nGRPs'!AN$9,'Jan 2019'!$G$1:$BK$1,0))/SUMIFS(Summary!$D:$D,Summary!$A:$A,'Buying nGRPs'!$A52),"")</f>
        <v/>
      </c>
      <c r="AO52" s="158" t="str">
        <f>IFERROR(INDEX('Jan 2019'!$G$3:$BK$160,MATCH('Buying nGRPs'!$A52,'Jan 2019'!$A$3:$A$157,0),MATCH('Buying nGRPs'!AO$9,'Jan 2019'!$G$1:$BK$1,0))/SUMIFS(Summary!$D:$D,Summary!$A:$A,'Buying nGRPs'!$A52),"")</f>
        <v/>
      </c>
      <c r="AP52" s="158" t="str">
        <f>IFERROR(INDEX('Jan 2019'!$G$3:$BK$160,MATCH('Buying nGRPs'!$A52,'Jan 2019'!$A$3:$A$157,0),MATCH('Buying nGRPs'!AP$9,'Jan 2019'!$G$1:$BK$1,0))/SUMIFS(Summary!$D:$D,Summary!$A:$A,'Buying nGRPs'!$A52),"")</f>
        <v/>
      </c>
      <c r="AQ52" s="158" t="str">
        <f>IFERROR(INDEX('Jan 2019'!$G$3:$BK$160,MATCH('Buying nGRPs'!$A52,'Jan 2019'!$A$3:$A$157,0),MATCH('Buying nGRPs'!AQ$9,'Jan 2019'!$G$1:$BK$1,0))/SUMIFS(Summary!$D:$D,Summary!$A:$A,'Buying nGRPs'!$A52),"")</f>
        <v/>
      </c>
      <c r="AR52" s="158" t="str">
        <f>IFERROR(INDEX('Jan 2019'!$G$3:$BK$160,MATCH('Buying nGRPs'!$A52,'Jan 2019'!$A$3:$A$157,0),MATCH('Buying nGRPs'!AR$9,'Jan 2019'!$G$1:$BK$1,0))/SUMIFS(Summary!$D:$D,Summary!$A:$A,'Buying nGRPs'!$A52),"")</f>
        <v/>
      </c>
      <c r="AS52" s="158" t="str">
        <f>IFERROR(INDEX('Jan 2019'!$G$3:$BK$160,MATCH('Buying nGRPs'!$A52,'Jan 2019'!$A$3:$A$157,0),MATCH('Buying nGRPs'!AS$9,'Jan 2019'!$G$1:$BK$1,0))/SUMIFS(Summary!$D:$D,Summary!$A:$A,'Buying nGRPs'!$A52),"")</f>
        <v/>
      </c>
      <c r="AT52" s="158" t="str">
        <f>IFERROR(INDEX('Jan 2019'!$G$3:$BK$160,MATCH('Buying nGRPs'!$A52,'Jan 2019'!$A$3:$A$157,0),MATCH('Buying nGRPs'!AT$9,'Jan 2019'!$G$1:$BK$1,0))/SUMIFS(Summary!$D:$D,Summary!$A:$A,'Buying nGRPs'!$A52),"")</f>
        <v/>
      </c>
      <c r="AU52" s="158" t="str">
        <f>IFERROR(INDEX('Jan 2019'!$G$3:$BK$160,MATCH('Buying nGRPs'!$A52,'Jan 2019'!$A$3:$A$157,0),MATCH('Buying nGRPs'!AU$9,'Jan 2019'!$G$1:$BK$1,0))/SUMIFS(Summary!$D:$D,Summary!$A:$A,'Buying nGRPs'!$A52),"")</f>
        <v/>
      </c>
      <c r="AV52" s="158" t="str">
        <f>IFERROR(INDEX('Jan 2019'!$G$3:$BK$160,MATCH('Buying nGRPs'!$A52,'Jan 2019'!$A$3:$A$157,0),MATCH('Buying nGRPs'!AV$9,'Jan 2019'!$G$1:$BK$1,0))/SUMIFS(Summary!$D:$D,Summary!$A:$A,'Buying nGRPs'!$A52),"")</f>
        <v/>
      </c>
      <c r="AW52" s="158" t="str">
        <f>IFERROR(INDEX('Jan 2019'!$G$3:$BK$160,MATCH('Buying nGRPs'!$A52,'Jan 2019'!$A$3:$A$157,0),MATCH('Buying nGRPs'!AW$9,'Jan 2019'!$G$1:$BK$1,0))/SUMIFS(Summary!$D:$D,Summary!$A:$A,'Buying nGRPs'!$A52),"")</f>
        <v/>
      </c>
      <c r="AX52" s="158" t="str">
        <f>IFERROR(INDEX('Jan 2019'!$G$3:$BK$160,MATCH('Buying nGRPs'!$A52,'Jan 2019'!$A$3:$A$157,0),MATCH('Buying nGRPs'!AX$9,'Jan 2019'!$G$1:$BK$1,0))/SUMIFS(Summary!$D:$D,Summary!$A:$A,'Buying nGRPs'!$A52),"")</f>
        <v/>
      </c>
      <c r="AY52" s="158" t="str">
        <f>IFERROR(INDEX('Jan 2019'!$G$3:$BK$160,MATCH('Buying nGRPs'!$A52,'Jan 2019'!$A$3:$A$157,0),MATCH('Buying nGRPs'!AY$9,'Jan 2019'!$G$1:$BK$1,0))/SUMIFS(Summary!$D:$D,Summary!$A:$A,'Buying nGRPs'!$A52),"")</f>
        <v/>
      </c>
      <c r="AZ52" s="158" t="str">
        <f>IFERROR(INDEX('Jan 2019'!$G$3:$BK$160,MATCH('Buying nGRPs'!$A52,'Jan 2019'!$A$3:$A$157,0),MATCH('Buying nGRPs'!AZ$9,'Jan 2019'!$G$1:$BK$1,0))/SUMIFS(Summary!$D:$D,Summary!$A:$A,'Buying nGRPs'!$A52),"")</f>
        <v/>
      </c>
      <c r="BA52" s="158" t="str">
        <f>IFERROR(INDEX('Jan 2019'!$G$3:$BK$160,MATCH('Buying nGRPs'!$A52,'Jan 2019'!$A$3:$A$157,0),MATCH('Buying nGRPs'!BA$9,'Jan 2019'!$G$1:$BK$1,0))/SUMIFS(Summary!$D:$D,Summary!$A:$A,'Buying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</v>
      </c>
      <c r="C53" s="192">
        <f t="shared" ref="C53:C54" si="47">B53/1000000</f>
        <v>2.4999999999999999E-7</v>
      </c>
      <c r="D53" s="48">
        <f t="shared" si="42"/>
        <v>0</v>
      </c>
      <c r="E53" s="138">
        <f t="shared" si="43"/>
        <v>-0.25</v>
      </c>
      <c r="F53" s="93" t="s">
        <v>71</v>
      </c>
      <c r="G53" s="158" t="str">
        <f>IFERROR(INDEX('Jan 2019'!$G$3:$BK$160,MATCH('Buying nGRPs'!$A53,'Jan 2019'!$A$3:$A$157,0),MATCH('Buying nGRPs'!G$9,'Jan 2019'!$G$1:$BK$1,0))/SUMIFS(Summary!$D:$D,Summary!$A:$A,'Buying nGRPs'!$A53),"")</f>
        <v/>
      </c>
      <c r="H53" s="158" t="str">
        <f>IFERROR(INDEX('Jan 2019'!$G$3:$BK$160,MATCH('Buying nGRPs'!$A53,'Jan 2019'!$A$3:$A$157,0),MATCH('Buying nGRPs'!H$9,'Jan 2019'!$G$1:$BK$1,0))/SUMIFS(Summary!$D:$D,Summary!$A:$A,'Buying nGRPs'!$A53),"")</f>
        <v/>
      </c>
      <c r="I53" s="158" t="str">
        <f>IFERROR(INDEX('Jan 2019'!$G$3:$BK$160,MATCH('Buying nGRPs'!$A53,'Jan 2019'!$A$3:$A$157,0),MATCH('Buying nGRPs'!I$9,'Jan 2019'!$G$1:$BK$1,0))/SUMIFS(Summary!$D:$D,Summary!$A:$A,'Buying nGRPs'!$A53),"")</f>
        <v/>
      </c>
      <c r="J53" s="158">
        <f>IFERROR(INDEX('Jan 2019'!$G$3:$BK$160,MATCH('Buying nGRPs'!$A53,'Jan 2019'!$A$3:$A$157,0),MATCH('Buying nGRPs'!J$9,'Jan 2019'!$G$1:$BK$1,0))/SUMIFS(Summary!$D:$D,Summary!$A:$A,'Buying nGRPs'!$A53),"")</f>
        <v>0</v>
      </c>
      <c r="K53" s="158" t="str">
        <f>IFERROR(INDEX('Jan 2019'!$G$3:$BK$160,MATCH('Buying nGRPs'!$A53,'Jan 2019'!$A$3:$A$157,0),MATCH('Buying nGRPs'!K$9,'Jan 2019'!$G$1:$BK$1,0))/SUMIFS(Summary!$D:$D,Summary!$A:$A,'Buying nGRPs'!$A53),"")</f>
        <v/>
      </c>
      <c r="L53" s="158" t="str">
        <f>IFERROR(INDEX('Jan 2019'!$G$3:$BK$160,MATCH('Buying nGRPs'!$A53,'Jan 2019'!$A$3:$A$157,0),MATCH('Buying nGRPs'!L$9,'Jan 2019'!$G$1:$BK$1,0))/SUMIFS(Summary!$D:$D,Summary!$A:$A,'Buying nGRPs'!$A53),"")</f>
        <v/>
      </c>
      <c r="M53" s="158" t="str">
        <f>IFERROR(INDEX('Jan 2019'!$G$3:$BK$160,MATCH('Buying nGRPs'!$A53,'Jan 2019'!$A$3:$A$157,0),MATCH('Buying nGRPs'!M$9,'Jan 2019'!$G$1:$BK$1,0))/SUMIFS(Summary!$D:$D,Summary!$A:$A,'Buying nGRPs'!$A53),"")</f>
        <v/>
      </c>
      <c r="N53" s="158" t="str">
        <f>IFERROR(INDEX('Jan 2019'!$G$3:$BK$160,MATCH('Buying nGRPs'!$A53,'Jan 2019'!$A$3:$A$157,0),MATCH('Buying nGRPs'!N$9,'Jan 2019'!$G$1:$BK$1,0))/SUMIFS(Summary!$D:$D,Summary!$A:$A,'Buying nGRPs'!$A53),"")</f>
        <v/>
      </c>
      <c r="O53" s="158" t="str">
        <f>IFERROR(INDEX('Jan 2019'!$G$3:$BK$160,MATCH('Buying nGRPs'!$A53,'Jan 2019'!$A$3:$A$157,0),MATCH('Buying nGRPs'!O$9,'Jan 2019'!$G$1:$BK$1,0))/SUMIFS(Summary!$D:$D,Summary!$A:$A,'Buying nGRPs'!$A53),"")</f>
        <v/>
      </c>
      <c r="P53" s="158" t="str">
        <f>IFERROR(INDEX('Jan 2019'!$G$3:$BK$160,MATCH('Buying nGRPs'!$A53,'Jan 2019'!$A$3:$A$157,0),MATCH('Buying nGRPs'!P$9,'Jan 2019'!$G$1:$BK$1,0))/SUMIFS(Summary!$D:$D,Summary!$A:$A,'Buying nGRPs'!$A53),"")</f>
        <v/>
      </c>
      <c r="Q53" s="158" t="str">
        <f>IFERROR(INDEX('Jan 2019'!$G$3:$BK$160,MATCH('Buying nGRPs'!$A53,'Jan 2019'!$A$3:$A$157,0),MATCH('Buying nGRPs'!Q$9,'Jan 2019'!$G$1:$BK$1,0))/SUMIFS(Summary!$D:$D,Summary!$A:$A,'Buying nGRPs'!$A53),"")</f>
        <v/>
      </c>
      <c r="R53" s="158" t="str">
        <f>IFERROR(INDEX('Jan 2019'!$G$3:$BK$160,MATCH('Buying nGRPs'!$A53,'Jan 2019'!$A$3:$A$157,0),MATCH('Buying nGRPs'!R$9,'Jan 2019'!$G$1:$BK$1,0))/SUMIFS(Summary!$D:$D,Summary!$A:$A,'Buying nGRPs'!$A53),"")</f>
        <v/>
      </c>
      <c r="S53" s="158" t="str">
        <f>IFERROR(INDEX('Jan 2019'!$G$3:$BK$160,MATCH('Buying nGRPs'!$A53,'Jan 2019'!$A$3:$A$157,0),MATCH('Buying nGRPs'!S$9,'Jan 2019'!$G$1:$BK$1,0))/SUMIFS(Summary!$D:$D,Summary!$A:$A,'Buying nGRPs'!$A53),"")</f>
        <v/>
      </c>
      <c r="T53" s="158" t="str">
        <f>IFERROR(INDEX('Jan 2019'!$G$3:$BK$160,MATCH('Buying nGRPs'!$A53,'Jan 2019'!$A$3:$A$157,0),MATCH('Buying nGRPs'!T$9,'Jan 2019'!$G$1:$BK$1,0))/SUMIFS(Summary!$D:$D,Summary!$A:$A,'Buying nGRPs'!$A53),"")</f>
        <v/>
      </c>
      <c r="U53" s="158" t="str">
        <f>IFERROR(INDEX('Jan 2019'!$G$3:$BK$160,MATCH('Buying nGRPs'!$A53,'Jan 2019'!$A$3:$A$157,0),MATCH('Buying nGRPs'!U$9,'Jan 2019'!$G$1:$BK$1,0))/SUMIFS(Summary!$D:$D,Summary!$A:$A,'Buying nGRPs'!$A53),"")</f>
        <v/>
      </c>
      <c r="V53" s="158" t="str">
        <f>IFERROR(INDEX('Jan 2019'!$G$3:$BK$160,MATCH('Buying nGRPs'!$A53,'Jan 2019'!$A$3:$A$157,0),MATCH('Buying nGRPs'!V$9,'Jan 2019'!$G$1:$BK$1,0))/SUMIFS(Summary!$D:$D,Summary!$A:$A,'Buying nGRPs'!$A53),"")</f>
        <v/>
      </c>
      <c r="W53" s="158" t="str">
        <f>IFERROR(INDEX('Jan 2019'!$G$3:$BK$160,MATCH('Buying nGRPs'!$A53,'Jan 2019'!$A$3:$A$157,0),MATCH('Buying nGRPs'!W$9,'Jan 2019'!$G$1:$BK$1,0))/SUMIFS(Summary!$D:$D,Summary!$A:$A,'Buying nGRPs'!$A53),"")</f>
        <v/>
      </c>
      <c r="X53" s="158" t="str">
        <f>IFERROR(INDEX('Jan 2019'!$G$3:$BK$160,MATCH('Buying nGRPs'!$A53,'Jan 2019'!$A$3:$A$157,0),MATCH('Buying nGRPs'!X$9,'Jan 2019'!$G$1:$BK$1,0))/SUMIFS(Summary!$D:$D,Summary!$A:$A,'Buying nGRPs'!$A53),"")</f>
        <v/>
      </c>
      <c r="Y53" s="158" t="str">
        <f>IFERROR(INDEX('Jan 2019'!$G$3:$BK$160,MATCH('Buying nGRPs'!$A53,'Jan 2019'!$A$3:$A$157,0),MATCH('Buying nGRPs'!Y$9,'Jan 2019'!$G$1:$BK$1,0))/SUMIFS(Summary!$D:$D,Summary!$A:$A,'Buying nGRPs'!$A53),"")</f>
        <v/>
      </c>
      <c r="Z53" s="158" t="str">
        <f>IFERROR(INDEX('Jan 2019'!$G$3:$BK$160,MATCH('Buying nGRPs'!$A53,'Jan 2019'!$A$3:$A$157,0),MATCH('Buying nGRPs'!Z$9,'Jan 2019'!$G$1:$BK$1,0))/SUMIFS(Summary!$D:$D,Summary!$A:$A,'Buying nGRPs'!$A53),"")</f>
        <v/>
      </c>
      <c r="AA53" s="158" t="str">
        <f>IFERROR(INDEX('Jan 2019'!$G$3:$BK$160,MATCH('Buying nGRPs'!$A53,'Jan 2019'!$A$3:$A$157,0),MATCH('Buying nGRPs'!AA$9,'Jan 2019'!$G$1:$BK$1,0))/SUMIFS(Summary!$D:$D,Summary!$A:$A,'Buying nGRPs'!$A53),"")</f>
        <v/>
      </c>
      <c r="AB53" s="158" t="str">
        <f>IFERROR(INDEX('Jan 2019'!$G$3:$BK$160,MATCH('Buying nGRPs'!$A53,'Jan 2019'!$A$3:$A$157,0),MATCH('Buying nGRPs'!AB$9,'Jan 2019'!$G$1:$BK$1,0))/SUMIFS(Summary!$D:$D,Summary!$A:$A,'Buying nGRPs'!$A53),"")</f>
        <v/>
      </c>
      <c r="AC53" s="158">
        <f>IFERROR(INDEX('Jan 2019'!$G$3:$BK$160,MATCH('Buying nGRPs'!$A53,'Jan 2019'!$A$3:$A$157,0),MATCH('Buying nGRPs'!AC$9,'Jan 2019'!$G$1:$BK$1,0))/SUMIFS(Summary!$D:$D,Summary!$A:$A,'Buying nGRPs'!$A53),"")</f>
        <v>0</v>
      </c>
      <c r="AD53" s="158">
        <f>IFERROR(INDEX('Jan 2019'!$G$3:$BK$160,MATCH('Buying nGRPs'!$A53,'Jan 2019'!$A$3:$A$157,0),MATCH('Buying nGRPs'!AD$9,'Jan 2019'!$G$1:$BK$1,0))/SUMIFS(Summary!$D:$D,Summary!$A:$A,'Buying nGRPs'!$A53),"")</f>
        <v>0.1</v>
      </c>
      <c r="AE53" s="158" t="str">
        <f>IFERROR(INDEX('Jan 2019'!$G$3:$BK$160,MATCH('Buying nGRPs'!$A53,'Jan 2019'!$A$3:$A$157,0),MATCH('Buying nGRPs'!AE$9,'Jan 2019'!$G$1:$BK$1,0))/SUMIFS(Summary!$D:$D,Summary!$A:$A,'Buying nGRPs'!$A53),"")</f>
        <v/>
      </c>
      <c r="AF53" s="158" t="str">
        <f>IFERROR(INDEX('Jan 2019'!$G$3:$BK$160,MATCH('Buying nGRPs'!$A53,'Jan 2019'!$A$3:$A$157,0),MATCH('Buying nGRPs'!AF$9,'Jan 2019'!$G$1:$BK$1,0))/SUMIFS(Summary!$D:$D,Summary!$A:$A,'Buying nGRPs'!$A53),"")</f>
        <v/>
      </c>
      <c r="AG53" s="158" t="str">
        <f>IFERROR(INDEX('Jan 2019'!$G$3:$BK$160,MATCH('Buying nGRPs'!$A53,'Jan 2019'!$A$3:$A$157,0),MATCH('Buying nGRPs'!AG$9,'Jan 2019'!$G$1:$BK$1,0))/SUMIFS(Summary!$D:$D,Summary!$A:$A,'Buying nGRPs'!$A53),"")</f>
        <v/>
      </c>
      <c r="AH53" s="158">
        <f>IFERROR(INDEX('Jan 2019'!$G$3:$BK$160,MATCH('Buying nGRPs'!$A53,'Jan 2019'!$A$3:$A$157,0),MATCH('Buying nGRPs'!AH$9,'Jan 2019'!$G$1:$BK$1,0))/SUMIFS(Summary!$D:$D,Summary!$A:$A,'Buying nGRPs'!$A53),"")</f>
        <v>0.1</v>
      </c>
      <c r="AI53" s="158" t="str">
        <f>IFERROR(INDEX('Jan 2019'!$G$3:$BK$160,MATCH('Buying nGRPs'!$A53,'Jan 2019'!$A$3:$A$157,0),MATCH('Buying nGRPs'!AI$9,'Jan 2019'!$G$1:$BK$1,0))/SUMIFS(Summary!$D:$D,Summary!$A:$A,'Buying nGRPs'!$A53),"")</f>
        <v/>
      </c>
      <c r="AJ53" s="158" t="str">
        <f>IFERROR(INDEX('Jan 2019'!$G$3:$BK$160,MATCH('Buying nGRPs'!$A53,'Jan 2019'!$A$3:$A$157,0),MATCH('Buying nGRPs'!AJ$9,'Jan 2019'!$G$1:$BK$1,0))/SUMIFS(Summary!$D:$D,Summary!$A:$A,'Buying nGRPs'!$A53),"")</f>
        <v/>
      </c>
      <c r="AK53" s="158">
        <f>IFERROR(INDEX('Jan 2019'!$G$3:$BK$160,MATCH('Buying nGRPs'!$A53,'Jan 2019'!$A$3:$A$157,0),MATCH('Buying nGRPs'!AK$9,'Jan 2019'!$G$1:$BK$1,0))/SUMIFS(Summary!$D:$D,Summary!$A:$A,'Buying nGRPs'!$A53),"")</f>
        <v>0.05</v>
      </c>
      <c r="AL53" s="158">
        <f>IFERROR(INDEX('Jan 2019'!$G$3:$BK$160,MATCH('Buying nGRPs'!$A53,'Jan 2019'!$A$3:$A$157,0),MATCH('Buying nGRPs'!AL$9,'Jan 2019'!$G$1:$BK$1,0))/SUMIFS(Summary!$D:$D,Summary!$A:$A,'Buying nGRPs'!$A53),"")</f>
        <v>0</v>
      </c>
      <c r="AM53" s="158" t="str">
        <f>IFERROR(INDEX('Jan 2019'!$G$3:$BK$160,MATCH('Buying nGRPs'!$A53,'Jan 2019'!$A$3:$A$157,0),MATCH('Buying nGRPs'!AM$9,'Jan 2019'!$G$1:$BK$1,0))/SUMIFS(Summary!$D:$D,Summary!$A:$A,'Buying nGRPs'!$A53),"")</f>
        <v/>
      </c>
      <c r="AN53" s="158">
        <f>IFERROR(INDEX('Jan 2019'!$G$3:$BK$160,MATCH('Buying nGRPs'!$A53,'Jan 2019'!$A$3:$A$157,0),MATCH('Buying nGRPs'!AN$9,'Jan 2019'!$G$1:$BK$1,0))/SUMIFS(Summary!$D:$D,Summary!$A:$A,'Buying nGRPs'!$A53),"")</f>
        <v>0</v>
      </c>
      <c r="AO53" s="158">
        <f>IFERROR(INDEX('Jan 2019'!$G$3:$BK$160,MATCH('Buying nGRPs'!$A53,'Jan 2019'!$A$3:$A$157,0),MATCH('Buying nGRPs'!AO$9,'Jan 2019'!$G$1:$BK$1,0))/SUMIFS(Summary!$D:$D,Summary!$A:$A,'Buying nGRPs'!$A53),"")</f>
        <v>0</v>
      </c>
      <c r="AP53" s="158" t="str">
        <f>IFERROR(INDEX('Jan 2019'!$G$3:$BK$160,MATCH('Buying nGRPs'!$A53,'Jan 2019'!$A$3:$A$157,0),MATCH('Buying nGRPs'!AP$9,'Jan 2019'!$G$1:$BK$1,0))/SUMIFS(Summary!$D:$D,Summary!$A:$A,'Buying nGRPs'!$A53),"")</f>
        <v/>
      </c>
      <c r="AQ53" s="158" t="str">
        <f>IFERROR(INDEX('Jan 2019'!$G$3:$BK$160,MATCH('Buying nGRPs'!$A53,'Jan 2019'!$A$3:$A$157,0),MATCH('Buying nGRPs'!AQ$9,'Jan 2019'!$G$1:$BK$1,0))/SUMIFS(Summary!$D:$D,Summary!$A:$A,'Buying nGRPs'!$A53),"")</f>
        <v/>
      </c>
      <c r="AR53" s="158">
        <f>IFERROR(INDEX('Jan 2019'!$G$3:$BK$160,MATCH('Buying nGRPs'!$A53,'Jan 2019'!$A$3:$A$157,0),MATCH('Buying nGRPs'!AR$9,'Jan 2019'!$G$1:$BK$1,0))/SUMIFS(Summary!$D:$D,Summary!$A:$A,'Buying nGRPs'!$A53),"")</f>
        <v>0</v>
      </c>
      <c r="AS53" s="158" t="str">
        <f>IFERROR(INDEX('Jan 2019'!$G$3:$BK$160,MATCH('Buying nGRPs'!$A53,'Jan 2019'!$A$3:$A$157,0),MATCH('Buying nGRPs'!AS$9,'Jan 2019'!$G$1:$BK$1,0))/SUMIFS(Summary!$D:$D,Summary!$A:$A,'Buying nGRPs'!$A53),"")</f>
        <v/>
      </c>
      <c r="AT53" s="158" t="str">
        <f>IFERROR(INDEX('Jan 2019'!$G$3:$BK$160,MATCH('Buying nGRPs'!$A53,'Jan 2019'!$A$3:$A$157,0),MATCH('Buying nGRPs'!AT$9,'Jan 2019'!$G$1:$BK$1,0))/SUMIFS(Summary!$D:$D,Summary!$A:$A,'Buying nGRPs'!$A53),"")</f>
        <v/>
      </c>
      <c r="AU53" s="158" t="str">
        <f>IFERROR(INDEX('Jan 2019'!$G$3:$BK$160,MATCH('Buying nGRPs'!$A53,'Jan 2019'!$A$3:$A$157,0),MATCH('Buying nGRPs'!AU$9,'Jan 2019'!$G$1:$BK$1,0))/SUMIFS(Summary!$D:$D,Summary!$A:$A,'Buying nGRPs'!$A53),"")</f>
        <v/>
      </c>
      <c r="AV53" s="158" t="str">
        <f>IFERROR(INDEX('Jan 2019'!$G$3:$BK$160,MATCH('Buying nGRPs'!$A53,'Jan 2019'!$A$3:$A$157,0),MATCH('Buying nGRPs'!AV$9,'Jan 2019'!$G$1:$BK$1,0))/SUMIFS(Summary!$D:$D,Summary!$A:$A,'Buying nGRPs'!$A53),"")</f>
        <v/>
      </c>
      <c r="AW53" s="158" t="str">
        <f>IFERROR(INDEX('Jan 2019'!$G$3:$BK$160,MATCH('Buying nGRPs'!$A53,'Jan 2019'!$A$3:$A$157,0),MATCH('Buying nGRPs'!AW$9,'Jan 2019'!$G$1:$BK$1,0))/SUMIFS(Summary!$D:$D,Summary!$A:$A,'Buying nGRPs'!$A53),"")</f>
        <v/>
      </c>
      <c r="AX53" s="158">
        <f>IFERROR(INDEX('Jan 2019'!$G$3:$BK$160,MATCH('Buying nGRPs'!$A53,'Jan 2019'!$A$3:$A$157,0),MATCH('Buying nGRPs'!AX$9,'Jan 2019'!$G$1:$BK$1,0))/SUMIFS(Summary!$D:$D,Summary!$A:$A,'Buying nGRPs'!$A53),"")</f>
        <v>0</v>
      </c>
      <c r="AY53" s="158">
        <f>IFERROR(INDEX('Jan 2019'!$G$3:$BK$160,MATCH('Buying nGRPs'!$A53,'Jan 2019'!$A$3:$A$157,0),MATCH('Buying nGRPs'!AY$9,'Jan 2019'!$G$1:$BK$1,0))/SUMIFS(Summary!$D:$D,Summary!$A:$A,'Buying nGRPs'!$A53),"")</f>
        <v>0</v>
      </c>
      <c r="AZ53" s="158">
        <f>IFERROR(INDEX('Jan 2019'!$G$3:$BK$160,MATCH('Buying nGRPs'!$A53,'Jan 2019'!$A$3:$A$157,0),MATCH('Buying nGRPs'!AZ$9,'Jan 2019'!$G$1:$BK$1,0))/SUMIFS(Summary!$D:$D,Summary!$A:$A,'Buying nGRPs'!$A53),"")</f>
        <v>0</v>
      </c>
      <c r="BA53" s="158">
        <f>IFERROR(INDEX('Jan 2019'!$G$3:$BK$160,MATCH('Buying nGRPs'!$A53,'Jan 2019'!$A$3:$A$157,0),MATCH('Buying nGRPs'!BA$9,'Jan 2019'!$G$1:$BK$1,0))/SUMIFS(Summary!$D:$D,Summary!$A:$A,'Buying nGRPs'!$A53),"")</f>
        <v>0</v>
      </c>
      <c r="BB53" s="11">
        <f t="shared" si="44"/>
        <v>0.25</v>
      </c>
      <c r="BC53" s="11"/>
      <c r="BD53" s="109">
        <f t="shared" si="45"/>
        <v>-0.25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IFERROR(INDEX('Jan 2019'!$G$3:$BK$160,MATCH('Buying nGRPs'!$A54,'Jan 2019'!$A$3:$A$157,0),MATCH('Buying nGRPs'!G$9,'Jan 2019'!$G$1:$BK$1,0))/SUMIFS(Summary!$D:$D,Summary!$A:$A,'Buying nGRPs'!$A54),"")</f>
        <v/>
      </c>
      <c r="H54" s="158" t="str">
        <f>IFERROR(INDEX('Jan 2019'!$G$3:$BK$160,MATCH('Buying nGRPs'!$A54,'Jan 2019'!$A$3:$A$157,0),MATCH('Buying nGRPs'!H$9,'Jan 2019'!$G$1:$BK$1,0))/SUMIFS(Summary!$D:$D,Summary!$A:$A,'Buying nGRPs'!$A54),"")</f>
        <v/>
      </c>
      <c r="I54" s="158" t="str">
        <f>IFERROR(INDEX('Jan 2019'!$G$3:$BK$160,MATCH('Buying nGRPs'!$A54,'Jan 2019'!$A$3:$A$157,0),MATCH('Buying nGRPs'!I$9,'Jan 2019'!$G$1:$BK$1,0))/SUMIFS(Summary!$D:$D,Summary!$A:$A,'Buying nGRPs'!$A54),"")</f>
        <v/>
      </c>
      <c r="J54" s="158" t="str">
        <f>IFERROR(INDEX('Jan 2019'!$G$3:$BK$160,MATCH('Buying nGRPs'!$A54,'Jan 2019'!$A$3:$A$157,0),MATCH('Buying nGRPs'!J$9,'Jan 2019'!$G$1:$BK$1,0))/SUMIFS(Summary!$D:$D,Summary!$A:$A,'Buying nGRPs'!$A54),"")</f>
        <v/>
      </c>
      <c r="K54" s="158" t="str">
        <f>IFERROR(INDEX('Jan 2019'!$G$3:$BK$160,MATCH('Buying nGRPs'!$A54,'Jan 2019'!$A$3:$A$157,0),MATCH('Buying nGRPs'!K$9,'Jan 2019'!$G$1:$BK$1,0))/SUMIFS(Summary!$D:$D,Summary!$A:$A,'Buying nGRPs'!$A54),"")</f>
        <v/>
      </c>
      <c r="L54" s="158" t="str">
        <f>IFERROR(INDEX('Jan 2019'!$G$3:$BK$160,MATCH('Buying nGRPs'!$A54,'Jan 2019'!$A$3:$A$157,0),MATCH('Buying nGRPs'!L$9,'Jan 2019'!$G$1:$BK$1,0))/SUMIFS(Summary!$D:$D,Summary!$A:$A,'Buying nGRPs'!$A54),"")</f>
        <v/>
      </c>
      <c r="M54" s="158" t="str">
        <f>IFERROR(INDEX('Jan 2019'!$G$3:$BK$160,MATCH('Buying nGRPs'!$A54,'Jan 2019'!$A$3:$A$157,0),MATCH('Buying nGRPs'!M$9,'Jan 2019'!$G$1:$BK$1,0))/SUMIFS(Summary!$D:$D,Summary!$A:$A,'Buying nGRPs'!$A54),"")</f>
        <v/>
      </c>
      <c r="N54" s="158" t="str">
        <f>IFERROR(INDEX('Jan 2019'!$G$3:$BK$160,MATCH('Buying nGRPs'!$A54,'Jan 2019'!$A$3:$A$157,0),MATCH('Buying nGRPs'!N$9,'Jan 2019'!$G$1:$BK$1,0))/SUMIFS(Summary!$D:$D,Summary!$A:$A,'Buying nGRPs'!$A54),"")</f>
        <v/>
      </c>
      <c r="O54" s="158" t="str">
        <f>IFERROR(INDEX('Jan 2019'!$G$3:$BK$160,MATCH('Buying nGRPs'!$A54,'Jan 2019'!$A$3:$A$157,0),MATCH('Buying nGRPs'!O$9,'Jan 2019'!$G$1:$BK$1,0))/SUMIFS(Summary!$D:$D,Summary!$A:$A,'Buying nGRPs'!$A54),"")</f>
        <v/>
      </c>
      <c r="P54" s="158" t="str">
        <f>IFERROR(INDEX('Jan 2019'!$G$3:$BK$160,MATCH('Buying nGRPs'!$A54,'Jan 2019'!$A$3:$A$157,0),MATCH('Buying nGRPs'!P$9,'Jan 2019'!$G$1:$BK$1,0))/SUMIFS(Summary!$D:$D,Summary!$A:$A,'Buying nGRPs'!$A54),"")</f>
        <v/>
      </c>
      <c r="Q54" s="158" t="str">
        <f>IFERROR(INDEX('Jan 2019'!$G$3:$BK$160,MATCH('Buying nGRPs'!$A54,'Jan 2019'!$A$3:$A$157,0),MATCH('Buying nGRPs'!Q$9,'Jan 2019'!$G$1:$BK$1,0))/SUMIFS(Summary!$D:$D,Summary!$A:$A,'Buying nGRPs'!$A54),"")</f>
        <v/>
      </c>
      <c r="R54" s="158" t="str">
        <f>IFERROR(INDEX('Jan 2019'!$G$3:$BK$160,MATCH('Buying nGRPs'!$A54,'Jan 2019'!$A$3:$A$157,0),MATCH('Buying nGRPs'!R$9,'Jan 2019'!$G$1:$BK$1,0))/SUMIFS(Summary!$D:$D,Summary!$A:$A,'Buying nGRPs'!$A54),"")</f>
        <v/>
      </c>
      <c r="S54" s="158" t="str">
        <f>IFERROR(INDEX('Jan 2019'!$G$3:$BK$160,MATCH('Buying nGRPs'!$A54,'Jan 2019'!$A$3:$A$157,0),MATCH('Buying nGRPs'!S$9,'Jan 2019'!$G$1:$BK$1,0))/SUMIFS(Summary!$D:$D,Summary!$A:$A,'Buying nGRPs'!$A54),"")</f>
        <v/>
      </c>
      <c r="T54" s="158" t="str">
        <f>IFERROR(INDEX('Jan 2019'!$G$3:$BK$160,MATCH('Buying nGRPs'!$A54,'Jan 2019'!$A$3:$A$157,0),MATCH('Buying nGRPs'!T$9,'Jan 2019'!$G$1:$BK$1,0))/SUMIFS(Summary!$D:$D,Summary!$A:$A,'Buying nGRPs'!$A54),"")</f>
        <v/>
      </c>
      <c r="U54" s="158" t="str">
        <f>IFERROR(INDEX('Jan 2019'!$G$3:$BK$160,MATCH('Buying nGRPs'!$A54,'Jan 2019'!$A$3:$A$157,0),MATCH('Buying nGRPs'!U$9,'Jan 2019'!$G$1:$BK$1,0))/SUMIFS(Summary!$D:$D,Summary!$A:$A,'Buying nGRPs'!$A54),"")</f>
        <v/>
      </c>
      <c r="V54" s="158" t="str">
        <f>IFERROR(INDEX('Jan 2019'!$G$3:$BK$160,MATCH('Buying nGRPs'!$A54,'Jan 2019'!$A$3:$A$157,0),MATCH('Buying nGRPs'!V$9,'Jan 2019'!$G$1:$BK$1,0))/SUMIFS(Summary!$D:$D,Summary!$A:$A,'Buying nGRPs'!$A54),"")</f>
        <v/>
      </c>
      <c r="W54" s="158" t="str">
        <f>IFERROR(INDEX('Jan 2019'!$G$3:$BK$160,MATCH('Buying nGRPs'!$A54,'Jan 2019'!$A$3:$A$157,0),MATCH('Buying nGRPs'!W$9,'Jan 2019'!$G$1:$BK$1,0))/SUMIFS(Summary!$D:$D,Summary!$A:$A,'Buying nGRPs'!$A54),"")</f>
        <v/>
      </c>
      <c r="X54" s="158" t="str">
        <f>IFERROR(INDEX('Jan 2019'!$G$3:$BK$160,MATCH('Buying nGRPs'!$A54,'Jan 2019'!$A$3:$A$157,0),MATCH('Buying nGRPs'!X$9,'Jan 2019'!$G$1:$BK$1,0))/SUMIFS(Summary!$D:$D,Summary!$A:$A,'Buying nGRPs'!$A54),"")</f>
        <v/>
      </c>
      <c r="Y54" s="158" t="str">
        <f>IFERROR(INDEX('Jan 2019'!$G$3:$BK$160,MATCH('Buying nGRPs'!$A54,'Jan 2019'!$A$3:$A$157,0),MATCH('Buying nGRPs'!Y$9,'Jan 2019'!$G$1:$BK$1,0))/SUMIFS(Summary!$D:$D,Summary!$A:$A,'Buying nGRPs'!$A54),"")</f>
        <v/>
      </c>
      <c r="Z54" s="158" t="str">
        <f>IFERROR(INDEX('Jan 2019'!$G$3:$BK$160,MATCH('Buying nGRPs'!$A54,'Jan 2019'!$A$3:$A$157,0),MATCH('Buying nGRPs'!Z$9,'Jan 2019'!$G$1:$BK$1,0))/SUMIFS(Summary!$D:$D,Summary!$A:$A,'Buying nGRPs'!$A54),"")</f>
        <v/>
      </c>
      <c r="AA54" s="158" t="str">
        <f>IFERROR(INDEX('Jan 2019'!$G$3:$BK$160,MATCH('Buying nGRPs'!$A54,'Jan 2019'!$A$3:$A$157,0),MATCH('Buying nGRPs'!AA$9,'Jan 2019'!$G$1:$BK$1,0))/SUMIFS(Summary!$D:$D,Summary!$A:$A,'Buying nGRPs'!$A54),"")</f>
        <v/>
      </c>
      <c r="AB54" s="158" t="str">
        <f>IFERROR(INDEX('Jan 2019'!$G$3:$BK$160,MATCH('Buying nGRPs'!$A54,'Jan 2019'!$A$3:$A$157,0),MATCH('Buying nGRPs'!AB$9,'Jan 2019'!$G$1:$BK$1,0))/SUMIFS(Summary!$D:$D,Summary!$A:$A,'Buying nGRPs'!$A54),"")</f>
        <v/>
      </c>
      <c r="AC54" s="158" t="str">
        <f>IFERROR(INDEX('Jan 2019'!$G$3:$BK$160,MATCH('Buying nGRPs'!$A54,'Jan 2019'!$A$3:$A$157,0),MATCH('Buying nGRPs'!AC$9,'Jan 2019'!$G$1:$BK$1,0))/SUMIFS(Summary!$D:$D,Summary!$A:$A,'Buying nGRPs'!$A54),"")</f>
        <v/>
      </c>
      <c r="AD54" s="158" t="str">
        <f>IFERROR(INDEX('Jan 2019'!$G$3:$BK$160,MATCH('Buying nGRPs'!$A54,'Jan 2019'!$A$3:$A$157,0),MATCH('Buying nGRPs'!AD$9,'Jan 2019'!$G$1:$BK$1,0))/SUMIFS(Summary!$D:$D,Summary!$A:$A,'Buying nGRPs'!$A54),"")</f>
        <v/>
      </c>
      <c r="AE54" s="158" t="str">
        <f>IFERROR(INDEX('Jan 2019'!$G$3:$BK$160,MATCH('Buying nGRPs'!$A54,'Jan 2019'!$A$3:$A$157,0),MATCH('Buying nGRPs'!AE$9,'Jan 2019'!$G$1:$BK$1,0))/SUMIFS(Summary!$D:$D,Summary!$A:$A,'Buying nGRPs'!$A54),"")</f>
        <v/>
      </c>
      <c r="AF54" s="158" t="str">
        <f>IFERROR(INDEX('Jan 2019'!$G$3:$BK$160,MATCH('Buying nGRPs'!$A54,'Jan 2019'!$A$3:$A$157,0),MATCH('Buying nGRPs'!AF$9,'Jan 2019'!$G$1:$BK$1,0))/SUMIFS(Summary!$D:$D,Summary!$A:$A,'Buying nGRPs'!$A54),"")</f>
        <v/>
      </c>
      <c r="AG54" s="158" t="str">
        <f>IFERROR(INDEX('Jan 2019'!$G$3:$BK$160,MATCH('Buying nGRPs'!$A54,'Jan 2019'!$A$3:$A$157,0),MATCH('Buying nGRPs'!AG$9,'Jan 2019'!$G$1:$BK$1,0))/SUMIFS(Summary!$D:$D,Summary!$A:$A,'Buying nGRPs'!$A54),"")</f>
        <v/>
      </c>
      <c r="AH54" s="158" t="str">
        <f>IFERROR(INDEX('Jan 2019'!$G$3:$BK$160,MATCH('Buying nGRPs'!$A54,'Jan 2019'!$A$3:$A$157,0),MATCH('Buying nGRPs'!AH$9,'Jan 2019'!$G$1:$BK$1,0))/SUMIFS(Summary!$D:$D,Summary!$A:$A,'Buying nGRPs'!$A54),"")</f>
        <v/>
      </c>
      <c r="AI54" s="158" t="str">
        <f>IFERROR(INDEX('Jan 2019'!$G$3:$BK$160,MATCH('Buying nGRPs'!$A54,'Jan 2019'!$A$3:$A$157,0),MATCH('Buying nGRPs'!AI$9,'Jan 2019'!$G$1:$BK$1,0))/SUMIFS(Summary!$D:$D,Summary!$A:$A,'Buying nGRPs'!$A54),"")</f>
        <v/>
      </c>
      <c r="AJ54" s="158" t="str">
        <f>IFERROR(INDEX('Jan 2019'!$G$3:$BK$160,MATCH('Buying nGRPs'!$A54,'Jan 2019'!$A$3:$A$157,0),MATCH('Buying nGRPs'!AJ$9,'Jan 2019'!$G$1:$BK$1,0))/SUMIFS(Summary!$D:$D,Summary!$A:$A,'Buying nGRPs'!$A54),"")</f>
        <v/>
      </c>
      <c r="AK54" s="158" t="str">
        <f>IFERROR(INDEX('Jan 2019'!$G$3:$BK$160,MATCH('Buying nGRPs'!$A54,'Jan 2019'!$A$3:$A$157,0),MATCH('Buying nGRPs'!AK$9,'Jan 2019'!$G$1:$BK$1,0))/SUMIFS(Summary!$D:$D,Summary!$A:$A,'Buying nGRPs'!$A54),"")</f>
        <v/>
      </c>
      <c r="AL54" s="158" t="str">
        <f>IFERROR(INDEX('Jan 2019'!$G$3:$BK$160,MATCH('Buying nGRPs'!$A54,'Jan 2019'!$A$3:$A$157,0),MATCH('Buying nGRPs'!AL$9,'Jan 2019'!$G$1:$BK$1,0))/SUMIFS(Summary!$D:$D,Summary!$A:$A,'Buying nGRPs'!$A54),"")</f>
        <v/>
      </c>
      <c r="AM54" s="158" t="str">
        <f>IFERROR(INDEX('Jan 2019'!$G$3:$BK$160,MATCH('Buying nGRPs'!$A54,'Jan 2019'!$A$3:$A$157,0),MATCH('Buying nGRPs'!AM$9,'Jan 2019'!$G$1:$BK$1,0))/SUMIFS(Summary!$D:$D,Summary!$A:$A,'Buying nGRPs'!$A54),"")</f>
        <v/>
      </c>
      <c r="AN54" s="158" t="str">
        <f>IFERROR(INDEX('Jan 2019'!$G$3:$BK$160,MATCH('Buying nGRPs'!$A54,'Jan 2019'!$A$3:$A$157,0),MATCH('Buying nGRPs'!AN$9,'Jan 2019'!$G$1:$BK$1,0))/SUMIFS(Summary!$D:$D,Summary!$A:$A,'Buying nGRPs'!$A54),"")</f>
        <v/>
      </c>
      <c r="AO54" s="158" t="str">
        <f>IFERROR(INDEX('Jan 2019'!$G$3:$BK$160,MATCH('Buying nGRPs'!$A54,'Jan 2019'!$A$3:$A$157,0),MATCH('Buying nGRPs'!AO$9,'Jan 2019'!$G$1:$BK$1,0))/SUMIFS(Summary!$D:$D,Summary!$A:$A,'Buying nGRPs'!$A54),"")</f>
        <v/>
      </c>
      <c r="AP54" s="158" t="str">
        <f>IFERROR(INDEX('Jan 2019'!$G$3:$BK$160,MATCH('Buying nGRPs'!$A54,'Jan 2019'!$A$3:$A$157,0),MATCH('Buying nGRPs'!AP$9,'Jan 2019'!$G$1:$BK$1,0))/SUMIFS(Summary!$D:$D,Summary!$A:$A,'Buying nGRPs'!$A54),"")</f>
        <v/>
      </c>
      <c r="AQ54" s="158" t="str">
        <f>IFERROR(INDEX('Jan 2019'!$G$3:$BK$160,MATCH('Buying nGRPs'!$A54,'Jan 2019'!$A$3:$A$157,0),MATCH('Buying nGRPs'!AQ$9,'Jan 2019'!$G$1:$BK$1,0))/SUMIFS(Summary!$D:$D,Summary!$A:$A,'Buying nGRPs'!$A54),"")</f>
        <v/>
      </c>
      <c r="AR54" s="158" t="str">
        <f>IFERROR(INDEX('Jan 2019'!$G$3:$BK$160,MATCH('Buying nGRPs'!$A54,'Jan 2019'!$A$3:$A$157,0),MATCH('Buying nGRPs'!AR$9,'Jan 2019'!$G$1:$BK$1,0))/SUMIFS(Summary!$D:$D,Summary!$A:$A,'Buying nGRPs'!$A54),"")</f>
        <v/>
      </c>
      <c r="AS54" s="158" t="str">
        <f>IFERROR(INDEX('Jan 2019'!$G$3:$BK$160,MATCH('Buying nGRPs'!$A54,'Jan 2019'!$A$3:$A$157,0),MATCH('Buying nGRPs'!AS$9,'Jan 2019'!$G$1:$BK$1,0))/SUMIFS(Summary!$D:$D,Summary!$A:$A,'Buying nGRPs'!$A54),"")</f>
        <v/>
      </c>
      <c r="AT54" s="158" t="str">
        <f>IFERROR(INDEX('Jan 2019'!$G$3:$BK$160,MATCH('Buying nGRPs'!$A54,'Jan 2019'!$A$3:$A$157,0),MATCH('Buying nGRPs'!AT$9,'Jan 2019'!$G$1:$BK$1,0))/SUMIFS(Summary!$D:$D,Summary!$A:$A,'Buying nGRPs'!$A54),"")</f>
        <v/>
      </c>
      <c r="AU54" s="158" t="str">
        <f>IFERROR(INDEX('Jan 2019'!$G$3:$BK$160,MATCH('Buying nGRPs'!$A54,'Jan 2019'!$A$3:$A$157,0),MATCH('Buying nGRPs'!AU$9,'Jan 2019'!$G$1:$BK$1,0))/SUMIFS(Summary!$D:$D,Summary!$A:$A,'Buying nGRPs'!$A54),"")</f>
        <v/>
      </c>
      <c r="AV54" s="158" t="str">
        <f>IFERROR(INDEX('Jan 2019'!$G$3:$BK$160,MATCH('Buying nGRPs'!$A54,'Jan 2019'!$A$3:$A$157,0),MATCH('Buying nGRPs'!AV$9,'Jan 2019'!$G$1:$BK$1,0))/SUMIFS(Summary!$D:$D,Summary!$A:$A,'Buying nGRPs'!$A54),"")</f>
        <v/>
      </c>
      <c r="AW54" s="158" t="str">
        <f>IFERROR(INDEX('Jan 2019'!$G$3:$BK$160,MATCH('Buying nGRPs'!$A54,'Jan 2019'!$A$3:$A$157,0),MATCH('Buying nGRPs'!AW$9,'Jan 2019'!$G$1:$BK$1,0))/SUMIFS(Summary!$D:$D,Summary!$A:$A,'Buying nGRPs'!$A54),"")</f>
        <v/>
      </c>
      <c r="AX54" s="158" t="str">
        <f>IFERROR(INDEX('Jan 2019'!$G$3:$BK$160,MATCH('Buying nGRPs'!$A54,'Jan 2019'!$A$3:$A$157,0),MATCH('Buying nGRPs'!AX$9,'Jan 2019'!$G$1:$BK$1,0))/SUMIFS(Summary!$D:$D,Summary!$A:$A,'Buying nGRPs'!$A54),"")</f>
        <v/>
      </c>
      <c r="AY54" s="158" t="str">
        <f>IFERROR(INDEX('Jan 2019'!$G$3:$BK$160,MATCH('Buying nGRPs'!$A54,'Jan 2019'!$A$3:$A$157,0),MATCH('Buying nGRPs'!AY$9,'Jan 2019'!$G$1:$BK$1,0))/SUMIFS(Summary!$D:$D,Summary!$A:$A,'Buying nGRPs'!$A54),"")</f>
        <v/>
      </c>
      <c r="AZ54" s="158" t="str">
        <f>IFERROR(INDEX('Jan 2019'!$G$3:$BK$160,MATCH('Buying nGRPs'!$A54,'Jan 2019'!$A$3:$A$157,0),MATCH('Buying nGRPs'!AZ$9,'Jan 2019'!$G$1:$BK$1,0))/SUMIFS(Summary!$D:$D,Summary!$A:$A,'Buying nGRPs'!$A54),"")</f>
        <v/>
      </c>
      <c r="BA54" s="158" t="str">
        <f>IFERROR(INDEX('Jan 2019'!$G$3:$BK$160,MATCH('Buying nGRPs'!$A54,'Jan 2019'!$A$3:$A$157,0),MATCH('Buying nGRPs'!BA$9,'Jan 2019'!$G$1:$BK$1,0))/SUMIFS(Summary!$D:$D,Summary!$A:$A,'Buying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</v>
      </c>
      <c r="C55" s="192"/>
      <c r="D55" s="48">
        <f t="shared" si="42"/>
        <v>0</v>
      </c>
      <c r="E55" s="138">
        <f t="shared" si="43"/>
        <v>0</v>
      </c>
      <c r="F55" s="80" t="s">
        <v>37</v>
      </c>
      <c r="G55" s="158" t="str">
        <f>IFERROR(INDEX('Jan 2019'!$G$3:$BK$160,MATCH('Buying nGRPs'!$A55,'Jan 2019'!$A$3:$A$157,0),MATCH('Buying nGRPs'!G$9,'Jan 2019'!$G$1:$BK$1,0))/SUMIFS(Summary!$D:$D,Summary!$A:$A,'Buying nGRPs'!$A55),"")</f>
        <v/>
      </c>
      <c r="H55" s="158" t="str">
        <f>IFERROR(INDEX('Jan 2019'!$G$3:$BK$160,MATCH('Buying nGRPs'!$A55,'Jan 2019'!$A$3:$A$157,0),MATCH('Buying nGRPs'!H$9,'Jan 2019'!$G$1:$BK$1,0))/SUMIFS(Summary!$D:$D,Summary!$A:$A,'Buying nGRPs'!$A55),"")</f>
        <v/>
      </c>
      <c r="I55" s="158" t="str">
        <f>IFERROR(INDEX('Jan 2019'!$G$3:$BK$160,MATCH('Buying nGRPs'!$A55,'Jan 2019'!$A$3:$A$157,0),MATCH('Buying nGRPs'!I$9,'Jan 2019'!$G$1:$BK$1,0))/SUMIFS(Summary!$D:$D,Summary!$A:$A,'Buying nGRPs'!$A55),"")</f>
        <v/>
      </c>
      <c r="J55" s="158" t="str">
        <f>IFERROR(INDEX('Jan 2019'!$G$3:$BK$160,MATCH('Buying nGRPs'!$A55,'Jan 2019'!$A$3:$A$157,0),MATCH('Buying nGRPs'!J$9,'Jan 2019'!$G$1:$BK$1,0))/SUMIFS(Summary!$D:$D,Summary!$A:$A,'Buying nGRPs'!$A55),"")</f>
        <v/>
      </c>
      <c r="K55" s="158" t="str">
        <f>IFERROR(INDEX('Jan 2019'!$G$3:$BK$160,MATCH('Buying nGRPs'!$A55,'Jan 2019'!$A$3:$A$157,0),MATCH('Buying nGRPs'!K$9,'Jan 2019'!$G$1:$BK$1,0))/SUMIFS(Summary!$D:$D,Summary!$A:$A,'Buying nGRPs'!$A55),"")</f>
        <v/>
      </c>
      <c r="L55" s="158" t="str">
        <f>IFERROR(INDEX('Jan 2019'!$G$3:$BK$160,MATCH('Buying nGRPs'!$A55,'Jan 2019'!$A$3:$A$157,0),MATCH('Buying nGRPs'!L$9,'Jan 2019'!$G$1:$BK$1,0))/SUMIFS(Summary!$D:$D,Summary!$A:$A,'Buying nGRPs'!$A55),"")</f>
        <v/>
      </c>
      <c r="M55" s="158" t="str">
        <f>IFERROR(INDEX('Jan 2019'!$G$3:$BK$160,MATCH('Buying nGRPs'!$A55,'Jan 2019'!$A$3:$A$157,0),MATCH('Buying nGRPs'!M$9,'Jan 2019'!$G$1:$BK$1,0))/SUMIFS(Summary!$D:$D,Summary!$A:$A,'Buying nGRPs'!$A55),"")</f>
        <v/>
      </c>
      <c r="N55" s="158" t="str">
        <f>IFERROR(INDEX('Jan 2019'!$G$3:$BK$160,MATCH('Buying nGRPs'!$A55,'Jan 2019'!$A$3:$A$157,0),MATCH('Buying nGRPs'!N$9,'Jan 2019'!$G$1:$BK$1,0))/SUMIFS(Summary!$D:$D,Summary!$A:$A,'Buying nGRPs'!$A55),"")</f>
        <v/>
      </c>
      <c r="O55" s="158" t="str">
        <f>IFERROR(INDEX('Jan 2019'!$G$3:$BK$160,MATCH('Buying nGRPs'!$A55,'Jan 2019'!$A$3:$A$157,0),MATCH('Buying nGRPs'!O$9,'Jan 2019'!$G$1:$BK$1,0))/SUMIFS(Summary!$D:$D,Summary!$A:$A,'Buying nGRPs'!$A55),"")</f>
        <v/>
      </c>
      <c r="P55" s="158" t="str">
        <f>IFERROR(INDEX('Jan 2019'!$G$3:$BK$160,MATCH('Buying nGRPs'!$A55,'Jan 2019'!$A$3:$A$157,0),MATCH('Buying nGRPs'!P$9,'Jan 2019'!$G$1:$BK$1,0))/SUMIFS(Summary!$D:$D,Summary!$A:$A,'Buying nGRPs'!$A55),"")</f>
        <v/>
      </c>
      <c r="Q55" s="158" t="str">
        <f>IFERROR(INDEX('Jan 2019'!$G$3:$BK$160,MATCH('Buying nGRPs'!$A55,'Jan 2019'!$A$3:$A$157,0),MATCH('Buying nGRPs'!Q$9,'Jan 2019'!$G$1:$BK$1,0))/SUMIFS(Summary!$D:$D,Summary!$A:$A,'Buying nGRPs'!$A55),"")</f>
        <v/>
      </c>
      <c r="R55" s="158" t="str">
        <f>IFERROR(INDEX('Jan 2019'!$G$3:$BK$160,MATCH('Buying nGRPs'!$A55,'Jan 2019'!$A$3:$A$157,0),MATCH('Buying nGRPs'!R$9,'Jan 2019'!$G$1:$BK$1,0))/SUMIFS(Summary!$D:$D,Summary!$A:$A,'Buying nGRPs'!$A55),"")</f>
        <v/>
      </c>
      <c r="S55" s="158" t="str">
        <f>IFERROR(INDEX('Jan 2019'!$G$3:$BK$160,MATCH('Buying nGRPs'!$A55,'Jan 2019'!$A$3:$A$157,0),MATCH('Buying nGRPs'!S$9,'Jan 2019'!$G$1:$BK$1,0))/SUMIFS(Summary!$D:$D,Summary!$A:$A,'Buying nGRPs'!$A55),"")</f>
        <v/>
      </c>
      <c r="T55" s="158" t="str">
        <f>IFERROR(INDEX('Jan 2019'!$G$3:$BK$160,MATCH('Buying nGRPs'!$A55,'Jan 2019'!$A$3:$A$157,0),MATCH('Buying nGRPs'!T$9,'Jan 2019'!$G$1:$BK$1,0))/SUMIFS(Summary!$D:$D,Summary!$A:$A,'Buying nGRPs'!$A55),"")</f>
        <v/>
      </c>
      <c r="U55" s="158" t="str">
        <f>IFERROR(INDEX('Jan 2019'!$G$3:$BK$160,MATCH('Buying nGRPs'!$A55,'Jan 2019'!$A$3:$A$157,0),MATCH('Buying nGRPs'!U$9,'Jan 2019'!$G$1:$BK$1,0))/SUMIFS(Summary!$D:$D,Summary!$A:$A,'Buying nGRPs'!$A55),"")</f>
        <v/>
      </c>
      <c r="V55" s="158" t="str">
        <f>IFERROR(INDEX('Jan 2019'!$G$3:$BK$160,MATCH('Buying nGRPs'!$A55,'Jan 2019'!$A$3:$A$157,0),MATCH('Buying nGRPs'!V$9,'Jan 2019'!$G$1:$BK$1,0))/SUMIFS(Summary!$D:$D,Summary!$A:$A,'Buying nGRPs'!$A55),"")</f>
        <v/>
      </c>
      <c r="W55" s="158" t="str">
        <f>IFERROR(INDEX('Jan 2019'!$G$3:$BK$160,MATCH('Buying nGRPs'!$A55,'Jan 2019'!$A$3:$A$157,0),MATCH('Buying nGRPs'!W$9,'Jan 2019'!$G$1:$BK$1,0))/SUMIFS(Summary!$D:$D,Summary!$A:$A,'Buying nGRPs'!$A55),"")</f>
        <v/>
      </c>
      <c r="X55" s="158" t="str">
        <f>IFERROR(INDEX('Jan 2019'!$G$3:$BK$160,MATCH('Buying nGRPs'!$A55,'Jan 2019'!$A$3:$A$157,0),MATCH('Buying nGRPs'!X$9,'Jan 2019'!$G$1:$BK$1,0))/SUMIFS(Summary!$D:$D,Summary!$A:$A,'Buying nGRPs'!$A55),"")</f>
        <v/>
      </c>
      <c r="Y55" s="158" t="str">
        <f>IFERROR(INDEX('Jan 2019'!$G$3:$BK$160,MATCH('Buying nGRPs'!$A55,'Jan 2019'!$A$3:$A$157,0),MATCH('Buying nGRPs'!Y$9,'Jan 2019'!$G$1:$BK$1,0))/SUMIFS(Summary!$D:$D,Summary!$A:$A,'Buying nGRPs'!$A55),"")</f>
        <v/>
      </c>
      <c r="Z55" s="158" t="str">
        <f>IFERROR(INDEX('Jan 2019'!$G$3:$BK$160,MATCH('Buying nGRPs'!$A55,'Jan 2019'!$A$3:$A$157,0),MATCH('Buying nGRPs'!Z$9,'Jan 2019'!$G$1:$BK$1,0))/SUMIFS(Summary!$D:$D,Summary!$A:$A,'Buying nGRPs'!$A55),"")</f>
        <v/>
      </c>
      <c r="AA55" s="158" t="str">
        <f>IFERROR(INDEX('Jan 2019'!$G$3:$BK$160,MATCH('Buying nGRPs'!$A55,'Jan 2019'!$A$3:$A$157,0),MATCH('Buying nGRPs'!AA$9,'Jan 2019'!$G$1:$BK$1,0))/SUMIFS(Summary!$D:$D,Summary!$A:$A,'Buying nGRPs'!$A55),"")</f>
        <v/>
      </c>
      <c r="AB55" s="158" t="str">
        <f>IFERROR(INDEX('Jan 2019'!$G$3:$BK$160,MATCH('Buying nGRPs'!$A55,'Jan 2019'!$A$3:$A$157,0),MATCH('Buying nGRPs'!AB$9,'Jan 2019'!$G$1:$BK$1,0))/SUMIFS(Summary!$D:$D,Summary!$A:$A,'Buying nGRPs'!$A55),"")</f>
        <v/>
      </c>
      <c r="AC55" s="158" t="str">
        <f>IFERROR(INDEX('Jan 2019'!$G$3:$BK$160,MATCH('Buying nGRPs'!$A55,'Jan 2019'!$A$3:$A$157,0),MATCH('Buying nGRPs'!AC$9,'Jan 2019'!$G$1:$BK$1,0))/SUMIFS(Summary!$D:$D,Summary!$A:$A,'Buying nGRPs'!$A55),"")</f>
        <v/>
      </c>
      <c r="AD55" s="158" t="str">
        <f>IFERROR(INDEX('Jan 2019'!$G$3:$BK$160,MATCH('Buying nGRPs'!$A55,'Jan 2019'!$A$3:$A$157,0),MATCH('Buying nGRPs'!AD$9,'Jan 2019'!$G$1:$BK$1,0))/SUMIFS(Summary!$D:$D,Summary!$A:$A,'Buying nGRPs'!$A55),"")</f>
        <v/>
      </c>
      <c r="AE55" s="158" t="str">
        <f>IFERROR(INDEX('Jan 2019'!$G$3:$BK$160,MATCH('Buying nGRPs'!$A55,'Jan 2019'!$A$3:$A$157,0),MATCH('Buying nGRPs'!AE$9,'Jan 2019'!$G$1:$BK$1,0))/SUMIFS(Summary!$D:$D,Summary!$A:$A,'Buying nGRPs'!$A55),"")</f>
        <v/>
      </c>
      <c r="AF55" s="158" t="str">
        <f>IFERROR(INDEX('Jan 2019'!$G$3:$BK$160,MATCH('Buying nGRPs'!$A55,'Jan 2019'!$A$3:$A$157,0),MATCH('Buying nGRPs'!AF$9,'Jan 2019'!$G$1:$BK$1,0))/SUMIFS(Summary!$D:$D,Summary!$A:$A,'Buying nGRPs'!$A55),"")</f>
        <v/>
      </c>
      <c r="AG55" s="158" t="str">
        <f>IFERROR(INDEX('Jan 2019'!$G$3:$BK$160,MATCH('Buying nGRPs'!$A55,'Jan 2019'!$A$3:$A$157,0),MATCH('Buying nGRPs'!AG$9,'Jan 2019'!$G$1:$BK$1,0))/SUMIFS(Summary!$D:$D,Summary!$A:$A,'Buying nGRPs'!$A55),"")</f>
        <v/>
      </c>
      <c r="AH55" s="158" t="str">
        <f>IFERROR(INDEX('Jan 2019'!$G$3:$BK$160,MATCH('Buying nGRPs'!$A55,'Jan 2019'!$A$3:$A$157,0),MATCH('Buying nGRPs'!AH$9,'Jan 2019'!$G$1:$BK$1,0))/SUMIFS(Summary!$D:$D,Summary!$A:$A,'Buying nGRPs'!$A55),"")</f>
        <v/>
      </c>
      <c r="AI55" s="158" t="str">
        <f>IFERROR(INDEX('Jan 2019'!$G$3:$BK$160,MATCH('Buying nGRPs'!$A55,'Jan 2019'!$A$3:$A$157,0),MATCH('Buying nGRPs'!AI$9,'Jan 2019'!$G$1:$BK$1,0))/SUMIFS(Summary!$D:$D,Summary!$A:$A,'Buying nGRPs'!$A55),"")</f>
        <v/>
      </c>
      <c r="AJ55" s="158" t="str">
        <f>IFERROR(INDEX('Jan 2019'!$G$3:$BK$160,MATCH('Buying nGRPs'!$A55,'Jan 2019'!$A$3:$A$157,0),MATCH('Buying nGRPs'!AJ$9,'Jan 2019'!$G$1:$BK$1,0))/SUMIFS(Summary!$D:$D,Summary!$A:$A,'Buying nGRPs'!$A55),"")</f>
        <v/>
      </c>
      <c r="AK55" s="158" t="str">
        <f>IFERROR(INDEX('Jan 2019'!$G$3:$BK$160,MATCH('Buying nGRPs'!$A55,'Jan 2019'!$A$3:$A$157,0),MATCH('Buying nGRPs'!AK$9,'Jan 2019'!$G$1:$BK$1,0))/SUMIFS(Summary!$D:$D,Summary!$A:$A,'Buying nGRPs'!$A55),"")</f>
        <v/>
      </c>
      <c r="AL55" s="158" t="str">
        <f>IFERROR(INDEX('Jan 2019'!$G$3:$BK$160,MATCH('Buying nGRPs'!$A55,'Jan 2019'!$A$3:$A$157,0),MATCH('Buying nGRPs'!AL$9,'Jan 2019'!$G$1:$BK$1,0))/SUMIFS(Summary!$D:$D,Summary!$A:$A,'Buying nGRPs'!$A55),"")</f>
        <v/>
      </c>
      <c r="AM55" s="158" t="str">
        <f>IFERROR(INDEX('Jan 2019'!$G$3:$BK$160,MATCH('Buying nGRPs'!$A55,'Jan 2019'!$A$3:$A$157,0),MATCH('Buying nGRPs'!AM$9,'Jan 2019'!$G$1:$BK$1,0))/SUMIFS(Summary!$D:$D,Summary!$A:$A,'Buying nGRPs'!$A55),"")</f>
        <v/>
      </c>
      <c r="AN55" s="158" t="str">
        <f>IFERROR(INDEX('Jan 2019'!$G$3:$BK$160,MATCH('Buying nGRPs'!$A55,'Jan 2019'!$A$3:$A$157,0),MATCH('Buying nGRPs'!AN$9,'Jan 2019'!$G$1:$BK$1,0))/SUMIFS(Summary!$D:$D,Summary!$A:$A,'Buying nGRPs'!$A55),"")</f>
        <v/>
      </c>
      <c r="AO55" s="158" t="str">
        <f>IFERROR(INDEX('Jan 2019'!$G$3:$BK$160,MATCH('Buying nGRPs'!$A55,'Jan 2019'!$A$3:$A$157,0),MATCH('Buying nGRPs'!AO$9,'Jan 2019'!$G$1:$BK$1,0))/SUMIFS(Summary!$D:$D,Summary!$A:$A,'Buying nGRPs'!$A55),"")</f>
        <v/>
      </c>
      <c r="AP55" s="158" t="str">
        <f>IFERROR(INDEX('Jan 2019'!$G$3:$BK$160,MATCH('Buying nGRPs'!$A55,'Jan 2019'!$A$3:$A$157,0),MATCH('Buying nGRPs'!AP$9,'Jan 2019'!$G$1:$BK$1,0))/SUMIFS(Summary!$D:$D,Summary!$A:$A,'Buying nGRPs'!$A55),"")</f>
        <v/>
      </c>
      <c r="AQ55" s="158" t="str">
        <f>IFERROR(INDEX('Jan 2019'!$G$3:$BK$160,MATCH('Buying nGRPs'!$A55,'Jan 2019'!$A$3:$A$157,0),MATCH('Buying nGRPs'!AQ$9,'Jan 2019'!$G$1:$BK$1,0))/SUMIFS(Summary!$D:$D,Summary!$A:$A,'Buying nGRPs'!$A55),"")</f>
        <v/>
      </c>
      <c r="AR55" s="158" t="str">
        <f>IFERROR(INDEX('Jan 2019'!$G$3:$BK$160,MATCH('Buying nGRPs'!$A55,'Jan 2019'!$A$3:$A$157,0),MATCH('Buying nGRPs'!AR$9,'Jan 2019'!$G$1:$BK$1,0))/SUMIFS(Summary!$D:$D,Summary!$A:$A,'Buying nGRPs'!$A55),"")</f>
        <v/>
      </c>
      <c r="AS55" s="158" t="str">
        <f>IFERROR(INDEX('Jan 2019'!$G$3:$BK$160,MATCH('Buying nGRPs'!$A55,'Jan 2019'!$A$3:$A$157,0),MATCH('Buying nGRPs'!AS$9,'Jan 2019'!$G$1:$BK$1,0))/SUMIFS(Summary!$D:$D,Summary!$A:$A,'Buying nGRPs'!$A55),"")</f>
        <v/>
      </c>
      <c r="AT55" s="158" t="str">
        <f>IFERROR(INDEX('Jan 2019'!$G$3:$BK$160,MATCH('Buying nGRPs'!$A55,'Jan 2019'!$A$3:$A$157,0),MATCH('Buying nGRPs'!AT$9,'Jan 2019'!$G$1:$BK$1,0))/SUMIFS(Summary!$D:$D,Summary!$A:$A,'Buying nGRPs'!$A55),"")</f>
        <v/>
      </c>
      <c r="AU55" s="158" t="str">
        <f>IFERROR(INDEX('Jan 2019'!$G$3:$BK$160,MATCH('Buying nGRPs'!$A55,'Jan 2019'!$A$3:$A$157,0),MATCH('Buying nGRPs'!AU$9,'Jan 2019'!$G$1:$BK$1,0))/SUMIFS(Summary!$D:$D,Summary!$A:$A,'Buying nGRPs'!$A55),"")</f>
        <v/>
      </c>
      <c r="AV55" s="158" t="str">
        <f>IFERROR(INDEX('Jan 2019'!$G$3:$BK$160,MATCH('Buying nGRPs'!$A55,'Jan 2019'!$A$3:$A$157,0),MATCH('Buying nGRPs'!AV$9,'Jan 2019'!$G$1:$BK$1,0))/SUMIFS(Summary!$D:$D,Summary!$A:$A,'Buying nGRPs'!$A55),"")</f>
        <v/>
      </c>
      <c r="AW55" s="158" t="str">
        <f>IFERROR(INDEX('Jan 2019'!$G$3:$BK$160,MATCH('Buying nGRPs'!$A55,'Jan 2019'!$A$3:$A$157,0),MATCH('Buying nGRPs'!AW$9,'Jan 2019'!$G$1:$BK$1,0))/SUMIFS(Summary!$D:$D,Summary!$A:$A,'Buying nGRPs'!$A55),"")</f>
        <v/>
      </c>
      <c r="AX55" s="158" t="str">
        <f>IFERROR(INDEX('Jan 2019'!$G$3:$BK$160,MATCH('Buying nGRPs'!$A55,'Jan 2019'!$A$3:$A$157,0),MATCH('Buying nGRPs'!AX$9,'Jan 2019'!$G$1:$BK$1,0))/SUMIFS(Summary!$D:$D,Summary!$A:$A,'Buying nGRPs'!$A55),"")</f>
        <v/>
      </c>
      <c r="AY55" s="158" t="str">
        <f>IFERROR(INDEX('Jan 2019'!$G$3:$BK$160,MATCH('Buying nGRPs'!$A55,'Jan 2019'!$A$3:$A$157,0),MATCH('Buying nGRPs'!AY$9,'Jan 2019'!$G$1:$BK$1,0))/SUMIFS(Summary!$D:$D,Summary!$A:$A,'Buying nGRPs'!$A55),"")</f>
        <v/>
      </c>
      <c r="AZ55" s="158" t="str">
        <f>IFERROR(INDEX('Jan 2019'!$G$3:$BK$160,MATCH('Buying nGRPs'!$A55,'Jan 2019'!$A$3:$A$157,0),MATCH('Buying nGRPs'!AZ$9,'Jan 2019'!$G$1:$BK$1,0))/SUMIFS(Summary!$D:$D,Summary!$A:$A,'Buying nGRPs'!$A55),"")</f>
        <v/>
      </c>
      <c r="BA55" s="158" t="str">
        <f>IFERROR(INDEX('Jan 2019'!$G$3:$BK$160,MATCH('Buying nGRPs'!$A55,'Jan 2019'!$A$3:$A$157,0),MATCH('Buying nGRPs'!BA$9,'Jan 2019'!$G$1:$BK$1,0))/SUMIFS(Summary!$D:$D,Summary!$A:$A,'Buying nGRPs'!$A55),"")</f>
        <v/>
      </c>
      <c r="BB55" s="11">
        <f t="shared" si="44"/>
        <v>0</v>
      </c>
      <c r="BC55" s="11"/>
      <c r="BD55" s="109">
        <f t="shared" si="45"/>
        <v>0</v>
      </c>
    </row>
    <row r="56" spans="1:56" ht="15" x14ac:dyDescent="0.3">
      <c r="A56" s="80" t="s">
        <v>74</v>
      </c>
      <c r="B56" s="105">
        <f t="shared" si="40"/>
        <v>0.25</v>
      </c>
      <c r="C56" s="192">
        <f t="shared" ref="C56:C58" si="48">B56/1000000</f>
        <v>2.4999999999999999E-7</v>
      </c>
      <c r="D56" s="48">
        <f t="shared" si="42"/>
        <v>0</v>
      </c>
      <c r="E56" s="138">
        <f t="shared" si="43"/>
        <v>-0.25</v>
      </c>
      <c r="F56" s="93" t="s">
        <v>74</v>
      </c>
      <c r="G56" s="158" t="str">
        <f>IFERROR(INDEX('Jan 2019'!$G$3:$BK$160,MATCH('Buying nGRPs'!$A56,'Jan 2019'!$A$3:$A$157,0),MATCH('Buying nGRPs'!G$9,'Jan 2019'!$G$1:$BK$1,0))/SUMIFS(Summary!$D:$D,Summary!$A:$A,'Buying nGRPs'!$A56),"")</f>
        <v/>
      </c>
      <c r="H56" s="158" t="str">
        <f>IFERROR(INDEX('Jan 2019'!$G$3:$BK$160,MATCH('Buying nGRPs'!$A56,'Jan 2019'!$A$3:$A$157,0),MATCH('Buying nGRPs'!H$9,'Jan 2019'!$G$1:$BK$1,0))/SUMIFS(Summary!$D:$D,Summary!$A:$A,'Buying nGRPs'!$A56),"")</f>
        <v/>
      </c>
      <c r="I56" s="158" t="str">
        <f>IFERROR(INDEX('Jan 2019'!$G$3:$BK$160,MATCH('Buying nGRPs'!$A56,'Jan 2019'!$A$3:$A$157,0),MATCH('Buying nGRPs'!I$9,'Jan 2019'!$G$1:$BK$1,0))/SUMIFS(Summary!$D:$D,Summary!$A:$A,'Buying nGRPs'!$A56),"")</f>
        <v/>
      </c>
      <c r="J56" s="158">
        <f>IFERROR(INDEX('Jan 2019'!$G$3:$BK$160,MATCH('Buying nGRPs'!$A56,'Jan 2019'!$A$3:$A$157,0),MATCH('Buying nGRPs'!J$9,'Jan 2019'!$G$1:$BK$1,0))/SUMIFS(Summary!$D:$D,Summary!$A:$A,'Buying nGRPs'!$A56),"")</f>
        <v>0</v>
      </c>
      <c r="K56" s="158" t="str">
        <f>IFERROR(INDEX('Jan 2019'!$G$3:$BK$160,MATCH('Buying nGRPs'!$A56,'Jan 2019'!$A$3:$A$157,0),MATCH('Buying nGRPs'!K$9,'Jan 2019'!$G$1:$BK$1,0))/SUMIFS(Summary!$D:$D,Summary!$A:$A,'Buying nGRPs'!$A56),"")</f>
        <v/>
      </c>
      <c r="L56" s="158" t="str">
        <f>IFERROR(INDEX('Jan 2019'!$G$3:$BK$160,MATCH('Buying nGRPs'!$A56,'Jan 2019'!$A$3:$A$157,0),MATCH('Buying nGRPs'!L$9,'Jan 2019'!$G$1:$BK$1,0))/SUMIFS(Summary!$D:$D,Summary!$A:$A,'Buying nGRPs'!$A56),"")</f>
        <v/>
      </c>
      <c r="M56" s="158" t="str">
        <f>IFERROR(INDEX('Jan 2019'!$G$3:$BK$160,MATCH('Buying nGRPs'!$A56,'Jan 2019'!$A$3:$A$157,0),MATCH('Buying nGRPs'!M$9,'Jan 2019'!$G$1:$BK$1,0))/SUMIFS(Summary!$D:$D,Summary!$A:$A,'Buying nGRPs'!$A56),"")</f>
        <v/>
      </c>
      <c r="N56" s="158" t="str">
        <f>IFERROR(INDEX('Jan 2019'!$G$3:$BK$160,MATCH('Buying nGRPs'!$A56,'Jan 2019'!$A$3:$A$157,0),MATCH('Buying nGRPs'!N$9,'Jan 2019'!$G$1:$BK$1,0))/SUMIFS(Summary!$D:$D,Summary!$A:$A,'Buying nGRPs'!$A56),"")</f>
        <v/>
      </c>
      <c r="O56" s="158" t="str">
        <f>IFERROR(INDEX('Jan 2019'!$G$3:$BK$160,MATCH('Buying nGRPs'!$A56,'Jan 2019'!$A$3:$A$157,0),MATCH('Buying nGRPs'!O$9,'Jan 2019'!$G$1:$BK$1,0))/SUMIFS(Summary!$D:$D,Summary!$A:$A,'Buying nGRPs'!$A56),"")</f>
        <v/>
      </c>
      <c r="P56" s="158" t="str">
        <f>IFERROR(INDEX('Jan 2019'!$G$3:$BK$160,MATCH('Buying nGRPs'!$A56,'Jan 2019'!$A$3:$A$157,0),MATCH('Buying nGRPs'!P$9,'Jan 2019'!$G$1:$BK$1,0))/SUMIFS(Summary!$D:$D,Summary!$A:$A,'Buying nGRPs'!$A56),"")</f>
        <v/>
      </c>
      <c r="Q56" s="158" t="str">
        <f>IFERROR(INDEX('Jan 2019'!$G$3:$BK$160,MATCH('Buying nGRPs'!$A56,'Jan 2019'!$A$3:$A$157,0),MATCH('Buying nGRPs'!Q$9,'Jan 2019'!$G$1:$BK$1,0))/SUMIFS(Summary!$D:$D,Summary!$A:$A,'Buying nGRPs'!$A56),"")</f>
        <v/>
      </c>
      <c r="R56" s="158" t="str">
        <f>IFERROR(INDEX('Jan 2019'!$G$3:$BK$160,MATCH('Buying nGRPs'!$A56,'Jan 2019'!$A$3:$A$157,0),MATCH('Buying nGRPs'!R$9,'Jan 2019'!$G$1:$BK$1,0))/SUMIFS(Summary!$D:$D,Summary!$A:$A,'Buying nGRPs'!$A56),"")</f>
        <v/>
      </c>
      <c r="S56" s="158" t="str">
        <f>IFERROR(INDEX('Jan 2019'!$G$3:$BK$160,MATCH('Buying nGRPs'!$A56,'Jan 2019'!$A$3:$A$157,0),MATCH('Buying nGRPs'!S$9,'Jan 2019'!$G$1:$BK$1,0))/SUMIFS(Summary!$D:$D,Summary!$A:$A,'Buying nGRPs'!$A56),"")</f>
        <v/>
      </c>
      <c r="T56" s="158" t="str">
        <f>IFERROR(INDEX('Jan 2019'!$G$3:$BK$160,MATCH('Buying nGRPs'!$A56,'Jan 2019'!$A$3:$A$157,0),MATCH('Buying nGRPs'!T$9,'Jan 2019'!$G$1:$BK$1,0))/SUMIFS(Summary!$D:$D,Summary!$A:$A,'Buying nGRPs'!$A56),"")</f>
        <v/>
      </c>
      <c r="U56" s="158" t="str">
        <f>IFERROR(INDEX('Jan 2019'!$G$3:$BK$160,MATCH('Buying nGRPs'!$A56,'Jan 2019'!$A$3:$A$157,0),MATCH('Buying nGRPs'!U$9,'Jan 2019'!$G$1:$BK$1,0))/SUMIFS(Summary!$D:$D,Summary!$A:$A,'Buying nGRPs'!$A56),"")</f>
        <v/>
      </c>
      <c r="V56" s="158" t="str">
        <f>IFERROR(INDEX('Jan 2019'!$G$3:$BK$160,MATCH('Buying nGRPs'!$A56,'Jan 2019'!$A$3:$A$157,0),MATCH('Buying nGRPs'!V$9,'Jan 2019'!$G$1:$BK$1,0))/SUMIFS(Summary!$D:$D,Summary!$A:$A,'Buying nGRPs'!$A56),"")</f>
        <v/>
      </c>
      <c r="W56" s="158" t="str">
        <f>IFERROR(INDEX('Jan 2019'!$G$3:$BK$160,MATCH('Buying nGRPs'!$A56,'Jan 2019'!$A$3:$A$157,0),MATCH('Buying nGRPs'!W$9,'Jan 2019'!$G$1:$BK$1,0))/SUMIFS(Summary!$D:$D,Summary!$A:$A,'Buying nGRPs'!$A56),"")</f>
        <v/>
      </c>
      <c r="X56" s="158" t="str">
        <f>IFERROR(INDEX('Jan 2019'!$G$3:$BK$160,MATCH('Buying nGRPs'!$A56,'Jan 2019'!$A$3:$A$157,0),MATCH('Buying nGRPs'!X$9,'Jan 2019'!$G$1:$BK$1,0))/SUMIFS(Summary!$D:$D,Summary!$A:$A,'Buying nGRPs'!$A56),"")</f>
        <v/>
      </c>
      <c r="Y56" s="158" t="str">
        <f>IFERROR(INDEX('Jan 2019'!$G$3:$BK$160,MATCH('Buying nGRPs'!$A56,'Jan 2019'!$A$3:$A$157,0),MATCH('Buying nGRPs'!Y$9,'Jan 2019'!$G$1:$BK$1,0))/SUMIFS(Summary!$D:$D,Summary!$A:$A,'Buying nGRPs'!$A56),"")</f>
        <v/>
      </c>
      <c r="Z56" s="158" t="str">
        <f>IFERROR(INDEX('Jan 2019'!$G$3:$BK$160,MATCH('Buying nGRPs'!$A56,'Jan 2019'!$A$3:$A$157,0),MATCH('Buying nGRPs'!Z$9,'Jan 2019'!$G$1:$BK$1,0))/SUMIFS(Summary!$D:$D,Summary!$A:$A,'Buying nGRPs'!$A56),"")</f>
        <v/>
      </c>
      <c r="AA56" s="158" t="str">
        <f>IFERROR(INDEX('Jan 2019'!$G$3:$BK$160,MATCH('Buying nGRPs'!$A56,'Jan 2019'!$A$3:$A$157,0),MATCH('Buying nGRPs'!AA$9,'Jan 2019'!$G$1:$BK$1,0))/SUMIFS(Summary!$D:$D,Summary!$A:$A,'Buying nGRPs'!$A56),"")</f>
        <v/>
      </c>
      <c r="AB56" s="158" t="str">
        <f>IFERROR(INDEX('Jan 2019'!$G$3:$BK$160,MATCH('Buying nGRPs'!$A56,'Jan 2019'!$A$3:$A$157,0),MATCH('Buying nGRPs'!AB$9,'Jan 2019'!$G$1:$BK$1,0))/SUMIFS(Summary!$D:$D,Summary!$A:$A,'Buying nGRPs'!$A56),"")</f>
        <v/>
      </c>
      <c r="AC56" s="158">
        <f>IFERROR(INDEX('Jan 2019'!$G$3:$BK$160,MATCH('Buying nGRPs'!$A56,'Jan 2019'!$A$3:$A$157,0),MATCH('Buying nGRPs'!AC$9,'Jan 2019'!$G$1:$BK$1,0))/SUMIFS(Summary!$D:$D,Summary!$A:$A,'Buying nGRPs'!$A56),"")</f>
        <v>0</v>
      </c>
      <c r="AD56" s="158">
        <f>IFERROR(INDEX('Jan 2019'!$G$3:$BK$160,MATCH('Buying nGRPs'!$A56,'Jan 2019'!$A$3:$A$157,0),MATCH('Buying nGRPs'!AD$9,'Jan 2019'!$G$1:$BK$1,0))/SUMIFS(Summary!$D:$D,Summary!$A:$A,'Buying nGRPs'!$A56),"")</f>
        <v>0.125</v>
      </c>
      <c r="AE56" s="158" t="str">
        <f>IFERROR(INDEX('Jan 2019'!$G$3:$BK$160,MATCH('Buying nGRPs'!$A56,'Jan 2019'!$A$3:$A$157,0),MATCH('Buying nGRPs'!AE$9,'Jan 2019'!$G$1:$BK$1,0))/SUMIFS(Summary!$D:$D,Summary!$A:$A,'Buying nGRPs'!$A56),"")</f>
        <v/>
      </c>
      <c r="AF56" s="158" t="str">
        <f>IFERROR(INDEX('Jan 2019'!$G$3:$BK$160,MATCH('Buying nGRPs'!$A56,'Jan 2019'!$A$3:$A$157,0),MATCH('Buying nGRPs'!AF$9,'Jan 2019'!$G$1:$BK$1,0))/SUMIFS(Summary!$D:$D,Summary!$A:$A,'Buying nGRPs'!$A56),"")</f>
        <v/>
      </c>
      <c r="AG56" s="158" t="str">
        <f>IFERROR(INDEX('Jan 2019'!$G$3:$BK$160,MATCH('Buying nGRPs'!$A56,'Jan 2019'!$A$3:$A$157,0),MATCH('Buying nGRPs'!AG$9,'Jan 2019'!$G$1:$BK$1,0))/SUMIFS(Summary!$D:$D,Summary!$A:$A,'Buying nGRPs'!$A56),"")</f>
        <v/>
      </c>
      <c r="AH56" s="158">
        <f>IFERROR(INDEX('Jan 2019'!$G$3:$BK$160,MATCH('Buying nGRPs'!$A56,'Jan 2019'!$A$3:$A$157,0),MATCH('Buying nGRPs'!AH$9,'Jan 2019'!$G$1:$BK$1,0))/SUMIFS(Summary!$D:$D,Summary!$A:$A,'Buying nGRPs'!$A56),"")</f>
        <v>6.25E-2</v>
      </c>
      <c r="AI56" s="158" t="str">
        <f>IFERROR(INDEX('Jan 2019'!$G$3:$BK$160,MATCH('Buying nGRPs'!$A56,'Jan 2019'!$A$3:$A$157,0),MATCH('Buying nGRPs'!AI$9,'Jan 2019'!$G$1:$BK$1,0))/SUMIFS(Summary!$D:$D,Summary!$A:$A,'Buying nGRPs'!$A56),"")</f>
        <v/>
      </c>
      <c r="AJ56" s="158" t="str">
        <f>IFERROR(INDEX('Jan 2019'!$G$3:$BK$160,MATCH('Buying nGRPs'!$A56,'Jan 2019'!$A$3:$A$157,0),MATCH('Buying nGRPs'!AJ$9,'Jan 2019'!$G$1:$BK$1,0))/SUMIFS(Summary!$D:$D,Summary!$A:$A,'Buying nGRPs'!$A56),"")</f>
        <v/>
      </c>
      <c r="AK56" s="158">
        <f>IFERROR(INDEX('Jan 2019'!$G$3:$BK$160,MATCH('Buying nGRPs'!$A56,'Jan 2019'!$A$3:$A$157,0),MATCH('Buying nGRPs'!AK$9,'Jan 2019'!$G$1:$BK$1,0))/SUMIFS(Summary!$D:$D,Summary!$A:$A,'Buying nGRPs'!$A56),"")</f>
        <v>6.25E-2</v>
      </c>
      <c r="AL56" s="158">
        <f>IFERROR(INDEX('Jan 2019'!$G$3:$BK$160,MATCH('Buying nGRPs'!$A56,'Jan 2019'!$A$3:$A$157,0),MATCH('Buying nGRPs'!AL$9,'Jan 2019'!$G$1:$BK$1,0))/SUMIFS(Summary!$D:$D,Summary!$A:$A,'Buying nGRPs'!$A56),"")</f>
        <v>0</v>
      </c>
      <c r="AM56" s="158" t="str">
        <f>IFERROR(INDEX('Jan 2019'!$G$3:$BK$160,MATCH('Buying nGRPs'!$A56,'Jan 2019'!$A$3:$A$157,0),MATCH('Buying nGRPs'!AM$9,'Jan 2019'!$G$1:$BK$1,0))/SUMIFS(Summary!$D:$D,Summary!$A:$A,'Buying nGRPs'!$A56),"")</f>
        <v/>
      </c>
      <c r="AN56" s="158">
        <f>IFERROR(INDEX('Jan 2019'!$G$3:$BK$160,MATCH('Buying nGRPs'!$A56,'Jan 2019'!$A$3:$A$157,0),MATCH('Buying nGRPs'!AN$9,'Jan 2019'!$G$1:$BK$1,0))/SUMIFS(Summary!$D:$D,Summary!$A:$A,'Buying nGRPs'!$A56),"")</f>
        <v>0</v>
      </c>
      <c r="AO56" s="158">
        <f>IFERROR(INDEX('Jan 2019'!$G$3:$BK$160,MATCH('Buying nGRPs'!$A56,'Jan 2019'!$A$3:$A$157,0),MATCH('Buying nGRPs'!AO$9,'Jan 2019'!$G$1:$BK$1,0))/SUMIFS(Summary!$D:$D,Summary!$A:$A,'Buying nGRPs'!$A56),"")</f>
        <v>0</v>
      </c>
      <c r="AP56" s="158" t="str">
        <f>IFERROR(INDEX('Jan 2019'!$G$3:$BK$160,MATCH('Buying nGRPs'!$A56,'Jan 2019'!$A$3:$A$157,0),MATCH('Buying nGRPs'!AP$9,'Jan 2019'!$G$1:$BK$1,0))/SUMIFS(Summary!$D:$D,Summary!$A:$A,'Buying nGRPs'!$A56),"")</f>
        <v/>
      </c>
      <c r="AQ56" s="158" t="str">
        <f>IFERROR(INDEX('Jan 2019'!$G$3:$BK$160,MATCH('Buying nGRPs'!$A56,'Jan 2019'!$A$3:$A$157,0),MATCH('Buying nGRPs'!AQ$9,'Jan 2019'!$G$1:$BK$1,0))/SUMIFS(Summary!$D:$D,Summary!$A:$A,'Buying nGRPs'!$A56),"")</f>
        <v/>
      </c>
      <c r="AR56" s="158">
        <f>IFERROR(INDEX('Jan 2019'!$G$3:$BK$160,MATCH('Buying nGRPs'!$A56,'Jan 2019'!$A$3:$A$157,0),MATCH('Buying nGRPs'!AR$9,'Jan 2019'!$G$1:$BK$1,0))/SUMIFS(Summary!$D:$D,Summary!$A:$A,'Buying nGRPs'!$A56),"")</f>
        <v>0</v>
      </c>
      <c r="AS56" s="158" t="str">
        <f>IFERROR(INDEX('Jan 2019'!$G$3:$BK$160,MATCH('Buying nGRPs'!$A56,'Jan 2019'!$A$3:$A$157,0),MATCH('Buying nGRPs'!AS$9,'Jan 2019'!$G$1:$BK$1,0))/SUMIFS(Summary!$D:$D,Summary!$A:$A,'Buying nGRPs'!$A56),"")</f>
        <v/>
      </c>
      <c r="AT56" s="158" t="str">
        <f>IFERROR(INDEX('Jan 2019'!$G$3:$BK$160,MATCH('Buying nGRPs'!$A56,'Jan 2019'!$A$3:$A$157,0),MATCH('Buying nGRPs'!AT$9,'Jan 2019'!$G$1:$BK$1,0))/SUMIFS(Summary!$D:$D,Summary!$A:$A,'Buying nGRPs'!$A56),"")</f>
        <v/>
      </c>
      <c r="AU56" s="158" t="str">
        <f>IFERROR(INDEX('Jan 2019'!$G$3:$BK$160,MATCH('Buying nGRPs'!$A56,'Jan 2019'!$A$3:$A$157,0),MATCH('Buying nGRPs'!AU$9,'Jan 2019'!$G$1:$BK$1,0))/SUMIFS(Summary!$D:$D,Summary!$A:$A,'Buying nGRPs'!$A56),"")</f>
        <v/>
      </c>
      <c r="AV56" s="158" t="str">
        <f>IFERROR(INDEX('Jan 2019'!$G$3:$BK$160,MATCH('Buying nGRPs'!$A56,'Jan 2019'!$A$3:$A$157,0),MATCH('Buying nGRPs'!AV$9,'Jan 2019'!$G$1:$BK$1,0))/SUMIFS(Summary!$D:$D,Summary!$A:$A,'Buying nGRPs'!$A56),"")</f>
        <v/>
      </c>
      <c r="AW56" s="158" t="str">
        <f>IFERROR(INDEX('Jan 2019'!$G$3:$BK$160,MATCH('Buying nGRPs'!$A56,'Jan 2019'!$A$3:$A$157,0),MATCH('Buying nGRPs'!AW$9,'Jan 2019'!$G$1:$BK$1,0))/SUMIFS(Summary!$D:$D,Summary!$A:$A,'Buying nGRPs'!$A56),"")</f>
        <v/>
      </c>
      <c r="AX56" s="158">
        <f>IFERROR(INDEX('Jan 2019'!$G$3:$BK$160,MATCH('Buying nGRPs'!$A56,'Jan 2019'!$A$3:$A$157,0),MATCH('Buying nGRPs'!AX$9,'Jan 2019'!$G$1:$BK$1,0))/SUMIFS(Summary!$D:$D,Summary!$A:$A,'Buying nGRPs'!$A56),"")</f>
        <v>0</v>
      </c>
      <c r="AY56" s="158">
        <f>IFERROR(INDEX('Jan 2019'!$G$3:$BK$160,MATCH('Buying nGRPs'!$A56,'Jan 2019'!$A$3:$A$157,0),MATCH('Buying nGRPs'!AY$9,'Jan 2019'!$G$1:$BK$1,0))/SUMIFS(Summary!$D:$D,Summary!$A:$A,'Buying nGRPs'!$A56),"")</f>
        <v>0</v>
      </c>
      <c r="AZ56" s="158">
        <f>IFERROR(INDEX('Jan 2019'!$G$3:$BK$160,MATCH('Buying nGRPs'!$A56,'Jan 2019'!$A$3:$A$157,0),MATCH('Buying nGRPs'!AZ$9,'Jan 2019'!$G$1:$BK$1,0))/SUMIFS(Summary!$D:$D,Summary!$A:$A,'Buying nGRPs'!$A56),"")</f>
        <v>0</v>
      </c>
      <c r="BA56" s="158">
        <f>IFERROR(INDEX('Jan 2019'!$G$3:$BK$160,MATCH('Buying nGRPs'!$A56,'Jan 2019'!$A$3:$A$157,0),MATCH('Buying nGRPs'!BA$9,'Jan 2019'!$G$1:$BK$1,0))/SUMIFS(Summary!$D:$D,Summary!$A:$A,'Buying nGRPs'!$A56),"")</f>
        <v>0</v>
      </c>
      <c r="BB56" s="11">
        <f t="shared" si="44"/>
        <v>0.25</v>
      </c>
      <c r="BC56" s="11"/>
      <c r="BD56" s="109">
        <f t="shared" si="45"/>
        <v>-0.25</v>
      </c>
    </row>
    <row r="57" spans="1:56" ht="15" x14ac:dyDescent="0.3">
      <c r="A57" s="80" t="s">
        <v>75</v>
      </c>
      <c r="B57" s="105">
        <f t="shared" si="40"/>
        <v>0.2</v>
      </c>
      <c r="C57" s="192">
        <f t="shared" si="48"/>
        <v>2.0000000000000002E-7</v>
      </c>
      <c r="D57" s="48">
        <f t="shared" si="42"/>
        <v>0</v>
      </c>
      <c r="E57" s="138">
        <f>D57-B57</f>
        <v>-0.2</v>
      </c>
      <c r="F57" s="93" t="s">
        <v>75</v>
      </c>
      <c r="G57" s="158" t="str">
        <f>IFERROR(INDEX('Jan 2019'!$G$3:$BK$160,MATCH('Buying nGRPs'!$A57,'Jan 2019'!$A$3:$A$157,0),MATCH('Buying nGRPs'!G$9,'Jan 2019'!$G$1:$BK$1,0))/SUMIFS(Summary!$D:$D,Summary!$A:$A,'Buying nGRPs'!$A57),"")</f>
        <v/>
      </c>
      <c r="H57" s="158" t="str">
        <f>IFERROR(INDEX('Jan 2019'!$G$3:$BK$160,MATCH('Buying nGRPs'!$A57,'Jan 2019'!$A$3:$A$157,0),MATCH('Buying nGRPs'!H$9,'Jan 2019'!$G$1:$BK$1,0))/SUMIFS(Summary!$D:$D,Summary!$A:$A,'Buying nGRPs'!$A57),"")</f>
        <v/>
      </c>
      <c r="I57" s="158" t="str">
        <f>IFERROR(INDEX('Jan 2019'!$G$3:$BK$160,MATCH('Buying nGRPs'!$A57,'Jan 2019'!$A$3:$A$157,0),MATCH('Buying nGRPs'!I$9,'Jan 2019'!$G$1:$BK$1,0))/SUMIFS(Summary!$D:$D,Summary!$A:$A,'Buying nGRPs'!$A57),"")</f>
        <v/>
      </c>
      <c r="J57" s="158">
        <f>IFERROR(INDEX('Jan 2019'!$G$3:$BK$160,MATCH('Buying nGRPs'!$A57,'Jan 2019'!$A$3:$A$157,0),MATCH('Buying nGRPs'!J$9,'Jan 2019'!$G$1:$BK$1,0))/SUMIFS(Summary!$D:$D,Summary!$A:$A,'Buying nGRPs'!$A57),"")</f>
        <v>0</v>
      </c>
      <c r="K57" s="158" t="str">
        <f>IFERROR(INDEX('Jan 2019'!$G$3:$BK$160,MATCH('Buying nGRPs'!$A57,'Jan 2019'!$A$3:$A$157,0),MATCH('Buying nGRPs'!K$9,'Jan 2019'!$G$1:$BK$1,0))/SUMIFS(Summary!$D:$D,Summary!$A:$A,'Buying nGRPs'!$A57),"")</f>
        <v/>
      </c>
      <c r="L57" s="158" t="str">
        <f>IFERROR(INDEX('Jan 2019'!$G$3:$BK$160,MATCH('Buying nGRPs'!$A57,'Jan 2019'!$A$3:$A$157,0),MATCH('Buying nGRPs'!L$9,'Jan 2019'!$G$1:$BK$1,0))/SUMIFS(Summary!$D:$D,Summary!$A:$A,'Buying nGRPs'!$A57),"")</f>
        <v/>
      </c>
      <c r="M57" s="158" t="str">
        <f>IFERROR(INDEX('Jan 2019'!$G$3:$BK$160,MATCH('Buying nGRPs'!$A57,'Jan 2019'!$A$3:$A$157,0),MATCH('Buying nGRPs'!M$9,'Jan 2019'!$G$1:$BK$1,0))/SUMIFS(Summary!$D:$D,Summary!$A:$A,'Buying nGRPs'!$A57),"")</f>
        <v/>
      </c>
      <c r="N57" s="158" t="str">
        <f>IFERROR(INDEX('Jan 2019'!$G$3:$BK$160,MATCH('Buying nGRPs'!$A57,'Jan 2019'!$A$3:$A$157,0),MATCH('Buying nGRPs'!N$9,'Jan 2019'!$G$1:$BK$1,0))/SUMIFS(Summary!$D:$D,Summary!$A:$A,'Buying nGRPs'!$A57),"")</f>
        <v/>
      </c>
      <c r="O57" s="158" t="str">
        <f>IFERROR(INDEX('Jan 2019'!$G$3:$BK$160,MATCH('Buying nGRPs'!$A57,'Jan 2019'!$A$3:$A$157,0),MATCH('Buying nGRPs'!O$9,'Jan 2019'!$G$1:$BK$1,0))/SUMIFS(Summary!$D:$D,Summary!$A:$A,'Buying nGRPs'!$A57),"")</f>
        <v/>
      </c>
      <c r="P57" s="158" t="str">
        <f>IFERROR(INDEX('Jan 2019'!$G$3:$BK$160,MATCH('Buying nGRPs'!$A57,'Jan 2019'!$A$3:$A$157,0),MATCH('Buying nGRPs'!P$9,'Jan 2019'!$G$1:$BK$1,0))/SUMIFS(Summary!$D:$D,Summary!$A:$A,'Buying nGRPs'!$A57),"")</f>
        <v/>
      </c>
      <c r="Q57" s="158" t="str">
        <f>IFERROR(INDEX('Jan 2019'!$G$3:$BK$160,MATCH('Buying nGRPs'!$A57,'Jan 2019'!$A$3:$A$157,0),MATCH('Buying nGRPs'!Q$9,'Jan 2019'!$G$1:$BK$1,0))/SUMIFS(Summary!$D:$D,Summary!$A:$A,'Buying nGRPs'!$A57),"")</f>
        <v/>
      </c>
      <c r="R57" s="158" t="str">
        <f>IFERROR(INDEX('Jan 2019'!$G$3:$BK$160,MATCH('Buying nGRPs'!$A57,'Jan 2019'!$A$3:$A$157,0),MATCH('Buying nGRPs'!R$9,'Jan 2019'!$G$1:$BK$1,0))/SUMIFS(Summary!$D:$D,Summary!$A:$A,'Buying nGRPs'!$A57),"")</f>
        <v/>
      </c>
      <c r="S57" s="158" t="str">
        <f>IFERROR(INDEX('Jan 2019'!$G$3:$BK$160,MATCH('Buying nGRPs'!$A57,'Jan 2019'!$A$3:$A$157,0),MATCH('Buying nGRPs'!S$9,'Jan 2019'!$G$1:$BK$1,0))/SUMIFS(Summary!$D:$D,Summary!$A:$A,'Buying nGRPs'!$A57),"")</f>
        <v/>
      </c>
      <c r="T57" s="158" t="str">
        <f>IFERROR(INDEX('Jan 2019'!$G$3:$BK$160,MATCH('Buying nGRPs'!$A57,'Jan 2019'!$A$3:$A$157,0),MATCH('Buying nGRPs'!T$9,'Jan 2019'!$G$1:$BK$1,0))/SUMIFS(Summary!$D:$D,Summary!$A:$A,'Buying nGRPs'!$A57),"")</f>
        <v/>
      </c>
      <c r="U57" s="158" t="str">
        <f>IFERROR(INDEX('Jan 2019'!$G$3:$BK$160,MATCH('Buying nGRPs'!$A57,'Jan 2019'!$A$3:$A$157,0),MATCH('Buying nGRPs'!U$9,'Jan 2019'!$G$1:$BK$1,0))/SUMIFS(Summary!$D:$D,Summary!$A:$A,'Buying nGRPs'!$A57),"")</f>
        <v/>
      </c>
      <c r="V57" s="158" t="str">
        <f>IFERROR(INDEX('Jan 2019'!$G$3:$BK$160,MATCH('Buying nGRPs'!$A57,'Jan 2019'!$A$3:$A$157,0),MATCH('Buying nGRPs'!V$9,'Jan 2019'!$G$1:$BK$1,0))/SUMIFS(Summary!$D:$D,Summary!$A:$A,'Buying nGRPs'!$A57),"")</f>
        <v/>
      </c>
      <c r="W57" s="158" t="str">
        <f>IFERROR(INDEX('Jan 2019'!$G$3:$BK$160,MATCH('Buying nGRPs'!$A57,'Jan 2019'!$A$3:$A$157,0),MATCH('Buying nGRPs'!W$9,'Jan 2019'!$G$1:$BK$1,0))/SUMIFS(Summary!$D:$D,Summary!$A:$A,'Buying nGRPs'!$A57),"")</f>
        <v/>
      </c>
      <c r="X57" s="158" t="str">
        <f>IFERROR(INDEX('Jan 2019'!$G$3:$BK$160,MATCH('Buying nGRPs'!$A57,'Jan 2019'!$A$3:$A$157,0),MATCH('Buying nGRPs'!X$9,'Jan 2019'!$G$1:$BK$1,0))/SUMIFS(Summary!$D:$D,Summary!$A:$A,'Buying nGRPs'!$A57),"")</f>
        <v/>
      </c>
      <c r="Y57" s="158" t="str">
        <f>IFERROR(INDEX('Jan 2019'!$G$3:$BK$160,MATCH('Buying nGRPs'!$A57,'Jan 2019'!$A$3:$A$157,0),MATCH('Buying nGRPs'!Y$9,'Jan 2019'!$G$1:$BK$1,0))/SUMIFS(Summary!$D:$D,Summary!$A:$A,'Buying nGRPs'!$A57),"")</f>
        <v/>
      </c>
      <c r="Z57" s="158" t="str">
        <f>IFERROR(INDEX('Jan 2019'!$G$3:$BK$160,MATCH('Buying nGRPs'!$A57,'Jan 2019'!$A$3:$A$157,0),MATCH('Buying nGRPs'!Z$9,'Jan 2019'!$G$1:$BK$1,0))/SUMIFS(Summary!$D:$D,Summary!$A:$A,'Buying nGRPs'!$A57),"")</f>
        <v/>
      </c>
      <c r="AA57" s="158" t="str">
        <f>IFERROR(INDEX('Jan 2019'!$G$3:$BK$160,MATCH('Buying nGRPs'!$A57,'Jan 2019'!$A$3:$A$157,0),MATCH('Buying nGRPs'!AA$9,'Jan 2019'!$G$1:$BK$1,0))/SUMIFS(Summary!$D:$D,Summary!$A:$A,'Buying nGRPs'!$A57),"")</f>
        <v/>
      </c>
      <c r="AB57" s="158" t="str">
        <f>IFERROR(INDEX('Jan 2019'!$G$3:$BK$160,MATCH('Buying nGRPs'!$A57,'Jan 2019'!$A$3:$A$157,0),MATCH('Buying nGRPs'!AB$9,'Jan 2019'!$G$1:$BK$1,0))/SUMIFS(Summary!$D:$D,Summary!$A:$A,'Buying nGRPs'!$A57),"")</f>
        <v/>
      </c>
      <c r="AC57" s="158">
        <f>IFERROR(INDEX('Jan 2019'!$G$3:$BK$160,MATCH('Buying nGRPs'!$A57,'Jan 2019'!$A$3:$A$157,0),MATCH('Buying nGRPs'!AC$9,'Jan 2019'!$G$1:$BK$1,0))/SUMIFS(Summary!$D:$D,Summary!$A:$A,'Buying nGRPs'!$A57),"")</f>
        <v>0</v>
      </c>
      <c r="AD57" s="158">
        <f>IFERROR(INDEX('Jan 2019'!$G$3:$BK$160,MATCH('Buying nGRPs'!$A57,'Jan 2019'!$A$3:$A$157,0),MATCH('Buying nGRPs'!AD$9,'Jan 2019'!$G$1:$BK$1,0))/SUMIFS(Summary!$D:$D,Summary!$A:$A,'Buying nGRPs'!$A57),"")</f>
        <v>0</v>
      </c>
      <c r="AE57" s="158" t="str">
        <f>IFERROR(INDEX('Jan 2019'!$G$3:$BK$160,MATCH('Buying nGRPs'!$A57,'Jan 2019'!$A$3:$A$157,0),MATCH('Buying nGRPs'!AE$9,'Jan 2019'!$G$1:$BK$1,0))/SUMIFS(Summary!$D:$D,Summary!$A:$A,'Buying nGRPs'!$A57),"")</f>
        <v/>
      </c>
      <c r="AF57" s="158" t="str">
        <f>IFERROR(INDEX('Jan 2019'!$G$3:$BK$160,MATCH('Buying nGRPs'!$A57,'Jan 2019'!$A$3:$A$157,0),MATCH('Buying nGRPs'!AF$9,'Jan 2019'!$G$1:$BK$1,0))/SUMIFS(Summary!$D:$D,Summary!$A:$A,'Buying nGRPs'!$A57),"")</f>
        <v/>
      </c>
      <c r="AG57" s="158" t="str">
        <f>IFERROR(INDEX('Jan 2019'!$G$3:$BK$160,MATCH('Buying nGRPs'!$A57,'Jan 2019'!$A$3:$A$157,0),MATCH('Buying nGRPs'!AG$9,'Jan 2019'!$G$1:$BK$1,0))/SUMIFS(Summary!$D:$D,Summary!$A:$A,'Buying nGRPs'!$A57),"")</f>
        <v/>
      </c>
      <c r="AH57" s="158">
        <f>IFERROR(INDEX('Jan 2019'!$G$3:$BK$160,MATCH('Buying nGRPs'!$A57,'Jan 2019'!$A$3:$A$157,0),MATCH('Buying nGRPs'!AH$9,'Jan 2019'!$G$1:$BK$1,0))/SUMIFS(Summary!$D:$D,Summary!$A:$A,'Buying nGRPs'!$A57),"")</f>
        <v>0.2</v>
      </c>
      <c r="AI57" s="158" t="str">
        <f>IFERROR(INDEX('Jan 2019'!$G$3:$BK$160,MATCH('Buying nGRPs'!$A57,'Jan 2019'!$A$3:$A$157,0),MATCH('Buying nGRPs'!AI$9,'Jan 2019'!$G$1:$BK$1,0))/SUMIFS(Summary!$D:$D,Summary!$A:$A,'Buying nGRPs'!$A57),"")</f>
        <v/>
      </c>
      <c r="AJ57" s="158" t="str">
        <f>IFERROR(INDEX('Jan 2019'!$G$3:$BK$160,MATCH('Buying nGRPs'!$A57,'Jan 2019'!$A$3:$A$157,0),MATCH('Buying nGRPs'!AJ$9,'Jan 2019'!$G$1:$BK$1,0))/SUMIFS(Summary!$D:$D,Summary!$A:$A,'Buying nGRPs'!$A57),"")</f>
        <v/>
      </c>
      <c r="AK57" s="158">
        <f>IFERROR(INDEX('Jan 2019'!$G$3:$BK$160,MATCH('Buying nGRPs'!$A57,'Jan 2019'!$A$3:$A$157,0),MATCH('Buying nGRPs'!AK$9,'Jan 2019'!$G$1:$BK$1,0))/SUMIFS(Summary!$D:$D,Summary!$A:$A,'Buying nGRPs'!$A57),"")</f>
        <v>0</v>
      </c>
      <c r="AL57" s="158">
        <f>IFERROR(INDEX('Jan 2019'!$G$3:$BK$160,MATCH('Buying nGRPs'!$A57,'Jan 2019'!$A$3:$A$157,0),MATCH('Buying nGRPs'!AL$9,'Jan 2019'!$G$1:$BK$1,0))/SUMIFS(Summary!$D:$D,Summary!$A:$A,'Buying nGRPs'!$A57),"")</f>
        <v>0</v>
      </c>
      <c r="AM57" s="158" t="str">
        <f>IFERROR(INDEX('Jan 2019'!$G$3:$BK$160,MATCH('Buying nGRPs'!$A57,'Jan 2019'!$A$3:$A$157,0),MATCH('Buying nGRPs'!AM$9,'Jan 2019'!$G$1:$BK$1,0))/SUMIFS(Summary!$D:$D,Summary!$A:$A,'Buying nGRPs'!$A57),"")</f>
        <v/>
      </c>
      <c r="AN57" s="158">
        <f>IFERROR(INDEX('Jan 2019'!$G$3:$BK$160,MATCH('Buying nGRPs'!$A57,'Jan 2019'!$A$3:$A$157,0),MATCH('Buying nGRPs'!AN$9,'Jan 2019'!$G$1:$BK$1,0))/SUMIFS(Summary!$D:$D,Summary!$A:$A,'Buying nGRPs'!$A57),"")</f>
        <v>0</v>
      </c>
      <c r="AO57" s="158">
        <f>IFERROR(INDEX('Jan 2019'!$G$3:$BK$160,MATCH('Buying nGRPs'!$A57,'Jan 2019'!$A$3:$A$157,0),MATCH('Buying nGRPs'!AO$9,'Jan 2019'!$G$1:$BK$1,0))/SUMIFS(Summary!$D:$D,Summary!$A:$A,'Buying nGRPs'!$A57),"")</f>
        <v>0</v>
      </c>
      <c r="AP57" s="158" t="str">
        <f>IFERROR(INDEX('Jan 2019'!$G$3:$BK$160,MATCH('Buying nGRPs'!$A57,'Jan 2019'!$A$3:$A$157,0),MATCH('Buying nGRPs'!AP$9,'Jan 2019'!$G$1:$BK$1,0))/SUMIFS(Summary!$D:$D,Summary!$A:$A,'Buying nGRPs'!$A57),"")</f>
        <v/>
      </c>
      <c r="AQ57" s="158" t="str">
        <f>IFERROR(INDEX('Jan 2019'!$G$3:$BK$160,MATCH('Buying nGRPs'!$A57,'Jan 2019'!$A$3:$A$157,0),MATCH('Buying nGRPs'!AQ$9,'Jan 2019'!$G$1:$BK$1,0))/SUMIFS(Summary!$D:$D,Summary!$A:$A,'Buying nGRPs'!$A57),"")</f>
        <v/>
      </c>
      <c r="AR57" s="158">
        <f>IFERROR(INDEX('Jan 2019'!$G$3:$BK$160,MATCH('Buying nGRPs'!$A57,'Jan 2019'!$A$3:$A$157,0),MATCH('Buying nGRPs'!AR$9,'Jan 2019'!$G$1:$BK$1,0))/SUMIFS(Summary!$D:$D,Summary!$A:$A,'Buying nGRPs'!$A57),"")</f>
        <v>0</v>
      </c>
      <c r="AS57" s="158" t="str">
        <f>IFERROR(INDEX('Jan 2019'!$G$3:$BK$160,MATCH('Buying nGRPs'!$A57,'Jan 2019'!$A$3:$A$157,0),MATCH('Buying nGRPs'!AS$9,'Jan 2019'!$G$1:$BK$1,0))/SUMIFS(Summary!$D:$D,Summary!$A:$A,'Buying nGRPs'!$A57),"")</f>
        <v/>
      </c>
      <c r="AT57" s="158" t="str">
        <f>IFERROR(INDEX('Jan 2019'!$G$3:$BK$160,MATCH('Buying nGRPs'!$A57,'Jan 2019'!$A$3:$A$157,0),MATCH('Buying nGRPs'!AT$9,'Jan 2019'!$G$1:$BK$1,0))/SUMIFS(Summary!$D:$D,Summary!$A:$A,'Buying nGRPs'!$A57),"")</f>
        <v/>
      </c>
      <c r="AU57" s="158" t="str">
        <f>IFERROR(INDEX('Jan 2019'!$G$3:$BK$160,MATCH('Buying nGRPs'!$A57,'Jan 2019'!$A$3:$A$157,0),MATCH('Buying nGRPs'!AU$9,'Jan 2019'!$G$1:$BK$1,0))/SUMIFS(Summary!$D:$D,Summary!$A:$A,'Buying nGRPs'!$A57),"")</f>
        <v/>
      </c>
      <c r="AV57" s="158" t="str">
        <f>IFERROR(INDEX('Jan 2019'!$G$3:$BK$160,MATCH('Buying nGRPs'!$A57,'Jan 2019'!$A$3:$A$157,0),MATCH('Buying nGRPs'!AV$9,'Jan 2019'!$G$1:$BK$1,0))/SUMIFS(Summary!$D:$D,Summary!$A:$A,'Buying nGRPs'!$A57),"")</f>
        <v/>
      </c>
      <c r="AW57" s="158" t="str">
        <f>IFERROR(INDEX('Jan 2019'!$G$3:$BK$160,MATCH('Buying nGRPs'!$A57,'Jan 2019'!$A$3:$A$157,0),MATCH('Buying nGRPs'!AW$9,'Jan 2019'!$G$1:$BK$1,0))/SUMIFS(Summary!$D:$D,Summary!$A:$A,'Buying nGRPs'!$A57),"")</f>
        <v/>
      </c>
      <c r="AX57" s="158">
        <f>IFERROR(INDEX('Jan 2019'!$G$3:$BK$160,MATCH('Buying nGRPs'!$A57,'Jan 2019'!$A$3:$A$157,0),MATCH('Buying nGRPs'!AX$9,'Jan 2019'!$G$1:$BK$1,0))/SUMIFS(Summary!$D:$D,Summary!$A:$A,'Buying nGRPs'!$A57),"")</f>
        <v>0</v>
      </c>
      <c r="AY57" s="158">
        <f>IFERROR(INDEX('Jan 2019'!$G$3:$BK$160,MATCH('Buying nGRPs'!$A57,'Jan 2019'!$A$3:$A$157,0),MATCH('Buying nGRPs'!AY$9,'Jan 2019'!$G$1:$BK$1,0))/SUMIFS(Summary!$D:$D,Summary!$A:$A,'Buying nGRPs'!$A57),"")</f>
        <v>0</v>
      </c>
      <c r="AZ57" s="158">
        <f>IFERROR(INDEX('Jan 2019'!$G$3:$BK$160,MATCH('Buying nGRPs'!$A57,'Jan 2019'!$A$3:$A$157,0),MATCH('Buying nGRPs'!AZ$9,'Jan 2019'!$G$1:$BK$1,0))/SUMIFS(Summary!$D:$D,Summary!$A:$A,'Buying nGRPs'!$A57),"")</f>
        <v>0</v>
      </c>
      <c r="BA57" s="158">
        <f>IFERROR(INDEX('Jan 2019'!$G$3:$BK$160,MATCH('Buying nGRPs'!$A57,'Jan 2019'!$A$3:$A$157,0),MATCH('Buying nGRPs'!BA$9,'Jan 2019'!$G$1:$BK$1,0))/SUMIFS(Summary!$D:$D,Summary!$A:$A,'Buying nGRPs'!$A57),"")</f>
        <v>0</v>
      </c>
      <c r="BB57" s="11">
        <f t="shared" si="44"/>
        <v>0.2</v>
      </c>
      <c r="BC57" s="11"/>
      <c r="BD57" s="109">
        <f>BC57-BB57</f>
        <v>-0.2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IFERROR(INDEX('Jan 2019'!$G$3:$BK$160,MATCH('Buying nGRPs'!$A58,'Jan 2019'!$A$3:$A$157,0),MATCH('Buying nGRPs'!G$9,'Jan 2019'!$G$1:$BK$1,0))/SUMIFS(Summary!$D:$D,Summary!$A:$A,'Buying nGRPs'!$A58),"")</f>
        <v/>
      </c>
      <c r="H58" s="158" t="str">
        <f>IFERROR(INDEX('Jan 2019'!$G$3:$BK$160,MATCH('Buying nGRPs'!$A58,'Jan 2019'!$A$3:$A$157,0),MATCH('Buying nGRPs'!H$9,'Jan 2019'!$G$1:$BK$1,0))/SUMIFS(Summary!$D:$D,Summary!$A:$A,'Buying nGRPs'!$A58),"")</f>
        <v/>
      </c>
      <c r="I58" s="158" t="str">
        <f>IFERROR(INDEX('Jan 2019'!$G$3:$BK$160,MATCH('Buying nGRPs'!$A58,'Jan 2019'!$A$3:$A$157,0),MATCH('Buying nGRPs'!I$9,'Jan 2019'!$G$1:$BK$1,0))/SUMIFS(Summary!$D:$D,Summary!$A:$A,'Buying nGRPs'!$A58),"")</f>
        <v/>
      </c>
      <c r="J58" s="158" t="str">
        <f>IFERROR(INDEX('Jan 2019'!$G$3:$BK$160,MATCH('Buying nGRPs'!$A58,'Jan 2019'!$A$3:$A$157,0),MATCH('Buying nGRPs'!J$9,'Jan 2019'!$G$1:$BK$1,0))/SUMIFS(Summary!$D:$D,Summary!$A:$A,'Buying nGRPs'!$A58),"")</f>
        <v/>
      </c>
      <c r="K58" s="158" t="str">
        <f>IFERROR(INDEX('Jan 2019'!$G$3:$BK$160,MATCH('Buying nGRPs'!$A58,'Jan 2019'!$A$3:$A$157,0),MATCH('Buying nGRPs'!K$9,'Jan 2019'!$G$1:$BK$1,0))/SUMIFS(Summary!$D:$D,Summary!$A:$A,'Buying nGRPs'!$A58),"")</f>
        <v/>
      </c>
      <c r="L58" s="158" t="str">
        <f>IFERROR(INDEX('Jan 2019'!$G$3:$BK$160,MATCH('Buying nGRPs'!$A58,'Jan 2019'!$A$3:$A$157,0),MATCH('Buying nGRPs'!L$9,'Jan 2019'!$G$1:$BK$1,0))/SUMIFS(Summary!$D:$D,Summary!$A:$A,'Buying nGRPs'!$A58),"")</f>
        <v/>
      </c>
      <c r="M58" s="158" t="str">
        <f>IFERROR(INDEX('Jan 2019'!$G$3:$BK$160,MATCH('Buying nGRPs'!$A58,'Jan 2019'!$A$3:$A$157,0),MATCH('Buying nGRPs'!M$9,'Jan 2019'!$G$1:$BK$1,0))/SUMIFS(Summary!$D:$D,Summary!$A:$A,'Buying nGRPs'!$A58),"")</f>
        <v/>
      </c>
      <c r="N58" s="158" t="str">
        <f>IFERROR(INDEX('Jan 2019'!$G$3:$BK$160,MATCH('Buying nGRPs'!$A58,'Jan 2019'!$A$3:$A$157,0),MATCH('Buying nGRPs'!N$9,'Jan 2019'!$G$1:$BK$1,0))/SUMIFS(Summary!$D:$D,Summary!$A:$A,'Buying nGRPs'!$A58),"")</f>
        <v/>
      </c>
      <c r="O58" s="158" t="str">
        <f>IFERROR(INDEX('Jan 2019'!$G$3:$BK$160,MATCH('Buying nGRPs'!$A58,'Jan 2019'!$A$3:$A$157,0),MATCH('Buying nGRPs'!O$9,'Jan 2019'!$G$1:$BK$1,0))/SUMIFS(Summary!$D:$D,Summary!$A:$A,'Buying nGRPs'!$A58),"")</f>
        <v/>
      </c>
      <c r="P58" s="158" t="str">
        <f>IFERROR(INDEX('Jan 2019'!$G$3:$BK$160,MATCH('Buying nGRPs'!$A58,'Jan 2019'!$A$3:$A$157,0),MATCH('Buying nGRPs'!P$9,'Jan 2019'!$G$1:$BK$1,0))/SUMIFS(Summary!$D:$D,Summary!$A:$A,'Buying nGRPs'!$A58),"")</f>
        <v/>
      </c>
      <c r="Q58" s="158" t="str">
        <f>IFERROR(INDEX('Jan 2019'!$G$3:$BK$160,MATCH('Buying nGRPs'!$A58,'Jan 2019'!$A$3:$A$157,0),MATCH('Buying nGRPs'!Q$9,'Jan 2019'!$G$1:$BK$1,0))/SUMIFS(Summary!$D:$D,Summary!$A:$A,'Buying nGRPs'!$A58),"")</f>
        <v/>
      </c>
      <c r="R58" s="158" t="str">
        <f>IFERROR(INDEX('Jan 2019'!$G$3:$BK$160,MATCH('Buying nGRPs'!$A58,'Jan 2019'!$A$3:$A$157,0),MATCH('Buying nGRPs'!R$9,'Jan 2019'!$G$1:$BK$1,0))/SUMIFS(Summary!$D:$D,Summary!$A:$A,'Buying nGRPs'!$A58),"")</f>
        <v/>
      </c>
      <c r="S58" s="158" t="str">
        <f>IFERROR(INDEX('Jan 2019'!$G$3:$BK$160,MATCH('Buying nGRPs'!$A58,'Jan 2019'!$A$3:$A$157,0),MATCH('Buying nGRPs'!S$9,'Jan 2019'!$G$1:$BK$1,0))/SUMIFS(Summary!$D:$D,Summary!$A:$A,'Buying nGRPs'!$A58),"")</f>
        <v/>
      </c>
      <c r="T58" s="158" t="str">
        <f>IFERROR(INDEX('Jan 2019'!$G$3:$BK$160,MATCH('Buying nGRPs'!$A58,'Jan 2019'!$A$3:$A$157,0),MATCH('Buying nGRPs'!T$9,'Jan 2019'!$G$1:$BK$1,0))/SUMIFS(Summary!$D:$D,Summary!$A:$A,'Buying nGRPs'!$A58),"")</f>
        <v/>
      </c>
      <c r="U58" s="158" t="str">
        <f>IFERROR(INDEX('Jan 2019'!$G$3:$BK$160,MATCH('Buying nGRPs'!$A58,'Jan 2019'!$A$3:$A$157,0),MATCH('Buying nGRPs'!U$9,'Jan 2019'!$G$1:$BK$1,0))/SUMIFS(Summary!$D:$D,Summary!$A:$A,'Buying nGRPs'!$A58),"")</f>
        <v/>
      </c>
      <c r="V58" s="158" t="str">
        <f>IFERROR(INDEX('Jan 2019'!$G$3:$BK$160,MATCH('Buying nGRPs'!$A58,'Jan 2019'!$A$3:$A$157,0),MATCH('Buying nGRPs'!V$9,'Jan 2019'!$G$1:$BK$1,0))/SUMIFS(Summary!$D:$D,Summary!$A:$A,'Buying nGRPs'!$A58),"")</f>
        <v/>
      </c>
      <c r="W58" s="158" t="str">
        <f>IFERROR(INDEX('Jan 2019'!$G$3:$BK$160,MATCH('Buying nGRPs'!$A58,'Jan 2019'!$A$3:$A$157,0),MATCH('Buying nGRPs'!W$9,'Jan 2019'!$G$1:$BK$1,0))/SUMIFS(Summary!$D:$D,Summary!$A:$A,'Buying nGRPs'!$A58),"")</f>
        <v/>
      </c>
      <c r="X58" s="158" t="str">
        <f>IFERROR(INDEX('Jan 2019'!$G$3:$BK$160,MATCH('Buying nGRPs'!$A58,'Jan 2019'!$A$3:$A$157,0),MATCH('Buying nGRPs'!X$9,'Jan 2019'!$G$1:$BK$1,0))/SUMIFS(Summary!$D:$D,Summary!$A:$A,'Buying nGRPs'!$A58),"")</f>
        <v/>
      </c>
      <c r="Y58" s="158" t="str">
        <f>IFERROR(INDEX('Jan 2019'!$G$3:$BK$160,MATCH('Buying nGRPs'!$A58,'Jan 2019'!$A$3:$A$157,0),MATCH('Buying nGRPs'!Y$9,'Jan 2019'!$G$1:$BK$1,0))/SUMIFS(Summary!$D:$D,Summary!$A:$A,'Buying nGRPs'!$A58),"")</f>
        <v/>
      </c>
      <c r="Z58" s="158" t="str">
        <f>IFERROR(INDEX('Jan 2019'!$G$3:$BK$160,MATCH('Buying nGRPs'!$A58,'Jan 2019'!$A$3:$A$157,0),MATCH('Buying nGRPs'!Z$9,'Jan 2019'!$G$1:$BK$1,0))/SUMIFS(Summary!$D:$D,Summary!$A:$A,'Buying nGRPs'!$A58),"")</f>
        <v/>
      </c>
      <c r="AA58" s="158" t="str">
        <f>IFERROR(INDEX('Jan 2019'!$G$3:$BK$160,MATCH('Buying nGRPs'!$A58,'Jan 2019'!$A$3:$A$157,0),MATCH('Buying nGRPs'!AA$9,'Jan 2019'!$G$1:$BK$1,0))/SUMIFS(Summary!$D:$D,Summary!$A:$A,'Buying nGRPs'!$A58),"")</f>
        <v/>
      </c>
      <c r="AB58" s="158" t="str">
        <f>IFERROR(INDEX('Jan 2019'!$G$3:$BK$160,MATCH('Buying nGRPs'!$A58,'Jan 2019'!$A$3:$A$157,0),MATCH('Buying nGRPs'!AB$9,'Jan 2019'!$G$1:$BK$1,0))/SUMIFS(Summary!$D:$D,Summary!$A:$A,'Buying nGRPs'!$A58),"")</f>
        <v/>
      </c>
      <c r="AC58" s="158" t="str">
        <f>IFERROR(INDEX('Jan 2019'!$G$3:$BK$160,MATCH('Buying nGRPs'!$A58,'Jan 2019'!$A$3:$A$157,0),MATCH('Buying nGRPs'!AC$9,'Jan 2019'!$G$1:$BK$1,0))/SUMIFS(Summary!$D:$D,Summary!$A:$A,'Buying nGRPs'!$A58),"")</f>
        <v/>
      </c>
      <c r="AD58" s="158" t="str">
        <f>IFERROR(INDEX('Jan 2019'!$G$3:$BK$160,MATCH('Buying nGRPs'!$A58,'Jan 2019'!$A$3:$A$157,0),MATCH('Buying nGRPs'!AD$9,'Jan 2019'!$G$1:$BK$1,0))/SUMIFS(Summary!$D:$D,Summary!$A:$A,'Buying nGRPs'!$A58),"")</f>
        <v/>
      </c>
      <c r="AE58" s="158" t="str">
        <f>IFERROR(INDEX('Jan 2019'!$G$3:$BK$160,MATCH('Buying nGRPs'!$A58,'Jan 2019'!$A$3:$A$157,0),MATCH('Buying nGRPs'!AE$9,'Jan 2019'!$G$1:$BK$1,0))/SUMIFS(Summary!$D:$D,Summary!$A:$A,'Buying nGRPs'!$A58),"")</f>
        <v/>
      </c>
      <c r="AF58" s="158" t="str">
        <f>IFERROR(INDEX('Jan 2019'!$G$3:$BK$160,MATCH('Buying nGRPs'!$A58,'Jan 2019'!$A$3:$A$157,0),MATCH('Buying nGRPs'!AF$9,'Jan 2019'!$G$1:$BK$1,0))/SUMIFS(Summary!$D:$D,Summary!$A:$A,'Buying nGRPs'!$A58),"")</f>
        <v/>
      </c>
      <c r="AG58" s="158" t="str">
        <f>IFERROR(INDEX('Jan 2019'!$G$3:$BK$160,MATCH('Buying nGRPs'!$A58,'Jan 2019'!$A$3:$A$157,0),MATCH('Buying nGRPs'!AG$9,'Jan 2019'!$G$1:$BK$1,0))/SUMIFS(Summary!$D:$D,Summary!$A:$A,'Buying nGRPs'!$A58),"")</f>
        <v/>
      </c>
      <c r="AH58" s="158" t="str">
        <f>IFERROR(INDEX('Jan 2019'!$G$3:$BK$160,MATCH('Buying nGRPs'!$A58,'Jan 2019'!$A$3:$A$157,0),MATCH('Buying nGRPs'!AH$9,'Jan 2019'!$G$1:$BK$1,0))/SUMIFS(Summary!$D:$D,Summary!$A:$A,'Buying nGRPs'!$A58),"")</f>
        <v/>
      </c>
      <c r="AI58" s="158" t="str">
        <f>IFERROR(INDEX('Jan 2019'!$G$3:$BK$160,MATCH('Buying nGRPs'!$A58,'Jan 2019'!$A$3:$A$157,0),MATCH('Buying nGRPs'!AI$9,'Jan 2019'!$G$1:$BK$1,0))/SUMIFS(Summary!$D:$D,Summary!$A:$A,'Buying nGRPs'!$A58),"")</f>
        <v/>
      </c>
      <c r="AJ58" s="158" t="str">
        <f>IFERROR(INDEX('Jan 2019'!$G$3:$BK$160,MATCH('Buying nGRPs'!$A58,'Jan 2019'!$A$3:$A$157,0),MATCH('Buying nGRPs'!AJ$9,'Jan 2019'!$G$1:$BK$1,0))/SUMIFS(Summary!$D:$D,Summary!$A:$A,'Buying nGRPs'!$A58),"")</f>
        <v/>
      </c>
      <c r="AK58" s="158" t="str">
        <f>IFERROR(INDEX('Jan 2019'!$G$3:$BK$160,MATCH('Buying nGRPs'!$A58,'Jan 2019'!$A$3:$A$157,0),MATCH('Buying nGRPs'!AK$9,'Jan 2019'!$G$1:$BK$1,0))/SUMIFS(Summary!$D:$D,Summary!$A:$A,'Buying nGRPs'!$A58),"")</f>
        <v/>
      </c>
      <c r="AL58" s="158" t="str">
        <f>IFERROR(INDEX('Jan 2019'!$G$3:$BK$160,MATCH('Buying nGRPs'!$A58,'Jan 2019'!$A$3:$A$157,0),MATCH('Buying nGRPs'!AL$9,'Jan 2019'!$G$1:$BK$1,0))/SUMIFS(Summary!$D:$D,Summary!$A:$A,'Buying nGRPs'!$A58),"")</f>
        <v/>
      </c>
      <c r="AM58" s="158" t="str">
        <f>IFERROR(INDEX('Jan 2019'!$G$3:$BK$160,MATCH('Buying nGRPs'!$A58,'Jan 2019'!$A$3:$A$157,0),MATCH('Buying nGRPs'!AM$9,'Jan 2019'!$G$1:$BK$1,0))/SUMIFS(Summary!$D:$D,Summary!$A:$A,'Buying nGRPs'!$A58),"")</f>
        <v/>
      </c>
      <c r="AN58" s="158" t="str">
        <f>IFERROR(INDEX('Jan 2019'!$G$3:$BK$160,MATCH('Buying nGRPs'!$A58,'Jan 2019'!$A$3:$A$157,0),MATCH('Buying nGRPs'!AN$9,'Jan 2019'!$G$1:$BK$1,0))/SUMIFS(Summary!$D:$D,Summary!$A:$A,'Buying nGRPs'!$A58),"")</f>
        <v/>
      </c>
      <c r="AO58" s="158" t="str">
        <f>IFERROR(INDEX('Jan 2019'!$G$3:$BK$160,MATCH('Buying nGRPs'!$A58,'Jan 2019'!$A$3:$A$157,0),MATCH('Buying nGRPs'!AO$9,'Jan 2019'!$G$1:$BK$1,0))/SUMIFS(Summary!$D:$D,Summary!$A:$A,'Buying nGRPs'!$A58),"")</f>
        <v/>
      </c>
      <c r="AP58" s="158" t="str">
        <f>IFERROR(INDEX('Jan 2019'!$G$3:$BK$160,MATCH('Buying nGRPs'!$A58,'Jan 2019'!$A$3:$A$157,0),MATCH('Buying nGRPs'!AP$9,'Jan 2019'!$G$1:$BK$1,0))/SUMIFS(Summary!$D:$D,Summary!$A:$A,'Buying nGRPs'!$A58),"")</f>
        <v/>
      </c>
      <c r="AQ58" s="158" t="str">
        <f>IFERROR(INDEX('Jan 2019'!$G$3:$BK$160,MATCH('Buying nGRPs'!$A58,'Jan 2019'!$A$3:$A$157,0),MATCH('Buying nGRPs'!AQ$9,'Jan 2019'!$G$1:$BK$1,0))/SUMIFS(Summary!$D:$D,Summary!$A:$A,'Buying nGRPs'!$A58),"")</f>
        <v/>
      </c>
      <c r="AR58" s="158" t="str">
        <f>IFERROR(INDEX('Jan 2019'!$G$3:$BK$160,MATCH('Buying nGRPs'!$A58,'Jan 2019'!$A$3:$A$157,0),MATCH('Buying nGRPs'!AR$9,'Jan 2019'!$G$1:$BK$1,0))/SUMIFS(Summary!$D:$D,Summary!$A:$A,'Buying nGRPs'!$A58),"")</f>
        <v/>
      </c>
      <c r="AS58" s="158" t="str">
        <f>IFERROR(INDEX('Jan 2019'!$G$3:$BK$160,MATCH('Buying nGRPs'!$A58,'Jan 2019'!$A$3:$A$157,0),MATCH('Buying nGRPs'!AS$9,'Jan 2019'!$G$1:$BK$1,0))/SUMIFS(Summary!$D:$D,Summary!$A:$A,'Buying nGRPs'!$A58),"")</f>
        <v/>
      </c>
      <c r="AT58" s="158" t="str">
        <f>IFERROR(INDEX('Jan 2019'!$G$3:$BK$160,MATCH('Buying nGRPs'!$A58,'Jan 2019'!$A$3:$A$157,0),MATCH('Buying nGRPs'!AT$9,'Jan 2019'!$G$1:$BK$1,0))/SUMIFS(Summary!$D:$D,Summary!$A:$A,'Buying nGRPs'!$A58),"")</f>
        <v/>
      </c>
      <c r="AU58" s="158" t="str">
        <f>IFERROR(INDEX('Jan 2019'!$G$3:$BK$160,MATCH('Buying nGRPs'!$A58,'Jan 2019'!$A$3:$A$157,0),MATCH('Buying nGRPs'!AU$9,'Jan 2019'!$G$1:$BK$1,0))/SUMIFS(Summary!$D:$D,Summary!$A:$A,'Buying nGRPs'!$A58),"")</f>
        <v/>
      </c>
      <c r="AV58" s="158" t="str">
        <f>IFERROR(INDEX('Jan 2019'!$G$3:$BK$160,MATCH('Buying nGRPs'!$A58,'Jan 2019'!$A$3:$A$157,0),MATCH('Buying nGRPs'!AV$9,'Jan 2019'!$G$1:$BK$1,0))/SUMIFS(Summary!$D:$D,Summary!$A:$A,'Buying nGRPs'!$A58),"")</f>
        <v/>
      </c>
      <c r="AW58" s="158" t="str">
        <f>IFERROR(INDEX('Jan 2019'!$G$3:$BK$160,MATCH('Buying nGRPs'!$A58,'Jan 2019'!$A$3:$A$157,0),MATCH('Buying nGRPs'!AW$9,'Jan 2019'!$G$1:$BK$1,0))/SUMIFS(Summary!$D:$D,Summary!$A:$A,'Buying nGRPs'!$A58),"")</f>
        <v/>
      </c>
      <c r="AX58" s="158" t="str">
        <f>IFERROR(INDEX('Jan 2019'!$G$3:$BK$160,MATCH('Buying nGRPs'!$A58,'Jan 2019'!$A$3:$A$157,0),MATCH('Buying nGRPs'!AX$9,'Jan 2019'!$G$1:$BK$1,0))/SUMIFS(Summary!$D:$D,Summary!$A:$A,'Buying nGRPs'!$A58),"")</f>
        <v/>
      </c>
      <c r="AY58" s="158" t="str">
        <f>IFERROR(INDEX('Jan 2019'!$G$3:$BK$160,MATCH('Buying nGRPs'!$A58,'Jan 2019'!$A$3:$A$157,0),MATCH('Buying nGRPs'!AY$9,'Jan 2019'!$G$1:$BK$1,0))/SUMIFS(Summary!$D:$D,Summary!$A:$A,'Buying nGRPs'!$A58),"")</f>
        <v/>
      </c>
      <c r="AZ58" s="158" t="str">
        <f>IFERROR(INDEX('Jan 2019'!$G$3:$BK$160,MATCH('Buying nGRPs'!$A58,'Jan 2019'!$A$3:$A$157,0),MATCH('Buying nGRPs'!AZ$9,'Jan 2019'!$G$1:$BK$1,0))/SUMIFS(Summary!$D:$D,Summary!$A:$A,'Buying nGRPs'!$A58),"")</f>
        <v/>
      </c>
      <c r="BA58" s="158" t="str">
        <f>IFERROR(INDEX('Jan 2019'!$G$3:$BK$160,MATCH('Buying nGRPs'!$A58,'Jan 2019'!$A$3:$A$157,0),MATCH('Buying nGRPs'!BA$9,'Jan 2019'!$G$1:$BK$1,0))/SUMIFS(Summary!$D:$D,Summary!$A:$A,'Buying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IFERROR(INDEX('Jan 2019'!$G$3:$BK$160,MATCH('Buying nGRPs'!$A59,'Jan 2019'!$A$3:$A$157,0),MATCH('Buying nGRPs'!G$9,'Jan 2019'!$G$1:$BK$1,0))/SUMIFS(Summary!$D:$D,Summary!$A:$A,'Buying nGRPs'!$A59),"")</f>
        <v/>
      </c>
      <c r="H59" s="158" t="str">
        <f>IFERROR(INDEX('Jan 2019'!$G$3:$BK$160,MATCH('Buying nGRPs'!$A59,'Jan 2019'!$A$3:$A$157,0),MATCH('Buying nGRPs'!H$9,'Jan 2019'!$G$1:$BK$1,0))/SUMIFS(Summary!$D:$D,Summary!$A:$A,'Buying nGRPs'!$A59),"")</f>
        <v/>
      </c>
      <c r="I59" s="158" t="str">
        <f>IFERROR(INDEX('Jan 2019'!$G$3:$BK$160,MATCH('Buying nGRPs'!$A59,'Jan 2019'!$A$3:$A$157,0),MATCH('Buying nGRPs'!I$9,'Jan 2019'!$G$1:$BK$1,0))/SUMIFS(Summary!$D:$D,Summary!$A:$A,'Buying nGRPs'!$A59),"")</f>
        <v/>
      </c>
      <c r="J59" s="158" t="str">
        <f>IFERROR(INDEX('Jan 2019'!$G$3:$BK$160,MATCH('Buying nGRPs'!$A59,'Jan 2019'!$A$3:$A$157,0),MATCH('Buying nGRPs'!J$9,'Jan 2019'!$G$1:$BK$1,0))/SUMIFS(Summary!$D:$D,Summary!$A:$A,'Buying nGRPs'!$A59),"")</f>
        <v/>
      </c>
      <c r="K59" s="158" t="str">
        <f>IFERROR(INDEX('Jan 2019'!$G$3:$BK$160,MATCH('Buying nGRPs'!$A59,'Jan 2019'!$A$3:$A$157,0),MATCH('Buying nGRPs'!K$9,'Jan 2019'!$G$1:$BK$1,0))/SUMIFS(Summary!$D:$D,Summary!$A:$A,'Buying nGRPs'!$A59),"")</f>
        <v/>
      </c>
      <c r="L59" s="158" t="str">
        <f>IFERROR(INDEX('Jan 2019'!$G$3:$BK$160,MATCH('Buying nGRPs'!$A59,'Jan 2019'!$A$3:$A$157,0),MATCH('Buying nGRPs'!L$9,'Jan 2019'!$G$1:$BK$1,0))/SUMIFS(Summary!$D:$D,Summary!$A:$A,'Buying nGRPs'!$A59),"")</f>
        <v/>
      </c>
      <c r="M59" s="158" t="str">
        <f>IFERROR(INDEX('Jan 2019'!$G$3:$BK$160,MATCH('Buying nGRPs'!$A59,'Jan 2019'!$A$3:$A$157,0),MATCH('Buying nGRPs'!M$9,'Jan 2019'!$G$1:$BK$1,0))/SUMIFS(Summary!$D:$D,Summary!$A:$A,'Buying nGRPs'!$A59),"")</f>
        <v/>
      </c>
      <c r="N59" s="158" t="str">
        <f>IFERROR(INDEX('Jan 2019'!$G$3:$BK$160,MATCH('Buying nGRPs'!$A59,'Jan 2019'!$A$3:$A$157,0),MATCH('Buying nGRPs'!N$9,'Jan 2019'!$G$1:$BK$1,0))/SUMIFS(Summary!$D:$D,Summary!$A:$A,'Buying nGRPs'!$A59),"")</f>
        <v/>
      </c>
      <c r="O59" s="158" t="str">
        <f>IFERROR(INDEX('Jan 2019'!$G$3:$BK$160,MATCH('Buying nGRPs'!$A59,'Jan 2019'!$A$3:$A$157,0),MATCH('Buying nGRPs'!O$9,'Jan 2019'!$G$1:$BK$1,0))/SUMIFS(Summary!$D:$D,Summary!$A:$A,'Buying nGRPs'!$A59),"")</f>
        <v/>
      </c>
      <c r="P59" s="158" t="str">
        <f>IFERROR(INDEX('Jan 2019'!$G$3:$BK$160,MATCH('Buying nGRPs'!$A59,'Jan 2019'!$A$3:$A$157,0),MATCH('Buying nGRPs'!P$9,'Jan 2019'!$G$1:$BK$1,0))/SUMIFS(Summary!$D:$D,Summary!$A:$A,'Buying nGRPs'!$A59),"")</f>
        <v/>
      </c>
      <c r="Q59" s="158" t="str">
        <f>IFERROR(INDEX('Jan 2019'!$G$3:$BK$160,MATCH('Buying nGRPs'!$A59,'Jan 2019'!$A$3:$A$157,0),MATCH('Buying nGRPs'!Q$9,'Jan 2019'!$G$1:$BK$1,0))/SUMIFS(Summary!$D:$D,Summary!$A:$A,'Buying nGRPs'!$A59),"")</f>
        <v/>
      </c>
      <c r="R59" s="158" t="str">
        <f>IFERROR(INDEX('Jan 2019'!$G$3:$BK$160,MATCH('Buying nGRPs'!$A59,'Jan 2019'!$A$3:$A$157,0),MATCH('Buying nGRPs'!R$9,'Jan 2019'!$G$1:$BK$1,0))/SUMIFS(Summary!$D:$D,Summary!$A:$A,'Buying nGRPs'!$A59),"")</f>
        <v/>
      </c>
      <c r="S59" s="158" t="str">
        <f>IFERROR(INDEX('Jan 2019'!$G$3:$BK$160,MATCH('Buying nGRPs'!$A59,'Jan 2019'!$A$3:$A$157,0),MATCH('Buying nGRPs'!S$9,'Jan 2019'!$G$1:$BK$1,0))/SUMIFS(Summary!$D:$D,Summary!$A:$A,'Buying nGRPs'!$A59),"")</f>
        <v/>
      </c>
      <c r="T59" s="158" t="str">
        <f>IFERROR(INDEX('Jan 2019'!$G$3:$BK$160,MATCH('Buying nGRPs'!$A59,'Jan 2019'!$A$3:$A$157,0),MATCH('Buying nGRPs'!T$9,'Jan 2019'!$G$1:$BK$1,0))/SUMIFS(Summary!$D:$D,Summary!$A:$A,'Buying nGRPs'!$A59),"")</f>
        <v/>
      </c>
      <c r="U59" s="158" t="str">
        <f>IFERROR(INDEX('Jan 2019'!$G$3:$BK$160,MATCH('Buying nGRPs'!$A59,'Jan 2019'!$A$3:$A$157,0),MATCH('Buying nGRPs'!U$9,'Jan 2019'!$G$1:$BK$1,0))/SUMIFS(Summary!$D:$D,Summary!$A:$A,'Buying nGRPs'!$A59),"")</f>
        <v/>
      </c>
      <c r="V59" s="158" t="str">
        <f>IFERROR(INDEX('Jan 2019'!$G$3:$BK$160,MATCH('Buying nGRPs'!$A59,'Jan 2019'!$A$3:$A$157,0),MATCH('Buying nGRPs'!V$9,'Jan 2019'!$G$1:$BK$1,0))/SUMIFS(Summary!$D:$D,Summary!$A:$A,'Buying nGRPs'!$A59),"")</f>
        <v/>
      </c>
      <c r="W59" s="158" t="str">
        <f>IFERROR(INDEX('Jan 2019'!$G$3:$BK$160,MATCH('Buying nGRPs'!$A59,'Jan 2019'!$A$3:$A$157,0),MATCH('Buying nGRPs'!W$9,'Jan 2019'!$G$1:$BK$1,0))/SUMIFS(Summary!$D:$D,Summary!$A:$A,'Buying nGRPs'!$A59),"")</f>
        <v/>
      </c>
      <c r="X59" s="158" t="str">
        <f>IFERROR(INDEX('Jan 2019'!$G$3:$BK$160,MATCH('Buying nGRPs'!$A59,'Jan 2019'!$A$3:$A$157,0),MATCH('Buying nGRPs'!X$9,'Jan 2019'!$G$1:$BK$1,0))/SUMIFS(Summary!$D:$D,Summary!$A:$A,'Buying nGRPs'!$A59),"")</f>
        <v/>
      </c>
      <c r="Y59" s="158" t="str">
        <f>IFERROR(INDEX('Jan 2019'!$G$3:$BK$160,MATCH('Buying nGRPs'!$A59,'Jan 2019'!$A$3:$A$157,0),MATCH('Buying nGRPs'!Y$9,'Jan 2019'!$G$1:$BK$1,0))/SUMIFS(Summary!$D:$D,Summary!$A:$A,'Buying nGRPs'!$A59),"")</f>
        <v/>
      </c>
      <c r="Z59" s="158" t="str">
        <f>IFERROR(INDEX('Jan 2019'!$G$3:$BK$160,MATCH('Buying nGRPs'!$A59,'Jan 2019'!$A$3:$A$157,0),MATCH('Buying nGRPs'!Z$9,'Jan 2019'!$G$1:$BK$1,0))/SUMIFS(Summary!$D:$D,Summary!$A:$A,'Buying nGRPs'!$A59),"")</f>
        <v/>
      </c>
      <c r="AA59" s="158" t="str">
        <f>IFERROR(INDEX('Jan 2019'!$G$3:$BK$160,MATCH('Buying nGRPs'!$A59,'Jan 2019'!$A$3:$A$157,0),MATCH('Buying nGRPs'!AA$9,'Jan 2019'!$G$1:$BK$1,0))/SUMIFS(Summary!$D:$D,Summary!$A:$A,'Buying nGRPs'!$A59),"")</f>
        <v/>
      </c>
      <c r="AB59" s="158" t="str">
        <f>IFERROR(INDEX('Jan 2019'!$G$3:$BK$160,MATCH('Buying nGRPs'!$A59,'Jan 2019'!$A$3:$A$157,0),MATCH('Buying nGRPs'!AB$9,'Jan 2019'!$G$1:$BK$1,0))/SUMIFS(Summary!$D:$D,Summary!$A:$A,'Buying nGRPs'!$A59),"")</f>
        <v/>
      </c>
      <c r="AC59" s="158" t="str">
        <f>IFERROR(INDEX('Jan 2019'!$G$3:$BK$160,MATCH('Buying nGRPs'!$A59,'Jan 2019'!$A$3:$A$157,0),MATCH('Buying nGRPs'!AC$9,'Jan 2019'!$G$1:$BK$1,0))/SUMIFS(Summary!$D:$D,Summary!$A:$A,'Buying nGRPs'!$A59),"")</f>
        <v/>
      </c>
      <c r="AD59" s="158" t="str">
        <f>IFERROR(INDEX('Jan 2019'!$G$3:$BK$160,MATCH('Buying nGRPs'!$A59,'Jan 2019'!$A$3:$A$157,0),MATCH('Buying nGRPs'!AD$9,'Jan 2019'!$G$1:$BK$1,0))/SUMIFS(Summary!$D:$D,Summary!$A:$A,'Buying nGRPs'!$A59),"")</f>
        <v/>
      </c>
      <c r="AE59" s="158" t="str">
        <f>IFERROR(INDEX('Jan 2019'!$G$3:$BK$160,MATCH('Buying nGRPs'!$A59,'Jan 2019'!$A$3:$A$157,0),MATCH('Buying nGRPs'!AE$9,'Jan 2019'!$G$1:$BK$1,0))/SUMIFS(Summary!$D:$D,Summary!$A:$A,'Buying nGRPs'!$A59),"")</f>
        <v/>
      </c>
      <c r="AF59" s="158" t="str">
        <f>IFERROR(INDEX('Jan 2019'!$G$3:$BK$160,MATCH('Buying nGRPs'!$A59,'Jan 2019'!$A$3:$A$157,0),MATCH('Buying nGRPs'!AF$9,'Jan 2019'!$G$1:$BK$1,0))/SUMIFS(Summary!$D:$D,Summary!$A:$A,'Buying nGRPs'!$A59),"")</f>
        <v/>
      </c>
      <c r="AG59" s="158" t="str">
        <f>IFERROR(INDEX('Jan 2019'!$G$3:$BK$160,MATCH('Buying nGRPs'!$A59,'Jan 2019'!$A$3:$A$157,0),MATCH('Buying nGRPs'!AG$9,'Jan 2019'!$G$1:$BK$1,0))/SUMIFS(Summary!$D:$D,Summary!$A:$A,'Buying nGRPs'!$A59),"")</f>
        <v/>
      </c>
      <c r="AH59" s="158" t="str">
        <f>IFERROR(INDEX('Jan 2019'!$G$3:$BK$160,MATCH('Buying nGRPs'!$A59,'Jan 2019'!$A$3:$A$157,0),MATCH('Buying nGRPs'!AH$9,'Jan 2019'!$G$1:$BK$1,0))/SUMIFS(Summary!$D:$D,Summary!$A:$A,'Buying nGRPs'!$A59),"")</f>
        <v/>
      </c>
      <c r="AI59" s="158" t="str">
        <f>IFERROR(INDEX('Jan 2019'!$G$3:$BK$160,MATCH('Buying nGRPs'!$A59,'Jan 2019'!$A$3:$A$157,0),MATCH('Buying nGRPs'!AI$9,'Jan 2019'!$G$1:$BK$1,0))/SUMIFS(Summary!$D:$D,Summary!$A:$A,'Buying nGRPs'!$A59),"")</f>
        <v/>
      </c>
      <c r="AJ59" s="158" t="str">
        <f>IFERROR(INDEX('Jan 2019'!$G$3:$BK$160,MATCH('Buying nGRPs'!$A59,'Jan 2019'!$A$3:$A$157,0),MATCH('Buying nGRPs'!AJ$9,'Jan 2019'!$G$1:$BK$1,0))/SUMIFS(Summary!$D:$D,Summary!$A:$A,'Buying nGRPs'!$A59),"")</f>
        <v/>
      </c>
      <c r="AK59" s="158" t="str">
        <f>IFERROR(INDEX('Jan 2019'!$G$3:$BK$160,MATCH('Buying nGRPs'!$A59,'Jan 2019'!$A$3:$A$157,0),MATCH('Buying nGRPs'!AK$9,'Jan 2019'!$G$1:$BK$1,0))/SUMIFS(Summary!$D:$D,Summary!$A:$A,'Buying nGRPs'!$A59),"")</f>
        <v/>
      </c>
      <c r="AL59" s="158" t="str">
        <f>IFERROR(INDEX('Jan 2019'!$G$3:$BK$160,MATCH('Buying nGRPs'!$A59,'Jan 2019'!$A$3:$A$157,0),MATCH('Buying nGRPs'!AL$9,'Jan 2019'!$G$1:$BK$1,0))/SUMIFS(Summary!$D:$D,Summary!$A:$A,'Buying nGRPs'!$A59),"")</f>
        <v/>
      </c>
      <c r="AM59" s="158" t="str">
        <f>IFERROR(INDEX('Jan 2019'!$G$3:$BK$160,MATCH('Buying nGRPs'!$A59,'Jan 2019'!$A$3:$A$157,0),MATCH('Buying nGRPs'!AM$9,'Jan 2019'!$G$1:$BK$1,0))/SUMIFS(Summary!$D:$D,Summary!$A:$A,'Buying nGRPs'!$A59),"")</f>
        <v/>
      </c>
      <c r="AN59" s="158" t="str">
        <f>IFERROR(INDEX('Jan 2019'!$G$3:$BK$160,MATCH('Buying nGRPs'!$A59,'Jan 2019'!$A$3:$A$157,0),MATCH('Buying nGRPs'!AN$9,'Jan 2019'!$G$1:$BK$1,0))/SUMIFS(Summary!$D:$D,Summary!$A:$A,'Buying nGRPs'!$A59),"")</f>
        <v/>
      </c>
      <c r="AO59" s="158" t="str">
        <f>IFERROR(INDEX('Jan 2019'!$G$3:$BK$160,MATCH('Buying nGRPs'!$A59,'Jan 2019'!$A$3:$A$157,0),MATCH('Buying nGRPs'!AO$9,'Jan 2019'!$G$1:$BK$1,0))/SUMIFS(Summary!$D:$D,Summary!$A:$A,'Buying nGRPs'!$A59),"")</f>
        <v/>
      </c>
      <c r="AP59" s="158" t="str">
        <f>IFERROR(INDEX('Jan 2019'!$G$3:$BK$160,MATCH('Buying nGRPs'!$A59,'Jan 2019'!$A$3:$A$157,0),MATCH('Buying nGRPs'!AP$9,'Jan 2019'!$G$1:$BK$1,0))/SUMIFS(Summary!$D:$D,Summary!$A:$A,'Buying nGRPs'!$A59),"")</f>
        <v/>
      </c>
      <c r="AQ59" s="158" t="str">
        <f>IFERROR(INDEX('Jan 2019'!$G$3:$BK$160,MATCH('Buying nGRPs'!$A59,'Jan 2019'!$A$3:$A$157,0),MATCH('Buying nGRPs'!AQ$9,'Jan 2019'!$G$1:$BK$1,0))/SUMIFS(Summary!$D:$D,Summary!$A:$A,'Buying nGRPs'!$A59),"")</f>
        <v/>
      </c>
      <c r="AR59" s="158" t="str">
        <f>IFERROR(INDEX('Jan 2019'!$G$3:$BK$160,MATCH('Buying nGRPs'!$A59,'Jan 2019'!$A$3:$A$157,0),MATCH('Buying nGRPs'!AR$9,'Jan 2019'!$G$1:$BK$1,0))/SUMIFS(Summary!$D:$D,Summary!$A:$A,'Buying nGRPs'!$A59),"")</f>
        <v/>
      </c>
      <c r="AS59" s="158" t="str">
        <f>IFERROR(INDEX('Jan 2019'!$G$3:$BK$160,MATCH('Buying nGRPs'!$A59,'Jan 2019'!$A$3:$A$157,0),MATCH('Buying nGRPs'!AS$9,'Jan 2019'!$G$1:$BK$1,0))/SUMIFS(Summary!$D:$D,Summary!$A:$A,'Buying nGRPs'!$A59),"")</f>
        <v/>
      </c>
      <c r="AT59" s="158" t="str">
        <f>IFERROR(INDEX('Jan 2019'!$G$3:$BK$160,MATCH('Buying nGRPs'!$A59,'Jan 2019'!$A$3:$A$157,0),MATCH('Buying nGRPs'!AT$9,'Jan 2019'!$G$1:$BK$1,0))/SUMIFS(Summary!$D:$D,Summary!$A:$A,'Buying nGRPs'!$A59),"")</f>
        <v/>
      </c>
      <c r="AU59" s="158" t="str">
        <f>IFERROR(INDEX('Jan 2019'!$G$3:$BK$160,MATCH('Buying nGRPs'!$A59,'Jan 2019'!$A$3:$A$157,0),MATCH('Buying nGRPs'!AU$9,'Jan 2019'!$G$1:$BK$1,0))/SUMIFS(Summary!$D:$D,Summary!$A:$A,'Buying nGRPs'!$A59),"")</f>
        <v/>
      </c>
      <c r="AV59" s="158" t="str">
        <f>IFERROR(INDEX('Jan 2019'!$G$3:$BK$160,MATCH('Buying nGRPs'!$A59,'Jan 2019'!$A$3:$A$157,0),MATCH('Buying nGRPs'!AV$9,'Jan 2019'!$G$1:$BK$1,0))/SUMIFS(Summary!$D:$D,Summary!$A:$A,'Buying nGRPs'!$A59),"")</f>
        <v/>
      </c>
      <c r="AW59" s="158" t="str">
        <f>IFERROR(INDEX('Jan 2019'!$G$3:$BK$160,MATCH('Buying nGRPs'!$A59,'Jan 2019'!$A$3:$A$157,0),MATCH('Buying nGRPs'!AW$9,'Jan 2019'!$G$1:$BK$1,0))/SUMIFS(Summary!$D:$D,Summary!$A:$A,'Buying nGRPs'!$A59),"")</f>
        <v/>
      </c>
      <c r="AX59" s="158" t="str">
        <f>IFERROR(INDEX('Jan 2019'!$G$3:$BK$160,MATCH('Buying nGRPs'!$A59,'Jan 2019'!$A$3:$A$157,0),MATCH('Buying nGRPs'!AX$9,'Jan 2019'!$G$1:$BK$1,0))/SUMIFS(Summary!$D:$D,Summary!$A:$A,'Buying nGRPs'!$A59),"")</f>
        <v/>
      </c>
      <c r="AY59" s="158" t="str">
        <f>IFERROR(INDEX('Jan 2019'!$G$3:$BK$160,MATCH('Buying nGRPs'!$A59,'Jan 2019'!$A$3:$A$157,0),MATCH('Buying nGRPs'!AY$9,'Jan 2019'!$G$1:$BK$1,0))/SUMIFS(Summary!$D:$D,Summary!$A:$A,'Buying nGRPs'!$A59),"")</f>
        <v/>
      </c>
      <c r="AZ59" s="158" t="str">
        <f>IFERROR(INDEX('Jan 2019'!$G$3:$BK$160,MATCH('Buying nGRPs'!$A59,'Jan 2019'!$A$3:$A$157,0),MATCH('Buying nGRPs'!AZ$9,'Jan 2019'!$G$1:$BK$1,0))/SUMIFS(Summary!$D:$D,Summary!$A:$A,'Buying nGRPs'!$A59),"")</f>
        <v/>
      </c>
      <c r="BA59" s="158" t="str">
        <f>IFERROR(INDEX('Jan 2019'!$G$3:$BK$160,MATCH('Buying nGRPs'!$A59,'Jan 2019'!$A$3:$A$157,0),MATCH('Buying nGRPs'!BA$9,'Jan 2019'!$G$1:$BK$1,0))/SUMIFS(Summary!$D:$D,Summary!$A:$A,'Buying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1</v>
      </c>
      <c r="C60" s="192"/>
      <c r="D60" s="48">
        <f t="shared" si="42"/>
        <v>0</v>
      </c>
      <c r="E60" s="138">
        <f t="shared" si="49"/>
        <v>-1</v>
      </c>
      <c r="F60" s="80" t="s">
        <v>216</v>
      </c>
      <c r="G60" s="158" t="str">
        <f>IFERROR(INDEX('Jan 2019'!$G$3:$BK$160,MATCH('Buying nGRPs'!$A60,'Jan 2019'!$A$3:$A$157,0),MATCH('Buying nGRPs'!G$9,'Jan 2019'!$G$1:$BK$1,0))/SUMIFS(Summary!$D:$D,Summary!$A:$A,'Buying nGRPs'!$A60),"")</f>
        <v/>
      </c>
      <c r="H60" s="158" t="str">
        <f>IFERROR(INDEX('Jan 2019'!$G$3:$BK$160,MATCH('Buying nGRPs'!$A60,'Jan 2019'!$A$3:$A$157,0),MATCH('Buying nGRPs'!H$9,'Jan 2019'!$G$1:$BK$1,0))/SUMIFS(Summary!$D:$D,Summary!$A:$A,'Buying nGRPs'!$A60),"")</f>
        <v/>
      </c>
      <c r="I60" s="158" t="str">
        <f>IFERROR(INDEX('Jan 2019'!$G$3:$BK$160,MATCH('Buying nGRPs'!$A60,'Jan 2019'!$A$3:$A$157,0),MATCH('Buying nGRPs'!I$9,'Jan 2019'!$G$1:$BK$1,0))/SUMIFS(Summary!$D:$D,Summary!$A:$A,'Buying nGRPs'!$A60),"")</f>
        <v/>
      </c>
      <c r="J60" s="158">
        <f>IFERROR(INDEX('Jan 2019'!$G$3:$BK$160,MATCH('Buying nGRPs'!$A60,'Jan 2019'!$A$3:$A$157,0),MATCH('Buying nGRPs'!J$9,'Jan 2019'!$G$1:$BK$1,0))/SUMIFS(Summary!$D:$D,Summary!$A:$A,'Buying nGRPs'!$A60),"")</f>
        <v>0</v>
      </c>
      <c r="K60" s="158" t="str">
        <f>IFERROR(INDEX('Jan 2019'!$G$3:$BK$160,MATCH('Buying nGRPs'!$A60,'Jan 2019'!$A$3:$A$157,0),MATCH('Buying nGRPs'!K$9,'Jan 2019'!$G$1:$BK$1,0))/SUMIFS(Summary!$D:$D,Summary!$A:$A,'Buying nGRPs'!$A60),"")</f>
        <v/>
      </c>
      <c r="L60" s="158" t="str">
        <f>IFERROR(INDEX('Jan 2019'!$G$3:$BK$160,MATCH('Buying nGRPs'!$A60,'Jan 2019'!$A$3:$A$157,0),MATCH('Buying nGRPs'!L$9,'Jan 2019'!$G$1:$BK$1,0))/SUMIFS(Summary!$D:$D,Summary!$A:$A,'Buying nGRPs'!$A60),"")</f>
        <v/>
      </c>
      <c r="M60" s="158" t="str">
        <f>IFERROR(INDEX('Jan 2019'!$G$3:$BK$160,MATCH('Buying nGRPs'!$A60,'Jan 2019'!$A$3:$A$157,0),MATCH('Buying nGRPs'!M$9,'Jan 2019'!$G$1:$BK$1,0))/SUMIFS(Summary!$D:$D,Summary!$A:$A,'Buying nGRPs'!$A60),"")</f>
        <v/>
      </c>
      <c r="N60" s="158" t="str">
        <f>IFERROR(INDEX('Jan 2019'!$G$3:$BK$160,MATCH('Buying nGRPs'!$A60,'Jan 2019'!$A$3:$A$157,0),MATCH('Buying nGRPs'!N$9,'Jan 2019'!$G$1:$BK$1,0))/SUMIFS(Summary!$D:$D,Summary!$A:$A,'Buying nGRPs'!$A60),"")</f>
        <v/>
      </c>
      <c r="O60" s="158" t="str">
        <f>IFERROR(INDEX('Jan 2019'!$G$3:$BK$160,MATCH('Buying nGRPs'!$A60,'Jan 2019'!$A$3:$A$157,0),MATCH('Buying nGRPs'!O$9,'Jan 2019'!$G$1:$BK$1,0))/SUMIFS(Summary!$D:$D,Summary!$A:$A,'Buying nGRPs'!$A60),"")</f>
        <v/>
      </c>
      <c r="P60" s="158" t="str">
        <f>IFERROR(INDEX('Jan 2019'!$G$3:$BK$160,MATCH('Buying nGRPs'!$A60,'Jan 2019'!$A$3:$A$157,0),MATCH('Buying nGRPs'!P$9,'Jan 2019'!$G$1:$BK$1,0))/SUMIFS(Summary!$D:$D,Summary!$A:$A,'Buying nGRPs'!$A60),"")</f>
        <v/>
      </c>
      <c r="Q60" s="158" t="str">
        <f>IFERROR(INDEX('Jan 2019'!$G$3:$BK$160,MATCH('Buying nGRPs'!$A60,'Jan 2019'!$A$3:$A$157,0),MATCH('Buying nGRPs'!Q$9,'Jan 2019'!$G$1:$BK$1,0))/SUMIFS(Summary!$D:$D,Summary!$A:$A,'Buying nGRPs'!$A60),"")</f>
        <v/>
      </c>
      <c r="R60" s="158" t="str">
        <f>IFERROR(INDEX('Jan 2019'!$G$3:$BK$160,MATCH('Buying nGRPs'!$A60,'Jan 2019'!$A$3:$A$157,0),MATCH('Buying nGRPs'!R$9,'Jan 2019'!$G$1:$BK$1,0))/SUMIFS(Summary!$D:$D,Summary!$A:$A,'Buying nGRPs'!$A60),"")</f>
        <v/>
      </c>
      <c r="S60" s="158" t="str">
        <f>IFERROR(INDEX('Jan 2019'!$G$3:$BK$160,MATCH('Buying nGRPs'!$A60,'Jan 2019'!$A$3:$A$157,0),MATCH('Buying nGRPs'!S$9,'Jan 2019'!$G$1:$BK$1,0))/SUMIFS(Summary!$D:$D,Summary!$A:$A,'Buying nGRPs'!$A60),"")</f>
        <v/>
      </c>
      <c r="T60" s="158" t="str">
        <f>IFERROR(INDEX('Jan 2019'!$G$3:$BK$160,MATCH('Buying nGRPs'!$A60,'Jan 2019'!$A$3:$A$157,0),MATCH('Buying nGRPs'!T$9,'Jan 2019'!$G$1:$BK$1,0))/SUMIFS(Summary!$D:$D,Summary!$A:$A,'Buying nGRPs'!$A60),"")</f>
        <v/>
      </c>
      <c r="U60" s="158" t="str">
        <f>IFERROR(INDEX('Jan 2019'!$G$3:$BK$160,MATCH('Buying nGRPs'!$A60,'Jan 2019'!$A$3:$A$157,0),MATCH('Buying nGRPs'!U$9,'Jan 2019'!$G$1:$BK$1,0))/SUMIFS(Summary!$D:$D,Summary!$A:$A,'Buying nGRPs'!$A60),"")</f>
        <v/>
      </c>
      <c r="V60" s="158" t="str">
        <f>IFERROR(INDEX('Jan 2019'!$G$3:$BK$160,MATCH('Buying nGRPs'!$A60,'Jan 2019'!$A$3:$A$157,0),MATCH('Buying nGRPs'!V$9,'Jan 2019'!$G$1:$BK$1,0))/SUMIFS(Summary!$D:$D,Summary!$A:$A,'Buying nGRPs'!$A60),"")</f>
        <v/>
      </c>
      <c r="W60" s="158" t="str">
        <f>IFERROR(INDEX('Jan 2019'!$G$3:$BK$160,MATCH('Buying nGRPs'!$A60,'Jan 2019'!$A$3:$A$157,0),MATCH('Buying nGRPs'!W$9,'Jan 2019'!$G$1:$BK$1,0))/SUMIFS(Summary!$D:$D,Summary!$A:$A,'Buying nGRPs'!$A60),"")</f>
        <v/>
      </c>
      <c r="X60" s="158" t="str">
        <f>IFERROR(INDEX('Jan 2019'!$G$3:$BK$160,MATCH('Buying nGRPs'!$A60,'Jan 2019'!$A$3:$A$157,0),MATCH('Buying nGRPs'!X$9,'Jan 2019'!$G$1:$BK$1,0))/SUMIFS(Summary!$D:$D,Summary!$A:$A,'Buying nGRPs'!$A60),"")</f>
        <v/>
      </c>
      <c r="Y60" s="158" t="str">
        <f>IFERROR(INDEX('Jan 2019'!$G$3:$BK$160,MATCH('Buying nGRPs'!$A60,'Jan 2019'!$A$3:$A$157,0),MATCH('Buying nGRPs'!Y$9,'Jan 2019'!$G$1:$BK$1,0))/SUMIFS(Summary!$D:$D,Summary!$A:$A,'Buying nGRPs'!$A60),"")</f>
        <v/>
      </c>
      <c r="Z60" s="158" t="str">
        <f>IFERROR(INDEX('Jan 2019'!$G$3:$BK$160,MATCH('Buying nGRPs'!$A60,'Jan 2019'!$A$3:$A$157,0),MATCH('Buying nGRPs'!Z$9,'Jan 2019'!$G$1:$BK$1,0))/SUMIFS(Summary!$D:$D,Summary!$A:$A,'Buying nGRPs'!$A60),"")</f>
        <v/>
      </c>
      <c r="AA60" s="158" t="str">
        <f>IFERROR(INDEX('Jan 2019'!$G$3:$BK$160,MATCH('Buying nGRPs'!$A60,'Jan 2019'!$A$3:$A$157,0),MATCH('Buying nGRPs'!AA$9,'Jan 2019'!$G$1:$BK$1,0))/SUMIFS(Summary!$D:$D,Summary!$A:$A,'Buying nGRPs'!$A60),"")</f>
        <v/>
      </c>
      <c r="AB60" s="158" t="str">
        <f>IFERROR(INDEX('Jan 2019'!$G$3:$BK$160,MATCH('Buying nGRPs'!$A60,'Jan 2019'!$A$3:$A$157,0),MATCH('Buying nGRPs'!AB$9,'Jan 2019'!$G$1:$BK$1,0))/SUMIFS(Summary!$D:$D,Summary!$A:$A,'Buying nGRPs'!$A60),"")</f>
        <v/>
      </c>
      <c r="AC60" s="158">
        <f>IFERROR(INDEX('Jan 2019'!$G$3:$BK$160,MATCH('Buying nGRPs'!$A60,'Jan 2019'!$A$3:$A$157,0),MATCH('Buying nGRPs'!AC$9,'Jan 2019'!$G$1:$BK$1,0))/SUMIFS(Summary!$D:$D,Summary!$A:$A,'Buying nGRPs'!$A60),"")</f>
        <v>0</v>
      </c>
      <c r="AD60" s="158">
        <f>IFERROR(INDEX('Jan 2019'!$G$3:$BK$160,MATCH('Buying nGRPs'!$A60,'Jan 2019'!$A$3:$A$157,0),MATCH('Buying nGRPs'!AD$9,'Jan 2019'!$G$1:$BK$1,0))/SUMIFS(Summary!$D:$D,Summary!$A:$A,'Buying nGRPs'!$A60),"")</f>
        <v>1</v>
      </c>
      <c r="AE60" s="158" t="str">
        <f>IFERROR(INDEX('Jan 2019'!$G$3:$BK$160,MATCH('Buying nGRPs'!$A60,'Jan 2019'!$A$3:$A$157,0),MATCH('Buying nGRPs'!AE$9,'Jan 2019'!$G$1:$BK$1,0))/SUMIFS(Summary!$D:$D,Summary!$A:$A,'Buying nGRPs'!$A60),"")</f>
        <v/>
      </c>
      <c r="AF60" s="158" t="str">
        <f>IFERROR(INDEX('Jan 2019'!$G$3:$BK$160,MATCH('Buying nGRPs'!$A60,'Jan 2019'!$A$3:$A$157,0),MATCH('Buying nGRPs'!AF$9,'Jan 2019'!$G$1:$BK$1,0))/SUMIFS(Summary!$D:$D,Summary!$A:$A,'Buying nGRPs'!$A60),"")</f>
        <v/>
      </c>
      <c r="AG60" s="158" t="str">
        <f>IFERROR(INDEX('Jan 2019'!$G$3:$BK$160,MATCH('Buying nGRPs'!$A60,'Jan 2019'!$A$3:$A$157,0),MATCH('Buying nGRPs'!AG$9,'Jan 2019'!$G$1:$BK$1,0))/SUMIFS(Summary!$D:$D,Summary!$A:$A,'Buying nGRPs'!$A60),"")</f>
        <v/>
      </c>
      <c r="AH60" s="158">
        <f>IFERROR(INDEX('Jan 2019'!$G$3:$BK$160,MATCH('Buying nGRPs'!$A60,'Jan 2019'!$A$3:$A$157,0),MATCH('Buying nGRPs'!AH$9,'Jan 2019'!$G$1:$BK$1,0))/SUMIFS(Summary!$D:$D,Summary!$A:$A,'Buying nGRPs'!$A60),"")</f>
        <v>0</v>
      </c>
      <c r="AI60" s="158" t="str">
        <f>IFERROR(INDEX('Jan 2019'!$G$3:$BK$160,MATCH('Buying nGRPs'!$A60,'Jan 2019'!$A$3:$A$157,0),MATCH('Buying nGRPs'!AI$9,'Jan 2019'!$G$1:$BK$1,0))/SUMIFS(Summary!$D:$D,Summary!$A:$A,'Buying nGRPs'!$A60),"")</f>
        <v/>
      </c>
      <c r="AJ60" s="158" t="str">
        <f>IFERROR(INDEX('Jan 2019'!$G$3:$BK$160,MATCH('Buying nGRPs'!$A60,'Jan 2019'!$A$3:$A$157,0),MATCH('Buying nGRPs'!AJ$9,'Jan 2019'!$G$1:$BK$1,0))/SUMIFS(Summary!$D:$D,Summary!$A:$A,'Buying nGRPs'!$A60),"")</f>
        <v/>
      </c>
      <c r="AK60" s="158">
        <f>IFERROR(INDEX('Jan 2019'!$G$3:$BK$160,MATCH('Buying nGRPs'!$A60,'Jan 2019'!$A$3:$A$157,0),MATCH('Buying nGRPs'!AK$9,'Jan 2019'!$G$1:$BK$1,0))/SUMIFS(Summary!$D:$D,Summary!$A:$A,'Buying nGRPs'!$A60),"")</f>
        <v>0</v>
      </c>
      <c r="AL60" s="158">
        <f>IFERROR(INDEX('Jan 2019'!$G$3:$BK$160,MATCH('Buying nGRPs'!$A60,'Jan 2019'!$A$3:$A$157,0),MATCH('Buying nGRPs'!AL$9,'Jan 2019'!$G$1:$BK$1,0))/SUMIFS(Summary!$D:$D,Summary!$A:$A,'Buying nGRPs'!$A60),"")</f>
        <v>0</v>
      </c>
      <c r="AM60" s="158" t="str">
        <f>IFERROR(INDEX('Jan 2019'!$G$3:$BK$160,MATCH('Buying nGRPs'!$A60,'Jan 2019'!$A$3:$A$157,0),MATCH('Buying nGRPs'!AM$9,'Jan 2019'!$G$1:$BK$1,0))/SUMIFS(Summary!$D:$D,Summary!$A:$A,'Buying nGRPs'!$A60),"")</f>
        <v/>
      </c>
      <c r="AN60" s="158">
        <f>IFERROR(INDEX('Jan 2019'!$G$3:$BK$160,MATCH('Buying nGRPs'!$A60,'Jan 2019'!$A$3:$A$157,0),MATCH('Buying nGRPs'!AN$9,'Jan 2019'!$G$1:$BK$1,0))/SUMIFS(Summary!$D:$D,Summary!$A:$A,'Buying nGRPs'!$A60),"")</f>
        <v>0</v>
      </c>
      <c r="AO60" s="158">
        <f>IFERROR(INDEX('Jan 2019'!$G$3:$BK$160,MATCH('Buying nGRPs'!$A60,'Jan 2019'!$A$3:$A$157,0),MATCH('Buying nGRPs'!AO$9,'Jan 2019'!$G$1:$BK$1,0))/SUMIFS(Summary!$D:$D,Summary!$A:$A,'Buying nGRPs'!$A60),"")</f>
        <v>0</v>
      </c>
      <c r="AP60" s="158" t="str">
        <f>IFERROR(INDEX('Jan 2019'!$G$3:$BK$160,MATCH('Buying nGRPs'!$A60,'Jan 2019'!$A$3:$A$157,0),MATCH('Buying nGRPs'!AP$9,'Jan 2019'!$G$1:$BK$1,0))/SUMIFS(Summary!$D:$D,Summary!$A:$A,'Buying nGRPs'!$A60),"")</f>
        <v/>
      </c>
      <c r="AQ60" s="158" t="str">
        <f>IFERROR(INDEX('Jan 2019'!$G$3:$BK$160,MATCH('Buying nGRPs'!$A60,'Jan 2019'!$A$3:$A$157,0),MATCH('Buying nGRPs'!AQ$9,'Jan 2019'!$G$1:$BK$1,0))/SUMIFS(Summary!$D:$D,Summary!$A:$A,'Buying nGRPs'!$A60),"")</f>
        <v/>
      </c>
      <c r="AR60" s="158">
        <f>IFERROR(INDEX('Jan 2019'!$G$3:$BK$160,MATCH('Buying nGRPs'!$A60,'Jan 2019'!$A$3:$A$157,0),MATCH('Buying nGRPs'!AR$9,'Jan 2019'!$G$1:$BK$1,0))/SUMIFS(Summary!$D:$D,Summary!$A:$A,'Buying nGRPs'!$A60),"")</f>
        <v>0</v>
      </c>
      <c r="AS60" s="158" t="str">
        <f>IFERROR(INDEX('Jan 2019'!$G$3:$BK$160,MATCH('Buying nGRPs'!$A60,'Jan 2019'!$A$3:$A$157,0),MATCH('Buying nGRPs'!AS$9,'Jan 2019'!$G$1:$BK$1,0))/SUMIFS(Summary!$D:$D,Summary!$A:$A,'Buying nGRPs'!$A60),"")</f>
        <v/>
      </c>
      <c r="AT60" s="158" t="str">
        <f>IFERROR(INDEX('Jan 2019'!$G$3:$BK$160,MATCH('Buying nGRPs'!$A60,'Jan 2019'!$A$3:$A$157,0),MATCH('Buying nGRPs'!AT$9,'Jan 2019'!$G$1:$BK$1,0))/SUMIFS(Summary!$D:$D,Summary!$A:$A,'Buying nGRPs'!$A60),"")</f>
        <v/>
      </c>
      <c r="AU60" s="158" t="str">
        <f>IFERROR(INDEX('Jan 2019'!$G$3:$BK$160,MATCH('Buying nGRPs'!$A60,'Jan 2019'!$A$3:$A$157,0),MATCH('Buying nGRPs'!AU$9,'Jan 2019'!$G$1:$BK$1,0))/SUMIFS(Summary!$D:$D,Summary!$A:$A,'Buying nGRPs'!$A60),"")</f>
        <v/>
      </c>
      <c r="AV60" s="158" t="str">
        <f>IFERROR(INDEX('Jan 2019'!$G$3:$BK$160,MATCH('Buying nGRPs'!$A60,'Jan 2019'!$A$3:$A$157,0),MATCH('Buying nGRPs'!AV$9,'Jan 2019'!$G$1:$BK$1,0))/SUMIFS(Summary!$D:$D,Summary!$A:$A,'Buying nGRPs'!$A60),"")</f>
        <v/>
      </c>
      <c r="AW60" s="158" t="str">
        <f>IFERROR(INDEX('Jan 2019'!$G$3:$BK$160,MATCH('Buying nGRPs'!$A60,'Jan 2019'!$A$3:$A$157,0),MATCH('Buying nGRPs'!AW$9,'Jan 2019'!$G$1:$BK$1,0))/SUMIFS(Summary!$D:$D,Summary!$A:$A,'Buying nGRPs'!$A60),"")</f>
        <v/>
      </c>
      <c r="AX60" s="158">
        <f>IFERROR(INDEX('Jan 2019'!$G$3:$BK$160,MATCH('Buying nGRPs'!$A60,'Jan 2019'!$A$3:$A$157,0),MATCH('Buying nGRPs'!AX$9,'Jan 2019'!$G$1:$BK$1,0))/SUMIFS(Summary!$D:$D,Summary!$A:$A,'Buying nGRPs'!$A60),"")</f>
        <v>0</v>
      </c>
      <c r="AY60" s="158">
        <f>IFERROR(INDEX('Jan 2019'!$G$3:$BK$160,MATCH('Buying nGRPs'!$A60,'Jan 2019'!$A$3:$A$157,0),MATCH('Buying nGRPs'!AY$9,'Jan 2019'!$G$1:$BK$1,0))/SUMIFS(Summary!$D:$D,Summary!$A:$A,'Buying nGRPs'!$A60),"")</f>
        <v>0</v>
      </c>
      <c r="AZ60" s="158">
        <f>IFERROR(INDEX('Jan 2019'!$G$3:$BK$160,MATCH('Buying nGRPs'!$A60,'Jan 2019'!$A$3:$A$157,0),MATCH('Buying nGRPs'!AZ$9,'Jan 2019'!$G$1:$BK$1,0))/SUMIFS(Summary!$D:$D,Summary!$A:$A,'Buying nGRPs'!$A60),"")</f>
        <v>0</v>
      </c>
      <c r="BA60" s="158">
        <f>IFERROR(INDEX('Jan 2019'!$G$3:$BK$160,MATCH('Buying nGRPs'!$A60,'Jan 2019'!$A$3:$A$157,0),MATCH('Buying nGRPs'!BA$9,'Jan 2019'!$G$1:$BK$1,0))/SUMIFS(Summary!$D:$D,Summary!$A:$A,'Buying nGRPs'!$A60),"")</f>
        <v>0</v>
      </c>
      <c r="BB60" s="11">
        <f t="shared" si="44"/>
        <v>1</v>
      </c>
      <c r="BC60" s="11"/>
      <c r="BD60" s="109">
        <f t="shared" si="45"/>
        <v>-1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IFERROR(INDEX('Jan 2019'!$G$3:$BK$160,MATCH('Buying nGRPs'!$A61,'Jan 2019'!$A$3:$A$157,0),MATCH('Buying nGRPs'!G$9,'Jan 2019'!$G$1:$BK$1,0))/SUMIFS(Summary!$D:$D,Summary!$A:$A,'Buying nGRPs'!$A61),"")</f>
        <v/>
      </c>
      <c r="H61" s="158" t="str">
        <f>IFERROR(INDEX('Jan 2019'!$G$3:$BK$160,MATCH('Buying nGRPs'!$A61,'Jan 2019'!$A$3:$A$157,0),MATCH('Buying nGRPs'!H$9,'Jan 2019'!$G$1:$BK$1,0))/SUMIFS(Summary!$D:$D,Summary!$A:$A,'Buying nGRPs'!$A61),"")</f>
        <v/>
      </c>
      <c r="I61" s="158" t="str">
        <f>IFERROR(INDEX('Jan 2019'!$G$3:$BK$160,MATCH('Buying nGRPs'!$A61,'Jan 2019'!$A$3:$A$157,0),MATCH('Buying nGRPs'!I$9,'Jan 2019'!$G$1:$BK$1,0))/SUMIFS(Summary!$D:$D,Summary!$A:$A,'Buying nGRPs'!$A61),"")</f>
        <v/>
      </c>
      <c r="J61" s="158" t="str">
        <f>IFERROR(INDEX('Jan 2019'!$G$3:$BK$160,MATCH('Buying nGRPs'!$A61,'Jan 2019'!$A$3:$A$157,0),MATCH('Buying nGRPs'!J$9,'Jan 2019'!$G$1:$BK$1,0))/SUMIFS(Summary!$D:$D,Summary!$A:$A,'Buying nGRPs'!$A61),"")</f>
        <v/>
      </c>
      <c r="K61" s="158" t="str">
        <f>IFERROR(INDEX('Jan 2019'!$G$3:$BK$160,MATCH('Buying nGRPs'!$A61,'Jan 2019'!$A$3:$A$157,0),MATCH('Buying nGRPs'!K$9,'Jan 2019'!$G$1:$BK$1,0))/SUMIFS(Summary!$D:$D,Summary!$A:$A,'Buying nGRPs'!$A61),"")</f>
        <v/>
      </c>
      <c r="L61" s="158" t="str">
        <f>IFERROR(INDEX('Jan 2019'!$G$3:$BK$160,MATCH('Buying nGRPs'!$A61,'Jan 2019'!$A$3:$A$157,0),MATCH('Buying nGRPs'!L$9,'Jan 2019'!$G$1:$BK$1,0))/SUMIFS(Summary!$D:$D,Summary!$A:$A,'Buying nGRPs'!$A61),"")</f>
        <v/>
      </c>
      <c r="M61" s="158" t="str">
        <f>IFERROR(INDEX('Jan 2019'!$G$3:$BK$160,MATCH('Buying nGRPs'!$A61,'Jan 2019'!$A$3:$A$157,0),MATCH('Buying nGRPs'!M$9,'Jan 2019'!$G$1:$BK$1,0))/SUMIFS(Summary!$D:$D,Summary!$A:$A,'Buying nGRPs'!$A61),"")</f>
        <v/>
      </c>
      <c r="N61" s="158" t="str">
        <f>IFERROR(INDEX('Jan 2019'!$G$3:$BK$160,MATCH('Buying nGRPs'!$A61,'Jan 2019'!$A$3:$A$157,0),MATCH('Buying nGRPs'!N$9,'Jan 2019'!$G$1:$BK$1,0))/SUMIFS(Summary!$D:$D,Summary!$A:$A,'Buying nGRPs'!$A61),"")</f>
        <v/>
      </c>
      <c r="O61" s="158" t="str">
        <f>IFERROR(INDEX('Jan 2019'!$G$3:$BK$160,MATCH('Buying nGRPs'!$A61,'Jan 2019'!$A$3:$A$157,0),MATCH('Buying nGRPs'!O$9,'Jan 2019'!$G$1:$BK$1,0))/SUMIFS(Summary!$D:$D,Summary!$A:$A,'Buying nGRPs'!$A61),"")</f>
        <v/>
      </c>
      <c r="P61" s="158" t="str">
        <f>IFERROR(INDEX('Jan 2019'!$G$3:$BK$160,MATCH('Buying nGRPs'!$A61,'Jan 2019'!$A$3:$A$157,0),MATCH('Buying nGRPs'!P$9,'Jan 2019'!$G$1:$BK$1,0))/SUMIFS(Summary!$D:$D,Summary!$A:$A,'Buying nGRPs'!$A61),"")</f>
        <v/>
      </c>
      <c r="Q61" s="158" t="str">
        <f>IFERROR(INDEX('Jan 2019'!$G$3:$BK$160,MATCH('Buying nGRPs'!$A61,'Jan 2019'!$A$3:$A$157,0),MATCH('Buying nGRPs'!Q$9,'Jan 2019'!$G$1:$BK$1,0))/SUMIFS(Summary!$D:$D,Summary!$A:$A,'Buying nGRPs'!$A61),"")</f>
        <v/>
      </c>
      <c r="R61" s="158" t="str">
        <f>IFERROR(INDEX('Jan 2019'!$G$3:$BK$160,MATCH('Buying nGRPs'!$A61,'Jan 2019'!$A$3:$A$157,0),MATCH('Buying nGRPs'!R$9,'Jan 2019'!$G$1:$BK$1,0))/SUMIFS(Summary!$D:$D,Summary!$A:$A,'Buying nGRPs'!$A61),"")</f>
        <v/>
      </c>
      <c r="S61" s="158" t="str">
        <f>IFERROR(INDEX('Jan 2019'!$G$3:$BK$160,MATCH('Buying nGRPs'!$A61,'Jan 2019'!$A$3:$A$157,0),MATCH('Buying nGRPs'!S$9,'Jan 2019'!$G$1:$BK$1,0))/SUMIFS(Summary!$D:$D,Summary!$A:$A,'Buying nGRPs'!$A61),"")</f>
        <v/>
      </c>
      <c r="T61" s="158" t="str">
        <f>IFERROR(INDEX('Jan 2019'!$G$3:$BK$160,MATCH('Buying nGRPs'!$A61,'Jan 2019'!$A$3:$A$157,0),MATCH('Buying nGRPs'!T$9,'Jan 2019'!$G$1:$BK$1,0))/SUMIFS(Summary!$D:$D,Summary!$A:$A,'Buying nGRPs'!$A61),"")</f>
        <v/>
      </c>
      <c r="U61" s="158" t="str">
        <f>IFERROR(INDEX('Jan 2019'!$G$3:$BK$160,MATCH('Buying nGRPs'!$A61,'Jan 2019'!$A$3:$A$157,0),MATCH('Buying nGRPs'!U$9,'Jan 2019'!$G$1:$BK$1,0))/SUMIFS(Summary!$D:$D,Summary!$A:$A,'Buying nGRPs'!$A61),"")</f>
        <v/>
      </c>
      <c r="V61" s="158" t="str">
        <f>IFERROR(INDEX('Jan 2019'!$G$3:$BK$160,MATCH('Buying nGRPs'!$A61,'Jan 2019'!$A$3:$A$157,0),MATCH('Buying nGRPs'!V$9,'Jan 2019'!$G$1:$BK$1,0))/SUMIFS(Summary!$D:$D,Summary!$A:$A,'Buying nGRPs'!$A61),"")</f>
        <v/>
      </c>
      <c r="W61" s="158" t="str">
        <f>IFERROR(INDEX('Jan 2019'!$G$3:$BK$160,MATCH('Buying nGRPs'!$A61,'Jan 2019'!$A$3:$A$157,0),MATCH('Buying nGRPs'!W$9,'Jan 2019'!$G$1:$BK$1,0))/SUMIFS(Summary!$D:$D,Summary!$A:$A,'Buying nGRPs'!$A61),"")</f>
        <v/>
      </c>
      <c r="X61" s="158" t="str">
        <f>IFERROR(INDEX('Jan 2019'!$G$3:$BK$160,MATCH('Buying nGRPs'!$A61,'Jan 2019'!$A$3:$A$157,0),MATCH('Buying nGRPs'!X$9,'Jan 2019'!$G$1:$BK$1,0))/SUMIFS(Summary!$D:$D,Summary!$A:$A,'Buying nGRPs'!$A61),"")</f>
        <v/>
      </c>
      <c r="Y61" s="158" t="str">
        <f>IFERROR(INDEX('Jan 2019'!$G$3:$BK$160,MATCH('Buying nGRPs'!$A61,'Jan 2019'!$A$3:$A$157,0),MATCH('Buying nGRPs'!Y$9,'Jan 2019'!$G$1:$BK$1,0))/SUMIFS(Summary!$D:$D,Summary!$A:$A,'Buying nGRPs'!$A61),"")</f>
        <v/>
      </c>
      <c r="Z61" s="158" t="str">
        <f>IFERROR(INDEX('Jan 2019'!$G$3:$BK$160,MATCH('Buying nGRPs'!$A61,'Jan 2019'!$A$3:$A$157,0),MATCH('Buying nGRPs'!Z$9,'Jan 2019'!$G$1:$BK$1,0))/SUMIFS(Summary!$D:$D,Summary!$A:$A,'Buying nGRPs'!$A61),"")</f>
        <v/>
      </c>
      <c r="AA61" s="158" t="str">
        <f>IFERROR(INDEX('Jan 2019'!$G$3:$BK$160,MATCH('Buying nGRPs'!$A61,'Jan 2019'!$A$3:$A$157,0),MATCH('Buying nGRPs'!AA$9,'Jan 2019'!$G$1:$BK$1,0))/SUMIFS(Summary!$D:$D,Summary!$A:$A,'Buying nGRPs'!$A61),"")</f>
        <v/>
      </c>
      <c r="AB61" s="158" t="str">
        <f>IFERROR(INDEX('Jan 2019'!$G$3:$BK$160,MATCH('Buying nGRPs'!$A61,'Jan 2019'!$A$3:$A$157,0),MATCH('Buying nGRPs'!AB$9,'Jan 2019'!$G$1:$BK$1,0))/SUMIFS(Summary!$D:$D,Summary!$A:$A,'Buying nGRPs'!$A61),"")</f>
        <v/>
      </c>
      <c r="AC61" s="158" t="str">
        <f>IFERROR(INDEX('Jan 2019'!$G$3:$BK$160,MATCH('Buying nGRPs'!$A61,'Jan 2019'!$A$3:$A$157,0),MATCH('Buying nGRPs'!AC$9,'Jan 2019'!$G$1:$BK$1,0))/SUMIFS(Summary!$D:$D,Summary!$A:$A,'Buying nGRPs'!$A61),"")</f>
        <v/>
      </c>
      <c r="AD61" s="158" t="str">
        <f>IFERROR(INDEX('Jan 2019'!$G$3:$BK$160,MATCH('Buying nGRPs'!$A61,'Jan 2019'!$A$3:$A$157,0),MATCH('Buying nGRPs'!AD$9,'Jan 2019'!$G$1:$BK$1,0))/SUMIFS(Summary!$D:$D,Summary!$A:$A,'Buying nGRPs'!$A61),"")</f>
        <v/>
      </c>
      <c r="AE61" s="158" t="str">
        <f>IFERROR(INDEX('Jan 2019'!$G$3:$BK$160,MATCH('Buying nGRPs'!$A61,'Jan 2019'!$A$3:$A$157,0),MATCH('Buying nGRPs'!AE$9,'Jan 2019'!$G$1:$BK$1,0))/SUMIFS(Summary!$D:$D,Summary!$A:$A,'Buying nGRPs'!$A61),"")</f>
        <v/>
      </c>
      <c r="AF61" s="158" t="str">
        <f>IFERROR(INDEX('Jan 2019'!$G$3:$BK$160,MATCH('Buying nGRPs'!$A61,'Jan 2019'!$A$3:$A$157,0),MATCH('Buying nGRPs'!AF$9,'Jan 2019'!$G$1:$BK$1,0))/SUMIFS(Summary!$D:$D,Summary!$A:$A,'Buying nGRPs'!$A61),"")</f>
        <v/>
      </c>
      <c r="AG61" s="158" t="str">
        <f>IFERROR(INDEX('Jan 2019'!$G$3:$BK$160,MATCH('Buying nGRPs'!$A61,'Jan 2019'!$A$3:$A$157,0),MATCH('Buying nGRPs'!AG$9,'Jan 2019'!$G$1:$BK$1,0))/SUMIFS(Summary!$D:$D,Summary!$A:$A,'Buying nGRPs'!$A61),"")</f>
        <v/>
      </c>
      <c r="AH61" s="158" t="str">
        <f>IFERROR(INDEX('Jan 2019'!$G$3:$BK$160,MATCH('Buying nGRPs'!$A61,'Jan 2019'!$A$3:$A$157,0),MATCH('Buying nGRPs'!AH$9,'Jan 2019'!$G$1:$BK$1,0))/SUMIFS(Summary!$D:$D,Summary!$A:$A,'Buying nGRPs'!$A61),"")</f>
        <v/>
      </c>
      <c r="AI61" s="158" t="str">
        <f>IFERROR(INDEX('Jan 2019'!$G$3:$BK$160,MATCH('Buying nGRPs'!$A61,'Jan 2019'!$A$3:$A$157,0),MATCH('Buying nGRPs'!AI$9,'Jan 2019'!$G$1:$BK$1,0))/SUMIFS(Summary!$D:$D,Summary!$A:$A,'Buying nGRPs'!$A61),"")</f>
        <v/>
      </c>
      <c r="AJ61" s="158" t="str">
        <f>IFERROR(INDEX('Jan 2019'!$G$3:$BK$160,MATCH('Buying nGRPs'!$A61,'Jan 2019'!$A$3:$A$157,0),MATCH('Buying nGRPs'!AJ$9,'Jan 2019'!$G$1:$BK$1,0))/SUMIFS(Summary!$D:$D,Summary!$A:$A,'Buying nGRPs'!$A61),"")</f>
        <v/>
      </c>
      <c r="AK61" s="158" t="str">
        <f>IFERROR(INDEX('Jan 2019'!$G$3:$BK$160,MATCH('Buying nGRPs'!$A61,'Jan 2019'!$A$3:$A$157,0),MATCH('Buying nGRPs'!AK$9,'Jan 2019'!$G$1:$BK$1,0))/SUMIFS(Summary!$D:$D,Summary!$A:$A,'Buying nGRPs'!$A61),"")</f>
        <v/>
      </c>
      <c r="AL61" s="158" t="str">
        <f>IFERROR(INDEX('Jan 2019'!$G$3:$BK$160,MATCH('Buying nGRPs'!$A61,'Jan 2019'!$A$3:$A$157,0),MATCH('Buying nGRPs'!AL$9,'Jan 2019'!$G$1:$BK$1,0))/SUMIFS(Summary!$D:$D,Summary!$A:$A,'Buying nGRPs'!$A61),"")</f>
        <v/>
      </c>
      <c r="AM61" s="158" t="str">
        <f>IFERROR(INDEX('Jan 2019'!$G$3:$BK$160,MATCH('Buying nGRPs'!$A61,'Jan 2019'!$A$3:$A$157,0),MATCH('Buying nGRPs'!AM$9,'Jan 2019'!$G$1:$BK$1,0))/SUMIFS(Summary!$D:$D,Summary!$A:$A,'Buying nGRPs'!$A61),"")</f>
        <v/>
      </c>
      <c r="AN61" s="158" t="str">
        <f>IFERROR(INDEX('Jan 2019'!$G$3:$BK$160,MATCH('Buying nGRPs'!$A61,'Jan 2019'!$A$3:$A$157,0),MATCH('Buying nGRPs'!AN$9,'Jan 2019'!$G$1:$BK$1,0))/SUMIFS(Summary!$D:$D,Summary!$A:$A,'Buying nGRPs'!$A61),"")</f>
        <v/>
      </c>
      <c r="AO61" s="158" t="str">
        <f>IFERROR(INDEX('Jan 2019'!$G$3:$BK$160,MATCH('Buying nGRPs'!$A61,'Jan 2019'!$A$3:$A$157,0),MATCH('Buying nGRPs'!AO$9,'Jan 2019'!$G$1:$BK$1,0))/SUMIFS(Summary!$D:$D,Summary!$A:$A,'Buying nGRPs'!$A61),"")</f>
        <v/>
      </c>
      <c r="AP61" s="158" t="str">
        <f>IFERROR(INDEX('Jan 2019'!$G$3:$BK$160,MATCH('Buying nGRPs'!$A61,'Jan 2019'!$A$3:$A$157,0),MATCH('Buying nGRPs'!AP$9,'Jan 2019'!$G$1:$BK$1,0))/SUMIFS(Summary!$D:$D,Summary!$A:$A,'Buying nGRPs'!$A61),"")</f>
        <v/>
      </c>
      <c r="AQ61" s="158" t="str">
        <f>IFERROR(INDEX('Jan 2019'!$G$3:$BK$160,MATCH('Buying nGRPs'!$A61,'Jan 2019'!$A$3:$A$157,0),MATCH('Buying nGRPs'!AQ$9,'Jan 2019'!$G$1:$BK$1,0))/SUMIFS(Summary!$D:$D,Summary!$A:$A,'Buying nGRPs'!$A61),"")</f>
        <v/>
      </c>
      <c r="AR61" s="158" t="str">
        <f>IFERROR(INDEX('Jan 2019'!$G$3:$BK$160,MATCH('Buying nGRPs'!$A61,'Jan 2019'!$A$3:$A$157,0),MATCH('Buying nGRPs'!AR$9,'Jan 2019'!$G$1:$BK$1,0))/SUMIFS(Summary!$D:$D,Summary!$A:$A,'Buying nGRPs'!$A61),"")</f>
        <v/>
      </c>
      <c r="AS61" s="158" t="str">
        <f>IFERROR(INDEX('Jan 2019'!$G$3:$BK$160,MATCH('Buying nGRPs'!$A61,'Jan 2019'!$A$3:$A$157,0),MATCH('Buying nGRPs'!AS$9,'Jan 2019'!$G$1:$BK$1,0))/SUMIFS(Summary!$D:$D,Summary!$A:$A,'Buying nGRPs'!$A61),"")</f>
        <v/>
      </c>
      <c r="AT61" s="158" t="str">
        <f>IFERROR(INDEX('Jan 2019'!$G$3:$BK$160,MATCH('Buying nGRPs'!$A61,'Jan 2019'!$A$3:$A$157,0),MATCH('Buying nGRPs'!AT$9,'Jan 2019'!$G$1:$BK$1,0))/SUMIFS(Summary!$D:$D,Summary!$A:$A,'Buying nGRPs'!$A61),"")</f>
        <v/>
      </c>
      <c r="AU61" s="158" t="str">
        <f>IFERROR(INDEX('Jan 2019'!$G$3:$BK$160,MATCH('Buying nGRPs'!$A61,'Jan 2019'!$A$3:$A$157,0),MATCH('Buying nGRPs'!AU$9,'Jan 2019'!$G$1:$BK$1,0))/SUMIFS(Summary!$D:$D,Summary!$A:$A,'Buying nGRPs'!$A61),"")</f>
        <v/>
      </c>
      <c r="AV61" s="158" t="str">
        <f>IFERROR(INDEX('Jan 2019'!$G$3:$BK$160,MATCH('Buying nGRPs'!$A61,'Jan 2019'!$A$3:$A$157,0),MATCH('Buying nGRPs'!AV$9,'Jan 2019'!$G$1:$BK$1,0))/SUMIFS(Summary!$D:$D,Summary!$A:$A,'Buying nGRPs'!$A61),"")</f>
        <v/>
      </c>
      <c r="AW61" s="158" t="str">
        <f>IFERROR(INDEX('Jan 2019'!$G$3:$BK$160,MATCH('Buying nGRPs'!$A61,'Jan 2019'!$A$3:$A$157,0),MATCH('Buying nGRPs'!AW$9,'Jan 2019'!$G$1:$BK$1,0))/SUMIFS(Summary!$D:$D,Summary!$A:$A,'Buying nGRPs'!$A61),"")</f>
        <v/>
      </c>
      <c r="AX61" s="158" t="str">
        <f>IFERROR(INDEX('Jan 2019'!$G$3:$BK$160,MATCH('Buying nGRPs'!$A61,'Jan 2019'!$A$3:$A$157,0),MATCH('Buying nGRPs'!AX$9,'Jan 2019'!$G$1:$BK$1,0))/SUMIFS(Summary!$D:$D,Summary!$A:$A,'Buying nGRPs'!$A61),"")</f>
        <v/>
      </c>
      <c r="AY61" s="158" t="str">
        <f>IFERROR(INDEX('Jan 2019'!$G$3:$BK$160,MATCH('Buying nGRPs'!$A61,'Jan 2019'!$A$3:$A$157,0),MATCH('Buying nGRPs'!AY$9,'Jan 2019'!$G$1:$BK$1,0))/SUMIFS(Summary!$D:$D,Summary!$A:$A,'Buying nGRPs'!$A61),"")</f>
        <v/>
      </c>
      <c r="AZ61" s="158" t="str">
        <f>IFERROR(INDEX('Jan 2019'!$G$3:$BK$160,MATCH('Buying nGRPs'!$A61,'Jan 2019'!$A$3:$A$157,0),MATCH('Buying nGRPs'!AZ$9,'Jan 2019'!$G$1:$BK$1,0))/SUMIFS(Summary!$D:$D,Summary!$A:$A,'Buying nGRPs'!$A61),"")</f>
        <v/>
      </c>
      <c r="BA61" s="158" t="str">
        <f>IFERROR(INDEX('Jan 2019'!$G$3:$BK$160,MATCH('Buying nGRPs'!$A61,'Jan 2019'!$A$3:$A$157,0),MATCH('Buying nGRPs'!BA$9,'Jan 2019'!$G$1:$BK$1,0))/SUMIFS(Summary!$D:$D,Summary!$A:$A,'Buying nGRPs'!$A61),"")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IFERROR(INDEX('Jan 2019'!$G$3:$BK$160,MATCH('Buying nGRPs'!$A62,'Jan 2019'!$A$3:$A$157,0),MATCH('Buying nGRPs'!G$9,'Jan 2019'!$G$1:$BK$1,0))/SUMIFS(Summary!$D:$D,Summary!$A:$A,'Buying nGRPs'!$A62),"")</f>
        <v/>
      </c>
      <c r="H62" s="158" t="str">
        <f>IFERROR(INDEX('Jan 2019'!$G$3:$BK$160,MATCH('Buying nGRPs'!$A62,'Jan 2019'!$A$3:$A$157,0),MATCH('Buying nGRPs'!H$9,'Jan 2019'!$G$1:$BK$1,0))/SUMIFS(Summary!$D:$D,Summary!$A:$A,'Buying nGRPs'!$A62),"")</f>
        <v/>
      </c>
      <c r="I62" s="158" t="str">
        <f>IFERROR(INDEX('Jan 2019'!$G$3:$BK$160,MATCH('Buying nGRPs'!$A62,'Jan 2019'!$A$3:$A$157,0),MATCH('Buying nGRPs'!I$9,'Jan 2019'!$G$1:$BK$1,0))/SUMIFS(Summary!$D:$D,Summary!$A:$A,'Buying nGRPs'!$A62),"")</f>
        <v/>
      </c>
      <c r="J62" s="158">
        <f>IFERROR(INDEX('Jan 2019'!$G$3:$BK$160,MATCH('Buying nGRPs'!$A62,'Jan 2019'!$A$3:$A$157,0),MATCH('Buying nGRPs'!J$9,'Jan 2019'!$G$1:$BK$1,0))/SUMIFS(Summary!$D:$D,Summary!$A:$A,'Buying nGRPs'!$A62),"")</f>
        <v>0</v>
      </c>
      <c r="K62" s="158" t="str">
        <f>IFERROR(INDEX('Jan 2019'!$G$3:$BK$160,MATCH('Buying nGRPs'!$A62,'Jan 2019'!$A$3:$A$157,0),MATCH('Buying nGRPs'!K$9,'Jan 2019'!$G$1:$BK$1,0))/SUMIFS(Summary!$D:$D,Summary!$A:$A,'Buying nGRPs'!$A62),"")</f>
        <v/>
      </c>
      <c r="L62" s="158" t="str">
        <f>IFERROR(INDEX('Jan 2019'!$G$3:$BK$160,MATCH('Buying nGRPs'!$A62,'Jan 2019'!$A$3:$A$157,0),MATCH('Buying nGRPs'!L$9,'Jan 2019'!$G$1:$BK$1,0))/SUMIFS(Summary!$D:$D,Summary!$A:$A,'Buying nGRPs'!$A62),"")</f>
        <v/>
      </c>
      <c r="M62" s="158" t="str">
        <f>IFERROR(INDEX('Jan 2019'!$G$3:$BK$160,MATCH('Buying nGRPs'!$A62,'Jan 2019'!$A$3:$A$157,0),MATCH('Buying nGRPs'!M$9,'Jan 2019'!$G$1:$BK$1,0))/SUMIFS(Summary!$D:$D,Summary!$A:$A,'Buying nGRPs'!$A62),"")</f>
        <v/>
      </c>
      <c r="N62" s="158" t="str">
        <f>IFERROR(INDEX('Jan 2019'!$G$3:$BK$160,MATCH('Buying nGRPs'!$A62,'Jan 2019'!$A$3:$A$157,0),MATCH('Buying nGRPs'!N$9,'Jan 2019'!$G$1:$BK$1,0))/SUMIFS(Summary!$D:$D,Summary!$A:$A,'Buying nGRPs'!$A62),"")</f>
        <v/>
      </c>
      <c r="O62" s="158" t="str">
        <f>IFERROR(INDEX('Jan 2019'!$G$3:$BK$160,MATCH('Buying nGRPs'!$A62,'Jan 2019'!$A$3:$A$157,0),MATCH('Buying nGRPs'!O$9,'Jan 2019'!$G$1:$BK$1,0))/SUMIFS(Summary!$D:$D,Summary!$A:$A,'Buying nGRPs'!$A62),"")</f>
        <v/>
      </c>
      <c r="P62" s="158" t="str">
        <f>IFERROR(INDEX('Jan 2019'!$G$3:$BK$160,MATCH('Buying nGRPs'!$A62,'Jan 2019'!$A$3:$A$157,0),MATCH('Buying nGRPs'!P$9,'Jan 2019'!$G$1:$BK$1,0))/SUMIFS(Summary!$D:$D,Summary!$A:$A,'Buying nGRPs'!$A62),"")</f>
        <v/>
      </c>
      <c r="Q62" s="158" t="str">
        <f>IFERROR(INDEX('Jan 2019'!$G$3:$BK$160,MATCH('Buying nGRPs'!$A62,'Jan 2019'!$A$3:$A$157,0),MATCH('Buying nGRPs'!Q$9,'Jan 2019'!$G$1:$BK$1,0))/SUMIFS(Summary!$D:$D,Summary!$A:$A,'Buying nGRPs'!$A62),"")</f>
        <v/>
      </c>
      <c r="R62" s="158" t="str">
        <f>IFERROR(INDEX('Jan 2019'!$G$3:$BK$160,MATCH('Buying nGRPs'!$A62,'Jan 2019'!$A$3:$A$157,0),MATCH('Buying nGRPs'!R$9,'Jan 2019'!$G$1:$BK$1,0))/SUMIFS(Summary!$D:$D,Summary!$A:$A,'Buying nGRPs'!$A62),"")</f>
        <v/>
      </c>
      <c r="S62" s="158" t="str">
        <f>IFERROR(INDEX('Jan 2019'!$G$3:$BK$160,MATCH('Buying nGRPs'!$A62,'Jan 2019'!$A$3:$A$157,0),MATCH('Buying nGRPs'!S$9,'Jan 2019'!$G$1:$BK$1,0))/SUMIFS(Summary!$D:$D,Summary!$A:$A,'Buying nGRPs'!$A62),"")</f>
        <v/>
      </c>
      <c r="T62" s="158" t="str">
        <f>IFERROR(INDEX('Jan 2019'!$G$3:$BK$160,MATCH('Buying nGRPs'!$A62,'Jan 2019'!$A$3:$A$157,0),MATCH('Buying nGRPs'!T$9,'Jan 2019'!$G$1:$BK$1,0))/SUMIFS(Summary!$D:$D,Summary!$A:$A,'Buying nGRPs'!$A62),"")</f>
        <v/>
      </c>
      <c r="U62" s="158" t="str">
        <f>IFERROR(INDEX('Jan 2019'!$G$3:$BK$160,MATCH('Buying nGRPs'!$A62,'Jan 2019'!$A$3:$A$157,0),MATCH('Buying nGRPs'!U$9,'Jan 2019'!$G$1:$BK$1,0))/SUMIFS(Summary!$D:$D,Summary!$A:$A,'Buying nGRPs'!$A62),"")</f>
        <v/>
      </c>
      <c r="V62" s="158" t="str">
        <f>IFERROR(INDEX('Jan 2019'!$G$3:$BK$160,MATCH('Buying nGRPs'!$A62,'Jan 2019'!$A$3:$A$157,0),MATCH('Buying nGRPs'!V$9,'Jan 2019'!$G$1:$BK$1,0))/SUMIFS(Summary!$D:$D,Summary!$A:$A,'Buying nGRPs'!$A62),"")</f>
        <v/>
      </c>
      <c r="W62" s="158" t="str">
        <f>IFERROR(INDEX('Jan 2019'!$G$3:$BK$160,MATCH('Buying nGRPs'!$A62,'Jan 2019'!$A$3:$A$157,0),MATCH('Buying nGRPs'!W$9,'Jan 2019'!$G$1:$BK$1,0))/SUMIFS(Summary!$D:$D,Summary!$A:$A,'Buying nGRPs'!$A62),"")</f>
        <v/>
      </c>
      <c r="X62" s="158" t="str">
        <f>IFERROR(INDEX('Jan 2019'!$G$3:$BK$160,MATCH('Buying nGRPs'!$A62,'Jan 2019'!$A$3:$A$157,0),MATCH('Buying nGRPs'!X$9,'Jan 2019'!$G$1:$BK$1,0))/SUMIFS(Summary!$D:$D,Summary!$A:$A,'Buying nGRPs'!$A62),"")</f>
        <v/>
      </c>
      <c r="Y62" s="158" t="str">
        <f>IFERROR(INDEX('Jan 2019'!$G$3:$BK$160,MATCH('Buying nGRPs'!$A62,'Jan 2019'!$A$3:$A$157,0),MATCH('Buying nGRPs'!Y$9,'Jan 2019'!$G$1:$BK$1,0))/SUMIFS(Summary!$D:$D,Summary!$A:$A,'Buying nGRPs'!$A62),"")</f>
        <v/>
      </c>
      <c r="Z62" s="158" t="str">
        <f>IFERROR(INDEX('Jan 2019'!$G$3:$BK$160,MATCH('Buying nGRPs'!$A62,'Jan 2019'!$A$3:$A$157,0),MATCH('Buying nGRPs'!Z$9,'Jan 2019'!$G$1:$BK$1,0))/SUMIFS(Summary!$D:$D,Summary!$A:$A,'Buying nGRPs'!$A62),"")</f>
        <v/>
      </c>
      <c r="AA62" s="158" t="str">
        <f>IFERROR(INDEX('Jan 2019'!$G$3:$BK$160,MATCH('Buying nGRPs'!$A62,'Jan 2019'!$A$3:$A$157,0),MATCH('Buying nGRPs'!AA$9,'Jan 2019'!$G$1:$BK$1,0))/SUMIFS(Summary!$D:$D,Summary!$A:$A,'Buying nGRPs'!$A62),"")</f>
        <v/>
      </c>
      <c r="AB62" s="158" t="str">
        <f>IFERROR(INDEX('Jan 2019'!$G$3:$BK$160,MATCH('Buying nGRPs'!$A62,'Jan 2019'!$A$3:$A$157,0),MATCH('Buying nGRPs'!AB$9,'Jan 2019'!$G$1:$BK$1,0))/SUMIFS(Summary!$D:$D,Summary!$A:$A,'Buying nGRPs'!$A62),"")</f>
        <v/>
      </c>
      <c r="AC62" s="158">
        <f>IFERROR(INDEX('Jan 2019'!$G$3:$BK$160,MATCH('Buying nGRPs'!$A62,'Jan 2019'!$A$3:$A$157,0),MATCH('Buying nGRPs'!AC$9,'Jan 2019'!$G$1:$BK$1,0))/SUMIFS(Summary!$D:$D,Summary!$A:$A,'Buying nGRPs'!$A62),"")</f>
        <v>0</v>
      </c>
      <c r="AD62" s="158">
        <f>IFERROR(INDEX('Jan 2019'!$G$3:$BK$160,MATCH('Buying nGRPs'!$A62,'Jan 2019'!$A$3:$A$157,0),MATCH('Buying nGRPs'!AD$9,'Jan 2019'!$G$1:$BK$1,0))/SUMIFS(Summary!$D:$D,Summary!$A:$A,'Buying nGRPs'!$A62),"")</f>
        <v>0</v>
      </c>
      <c r="AE62" s="158" t="str">
        <f>IFERROR(INDEX('Jan 2019'!$G$3:$BK$160,MATCH('Buying nGRPs'!$A62,'Jan 2019'!$A$3:$A$157,0),MATCH('Buying nGRPs'!AE$9,'Jan 2019'!$G$1:$BK$1,0))/SUMIFS(Summary!$D:$D,Summary!$A:$A,'Buying nGRPs'!$A62),"")</f>
        <v/>
      </c>
      <c r="AF62" s="158" t="str">
        <f>IFERROR(INDEX('Jan 2019'!$G$3:$BK$160,MATCH('Buying nGRPs'!$A62,'Jan 2019'!$A$3:$A$157,0),MATCH('Buying nGRPs'!AF$9,'Jan 2019'!$G$1:$BK$1,0))/SUMIFS(Summary!$D:$D,Summary!$A:$A,'Buying nGRPs'!$A62),"")</f>
        <v/>
      </c>
      <c r="AG62" s="158" t="str">
        <f>IFERROR(INDEX('Jan 2019'!$G$3:$BK$160,MATCH('Buying nGRPs'!$A62,'Jan 2019'!$A$3:$A$157,0),MATCH('Buying nGRPs'!AG$9,'Jan 2019'!$G$1:$BK$1,0))/SUMIFS(Summary!$D:$D,Summary!$A:$A,'Buying nGRPs'!$A62),"")</f>
        <v/>
      </c>
      <c r="AH62" s="158">
        <f>IFERROR(INDEX('Jan 2019'!$G$3:$BK$160,MATCH('Buying nGRPs'!$A62,'Jan 2019'!$A$3:$A$157,0),MATCH('Buying nGRPs'!AH$9,'Jan 2019'!$G$1:$BK$1,0))/SUMIFS(Summary!$D:$D,Summary!$A:$A,'Buying nGRPs'!$A62),"")</f>
        <v>0</v>
      </c>
      <c r="AI62" s="158" t="str">
        <f>IFERROR(INDEX('Jan 2019'!$G$3:$BK$160,MATCH('Buying nGRPs'!$A62,'Jan 2019'!$A$3:$A$157,0),MATCH('Buying nGRPs'!AI$9,'Jan 2019'!$G$1:$BK$1,0))/SUMIFS(Summary!$D:$D,Summary!$A:$A,'Buying nGRPs'!$A62),"")</f>
        <v/>
      </c>
      <c r="AJ62" s="158" t="str">
        <f>IFERROR(INDEX('Jan 2019'!$G$3:$BK$160,MATCH('Buying nGRPs'!$A62,'Jan 2019'!$A$3:$A$157,0),MATCH('Buying nGRPs'!AJ$9,'Jan 2019'!$G$1:$BK$1,0))/SUMIFS(Summary!$D:$D,Summary!$A:$A,'Buying nGRPs'!$A62),"")</f>
        <v/>
      </c>
      <c r="AK62" s="158">
        <f>IFERROR(INDEX('Jan 2019'!$G$3:$BK$160,MATCH('Buying nGRPs'!$A62,'Jan 2019'!$A$3:$A$157,0),MATCH('Buying nGRPs'!AK$9,'Jan 2019'!$G$1:$BK$1,0))/SUMIFS(Summary!$D:$D,Summary!$A:$A,'Buying nGRPs'!$A62),"")</f>
        <v>0</v>
      </c>
      <c r="AL62" s="158">
        <f>IFERROR(INDEX('Jan 2019'!$G$3:$BK$160,MATCH('Buying nGRPs'!$A62,'Jan 2019'!$A$3:$A$157,0),MATCH('Buying nGRPs'!AL$9,'Jan 2019'!$G$1:$BK$1,0))/SUMIFS(Summary!$D:$D,Summary!$A:$A,'Buying nGRPs'!$A62),"")</f>
        <v>0</v>
      </c>
      <c r="AM62" s="158" t="str">
        <f>IFERROR(INDEX('Jan 2019'!$G$3:$BK$160,MATCH('Buying nGRPs'!$A62,'Jan 2019'!$A$3:$A$157,0),MATCH('Buying nGRPs'!AM$9,'Jan 2019'!$G$1:$BK$1,0))/SUMIFS(Summary!$D:$D,Summary!$A:$A,'Buying nGRPs'!$A62),"")</f>
        <v/>
      </c>
      <c r="AN62" s="158">
        <f>IFERROR(INDEX('Jan 2019'!$G$3:$BK$160,MATCH('Buying nGRPs'!$A62,'Jan 2019'!$A$3:$A$157,0),MATCH('Buying nGRPs'!AN$9,'Jan 2019'!$G$1:$BK$1,0))/SUMIFS(Summary!$D:$D,Summary!$A:$A,'Buying nGRPs'!$A62),"")</f>
        <v>0</v>
      </c>
      <c r="AO62" s="158">
        <f>IFERROR(INDEX('Jan 2019'!$G$3:$BK$160,MATCH('Buying nGRPs'!$A62,'Jan 2019'!$A$3:$A$157,0),MATCH('Buying nGRPs'!AO$9,'Jan 2019'!$G$1:$BK$1,0))/SUMIFS(Summary!$D:$D,Summary!$A:$A,'Buying nGRPs'!$A62),"")</f>
        <v>0</v>
      </c>
      <c r="AP62" s="158" t="str">
        <f>IFERROR(INDEX('Jan 2019'!$G$3:$BK$160,MATCH('Buying nGRPs'!$A62,'Jan 2019'!$A$3:$A$157,0),MATCH('Buying nGRPs'!AP$9,'Jan 2019'!$G$1:$BK$1,0))/SUMIFS(Summary!$D:$D,Summary!$A:$A,'Buying nGRPs'!$A62),"")</f>
        <v/>
      </c>
      <c r="AQ62" s="158" t="str">
        <f>IFERROR(INDEX('Jan 2019'!$G$3:$BK$160,MATCH('Buying nGRPs'!$A62,'Jan 2019'!$A$3:$A$157,0),MATCH('Buying nGRPs'!AQ$9,'Jan 2019'!$G$1:$BK$1,0))/SUMIFS(Summary!$D:$D,Summary!$A:$A,'Buying nGRPs'!$A62),"")</f>
        <v/>
      </c>
      <c r="AR62" s="158">
        <f>IFERROR(INDEX('Jan 2019'!$G$3:$BK$160,MATCH('Buying nGRPs'!$A62,'Jan 2019'!$A$3:$A$157,0),MATCH('Buying nGRPs'!AR$9,'Jan 2019'!$G$1:$BK$1,0))/SUMIFS(Summary!$D:$D,Summary!$A:$A,'Buying nGRPs'!$A62),"")</f>
        <v>0</v>
      </c>
      <c r="AS62" s="158" t="str">
        <f>IFERROR(INDEX('Jan 2019'!$G$3:$BK$160,MATCH('Buying nGRPs'!$A62,'Jan 2019'!$A$3:$A$157,0),MATCH('Buying nGRPs'!AS$9,'Jan 2019'!$G$1:$BK$1,0))/SUMIFS(Summary!$D:$D,Summary!$A:$A,'Buying nGRPs'!$A62),"")</f>
        <v/>
      </c>
      <c r="AT62" s="158" t="str">
        <f>IFERROR(INDEX('Jan 2019'!$G$3:$BK$160,MATCH('Buying nGRPs'!$A62,'Jan 2019'!$A$3:$A$157,0),MATCH('Buying nGRPs'!AT$9,'Jan 2019'!$G$1:$BK$1,0))/SUMIFS(Summary!$D:$D,Summary!$A:$A,'Buying nGRPs'!$A62),"")</f>
        <v/>
      </c>
      <c r="AU62" s="158" t="str">
        <f>IFERROR(INDEX('Jan 2019'!$G$3:$BK$160,MATCH('Buying nGRPs'!$A62,'Jan 2019'!$A$3:$A$157,0),MATCH('Buying nGRPs'!AU$9,'Jan 2019'!$G$1:$BK$1,0))/SUMIFS(Summary!$D:$D,Summary!$A:$A,'Buying nGRPs'!$A62),"")</f>
        <v/>
      </c>
      <c r="AV62" s="158" t="str">
        <f>IFERROR(INDEX('Jan 2019'!$G$3:$BK$160,MATCH('Buying nGRPs'!$A62,'Jan 2019'!$A$3:$A$157,0),MATCH('Buying nGRPs'!AV$9,'Jan 2019'!$G$1:$BK$1,0))/SUMIFS(Summary!$D:$D,Summary!$A:$A,'Buying nGRPs'!$A62),"")</f>
        <v/>
      </c>
      <c r="AW62" s="158" t="str">
        <f>IFERROR(INDEX('Jan 2019'!$G$3:$BK$160,MATCH('Buying nGRPs'!$A62,'Jan 2019'!$A$3:$A$157,0),MATCH('Buying nGRPs'!AW$9,'Jan 2019'!$G$1:$BK$1,0))/SUMIFS(Summary!$D:$D,Summary!$A:$A,'Buying nGRPs'!$A62),"")</f>
        <v/>
      </c>
      <c r="AX62" s="158">
        <f>IFERROR(INDEX('Jan 2019'!$G$3:$BK$160,MATCH('Buying nGRPs'!$A62,'Jan 2019'!$A$3:$A$157,0),MATCH('Buying nGRPs'!AX$9,'Jan 2019'!$G$1:$BK$1,0))/SUMIFS(Summary!$D:$D,Summary!$A:$A,'Buying nGRPs'!$A62),"")</f>
        <v>0</v>
      </c>
      <c r="AY62" s="158">
        <f>IFERROR(INDEX('Jan 2019'!$G$3:$BK$160,MATCH('Buying nGRPs'!$A62,'Jan 2019'!$A$3:$A$157,0),MATCH('Buying nGRPs'!AY$9,'Jan 2019'!$G$1:$BK$1,0))/SUMIFS(Summary!$D:$D,Summary!$A:$A,'Buying nGRPs'!$A62),"")</f>
        <v>0</v>
      </c>
      <c r="AZ62" s="158">
        <f>IFERROR(INDEX('Jan 2019'!$G$3:$BK$160,MATCH('Buying nGRPs'!$A62,'Jan 2019'!$A$3:$A$157,0),MATCH('Buying nGRPs'!AZ$9,'Jan 2019'!$G$1:$BK$1,0))/SUMIFS(Summary!$D:$D,Summary!$A:$A,'Buying nGRPs'!$A62),"")</f>
        <v>0</v>
      </c>
      <c r="BA62" s="158">
        <f>IFERROR(INDEX('Jan 2019'!$G$3:$BK$160,MATCH('Buying nGRPs'!$A62,'Jan 2019'!$A$3:$A$157,0),MATCH('Buying nGRPs'!BA$9,'Jan 2019'!$G$1:$BK$1,0))/SUMIFS(Summary!$D:$D,Summary!$A:$A,'Buying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IFERROR(INDEX('Jan 2019'!$G$3:$BK$160,MATCH('Buying nGRPs'!$A64,'Jan 2019'!$A$3:$A$157,0),MATCH('Buying nGRPs'!G$9,'Jan 2019'!$G$1:$BK$1,0))/SUMIFS(Summary!$D:$D,Summary!$A:$A,'Buying nGRPs'!$A64),"")</f>
        <v/>
      </c>
      <c r="H64" s="158" t="str">
        <f>IFERROR(INDEX('Jan 2019'!$G$3:$BK$160,MATCH('Buying nGRPs'!$A64,'Jan 2019'!$A$3:$A$157,0),MATCH('Buying nGRPs'!H$9,'Jan 2019'!$G$1:$BK$1,0))/SUMIFS(Summary!$D:$D,Summary!$A:$A,'Buying nGRPs'!$A64),"")</f>
        <v/>
      </c>
      <c r="I64" s="158" t="str">
        <f>IFERROR(INDEX('Jan 2019'!$G$3:$BK$160,MATCH('Buying nGRPs'!$A64,'Jan 2019'!$A$3:$A$157,0),MATCH('Buying nGRPs'!I$9,'Jan 2019'!$G$1:$BK$1,0))/SUMIFS(Summary!$D:$D,Summary!$A:$A,'Buying nGRPs'!$A64),"")</f>
        <v/>
      </c>
      <c r="J64" s="158">
        <f>IFERROR(INDEX('Jan 2019'!$G$3:$BK$160,MATCH('Buying nGRPs'!$A64,'Jan 2019'!$A$3:$A$157,0),MATCH('Buying nGRPs'!J$9,'Jan 2019'!$G$1:$BK$1,0))/SUMIFS(Summary!$D:$D,Summary!$A:$A,'Buying nGRPs'!$A64),"")</f>
        <v>0</v>
      </c>
      <c r="K64" s="158" t="str">
        <f>IFERROR(INDEX('Jan 2019'!$G$3:$BK$160,MATCH('Buying nGRPs'!$A64,'Jan 2019'!$A$3:$A$157,0),MATCH('Buying nGRPs'!K$9,'Jan 2019'!$G$1:$BK$1,0))/SUMIFS(Summary!$D:$D,Summary!$A:$A,'Buying nGRPs'!$A64),"")</f>
        <v/>
      </c>
      <c r="L64" s="158" t="str">
        <f>IFERROR(INDEX('Jan 2019'!$G$3:$BK$160,MATCH('Buying nGRPs'!$A64,'Jan 2019'!$A$3:$A$157,0),MATCH('Buying nGRPs'!L$9,'Jan 2019'!$G$1:$BK$1,0))/SUMIFS(Summary!$D:$D,Summary!$A:$A,'Buying nGRPs'!$A64),"")</f>
        <v/>
      </c>
      <c r="M64" s="158" t="str">
        <f>IFERROR(INDEX('Jan 2019'!$G$3:$BK$160,MATCH('Buying nGRPs'!$A64,'Jan 2019'!$A$3:$A$157,0),MATCH('Buying nGRPs'!M$9,'Jan 2019'!$G$1:$BK$1,0))/SUMIFS(Summary!$D:$D,Summary!$A:$A,'Buying nGRPs'!$A64),"")</f>
        <v/>
      </c>
      <c r="N64" s="158" t="str">
        <f>IFERROR(INDEX('Jan 2019'!$G$3:$BK$160,MATCH('Buying nGRPs'!$A64,'Jan 2019'!$A$3:$A$157,0),MATCH('Buying nGRPs'!N$9,'Jan 2019'!$G$1:$BK$1,0))/SUMIFS(Summary!$D:$D,Summary!$A:$A,'Buying nGRPs'!$A64),"")</f>
        <v/>
      </c>
      <c r="O64" s="158" t="str">
        <f>IFERROR(INDEX('Jan 2019'!$G$3:$BK$160,MATCH('Buying nGRPs'!$A64,'Jan 2019'!$A$3:$A$157,0),MATCH('Buying nGRPs'!O$9,'Jan 2019'!$G$1:$BK$1,0))/SUMIFS(Summary!$D:$D,Summary!$A:$A,'Buying nGRPs'!$A64),"")</f>
        <v/>
      </c>
      <c r="P64" s="158" t="str">
        <f>IFERROR(INDEX('Jan 2019'!$G$3:$BK$160,MATCH('Buying nGRPs'!$A64,'Jan 2019'!$A$3:$A$157,0),MATCH('Buying nGRPs'!P$9,'Jan 2019'!$G$1:$BK$1,0))/SUMIFS(Summary!$D:$D,Summary!$A:$A,'Buying nGRPs'!$A64),"")</f>
        <v/>
      </c>
      <c r="Q64" s="158" t="str">
        <f>IFERROR(INDEX('Jan 2019'!$G$3:$BK$160,MATCH('Buying nGRPs'!$A64,'Jan 2019'!$A$3:$A$157,0),MATCH('Buying nGRPs'!Q$9,'Jan 2019'!$G$1:$BK$1,0))/SUMIFS(Summary!$D:$D,Summary!$A:$A,'Buying nGRPs'!$A64),"")</f>
        <v/>
      </c>
      <c r="R64" s="158" t="str">
        <f>IFERROR(INDEX('Jan 2019'!$G$3:$BK$160,MATCH('Buying nGRPs'!$A64,'Jan 2019'!$A$3:$A$157,0),MATCH('Buying nGRPs'!R$9,'Jan 2019'!$G$1:$BK$1,0))/SUMIFS(Summary!$D:$D,Summary!$A:$A,'Buying nGRPs'!$A64),"")</f>
        <v/>
      </c>
      <c r="S64" s="158" t="str">
        <f>IFERROR(INDEX('Jan 2019'!$G$3:$BK$160,MATCH('Buying nGRPs'!$A64,'Jan 2019'!$A$3:$A$157,0),MATCH('Buying nGRPs'!S$9,'Jan 2019'!$G$1:$BK$1,0))/SUMIFS(Summary!$D:$D,Summary!$A:$A,'Buying nGRPs'!$A64),"")</f>
        <v/>
      </c>
      <c r="T64" s="158" t="str">
        <f>IFERROR(INDEX('Jan 2019'!$G$3:$BK$160,MATCH('Buying nGRPs'!$A64,'Jan 2019'!$A$3:$A$157,0),MATCH('Buying nGRPs'!T$9,'Jan 2019'!$G$1:$BK$1,0))/SUMIFS(Summary!$D:$D,Summary!$A:$A,'Buying nGRPs'!$A64),"")</f>
        <v/>
      </c>
      <c r="U64" s="158" t="str">
        <f>IFERROR(INDEX('Jan 2019'!$G$3:$BK$160,MATCH('Buying nGRPs'!$A64,'Jan 2019'!$A$3:$A$157,0),MATCH('Buying nGRPs'!U$9,'Jan 2019'!$G$1:$BK$1,0))/SUMIFS(Summary!$D:$D,Summary!$A:$A,'Buying nGRPs'!$A64),"")</f>
        <v/>
      </c>
      <c r="V64" s="158" t="str">
        <f>IFERROR(INDEX('Jan 2019'!$G$3:$BK$160,MATCH('Buying nGRPs'!$A64,'Jan 2019'!$A$3:$A$157,0),MATCH('Buying nGRPs'!V$9,'Jan 2019'!$G$1:$BK$1,0))/SUMIFS(Summary!$D:$D,Summary!$A:$A,'Buying nGRPs'!$A64),"")</f>
        <v/>
      </c>
      <c r="W64" s="158" t="str">
        <f>IFERROR(INDEX('Jan 2019'!$G$3:$BK$160,MATCH('Buying nGRPs'!$A64,'Jan 2019'!$A$3:$A$157,0),MATCH('Buying nGRPs'!W$9,'Jan 2019'!$G$1:$BK$1,0))/SUMIFS(Summary!$D:$D,Summary!$A:$A,'Buying nGRPs'!$A64),"")</f>
        <v/>
      </c>
      <c r="X64" s="158" t="str">
        <f>IFERROR(INDEX('Jan 2019'!$G$3:$BK$160,MATCH('Buying nGRPs'!$A64,'Jan 2019'!$A$3:$A$157,0),MATCH('Buying nGRPs'!X$9,'Jan 2019'!$G$1:$BK$1,0))/SUMIFS(Summary!$D:$D,Summary!$A:$A,'Buying nGRPs'!$A64),"")</f>
        <v/>
      </c>
      <c r="Y64" s="158" t="str">
        <f>IFERROR(INDEX('Jan 2019'!$G$3:$BK$160,MATCH('Buying nGRPs'!$A64,'Jan 2019'!$A$3:$A$157,0),MATCH('Buying nGRPs'!Y$9,'Jan 2019'!$G$1:$BK$1,0))/SUMIFS(Summary!$D:$D,Summary!$A:$A,'Buying nGRPs'!$A64),"")</f>
        <v/>
      </c>
      <c r="Z64" s="158" t="str">
        <f>IFERROR(INDEX('Jan 2019'!$G$3:$BK$160,MATCH('Buying nGRPs'!$A64,'Jan 2019'!$A$3:$A$157,0),MATCH('Buying nGRPs'!Z$9,'Jan 2019'!$G$1:$BK$1,0))/SUMIFS(Summary!$D:$D,Summary!$A:$A,'Buying nGRPs'!$A64),"")</f>
        <v/>
      </c>
      <c r="AA64" s="158" t="str">
        <f>IFERROR(INDEX('Jan 2019'!$G$3:$BK$160,MATCH('Buying nGRPs'!$A64,'Jan 2019'!$A$3:$A$157,0),MATCH('Buying nGRPs'!AA$9,'Jan 2019'!$G$1:$BK$1,0))/SUMIFS(Summary!$D:$D,Summary!$A:$A,'Buying nGRPs'!$A64),"")</f>
        <v/>
      </c>
      <c r="AB64" s="158" t="str">
        <f>IFERROR(INDEX('Jan 2019'!$G$3:$BK$160,MATCH('Buying nGRPs'!$A64,'Jan 2019'!$A$3:$A$157,0),MATCH('Buying nGRPs'!AB$9,'Jan 2019'!$G$1:$BK$1,0))/SUMIFS(Summary!$D:$D,Summary!$A:$A,'Buying nGRPs'!$A64),"")</f>
        <v/>
      </c>
      <c r="AC64" s="158">
        <f>IFERROR(INDEX('Jan 2019'!$G$3:$BK$160,MATCH('Buying nGRPs'!$A64,'Jan 2019'!$A$3:$A$157,0),MATCH('Buying nGRPs'!AC$9,'Jan 2019'!$G$1:$BK$1,0))/SUMIFS(Summary!$D:$D,Summary!$A:$A,'Buying nGRPs'!$A64),"")</f>
        <v>0</v>
      </c>
      <c r="AD64" s="158">
        <f>IFERROR(INDEX('Jan 2019'!$G$3:$BK$160,MATCH('Buying nGRPs'!$A64,'Jan 2019'!$A$3:$A$157,0),MATCH('Buying nGRPs'!AD$9,'Jan 2019'!$G$1:$BK$1,0))/SUMIFS(Summary!$D:$D,Summary!$A:$A,'Buying nGRPs'!$A64),"")</f>
        <v>0</v>
      </c>
      <c r="AE64" s="158" t="str">
        <f>IFERROR(INDEX('Jan 2019'!$G$3:$BK$160,MATCH('Buying nGRPs'!$A64,'Jan 2019'!$A$3:$A$157,0),MATCH('Buying nGRPs'!AE$9,'Jan 2019'!$G$1:$BK$1,0))/SUMIFS(Summary!$D:$D,Summary!$A:$A,'Buying nGRPs'!$A64),"")</f>
        <v/>
      </c>
      <c r="AF64" s="158" t="str">
        <f>IFERROR(INDEX('Jan 2019'!$G$3:$BK$160,MATCH('Buying nGRPs'!$A64,'Jan 2019'!$A$3:$A$157,0),MATCH('Buying nGRPs'!AF$9,'Jan 2019'!$G$1:$BK$1,0))/SUMIFS(Summary!$D:$D,Summary!$A:$A,'Buying nGRPs'!$A64),"")</f>
        <v/>
      </c>
      <c r="AG64" s="158" t="str">
        <f>IFERROR(INDEX('Jan 2019'!$G$3:$BK$160,MATCH('Buying nGRPs'!$A64,'Jan 2019'!$A$3:$A$157,0),MATCH('Buying nGRPs'!AG$9,'Jan 2019'!$G$1:$BK$1,0))/SUMIFS(Summary!$D:$D,Summary!$A:$A,'Buying nGRPs'!$A64),"")</f>
        <v/>
      </c>
      <c r="AH64" s="158">
        <f>IFERROR(INDEX('Jan 2019'!$G$3:$BK$160,MATCH('Buying nGRPs'!$A64,'Jan 2019'!$A$3:$A$157,0),MATCH('Buying nGRPs'!AH$9,'Jan 2019'!$G$1:$BK$1,0))/SUMIFS(Summary!$D:$D,Summary!$A:$A,'Buying nGRPs'!$A64),"")</f>
        <v>0</v>
      </c>
      <c r="AI64" s="158" t="str">
        <f>IFERROR(INDEX('Jan 2019'!$G$3:$BK$160,MATCH('Buying nGRPs'!$A64,'Jan 2019'!$A$3:$A$157,0),MATCH('Buying nGRPs'!AI$9,'Jan 2019'!$G$1:$BK$1,0))/SUMIFS(Summary!$D:$D,Summary!$A:$A,'Buying nGRPs'!$A64),"")</f>
        <v/>
      </c>
      <c r="AJ64" s="158" t="str">
        <f>IFERROR(INDEX('Jan 2019'!$G$3:$BK$160,MATCH('Buying nGRPs'!$A64,'Jan 2019'!$A$3:$A$157,0),MATCH('Buying nGRPs'!AJ$9,'Jan 2019'!$G$1:$BK$1,0))/SUMIFS(Summary!$D:$D,Summary!$A:$A,'Buying nGRPs'!$A64),"")</f>
        <v/>
      </c>
      <c r="AK64" s="158">
        <f>IFERROR(INDEX('Jan 2019'!$G$3:$BK$160,MATCH('Buying nGRPs'!$A64,'Jan 2019'!$A$3:$A$157,0),MATCH('Buying nGRPs'!AK$9,'Jan 2019'!$G$1:$BK$1,0))/SUMIFS(Summary!$D:$D,Summary!$A:$A,'Buying nGRPs'!$A64),"")</f>
        <v>0</v>
      </c>
      <c r="AL64" s="158">
        <f>IFERROR(INDEX('Jan 2019'!$G$3:$BK$160,MATCH('Buying nGRPs'!$A64,'Jan 2019'!$A$3:$A$157,0),MATCH('Buying nGRPs'!AL$9,'Jan 2019'!$G$1:$BK$1,0))/SUMIFS(Summary!$D:$D,Summary!$A:$A,'Buying nGRPs'!$A64),"")</f>
        <v>0</v>
      </c>
      <c r="AM64" s="158" t="str">
        <f>IFERROR(INDEX('Jan 2019'!$G$3:$BK$160,MATCH('Buying nGRPs'!$A64,'Jan 2019'!$A$3:$A$157,0),MATCH('Buying nGRPs'!AM$9,'Jan 2019'!$G$1:$BK$1,0))/SUMIFS(Summary!$D:$D,Summary!$A:$A,'Buying nGRPs'!$A64),"")</f>
        <v/>
      </c>
      <c r="AN64" s="158">
        <f>IFERROR(INDEX('Jan 2019'!$G$3:$BK$160,MATCH('Buying nGRPs'!$A64,'Jan 2019'!$A$3:$A$157,0),MATCH('Buying nGRPs'!AN$9,'Jan 2019'!$G$1:$BK$1,0))/SUMIFS(Summary!$D:$D,Summary!$A:$A,'Buying nGRPs'!$A64),"")</f>
        <v>0</v>
      </c>
      <c r="AO64" s="158">
        <f>IFERROR(INDEX('Jan 2019'!$G$3:$BK$160,MATCH('Buying nGRPs'!$A64,'Jan 2019'!$A$3:$A$157,0),MATCH('Buying nGRPs'!AO$9,'Jan 2019'!$G$1:$BK$1,0))/SUMIFS(Summary!$D:$D,Summary!$A:$A,'Buying nGRPs'!$A64),"")</f>
        <v>0</v>
      </c>
      <c r="AP64" s="158" t="str">
        <f>IFERROR(INDEX('Jan 2019'!$G$3:$BK$160,MATCH('Buying nGRPs'!$A64,'Jan 2019'!$A$3:$A$157,0),MATCH('Buying nGRPs'!AP$9,'Jan 2019'!$G$1:$BK$1,0))/SUMIFS(Summary!$D:$D,Summary!$A:$A,'Buying nGRPs'!$A64),"")</f>
        <v/>
      </c>
      <c r="AQ64" s="158" t="str">
        <f>IFERROR(INDEX('Jan 2019'!$G$3:$BK$160,MATCH('Buying nGRPs'!$A64,'Jan 2019'!$A$3:$A$157,0),MATCH('Buying nGRPs'!AQ$9,'Jan 2019'!$G$1:$BK$1,0))/SUMIFS(Summary!$D:$D,Summary!$A:$A,'Buying nGRPs'!$A64),"")</f>
        <v/>
      </c>
      <c r="AR64" s="158">
        <f>IFERROR(INDEX('Jan 2019'!$G$3:$BK$160,MATCH('Buying nGRPs'!$A64,'Jan 2019'!$A$3:$A$157,0),MATCH('Buying nGRPs'!AR$9,'Jan 2019'!$G$1:$BK$1,0))/SUMIFS(Summary!$D:$D,Summary!$A:$A,'Buying nGRPs'!$A64),"")</f>
        <v>0</v>
      </c>
      <c r="AS64" s="158" t="str">
        <f>IFERROR(INDEX('Jan 2019'!$G$3:$BK$160,MATCH('Buying nGRPs'!$A64,'Jan 2019'!$A$3:$A$157,0),MATCH('Buying nGRPs'!AS$9,'Jan 2019'!$G$1:$BK$1,0))/SUMIFS(Summary!$D:$D,Summary!$A:$A,'Buying nGRPs'!$A64),"")</f>
        <v/>
      </c>
      <c r="AT64" s="158" t="str">
        <f>IFERROR(INDEX('Jan 2019'!$G$3:$BK$160,MATCH('Buying nGRPs'!$A64,'Jan 2019'!$A$3:$A$157,0),MATCH('Buying nGRPs'!AT$9,'Jan 2019'!$G$1:$BK$1,0))/SUMIFS(Summary!$D:$D,Summary!$A:$A,'Buying nGRPs'!$A64),"")</f>
        <v/>
      </c>
      <c r="AU64" s="158" t="str">
        <f>IFERROR(INDEX('Jan 2019'!$G$3:$BK$160,MATCH('Buying nGRPs'!$A64,'Jan 2019'!$A$3:$A$157,0),MATCH('Buying nGRPs'!AU$9,'Jan 2019'!$G$1:$BK$1,0))/SUMIFS(Summary!$D:$D,Summary!$A:$A,'Buying nGRPs'!$A64),"")</f>
        <v/>
      </c>
      <c r="AV64" s="158" t="str">
        <f>IFERROR(INDEX('Jan 2019'!$G$3:$BK$160,MATCH('Buying nGRPs'!$A64,'Jan 2019'!$A$3:$A$157,0),MATCH('Buying nGRPs'!AV$9,'Jan 2019'!$G$1:$BK$1,0))/SUMIFS(Summary!$D:$D,Summary!$A:$A,'Buying nGRPs'!$A64),"")</f>
        <v/>
      </c>
      <c r="AW64" s="158" t="str">
        <f>IFERROR(INDEX('Jan 2019'!$G$3:$BK$160,MATCH('Buying nGRPs'!$A64,'Jan 2019'!$A$3:$A$157,0),MATCH('Buying nGRPs'!AW$9,'Jan 2019'!$G$1:$BK$1,0))/SUMIFS(Summary!$D:$D,Summary!$A:$A,'Buying nGRPs'!$A64),"")</f>
        <v/>
      </c>
      <c r="AX64" s="158">
        <f>IFERROR(INDEX('Jan 2019'!$G$3:$BK$160,MATCH('Buying nGRPs'!$A64,'Jan 2019'!$A$3:$A$157,0),MATCH('Buying nGRPs'!AX$9,'Jan 2019'!$G$1:$BK$1,0))/SUMIFS(Summary!$D:$D,Summary!$A:$A,'Buying nGRPs'!$A64),"")</f>
        <v>0</v>
      </c>
      <c r="AY64" s="158">
        <f>IFERROR(INDEX('Jan 2019'!$G$3:$BK$160,MATCH('Buying nGRPs'!$A64,'Jan 2019'!$A$3:$A$157,0),MATCH('Buying nGRPs'!AY$9,'Jan 2019'!$G$1:$BK$1,0))/SUMIFS(Summary!$D:$D,Summary!$A:$A,'Buying nGRPs'!$A64),"")</f>
        <v>0</v>
      </c>
      <c r="AZ64" s="158">
        <f>IFERROR(INDEX('Jan 2019'!$G$3:$BK$160,MATCH('Buying nGRPs'!$A64,'Jan 2019'!$A$3:$A$157,0),MATCH('Buying nGRPs'!AZ$9,'Jan 2019'!$G$1:$BK$1,0))/SUMIFS(Summary!$D:$D,Summary!$A:$A,'Buying nGRPs'!$A64),"")</f>
        <v>0</v>
      </c>
      <c r="BA64" s="158">
        <f>IFERROR(INDEX('Jan 2019'!$G$3:$BK$160,MATCH('Buying nGRPs'!$A64,'Jan 2019'!$A$3:$A$157,0),MATCH('Buying nGRPs'!BA$9,'Jan 2019'!$G$1:$BK$1,0))/SUMIFS(Summary!$D:$D,Summary!$A:$A,'Buying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3.6950626305555554</v>
      </c>
      <c r="C65" s="188"/>
      <c r="D65" s="145">
        <f>SUM(D43:D64)</f>
        <v>0</v>
      </c>
      <c r="E65" s="108">
        <f>SUM(E43:E64)</f>
        <v>-3.6950626305555554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7.9507074999999997E-2</v>
      </c>
      <c r="AD65" s="62">
        <f t="shared" si="51"/>
        <v>2.3791666666666664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1.0772222222222223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0.15916666666666668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3.6950626305555554</v>
      </c>
      <c r="BC65" s="165">
        <f>SUM(BC43:BC64)</f>
        <v>0</v>
      </c>
      <c r="BD65" s="108">
        <f>SUM(BD43:BD64)</f>
        <v>-3.6950626305555554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IFERROR(INDEX('Jan 2019'!$G$3:$BK$160,MATCH('Buying nGRPs'!$A67,'Jan 2019'!$A$3:$A$157,0),MATCH('Buying nGRPs'!G$9,'Jan 2019'!$G$1:$BK$1,0))/SUMIFS(Summary!$D:$D,Summary!$A:$A,'Buying nGRPs'!$A67),"")</f>
        <v/>
      </c>
      <c r="H67" s="158" t="str">
        <f>IFERROR(INDEX('Jan 2019'!$G$3:$BK$160,MATCH('Buying nGRPs'!$A67,'Jan 2019'!$A$3:$A$157,0),MATCH('Buying nGRPs'!H$9,'Jan 2019'!$G$1:$BK$1,0))/SUMIFS(Summary!$D:$D,Summary!$A:$A,'Buying nGRPs'!$A67),"")</f>
        <v/>
      </c>
      <c r="I67" s="158" t="str">
        <f>IFERROR(INDEX('Jan 2019'!$G$3:$BK$160,MATCH('Buying nGRPs'!$A67,'Jan 2019'!$A$3:$A$157,0),MATCH('Buying nGRPs'!I$9,'Jan 2019'!$G$1:$BK$1,0))/SUMIFS(Summary!$D:$D,Summary!$A:$A,'Buying nGRPs'!$A67),"")</f>
        <v/>
      </c>
      <c r="J67" s="158">
        <f>IFERROR(INDEX('Jan 2019'!$G$3:$BK$160,MATCH('Buying nGRPs'!$A67,'Jan 2019'!$A$3:$A$157,0),MATCH('Buying nGRPs'!J$9,'Jan 2019'!$G$1:$BK$1,0))/SUMIFS(Summary!$D:$D,Summary!$A:$A,'Buying nGRPs'!$A67),"")</f>
        <v>0</v>
      </c>
      <c r="K67" s="158" t="str">
        <f>IFERROR(INDEX('Jan 2019'!$G$3:$BK$160,MATCH('Buying nGRPs'!$A67,'Jan 2019'!$A$3:$A$157,0),MATCH('Buying nGRPs'!K$9,'Jan 2019'!$G$1:$BK$1,0))/SUMIFS(Summary!$D:$D,Summary!$A:$A,'Buying nGRPs'!$A67),"")</f>
        <v/>
      </c>
      <c r="L67" s="158" t="str">
        <f>IFERROR(INDEX('Jan 2019'!$G$3:$BK$160,MATCH('Buying nGRPs'!$A67,'Jan 2019'!$A$3:$A$157,0),MATCH('Buying nGRPs'!L$9,'Jan 2019'!$G$1:$BK$1,0))/SUMIFS(Summary!$D:$D,Summary!$A:$A,'Buying nGRPs'!$A67),"")</f>
        <v/>
      </c>
      <c r="M67" s="158" t="str">
        <f>IFERROR(INDEX('Jan 2019'!$G$3:$BK$160,MATCH('Buying nGRPs'!$A67,'Jan 2019'!$A$3:$A$157,0),MATCH('Buying nGRPs'!M$9,'Jan 2019'!$G$1:$BK$1,0))/SUMIFS(Summary!$D:$D,Summary!$A:$A,'Buying nGRPs'!$A67),"")</f>
        <v/>
      </c>
      <c r="N67" s="158" t="str">
        <f>IFERROR(INDEX('Jan 2019'!$G$3:$BK$160,MATCH('Buying nGRPs'!$A67,'Jan 2019'!$A$3:$A$157,0),MATCH('Buying nGRPs'!N$9,'Jan 2019'!$G$1:$BK$1,0))/SUMIFS(Summary!$D:$D,Summary!$A:$A,'Buying nGRPs'!$A67),"")</f>
        <v/>
      </c>
      <c r="O67" s="158" t="str">
        <f>IFERROR(INDEX('Jan 2019'!$G$3:$BK$160,MATCH('Buying nGRPs'!$A67,'Jan 2019'!$A$3:$A$157,0),MATCH('Buying nGRPs'!O$9,'Jan 2019'!$G$1:$BK$1,0))/SUMIFS(Summary!$D:$D,Summary!$A:$A,'Buying nGRPs'!$A67),"")</f>
        <v/>
      </c>
      <c r="P67" s="158" t="str">
        <f>IFERROR(INDEX('Jan 2019'!$G$3:$BK$160,MATCH('Buying nGRPs'!$A67,'Jan 2019'!$A$3:$A$157,0),MATCH('Buying nGRPs'!P$9,'Jan 2019'!$G$1:$BK$1,0))/SUMIFS(Summary!$D:$D,Summary!$A:$A,'Buying nGRPs'!$A67),"")</f>
        <v/>
      </c>
      <c r="Q67" s="158" t="str">
        <f>IFERROR(INDEX('Jan 2019'!$G$3:$BK$160,MATCH('Buying nGRPs'!$A67,'Jan 2019'!$A$3:$A$157,0),MATCH('Buying nGRPs'!Q$9,'Jan 2019'!$G$1:$BK$1,0))/SUMIFS(Summary!$D:$D,Summary!$A:$A,'Buying nGRPs'!$A67),"")</f>
        <v/>
      </c>
      <c r="R67" s="158" t="str">
        <f>IFERROR(INDEX('Jan 2019'!$G$3:$BK$160,MATCH('Buying nGRPs'!$A67,'Jan 2019'!$A$3:$A$157,0),MATCH('Buying nGRPs'!R$9,'Jan 2019'!$G$1:$BK$1,0))/SUMIFS(Summary!$D:$D,Summary!$A:$A,'Buying nGRPs'!$A67),"")</f>
        <v/>
      </c>
      <c r="S67" s="158" t="str">
        <f>IFERROR(INDEX('Jan 2019'!$G$3:$BK$160,MATCH('Buying nGRPs'!$A67,'Jan 2019'!$A$3:$A$157,0),MATCH('Buying nGRPs'!S$9,'Jan 2019'!$G$1:$BK$1,0))/SUMIFS(Summary!$D:$D,Summary!$A:$A,'Buying nGRPs'!$A67),"")</f>
        <v/>
      </c>
      <c r="T67" s="158" t="str">
        <f>IFERROR(INDEX('Jan 2019'!$G$3:$BK$160,MATCH('Buying nGRPs'!$A67,'Jan 2019'!$A$3:$A$157,0),MATCH('Buying nGRPs'!T$9,'Jan 2019'!$G$1:$BK$1,0))/SUMIFS(Summary!$D:$D,Summary!$A:$A,'Buying nGRPs'!$A67),"")</f>
        <v/>
      </c>
      <c r="U67" s="158" t="str">
        <f>IFERROR(INDEX('Jan 2019'!$G$3:$BK$160,MATCH('Buying nGRPs'!$A67,'Jan 2019'!$A$3:$A$157,0),MATCH('Buying nGRPs'!U$9,'Jan 2019'!$G$1:$BK$1,0))/SUMIFS(Summary!$D:$D,Summary!$A:$A,'Buying nGRPs'!$A67),"")</f>
        <v/>
      </c>
      <c r="V67" s="158" t="str">
        <f>IFERROR(INDEX('Jan 2019'!$G$3:$BK$160,MATCH('Buying nGRPs'!$A67,'Jan 2019'!$A$3:$A$157,0),MATCH('Buying nGRPs'!V$9,'Jan 2019'!$G$1:$BK$1,0))/SUMIFS(Summary!$D:$D,Summary!$A:$A,'Buying nGRPs'!$A67),"")</f>
        <v/>
      </c>
      <c r="W67" s="158" t="str">
        <f>IFERROR(INDEX('Jan 2019'!$G$3:$BK$160,MATCH('Buying nGRPs'!$A67,'Jan 2019'!$A$3:$A$157,0),MATCH('Buying nGRPs'!W$9,'Jan 2019'!$G$1:$BK$1,0))/SUMIFS(Summary!$D:$D,Summary!$A:$A,'Buying nGRPs'!$A67),"")</f>
        <v/>
      </c>
      <c r="X67" s="158" t="str">
        <f>IFERROR(INDEX('Jan 2019'!$G$3:$BK$160,MATCH('Buying nGRPs'!$A67,'Jan 2019'!$A$3:$A$157,0),MATCH('Buying nGRPs'!X$9,'Jan 2019'!$G$1:$BK$1,0))/SUMIFS(Summary!$D:$D,Summary!$A:$A,'Buying nGRPs'!$A67),"")</f>
        <v/>
      </c>
      <c r="Y67" s="158" t="str">
        <f>IFERROR(INDEX('Jan 2019'!$G$3:$BK$160,MATCH('Buying nGRPs'!$A67,'Jan 2019'!$A$3:$A$157,0),MATCH('Buying nGRPs'!Y$9,'Jan 2019'!$G$1:$BK$1,0))/SUMIFS(Summary!$D:$D,Summary!$A:$A,'Buying nGRPs'!$A67),"")</f>
        <v/>
      </c>
      <c r="Z67" s="158" t="str">
        <f>IFERROR(INDEX('Jan 2019'!$G$3:$BK$160,MATCH('Buying nGRPs'!$A67,'Jan 2019'!$A$3:$A$157,0),MATCH('Buying nGRPs'!Z$9,'Jan 2019'!$G$1:$BK$1,0))/SUMIFS(Summary!$D:$D,Summary!$A:$A,'Buying nGRPs'!$A67),"")</f>
        <v/>
      </c>
      <c r="AA67" s="158" t="str">
        <f>IFERROR(INDEX('Jan 2019'!$G$3:$BK$160,MATCH('Buying nGRPs'!$A67,'Jan 2019'!$A$3:$A$157,0),MATCH('Buying nGRPs'!AA$9,'Jan 2019'!$G$1:$BK$1,0))/SUMIFS(Summary!$D:$D,Summary!$A:$A,'Buying nGRPs'!$A67),"")</f>
        <v/>
      </c>
      <c r="AB67" s="158" t="str">
        <f>IFERROR(INDEX('Jan 2019'!$G$3:$BK$160,MATCH('Buying nGRPs'!$A67,'Jan 2019'!$A$3:$A$157,0),MATCH('Buying nGRPs'!AB$9,'Jan 2019'!$G$1:$BK$1,0))/SUMIFS(Summary!$D:$D,Summary!$A:$A,'Buying nGRPs'!$A67),"")</f>
        <v/>
      </c>
      <c r="AC67" s="158">
        <f>IFERROR(INDEX('Jan 2019'!$G$3:$BK$160,MATCH('Buying nGRPs'!$A67,'Jan 2019'!$A$3:$A$157,0),MATCH('Buying nGRPs'!AC$9,'Jan 2019'!$G$1:$BK$1,0))/SUMIFS(Summary!$D:$D,Summary!$A:$A,'Buying nGRPs'!$A67),"")</f>
        <v>0</v>
      </c>
      <c r="AD67" s="158">
        <f>IFERROR(INDEX('Jan 2019'!$G$3:$BK$160,MATCH('Buying nGRPs'!$A67,'Jan 2019'!$A$3:$A$157,0),MATCH('Buying nGRPs'!AD$9,'Jan 2019'!$G$1:$BK$1,0))/SUMIFS(Summary!$D:$D,Summary!$A:$A,'Buying nGRPs'!$A67),"")</f>
        <v>0</v>
      </c>
      <c r="AE67" s="158" t="str">
        <f>IFERROR(INDEX('Jan 2019'!$G$3:$BK$160,MATCH('Buying nGRPs'!$A67,'Jan 2019'!$A$3:$A$157,0),MATCH('Buying nGRPs'!AE$9,'Jan 2019'!$G$1:$BK$1,0))/SUMIFS(Summary!$D:$D,Summary!$A:$A,'Buying nGRPs'!$A67),"")</f>
        <v/>
      </c>
      <c r="AF67" s="158" t="str">
        <f>IFERROR(INDEX('Jan 2019'!$G$3:$BK$160,MATCH('Buying nGRPs'!$A67,'Jan 2019'!$A$3:$A$157,0),MATCH('Buying nGRPs'!AF$9,'Jan 2019'!$G$1:$BK$1,0))/SUMIFS(Summary!$D:$D,Summary!$A:$A,'Buying nGRPs'!$A67),"")</f>
        <v/>
      </c>
      <c r="AG67" s="158" t="str">
        <f>IFERROR(INDEX('Jan 2019'!$G$3:$BK$160,MATCH('Buying nGRPs'!$A67,'Jan 2019'!$A$3:$A$157,0),MATCH('Buying nGRPs'!AG$9,'Jan 2019'!$G$1:$BK$1,0))/SUMIFS(Summary!$D:$D,Summary!$A:$A,'Buying nGRPs'!$A67),"")</f>
        <v/>
      </c>
      <c r="AH67" s="158">
        <f>IFERROR(INDEX('Jan 2019'!$G$3:$BK$160,MATCH('Buying nGRPs'!$A67,'Jan 2019'!$A$3:$A$157,0),MATCH('Buying nGRPs'!AH$9,'Jan 2019'!$G$1:$BK$1,0))/SUMIFS(Summary!$D:$D,Summary!$A:$A,'Buying nGRPs'!$A67),"")</f>
        <v>0</v>
      </c>
      <c r="AI67" s="158" t="str">
        <f>IFERROR(INDEX('Jan 2019'!$G$3:$BK$160,MATCH('Buying nGRPs'!$A67,'Jan 2019'!$A$3:$A$157,0),MATCH('Buying nGRPs'!AI$9,'Jan 2019'!$G$1:$BK$1,0))/SUMIFS(Summary!$D:$D,Summary!$A:$A,'Buying nGRPs'!$A67),"")</f>
        <v/>
      </c>
      <c r="AJ67" s="158" t="str">
        <f>IFERROR(INDEX('Jan 2019'!$G$3:$BK$160,MATCH('Buying nGRPs'!$A67,'Jan 2019'!$A$3:$A$157,0),MATCH('Buying nGRPs'!AJ$9,'Jan 2019'!$G$1:$BK$1,0))/SUMIFS(Summary!$D:$D,Summary!$A:$A,'Buying nGRPs'!$A67),"")</f>
        <v/>
      </c>
      <c r="AK67" s="158">
        <f>IFERROR(INDEX('Jan 2019'!$G$3:$BK$160,MATCH('Buying nGRPs'!$A67,'Jan 2019'!$A$3:$A$157,0),MATCH('Buying nGRPs'!AK$9,'Jan 2019'!$G$1:$BK$1,0))/SUMIFS(Summary!$D:$D,Summary!$A:$A,'Buying nGRPs'!$A67),"")</f>
        <v>0</v>
      </c>
      <c r="AL67" s="158">
        <f>IFERROR(INDEX('Jan 2019'!$G$3:$BK$160,MATCH('Buying nGRPs'!$A67,'Jan 2019'!$A$3:$A$157,0),MATCH('Buying nGRPs'!AL$9,'Jan 2019'!$G$1:$BK$1,0))/SUMIFS(Summary!$D:$D,Summary!$A:$A,'Buying nGRPs'!$A67),"")</f>
        <v>0</v>
      </c>
      <c r="AM67" s="158" t="str">
        <f>IFERROR(INDEX('Jan 2019'!$G$3:$BK$160,MATCH('Buying nGRPs'!$A67,'Jan 2019'!$A$3:$A$157,0),MATCH('Buying nGRPs'!AM$9,'Jan 2019'!$G$1:$BK$1,0))/SUMIFS(Summary!$D:$D,Summary!$A:$A,'Buying nGRPs'!$A67),"")</f>
        <v/>
      </c>
      <c r="AN67" s="158">
        <f>IFERROR(INDEX('Jan 2019'!$G$3:$BK$160,MATCH('Buying nGRPs'!$A67,'Jan 2019'!$A$3:$A$157,0),MATCH('Buying nGRPs'!AN$9,'Jan 2019'!$G$1:$BK$1,0))/SUMIFS(Summary!$D:$D,Summary!$A:$A,'Buying nGRPs'!$A67),"")</f>
        <v>0</v>
      </c>
      <c r="AO67" s="158">
        <f>IFERROR(INDEX('Jan 2019'!$G$3:$BK$160,MATCH('Buying nGRPs'!$A67,'Jan 2019'!$A$3:$A$157,0),MATCH('Buying nGRPs'!AO$9,'Jan 2019'!$G$1:$BK$1,0))/SUMIFS(Summary!$D:$D,Summary!$A:$A,'Buying nGRPs'!$A67),"")</f>
        <v>0</v>
      </c>
      <c r="AP67" s="158" t="str">
        <f>IFERROR(INDEX('Jan 2019'!$G$3:$BK$160,MATCH('Buying nGRPs'!$A67,'Jan 2019'!$A$3:$A$157,0),MATCH('Buying nGRPs'!AP$9,'Jan 2019'!$G$1:$BK$1,0))/SUMIFS(Summary!$D:$D,Summary!$A:$A,'Buying nGRPs'!$A67),"")</f>
        <v/>
      </c>
      <c r="AQ67" s="158" t="str">
        <f>IFERROR(INDEX('Jan 2019'!$G$3:$BK$160,MATCH('Buying nGRPs'!$A67,'Jan 2019'!$A$3:$A$157,0),MATCH('Buying nGRPs'!AQ$9,'Jan 2019'!$G$1:$BK$1,0))/SUMIFS(Summary!$D:$D,Summary!$A:$A,'Buying nGRPs'!$A67),"")</f>
        <v/>
      </c>
      <c r="AR67" s="158">
        <f>IFERROR(INDEX('Jan 2019'!$G$3:$BK$160,MATCH('Buying nGRPs'!$A67,'Jan 2019'!$A$3:$A$157,0),MATCH('Buying nGRPs'!AR$9,'Jan 2019'!$G$1:$BK$1,0))/SUMIFS(Summary!$D:$D,Summary!$A:$A,'Buying nGRPs'!$A67),"")</f>
        <v>0</v>
      </c>
      <c r="AS67" s="158" t="str">
        <f>IFERROR(INDEX('Jan 2019'!$G$3:$BK$160,MATCH('Buying nGRPs'!$A67,'Jan 2019'!$A$3:$A$157,0),MATCH('Buying nGRPs'!AS$9,'Jan 2019'!$G$1:$BK$1,0))/SUMIFS(Summary!$D:$D,Summary!$A:$A,'Buying nGRPs'!$A67),"")</f>
        <v/>
      </c>
      <c r="AT67" s="158" t="str">
        <f>IFERROR(INDEX('Jan 2019'!$G$3:$BK$160,MATCH('Buying nGRPs'!$A67,'Jan 2019'!$A$3:$A$157,0),MATCH('Buying nGRPs'!AT$9,'Jan 2019'!$G$1:$BK$1,0))/SUMIFS(Summary!$D:$D,Summary!$A:$A,'Buying nGRPs'!$A67),"")</f>
        <v/>
      </c>
      <c r="AU67" s="158" t="str">
        <f>IFERROR(INDEX('Jan 2019'!$G$3:$BK$160,MATCH('Buying nGRPs'!$A67,'Jan 2019'!$A$3:$A$157,0),MATCH('Buying nGRPs'!AU$9,'Jan 2019'!$G$1:$BK$1,0))/SUMIFS(Summary!$D:$D,Summary!$A:$A,'Buying nGRPs'!$A67),"")</f>
        <v/>
      </c>
      <c r="AV67" s="158" t="str">
        <f>IFERROR(INDEX('Jan 2019'!$G$3:$BK$160,MATCH('Buying nGRPs'!$A67,'Jan 2019'!$A$3:$A$157,0),MATCH('Buying nGRPs'!AV$9,'Jan 2019'!$G$1:$BK$1,0))/SUMIFS(Summary!$D:$D,Summary!$A:$A,'Buying nGRPs'!$A67),"")</f>
        <v/>
      </c>
      <c r="AW67" s="158" t="str">
        <f>IFERROR(INDEX('Jan 2019'!$G$3:$BK$160,MATCH('Buying nGRPs'!$A67,'Jan 2019'!$A$3:$A$157,0),MATCH('Buying nGRPs'!AW$9,'Jan 2019'!$G$1:$BK$1,0))/SUMIFS(Summary!$D:$D,Summary!$A:$A,'Buying nGRPs'!$A67),"")</f>
        <v/>
      </c>
      <c r="AX67" s="158">
        <f>IFERROR(INDEX('Jan 2019'!$G$3:$BK$160,MATCH('Buying nGRPs'!$A67,'Jan 2019'!$A$3:$A$157,0),MATCH('Buying nGRPs'!AX$9,'Jan 2019'!$G$1:$BK$1,0))/SUMIFS(Summary!$D:$D,Summary!$A:$A,'Buying nGRPs'!$A67),"")</f>
        <v>0</v>
      </c>
      <c r="AY67" s="158">
        <f>IFERROR(INDEX('Jan 2019'!$G$3:$BK$160,MATCH('Buying nGRPs'!$A67,'Jan 2019'!$A$3:$A$157,0),MATCH('Buying nGRPs'!AY$9,'Jan 2019'!$G$1:$BK$1,0))/SUMIFS(Summary!$D:$D,Summary!$A:$A,'Buying nGRPs'!$A67),"")</f>
        <v>0</v>
      </c>
      <c r="AZ67" s="158">
        <f>IFERROR(INDEX('Jan 2019'!$G$3:$BK$160,MATCH('Buying nGRPs'!$A67,'Jan 2019'!$A$3:$A$157,0),MATCH('Buying nGRPs'!AZ$9,'Jan 2019'!$G$1:$BK$1,0))/SUMIFS(Summary!$D:$D,Summary!$A:$A,'Buying nGRPs'!$A67),"")</f>
        <v>0</v>
      </c>
      <c r="BA67" s="158">
        <f>IFERROR(INDEX('Jan 2019'!$G$3:$BK$160,MATCH('Buying nGRPs'!$A67,'Jan 2019'!$A$3:$A$157,0),MATCH('Buying nGRPs'!BA$9,'Jan 2019'!$G$1:$BK$1,0))/SUMIFS(Summary!$D:$D,Summary!$A:$A,'Buying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IFERROR(INDEX('Jan 2019'!$G$3:$BK$160,MATCH('Buying nGRPs'!$A68,'Jan 2019'!$A$3:$A$157,0),MATCH('Buying nGRPs'!G$9,'Jan 2019'!$G$1:$BK$1,0))/SUMIFS(Summary!$D:$D,Summary!$A:$A,'Buying nGRPs'!$A68),"")</f>
        <v/>
      </c>
      <c r="H68" s="158" t="str">
        <f>IFERROR(INDEX('Jan 2019'!$G$3:$BK$160,MATCH('Buying nGRPs'!$A68,'Jan 2019'!$A$3:$A$157,0),MATCH('Buying nGRPs'!H$9,'Jan 2019'!$G$1:$BK$1,0))/SUMIFS(Summary!$D:$D,Summary!$A:$A,'Buying nGRPs'!$A68),"")</f>
        <v/>
      </c>
      <c r="I68" s="158" t="str">
        <f>IFERROR(INDEX('Jan 2019'!$G$3:$BK$160,MATCH('Buying nGRPs'!$A68,'Jan 2019'!$A$3:$A$157,0),MATCH('Buying nGRPs'!I$9,'Jan 2019'!$G$1:$BK$1,0))/SUMIFS(Summary!$D:$D,Summary!$A:$A,'Buying nGRPs'!$A68),"")</f>
        <v/>
      </c>
      <c r="J68" s="158" t="str">
        <f>IFERROR(INDEX('Jan 2019'!$G$3:$BK$160,MATCH('Buying nGRPs'!$A68,'Jan 2019'!$A$3:$A$157,0),MATCH('Buying nGRPs'!J$9,'Jan 2019'!$G$1:$BK$1,0))/SUMIFS(Summary!$D:$D,Summary!$A:$A,'Buying nGRPs'!$A68),"")</f>
        <v/>
      </c>
      <c r="K68" s="158" t="str">
        <f>IFERROR(INDEX('Jan 2019'!$G$3:$BK$160,MATCH('Buying nGRPs'!$A68,'Jan 2019'!$A$3:$A$157,0),MATCH('Buying nGRPs'!K$9,'Jan 2019'!$G$1:$BK$1,0))/SUMIFS(Summary!$D:$D,Summary!$A:$A,'Buying nGRPs'!$A68),"")</f>
        <v/>
      </c>
      <c r="L68" s="158" t="str">
        <f>IFERROR(INDEX('Jan 2019'!$G$3:$BK$160,MATCH('Buying nGRPs'!$A68,'Jan 2019'!$A$3:$A$157,0),MATCH('Buying nGRPs'!L$9,'Jan 2019'!$G$1:$BK$1,0))/SUMIFS(Summary!$D:$D,Summary!$A:$A,'Buying nGRPs'!$A68),"")</f>
        <v/>
      </c>
      <c r="M68" s="158" t="str">
        <f>IFERROR(INDEX('Jan 2019'!$G$3:$BK$160,MATCH('Buying nGRPs'!$A68,'Jan 2019'!$A$3:$A$157,0),MATCH('Buying nGRPs'!M$9,'Jan 2019'!$G$1:$BK$1,0))/SUMIFS(Summary!$D:$D,Summary!$A:$A,'Buying nGRPs'!$A68),"")</f>
        <v/>
      </c>
      <c r="N68" s="158" t="str">
        <f>IFERROR(INDEX('Jan 2019'!$G$3:$BK$160,MATCH('Buying nGRPs'!$A68,'Jan 2019'!$A$3:$A$157,0),MATCH('Buying nGRPs'!N$9,'Jan 2019'!$G$1:$BK$1,0))/SUMIFS(Summary!$D:$D,Summary!$A:$A,'Buying nGRPs'!$A68),"")</f>
        <v/>
      </c>
      <c r="O68" s="158" t="str">
        <f>IFERROR(INDEX('Jan 2019'!$G$3:$BK$160,MATCH('Buying nGRPs'!$A68,'Jan 2019'!$A$3:$A$157,0),MATCH('Buying nGRPs'!O$9,'Jan 2019'!$G$1:$BK$1,0))/SUMIFS(Summary!$D:$D,Summary!$A:$A,'Buying nGRPs'!$A68),"")</f>
        <v/>
      </c>
      <c r="P68" s="158" t="str">
        <f>IFERROR(INDEX('Jan 2019'!$G$3:$BK$160,MATCH('Buying nGRPs'!$A68,'Jan 2019'!$A$3:$A$157,0),MATCH('Buying nGRPs'!P$9,'Jan 2019'!$G$1:$BK$1,0))/SUMIFS(Summary!$D:$D,Summary!$A:$A,'Buying nGRPs'!$A68),"")</f>
        <v/>
      </c>
      <c r="Q68" s="158" t="str">
        <f>IFERROR(INDEX('Jan 2019'!$G$3:$BK$160,MATCH('Buying nGRPs'!$A68,'Jan 2019'!$A$3:$A$157,0),MATCH('Buying nGRPs'!Q$9,'Jan 2019'!$G$1:$BK$1,0))/SUMIFS(Summary!$D:$D,Summary!$A:$A,'Buying nGRPs'!$A68),"")</f>
        <v/>
      </c>
      <c r="R68" s="158" t="str">
        <f>IFERROR(INDEX('Jan 2019'!$G$3:$BK$160,MATCH('Buying nGRPs'!$A68,'Jan 2019'!$A$3:$A$157,0),MATCH('Buying nGRPs'!R$9,'Jan 2019'!$G$1:$BK$1,0))/SUMIFS(Summary!$D:$D,Summary!$A:$A,'Buying nGRPs'!$A68),"")</f>
        <v/>
      </c>
      <c r="S68" s="158" t="str">
        <f>IFERROR(INDEX('Jan 2019'!$G$3:$BK$160,MATCH('Buying nGRPs'!$A68,'Jan 2019'!$A$3:$A$157,0),MATCH('Buying nGRPs'!S$9,'Jan 2019'!$G$1:$BK$1,0))/SUMIFS(Summary!$D:$D,Summary!$A:$A,'Buying nGRPs'!$A68),"")</f>
        <v/>
      </c>
      <c r="T68" s="158" t="str">
        <f>IFERROR(INDEX('Jan 2019'!$G$3:$BK$160,MATCH('Buying nGRPs'!$A68,'Jan 2019'!$A$3:$A$157,0),MATCH('Buying nGRPs'!T$9,'Jan 2019'!$G$1:$BK$1,0))/SUMIFS(Summary!$D:$D,Summary!$A:$A,'Buying nGRPs'!$A68),"")</f>
        <v/>
      </c>
      <c r="U68" s="158" t="str">
        <f>IFERROR(INDEX('Jan 2019'!$G$3:$BK$160,MATCH('Buying nGRPs'!$A68,'Jan 2019'!$A$3:$A$157,0),MATCH('Buying nGRPs'!U$9,'Jan 2019'!$G$1:$BK$1,0))/SUMIFS(Summary!$D:$D,Summary!$A:$A,'Buying nGRPs'!$A68),"")</f>
        <v/>
      </c>
      <c r="V68" s="158" t="str">
        <f>IFERROR(INDEX('Jan 2019'!$G$3:$BK$160,MATCH('Buying nGRPs'!$A68,'Jan 2019'!$A$3:$A$157,0),MATCH('Buying nGRPs'!V$9,'Jan 2019'!$G$1:$BK$1,0))/SUMIFS(Summary!$D:$D,Summary!$A:$A,'Buying nGRPs'!$A68),"")</f>
        <v/>
      </c>
      <c r="W68" s="158" t="str">
        <f>IFERROR(INDEX('Jan 2019'!$G$3:$BK$160,MATCH('Buying nGRPs'!$A68,'Jan 2019'!$A$3:$A$157,0),MATCH('Buying nGRPs'!W$9,'Jan 2019'!$G$1:$BK$1,0))/SUMIFS(Summary!$D:$D,Summary!$A:$A,'Buying nGRPs'!$A68),"")</f>
        <v/>
      </c>
      <c r="X68" s="158" t="str">
        <f>IFERROR(INDEX('Jan 2019'!$G$3:$BK$160,MATCH('Buying nGRPs'!$A68,'Jan 2019'!$A$3:$A$157,0),MATCH('Buying nGRPs'!X$9,'Jan 2019'!$G$1:$BK$1,0))/SUMIFS(Summary!$D:$D,Summary!$A:$A,'Buying nGRPs'!$A68),"")</f>
        <v/>
      </c>
      <c r="Y68" s="158" t="str">
        <f>IFERROR(INDEX('Jan 2019'!$G$3:$BK$160,MATCH('Buying nGRPs'!$A68,'Jan 2019'!$A$3:$A$157,0),MATCH('Buying nGRPs'!Y$9,'Jan 2019'!$G$1:$BK$1,0))/SUMIFS(Summary!$D:$D,Summary!$A:$A,'Buying nGRPs'!$A68),"")</f>
        <v/>
      </c>
      <c r="Z68" s="158" t="str">
        <f>IFERROR(INDEX('Jan 2019'!$G$3:$BK$160,MATCH('Buying nGRPs'!$A68,'Jan 2019'!$A$3:$A$157,0),MATCH('Buying nGRPs'!Z$9,'Jan 2019'!$G$1:$BK$1,0))/SUMIFS(Summary!$D:$D,Summary!$A:$A,'Buying nGRPs'!$A68),"")</f>
        <v/>
      </c>
      <c r="AA68" s="158" t="str">
        <f>IFERROR(INDEX('Jan 2019'!$G$3:$BK$160,MATCH('Buying nGRPs'!$A68,'Jan 2019'!$A$3:$A$157,0),MATCH('Buying nGRPs'!AA$9,'Jan 2019'!$G$1:$BK$1,0))/SUMIFS(Summary!$D:$D,Summary!$A:$A,'Buying nGRPs'!$A68),"")</f>
        <v/>
      </c>
      <c r="AB68" s="158" t="str">
        <f>IFERROR(INDEX('Jan 2019'!$G$3:$BK$160,MATCH('Buying nGRPs'!$A68,'Jan 2019'!$A$3:$A$157,0),MATCH('Buying nGRPs'!AB$9,'Jan 2019'!$G$1:$BK$1,0))/SUMIFS(Summary!$D:$D,Summary!$A:$A,'Buying nGRPs'!$A68),"")</f>
        <v/>
      </c>
      <c r="AC68" s="158" t="str">
        <f>IFERROR(INDEX('Jan 2019'!$G$3:$BK$160,MATCH('Buying nGRPs'!$A68,'Jan 2019'!$A$3:$A$157,0),MATCH('Buying nGRPs'!AC$9,'Jan 2019'!$G$1:$BK$1,0))/SUMIFS(Summary!$D:$D,Summary!$A:$A,'Buying nGRPs'!$A68),"")</f>
        <v/>
      </c>
      <c r="AD68" s="158" t="str">
        <f>IFERROR(INDEX('Jan 2019'!$G$3:$BK$160,MATCH('Buying nGRPs'!$A68,'Jan 2019'!$A$3:$A$157,0),MATCH('Buying nGRPs'!AD$9,'Jan 2019'!$G$1:$BK$1,0))/SUMIFS(Summary!$D:$D,Summary!$A:$A,'Buying nGRPs'!$A68),"")</f>
        <v/>
      </c>
      <c r="AE68" s="158" t="str">
        <f>IFERROR(INDEX('Jan 2019'!$G$3:$BK$160,MATCH('Buying nGRPs'!$A68,'Jan 2019'!$A$3:$A$157,0),MATCH('Buying nGRPs'!AE$9,'Jan 2019'!$G$1:$BK$1,0))/SUMIFS(Summary!$D:$D,Summary!$A:$A,'Buying nGRPs'!$A68),"")</f>
        <v/>
      </c>
      <c r="AF68" s="158" t="str">
        <f>IFERROR(INDEX('Jan 2019'!$G$3:$BK$160,MATCH('Buying nGRPs'!$A68,'Jan 2019'!$A$3:$A$157,0),MATCH('Buying nGRPs'!AF$9,'Jan 2019'!$G$1:$BK$1,0))/SUMIFS(Summary!$D:$D,Summary!$A:$A,'Buying nGRPs'!$A68),"")</f>
        <v/>
      </c>
      <c r="AG68" s="158" t="str">
        <f>IFERROR(INDEX('Jan 2019'!$G$3:$BK$160,MATCH('Buying nGRPs'!$A68,'Jan 2019'!$A$3:$A$157,0),MATCH('Buying nGRPs'!AG$9,'Jan 2019'!$G$1:$BK$1,0))/SUMIFS(Summary!$D:$D,Summary!$A:$A,'Buying nGRPs'!$A68),"")</f>
        <v/>
      </c>
      <c r="AH68" s="158" t="str">
        <f>IFERROR(INDEX('Jan 2019'!$G$3:$BK$160,MATCH('Buying nGRPs'!$A68,'Jan 2019'!$A$3:$A$157,0),MATCH('Buying nGRPs'!AH$9,'Jan 2019'!$G$1:$BK$1,0))/SUMIFS(Summary!$D:$D,Summary!$A:$A,'Buying nGRPs'!$A68),"")</f>
        <v/>
      </c>
      <c r="AI68" s="158" t="str">
        <f>IFERROR(INDEX('Jan 2019'!$G$3:$BK$160,MATCH('Buying nGRPs'!$A68,'Jan 2019'!$A$3:$A$157,0),MATCH('Buying nGRPs'!AI$9,'Jan 2019'!$G$1:$BK$1,0))/SUMIFS(Summary!$D:$D,Summary!$A:$A,'Buying nGRPs'!$A68),"")</f>
        <v/>
      </c>
      <c r="AJ68" s="158" t="str">
        <f>IFERROR(INDEX('Jan 2019'!$G$3:$BK$160,MATCH('Buying nGRPs'!$A68,'Jan 2019'!$A$3:$A$157,0),MATCH('Buying nGRPs'!AJ$9,'Jan 2019'!$G$1:$BK$1,0))/SUMIFS(Summary!$D:$D,Summary!$A:$A,'Buying nGRPs'!$A68),"")</f>
        <v/>
      </c>
      <c r="AK68" s="158" t="str">
        <f>IFERROR(INDEX('Jan 2019'!$G$3:$BK$160,MATCH('Buying nGRPs'!$A68,'Jan 2019'!$A$3:$A$157,0),MATCH('Buying nGRPs'!AK$9,'Jan 2019'!$G$1:$BK$1,0))/SUMIFS(Summary!$D:$D,Summary!$A:$A,'Buying nGRPs'!$A68),"")</f>
        <v/>
      </c>
      <c r="AL68" s="158" t="str">
        <f>IFERROR(INDEX('Jan 2019'!$G$3:$BK$160,MATCH('Buying nGRPs'!$A68,'Jan 2019'!$A$3:$A$157,0),MATCH('Buying nGRPs'!AL$9,'Jan 2019'!$G$1:$BK$1,0))/SUMIFS(Summary!$D:$D,Summary!$A:$A,'Buying nGRPs'!$A68),"")</f>
        <v/>
      </c>
      <c r="AM68" s="158" t="str">
        <f>IFERROR(INDEX('Jan 2019'!$G$3:$BK$160,MATCH('Buying nGRPs'!$A68,'Jan 2019'!$A$3:$A$157,0),MATCH('Buying nGRPs'!AM$9,'Jan 2019'!$G$1:$BK$1,0))/SUMIFS(Summary!$D:$D,Summary!$A:$A,'Buying nGRPs'!$A68),"")</f>
        <v/>
      </c>
      <c r="AN68" s="158" t="str">
        <f>IFERROR(INDEX('Jan 2019'!$G$3:$BK$160,MATCH('Buying nGRPs'!$A68,'Jan 2019'!$A$3:$A$157,0),MATCH('Buying nGRPs'!AN$9,'Jan 2019'!$G$1:$BK$1,0))/SUMIFS(Summary!$D:$D,Summary!$A:$A,'Buying nGRPs'!$A68),"")</f>
        <v/>
      </c>
      <c r="AO68" s="158" t="str">
        <f>IFERROR(INDEX('Jan 2019'!$G$3:$BK$160,MATCH('Buying nGRPs'!$A68,'Jan 2019'!$A$3:$A$157,0),MATCH('Buying nGRPs'!AO$9,'Jan 2019'!$G$1:$BK$1,0))/SUMIFS(Summary!$D:$D,Summary!$A:$A,'Buying nGRPs'!$A68),"")</f>
        <v/>
      </c>
      <c r="AP68" s="158" t="str">
        <f>IFERROR(INDEX('Jan 2019'!$G$3:$BK$160,MATCH('Buying nGRPs'!$A68,'Jan 2019'!$A$3:$A$157,0),MATCH('Buying nGRPs'!AP$9,'Jan 2019'!$G$1:$BK$1,0))/SUMIFS(Summary!$D:$D,Summary!$A:$A,'Buying nGRPs'!$A68),"")</f>
        <v/>
      </c>
      <c r="AQ68" s="158" t="str">
        <f>IFERROR(INDEX('Jan 2019'!$G$3:$BK$160,MATCH('Buying nGRPs'!$A68,'Jan 2019'!$A$3:$A$157,0),MATCH('Buying nGRPs'!AQ$9,'Jan 2019'!$G$1:$BK$1,0))/SUMIFS(Summary!$D:$D,Summary!$A:$A,'Buying nGRPs'!$A68),"")</f>
        <v/>
      </c>
      <c r="AR68" s="158" t="str">
        <f>IFERROR(INDEX('Jan 2019'!$G$3:$BK$160,MATCH('Buying nGRPs'!$A68,'Jan 2019'!$A$3:$A$157,0),MATCH('Buying nGRPs'!AR$9,'Jan 2019'!$G$1:$BK$1,0))/SUMIFS(Summary!$D:$D,Summary!$A:$A,'Buying nGRPs'!$A68),"")</f>
        <v/>
      </c>
      <c r="AS68" s="158" t="str">
        <f>IFERROR(INDEX('Jan 2019'!$G$3:$BK$160,MATCH('Buying nGRPs'!$A68,'Jan 2019'!$A$3:$A$157,0),MATCH('Buying nGRPs'!AS$9,'Jan 2019'!$G$1:$BK$1,0))/SUMIFS(Summary!$D:$D,Summary!$A:$A,'Buying nGRPs'!$A68),"")</f>
        <v/>
      </c>
      <c r="AT68" s="158" t="str">
        <f>IFERROR(INDEX('Jan 2019'!$G$3:$BK$160,MATCH('Buying nGRPs'!$A68,'Jan 2019'!$A$3:$A$157,0),MATCH('Buying nGRPs'!AT$9,'Jan 2019'!$G$1:$BK$1,0))/SUMIFS(Summary!$D:$D,Summary!$A:$A,'Buying nGRPs'!$A68),"")</f>
        <v/>
      </c>
      <c r="AU68" s="158" t="str">
        <f>IFERROR(INDEX('Jan 2019'!$G$3:$BK$160,MATCH('Buying nGRPs'!$A68,'Jan 2019'!$A$3:$A$157,0),MATCH('Buying nGRPs'!AU$9,'Jan 2019'!$G$1:$BK$1,0))/SUMIFS(Summary!$D:$D,Summary!$A:$A,'Buying nGRPs'!$A68),"")</f>
        <v/>
      </c>
      <c r="AV68" s="158" t="str">
        <f>IFERROR(INDEX('Jan 2019'!$G$3:$BK$160,MATCH('Buying nGRPs'!$A68,'Jan 2019'!$A$3:$A$157,0),MATCH('Buying nGRPs'!AV$9,'Jan 2019'!$G$1:$BK$1,0))/SUMIFS(Summary!$D:$D,Summary!$A:$A,'Buying nGRPs'!$A68),"")</f>
        <v/>
      </c>
      <c r="AW68" s="158" t="str">
        <f>IFERROR(INDEX('Jan 2019'!$G$3:$BK$160,MATCH('Buying nGRPs'!$A68,'Jan 2019'!$A$3:$A$157,0),MATCH('Buying nGRPs'!AW$9,'Jan 2019'!$G$1:$BK$1,0))/SUMIFS(Summary!$D:$D,Summary!$A:$A,'Buying nGRPs'!$A68),"")</f>
        <v/>
      </c>
      <c r="AX68" s="158" t="str">
        <f>IFERROR(INDEX('Jan 2019'!$G$3:$BK$160,MATCH('Buying nGRPs'!$A68,'Jan 2019'!$A$3:$A$157,0),MATCH('Buying nGRPs'!AX$9,'Jan 2019'!$G$1:$BK$1,0))/SUMIFS(Summary!$D:$D,Summary!$A:$A,'Buying nGRPs'!$A68),"")</f>
        <v/>
      </c>
      <c r="AY68" s="158" t="str">
        <f>IFERROR(INDEX('Jan 2019'!$G$3:$BK$160,MATCH('Buying nGRPs'!$A68,'Jan 2019'!$A$3:$A$157,0),MATCH('Buying nGRPs'!AY$9,'Jan 2019'!$G$1:$BK$1,0))/SUMIFS(Summary!$D:$D,Summary!$A:$A,'Buying nGRPs'!$A68),"")</f>
        <v/>
      </c>
      <c r="AZ68" s="158" t="str">
        <f>IFERROR(INDEX('Jan 2019'!$G$3:$BK$160,MATCH('Buying nGRPs'!$A68,'Jan 2019'!$A$3:$A$157,0),MATCH('Buying nGRPs'!AZ$9,'Jan 2019'!$G$1:$BK$1,0))/SUMIFS(Summary!$D:$D,Summary!$A:$A,'Buying nGRPs'!$A68),"")</f>
        <v/>
      </c>
      <c r="BA68" s="158" t="str">
        <f>IFERROR(INDEX('Jan 2019'!$G$3:$BK$160,MATCH('Buying nGRPs'!$A68,'Jan 2019'!$A$3:$A$157,0),MATCH('Buying nGRPs'!BA$9,'Jan 2019'!$G$1:$BK$1,0))/SUMIFS(Summary!$D:$D,Summary!$A:$A,'Buying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IFERROR(INDEX('Jan 2019'!$G$3:$BK$160,MATCH('Buying nGRPs'!$A69,'Jan 2019'!$A$3:$A$157,0),MATCH('Buying nGRPs'!G$9,'Jan 2019'!$G$1:$BK$1,0))/SUMIFS(Summary!$D:$D,Summary!$A:$A,'Buying nGRPs'!$A69),"")</f>
        <v/>
      </c>
      <c r="H69" s="158" t="str">
        <f>IFERROR(INDEX('Jan 2019'!$G$3:$BK$160,MATCH('Buying nGRPs'!$A69,'Jan 2019'!$A$3:$A$157,0),MATCH('Buying nGRPs'!H$9,'Jan 2019'!$G$1:$BK$1,0))/SUMIFS(Summary!$D:$D,Summary!$A:$A,'Buying nGRPs'!$A69),"")</f>
        <v/>
      </c>
      <c r="I69" s="158" t="str">
        <f>IFERROR(INDEX('Jan 2019'!$G$3:$BK$160,MATCH('Buying nGRPs'!$A69,'Jan 2019'!$A$3:$A$157,0),MATCH('Buying nGRPs'!I$9,'Jan 2019'!$G$1:$BK$1,0))/SUMIFS(Summary!$D:$D,Summary!$A:$A,'Buying nGRPs'!$A69),"")</f>
        <v/>
      </c>
      <c r="J69" s="158">
        <f>IFERROR(INDEX('Jan 2019'!$G$3:$BK$160,MATCH('Buying nGRPs'!$A69,'Jan 2019'!$A$3:$A$157,0),MATCH('Buying nGRPs'!J$9,'Jan 2019'!$G$1:$BK$1,0))/SUMIFS(Summary!$D:$D,Summary!$A:$A,'Buying nGRPs'!$A69),"")</f>
        <v>0</v>
      </c>
      <c r="K69" s="158" t="str">
        <f>IFERROR(INDEX('Jan 2019'!$G$3:$BK$160,MATCH('Buying nGRPs'!$A69,'Jan 2019'!$A$3:$A$157,0),MATCH('Buying nGRPs'!K$9,'Jan 2019'!$G$1:$BK$1,0))/SUMIFS(Summary!$D:$D,Summary!$A:$A,'Buying nGRPs'!$A69),"")</f>
        <v/>
      </c>
      <c r="L69" s="158" t="str">
        <f>IFERROR(INDEX('Jan 2019'!$G$3:$BK$160,MATCH('Buying nGRPs'!$A69,'Jan 2019'!$A$3:$A$157,0),MATCH('Buying nGRPs'!L$9,'Jan 2019'!$G$1:$BK$1,0))/SUMIFS(Summary!$D:$D,Summary!$A:$A,'Buying nGRPs'!$A69),"")</f>
        <v/>
      </c>
      <c r="M69" s="158" t="str">
        <f>IFERROR(INDEX('Jan 2019'!$G$3:$BK$160,MATCH('Buying nGRPs'!$A69,'Jan 2019'!$A$3:$A$157,0),MATCH('Buying nGRPs'!M$9,'Jan 2019'!$G$1:$BK$1,0))/SUMIFS(Summary!$D:$D,Summary!$A:$A,'Buying nGRPs'!$A69),"")</f>
        <v/>
      </c>
      <c r="N69" s="158" t="str">
        <f>IFERROR(INDEX('Jan 2019'!$G$3:$BK$160,MATCH('Buying nGRPs'!$A69,'Jan 2019'!$A$3:$A$157,0),MATCH('Buying nGRPs'!N$9,'Jan 2019'!$G$1:$BK$1,0))/SUMIFS(Summary!$D:$D,Summary!$A:$A,'Buying nGRPs'!$A69),"")</f>
        <v/>
      </c>
      <c r="O69" s="158" t="str">
        <f>IFERROR(INDEX('Jan 2019'!$G$3:$BK$160,MATCH('Buying nGRPs'!$A69,'Jan 2019'!$A$3:$A$157,0),MATCH('Buying nGRPs'!O$9,'Jan 2019'!$G$1:$BK$1,0))/SUMIFS(Summary!$D:$D,Summary!$A:$A,'Buying nGRPs'!$A69),"")</f>
        <v/>
      </c>
      <c r="P69" s="158" t="str">
        <f>IFERROR(INDEX('Jan 2019'!$G$3:$BK$160,MATCH('Buying nGRPs'!$A69,'Jan 2019'!$A$3:$A$157,0),MATCH('Buying nGRPs'!P$9,'Jan 2019'!$G$1:$BK$1,0))/SUMIFS(Summary!$D:$D,Summary!$A:$A,'Buying nGRPs'!$A69),"")</f>
        <v/>
      </c>
      <c r="Q69" s="158" t="str">
        <f>IFERROR(INDEX('Jan 2019'!$G$3:$BK$160,MATCH('Buying nGRPs'!$A69,'Jan 2019'!$A$3:$A$157,0),MATCH('Buying nGRPs'!Q$9,'Jan 2019'!$G$1:$BK$1,0))/SUMIFS(Summary!$D:$D,Summary!$A:$A,'Buying nGRPs'!$A69),"")</f>
        <v/>
      </c>
      <c r="R69" s="158" t="str">
        <f>IFERROR(INDEX('Jan 2019'!$G$3:$BK$160,MATCH('Buying nGRPs'!$A69,'Jan 2019'!$A$3:$A$157,0),MATCH('Buying nGRPs'!R$9,'Jan 2019'!$G$1:$BK$1,0))/SUMIFS(Summary!$D:$D,Summary!$A:$A,'Buying nGRPs'!$A69),"")</f>
        <v/>
      </c>
      <c r="S69" s="158" t="str">
        <f>IFERROR(INDEX('Jan 2019'!$G$3:$BK$160,MATCH('Buying nGRPs'!$A69,'Jan 2019'!$A$3:$A$157,0),MATCH('Buying nGRPs'!S$9,'Jan 2019'!$G$1:$BK$1,0))/SUMIFS(Summary!$D:$D,Summary!$A:$A,'Buying nGRPs'!$A69),"")</f>
        <v/>
      </c>
      <c r="T69" s="158" t="str">
        <f>IFERROR(INDEX('Jan 2019'!$G$3:$BK$160,MATCH('Buying nGRPs'!$A69,'Jan 2019'!$A$3:$A$157,0),MATCH('Buying nGRPs'!T$9,'Jan 2019'!$G$1:$BK$1,0))/SUMIFS(Summary!$D:$D,Summary!$A:$A,'Buying nGRPs'!$A69),"")</f>
        <v/>
      </c>
      <c r="U69" s="158" t="str">
        <f>IFERROR(INDEX('Jan 2019'!$G$3:$BK$160,MATCH('Buying nGRPs'!$A69,'Jan 2019'!$A$3:$A$157,0),MATCH('Buying nGRPs'!U$9,'Jan 2019'!$G$1:$BK$1,0))/SUMIFS(Summary!$D:$D,Summary!$A:$A,'Buying nGRPs'!$A69),"")</f>
        <v/>
      </c>
      <c r="V69" s="158" t="str">
        <f>IFERROR(INDEX('Jan 2019'!$G$3:$BK$160,MATCH('Buying nGRPs'!$A69,'Jan 2019'!$A$3:$A$157,0),MATCH('Buying nGRPs'!V$9,'Jan 2019'!$G$1:$BK$1,0))/SUMIFS(Summary!$D:$D,Summary!$A:$A,'Buying nGRPs'!$A69),"")</f>
        <v/>
      </c>
      <c r="W69" s="158" t="str">
        <f>IFERROR(INDEX('Jan 2019'!$G$3:$BK$160,MATCH('Buying nGRPs'!$A69,'Jan 2019'!$A$3:$A$157,0),MATCH('Buying nGRPs'!W$9,'Jan 2019'!$G$1:$BK$1,0))/SUMIFS(Summary!$D:$D,Summary!$A:$A,'Buying nGRPs'!$A69),"")</f>
        <v/>
      </c>
      <c r="X69" s="158" t="str">
        <f>IFERROR(INDEX('Jan 2019'!$G$3:$BK$160,MATCH('Buying nGRPs'!$A69,'Jan 2019'!$A$3:$A$157,0),MATCH('Buying nGRPs'!X$9,'Jan 2019'!$G$1:$BK$1,0))/SUMIFS(Summary!$D:$D,Summary!$A:$A,'Buying nGRPs'!$A69),"")</f>
        <v/>
      </c>
      <c r="Y69" s="158" t="str">
        <f>IFERROR(INDEX('Jan 2019'!$G$3:$BK$160,MATCH('Buying nGRPs'!$A69,'Jan 2019'!$A$3:$A$157,0),MATCH('Buying nGRPs'!Y$9,'Jan 2019'!$G$1:$BK$1,0))/SUMIFS(Summary!$D:$D,Summary!$A:$A,'Buying nGRPs'!$A69),"")</f>
        <v/>
      </c>
      <c r="Z69" s="158" t="str">
        <f>IFERROR(INDEX('Jan 2019'!$G$3:$BK$160,MATCH('Buying nGRPs'!$A69,'Jan 2019'!$A$3:$A$157,0),MATCH('Buying nGRPs'!Z$9,'Jan 2019'!$G$1:$BK$1,0))/SUMIFS(Summary!$D:$D,Summary!$A:$A,'Buying nGRPs'!$A69),"")</f>
        <v/>
      </c>
      <c r="AA69" s="158" t="str">
        <f>IFERROR(INDEX('Jan 2019'!$G$3:$BK$160,MATCH('Buying nGRPs'!$A69,'Jan 2019'!$A$3:$A$157,0),MATCH('Buying nGRPs'!AA$9,'Jan 2019'!$G$1:$BK$1,0))/SUMIFS(Summary!$D:$D,Summary!$A:$A,'Buying nGRPs'!$A69),"")</f>
        <v/>
      </c>
      <c r="AB69" s="158" t="str">
        <f>IFERROR(INDEX('Jan 2019'!$G$3:$BK$160,MATCH('Buying nGRPs'!$A69,'Jan 2019'!$A$3:$A$157,0),MATCH('Buying nGRPs'!AB$9,'Jan 2019'!$G$1:$BK$1,0))/SUMIFS(Summary!$D:$D,Summary!$A:$A,'Buying nGRPs'!$A69),"")</f>
        <v/>
      </c>
      <c r="AC69" s="158">
        <f>IFERROR(INDEX('Jan 2019'!$G$3:$BK$160,MATCH('Buying nGRPs'!$A69,'Jan 2019'!$A$3:$A$157,0),MATCH('Buying nGRPs'!AC$9,'Jan 2019'!$G$1:$BK$1,0))/SUMIFS(Summary!$D:$D,Summary!$A:$A,'Buying nGRPs'!$A69),"")</f>
        <v>0</v>
      </c>
      <c r="AD69" s="158">
        <f>IFERROR(INDEX('Jan 2019'!$G$3:$BK$160,MATCH('Buying nGRPs'!$A69,'Jan 2019'!$A$3:$A$157,0),MATCH('Buying nGRPs'!AD$9,'Jan 2019'!$G$1:$BK$1,0))/SUMIFS(Summary!$D:$D,Summary!$A:$A,'Buying nGRPs'!$A69),"")</f>
        <v>0</v>
      </c>
      <c r="AE69" s="158" t="str">
        <f>IFERROR(INDEX('Jan 2019'!$G$3:$BK$160,MATCH('Buying nGRPs'!$A69,'Jan 2019'!$A$3:$A$157,0),MATCH('Buying nGRPs'!AE$9,'Jan 2019'!$G$1:$BK$1,0))/SUMIFS(Summary!$D:$D,Summary!$A:$A,'Buying nGRPs'!$A69),"")</f>
        <v/>
      </c>
      <c r="AF69" s="158" t="str">
        <f>IFERROR(INDEX('Jan 2019'!$G$3:$BK$160,MATCH('Buying nGRPs'!$A69,'Jan 2019'!$A$3:$A$157,0),MATCH('Buying nGRPs'!AF$9,'Jan 2019'!$G$1:$BK$1,0))/SUMIFS(Summary!$D:$D,Summary!$A:$A,'Buying nGRPs'!$A69),"")</f>
        <v/>
      </c>
      <c r="AG69" s="158" t="str">
        <f>IFERROR(INDEX('Jan 2019'!$G$3:$BK$160,MATCH('Buying nGRPs'!$A69,'Jan 2019'!$A$3:$A$157,0),MATCH('Buying nGRPs'!AG$9,'Jan 2019'!$G$1:$BK$1,0))/SUMIFS(Summary!$D:$D,Summary!$A:$A,'Buying nGRPs'!$A69),"")</f>
        <v/>
      </c>
      <c r="AH69" s="158">
        <f>IFERROR(INDEX('Jan 2019'!$G$3:$BK$160,MATCH('Buying nGRPs'!$A69,'Jan 2019'!$A$3:$A$157,0),MATCH('Buying nGRPs'!AH$9,'Jan 2019'!$G$1:$BK$1,0))/SUMIFS(Summary!$D:$D,Summary!$A:$A,'Buying nGRPs'!$A69),"")</f>
        <v>0</v>
      </c>
      <c r="AI69" s="158" t="str">
        <f>IFERROR(INDEX('Jan 2019'!$G$3:$BK$160,MATCH('Buying nGRPs'!$A69,'Jan 2019'!$A$3:$A$157,0),MATCH('Buying nGRPs'!AI$9,'Jan 2019'!$G$1:$BK$1,0))/SUMIFS(Summary!$D:$D,Summary!$A:$A,'Buying nGRPs'!$A69),"")</f>
        <v/>
      </c>
      <c r="AJ69" s="158" t="str">
        <f>IFERROR(INDEX('Jan 2019'!$G$3:$BK$160,MATCH('Buying nGRPs'!$A69,'Jan 2019'!$A$3:$A$157,0),MATCH('Buying nGRPs'!AJ$9,'Jan 2019'!$G$1:$BK$1,0))/SUMIFS(Summary!$D:$D,Summary!$A:$A,'Buying nGRPs'!$A69),"")</f>
        <v/>
      </c>
      <c r="AK69" s="158">
        <f>IFERROR(INDEX('Jan 2019'!$G$3:$BK$160,MATCH('Buying nGRPs'!$A69,'Jan 2019'!$A$3:$A$157,0),MATCH('Buying nGRPs'!AK$9,'Jan 2019'!$G$1:$BK$1,0))/SUMIFS(Summary!$D:$D,Summary!$A:$A,'Buying nGRPs'!$A69),"")</f>
        <v>0</v>
      </c>
      <c r="AL69" s="158">
        <f>IFERROR(INDEX('Jan 2019'!$G$3:$BK$160,MATCH('Buying nGRPs'!$A69,'Jan 2019'!$A$3:$A$157,0),MATCH('Buying nGRPs'!AL$9,'Jan 2019'!$G$1:$BK$1,0))/SUMIFS(Summary!$D:$D,Summary!$A:$A,'Buying nGRPs'!$A69),"")</f>
        <v>0</v>
      </c>
      <c r="AM69" s="158" t="str">
        <f>IFERROR(INDEX('Jan 2019'!$G$3:$BK$160,MATCH('Buying nGRPs'!$A69,'Jan 2019'!$A$3:$A$157,0),MATCH('Buying nGRPs'!AM$9,'Jan 2019'!$G$1:$BK$1,0))/SUMIFS(Summary!$D:$D,Summary!$A:$A,'Buying nGRPs'!$A69),"")</f>
        <v/>
      </c>
      <c r="AN69" s="158">
        <f>IFERROR(INDEX('Jan 2019'!$G$3:$BK$160,MATCH('Buying nGRPs'!$A69,'Jan 2019'!$A$3:$A$157,0),MATCH('Buying nGRPs'!AN$9,'Jan 2019'!$G$1:$BK$1,0))/SUMIFS(Summary!$D:$D,Summary!$A:$A,'Buying nGRPs'!$A69),"")</f>
        <v>0</v>
      </c>
      <c r="AO69" s="158">
        <f>IFERROR(INDEX('Jan 2019'!$G$3:$BK$160,MATCH('Buying nGRPs'!$A69,'Jan 2019'!$A$3:$A$157,0),MATCH('Buying nGRPs'!AO$9,'Jan 2019'!$G$1:$BK$1,0))/SUMIFS(Summary!$D:$D,Summary!$A:$A,'Buying nGRPs'!$A69),"")</f>
        <v>0</v>
      </c>
      <c r="AP69" s="158" t="str">
        <f>IFERROR(INDEX('Jan 2019'!$G$3:$BK$160,MATCH('Buying nGRPs'!$A69,'Jan 2019'!$A$3:$A$157,0),MATCH('Buying nGRPs'!AP$9,'Jan 2019'!$G$1:$BK$1,0))/SUMIFS(Summary!$D:$D,Summary!$A:$A,'Buying nGRPs'!$A69),"")</f>
        <v/>
      </c>
      <c r="AQ69" s="158" t="str">
        <f>IFERROR(INDEX('Jan 2019'!$G$3:$BK$160,MATCH('Buying nGRPs'!$A69,'Jan 2019'!$A$3:$A$157,0),MATCH('Buying nGRPs'!AQ$9,'Jan 2019'!$G$1:$BK$1,0))/SUMIFS(Summary!$D:$D,Summary!$A:$A,'Buying nGRPs'!$A69),"")</f>
        <v/>
      </c>
      <c r="AR69" s="158">
        <f>IFERROR(INDEX('Jan 2019'!$G$3:$BK$160,MATCH('Buying nGRPs'!$A69,'Jan 2019'!$A$3:$A$157,0),MATCH('Buying nGRPs'!AR$9,'Jan 2019'!$G$1:$BK$1,0))/SUMIFS(Summary!$D:$D,Summary!$A:$A,'Buying nGRPs'!$A69),"")</f>
        <v>0</v>
      </c>
      <c r="AS69" s="158" t="str">
        <f>IFERROR(INDEX('Jan 2019'!$G$3:$BK$160,MATCH('Buying nGRPs'!$A69,'Jan 2019'!$A$3:$A$157,0),MATCH('Buying nGRPs'!AS$9,'Jan 2019'!$G$1:$BK$1,0))/SUMIFS(Summary!$D:$D,Summary!$A:$A,'Buying nGRPs'!$A69),"")</f>
        <v/>
      </c>
      <c r="AT69" s="158" t="str">
        <f>IFERROR(INDEX('Jan 2019'!$G$3:$BK$160,MATCH('Buying nGRPs'!$A69,'Jan 2019'!$A$3:$A$157,0),MATCH('Buying nGRPs'!AT$9,'Jan 2019'!$G$1:$BK$1,0))/SUMIFS(Summary!$D:$D,Summary!$A:$A,'Buying nGRPs'!$A69),"")</f>
        <v/>
      </c>
      <c r="AU69" s="158" t="str">
        <f>IFERROR(INDEX('Jan 2019'!$G$3:$BK$160,MATCH('Buying nGRPs'!$A69,'Jan 2019'!$A$3:$A$157,0),MATCH('Buying nGRPs'!AU$9,'Jan 2019'!$G$1:$BK$1,0))/SUMIFS(Summary!$D:$D,Summary!$A:$A,'Buying nGRPs'!$A69),"")</f>
        <v/>
      </c>
      <c r="AV69" s="158" t="str">
        <f>IFERROR(INDEX('Jan 2019'!$G$3:$BK$160,MATCH('Buying nGRPs'!$A69,'Jan 2019'!$A$3:$A$157,0),MATCH('Buying nGRPs'!AV$9,'Jan 2019'!$G$1:$BK$1,0))/SUMIFS(Summary!$D:$D,Summary!$A:$A,'Buying nGRPs'!$A69),"")</f>
        <v/>
      </c>
      <c r="AW69" s="158" t="str">
        <f>IFERROR(INDEX('Jan 2019'!$G$3:$BK$160,MATCH('Buying nGRPs'!$A69,'Jan 2019'!$A$3:$A$157,0),MATCH('Buying nGRPs'!AW$9,'Jan 2019'!$G$1:$BK$1,0))/SUMIFS(Summary!$D:$D,Summary!$A:$A,'Buying nGRPs'!$A69),"")</f>
        <v/>
      </c>
      <c r="AX69" s="158">
        <f>IFERROR(INDEX('Jan 2019'!$G$3:$BK$160,MATCH('Buying nGRPs'!$A69,'Jan 2019'!$A$3:$A$157,0),MATCH('Buying nGRPs'!AX$9,'Jan 2019'!$G$1:$BK$1,0))/SUMIFS(Summary!$D:$D,Summary!$A:$A,'Buying nGRPs'!$A69),"")</f>
        <v>0</v>
      </c>
      <c r="AY69" s="158">
        <f>IFERROR(INDEX('Jan 2019'!$G$3:$BK$160,MATCH('Buying nGRPs'!$A69,'Jan 2019'!$A$3:$A$157,0),MATCH('Buying nGRPs'!AY$9,'Jan 2019'!$G$1:$BK$1,0))/SUMIFS(Summary!$D:$D,Summary!$A:$A,'Buying nGRPs'!$A69),"")</f>
        <v>0</v>
      </c>
      <c r="AZ69" s="158">
        <f>IFERROR(INDEX('Jan 2019'!$G$3:$BK$160,MATCH('Buying nGRPs'!$A69,'Jan 2019'!$A$3:$A$157,0),MATCH('Buying nGRPs'!AZ$9,'Jan 2019'!$G$1:$BK$1,0))/SUMIFS(Summary!$D:$D,Summary!$A:$A,'Buying nGRPs'!$A69),"")</f>
        <v>0</v>
      </c>
      <c r="BA69" s="158">
        <f>IFERROR(INDEX('Jan 2019'!$G$3:$BK$160,MATCH('Buying nGRPs'!$A69,'Jan 2019'!$A$3:$A$157,0),MATCH('Buying nGRPs'!BA$9,'Jan 2019'!$G$1:$BK$1,0))/SUMIFS(Summary!$D:$D,Summary!$A:$A,'Buying nGRPs'!$A69),"")</f>
        <v>0</v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IFERROR(INDEX('Jan 2019'!$G$3:$BK$160,MATCH('Buying nGRPs'!$A70,'Jan 2019'!$A$3:$A$157,0),MATCH('Buying nGRPs'!G$9,'Jan 2019'!$G$1:$BK$1,0))/SUMIFS(Summary!$D:$D,Summary!$A:$A,'Buying nGRPs'!$A70),"")</f>
        <v/>
      </c>
      <c r="H70" s="158" t="str">
        <f>IFERROR(INDEX('Jan 2019'!$G$3:$BK$160,MATCH('Buying nGRPs'!$A70,'Jan 2019'!$A$3:$A$157,0),MATCH('Buying nGRPs'!H$9,'Jan 2019'!$G$1:$BK$1,0))/SUMIFS(Summary!$D:$D,Summary!$A:$A,'Buying nGRPs'!$A70),"")</f>
        <v/>
      </c>
      <c r="I70" s="158" t="str">
        <f>IFERROR(INDEX('Jan 2019'!$G$3:$BK$160,MATCH('Buying nGRPs'!$A70,'Jan 2019'!$A$3:$A$157,0),MATCH('Buying nGRPs'!I$9,'Jan 2019'!$G$1:$BK$1,0))/SUMIFS(Summary!$D:$D,Summary!$A:$A,'Buying nGRPs'!$A70),"")</f>
        <v/>
      </c>
      <c r="J70" s="158" t="str">
        <f>IFERROR(INDEX('Jan 2019'!$G$3:$BK$160,MATCH('Buying nGRPs'!$A70,'Jan 2019'!$A$3:$A$157,0),MATCH('Buying nGRPs'!J$9,'Jan 2019'!$G$1:$BK$1,0))/SUMIFS(Summary!$D:$D,Summary!$A:$A,'Buying nGRPs'!$A70),"")</f>
        <v/>
      </c>
      <c r="K70" s="158" t="str">
        <f>IFERROR(INDEX('Jan 2019'!$G$3:$BK$160,MATCH('Buying nGRPs'!$A70,'Jan 2019'!$A$3:$A$157,0),MATCH('Buying nGRPs'!K$9,'Jan 2019'!$G$1:$BK$1,0))/SUMIFS(Summary!$D:$D,Summary!$A:$A,'Buying nGRPs'!$A70),"")</f>
        <v/>
      </c>
      <c r="L70" s="158" t="str">
        <f>IFERROR(INDEX('Jan 2019'!$G$3:$BK$160,MATCH('Buying nGRPs'!$A70,'Jan 2019'!$A$3:$A$157,0),MATCH('Buying nGRPs'!L$9,'Jan 2019'!$G$1:$BK$1,0))/SUMIFS(Summary!$D:$D,Summary!$A:$A,'Buying nGRPs'!$A70),"")</f>
        <v/>
      </c>
      <c r="M70" s="158" t="str">
        <f>IFERROR(INDEX('Jan 2019'!$G$3:$BK$160,MATCH('Buying nGRPs'!$A70,'Jan 2019'!$A$3:$A$157,0),MATCH('Buying nGRPs'!M$9,'Jan 2019'!$G$1:$BK$1,0))/SUMIFS(Summary!$D:$D,Summary!$A:$A,'Buying nGRPs'!$A70),"")</f>
        <v/>
      </c>
      <c r="N70" s="158" t="str">
        <f>IFERROR(INDEX('Jan 2019'!$G$3:$BK$160,MATCH('Buying nGRPs'!$A70,'Jan 2019'!$A$3:$A$157,0),MATCH('Buying nGRPs'!N$9,'Jan 2019'!$G$1:$BK$1,0))/SUMIFS(Summary!$D:$D,Summary!$A:$A,'Buying nGRPs'!$A70),"")</f>
        <v/>
      </c>
      <c r="O70" s="158" t="str">
        <f>IFERROR(INDEX('Jan 2019'!$G$3:$BK$160,MATCH('Buying nGRPs'!$A70,'Jan 2019'!$A$3:$A$157,0),MATCH('Buying nGRPs'!O$9,'Jan 2019'!$G$1:$BK$1,0))/SUMIFS(Summary!$D:$D,Summary!$A:$A,'Buying nGRPs'!$A70),"")</f>
        <v/>
      </c>
      <c r="P70" s="158" t="str">
        <f>IFERROR(INDEX('Jan 2019'!$G$3:$BK$160,MATCH('Buying nGRPs'!$A70,'Jan 2019'!$A$3:$A$157,0),MATCH('Buying nGRPs'!P$9,'Jan 2019'!$G$1:$BK$1,0))/SUMIFS(Summary!$D:$D,Summary!$A:$A,'Buying nGRPs'!$A70),"")</f>
        <v/>
      </c>
      <c r="Q70" s="158" t="str">
        <f>IFERROR(INDEX('Jan 2019'!$G$3:$BK$160,MATCH('Buying nGRPs'!$A70,'Jan 2019'!$A$3:$A$157,0),MATCH('Buying nGRPs'!Q$9,'Jan 2019'!$G$1:$BK$1,0))/SUMIFS(Summary!$D:$D,Summary!$A:$A,'Buying nGRPs'!$A70),"")</f>
        <v/>
      </c>
      <c r="R70" s="158" t="str">
        <f>IFERROR(INDEX('Jan 2019'!$G$3:$BK$160,MATCH('Buying nGRPs'!$A70,'Jan 2019'!$A$3:$A$157,0),MATCH('Buying nGRPs'!R$9,'Jan 2019'!$G$1:$BK$1,0))/SUMIFS(Summary!$D:$D,Summary!$A:$A,'Buying nGRPs'!$A70),"")</f>
        <v/>
      </c>
      <c r="S70" s="158" t="str">
        <f>IFERROR(INDEX('Jan 2019'!$G$3:$BK$160,MATCH('Buying nGRPs'!$A70,'Jan 2019'!$A$3:$A$157,0),MATCH('Buying nGRPs'!S$9,'Jan 2019'!$G$1:$BK$1,0))/SUMIFS(Summary!$D:$D,Summary!$A:$A,'Buying nGRPs'!$A70),"")</f>
        <v/>
      </c>
      <c r="T70" s="158" t="str">
        <f>IFERROR(INDEX('Jan 2019'!$G$3:$BK$160,MATCH('Buying nGRPs'!$A70,'Jan 2019'!$A$3:$A$157,0),MATCH('Buying nGRPs'!T$9,'Jan 2019'!$G$1:$BK$1,0))/SUMIFS(Summary!$D:$D,Summary!$A:$A,'Buying nGRPs'!$A70),"")</f>
        <v/>
      </c>
      <c r="U70" s="158" t="str">
        <f>IFERROR(INDEX('Jan 2019'!$G$3:$BK$160,MATCH('Buying nGRPs'!$A70,'Jan 2019'!$A$3:$A$157,0),MATCH('Buying nGRPs'!U$9,'Jan 2019'!$G$1:$BK$1,0))/SUMIFS(Summary!$D:$D,Summary!$A:$A,'Buying nGRPs'!$A70),"")</f>
        <v/>
      </c>
      <c r="V70" s="158" t="str">
        <f>IFERROR(INDEX('Jan 2019'!$G$3:$BK$160,MATCH('Buying nGRPs'!$A70,'Jan 2019'!$A$3:$A$157,0),MATCH('Buying nGRPs'!V$9,'Jan 2019'!$G$1:$BK$1,0))/SUMIFS(Summary!$D:$D,Summary!$A:$A,'Buying nGRPs'!$A70),"")</f>
        <v/>
      </c>
      <c r="W70" s="158" t="str">
        <f>IFERROR(INDEX('Jan 2019'!$G$3:$BK$160,MATCH('Buying nGRPs'!$A70,'Jan 2019'!$A$3:$A$157,0),MATCH('Buying nGRPs'!W$9,'Jan 2019'!$G$1:$BK$1,0))/SUMIFS(Summary!$D:$D,Summary!$A:$A,'Buying nGRPs'!$A70),"")</f>
        <v/>
      </c>
      <c r="X70" s="158" t="str">
        <f>IFERROR(INDEX('Jan 2019'!$G$3:$BK$160,MATCH('Buying nGRPs'!$A70,'Jan 2019'!$A$3:$A$157,0),MATCH('Buying nGRPs'!X$9,'Jan 2019'!$G$1:$BK$1,0))/SUMIFS(Summary!$D:$D,Summary!$A:$A,'Buying nGRPs'!$A70),"")</f>
        <v/>
      </c>
      <c r="Y70" s="158" t="str">
        <f>IFERROR(INDEX('Jan 2019'!$G$3:$BK$160,MATCH('Buying nGRPs'!$A70,'Jan 2019'!$A$3:$A$157,0),MATCH('Buying nGRPs'!Y$9,'Jan 2019'!$G$1:$BK$1,0))/SUMIFS(Summary!$D:$D,Summary!$A:$A,'Buying nGRPs'!$A70),"")</f>
        <v/>
      </c>
      <c r="Z70" s="158" t="str">
        <f>IFERROR(INDEX('Jan 2019'!$G$3:$BK$160,MATCH('Buying nGRPs'!$A70,'Jan 2019'!$A$3:$A$157,0),MATCH('Buying nGRPs'!Z$9,'Jan 2019'!$G$1:$BK$1,0))/SUMIFS(Summary!$D:$D,Summary!$A:$A,'Buying nGRPs'!$A70),"")</f>
        <v/>
      </c>
      <c r="AA70" s="158" t="str">
        <f>IFERROR(INDEX('Jan 2019'!$G$3:$BK$160,MATCH('Buying nGRPs'!$A70,'Jan 2019'!$A$3:$A$157,0),MATCH('Buying nGRPs'!AA$9,'Jan 2019'!$G$1:$BK$1,0))/SUMIFS(Summary!$D:$D,Summary!$A:$A,'Buying nGRPs'!$A70),"")</f>
        <v/>
      </c>
      <c r="AB70" s="158" t="str">
        <f>IFERROR(INDEX('Jan 2019'!$G$3:$BK$160,MATCH('Buying nGRPs'!$A70,'Jan 2019'!$A$3:$A$157,0),MATCH('Buying nGRPs'!AB$9,'Jan 2019'!$G$1:$BK$1,0))/SUMIFS(Summary!$D:$D,Summary!$A:$A,'Buying nGRPs'!$A70),"")</f>
        <v/>
      </c>
      <c r="AC70" s="158" t="str">
        <f>IFERROR(INDEX('Jan 2019'!$G$3:$BK$160,MATCH('Buying nGRPs'!$A70,'Jan 2019'!$A$3:$A$157,0),MATCH('Buying nGRPs'!AC$9,'Jan 2019'!$G$1:$BK$1,0))/SUMIFS(Summary!$D:$D,Summary!$A:$A,'Buying nGRPs'!$A70),"")</f>
        <v/>
      </c>
      <c r="AD70" s="158" t="str">
        <f>IFERROR(INDEX('Jan 2019'!$G$3:$BK$160,MATCH('Buying nGRPs'!$A70,'Jan 2019'!$A$3:$A$157,0),MATCH('Buying nGRPs'!AD$9,'Jan 2019'!$G$1:$BK$1,0))/SUMIFS(Summary!$D:$D,Summary!$A:$A,'Buying nGRPs'!$A70),"")</f>
        <v/>
      </c>
      <c r="AE70" s="158" t="str">
        <f>IFERROR(INDEX('Jan 2019'!$G$3:$BK$160,MATCH('Buying nGRPs'!$A70,'Jan 2019'!$A$3:$A$157,0),MATCH('Buying nGRPs'!AE$9,'Jan 2019'!$G$1:$BK$1,0))/SUMIFS(Summary!$D:$D,Summary!$A:$A,'Buying nGRPs'!$A70),"")</f>
        <v/>
      </c>
      <c r="AF70" s="158" t="str">
        <f>IFERROR(INDEX('Jan 2019'!$G$3:$BK$160,MATCH('Buying nGRPs'!$A70,'Jan 2019'!$A$3:$A$157,0),MATCH('Buying nGRPs'!AF$9,'Jan 2019'!$G$1:$BK$1,0))/SUMIFS(Summary!$D:$D,Summary!$A:$A,'Buying nGRPs'!$A70),"")</f>
        <v/>
      </c>
      <c r="AG70" s="158" t="str">
        <f>IFERROR(INDEX('Jan 2019'!$G$3:$BK$160,MATCH('Buying nGRPs'!$A70,'Jan 2019'!$A$3:$A$157,0),MATCH('Buying nGRPs'!AG$9,'Jan 2019'!$G$1:$BK$1,0))/SUMIFS(Summary!$D:$D,Summary!$A:$A,'Buying nGRPs'!$A70),"")</f>
        <v/>
      </c>
      <c r="AH70" s="158" t="str">
        <f>IFERROR(INDEX('Jan 2019'!$G$3:$BK$160,MATCH('Buying nGRPs'!$A70,'Jan 2019'!$A$3:$A$157,0),MATCH('Buying nGRPs'!AH$9,'Jan 2019'!$G$1:$BK$1,0))/SUMIFS(Summary!$D:$D,Summary!$A:$A,'Buying nGRPs'!$A70),"")</f>
        <v/>
      </c>
      <c r="AI70" s="158" t="str">
        <f>IFERROR(INDEX('Jan 2019'!$G$3:$BK$160,MATCH('Buying nGRPs'!$A70,'Jan 2019'!$A$3:$A$157,0),MATCH('Buying nGRPs'!AI$9,'Jan 2019'!$G$1:$BK$1,0))/SUMIFS(Summary!$D:$D,Summary!$A:$A,'Buying nGRPs'!$A70),"")</f>
        <v/>
      </c>
      <c r="AJ70" s="158" t="str">
        <f>IFERROR(INDEX('Jan 2019'!$G$3:$BK$160,MATCH('Buying nGRPs'!$A70,'Jan 2019'!$A$3:$A$157,0),MATCH('Buying nGRPs'!AJ$9,'Jan 2019'!$G$1:$BK$1,0))/SUMIFS(Summary!$D:$D,Summary!$A:$A,'Buying nGRPs'!$A70),"")</f>
        <v/>
      </c>
      <c r="AK70" s="158" t="str">
        <f>IFERROR(INDEX('Jan 2019'!$G$3:$BK$160,MATCH('Buying nGRPs'!$A70,'Jan 2019'!$A$3:$A$157,0),MATCH('Buying nGRPs'!AK$9,'Jan 2019'!$G$1:$BK$1,0))/SUMIFS(Summary!$D:$D,Summary!$A:$A,'Buying nGRPs'!$A70),"")</f>
        <v/>
      </c>
      <c r="AL70" s="158" t="str">
        <f>IFERROR(INDEX('Jan 2019'!$G$3:$BK$160,MATCH('Buying nGRPs'!$A70,'Jan 2019'!$A$3:$A$157,0),MATCH('Buying nGRPs'!AL$9,'Jan 2019'!$G$1:$BK$1,0))/SUMIFS(Summary!$D:$D,Summary!$A:$A,'Buying nGRPs'!$A70),"")</f>
        <v/>
      </c>
      <c r="AM70" s="158" t="str">
        <f>IFERROR(INDEX('Jan 2019'!$G$3:$BK$160,MATCH('Buying nGRPs'!$A70,'Jan 2019'!$A$3:$A$157,0),MATCH('Buying nGRPs'!AM$9,'Jan 2019'!$G$1:$BK$1,0))/SUMIFS(Summary!$D:$D,Summary!$A:$A,'Buying nGRPs'!$A70),"")</f>
        <v/>
      </c>
      <c r="AN70" s="158" t="str">
        <f>IFERROR(INDEX('Jan 2019'!$G$3:$BK$160,MATCH('Buying nGRPs'!$A70,'Jan 2019'!$A$3:$A$157,0),MATCH('Buying nGRPs'!AN$9,'Jan 2019'!$G$1:$BK$1,0))/SUMIFS(Summary!$D:$D,Summary!$A:$A,'Buying nGRPs'!$A70),"")</f>
        <v/>
      </c>
      <c r="AO70" s="158" t="str">
        <f>IFERROR(INDEX('Jan 2019'!$G$3:$BK$160,MATCH('Buying nGRPs'!$A70,'Jan 2019'!$A$3:$A$157,0),MATCH('Buying nGRPs'!AO$9,'Jan 2019'!$G$1:$BK$1,0))/SUMIFS(Summary!$D:$D,Summary!$A:$A,'Buying nGRPs'!$A70),"")</f>
        <v/>
      </c>
      <c r="AP70" s="158" t="str">
        <f>IFERROR(INDEX('Jan 2019'!$G$3:$BK$160,MATCH('Buying nGRPs'!$A70,'Jan 2019'!$A$3:$A$157,0),MATCH('Buying nGRPs'!AP$9,'Jan 2019'!$G$1:$BK$1,0))/SUMIFS(Summary!$D:$D,Summary!$A:$A,'Buying nGRPs'!$A70),"")</f>
        <v/>
      </c>
      <c r="AQ70" s="158" t="str">
        <f>IFERROR(INDEX('Jan 2019'!$G$3:$BK$160,MATCH('Buying nGRPs'!$A70,'Jan 2019'!$A$3:$A$157,0),MATCH('Buying nGRPs'!AQ$9,'Jan 2019'!$G$1:$BK$1,0))/SUMIFS(Summary!$D:$D,Summary!$A:$A,'Buying nGRPs'!$A70),"")</f>
        <v/>
      </c>
      <c r="AR70" s="158" t="str">
        <f>IFERROR(INDEX('Jan 2019'!$G$3:$BK$160,MATCH('Buying nGRPs'!$A70,'Jan 2019'!$A$3:$A$157,0),MATCH('Buying nGRPs'!AR$9,'Jan 2019'!$G$1:$BK$1,0))/SUMIFS(Summary!$D:$D,Summary!$A:$A,'Buying nGRPs'!$A70),"")</f>
        <v/>
      </c>
      <c r="AS70" s="158" t="str">
        <f>IFERROR(INDEX('Jan 2019'!$G$3:$BK$160,MATCH('Buying nGRPs'!$A70,'Jan 2019'!$A$3:$A$157,0),MATCH('Buying nGRPs'!AS$9,'Jan 2019'!$G$1:$BK$1,0))/SUMIFS(Summary!$D:$D,Summary!$A:$A,'Buying nGRPs'!$A70),"")</f>
        <v/>
      </c>
      <c r="AT70" s="158" t="str">
        <f>IFERROR(INDEX('Jan 2019'!$G$3:$BK$160,MATCH('Buying nGRPs'!$A70,'Jan 2019'!$A$3:$A$157,0),MATCH('Buying nGRPs'!AT$9,'Jan 2019'!$G$1:$BK$1,0))/SUMIFS(Summary!$D:$D,Summary!$A:$A,'Buying nGRPs'!$A70),"")</f>
        <v/>
      </c>
      <c r="AU70" s="158" t="str">
        <f>IFERROR(INDEX('Jan 2019'!$G$3:$BK$160,MATCH('Buying nGRPs'!$A70,'Jan 2019'!$A$3:$A$157,0),MATCH('Buying nGRPs'!AU$9,'Jan 2019'!$G$1:$BK$1,0))/SUMIFS(Summary!$D:$D,Summary!$A:$A,'Buying nGRPs'!$A70),"")</f>
        <v/>
      </c>
      <c r="AV70" s="158" t="str">
        <f>IFERROR(INDEX('Jan 2019'!$G$3:$BK$160,MATCH('Buying nGRPs'!$A70,'Jan 2019'!$A$3:$A$157,0),MATCH('Buying nGRPs'!AV$9,'Jan 2019'!$G$1:$BK$1,0))/SUMIFS(Summary!$D:$D,Summary!$A:$A,'Buying nGRPs'!$A70),"")</f>
        <v/>
      </c>
      <c r="AW70" s="158" t="str">
        <f>IFERROR(INDEX('Jan 2019'!$G$3:$BK$160,MATCH('Buying nGRPs'!$A70,'Jan 2019'!$A$3:$A$157,0),MATCH('Buying nGRPs'!AW$9,'Jan 2019'!$G$1:$BK$1,0))/SUMIFS(Summary!$D:$D,Summary!$A:$A,'Buying nGRPs'!$A70),"")</f>
        <v/>
      </c>
      <c r="AX70" s="158" t="str">
        <f>IFERROR(INDEX('Jan 2019'!$G$3:$BK$160,MATCH('Buying nGRPs'!$A70,'Jan 2019'!$A$3:$A$157,0),MATCH('Buying nGRPs'!AX$9,'Jan 2019'!$G$1:$BK$1,0))/SUMIFS(Summary!$D:$D,Summary!$A:$A,'Buying nGRPs'!$A70),"")</f>
        <v/>
      </c>
      <c r="AY70" s="158" t="str">
        <f>IFERROR(INDEX('Jan 2019'!$G$3:$BK$160,MATCH('Buying nGRPs'!$A70,'Jan 2019'!$A$3:$A$157,0),MATCH('Buying nGRPs'!AY$9,'Jan 2019'!$G$1:$BK$1,0))/SUMIFS(Summary!$D:$D,Summary!$A:$A,'Buying nGRPs'!$A70),"")</f>
        <v/>
      </c>
      <c r="AZ70" s="158" t="str">
        <f>IFERROR(INDEX('Jan 2019'!$G$3:$BK$160,MATCH('Buying nGRPs'!$A70,'Jan 2019'!$A$3:$A$157,0),MATCH('Buying nGRPs'!AZ$9,'Jan 2019'!$G$1:$BK$1,0))/SUMIFS(Summary!$D:$D,Summary!$A:$A,'Buying nGRPs'!$A70),"")</f>
        <v/>
      </c>
      <c r="BA70" s="158" t="str">
        <f>IFERROR(INDEX('Jan 2019'!$G$3:$BK$160,MATCH('Buying nGRPs'!$A70,'Jan 2019'!$A$3:$A$157,0),MATCH('Buying nGRPs'!BA$9,'Jan 2019'!$G$1:$BK$1,0))/SUMIFS(Summary!$D:$D,Summary!$A:$A,'Buying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0.2857142857142857</v>
      </c>
      <c r="C71" s="192">
        <f t="shared" si="63"/>
        <v>2.8571428571428569E-7</v>
      </c>
      <c r="D71" s="48">
        <f t="shared" si="59"/>
        <v>0</v>
      </c>
      <c r="E71" s="138">
        <f t="shared" si="60"/>
        <v>-0.2857142857142857</v>
      </c>
      <c r="F71" s="93" t="s">
        <v>85</v>
      </c>
      <c r="G71" s="158" t="str">
        <f>IFERROR(INDEX('Jan 2019'!$G$3:$BK$160,MATCH('Buying nGRPs'!$A71,'Jan 2019'!$A$3:$A$157,0),MATCH('Buying nGRPs'!G$9,'Jan 2019'!$G$1:$BK$1,0))/SUMIFS(Summary!$D:$D,Summary!$A:$A,'Buying nGRPs'!$A71),"")</f>
        <v/>
      </c>
      <c r="H71" s="158" t="str">
        <f>IFERROR(INDEX('Jan 2019'!$G$3:$BK$160,MATCH('Buying nGRPs'!$A71,'Jan 2019'!$A$3:$A$157,0),MATCH('Buying nGRPs'!H$9,'Jan 2019'!$G$1:$BK$1,0))/SUMIFS(Summary!$D:$D,Summary!$A:$A,'Buying nGRPs'!$A71),"")</f>
        <v/>
      </c>
      <c r="I71" s="158" t="str">
        <f>IFERROR(INDEX('Jan 2019'!$G$3:$BK$160,MATCH('Buying nGRPs'!$A71,'Jan 2019'!$A$3:$A$157,0),MATCH('Buying nGRPs'!I$9,'Jan 2019'!$G$1:$BK$1,0))/SUMIFS(Summary!$D:$D,Summary!$A:$A,'Buying nGRPs'!$A71),"")</f>
        <v/>
      </c>
      <c r="J71" s="158">
        <f>IFERROR(INDEX('Jan 2019'!$G$3:$BK$160,MATCH('Buying nGRPs'!$A71,'Jan 2019'!$A$3:$A$157,0),MATCH('Buying nGRPs'!J$9,'Jan 2019'!$G$1:$BK$1,0))/SUMIFS(Summary!$D:$D,Summary!$A:$A,'Buying nGRPs'!$A71),"")</f>
        <v>0</v>
      </c>
      <c r="K71" s="158" t="str">
        <f>IFERROR(INDEX('Jan 2019'!$G$3:$BK$160,MATCH('Buying nGRPs'!$A71,'Jan 2019'!$A$3:$A$157,0),MATCH('Buying nGRPs'!K$9,'Jan 2019'!$G$1:$BK$1,0))/SUMIFS(Summary!$D:$D,Summary!$A:$A,'Buying nGRPs'!$A71),"")</f>
        <v/>
      </c>
      <c r="L71" s="158" t="str">
        <f>IFERROR(INDEX('Jan 2019'!$G$3:$BK$160,MATCH('Buying nGRPs'!$A71,'Jan 2019'!$A$3:$A$157,0),MATCH('Buying nGRPs'!L$9,'Jan 2019'!$G$1:$BK$1,0))/SUMIFS(Summary!$D:$D,Summary!$A:$A,'Buying nGRPs'!$A71),"")</f>
        <v/>
      </c>
      <c r="M71" s="158" t="str">
        <f>IFERROR(INDEX('Jan 2019'!$G$3:$BK$160,MATCH('Buying nGRPs'!$A71,'Jan 2019'!$A$3:$A$157,0),MATCH('Buying nGRPs'!M$9,'Jan 2019'!$G$1:$BK$1,0))/SUMIFS(Summary!$D:$D,Summary!$A:$A,'Buying nGRPs'!$A71),"")</f>
        <v/>
      </c>
      <c r="N71" s="158" t="str">
        <f>IFERROR(INDEX('Jan 2019'!$G$3:$BK$160,MATCH('Buying nGRPs'!$A71,'Jan 2019'!$A$3:$A$157,0),MATCH('Buying nGRPs'!N$9,'Jan 2019'!$G$1:$BK$1,0))/SUMIFS(Summary!$D:$D,Summary!$A:$A,'Buying nGRPs'!$A71),"")</f>
        <v/>
      </c>
      <c r="O71" s="158" t="str">
        <f>IFERROR(INDEX('Jan 2019'!$G$3:$BK$160,MATCH('Buying nGRPs'!$A71,'Jan 2019'!$A$3:$A$157,0),MATCH('Buying nGRPs'!O$9,'Jan 2019'!$G$1:$BK$1,0))/SUMIFS(Summary!$D:$D,Summary!$A:$A,'Buying nGRPs'!$A71),"")</f>
        <v/>
      </c>
      <c r="P71" s="158" t="str">
        <f>IFERROR(INDEX('Jan 2019'!$G$3:$BK$160,MATCH('Buying nGRPs'!$A71,'Jan 2019'!$A$3:$A$157,0),MATCH('Buying nGRPs'!P$9,'Jan 2019'!$G$1:$BK$1,0))/SUMIFS(Summary!$D:$D,Summary!$A:$A,'Buying nGRPs'!$A71),"")</f>
        <v/>
      </c>
      <c r="Q71" s="158" t="str">
        <f>IFERROR(INDEX('Jan 2019'!$G$3:$BK$160,MATCH('Buying nGRPs'!$A71,'Jan 2019'!$A$3:$A$157,0),MATCH('Buying nGRPs'!Q$9,'Jan 2019'!$G$1:$BK$1,0))/SUMIFS(Summary!$D:$D,Summary!$A:$A,'Buying nGRPs'!$A71),"")</f>
        <v/>
      </c>
      <c r="R71" s="158" t="str">
        <f>IFERROR(INDEX('Jan 2019'!$G$3:$BK$160,MATCH('Buying nGRPs'!$A71,'Jan 2019'!$A$3:$A$157,0),MATCH('Buying nGRPs'!R$9,'Jan 2019'!$G$1:$BK$1,0))/SUMIFS(Summary!$D:$D,Summary!$A:$A,'Buying nGRPs'!$A71),"")</f>
        <v/>
      </c>
      <c r="S71" s="158" t="str">
        <f>IFERROR(INDEX('Jan 2019'!$G$3:$BK$160,MATCH('Buying nGRPs'!$A71,'Jan 2019'!$A$3:$A$157,0),MATCH('Buying nGRPs'!S$9,'Jan 2019'!$G$1:$BK$1,0))/SUMIFS(Summary!$D:$D,Summary!$A:$A,'Buying nGRPs'!$A71),"")</f>
        <v/>
      </c>
      <c r="T71" s="158" t="str">
        <f>IFERROR(INDEX('Jan 2019'!$G$3:$BK$160,MATCH('Buying nGRPs'!$A71,'Jan 2019'!$A$3:$A$157,0),MATCH('Buying nGRPs'!T$9,'Jan 2019'!$G$1:$BK$1,0))/SUMIFS(Summary!$D:$D,Summary!$A:$A,'Buying nGRPs'!$A71),"")</f>
        <v/>
      </c>
      <c r="U71" s="158" t="str">
        <f>IFERROR(INDEX('Jan 2019'!$G$3:$BK$160,MATCH('Buying nGRPs'!$A71,'Jan 2019'!$A$3:$A$157,0),MATCH('Buying nGRPs'!U$9,'Jan 2019'!$G$1:$BK$1,0))/SUMIFS(Summary!$D:$D,Summary!$A:$A,'Buying nGRPs'!$A71),"")</f>
        <v/>
      </c>
      <c r="V71" s="158" t="str">
        <f>IFERROR(INDEX('Jan 2019'!$G$3:$BK$160,MATCH('Buying nGRPs'!$A71,'Jan 2019'!$A$3:$A$157,0),MATCH('Buying nGRPs'!V$9,'Jan 2019'!$G$1:$BK$1,0))/SUMIFS(Summary!$D:$D,Summary!$A:$A,'Buying nGRPs'!$A71),"")</f>
        <v/>
      </c>
      <c r="W71" s="158" t="str">
        <f>IFERROR(INDEX('Jan 2019'!$G$3:$BK$160,MATCH('Buying nGRPs'!$A71,'Jan 2019'!$A$3:$A$157,0),MATCH('Buying nGRPs'!W$9,'Jan 2019'!$G$1:$BK$1,0))/SUMIFS(Summary!$D:$D,Summary!$A:$A,'Buying nGRPs'!$A71),"")</f>
        <v/>
      </c>
      <c r="X71" s="158" t="str">
        <f>IFERROR(INDEX('Jan 2019'!$G$3:$BK$160,MATCH('Buying nGRPs'!$A71,'Jan 2019'!$A$3:$A$157,0),MATCH('Buying nGRPs'!X$9,'Jan 2019'!$G$1:$BK$1,0))/SUMIFS(Summary!$D:$D,Summary!$A:$A,'Buying nGRPs'!$A71),"")</f>
        <v/>
      </c>
      <c r="Y71" s="158" t="str">
        <f>IFERROR(INDEX('Jan 2019'!$G$3:$BK$160,MATCH('Buying nGRPs'!$A71,'Jan 2019'!$A$3:$A$157,0),MATCH('Buying nGRPs'!Y$9,'Jan 2019'!$G$1:$BK$1,0))/SUMIFS(Summary!$D:$D,Summary!$A:$A,'Buying nGRPs'!$A71),"")</f>
        <v/>
      </c>
      <c r="Z71" s="158" t="str">
        <f>IFERROR(INDEX('Jan 2019'!$G$3:$BK$160,MATCH('Buying nGRPs'!$A71,'Jan 2019'!$A$3:$A$157,0),MATCH('Buying nGRPs'!Z$9,'Jan 2019'!$G$1:$BK$1,0))/SUMIFS(Summary!$D:$D,Summary!$A:$A,'Buying nGRPs'!$A71),"")</f>
        <v/>
      </c>
      <c r="AA71" s="158" t="str">
        <f>IFERROR(INDEX('Jan 2019'!$G$3:$BK$160,MATCH('Buying nGRPs'!$A71,'Jan 2019'!$A$3:$A$157,0),MATCH('Buying nGRPs'!AA$9,'Jan 2019'!$G$1:$BK$1,0))/SUMIFS(Summary!$D:$D,Summary!$A:$A,'Buying nGRPs'!$A71),"")</f>
        <v/>
      </c>
      <c r="AB71" s="158" t="str">
        <f>IFERROR(INDEX('Jan 2019'!$G$3:$BK$160,MATCH('Buying nGRPs'!$A71,'Jan 2019'!$A$3:$A$157,0),MATCH('Buying nGRPs'!AB$9,'Jan 2019'!$G$1:$BK$1,0))/SUMIFS(Summary!$D:$D,Summary!$A:$A,'Buying nGRPs'!$A71),"")</f>
        <v/>
      </c>
      <c r="AC71" s="158">
        <f>IFERROR(INDEX('Jan 2019'!$G$3:$BK$160,MATCH('Buying nGRPs'!$A71,'Jan 2019'!$A$3:$A$157,0),MATCH('Buying nGRPs'!AC$9,'Jan 2019'!$G$1:$BK$1,0))/SUMIFS(Summary!$D:$D,Summary!$A:$A,'Buying nGRPs'!$A71),"")</f>
        <v>0</v>
      </c>
      <c r="AD71" s="158">
        <f>IFERROR(INDEX('Jan 2019'!$G$3:$BK$160,MATCH('Buying nGRPs'!$A71,'Jan 2019'!$A$3:$A$157,0),MATCH('Buying nGRPs'!AD$9,'Jan 2019'!$G$1:$BK$1,0))/SUMIFS(Summary!$D:$D,Summary!$A:$A,'Buying nGRPs'!$A71),"")</f>
        <v>0</v>
      </c>
      <c r="AE71" s="158" t="str">
        <f>IFERROR(INDEX('Jan 2019'!$G$3:$BK$160,MATCH('Buying nGRPs'!$A71,'Jan 2019'!$A$3:$A$157,0),MATCH('Buying nGRPs'!AE$9,'Jan 2019'!$G$1:$BK$1,0))/SUMIFS(Summary!$D:$D,Summary!$A:$A,'Buying nGRPs'!$A71),"")</f>
        <v/>
      </c>
      <c r="AF71" s="158" t="str">
        <f>IFERROR(INDEX('Jan 2019'!$G$3:$BK$160,MATCH('Buying nGRPs'!$A71,'Jan 2019'!$A$3:$A$157,0),MATCH('Buying nGRPs'!AF$9,'Jan 2019'!$G$1:$BK$1,0))/SUMIFS(Summary!$D:$D,Summary!$A:$A,'Buying nGRPs'!$A71),"")</f>
        <v/>
      </c>
      <c r="AG71" s="158" t="str">
        <f>IFERROR(INDEX('Jan 2019'!$G$3:$BK$160,MATCH('Buying nGRPs'!$A71,'Jan 2019'!$A$3:$A$157,0),MATCH('Buying nGRPs'!AG$9,'Jan 2019'!$G$1:$BK$1,0))/SUMIFS(Summary!$D:$D,Summary!$A:$A,'Buying nGRPs'!$A71),"")</f>
        <v/>
      </c>
      <c r="AH71" s="158">
        <f>IFERROR(INDEX('Jan 2019'!$G$3:$BK$160,MATCH('Buying nGRPs'!$A71,'Jan 2019'!$A$3:$A$157,0),MATCH('Buying nGRPs'!AH$9,'Jan 2019'!$G$1:$BK$1,0))/SUMIFS(Summary!$D:$D,Summary!$A:$A,'Buying nGRPs'!$A71),"")</f>
        <v>0</v>
      </c>
      <c r="AI71" s="158" t="str">
        <f>IFERROR(INDEX('Jan 2019'!$G$3:$BK$160,MATCH('Buying nGRPs'!$A71,'Jan 2019'!$A$3:$A$157,0),MATCH('Buying nGRPs'!AI$9,'Jan 2019'!$G$1:$BK$1,0))/SUMIFS(Summary!$D:$D,Summary!$A:$A,'Buying nGRPs'!$A71),"")</f>
        <v/>
      </c>
      <c r="AJ71" s="158" t="str">
        <f>IFERROR(INDEX('Jan 2019'!$G$3:$BK$160,MATCH('Buying nGRPs'!$A71,'Jan 2019'!$A$3:$A$157,0),MATCH('Buying nGRPs'!AJ$9,'Jan 2019'!$G$1:$BK$1,0))/SUMIFS(Summary!$D:$D,Summary!$A:$A,'Buying nGRPs'!$A71),"")</f>
        <v/>
      </c>
      <c r="AK71" s="158">
        <f>IFERROR(INDEX('Jan 2019'!$G$3:$BK$160,MATCH('Buying nGRPs'!$A71,'Jan 2019'!$A$3:$A$157,0),MATCH('Buying nGRPs'!AK$9,'Jan 2019'!$G$1:$BK$1,0))/SUMIFS(Summary!$D:$D,Summary!$A:$A,'Buying nGRPs'!$A71),"")</f>
        <v>0.2857142857142857</v>
      </c>
      <c r="AL71" s="158">
        <f>IFERROR(INDEX('Jan 2019'!$G$3:$BK$160,MATCH('Buying nGRPs'!$A71,'Jan 2019'!$A$3:$A$157,0),MATCH('Buying nGRPs'!AL$9,'Jan 2019'!$G$1:$BK$1,0))/SUMIFS(Summary!$D:$D,Summary!$A:$A,'Buying nGRPs'!$A71),"")</f>
        <v>0</v>
      </c>
      <c r="AM71" s="158" t="str">
        <f>IFERROR(INDEX('Jan 2019'!$G$3:$BK$160,MATCH('Buying nGRPs'!$A71,'Jan 2019'!$A$3:$A$157,0),MATCH('Buying nGRPs'!AM$9,'Jan 2019'!$G$1:$BK$1,0))/SUMIFS(Summary!$D:$D,Summary!$A:$A,'Buying nGRPs'!$A71),"")</f>
        <v/>
      </c>
      <c r="AN71" s="158">
        <f>IFERROR(INDEX('Jan 2019'!$G$3:$BK$160,MATCH('Buying nGRPs'!$A71,'Jan 2019'!$A$3:$A$157,0),MATCH('Buying nGRPs'!AN$9,'Jan 2019'!$G$1:$BK$1,0))/SUMIFS(Summary!$D:$D,Summary!$A:$A,'Buying nGRPs'!$A71),"")</f>
        <v>0</v>
      </c>
      <c r="AO71" s="158">
        <f>IFERROR(INDEX('Jan 2019'!$G$3:$BK$160,MATCH('Buying nGRPs'!$A71,'Jan 2019'!$A$3:$A$157,0),MATCH('Buying nGRPs'!AO$9,'Jan 2019'!$G$1:$BK$1,0))/SUMIFS(Summary!$D:$D,Summary!$A:$A,'Buying nGRPs'!$A71),"")</f>
        <v>0</v>
      </c>
      <c r="AP71" s="158" t="str">
        <f>IFERROR(INDEX('Jan 2019'!$G$3:$BK$160,MATCH('Buying nGRPs'!$A71,'Jan 2019'!$A$3:$A$157,0),MATCH('Buying nGRPs'!AP$9,'Jan 2019'!$G$1:$BK$1,0))/SUMIFS(Summary!$D:$D,Summary!$A:$A,'Buying nGRPs'!$A71),"")</f>
        <v/>
      </c>
      <c r="AQ71" s="158" t="str">
        <f>IFERROR(INDEX('Jan 2019'!$G$3:$BK$160,MATCH('Buying nGRPs'!$A71,'Jan 2019'!$A$3:$A$157,0),MATCH('Buying nGRPs'!AQ$9,'Jan 2019'!$G$1:$BK$1,0))/SUMIFS(Summary!$D:$D,Summary!$A:$A,'Buying nGRPs'!$A71),"")</f>
        <v/>
      </c>
      <c r="AR71" s="158">
        <f>IFERROR(INDEX('Jan 2019'!$G$3:$BK$160,MATCH('Buying nGRPs'!$A71,'Jan 2019'!$A$3:$A$157,0),MATCH('Buying nGRPs'!AR$9,'Jan 2019'!$G$1:$BK$1,0))/SUMIFS(Summary!$D:$D,Summary!$A:$A,'Buying nGRPs'!$A71),"")</f>
        <v>0</v>
      </c>
      <c r="AS71" s="158" t="str">
        <f>IFERROR(INDEX('Jan 2019'!$G$3:$BK$160,MATCH('Buying nGRPs'!$A71,'Jan 2019'!$A$3:$A$157,0),MATCH('Buying nGRPs'!AS$9,'Jan 2019'!$G$1:$BK$1,0))/SUMIFS(Summary!$D:$D,Summary!$A:$A,'Buying nGRPs'!$A71),"")</f>
        <v/>
      </c>
      <c r="AT71" s="158" t="str">
        <f>IFERROR(INDEX('Jan 2019'!$G$3:$BK$160,MATCH('Buying nGRPs'!$A71,'Jan 2019'!$A$3:$A$157,0),MATCH('Buying nGRPs'!AT$9,'Jan 2019'!$G$1:$BK$1,0))/SUMIFS(Summary!$D:$D,Summary!$A:$A,'Buying nGRPs'!$A71),"")</f>
        <v/>
      </c>
      <c r="AU71" s="158" t="str">
        <f>IFERROR(INDEX('Jan 2019'!$G$3:$BK$160,MATCH('Buying nGRPs'!$A71,'Jan 2019'!$A$3:$A$157,0),MATCH('Buying nGRPs'!AU$9,'Jan 2019'!$G$1:$BK$1,0))/SUMIFS(Summary!$D:$D,Summary!$A:$A,'Buying nGRPs'!$A71),"")</f>
        <v/>
      </c>
      <c r="AV71" s="158" t="str">
        <f>IFERROR(INDEX('Jan 2019'!$G$3:$BK$160,MATCH('Buying nGRPs'!$A71,'Jan 2019'!$A$3:$A$157,0),MATCH('Buying nGRPs'!AV$9,'Jan 2019'!$G$1:$BK$1,0))/SUMIFS(Summary!$D:$D,Summary!$A:$A,'Buying nGRPs'!$A71),"")</f>
        <v/>
      </c>
      <c r="AW71" s="158" t="str">
        <f>IFERROR(INDEX('Jan 2019'!$G$3:$BK$160,MATCH('Buying nGRPs'!$A71,'Jan 2019'!$A$3:$A$157,0),MATCH('Buying nGRPs'!AW$9,'Jan 2019'!$G$1:$BK$1,0))/SUMIFS(Summary!$D:$D,Summary!$A:$A,'Buying nGRPs'!$A71),"")</f>
        <v/>
      </c>
      <c r="AX71" s="158">
        <f>IFERROR(INDEX('Jan 2019'!$G$3:$BK$160,MATCH('Buying nGRPs'!$A71,'Jan 2019'!$A$3:$A$157,0),MATCH('Buying nGRPs'!AX$9,'Jan 2019'!$G$1:$BK$1,0))/SUMIFS(Summary!$D:$D,Summary!$A:$A,'Buying nGRPs'!$A71),"")</f>
        <v>0</v>
      </c>
      <c r="AY71" s="158">
        <f>IFERROR(INDEX('Jan 2019'!$G$3:$BK$160,MATCH('Buying nGRPs'!$A71,'Jan 2019'!$A$3:$A$157,0),MATCH('Buying nGRPs'!AY$9,'Jan 2019'!$G$1:$BK$1,0))/SUMIFS(Summary!$D:$D,Summary!$A:$A,'Buying nGRPs'!$A71),"")</f>
        <v>0</v>
      </c>
      <c r="AZ71" s="158">
        <f>IFERROR(INDEX('Jan 2019'!$G$3:$BK$160,MATCH('Buying nGRPs'!$A71,'Jan 2019'!$A$3:$A$157,0),MATCH('Buying nGRPs'!AZ$9,'Jan 2019'!$G$1:$BK$1,0))/SUMIFS(Summary!$D:$D,Summary!$A:$A,'Buying nGRPs'!$A71),"")</f>
        <v>0</v>
      </c>
      <c r="BA71" s="158">
        <f>IFERROR(INDEX('Jan 2019'!$G$3:$BK$160,MATCH('Buying nGRPs'!$A71,'Jan 2019'!$A$3:$A$157,0),MATCH('Buying nGRPs'!BA$9,'Jan 2019'!$G$1:$BK$1,0))/SUMIFS(Summary!$D:$D,Summary!$A:$A,'Buying nGRPs'!$A71),"")</f>
        <v>0</v>
      </c>
      <c r="BB71" s="11">
        <f t="shared" si="61"/>
        <v>0.2857142857142857</v>
      </c>
      <c r="BC71" s="11"/>
      <c r="BD71" s="114">
        <f t="shared" si="62"/>
        <v>-0.2857142857142857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IFERROR(INDEX('Jan 2019'!$G$3:$BK$160,MATCH('Buying nGRPs'!$A72,'Jan 2019'!$A$3:$A$157,0),MATCH('Buying nGRPs'!G$9,'Jan 2019'!$G$1:$BK$1,0))/SUMIFS(Summary!$D:$D,Summary!$A:$A,'Buying nGRPs'!$A72),"")</f>
        <v/>
      </c>
      <c r="H72" s="158" t="str">
        <f>IFERROR(INDEX('Jan 2019'!$G$3:$BK$160,MATCH('Buying nGRPs'!$A72,'Jan 2019'!$A$3:$A$157,0),MATCH('Buying nGRPs'!H$9,'Jan 2019'!$G$1:$BK$1,0))/SUMIFS(Summary!$D:$D,Summary!$A:$A,'Buying nGRPs'!$A72),"")</f>
        <v/>
      </c>
      <c r="I72" s="158" t="str">
        <f>IFERROR(INDEX('Jan 2019'!$G$3:$BK$160,MATCH('Buying nGRPs'!$A72,'Jan 2019'!$A$3:$A$157,0),MATCH('Buying nGRPs'!I$9,'Jan 2019'!$G$1:$BK$1,0))/SUMIFS(Summary!$D:$D,Summary!$A:$A,'Buying nGRPs'!$A72),"")</f>
        <v/>
      </c>
      <c r="J72" s="158" t="str">
        <f>IFERROR(INDEX('Jan 2019'!$G$3:$BK$160,MATCH('Buying nGRPs'!$A72,'Jan 2019'!$A$3:$A$157,0),MATCH('Buying nGRPs'!J$9,'Jan 2019'!$G$1:$BK$1,0))/SUMIFS(Summary!$D:$D,Summary!$A:$A,'Buying nGRPs'!$A72),"")</f>
        <v/>
      </c>
      <c r="K72" s="158" t="str">
        <f>IFERROR(INDEX('Jan 2019'!$G$3:$BK$160,MATCH('Buying nGRPs'!$A72,'Jan 2019'!$A$3:$A$157,0),MATCH('Buying nGRPs'!K$9,'Jan 2019'!$G$1:$BK$1,0))/SUMIFS(Summary!$D:$D,Summary!$A:$A,'Buying nGRPs'!$A72),"")</f>
        <v/>
      </c>
      <c r="L72" s="158" t="str">
        <f>IFERROR(INDEX('Jan 2019'!$G$3:$BK$160,MATCH('Buying nGRPs'!$A72,'Jan 2019'!$A$3:$A$157,0),MATCH('Buying nGRPs'!L$9,'Jan 2019'!$G$1:$BK$1,0))/SUMIFS(Summary!$D:$D,Summary!$A:$A,'Buying nGRPs'!$A72),"")</f>
        <v/>
      </c>
      <c r="M72" s="158" t="str">
        <f>IFERROR(INDEX('Jan 2019'!$G$3:$BK$160,MATCH('Buying nGRPs'!$A72,'Jan 2019'!$A$3:$A$157,0),MATCH('Buying nGRPs'!M$9,'Jan 2019'!$G$1:$BK$1,0))/SUMIFS(Summary!$D:$D,Summary!$A:$A,'Buying nGRPs'!$A72),"")</f>
        <v/>
      </c>
      <c r="N72" s="158" t="str">
        <f>IFERROR(INDEX('Jan 2019'!$G$3:$BK$160,MATCH('Buying nGRPs'!$A72,'Jan 2019'!$A$3:$A$157,0),MATCH('Buying nGRPs'!N$9,'Jan 2019'!$G$1:$BK$1,0))/SUMIFS(Summary!$D:$D,Summary!$A:$A,'Buying nGRPs'!$A72),"")</f>
        <v/>
      </c>
      <c r="O72" s="158" t="str">
        <f>IFERROR(INDEX('Jan 2019'!$G$3:$BK$160,MATCH('Buying nGRPs'!$A72,'Jan 2019'!$A$3:$A$157,0),MATCH('Buying nGRPs'!O$9,'Jan 2019'!$G$1:$BK$1,0))/SUMIFS(Summary!$D:$D,Summary!$A:$A,'Buying nGRPs'!$A72),"")</f>
        <v/>
      </c>
      <c r="P72" s="158" t="str">
        <f>IFERROR(INDEX('Jan 2019'!$G$3:$BK$160,MATCH('Buying nGRPs'!$A72,'Jan 2019'!$A$3:$A$157,0),MATCH('Buying nGRPs'!P$9,'Jan 2019'!$G$1:$BK$1,0))/SUMIFS(Summary!$D:$D,Summary!$A:$A,'Buying nGRPs'!$A72),"")</f>
        <v/>
      </c>
      <c r="Q72" s="158" t="str">
        <f>IFERROR(INDEX('Jan 2019'!$G$3:$BK$160,MATCH('Buying nGRPs'!$A72,'Jan 2019'!$A$3:$A$157,0),MATCH('Buying nGRPs'!Q$9,'Jan 2019'!$G$1:$BK$1,0))/SUMIFS(Summary!$D:$D,Summary!$A:$A,'Buying nGRPs'!$A72),"")</f>
        <v/>
      </c>
      <c r="R72" s="158" t="str">
        <f>IFERROR(INDEX('Jan 2019'!$G$3:$BK$160,MATCH('Buying nGRPs'!$A72,'Jan 2019'!$A$3:$A$157,0),MATCH('Buying nGRPs'!R$9,'Jan 2019'!$G$1:$BK$1,0))/SUMIFS(Summary!$D:$D,Summary!$A:$A,'Buying nGRPs'!$A72),"")</f>
        <v/>
      </c>
      <c r="S72" s="158" t="str">
        <f>IFERROR(INDEX('Jan 2019'!$G$3:$BK$160,MATCH('Buying nGRPs'!$A72,'Jan 2019'!$A$3:$A$157,0),MATCH('Buying nGRPs'!S$9,'Jan 2019'!$G$1:$BK$1,0))/SUMIFS(Summary!$D:$D,Summary!$A:$A,'Buying nGRPs'!$A72),"")</f>
        <v/>
      </c>
      <c r="T72" s="158" t="str">
        <f>IFERROR(INDEX('Jan 2019'!$G$3:$BK$160,MATCH('Buying nGRPs'!$A72,'Jan 2019'!$A$3:$A$157,0),MATCH('Buying nGRPs'!T$9,'Jan 2019'!$G$1:$BK$1,0))/SUMIFS(Summary!$D:$D,Summary!$A:$A,'Buying nGRPs'!$A72),"")</f>
        <v/>
      </c>
      <c r="U72" s="158" t="str">
        <f>IFERROR(INDEX('Jan 2019'!$G$3:$BK$160,MATCH('Buying nGRPs'!$A72,'Jan 2019'!$A$3:$A$157,0),MATCH('Buying nGRPs'!U$9,'Jan 2019'!$G$1:$BK$1,0))/SUMIFS(Summary!$D:$D,Summary!$A:$A,'Buying nGRPs'!$A72),"")</f>
        <v/>
      </c>
      <c r="V72" s="158" t="str">
        <f>IFERROR(INDEX('Jan 2019'!$G$3:$BK$160,MATCH('Buying nGRPs'!$A72,'Jan 2019'!$A$3:$A$157,0),MATCH('Buying nGRPs'!V$9,'Jan 2019'!$G$1:$BK$1,0))/SUMIFS(Summary!$D:$D,Summary!$A:$A,'Buying nGRPs'!$A72),"")</f>
        <v/>
      </c>
      <c r="W72" s="158" t="str">
        <f>IFERROR(INDEX('Jan 2019'!$G$3:$BK$160,MATCH('Buying nGRPs'!$A72,'Jan 2019'!$A$3:$A$157,0),MATCH('Buying nGRPs'!W$9,'Jan 2019'!$G$1:$BK$1,0))/SUMIFS(Summary!$D:$D,Summary!$A:$A,'Buying nGRPs'!$A72),"")</f>
        <v/>
      </c>
      <c r="X72" s="158" t="str">
        <f>IFERROR(INDEX('Jan 2019'!$G$3:$BK$160,MATCH('Buying nGRPs'!$A72,'Jan 2019'!$A$3:$A$157,0),MATCH('Buying nGRPs'!X$9,'Jan 2019'!$G$1:$BK$1,0))/SUMIFS(Summary!$D:$D,Summary!$A:$A,'Buying nGRPs'!$A72),"")</f>
        <v/>
      </c>
      <c r="Y72" s="158" t="str">
        <f>IFERROR(INDEX('Jan 2019'!$G$3:$BK$160,MATCH('Buying nGRPs'!$A72,'Jan 2019'!$A$3:$A$157,0),MATCH('Buying nGRPs'!Y$9,'Jan 2019'!$G$1:$BK$1,0))/SUMIFS(Summary!$D:$D,Summary!$A:$A,'Buying nGRPs'!$A72),"")</f>
        <v/>
      </c>
      <c r="Z72" s="158" t="str">
        <f>IFERROR(INDEX('Jan 2019'!$G$3:$BK$160,MATCH('Buying nGRPs'!$A72,'Jan 2019'!$A$3:$A$157,0),MATCH('Buying nGRPs'!Z$9,'Jan 2019'!$G$1:$BK$1,0))/SUMIFS(Summary!$D:$D,Summary!$A:$A,'Buying nGRPs'!$A72),"")</f>
        <v/>
      </c>
      <c r="AA72" s="158" t="str">
        <f>IFERROR(INDEX('Jan 2019'!$G$3:$BK$160,MATCH('Buying nGRPs'!$A72,'Jan 2019'!$A$3:$A$157,0),MATCH('Buying nGRPs'!AA$9,'Jan 2019'!$G$1:$BK$1,0))/SUMIFS(Summary!$D:$D,Summary!$A:$A,'Buying nGRPs'!$A72),"")</f>
        <v/>
      </c>
      <c r="AB72" s="158" t="str">
        <f>IFERROR(INDEX('Jan 2019'!$G$3:$BK$160,MATCH('Buying nGRPs'!$A72,'Jan 2019'!$A$3:$A$157,0),MATCH('Buying nGRPs'!AB$9,'Jan 2019'!$G$1:$BK$1,0))/SUMIFS(Summary!$D:$D,Summary!$A:$A,'Buying nGRPs'!$A72),"")</f>
        <v/>
      </c>
      <c r="AC72" s="158" t="str">
        <f>IFERROR(INDEX('Jan 2019'!$G$3:$BK$160,MATCH('Buying nGRPs'!$A72,'Jan 2019'!$A$3:$A$157,0),MATCH('Buying nGRPs'!AC$9,'Jan 2019'!$G$1:$BK$1,0))/SUMIFS(Summary!$D:$D,Summary!$A:$A,'Buying nGRPs'!$A72),"")</f>
        <v/>
      </c>
      <c r="AD72" s="158" t="str">
        <f>IFERROR(INDEX('Jan 2019'!$G$3:$BK$160,MATCH('Buying nGRPs'!$A72,'Jan 2019'!$A$3:$A$157,0),MATCH('Buying nGRPs'!AD$9,'Jan 2019'!$G$1:$BK$1,0))/SUMIFS(Summary!$D:$D,Summary!$A:$A,'Buying nGRPs'!$A72),"")</f>
        <v/>
      </c>
      <c r="AE72" s="158" t="str">
        <f>IFERROR(INDEX('Jan 2019'!$G$3:$BK$160,MATCH('Buying nGRPs'!$A72,'Jan 2019'!$A$3:$A$157,0),MATCH('Buying nGRPs'!AE$9,'Jan 2019'!$G$1:$BK$1,0))/SUMIFS(Summary!$D:$D,Summary!$A:$A,'Buying nGRPs'!$A72),"")</f>
        <v/>
      </c>
      <c r="AF72" s="158" t="str">
        <f>IFERROR(INDEX('Jan 2019'!$G$3:$BK$160,MATCH('Buying nGRPs'!$A72,'Jan 2019'!$A$3:$A$157,0),MATCH('Buying nGRPs'!AF$9,'Jan 2019'!$G$1:$BK$1,0))/SUMIFS(Summary!$D:$D,Summary!$A:$A,'Buying nGRPs'!$A72),"")</f>
        <v/>
      </c>
      <c r="AG72" s="158" t="str">
        <f>IFERROR(INDEX('Jan 2019'!$G$3:$BK$160,MATCH('Buying nGRPs'!$A72,'Jan 2019'!$A$3:$A$157,0),MATCH('Buying nGRPs'!AG$9,'Jan 2019'!$G$1:$BK$1,0))/SUMIFS(Summary!$D:$D,Summary!$A:$A,'Buying nGRPs'!$A72),"")</f>
        <v/>
      </c>
      <c r="AH72" s="158" t="str">
        <f>IFERROR(INDEX('Jan 2019'!$G$3:$BK$160,MATCH('Buying nGRPs'!$A72,'Jan 2019'!$A$3:$A$157,0),MATCH('Buying nGRPs'!AH$9,'Jan 2019'!$G$1:$BK$1,0))/SUMIFS(Summary!$D:$D,Summary!$A:$A,'Buying nGRPs'!$A72),"")</f>
        <v/>
      </c>
      <c r="AI72" s="158" t="str">
        <f>IFERROR(INDEX('Jan 2019'!$G$3:$BK$160,MATCH('Buying nGRPs'!$A72,'Jan 2019'!$A$3:$A$157,0),MATCH('Buying nGRPs'!AI$9,'Jan 2019'!$G$1:$BK$1,0))/SUMIFS(Summary!$D:$D,Summary!$A:$A,'Buying nGRPs'!$A72),"")</f>
        <v/>
      </c>
      <c r="AJ72" s="158" t="str">
        <f>IFERROR(INDEX('Jan 2019'!$G$3:$BK$160,MATCH('Buying nGRPs'!$A72,'Jan 2019'!$A$3:$A$157,0),MATCH('Buying nGRPs'!AJ$9,'Jan 2019'!$G$1:$BK$1,0))/SUMIFS(Summary!$D:$D,Summary!$A:$A,'Buying nGRPs'!$A72),"")</f>
        <v/>
      </c>
      <c r="AK72" s="158" t="str">
        <f>IFERROR(INDEX('Jan 2019'!$G$3:$BK$160,MATCH('Buying nGRPs'!$A72,'Jan 2019'!$A$3:$A$157,0),MATCH('Buying nGRPs'!AK$9,'Jan 2019'!$G$1:$BK$1,0))/SUMIFS(Summary!$D:$D,Summary!$A:$A,'Buying nGRPs'!$A72),"")</f>
        <v/>
      </c>
      <c r="AL72" s="158" t="str">
        <f>IFERROR(INDEX('Jan 2019'!$G$3:$BK$160,MATCH('Buying nGRPs'!$A72,'Jan 2019'!$A$3:$A$157,0),MATCH('Buying nGRPs'!AL$9,'Jan 2019'!$G$1:$BK$1,0))/SUMIFS(Summary!$D:$D,Summary!$A:$A,'Buying nGRPs'!$A72),"")</f>
        <v/>
      </c>
      <c r="AM72" s="158" t="str">
        <f>IFERROR(INDEX('Jan 2019'!$G$3:$BK$160,MATCH('Buying nGRPs'!$A72,'Jan 2019'!$A$3:$A$157,0),MATCH('Buying nGRPs'!AM$9,'Jan 2019'!$G$1:$BK$1,0))/SUMIFS(Summary!$D:$D,Summary!$A:$A,'Buying nGRPs'!$A72),"")</f>
        <v/>
      </c>
      <c r="AN72" s="158" t="str">
        <f>IFERROR(INDEX('Jan 2019'!$G$3:$BK$160,MATCH('Buying nGRPs'!$A72,'Jan 2019'!$A$3:$A$157,0),MATCH('Buying nGRPs'!AN$9,'Jan 2019'!$G$1:$BK$1,0))/SUMIFS(Summary!$D:$D,Summary!$A:$A,'Buying nGRPs'!$A72),"")</f>
        <v/>
      </c>
      <c r="AO72" s="158" t="str">
        <f>IFERROR(INDEX('Jan 2019'!$G$3:$BK$160,MATCH('Buying nGRPs'!$A72,'Jan 2019'!$A$3:$A$157,0),MATCH('Buying nGRPs'!AO$9,'Jan 2019'!$G$1:$BK$1,0))/SUMIFS(Summary!$D:$D,Summary!$A:$A,'Buying nGRPs'!$A72),"")</f>
        <v/>
      </c>
      <c r="AP72" s="158" t="str">
        <f>IFERROR(INDEX('Jan 2019'!$G$3:$BK$160,MATCH('Buying nGRPs'!$A72,'Jan 2019'!$A$3:$A$157,0),MATCH('Buying nGRPs'!AP$9,'Jan 2019'!$G$1:$BK$1,0))/SUMIFS(Summary!$D:$D,Summary!$A:$A,'Buying nGRPs'!$A72),"")</f>
        <v/>
      </c>
      <c r="AQ72" s="158" t="str">
        <f>IFERROR(INDEX('Jan 2019'!$G$3:$BK$160,MATCH('Buying nGRPs'!$A72,'Jan 2019'!$A$3:$A$157,0),MATCH('Buying nGRPs'!AQ$9,'Jan 2019'!$G$1:$BK$1,0))/SUMIFS(Summary!$D:$D,Summary!$A:$A,'Buying nGRPs'!$A72),"")</f>
        <v/>
      </c>
      <c r="AR72" s="158" t="str">
        <f>IFERROR(INDEX('Jan 2019'!$G$3:$BK$160,MATCH('Buying nGRPs'!$A72,'Jan 2019'!$A$3:$A$157,0),MATCH('Buying nGRPs'!AR$9,'Jan 2019'!$G$1:$BK$1,0))/SUMIFS(Summary!$D:$D,Summary!$A:$A,'Buying nGRPs'!$A72),"")</f>
        <v/>
      </c>
      <c r="AS72" s="158" t="str">
        <f>IFERROR(INDEX('Jan 2019'!$G$3:$BK$160,MATCH('Buying nGRPs'!$A72,'Jan 2019'!$A$3:$A$157,0),MATCH('Buying nGRPs'!AS$9,'Jan 2019'!$G$1:$BK$1,0))/SUMIFS(Summary!$D:$D,Summary!$A:$A,'Buying nGRPs'!$A72),"")</f>
        <v/>
      </c>
      <c r="AT72" s="158" t="str">
        <f>IFERROR(INDEX('Jan 2019'!$G$3:$BK$160,MATCH('Buying nGRPs'!$A72,'Jan 2019'!$A$3:$A$157,0),MATCH('Buying nGRPs'!AT$9,'Jan 2019'!$G$1:$BK$1,0))/SUMIFS(Summary!$D:$D,Summary!$A:$A,'Buying nGRPs'!$A72),"")</f>
        <v/>
      </c>
      <c r="AU72" s="158" t="str">
        <f>IFERROR(INDEX('Jan 2019'!$G$3:$BK$160,MATCH('Buying nGRPs'!$A72,'Jan 2019'!$A$3:$A$157,0),MATCH('Buying nGRPs'!AU$9,'Jan 2019'!$G$1:$BK$1,0))/SUMIFS(Summary!$D:$D,Summary!$A:$A,'Buying nGRPs'!$A72),"")</f>
        <v/>
      </c>
      <c r="AV72" s="158" t="str">
        <f>IFERROR(INDEX('Jan 2019'!$G$3:$BK$160,MATCH('Buying nGRPs'!$A72,'Jan 2019'!$A$3:$A$157,0),MATCH('Buying nGRPs'!AV$9,'Jan 2019'!$G$1:$BK$1,0))/SUMIFS(Summary!$D:$D,Summary!$A:$A,'Buying nGRPs'!$A72),"")</f>
        <v/>
      </c>
      <c r="AW72" s="158" t="str">
        <f>IFERROR(INDEX('Jan 2019'!$G$3:$BK$160,MATCH('Buying nGRPs'!$A72,'Jan 2019'!$A$3:$A$157,0),MATCH('Buying nGRPs'!AW$9,'Jan 2019'!$G$1:$BK$1,0))/SUMIFS(Summary!$D:$D,Summary!$A:$A,'Buying nGRPs'!$A72),"")</f>
        <v/>
      </c>
      <c r="AX72" s="158" t="str">
        <f>IFERROR(INDEX('Jan 2019'!$G$3:$BK$160,MATCH('Buying nGRPs'!$A72,'Jan 2019'!$A$3:$A$157,0),MATCH('Buying nGRPs'!AX$9,'Jan 2019'!$G$1:$BK$1,0))/SUMIFS(Summary!$D:$D,Summary!$A:$A,'Buying nGRPs'!$A72),"")</f>
        <v/>
      </c>
      <c r="AY72" s="158" t="str">
        <f>IFERROR(INDEX('Jan 2019'!$G$3:$BK$160,MATCH('Buying nGRPs'!$A72,'Jan 2019'!$A$3:$A$157,0),MATCH('Buying nGRPs'!AY$9,'Jan 2019'!$G$1:$BK$1,0))/SUMIFS(Summary!$D:$D,Summary!$A:$A,'Buying nGRPs'!$A72),"")</f>
        <v/>
      </c>
      <c r="AZ72" s="158" t="str">
        <f>IFERROR(INDEX('Jan 2019'!$G$3:$BK$160,MATCH('Buying nGRPs'!$A72,'Jan 2019'!$A$3:$A$157,0),MATCH('Buying nGRPs'!AZ$9,'Jan 2019'!$G$1:$BK$1,0))/SUMIFS(Summary!$D:$D,Summary!$A:$A,'Buying nGRPs'!$A72),"")</f>
        <v/>
      </c>
      <c r="BA72" s="158" t="str">
        <f>IFERROR(INDEX('Jan 2019'!$G$3:$BK$160,MATCH('Buying nGRPs'!$A72,'Jan 2019'!$A$3:$A$157,0),MATCH('Buying nGRPs'!BA$9,'Jan 2019'!$G$1:$BK$1,0))/SUMIFS(Summary!$D:$D,Summary!$A:$A,'Buying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IFERROR(INDEX('Jan 2019'!$G$3:$BK$160,MATCH('Buying nGRPs'!$A73,'Jan 2019'!$A$3:$A$157,0),MATCH('Buying nGRPs'!G$9,'Jan 2019'!$G$1:$BK$1,0))/SUMIFS(Summary!$D:$D,Summary!$A:$A,'Buying nGRPs'!$A73),"")</f>
        <v/>
      </c>
      <c r="H73" s="158" t="str">
        <f>IFERROR(INDEX('Jan 2019'!$G$3:$BK$160,MATCH('Buying nGRPs'!$A73,'Jan 2019'!$A$3:$A$157,0),MATCH('Buying nGRPs'!H$9,'Jan 2019'!$G$1:$BK$1,0))/SUMIFS(Summary!$D:$D,Summary!$A:$A,'Buying nGRPs'!$A73),"")</f>
        <v/>
      </c>
      <c r="I73" s="158" t="str">
        <f>IFERROR(INDEX('Jan 2019'!$G$3:$BK$160,MATCH('Buying nGRPs'!$A73,'Jan 2019'!$A$3:$A$157,0),MATCH('Buying nGRPs'!I$9,'Jan 2019'!$G$1:$BK$1,0))/SUMIFS(Summary!$D:$D,Summary!$A:$A,'Buying nGRPs'!$A73),"")</f>
        <v/>
      </c>
      <c r="J73" s="158" t="str">
        <f>IFERROR(INDEX('Jan 2019'!$G$3:$BK$160,MATCH('Buying nGRPs'!$A73,'Jan 2019'!$A$3:$A$157,0),MATCH('Buying nGRPs'!J$9,'Jan 2019'!$G$1:$BK$1,0))/SUMIFS(Summary!$D:$D,Summary!$A:$A,'Buying nGRPs'!$A73),"")</f>
        <v/>
      </c>
      <c r="K73" s="158" t="str">
        <f>IFERROR(INDEX('Jan 2019'!$G$3:$BK$160,MATCH('Buying nGRPs'!$A73,'Jan 2019'!$A$3:$A$157,0),MATCH('Buying nGRPs'!K$9,'Jan 2019'!$G$1:$BK$1,0))/SUMIFS(Summary!$D:$D,Summary!$A:$A,'Buying nGRPs'!$A73),"")</f>
        <v/>
      </c>
      <c r="L73" s="158" t="str">
        <f>IFERROR(INDEX('Jan 2019'!$G$3:$BK$160,MATCH('Buying nGRPs'!$A73,'Jan 2019'!$A$3:$A$157,0),MATCH('Buying nGRPs'!L$9,'Jan 2019'!$G$1:$BK$1,0))/SUMIFS(Summary!$D:$D,Summary!$A:$A,'Buying nGRPs'!$A73),"")</f>
        <v/>
      </c>
      <c r="M73" s="158" t="str">
        <f>IFERROR(INDEX('Jan 2019'!$G$3:$BK$160,MATCH('Buying nGRPs'!$A73,'Jan 2019'!$A$3:$A$157,0),MATCH('Buying nGRPs'!M$9,'Jan 2019'!$G$1:$BK$1,0))/SUMIFS(Summary!$D:$D,Summary!$A:$A,'Buying nGRPs'!$A73),"")</f>
        <v/>
      </c>
      <c r="N73" s="158" t="str">
        <f>IFERROR(INDEX('Jan 2019'!$G$3:$BK$160,MATCH('Buying nGRPs'!$A73,'Jan 2019'!$A$3:$A$157,0),MATCH('Buying nGRPs'!N$9,'Jan 2019'!$G$1:$BK$1,0))/SUMIFS(Summary!$D:$D,Summary!$A:$A,'Buying nGRPs'!$A73),"")</f>
        <v/>
      </c>
      <c r="O73" s="158" t="str">
        <f>IFERROR(INDEX('Jan 2019'!$G$3:$BK$160,MATCH('Buying nGRPs'!$A73,'Jan 2019'!$A$3:$A$157,0),MATCH('Buying nGRPs'!O$9,'Jan 2019'!$G$1:$BK$1,0))/SUMIFS(Summary!$D:$D,Summary!$A:$A,'Buying nGRPs'!$A73),"")</f>
        <v/>
      </c>
      <c r="P73" s="158" t="str">
        <f>IFERROR(INDEX('Jan 2019'!$G$3:$BK$160,MATCH('Buying nGRPs'!$A73,'Jan 2019'!$A$3:$A$157,0),MATCH('Buying nGRPs'!P$9,'Jan 2019'!$G$1:$BK$1,0))/SUMIFS(Summary!$D:$D,Summary!$A:$A,'Buying nGRPs'!$A73),"")</f>
        <v/>
      </c>
      <c r="Q73" s="158" t="str">
        <f>IFERROR(INDEX('Jan 2019'!$G$3:$BK$160,MATCH('Buying nGRPs'!$A73,'Jan 2019'!$A$3:$A$157,0),MATCH('Buying nGRPs'!Q$9,'Jan 2019'!$G$1:$BK$1,0))/SUMIFS(Summary!$D:$D,Summary!$A:$A,'Buying nGRPs'!$A73),"")</f>
        <v/>
      </c>
      <c r="R73" s="158" t="str">
        <f>IFERROR(INDEX('Jan 2019'!$G$3:$BK$160,MATCH('Buying nGRPs'!$A73,'Jan 2019'!$A$3:$A$157,0),MATCH('Buying nGRPs'!R$9,'Jan 2019'!$G$1:$BK$1,0))/SUMIFS(Summary!$D:$D,Summary!$A:$A,'Buying nGRPs'!$A73),"")</f>
        <v/>
      </c>
      <c r="S73" s="158" t="str">
        <f>IFERROR(INDEX('Jan 2019'!$G$3:$BK$160,MATCH('Buying nGRPs'!$A73,'Jan 2019'!$A$3:$A$157,0),MATCH('Buying nGRPs'!S$9,'Jan 2019'!$G$1:$BK$1,0))/SUMIFS(Summary!$D:$D,Summary!$A:$A,'Buying nGRPs'!$A73),"")</f>
        <v/>
      </c>
      <c r="T73" s="158" t="str">
        <f>IFERROR(INDEX('Jan 2019'!$G$3:$BK$160,MATCH('Buying nGRPs'!$A73,'Jan 2019'!$A$3:$A$157,0),MATCH('Buying nGRPs'!T$9,'Jan 2019'!$G$1:$BK$1,0))/SUMIFS(Summary!$D:$D,Summary!$A:$A,'Buying nGRPs'!$A73),"")</f>
        <v/>
      </c>
      <c r="U73" s="158" t="str">
        <f>IFERROR(INDEX('Jan 2019'!$G$3:$BK$160,MATCH('Buying nGRPs'!$A73,'Jan 2019'!$A$3:$A$157,0),MATCH('Buying nGRPs'!U$9,'Jan 2019'!$G$1:$BK$1,0))/SUMIFS(Summary!$D:$D,Summary!$A:$A,'Buying nGRPs'!$A73),"")</f>
        <v/>
      </c>
      <c r="V73" s="158" t="str">
        <f>IFERROR(INDEX('Jan 2019'!$G$3:$BK$160,MATCH('Buying nGRPs'!$A73,'Jan 2019'!$A$3:$A$157,0),MATCH('Buying nGRPs'!V$9,'Jan 2019'!$G$1:$BK$1,0))/SUMIFS(Summary!$D:$D,Summary!$A:$A,'Buying nGRPs'!$A73),"")</f>
        <v/>
      </c>
      <c r="W73" s="158" t="str">
        <f>IFERROR(INDEX('Jan 2019'!$G$3:$BK$160,MATCH('Buying nGRPs'!$A73,'Jan 2019'!$A$3:$A$157,0),MATCH('Buying nGRPs'!W$9,'Jan 2019'!$G$1:$BK$1,0))/SUMIFS(Summary!$D:$D,Summary!$A:$A,'Buying nGRPs'!$A73),"")</f>
        <v/>
      </c>
      <c r="X73" s="158" t="str">
        <f>IFERROR(INDEX('Jan 2019'!$G$3:$BK$160,MATCH('Buying nGRPs'!$A73,'Jan 2019'!$A$3:$A$157,0),MATCH('Buying nGRPs'!X$9,'Jan 2019'!$G$1:$BK$1,0))/SUMIFS(Summary!$D:$D,Summary!$A:$A,'Buying nGRPs'!$A73),"")</f>
        <v/>
      </c>
      <c r="Y73" s="158" t="str">
        <f>IFERROR(INDEX('Jan 2019'!$G$3:$BK$160,MATCH('Buying nGRPs'!$A73,'Jan 2019'!$A$3:$A$157,0),MATCH('Buying nGRPs'!Y$9,'Jan 2019'!$G$1:$BK$1,0))/SUMIFS(Summary!$D:$D,Summary!$A:$A,'Buying nGRPs'!$A73),"")</f>
        <v/>
      </c>
      <c r="Z73" s="158" t="str">
        <f>IFERROR(INDEX('Jan 2019'!$G$3:$BK$160,MATCH('Buying nGRPs'!$A73,'Jan 2019'!$A$3:$A$157,0),MATCH('Buying nGRPs'!Z$9,'Jan 2019'!$G$1:$BK$1,0))/SUMIFS(Summary!$D:$D,Summary!$A:$A,'Buying nGRPs'!$A73),"")</f>
        <v/>
      </c>
      <c r="AA73" s="158" t="str">
        <f>IFERROR(INDEX('Jan 2019'!$G$3:$BK$160,MATCH('Buying nGRPs'!$A73,'Jan 2019'!$A$3:$A$157,0),MATCH('Buying nGRPs'!AA$9,'Jan 2019'!$G$1:$BK$1,0))/SUMIFS(Summary!$D:$D,Summary!$A:$A,'Buying nGRPs'!$A73),"")</f>
        <v/>
      </c>
      <c r="AB73" s="158" t="str">
        <f>IFERROR(INDEX('Jan 2019'!$G$3:$BK$160,MATCH('Buying nGRPs'!$A73,'Jan 2019'!$A$3:$A$157,0),MATCH('Buying nGRPs'!AB$9,'Jan 2019'!$G$1:$BK$1,0))/SUMIFS(Summary!$D:$D,Summary!$A:$A,'Buying nGRPs'!$A73),"")</f>
        <v/>
      </c>
      <c r="AC73" s="158" t="str">
        <f>IFERROR(INDEX('Jan 2019'!$G$3:$BK$160,MATCH('Buying nGRPs'!$A73,'Jan 2019'!$A$3:$A$157,0),MATCH('Buying nGRPs'!AC$9,'Jan 2019'!$G$1:$BK$1,0))/SUMIFS(Summary!$D:$D,Summary!$A:$A,'Buying nGRPs'!$A73),"")</f>
        <v/>
      </c>
      <c r="AD73" s="158" t="str">
        <f>IFERROR(INDEX('Jan 2019'!$G$3:$BK$160,MATCH('Buying nGRPs'!$A73,'Jan 2019'!$A$3:$A$157,0),MATCH('Buying nGRPs'!AD$9,'Jan 2019'!$G$1:$BK$1,0))/SUMIFS(Summary!$D:$D,Summary!$A:$A,'Buying nGRPs'!$A73),"")</f>
        <v/>
      </c>
      <c r="AE73" s="158" t="str">
        <f>IFERROR(INDEX('Jan 2019'!$G$3:$BK$160,MATCH('Buying nGRPs'!$A73,'Jan 2019'!$A$3:$A$157,0),MATCH('Buying nGRPs'!AE$9,'Jan 2019'!$G$1:$BK$1,0))/SUMIFS(Summary!$D:$D,Summary!$A:$A,'Buying nGRPs'!$A73),"")</f>
        <v/>
      </c>
      <c r="AF73" s="158" t="str">
        <f>IFERROR(INDEX('Jan 2019'!$G$3:$BK$160,MATCH('Buying nGRPs'!$A73,'Jan 2019'!$A$3:$A$157,0),MATCH('Buying nGRPs'!AF$9,'Jan 2019'!$G$1:$BK$1,0))/SUMIFS(Summary!$D:$D,Summary!$A:$A,'Buying nGRPs'!$A73),"")</f>
        <v/>
      </c>
      <c r="AG73" s="158" t="str">
        <f>IFERROR(INDEX('Jan 2019'!$G$3:$BK$160,MATCH('Buying nGRPs'!$A73,'Jan 2019'!$A$3:$A$157,0),MATCH('Buying nGRPs'!AG$9,'Jan 2019'!$G$1:$BK$1,0))/SUMIFS(Summary!$D:$D,Summary!$A:$A,'Buying nGRPs'!$A73),"")</f>
        <v/>
      </c>
      <c r="AH73" s="158" t="str">
        <f>IFERROR(INDEX('Jan 2019'!$G$3:$BK$160,MATCH('Buying nGRPs'!$A73,'Jan 2019'!$A$3:$A$157,0),MATCH('Buying nGRPs'!AH$9,'Jan 2019'!$G$1:$BK$1,0))/SUMIFS(Summary!$D:$D,Summary!$A:$A,'Buying nGRPs'!$A73),"")</f>
        <v/>
      </c>
      <c r="AI73" s="158" t="str">
        <f>IFERROR(INDEX('Jan 2019'!$G$3:$BK$160,MATCH('Buying nGRPs'!$A73,'Jan 2019'!$A$3:$A$157,0),MATCH('Buying nGRPs'!AI$9,'Jan 2019'!$G$1:$BK$1,0))/SUMIFS(Summary!$D:$D,Summary!$A:$A,'Buying nGRPs'!$A73),"")</f>
        <v/>
      </c>
      <c r="AJ73" s="158" t="str">
        <f>IFERROR(INDEX('Jan 2019'!$G$3:$BK$160,MATCH('Buying nGRPs'!$A73,'Jan 2019'!$A$3:$A$157,0),MATCH('Buying nGRPs'!AJ$9,'Jan 2019'!$G$1:$BK$1,0))/SUMIFS(Summary!$D:$D,Summary!$A:$A,'Buying nGRPs'!$A73),"")</f>
        <v/>
      </c>
      <c r="AK73" s="158" t="str">
        <f>IFERROR(INDEX('Jan 2019'!$G$3:$BK$160,MATCH('Buying nGRPs'!$A73,'Jan 2019'!$A$3:$A$157,0),MATCH('Buying nGRPs'!AK$9,'Jan 2019'!$G$1:$BK$1,0))/SUMIFS(Summary!$D:$D,Summary!$A:$A,'Buying nGRPs'!$A73),"")</f>
        <v/>
      </c>
      <c r="AL73" s="158" t="str">
        <f>IFERROR(INDEX('Jan 2019'!$G$3:$BK$160,MATCH('Buying nGRPs'!$A73,'Jan 2019'!$A$3:$A$157,0),MATCH('Buying nGRPs'!AL$9,'Jan 2019'!$G$1:$BK$1,0))/SUMIFS(Summary!$D:$D,Summary!$A:$A,'Buying nGRPs'!$A73),"")</f>
        <v/>
      </c>
      <c r="AM73" s="158" t="str">
        <f>IFERROR(INDEX('Jan 2019'!$G$3:$BK$160,MATCH('Buying nGRPs'!$A73,'Jan 2019'!$A$3:$A$157,0),MATCH('Buying nGRPs'!AM$9,'Jan 2019'!$G$1:$BK$1,0))/SUMIFS(Summary!$D:$D,Summary!$A:$A,'Buying nGRPs'!$A73),"")</f>
        <v/>
      </c>
      <c r="AN73" s="158" t="str">
        <f>IFERROR(INDEX('Jan 2019'!$G$3:$BK$160,MATCH('Buying nGRPs'!$A73,'Jan 2019'!$A$3:$A$157,0),MATCH('Buying nGRPs'!AN$9,'Jan 2019'!$G$1:$BK$1,0))/SUMIFS(Summary!$D:$D,Summary!$A:$A,'Buying nGRPs'!$A73),"")</f>
        <v/>
      </c>
      <c r="AO73" s="158" t="str">
        <f>IFERROR(INDEX('Jan 2019'!$G$3:$BK$160,MATCH('Buying nGRPs'!$A73,'Jan 2019'!$A$3:$A$157,0),MATCH('Buying nGRPs'!AO$9,'Jan 2019'!$G$1:$BK$1,0))/SUMIFS(Summary!$D:$D,Summary!$A:$A,'Buying nGRPs'!$A73),"")</f>
        <v/>
      </c>
      <c r="AP73" s="158" t="str">
        <f>IFERROR(INDEX('Jan 2019'!$G$3:$BK$160,MATCH('Buying nGRPs'!$A73,'Jan 2019'!$A$3:$A$157,0),MATCH('Buying nGRPs'!AP$9,'Jan 2019'!$G$1:$BK$1,0))/SUMIFS(Summary!$D:$D,Summary!$A:$A,'Buying nGRPs'!$A73),"")</f>
        <v/>
      </c>
      <c r="AQ73" s="158" t="str">
        <f>IFERROR(INDEX('Jan 2019'!$G$3:$BK$160,MATCH('Buying nGRPs'!$A73,'Jan 2019'!$A$3:$A$157,0),MATCH('Buying nGRPs'!AQ$9,'Jan 2019'!$G$1:$BK$1,0))/SUMIFS(Summary!$D:$D,Summary!$A:$A,'Buying nGRPs'!$A73),"")</f>
        <v/>
      </c>
      <c r="AR73" s="158" t="str">
        <f>IFERROR(INDEX('Jan 2019'!$G$3:$BK$160,MATCH('Buying nGRPs'!$A73,'Jan 2019'!$A$3:$A$157,0),MATCH('Buying nGRPs'!AR$9,'Jan 2019'!$G$1:$BK$1,0))/SUMIFS(Summary!$D:$D,Summary!$A:$A,'Buying nGRPs'!$A73),"")</f>
        <v/>
      </c>
      <c r="AS73" s="158" t="str">
        <f>IFERROR(INDEX('Jan 2019'!$G$3:$BK$160,MATCH('Buying nGRPs'!$A73,'Jan 2019'!$A$3:$A$157,0),MATCH('Buying nGRPs'!AS$9,'Jan 2019'!$G$1:$BK$1,0))/SUMIFS(Summary!$D:$D,Summary!$A:$A,'Buying nGRPs'!$A73),"")</f>
        <v/>
      </c>
      <c r="AT73" s="158" t="str">
        <f>IFERROR(INDEX('Jan 2019'!$G$3:$BK$160,MATCH('Buying nGRPs'!$A73,'Jan 2019'!$A$3:$A$157,0),MATCH('Buying nGRPs'!AT$9,'Jan 2019'!$G$1:$BK$1,0))/SUMIFS(Summary!$D:$D,Summary!$A:$A,'Buying nGRPs'!$A73),"")</f>
        <v/>
      </c>
      <c r="AU73" s="158" t="str">
        <f>IFERROR(INDEX('Jan 2019'!$G$3:$BK$160,MATCH('Buying nGRPs'!$A73,'Jan 2019'!$A$3:$A$157,0),MATCH('Buying nGRPs'!AU$9,'Jan 2019'!$G$1:$BK$1,0))/SUMIFS(Summary!$D:$D,Summary!$A:$A,'Buying nGRPs'!$A73),"")</f>
        <v/>
      </c>
      <c r="AV73" s="158" t="str">
        <f>IFERROR(INDEX('Jan 2019'!$G$3:$BK$160,MATCH('Buying nGRPs'!$A73,'Jan 2019'!$A$3:$A$157,0),MATCH('Buying nGRPs'!AV$9,'Jan 2019'!$G$1:$BK$1,0))/SUMIFS(Summary!$D:$D,Summary!$A:$A,'Buying nGRPs'!$A73),"")</f>
        <v/>
      </c>
      <c r="AW73" s="158" t="str">
        <f>IFERROR(INDEX('Jan 2019'!$G$3:$BK$160,MATCH('Buying nGRPs'!$A73,'Jan 2019'!$A$3:$A$157,0),MATCH('Buying nGRPs'!AW$9,'Jan 2019'!$G$1:$BK$1,0))/SUMIFS(Summary!$D:$D,Summary!$A:$A,'Buying nGRPs'!$A73),"")</f>
        <v/>
      </c>
      <c r="AX73" s="158" t="str">
        <f>IFERROR(INDEX('Jan 2019'!$G$3:$BK$160,MATCH('Buying nGRPs'!$A73,'Jan 2019'!$A$3:$A$157,0),MATCH('Buying nGRPs'!AX$9,'Jan 2019'!$G$1:$BK$1,0))/SUMIFS(Summary!$D:$D,Summary!$A:$A,'Buying nGRPs'!$A73),"")</f>
        <v/>
      </c>
      <c r="AY73" s="158" t="str">
        <f>IFERROR(INDEX('Jan 2019'!$G$3:$BK$160,MATCH('Buying nGRPs'!$A73,'Jan 2019'!$A$3:$A$157,0),MATCH('Buying nGRPs'!AY$9,'Jan 2019'!$G$1:$BK$1,0))/SUMIFS(Summary!$D:$D,Summary!$A:$A,'Buying nGRPs'!$A73),"")</f>
        <v/>
      </c>
      <c r="AZ73" s="158" t="str">
        <f>IFERROR(INDEX('Jan 2019'!$G$3:$BK$160,MATCH('Buying nGRPs'!$A73,'Jan 2019'!$A$3:$A$157,0),MATCH('Buying nGRPs'!AZ$9,'Jan 2019'!$G$1:$BK$1,0))/SUMIFS(Summary!$D:$D,Summary!$A:$A,'Buying nGRPs'!$A73),"")</f>
        <v/>
      </c>
      <c r="BA73" s="158" t="str">
        <f>IFERROR(INDEX('Jan 2019'!$G$3:$BK$160,MATCH('Buying nGRPs'!$A73,'Jan 2019'!$A$3:$A$157,0),MATCH('Buying nGRPs'!BA$9,'Jan 2019'!$G$1:$BK$1,0))/SUMIFS(Summary!$D:$D,Summary!$A:$A,'Buying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</v>
      </c>
      <c r="C74" s="192">
        <f t="shared" si="63"/>
        <v>0</v>
      </c>
      <c r="D74" s="48">
        <f t="shared" si="59"/>
        <v>0</v>
      </c>
      <c r="E74" s="138">
        <f t="shared" si="60"/>
        <v>0</v>
      </c>
      <c r="F74" s="92" t="s">
        <v>88</v>
      </c>
      <c r="G74" s="158" t="str">
        <f>IFERROR(INDEX('Jan 2019'!$G$3:$BK$160,MATCH('Buying nGRPs'!$A74,'Jan 2019'!$A$3:$A$157,0),MATCH('Buying nGRPs'!G$9,'Jan 2019'!$G$1:$BK$1,0))/SUMIFS(Summary!$D:$D,Summary!$A:$A,'Buying nGRPs'!$A74),"")</f>
        <v/>
      </c>
      <c r="H74" s="158" t="str">
        <f>IFERROR(INDEX('Jan 2019'!$G$3:$BK$160,MATCH('Buying nGRPs'!$A74,'Jan 2019'!$A$3:$A$157,0),MATCH('Buying nGRPs'!H$9,'Jan 2019'!$G$1:$BK$1,0))/SUMIFS(Summary!$D:$D,Summary!$A:$A,'Buying nGRPs'!$A74),"")</f>
        <v/>
      </c>
      <c r="I74" s="158" t="str">
        <f>IFERROR(INDEX('Jan 2019'!$G$3:$BK$160,MATCH('Buying nGRPs'!$A74,'Jan 2019'!$A$3:$A$157,0),MATCH('Buying nGRPs'!I$9,'Jan 2019'!$G$1:$BK$1,0))/SUMIFS(Summary!$D:$D,Summary!$A:$A,'Buying nGRPs'!$A74),"")</f>
        <v/>
      </c>
      <c r="J74" s="158">
        <f>IFERROR(INDEX('Jan 2019'!$G$3:$BK$160,MATCH('Buying nGRPs'!$A74,'Jan 2019'!$A$3:$A$157,0),MATCH('Buying nGRPs'!J$9,'Jan 2019'!$G$1:$BK$1,0))/SUMIFS(Summary!$D:$D,Summary!$A:$A,'Buying nGRPs'!$A74),"")</f>
        <v>0</v>
      </c>
      <c r="K74" s="158" t="str">
        <f>IFERROR(INDEX('Jan 2019'!$G$3:$BK$160,MATCH('Buying nGRPs'!$A74,'Jan 2019'!$A$3:$A$157,0),MATCH('Buying nGRPs'!K$9,'Jan 2019'!$G$1:$BK$1,0))/SUMIFS(Summary!$D:$D,Summary!$A:$A,'Buying nGRPs'!$A74),"")</f>
        <v/>
      </c>
      <c r="L74" s="158" t="str">
        <f>IFERROR(INDEX('Jan 2019'!$G$3:$BK$160,MATCH('Buying nGRPs'!$A74,'Jan 2019'!$A$3:$A$157,0),MATCH('Buying nGRPs'!L$9,'Jan 2019'!$G$1:$BK$1,0))/SUMIFS(Summary!$D:$D,Summary!$A:$A,'Buying nGRPs'!$A74),"")</f>
        <v/>
      </c>
      <c r="M74" s="158" t="str">
        <f>IFERROR(INDEX('Jan 2019'!$G$3:$BK$160,MATCH('Buying nGRPs'!$A74,'Jan 2019'!$A$3:$A$157,0),MATCH('Buying nGRPs'!M$9,'Jan 2019'!$G$1:$BK$1,0))/SUMIFS(Summary!$D:$D,Summary!$A:$A,'Buying nGRPs'!$A74),"")</f>
        <v/>
      </c>
      <c r="N74" s="158" t="str">
        <f>IFERROR(INDEX('Jan 2019'!$G$3:$BK$160,MATCH('Buying nGRPs'!$A74,'Jan 2019'!$A$3:$A$157,0),MATCH('Buying nGRPs'!N$9,'Jan 2019'!$G$1:$BK$1,0))/SUMIFS(Summary!$D:$D,Summary!$A:$A,'Buying nGRPs'!$A74),"")</f>
        <v/>
      </c>
      <c r="O74" s="158" t="str">
        <f>IFERROR(INDEX('Jan 2019'!$G$3:$BK$160,MATCH('Buying nGRPs'!$A74,'Jan 2019'!$A$3:$A$157,0),MATCH('Buying nGRPs'!O$9,'Jan 2019'!$G$1:$BK$1,0))/SUMIFS(Summary!$D:$D,Summary!$A:$A,'Buying nGRPs'!$A74),"")</f>
        <v/>
      </c>
      <c r="P74" s="158" t="str">
        <f>IFERROR(INDEX('Jan 2019'!$G$3:$BK$160,MATCH('Buying nGRPs'!$A74,'Jan 2019'!$A$3:$A$157,0),MATCH('Buying nGRPs'!P$9,'Jan 2019'!$G$1:$BK$1,0))/SUMIFS(Summary!$D:$D,Summary!$A:$A,'Buying nGRPs'!$A74),"")</f>
        <v/>
      </c>
      <c r="Q74" s="158" t="str">
        <f>IFERROR(INDEX('Jan 2019'!$G$3:$BK$160,MATCH('Buying nGRPs'!$A74,'Jan 2019'!$A$3:$A$157,0),MATCH('Buying nGRPs'!Q$9,'Jan 2019'!$G$1:$BK$1,0))/SUMIFS(Summary!$D:$D,Summary!$A:$A,'Buying nGRPs'!$A74),"")</f>
        <v/>
      </c>
      <c r="R74" s="158" t="str">
        <f>IFERROR(INDEX('Jan 2019'!$G$3:$BK$160,MATCH('Buying nGRPs'!$A74,'Jan 2019'!$A$3:$A$157,0),MATCH('Buying nGRPs'!R$9,'Jan 2019'!$G$1:$BK$1,0))/SUMIFS(Summary!$D:$D,Summary!$A:$A,'Buying nGRPs'!$A74),"")</f>
        <v/>
      </c>
      <c r="S74" s="158" t="str">
        <f>IFERROR(INDEX('Jan 2019'!$G$3:$BK$160,MATCH('Buying nGRPs'!$A74,'Jan 2019'!$A$3:$A$157,0),MATCH('Buying nGRPs'!S$9,'Jan 2019'!$G$1:$BK$1,0))/SUMIFS(Summary!$D:$D,Summary!$A:$A,'Buying nGRPs'!$A74),"")</f>
        <v/>
      </c>
      <c r="T74" s="158" t="str">
        <f>IFERROR(INDEX('Jan 2019'!$G$3:$BK$160,MATCH('Buying nGRPs'!$A74,'Jan 2019'!$A$3:$A$157,0),MATCH('Buying nGRPs'!T$9,'Jan 2019'!$G$1:$BK$1,0))/SUMIFS(Summary!$D:$D,Summary!$A:$A,'Buying nGRPs'!$A74),"")</f>
        <v/>
      </c>
      <c r="U74" s="158" t="str">
        <f>IFERROR(INDEX('Jan 2019'!$G$3:$BK$160,MATCH('Buying nGRPs'!$A74,'Jan 2019'!$A$3:$A$157,0),MATCH('Buying nGRPs'!U$9,'Jan 2019'!$G$1:$BK$1,0))/SUMIFS(Summary!$D:$D,Summary!$A:$A,'Buying nGRPs'!$A74),"")</f>
        <v/>
      </c>
      <c r="V74" s="158" t="str">
        <f>IFERROR(INDEX('Jan 2019'!$G$3:$BK$160,MATCH('Buying nGRPs'!$A74,'Jan 2019'!$A$3:$A$157,0),MATCH('Buying nGRPs'!V$9,'Jan 2019'!$G$1:$BK$1,0))/SUMIFS(Summary!$D:$D,Summary!$A:$A,'Buying nGRPs'!$A74),"")</f>
        <v/>
      </c>
      <c r="W74" s="158" t="str">
        <f>IFERROR(INDEX('Jan 2019'!$G$3:$BK$160,MATCH('Buying nGRPs'!$A74,'Jan 2019'!$A$3:$A$157,0),MATCH('Buying nGRPs'!W$9,'Jan 2019'!$G$1:$BK$1,0))/SUMIFS(Summary!$D:$D,Summary!$A:$A,'Buying nGRPs'!$A74),"")</f>
        <v/>
      </c>
      <c r="X74" s="158" t="str">
        <f>IFERROR(INDEX('Jan 2019'!$G$3:$BK$160,MATCH('Buying nGRPs'!$A74,'Jan 2019'!$A$3:$A$157,0),MATCH('Buying nGRPs'!X$9,'Jan 2019'!$G$1:$BK$1,0))/SUMIFS(Summary!$D:$D,Summary!$A:$A,'Buying nGRPs'!$A74),"")</f>
        <v/>
      </c>
      <c r="Y74" s="158" t="str">
        <f>IFERROR(INDEX('Jan 2019'!$G$3:$BK$160,MATCH('Buying nGRPs'!$A74,'Jan 2019'!$A$3:$A$157,0),MATCH('Buying nGRPs'!Y$9,'Jan 2019'!$G$1:$BK$1,0))/SUMIFS(Summary!$D:$D,Summary!$A:$A,'Buying nGRPs'!$A74),"")</f>
        <v/>
      </c>
      <c r="Z74" s="158" t="str">
        <f>IFERROR(INDEX('Jan 2019'!$G$3:$BK$160,MATCH('Buying nGRPs'!$A74,'Jan 2019'!$A$3:$A$157,0),MATCH('Buying nGRPs'!Z$9,'Jan 2019'!$G$1:$BK$1,0))/SUMIFS(Summary!$D:$D,Summary!$A:$A,'Buying nGRPs'!$A74),"")</f>
        <v/>
      </c>
      <c r="AA74" s="158" t="str">
        <f>IFERROR(INDEX('Jan 2019'!$G$3:$BK$160,MATCH('Buying nGRPs'!$A74,'Jan 2019'!$A$3:$A$157,0),MATCH('Buying nGRPs'!AA$9,'Jan 2019'!$G$1:$BK$1,0))/SUMIFS(Summary!$D:$D,Summary!$A:$A,'Buying nGRPs'!$A74),"")</f>
        <v/>
      </c>
      <c r="AB74" s="158" t="str">
        <f>IFERROR(INDEX('Jan 2019'!$G$3:$BK$160,MATCH('Buying nGRPs'!$A74,'Jan 2019'!$A$3:$A$157,0),MATCH('Buying nGRPs'!AB$9,'Jan 2019'!$G$1:$BK$1,0))/SUMIFS(Summary!$D:$D,Summary!$A:$A,'Buying nGRPs'!$A74),"")</f>
        <v/>
      </c>
      <c r="AC74" s="158">
        <f>IFERROR(INDEX('Jan 2019'!$G$3:$BK$160,MATCH('Buying nGRPs'!$A74,'Jan 2019'!$A$3:$A$157,0),MATCH('Buying nGRPs'!AC$9,'Jan 2019'!$G$1:$BK$1,0))/SUMIFS(Summary!$D:$D,Summary!$A:$A,'Buying nGRPs'!$A74),"")</f>
        <v>0</v>
      </c>
      <c r="AD74" s="158">
        <f>IFERROR(INDEX('Jan 2019'!$G$3:$BK$160,MATCH('Buying nGRPs'!$A74,'Jan 2019'!$A$3:$A$157,0),MATCH('Buying nGRPs'!AD$9,'Jan 2019'!$G$1:$BK$1,0))/SUMIFS(Summary!$D:$D,Summary!$A:$A,'Buying nGRPs'!$A74),"")</f>
        <v>0</v>
      </c>
      <c r="AE74" s="158" t="str">
        <f>IFERROR(INDEX('Jan 2019'!$G$3:$BK$160,MATCH('Buying nGRPs'!$A74,'Jan 2019'!$A$3:$A$157,0),MATCH('Buying nGRPs'!AE$9,'Jan 2019'!$G$1:$BK$1,0))/SUMIFS(Summary!$D:$D,Summary!$A:$A,'Buying nGRPs'!$A74),"")</f>
        <v/>
      </c>
      <c r="AF74" s="158" t="str">
        <f>IFERROR(INDEX('Jan 2019'!$G$3:$BK$160,MATCH('Buying nGRPs'!$A74,'Jan 2019'!$A$3:$A$157,0),MATCH('Buying nGRPs'!AF$9,'Jan 2019'!$G$1:$BK$1,0))/SUMIFS(Summary!$D:$D,Summary!$A:$A,'Buying nGRPs'!$A74),"")</f>
        <v/>
      </c>
      <c r="AG74" s="158" t="str">
        <f>IFERROR(INDEX('Jan 2019'!$G$3:$BK$160,MATCH('Buying nGRPs'!$A74,'Jan 2019'!$A$3:$A$157,0),MATCH('Buying nGRPs'!AG$9,'Jan 2019'!$G$1:$BK$1,0))/SUMIFS(Summary!$D:$D,Summary!$A:$A,'Buying nGRPs'!$A74),"")</f>
        <v/>
      </c>
      <c r="AH74" s="158">
        <f>IFERROR(INDEX('Jan 2019'!$G$3:$BK$160,MATCH('Buying nGRPs'!$A74,'Jan 2019'!$A$3:$A$157,0),MATCH('Buying nGRPs'!AH$9,'Jan 2019'!$G$1:$BK$1,0))/SUMIFS(Summary!$D:$D,Summary!$A:$A,'Buying nGRPs'!$A74),"")</f>
        <v>0</v>
      </c>
      <c r="AI74" s="158" t="str">
        <f>IFERROR(INDEX('Jan 2019'!$G$3:$BK$160,MATCH('Buying nGRPs'!$A74,'Jan 2019'!$A$3:$A$157,0),MATCH('Buying nGRPs'!AI$9,'Jan 2019'!$G$1:$BK$1,0))/SUMIFS(Summary!$D:$D,Summary!$A:$A,'Buying nGRPs'!$A74),"")</f>
        <v/>
      </c>
      <c r="AJ74" s="158" t="str">
        <f>IFERROR(INDEX('Jan 2019'!$G$3:$BK$160,MATCH('Buying nGRPs'!$A74,'Jan 2019'!$A$3:$A$157,0),MATCH('Buying nGRPs'!AJ$9,'Jan 2019'!$G$1:$BK$1,0))/SUMIFS(Summary!$D:$D,Summary!$A:$A,'Buying nGRPs'!$A74),"")</f>
        <v/>
      </c>
      <c r="AK74" s="158">
        <f>IFERROR(INDEX('Jan 2019'!$G$3:$BK$160,MATCH('Buying nGRPs'!$A74,'Jan 2019'!$A$3:$A$157,0),MATCH('Buying nGRPs'!AK$9,'Jan 2019'!$G$1:$BK$1,0))/SUMIFS(Summary!$D:$D,Summary!$A:$A,'Buying nGRPs'!$A74),"")</f>
        <v>0</v>
      </c>
      <c r="AL74" s="158">
        <f>IFERROR(INDEX('Jan 2019'!$G$3:$BK$160,MATCH('Buying nGRPs'!$A74,'Jan 2019'!$A$3:$A$157,0),MATCH('Buying nGRPs'!AL$9,'Jan 2019'!$G$1:$BK$1,0))/SUMIFS(Summary!$D:$D,Summary!$A:$A,'Buying nGRPs'!$A74),"")</f>
        <v>0</v>
      </c>
      <c r="AM74" s="158" t="str">
        <f>IFERROR(INDEX('Jan 2019'!$G$3:$BK$160,MATCH('Buying nGRPs'!$A74,'Jan 2019'!$A$3:$A$157,0),MATCH('Buying nGRPs'!AM$9,'Jan 2019'!$G$1:$BK$1,0))/SUMIFS(Summary!$D:$D,Summary!$A:$A,'Buying nGRPs'!$A74),"")</f>
        <v/>
      </c>
      <c r="AN74" s="158">
        <f>IFERROR(INDEX('Jan 2019'!$G$3:$BK$160,MATCH('Buying nGRPs'!$A74,'Jan 2019'!$A$3:$A$157,0),MATCH('Buying nGRPs'!AN$9,'Jan 2019'!$G$1:$BK$1,0))/SUMIFS(Summary!$D:$D,Summary!$A:$A,'Buying nGRPs'!$A74),"")</f>
        <v>0</v>
      </c>
      <c r="AO74" s="158">
        <f>IFERROR(INDEX('Jan 2019'!$G$3:$BK$160,MATCH('Buying nGRPs'!$A74,'Jan 2019'!$A$3:$A$157,0),MATCH('Buying nGRPs'!AO$9,'Jan 2019'!$G$1:$BK$1,0))/SUMIFS(Summary!$D:$D,Summary!$A:$A,'Buying nGRPs'!$A74),"")</f>
        <v>0</v>
      </c>
      <c r="AP74" s="158" t="str">
        <f>IFERROR(INDEX('Jan 2019'!$G$3:$BK$160,MATCH('Buying nGRPs'!$A74,'Jan 2019'!$A$3:$A$157,0),MATCH('Buying nGRPs'!AP$9,'Jan 2019'!$G$1:$BK$1,0))/SUMIFS(Summary!$D:$D,Summary!$A:$A,'Buying nGRPs'!$A74),"")</f>
        <v/>
      </c>
      <c r="AQ74" s="158" t="str">
        <f>IFERROR(INDEX('Jan 2019'!$G$3:$BK$160,MATCH('Buying nGRPs'!$A74,'Jan 2019'!$A$3:$A$157,0),MATCH('Buying nGRPs'!AQ$9,'Jan 2019'!$G$1:$BK$1,0))/SUMIFS(Summary!$D:$D,Summary!$A:$A,'Buying nGRPs'!$A74),"")</f>
        <v/>
      </c>
      <c r="AR74" s="158">
        <f>IFERROR(INDEX('Jan 2019'!$G$3:$BK$160,MATCH('Buying nGRPs'!$A74,'Jan 2019'!$A$3:$A$157,0),MATCH('Buying nGRPs'!AR$9,'Jan 2019'!$G$1:$BK$1,0))/SUMIFS(Summary!$D:$D,Summary!$A:$A,'Buying nGRPs'!$A74),"")</f>
        <v>0</v>
      </c>
      <c r="AS74" s="158" t="str">
        <f>IFERROR(INDEX('Jan 2019'!$G$3:$BK$160,MATCH('Buying nGRPs'!$A74,'Jan 2019'!$A$3:$A$157,0),MATCH('Buying nGRPs'!AS$9,'Jan 2019'!$G$1:$BK$1,0))/SUMIFS(Summary!$D:$D,Summary!$A:$A,'Buying nGRPs'!$A74),"")</f>
        <v/>
      </c>
      <c r="AT74" s="158" t="str">
        <f>IFERROR(INDEX('Jan 2019'!$G$3:$BK$160,MATCH('Buying nGRPs'!$A74,'Jan 2019'!$A$3:$A$157,0),MATCH('Buying nGRPs'!AT$9,'Jan 2019'!$G$1:$BK$1,0))/SUMIFS(Summary!$D:$D,Summary!$A:$A,'Buying nGRPs'!$A74),"")</f>
        <v/>
      </c>
      <c r="AU74" s="158" t="str">
        <f>IFERROR(INDEX('Jan 2019'!$G$3:$BK$160,MATCH('Buying nGRPs'!$A74,'Jan 2019'!$A$3:$A$157,0),MATCH('Buying nGRPs'!AU$9,'Jan 2019'!$G$1:$BK$1,0))/SUMIFS(Summary!$D:$D,Summary!$A:$A,'Buying nGRPs'!$A74),"")</f>
        <v/>
      </c>
      <c r="AV74" s="158" t="str">
        <f>IFERROR(INDEX('Jan 2019'!$G$3:$BK$160,MATCH('Buying nGRPs'!$A74,'Jan 2019'!$A$3:$A$157,0),MATCH('Buying nGRPs'!AV$9,'Jan 2019'!$G$1:$BK$1,0))/SUMIFS(Summary!$D:$D,Summary!$A:$A,'Buying nGRPs'!$A74),"")</f>
        <v/>
      </c>
      <c r="AW74" s="158" t="str">
        <f>IFERROR(INDEX('Jan 2019'!$G$3:$BK$160,MATCH('Buying nGRPs'!$A74,'Jan 2019'!$A$3:$A$157,0),MATCH('Buying nGRPs'!AW$9,'Jan 2019'!$G$1:$BK$1,0))/SUMIFS(Summary!$D:$D,Summary!$A:$A,'Buying nGRPs'!$A74),"")</f>
        <v/>
      </c>
      <c r="AX74" s="158">
        <f>IFERROR(INDEX('Jan 2019'!$G$3:$BK$160,MATCH('Buying nGRPs'!$A74,'Jan 2019'!$A$3:$A$157,0),MATCH('Buying nGRPs'!AX$9,'Jan 2019'!$G$1:$BK$1,0))/SUMIFS(Summary!$D:$D,Summary!$A:$A,'Buying nGRPs'!$A74),"")</f>
        <v>0</v>
      </c>
      <c r="AY74" s="158">
        <f>IFERROR(INDEX('Jan 2019'!$G$3:$BK$160,MATCH('Buying nGRPs'!$A74,'Jan 2019'!$A$3:$A$157,0),MATCH('Buying nGRPs'!AY$9,'Jan 2019'!$G$1:$BK$1,0))/SUMIFS(Summary!$D:$D,Summary!$A:$A,'Buying nGRPs'!$A74),"")</f>
        <v>0</v>
      </c>
      <c r="AZ74" s="158">
        <f>IFERROR(INDEX('Jan 2019'!$G$3:$BK$160,MATCH('Buying nGRPs'!$A74,'Jan 2019'!$A$3:$A$157,0),MATCH('Buying nGRPs'!AZ$9,'Jan 2019'!$G$1:$BK$1,0))/SUMIFS(Summary!$D:$D,Summary!$A:$A,'Buying nGRPs'!$A74),"")</f>
        <v>0</v>
      </c>
      <c r="BA74" s="158">
        <f>IFERROR(INDEX('Jan 2019'!$G$3:$BK$160,MATCH('Buying nGRPs'!$A74,'Jan 2019'!$A$3:$A$157,0),MATCH('Buying nGRPs'!BA$9,'Jan 2019'!$G$1:$BK$1,0))/SUMIFS(Summary!$D:$D,Summary!$A:$A,'Buying nGRPs'!$A74),"")</f>
        <v>0</v>
      </c>
      <c r="BB74" s="11">
        <f t="shared" si="61"/>
        <v>0</v>
      </c>
      <c r="BC74" s="11"/>
      <c r="BD74" s="114">
        <f t="shared" si="62"/>
        <v>0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IFERROR(INDEX('Jan 2019'!$G$3:$BK$160,MATCH('Buying nGRPs'!$A75,'Jan 2019'!$A$3:$A$157,0),MATCH('Buying nGRPs'!G$9,'Jan 2019'!$G$1:$BK$1,0))/SUMIFS(Summary!$D:$D,Summary!$A:$A,'Buying nGRPs'!$A75),"")</f>
        <v/>
      </c>
      <c r="H75" s="158" t="str">
        <f>IFERROR(INDEX('Jan 2019'!$G$3:$BK$160,MATCH('Buying nGRPs'!$A75,'Jan 2019'!$A$3:$A$157,0),MATCH('Buying nGRPs'!H$9,'Jan 2019'!$G$1:$BK$1,0))/SUMIFS(Summary!$D:$D,Summary!$A:$A,'Buying nGRPs'!$A75),"")</f>
        <v/>
      </c>
      <c r="I75" s="158" t="str">
        <f>IFERROR(INDEX('Jan 2019'!$G$3:$BK$160,MATCH('Buying nGRPs'!$A75,'Jan 2019'!$A$3:$A$157,0),MATCH('Buying nGRPs'!I$9,'Jan 2019'!$G$1:$BK$1,0))/SUMIFS(Summary!$D:$D,Summary!$A:$A,'Buying nGRPs'!$A75),"")</f>
        <v/>
      </c>
      <c r="J75" s="158">
        <f>IFERROR(INDEX('Jan 2019'!$G$3:$BK$160,MATCH('Buying nGRPs'!$A75,'Jan 2019'!$A$3:$A$157,0),MATCH('Buying nGRPs'!J$9,'Jan 2019'!$G$1:$BK$1,0))/SUMIFS(Summary!$D:$D,Summary!$A:$A,'Buying nGRPs'!$A75),"")</f>
        <v>0</v>
      </c>
      <c r="K75" s="158" t="str">
        <f>IFERROR(INDEX('Jan 2019'!$G$3:$BK$160,MATCH('Buying nGRPs'!$A75,'Jan 2019'!$A$3:$A$157,0),MATCH('Buying nGRPs'!K$9,'Jan 2019'!$G$1:$BK$1,0))/SUMIFS(Summary!$D:$D,Summary!$A:$A,'Buying nGRPs'!$A75),"")</f>
        <v/>
      </c>
      <c r="L75" s="158" t="str">
        <f>IFERROR(INDEX('Jan 2019'!$G$3:$BK$160,MATCH('Buying nGRPs'!$A75,'Jan 2019'!$A$3:$A$157,0),MATCH('Buying nGRPs'!L$9,'Jan 2019'!$G$1:$BK$1,0))/SUMIFS(Summary!$D:$D,Summary!$A:$A,'Buying nGRPs'!$A75),"")</f>
        <v/>
      </c>
      <c r="M75" s="158" t="str">
        <f>IFERROR(INDEX('Jan 2019'!$G$3:$BK$160,MATCH('Buying nGRPs'!$A75,'Jan 2019'!$A$3:$A$157,0),MATCH('Buying nGRPs'!M$9,'Jan 2019'!$G$1:$BK$1,0))/SUMIFS(Summary!$D:$D,Summary!$A:$A,'Buying nGRPs'!$A75),"")</f>
        <v/>
      </c>
      <c r="N75" s="158" t="str">
        <f>IFERROR(INDEX('Jan 2019'!$G$3:$BK$160,MATCH('Buying nGRPs'!$A75,'Jan 2019'!$A$3:$A$157,0),MATCH('Buying nGRPs'!N$9,'Jan 2019'!$G$1:$BK$1,0))/SUMIFS(Summary!$D:$D,Summary!$A:$A,'Buying nGRPs'!$A75),"")</f>
        <v/>
      </c>
      <c r="O75" s="158" t="str">
        <f>IFERROR(INDEX('Jan 2019'!$G$3:$BK$160,MATCH('Buying nGRPs'!$A75,'Jan 2019'!$A$3:$A$157,0),MATCH('Buying nGRPs'!O$9,'Jan 2019'!$G$1:$BK$1,0))/SUMIFS(Summary!$D:$D,Summary!$A:$A,'Buying nGRPs'!$A75),"")</f>
        <v/>
      </c>
      <c r="P75" s="158" t="str">
        <f>IFERROR(INDEX('Jan 2019'!$G$3:$BK$160,MATCH('Buying nGRPs'!$A75,'Jan 2019'!$A$3:$A$157,0),MATCH('Buying nGRPs'!P$9,'Jan 2019'!$G$1:$BK$1,0))/SUMIFS(Summary!$D:$D,Summary!$A:$A,'Buying nGRPs'!$A75),"")</f>
        <v/>
      </c>
      <c r="Q75" s="158" t="str">
        <f>IFERROR(INDEX('Jan 2019'!$G$3:$BK$160,MATCH('Buying nGRPs'!$A75,'Jan 2019'!$A$3:$A$157,0),MATCH('Buying nGRPs'!Q$9,'Jan 2019'!$G$1:$BK$1,0))/SUMIFS(Summary!$D:$D,Summary!$A:$A,'Buying nGRPs'!$A75),"")</f>
        <v/>
      </c>
      <c r="R75" s="158" t="str">
        <f>IFERROR(INDEX('Jan 2019'!$G$3:$BK$160,MATCH('Buying nGRPs'!$A75,'Jan 2019'!$A$3:$A$157,0),MATCH('Buying nGRPs'!R$9,'Jan 2019'!$G$1:$BK$1,0))/SUMIFS(Summary!$D:$D,Summary!$A:$A,'Buying nGRPs'!$A75),"")</f>
        <v/>
      </c>
      <c r="S75" s="158" t="str">
        <f>IFERROR(INDEX('Jan 2019'!$G$3:$BK$160,MATCH('Buying nGRPs'!$A75,'Jan 2019'!$A$3:$A$157,0),MATCH('Buying nGRPs'!S$9,'Jan 2019'!$G$1:$BK$1,0))/SUMIFS(Summary!$D:$D,Summary!$A:$A,'Buying nGRPs'!$A75),"")</f>
        <v/>
      </c>
      <c r="T75" s="158" t="str">
        <f>IFERROR(INDEX('Jan 2019'!$G$3:$BK$160,MATCH('Buying nGRPs'!$A75,'Jan 2019'!$A$3:$A$157,0),MATCH('Buying nGRPs'!T$9,'Jan 2019'!$G$1:$BK$1,0))/SUMIFS(Summary!$D:$D,Summary!$A:$A,'Buying nGRPs'!$A75),"")</f>
        <v/>
      </c>
      <c r="U75" s="158" t="str">
        <f>IFERROR(INDEX('Jan 2019'!$G$3:$BK$160,MATCH('Buying nGRPs'!$A75,'Jan 2019'!$A$3:$A$157,0),MATCH('Buying nGRPs'!U$9,'Jan 2019'!$G$1:$BK$1,0))/SUMIFS(Summary!$D:$D,Summary!$A:$A,'Buying nGRPs'!$A75),"")</f>
        <v/>
      </c>
      <c r="V75" s="158" t="str">
        <f>IFERROR(INDEX('Jan 2019'!$G$3:$BK$160,MATCH('Buying nGRPs'!$A75,'Jan 2019'!$A$3:$A$157,0),MATCH('Buying nGRPs'!V$9,'Jan 2019'!$G$1:$BK$1,0))/SUMIFS(Summary!$D:$D,Summary!$A:$A,'Buying nGRPs'!$A75),"")</f>
        <v/>
      </c>
      <c r="W75" s="158" t="str">
        <f>IFERROR(INDEX('Jan 2019'!$G$3:$BK$160,MATCH('Buying nGRPs'!$A75,'Jan 2019'!$A$3:$A$157,0),MATCH('Buying nGRPs'!W$9,'Jan 2019'!$G$1:$BK$1,0))/SUMIFS(Summary!$D:$D,Summary!$A:$A,'Buying nGRPs'!$A75),"")</f>
        <v/>
      </c>
      <c r="X75" s="158" t="str">
        <f>IFERROR(INDEX('Jan 2019'!$G$3:$BK$160,MATCH('Buying nGRPs'!$A75,'Jan 2019'!$A$3:$A$157,0),MATCH('Buying nGRPs'!X$9,'Jan 2019'!$G$1:$BK$1,0))/SUMIFS(Summary!$D:$D,Summary!$A:$A,'Buying nGRPs'!$A75),"")</f>
        <v/>
      </c>
      <c r="Y75" s="158" t="str">
        <f>IFERROR(INDEX('Jan 2019'!$G$3:$BK$160,MATCH('Buying nGRPs'!$A75,'Jan 2019'!$A$3:$A$157,0),MATCH('Buying nGRPs'!Y$9,'Jan 2019'!$G$1:$BK$1,0))/SUMIFS(Summary!$D:$D,Summary!$A:$A,'Buying nGRPs'!$A75),"")</f>
        <v/>
      </c>
      <c r="Z75" s="158" t="str">
        <f>IFERROR(INDEX('Jan 2019'!$G$3:$BK$160,MATCH('Buying nGRPs'!$A75,'Jan 2019'!$A$3:$A$157,0),MATCH('Buying nGRPs'!Z$9,'Jan 2019'!$G$1:$BK$1,0))/SUMIFS(Summary!$D:$D,Summary!$A:$A,'Buying nGRPs'!$A75),"")</f>
        <v/>
      </c>
      <c r="AA75" s="158" t="str">
        <f>IFERROR(INDEX('Jan 2019'!$G$3:$BK$160,MATCH('Buying nGRPs'!$A75,'Jan 2019'!$A$3:$A$157,0),MATCH('Buying nGRPs'!AA$9,'Jan 2019'!$G$1:$BK$1,0))/SUMIFS(Summary!$D:$D,Summary!$A:$A,'Buying nGRPs'!$A75),"")</f>
        <v/>
      </c>
      <c r="AB75" s="158" t="str">
        <f>IFERROR(INDEX('Jan 2019'!$G$3:$BK$160,MATCH('Buying nGRPs'!$A75,'Jan 2019'!$A$3:$A$157,0),MATCH('Buying nGRPs'!AB$9,'Jan 2019'!$G$1:$BK$1,0))/SUMIFS(Summary!$D:$D,Summary!$A:$A,'Buying nGRPs'!$A75),"")</f>
        <v/>
      </c>
      <c r="AC75" s="158">
        <f>IFERROR(INDEX('Jan 2019'!$G$3:$BK$160,MATCH('Buying nGRPs'!$A75,'Jan 2019'!$A$3:$A$157,0),MATCH('Buying nGRPs'!AC$9,'Jan 2019'!$G$1:$BK$1,0))/SUMIFS(Summary!$D:$D,Summary!$A:$A,'Buying nGRPs'!$A75),"")</f>
        <v>0</v>
      </c>
      <c r="AD75" s="158">
        <f>IFERROR(INDEX('Jan 2019'!$G$3:$BK$160,MATCH('Buying nGRPs'!$A75,'Jan 2019'!$A$3:$A$157,0),MATCH('Buying nGRPs'!AD$9,'Jan 2019'!$G$1:$BK$1,0))/SUMIFS(Summary!$D:$D,Summary!$A:$A,'Buying nGRPs'!$A75),"")</f>
        <v>0</v>
      </c>
      <c r="AE75" s="158" t="str">
        <f>IFERROR(INDEX('Jan 2019'!$G$3:$BK$160,MATCH('Buying nGRPs'!$A75,'Jan 2019'!$A$3:$A$157,0),MATCH('Buying nGRPs'!AE$9,'Jan 2019'!$G$1:$BK$1,0))/SUMIFS(Summary!$D:$D,Summary!$A:$A,'Buying nGRPs'!$A75),"")</f>
        <v/>
      </c>
      <c r="AF75" s="158" t="str">
        <f>IFERROR(INDEX('Jan 2019'!$G$3:$BK$160,MATCH('Buying nGRPs'!$A75,'Jan 2019'!$A$3:$A$157,0),MATCH('Buying nGRPs'!AF$9,'Jan 2019'!$G$1:$BK$1,0))/SUMIFS(Summary!$D:$D,Summary!$A:$A,'Buying nGRPs'!$A75),"")</f>
        <v/>
      </c>
      <c r="AG75" s="158" t="str">
        <f>IFERROR(INDEX('Jan 2019'!$G$3:$BK$160,MATCH('Buying nGRPs'!$A75,'Jan 2019'!$A$3:$A$157,0),MATCH('Buying nGRPs'!AG$9,'Jan 2019'!$G$1:$BK$1,0))/SUMIFS(Summary!$D:$D,Summary!$A:$A,'Buying nGRPs'!$A75),"")</f>
        <v/>
      </c>
      <c r="AH75" s="158">
        <f>IFERROR(INDEX('Jan 2019'!$G$3:$BK$160,MATCH('Buying nGRPs'!$A75,'Jan 2019'!$A$3:$A$157,0),MATCH('Buying nGRPs'!AH$9,'Jan 2019'!$G$1:$BK$1,0))/SUMIFS(Summary!$D:$D,Summary!$A:$A,'Buying nGRPs'!$A75),"")</f>
        <v>0</v>
      </c>
      <c r="AI75" s="158" t="str">
        <f>IFERROR(INDEX('Jan 2019'!$G$3:$BK$160,MATCH('Buying nGRPs'!$A75,'Jan 2019'!$A$3:$A$157,0),MATCH('Buying nGRPs'!AI$9,'Jan 2019'!$G$1:$BK$1,0))/SUMIFS(Summary!$D:$D,Summary!$A:$A,'Buying nGRPs'!$A75),"")</f>
        <v/>
      </c>
      <c r="AJ75" s="158" t="str">
        <f>IFERROR(INDEX('Jan 2019'!$G$3:$BK$160,MATCH('Buying nGRPs'!$A75,'Jan 2019'!$A$3:$A$157,0),MATCH('Buying nGRPs'!AJ$9,'Jan 2019'!$G$1:$BK$1,0))/SUMIFS(Summary!$D:$D,Summary!$A:$A,'Buying nGRPs'!$A75),"")</f>
        <v/>
      </c>
      <c r="AK75" s="158">
        <f>IFERROR(INDEX('Jan 2019'!$G$3:$BK$160,MATCH('Buying nGRPs'!$A75,'Jan 2019'!$A$3:$A$157,0),MATCH('Buying nGRPs'!AK$9,'Jan 2019'!$G$1:$BK$1,0))/SUMIFS(Summary!$D:$D,Summary!$A:$A,'Buying nGRPs'!$A75),"")</f>
        <v>0</v>
      </c>
      <c r="AL75" s="158">
        <f>IFERROR(INDEX('Jan 2019'!$G$3:$BK$160,MATCH('Buying nGRPs'!$A75,'Jan 2019'!$A$3:$A$157,0),MATCH('Buying nGRPs'!AL$9,'Jan 2019'!$G$1:$BK$1,0))/SUMIFS(Summary!$D:$D,Summary!$A:$A,'Buying nGRPs'!$A75),"")</f>
        <v>0</v>
      </c>
      <c r="AM75" s="158" t="str">
        <f>IFERROR(INDEX('Jan 2019'!$G$3:$BK$160,MATCH('Buying nGRPs'!$A75,'Jan 2019'!$A$3:$A$157,0),MATCH('Buying nGRPs'!AM$9,'Jan 2019'!$G$1:$BK$1,0))/SUMIFS(Summary!$D:$D,Summary!$A:$A,'Buying nGRPs'!$A75),"")</f>
        <v/>
      </c>
      <c r="AN75" s="158">
        <f>IFERROR(INDEX('Jan 2019'!$G$3:$BK$160,MATCH('Buying nGRPs'!$A75,'Jan 2019'!$A$3:$A$157,0),MATCH('Buying nGRPs'!AN$9,'Jan 2019'!$G$1:$BK$1,0))/SUMIFS(Summary!$D:$D,Summary!$A:$A,'Buying nGRPs'!$A75),"")</f>
        <v>0</v>
      </c>
      <c r="AO75" s="158">
        <f>IFERROR(INDEX('Jan 2019'!$G$3:$BK$160,MATCH('Buying nGRPs'!$A75,'Jan 2019'!$A$3:$A$157,0),MATCH('Buying nGRPs'!AO$9,'Jan 2019'!$G$1:$BK$1,0))/SUMIFS(Summary!$D:$D,Summary!$A:$A,'Buying nGRPs'!$A75),"")</f>
        <v>0</v>
      </c>
      <c r="AP75" s="158" t="str">
        <f>IFERROR(INDEX('Jan 2019'!$G$3:$BK$160,MATCH('Buying nGRPs'!$A75,'Jan 2019'!$A$3:$A$157,0),MATCH('Buying nGRPs'!AP$9,'Jan 2019'!$G$1:$BK$1,0))/SUMIFS(Summary!$D:$D,Summary!$A:$A,'Buying nGRPs'!$A75),"")</f>
        <v/>
      </c>
      <c r="AQ75" s="158" t="str">
        <f>IFERROR(INDEX('Jan 2019'!$G$3:$BK$160,MATCH('Buying nGRPs'!$A75,'Jan 2019'!$A$3:$A$157,0),MATCH('Buying nGRPs'!AQ$9,'Jan 2019'!$G$1:$BK$1,0))/SUMIFS(Summary!$D:$D,Summary!$A:$A,'Buying nGRPs'!$A75),"")</f>
        <v/>
      </c>
      <c r="AR75" s="158">
        <f>IFERROR(INDEX('Jan 2019'!$G$3:$BK$160,MATCH('Buying nGRPs'!$A75,'Jan 2019'!$A$3:$A$157,0),MATCH('Buying nGRPs'!AR$9,'Jan 2019'!$G$1:$BK$1,0))/SUMIFS(Summary!$D:$D,Summary!$A:$A,'Buying nGRPs'!$A75),"")</f>
        <v>0</v>
      </c>
      <c r="AS75" s="158" t="str">
        <f>IFERROR(INDEX('Jan 2019'!$G$3:$BK$160,MATCH('Buying nGRPs'!$A75,'Jan 2019'!$A$3:$A$157,0),MATCH('Buying nGRPs'!AS$9,'Jan 2019'!$G$1:$BK$1,0))/SUMIFS(Summary!$D:$D,Summary!$A:$A,'Buying nGRPs'!$A75),"")</f>
        <v/>
      </c>
      <c r="AT75" s="158" t="str">
        <f>IFERROR(INDEX('Jan 2019'!$G$3:$BK$160,MATCH('Buying nGRPs'!$A75,'Jan 2019'!$A$3:$A$157,0),MATCH('Buying nGRPs'!AT$9,'Jan 2019'!$G$1:$BK$1,0))/SUMIFS(Summary!$D:$D,Summary!$A:$A,'Buying nGRPs'!$A75),"")</f>
        <v/>
      </c>
      <c r="AU75" s="158" t="str">
        <f>IFERROR(INDEX('Jan 2019'!$G$3:$BK$160,MATCH('Buying nGRPs'!$A75,'Jan 2019'!$A$3:$A$157,0),MATCH('Buying nGRPs'!AU$9,'Jan 2019'!$G$1:$BK$1,0))/SUMIFS(Summary!$D:$D,Summary!$A:$A,'Buying nGRPs'!$A75),"")</f>
        <v/>
      </c>
      <c r="AV75" s="158" t="str">
        <f>IFERROR(INDEX('Jan 2019'!$G$3:$BK$160,MATCH('Buying nGRPs'!$A75,'Jan 2019'!$A$3:$A$157,0),MATCH('Buying nGRPs'!AV$9,'Jan 2019'!$G$1:$BK$1,0))/SUMIFS(Summary!$D:$D,Summary!$A:$A,'Buying nGRPs'!$A75),"")</f>
        <v/>
      </c>
      <c r="AW75" s="158" t="str">
        <f>IFERROR(INDEX('Jan 2019'!$G$3:$BK$160,MATCH('Buying nGRPs'!$A75,'Jan 2019'!$A$3:$A$157,0),MATCH('Buying nGRPs'!AW$9,'Jan 2019'!$G$1:$BK$1,0))/SUMIFS(Summary!$D:$D,Summary!$A:$A,'Buying nGRPs'!$A75),"")</f>
        <v/>
      </c>
      <c r="AX75" s="158">
        <f>IFERROR(INDEX('Jan 2019'!$G$3:$BK$160,MATCH('Buying nGRPs'!$A75,'Jan 2019'!$A$3:$A$157,0),MATCH('Buying nGRPs'!AX$9,'Jan 2019'!$G$1:$BK$1,0))/SUMIFS(Summary!$D:$D,Summary!$A:$A,'Buying nGRPs'!$A75),"")</f>
        <v>0</v>
      </c>
      <c r="AY75" s="158">
        <f>IFERROR(INDEX('Jan 2019'!$G$3:$BK$160,MATCH('Buying nGRPs'!$A75,'Jan 2019'!$A$3:$A$157,0),MATCH('Buying nGRPs'!AY$9,'Jan 2019'!$G$1:$BK$1,0))/SUMIFS(Summary!$D:$D,Summary!$A:$A,'Buying nGRPs'!$A75),"")</f>
        <v>0</v>
      </c>
      <c r="AZ75" s="158">
        <f>IFERROR(INDEX('Jan 2019'!$G$3:$BK$160,MATCH('Buying nGRPs'!$A75,'Jan 2019'!$A$3:$A$157,0),MATCH('Buying nGRPs'!AZ$9,'Jan 2019'!$G$1:$BK$1,0))/SUMIFS(Summary!$D:$D,Summary!$A:$A,'Buying nGRPs'!$A75),"")</f>
        <v>0</v>
      </c>
      <c r="BA75" s="158">
        <f>IFERROR(INDEX('Jan 2019'!$G$3:$BK$160,MATCH('Buying nGRPs'!$A75,'Jan 2019'!$A$3:$A$157,0),MATCH('Buying nGRPs'!BA$9,'Jan 2019'!$G$1:$BK$1,0))/SUMIFS(Summary!$D:$D,Summary!$A:$A,'Buying nGRPs'!$A75),"")</f>
        <v>0</v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</v>
      </c>
      <c r="C76" s="192">
        <f t="shared" si="63"/>
        <v>0</v>
      </c>
      <c r="D76" s="48">
        <f t="shared" si="59"/>
        <v>0</v>
      </c>
      <c r="E76" s="138">
        <f t="shared" si="60"/>
        <v>0</v>
      </c>
      <c r="F76" s="93" t="s">
        <v>90</v>
      </c>
      <c r="G76" s="158" t="str">
        <f>IFERROR(INDEX('Jan 2019'!$G$3:$BK$160,MATCH('Buying nGRPs'!$A76,'Jan 2019'!$A$3:$A$157,0),MATCH('Buying nGRPs'!G$9,'Jan 2019'!$G$1:$BK$1,0))/SUMIFS(Summary!$D:$D,Summary!$A:$A,'Buying nGRPs'!$A76),"")</f>
        <v/>
      </c>
      <c r="H76" s="158" t="str">
        <f>IFERROR(INDEX('Jan 2019'!$G$3:$BK$160,MATCH('Buying nGRPs'!$A76,'Jan 2019'!$A$3:$A$157,0),MATCH('Buying nGRPs'!H$9,'Jan 2019'!$G$1:$BK$1,0))/SUMIFS(Summary!$D:$D,Summary!$A:$A,'Buying nGRPs'!$A76),"")</f>
        <v/>
      </c>
      <c r="I76" s="158" t="str">
        <f>IFERROR(INDEX('Jan 2019'!$G$3:$BK$160,MATCH('Buying nGRPs'!$A76,'Jan 2019'!$A$3:$A$157,0),MATCH('Buying nGRPs'!I$9,'Jan 2019'!$G$1:$BK$1,0))/SUMIFS(Summary!$D:$D,Summary!$A:$A,'Buying nGRPs'!$A76),"")</f>
        <v/>
      </c>
      <c r="J76" s="158">
        <f>IFERROR(INDEX('Jan 2019'!$G$3:$BK$160,MATCH('Buying nGRPs'!$A76,'Jan 2019'!$A$3:$A$157,0),MATCH('Buying nGRPs'!J$9,'Jan 2019'!$G$1:$BK$1,0))/SUMIFS(Summary!$D:$D,Summary!$A:$A,'Buying nGRPs'!$A76),"")</f>
        <v>0</v>
      </c>
      <c r="K76" s="158" t="str">
        <f>IFERROR(INDEX('Jan 2019'!$G$3:$BK$160,MATCH('Buying nGRPs'!$A76,'Jan 2019'!$A$3:$A$157,0),MATCH('Buying nGRPs'!K$9,'Jan 2019'!$G$1:$BK$1,0))/SUMIFS(Summary!$D:$D,Summary!$A:$A,'Buying nGRPs'!$A76),"")</f>
        <v/>
      </c>
      <c r="L76" s="158" t="str">
        <f>IFERROR(INDEX('Jan 2019'!$G$3:$BK$160,MATCH('Buying nGRPs'!$A76,'Jan 2019'!$A$3:$A$157,0),MATCH('Buying nGRPs'!L$9,'Jan 2019'!$G$1:$BK$1,0))/SUMIFS(Summary!$D:$D,Summary!$A:$A,'Buying nGRPs'!$A76),"")</f>
        <v/>
      </c>
      <c r="M76" s="158" t="str">
        <f>IFERROR(INDEX('Jan 2019'!$G$3:$BK$160,MATCH('Buying nGRPs'!$A76,'Jan 2019'!$A$3:$A$157,0),MATCH('Buying nGRPs'!M$9,'Jan 2019'!$G$1:$BK$1,0))/SUMIFS(Summary!$D:$D,Summary!$A:$A,'Buying nGRPs'!$A76),"")</f>
        <v/>
      </c>
      <c r="N76" s="158" t="str">
        <f>IFERROR(INDEX('Jan 2019'!$G$3:$BK$160,MATCH('Buying nGRPs'!$A76,'Jan 2019'!$A$3:$A$157,0),MATCH('Buying nGRPs'!N$9,'Jan 2019'!$G$1:$BK$1,0))/SUMIFS(Summary!$D:$D,Summary!$A:$A,'Buying nGRPs'!$A76),"")</f>
        <v/>
      </c>
      <c r="O76" s="158" t="str">
        <f>IFERROR(INDEX('Jan 2019'!$G$3:$BK$160,MATCH('Buying nGRPs'!$A76,'Jan 2019'!$A$3:$A$157,0),MATCH('Buying nGRPs'!O$9,'Jan 2019'!$G$1:$BK$1,0))/SUMIFS(Summary!$D:$D,Summary!$A:$A,'Buying nGRPs'!$A76),"")</f>
        <v/>
      </c>
      <c r="P76" s="158" t="str">
        <f>IFERROR(INDEX('Jan 2019'!$G$3:$BK$160,MATCH('Buying nGRPs'!$A76,'Jan 2019'!$A$3:$A$157,0),MATCH('Buying nGRPs'!P$9,'Jan 2019'!$G$1:$BK$1,0))/SUMIFS(Summary!$D:$D,Summary!$A:$A,'Buying nGRPs'!$A76),"")</f>
        <v/>
      </c>
      <c r="Q76" s="158" t="str">
        <f>IFERROR(INDEX('Jan 2019'!$G$3:$BK$160,MATCH('Buying nGRPs'!$A76,'Jan 2019'!$A$3:$A$157,0),MATCH('Buying nGRPs'!Q$9,'Jan 2019'!$G$1:$BK$1,0))/SUMIFS(Summary!$D:$D,Summary!$A:$A,'Buying nGRPs'!$A76),"")</f>
        <v/>
      </c>
      <c r="R76" s="158" t="str">
        <f>IFERROR(INDEX('Jan 2019'!$G$3:$BK$160,MATCH('Buying nGRPs'!$A76,'Jan 2019'!$A$3:$A$157,0),MATCH('Buying nGRPs'!R$9,'Jan 2019'!$G$1:$BK$1,0))/SUMIFS(Summary!$D:$D,Summary!$A:$A,'Buying nGRPs'!$A76),"")</f>
        <v/>
      </c>
      <c r="S76" s="158" t="str">
        <f>IFERROR(INDEX('Jan 2019'!$G$3:$BK$160,MATCH('Buying nGRPs'!$A76,'Jan 2019'!$A$3:$A$157,0),MATCH('Buying nGRPs'!S$9,'Jan 2019'!$G$1:$BK$1,0))/SUMIFS(Summary!$D:$D,Summary!$A:$A,'Buying nGRPs'!$A76),"")</f>
        <v/>
      </c>
      <c r="T76" s="158" t="str">
        <f>IFERROR(INDEX('Jan 2019'!$G$3:$BK$160,MATCH('Buying nGRPs'!$A76,'Jan 2019'!$A$3:$A$157,0),MATCH('Buying nGRPs'!T$9,'Jan 2019'!$G$1:$BK$1,0))/SUMIFS(Summary!$D:$D,Summary!$A:$A,'Buying nGRPs'!$A76),"")</f>
        <v/>
      </c>
      <c r="U76" s="158" t="str">
        <f>IFERROR(INDEX('Jan 2019'!$G$3:$BK$160,MATCH('Buying nGRPs'!$A76,'Jan 2019'!$A$3:$A$157,0),MATCH('Buying nGRPs'!U$9,'Jan 2019'!$G$1:$BK$1,0))/SUMIFS(Summary!$D:$D,Summary!$A:$A,'Buying nGRPs'!$A76),"")</f>
        <v/>
      </c>
      <c r="V76" s="158" t="str">
        <f>IFERROR(INDEX('Jan 2019'!$G$3:$BK$160,MATCH('Buying nGRPs'!$A76,'Jan 2019'!$A$3:$A$157,0),MATCH('Buying nGRPs'!V$9,'Jan 2019'!$G$1:$BK$1,0))/SUMIFS(Summary!$D:$D,Summary!$A:$A,'Buying nGRPs'!$A76),"")</f>
        <v/>
      </c>
      <c r="W76" s="158" t="str">
        <f>IFERROR(INDEX('Jan 2019'!$G$3:$BK$160,MATCH('Buying nGRPs'!$A76,'Jan 2019'!$A$3:$A$157,0),MATCH('Buying nGRPs'!W$9,'Jan 2019'!$G$1:$BK$1,0))/SUMIFS(Summary!$D:$D,Summary!$A:$A,'Buying nGRPs'!$A76),"")</f>
        <v/>
      </c>
      <c r="X76" s="158" t="str">
        <f>IFERROR(INDEX('Jan 2019'!$G$3:$BK$160,MATCH('Buying nGRPs'!$A76,'Jan 2019'!$A$3:$A$157,0),MATCH('Buying nGRPs'!X$9,'Jan 2019'!$G$1:$BK$1,0))/SUMIFS(Summary!$D:$D,Summary!$A:$A,'Buying nGRPs'!$A76),"")</f>
        <v/>
      </c>
      <c r="Y76" s="158" t="str">
        <f>IFERROR(INDEX('Jan 2019'!$G$3:$BK$160,MATCH('Buying nGRPs'!$A76,'Jan 2019'!$A$3:$A$157,0),MATCH('Buying nGRPs'!Y$9,'Jan 2019'!$G$1:$BK$1,0))/SUMIFS(Summary!$D:$D,Summary!$A:$A,'Buying nGRPs'!$A76),"")</f>
        <v/>
      </c>
      <c r="Z76" s="158" t="str">
        <f>IFERROR(INDEX('Jan 2019'!$G$3:$BK$160,MATCH('Buying nGRPs'!$A76,'Jan 2019'!$A$3:$A$157,0),MATCH('Buying nGRPs'!Z$9,'Jan 2019'!$G$1:$BK$1,0))/SUMIFS(Summary!$D:$D,Summary!$A:$A,'Buying nGRPs'!$A76),"")</f>
        <v/>
      </c>
      <c r="AA76" s="158" t="str">
        <f>IFERROR(INDEX('Jan 2019'!$G$3:$BK$160,MATCH('Buying nGRPs'!$A76,'Jan 2019'!$A$3:$A$157,0),MATCH('Buying nGRPs'!AA$9,'Jan 2019'!$G$1:$BK$1,0))/SUMIFS(Summary!$D:$D,Summary!$A:$A,'Buying nGRPs'!$A76),"")</f>
        <v/>
      </c>
      <c r="AB76" s="158" t="str">
        <f>IFERROR(INDEX('Jan 2019'!$G$3:$BK$160,MATCH('Buying nGRPs'!$A76,'Jan 2019'!$A$3:$A$157,0),MATCH('Buying nGRPs'!AB$9,'Jan 2019'!$G$1:$BK$1,0))/SUMIFS(Summary!$D:$D,Summary!$A:$A,'Buying nGRPs'!$A76),"")</f>
        <v/>
      </c>
      <c r="AC76" s="158">
        <f>IFERROR(INDEX('Jan 2019'!$G$3:$BK$160,MATCH('Buying nGRPs'!$A76,'Jan 2019'!$A$3:$A$157,0),MATCH('Buying nGRPs'!AC$9,'Jan 2019'!$G$1:$BK$1,0))/SUMIFS(Summary!$D:$D,Summary!$A:$A,'Buying nGRPs'!$A76),"")</f>
        <v>0</v>
      </c>
      <c r="AD76" s="158">
        <f>IFERROR(INDEX('Jan 2019'!$G$3:$BK$160,MATCH('Buying nGRPs'!$A76,'Jan 2019'!$A$3:$A$157,0),MATCH('Buying nGRPs'!AD$9,'Jan 2019'!$G$1:$BK$1,0))/SUMIFS(Summary!$D:$D,Summary!$A:$A,'Buying nGRPs'!$A76),"")</f>
        <v>0</v>
      </c>
      <c r="AE76" s="158" t="str">
        <f>IFERROR(INDEX('Jan 2019'!$G$3:$BK$160,MATCH('Buying nGRPs'!$A76,'Jan 2019'!$A$3:$A$157,0),MATCH('Buying nGRPs'!AE$9,'Jan 2019'!$G$1:$BK$1,0))/SUMIFS(Summary!$D:$D,Summary!$A:$A,'Buying nGRPs'!$A76),"")</f>
        <v/>
      </c>
      <c r="AF76" s="158" t="str">
        <f>IFERROR(INDEX('Jan 2019'!$G$3:$BK$160,MATCH('Buying nGRPs'!$A76,'Jan 2019'!$A$3:$A$157,0),MATCH('Buying nGRPs'!AF$9,'Jan 2019'!$G$1:$BK$1,0))/SUMIFS(Summary!$D:$D,Summary!$A:$A,'Buying nGRPs'!$A76),"")</f>
        <v/>
      </c>
      <c r="AG76" s="158" t="str">
        <f>IFERROR(INDEX('Jan 2019'!$G$3:$BK$160,MATCH('Buying nGRPs'!$A76,'Jan 2019'!$A$3:$A$157,0),MATCH('Buying nGRPs'!AG$9,'Jan 2019'!$G$1:$BK$1,0))/SUMIFS(Summary!$D:$D,Summary!$A:$A,'Buying nGRPs'!$A76),"")</f>
        <v/>
      </c>
      <c r="AH76" s="158">
        <f>IFERROR(INDEX('Jan 2019'!$G$3:$BK$160,MATCH('Buying nGRPs'!$A76,'Jan 2019'!$A$3:$A$157,0),MATCH('Buying nGRPs'!AH$9,'Jan 2019'!$G$1:$BK$1,0))/SUMIFS(Summary!$D:$D,Summary!$A:$A,'Buying nGRPs'!$A76),"")</f>
        <v>0</v>
      </c>
      <c r="AI76" s="158" t="str">
        <f>IFERROR(INDEX('Jan 2019'!$G$3:$BK$160,MATCH('Buying nGRPs'!$A76,'Jan 2019'!$A$3:$A$157,0),MATCH('Buying nGRPs'!AI$9,'Jan 2019'!$G$1:$BK$1,0))/SUMIFS(Summary!$D:$D,Summary!$A:$A,'Buying nGRPs'!$A76),"")</f>
        <v/>
      </c>
      <c r="AJ76" s="158" t="str">
        <f>IFERROR(INDEX('Jan 2019'!$G$3:$BK$160,MATCH('Buying nGRPs'!$A76,'Jan 2019'!$A$3:$A$157,0),MATCH('Buying nGRPs'!AJ$9,'Jan 2019'!$G$1:$BK$1,0))/SUMIFS(Summary!$D:$D,Summary!$A:$A,'Buying nGRPs'!$A76),"")</f>
        <v/>
      </c>
      <c r="AK76" s="158">
        <f>IFERROR(INDEX('Jan 2019'!$G$3:$BK$160,MATCH('Buying nGRPs'!$A76,'Jan 2019'!$A$3:$A$157,0),MATCH('Buying nGRPs'!AK$9,'Jan 2019'!$G$1:$BK$1,0))/SUMIFS(Summary!$D:$D,Summary!$A:$A,'Buying nGRPs'!$A76),"")</f>
        <v>0</v>
      </c>
      <c r="AL76" s="158">
        <f>IFERROR(INDEX('Jan 2019'!$G$3:$BK$160,MATCH('Buying nGRPs'!$A76,'Jan 2019'!$A$3:$A$157,0),MATCH('Buying nGRPs'!AL$9,'Jan 2019'!$G$1:$BK$1,0))/SUMIFS(Summary!$D:$D,Summary!$A:$A,'Buying nGRPs'!$A76),"")</f>
        <v>0</v>
      </c>
      <c r="AM76" s="158" t="str">
        <f>IFERROR(INDEX('Jan 2019'!$G$3:$BK$160,MATCH('Buying nGRPs'!$A76,'Jan 2019'!$A$3:$A$157,0),MATCH('Buying nGRPs'!AM$9,'Jan 2019'!$G$1:$BK$1,0))/SUMIFS(Summary!$D:$D,Summary!$A:$A,'Buying nGRPs'!$A76),"")</f>
        <v/>
      </c>
      <c r="AN76" s="158">
        <f>IFERROR(INDEX('Jan 2019'!$G$3:$BK$160,MATCH('Buying nGRPs'!$A76,'Jan 2019'!$A$3:$A$157,0),MATCH('Buying nGRPs'!AN$9,'Jan 2019'!$G$1:$BK$1,0))/SUMIFS(Summary!$D:$D,Summary!$A:$A,'Buying nGRPs'!$A76),"")</f>
        <v>0</v>
      </c>
      <c r="AO76" s="158">
        <f>IFERROR(INDEX('Jan 2019'!$G$3:$BK$160,MATCH('Buying nGRPs'!$A76,'Jan 2019'!$A$3:$A$157,0),MATCH('Buying nGRPs'!AO$9,'Jan 2019'!$G$1:$BK$1,0))/SUMIFS(Summary!$D:$D,Summary!$A:$A,'Buying nGRPs'!$A76),"")</f>
        <v>0</v>
      </c>
      <c r="AP76" s="158" t="str">
        <f>IFERROR(INDEX('Jan 2019'!$G$3:$BK$160,MATCH('Buying nGRPs'!$A76,'Jan 2019'!$A$3:$A$157,0),MATCH('Buying nGRPs'!AP$9,'Jan 2019'!$G$1:$BK$1,0))/SUMIFS(Summary!$D:$D,Summary!$A:$A,'Buying nGRPs'!$A76),"")</f>
        <v/>
      </c>
      <c r="AQ76" s="158" t="str">
        <f>IFERROR(INDEX('Jan 2019'!$G$3:$BK$160,MATCH('Buying nGRPs'!$A76,'Jan 2019'!$A$3:$A$157,0),MATCH('Buying nGRPs'!AQ$9,'Jan 2019'!$G$1:$BK$1,0))/SUMIFS(Summary!$D:$D,Summary!$A:$A,'Buying nGRPs'!$A76),"")</f>
        <v/>
      </c>
      <c r="AR76" s="158">
        <f>IFERROR(INDEX('Jan 2019'!$G$3:$BK$160,MATCH('Buying nGRPs'!$A76,'Jan 2019'!$A$3:$A$157,0),MATCH('Buying nGRPs'!AR$9,'Jan 2019'!$G$1:$BK$1,0))/SUMIFS(Summary!$D:$D,Summary!$A:$A,'Buying nGRPs'!$A76),"")</f>
        <v>0</v>
      </c>
      <c r="AS76" s="158" t="str">
        <f>IFERROR(INDEX('Jan 2019'!$G$3:$BK$160,MATCH('Buying nGRPs'!$A76,'Jan 2019'!$A$3:$A$157,0),MATCH('Buying nGRPs'!AS$9,'Jan 2019'!$G$1:$BK$1,0))/SUMIFS(Summary!$D:$D,Summary!$A:$A,'Buying nGRPs'!$A76),"")</f>
        <v/>
      </c>
      <c r="AT76" s="158" t="str">
        <f>IFERROR(INDEX('Jan 2019'!$G$3:$BK$160,MATCH('Buying nGRPs'!$A76,'Jan 2019'!$A$3:$A$157,0),MATCH('Buying nGRPs'!AT$9,'Jan 2019'!$G$1:$BK$1,0))/SUMIFS(Summary!$D:$D,Summary!$A:$A,'Buying nGRPs'!$A76),"")</f>
        <v/>
      </c>
      <c r="AU76" s="158" t="str">
        <f>IFERROR(INDEX('Jan 2019'!$G$3:$BK$160,MATCH('Buying nGRPs'!$A76,'Jan 2019'!$A$3:$A$157,0),MATCH('Buying nGRPs'!AU$9,'Jan 2019'!$G$1:$BK$1,0))/SUMIFS(Summary!$D:$D,Summary!$A:$A,'Buying nGRPs'!$A76),"")</f>
        <v/>
      </c>
      <c r="AV76" s="158" t="str">
        <f>IFERROR(INDEX('Jan 2019'!$G$3:$BK$160,MATCH('Buying nGRPs'!$A76,'Jan 2019'!$A$3:$A$157,0),MATCH('Buying nGRPs'!AV$9,'Jan 2019'!$G$1:$BK$1,0))/SUMIFS(Summary!$D:$D,Summary!$A:$A,'Buying nGRPs'!$A76),"")</f>
        <v/>
      </c>
      <c r="AW76" s="158" t="str">
        <f>IFERROR(INDEX('Jan 2019'!$G$3:$BK$160,MATCH('Buying nGRPs'!$A76,'Jan 2019'!$A$3:$A$157,0),MATCH('Buying nGRPs'!AW$9,'Jan 2019'!$G$1:$BK$1,0))/SUMIFS(Summary!$D:$D,Summary!$A:$A,'Buying nGRPs'!$A76),"")</f>
        <v/>
      </c>
      <c r="AX76" s="158">
        <f>IFERROR(INDEX('Jan 2019'!$G$3:$BK$160,MATCH('Buying nGRPs'!$A76,'Jan 2019'!$A$3:$A$157,0),MATCH('Buying nGRPs'!AX$9,'Jan 2019'!$G$1:$BK$1,0))/SUMIFS(Summary!$D:$D,Summary!$A:$A,'Buying nGRPs'!$A76),"")</f>
        <v>0</v>
      </c>
      <c r="AY76" s="158">
        <f>IFERROR(INDEX('Jan 2019'!$G$3:$BK$160,MATCH('Buying nGRPs'!$A76,'Jan 2019'!$A$3:$A$157,0),MATCH('Buying nGRPs'!AY$9,'Jan 2019'!$G$1:$BK$1,0))/SUMIFS(Summary!$D:$D,Summary!$A:$A,'Buying nGRPs'!$A76),"")</f>
        <v>0</v>
      </c>
      <c r="AZ76" s="158">
        <f>IFERROR(INDEX('Jan 2019'!$G$3:$BK$160,MATCH('Buying nGRPs'!$A76,'Jan 2019'!$A$3:$A$157,0),MATCH('Buying nGRPs'!AZ$9,'Jan 2019'!$G$1:$BK$1,0))/SUMIFS(Summary!$D:$D,Summary!$A:$A,'Buying nGRPs'!$A76),"")</f>
        <v>0</v>
      </c>
      <c r="BA76" s="158">
        <f>IFERROR(INDEX('Jan 2019'!$G$3:$BK$160,MATCH('Buying nGRPs'!$A76,'Jan 2019'!$A$3:$A$157,0),MATCH('Buying nGRPs'!BA$9,'Jan 2019'!$G$1:$BK$1,0))/SUMIFS(Summary!$D:$D,Summary!$A:$A,'Buying nGRPs'!$A76),"")</f>
        <v>0</v>
      </c>
      <c r="BB76" s="11">
        <f t="shared" si="61"/>
        <v>0</v>
      </c>
      <c r="BC76" s="11"/>
      <c r="BD76" s="115">
        <f t="shared" si="62"/>
        <v>0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IFERROR(INDEX('Jan 2019'!$G$3:$BK$160,MATCH('Buying nGRPs'!$A77,'Jan 2019'!$A$3:$A$157,0),MATCH('Buying nGRPs'!G$9,'Jan 2019'!$G$1:$BK$1,0))/SUMIFS(Summary!$D:$D,Summary!$A:$A,'Buying nGRPs'!$A77),"")</f>
        <v/>
      </c>
      <c r="H77" s="158" t="str">
        <f>IFERROR(INDEX('Jan 2019'!$G$3:$BK$160,MATCH('Buying nGRPs'!$A77,'Jan 2019'!$A$3:$A$157,0),MATCH('Buying nGRPs'!H$9,'Jan 2019'!$G$1:$BK$1,0))/SUMIFS(Summary!$D:$D,Summary!$A:$A,'Buying nGRPs'!$A77),"")</f>
        <v/>
      </c>
      <c r="I77" s="158" t="str">
        <f>IFERROR(INDEX('Jan 2019'!$G$3:$BK$160,MATCH('Buying nGRPs'!$A77,'Jan 2019'!$A$3:$A$157,0),MATCH('Buying nGRPs'!I$9,'Jan 2019'!$G$1:$BK$1,0))/SUMIFS(Summary!$D:$D,Summary!$A:$A,'Buying nGRPs'!$A77),"")</f>
        <v/>
      </c>
      <c r="J77" s="158" t="str">
        <f>IFERROR(INDEX('Jan 2019'!$G$3:$BK$160,MATCH('Buying nGRPs'!$A77,'Jan 2019'!$A$3:$A$157,0),MATCH('Buying nGRPs'!J$9,'Jan 2019'!$G$1:$BK$1,0))/SUMIFS(Summary!$D:$D,Summary!$A:$A,'Buying nGRPs'!$A77),"")</f>
        <v/>
      </c>
      <c r="K77" s="158" t="str">
        <f>IFERROR(INDEX('Jan 2019'!$G$3:$BK$160,MATCH('Buying nGRPs'!$A77,'Jan 2019'!$A$3:$A$157,0),MATCH('Buying nGRPs'!K$9,'Jan 2019'!$G$1:$BK$1,0))/SUMIFS(Summary!$D:$D,Summary!$A:$A,'Buying nGRPs'!$A77),"")</f>
        <v/>
      </c>
      <c r="L77" s="158" t="str">
        <f>IFERROR(INDEX('Jan 2019'!$G$3:$BK$160,MATCH('Buying nGRPs'!$A77,'Jan 2019'!$A$3:$A$157,0),MATCH('Buying nGRPs'!L$9,'Jan 2019'!$G$1:$BK$1,0))/SUMIFS(Summary!$D:$D,Summary!$A:$A,'Buying nGRPs'!$A77),"")</f>
        <v/>
      </c>
      <c r="M77" s="158" t="str">
        <f>IFERROR(INDEX('Jan 2019'!$G$3:$BK$160,MATCH('Buying nGRPs'!$A77,'Jan 2019'!$A$3:$A$157,0),MATCH('Buying nGRPs'!M$9,'Jan 2019'!$G$1:$BK$1,0))/SUMIFS(Summary!$D:$D,Summary!$A:$A,'Buying nGRPs'!$A77),"")</f>
        <v/>
      </c>
      <c r="N77" s="158" t="str">
        <f>IFERROR(INDEX('Jan 2019'!$G$3:$BK$160,MATCH('Buying nGRPs'!$A77,'Jan 2019'!$A$3:$A$157,0),MATCH('Buying nGRPs'!N$9,'Jan 2019'!$G$1:$BK$1,0))/SUMIFS(Summary!$D:$D,Summary!$A:$A,'Buying nGRPs'!$A77),"")</f>
        <v/>
      </c>
      <c r="O77" s="158" t="str">
        <f>IFERROR(INDEX('Jan 2019'!$G$3:$BK$160,MATCH('Buying nGRPs'!$A77,'Jan 2019'!$A$3:$A$157,0),MATCH('Buying nGRPs'!O$9,'Jan 2019'!$G$1:$BK$1,0))/SUMIFS(Summary!$D:$D,Summary!$A:$A,'Buying nGRPs'!$A77),"")</f>
        <v/>
      </c>
      <c r="P77" s="158" t="str">
        <f>IFERROR(INDEX('Jan 2019'!$G$3:$BK$160,MATCH('Buying nGRPs'!$A77,'Jan 2019'!$A$3:$A$157,0),MATCH('Buying nGRPs'!P$9,'Jan 2019'!$G$1:$BK$1,0))/SUMIFS(Summary!$D:$D,Summary!$A:$A,'Buying nGRPs'!$A77),"")</f>
        <v/>
      </c>
      <c r="Q77" s="158" t="str">
        <f>IFERROR(INDEX('Jan 2019'!$G$3:$BK$160,MATCH('Buying nGRPs'!$A77,'Jan 2019'!$A$3:$A$157,0),MATCH('Buying nGRPs'!Q$9,'Jan 2019'!$G$1:$BK$1,0))/SUMIFS(Summary!$D:$D,Summary!$A:$A,'Buying nGRPs'!$A77),"")</f>
        <v/>
      </c>
      <c r="R77" s="158" t="str">
        <f>IFERROR(INDEX('Jan 2019'!$G$3:$BK$160,MATCH('Buying nGRPs'!$A77,'Jan 2019'!$A$3:$A$157,0),MATCH('Buying nGRPs'!R$9,'Jan 2019'!$G$1:$BK$1,0))/SUMIFS(Summary!$D:$D,Summary!$A:$A,'Buying nGRPs'!$A77),"")</f>
        <v/>
      </c>
      <c r="S77" s="158" t="str">
        <f>IFERROR(INDEX('Jan 2019'!$G$3:$BK$160,MATCH('Buying nGRPs'!$A77,'Jan 2019'!$A$3:$A$157,0),MATCH('Buying nGRPs'!S$9,'Jan 2019'!$G$1:$BK$1,0))/SUMIFS(Summary!$D:$D,Summary!$A:$A,'Buying nGRPs'!$A77),"")</f>
        <v/>
      </c>
      <c r="T77" s="158" t="str">
        <f>IFERROR(INDEX('Jan 2019'!$G$3:$BK$160,MATCH('Buying nGRPs'!$A77,'Jan 2019'!$A$3:$A$157,0),MATCH('Buying nGRPs'!T$9,'Jan 2019'!$G$1:$BK$1,0))/SUMIFS(Summary!$D:$D,Summary!$A:$A,'Buying nGRPs'!$A77),"")</f>
        <v/>
      </c>
      <c r="U77" s="158" t="str">
        <f>IFERROR(INDEX('Jan 2019'!$G$3:$BK$160,MATCH('Buying nGRPs'!$A77,'Jan 2019'!$A$3:$A$157,0),MATCH('Buying nGRPs'!U$9,'Jan 2019'!$G$1:$BK$1,0))/SUMIFS(Summary!$D:$D,Summary!$A:$A,'Buying nGRPs'!$A77),"")</f>
        <v/>
      </c>
      <c r="V77" s="158" t="str">
        <f>IFERROR(INDEX('Jan 2019'!$G$3:$BK$160,MATCH('Buying nGRPs'!$A77,'Jan 2019'!$A$3:$A$157,0),MATCH('Buying nGRPs'!V$9,'Jan 2019'!$G$1:$BK$1,0))/SUMIFS(Summary!$D:$D,Summary!$A:$A,'Buying nGRPs'!$A77),"")</f>
        <v/>
      </c>
      <c r="W77" s="158" t="str">
        <f>IFERROR(INDEX('Jan 2019'!$G$3:$BK$160,MATCH('Buying nGRPs'!$A77,'Jan 2019'!$A$3:$A$157,0),MATCH('Buying nGRPs'!W$9,'Jan 2019'!$G$1:$BK$1,0))/SUMIFS(Summary!$D:$D,Summary!$A:$A,'Buying nGRPs'!$A77),"")</f>
        <v/>
      </c>
      <c r="X77" s="158" t="str">
        <f>IFERROR(INDEX('Jan 2019'!$G$3:$BK$160,MATCH('Buying nGRPs'!$A77,'Jan 2019'!$A$3:$A$157,0),MATCH('Buying nGRPs'!X$9,'Jan 2019'!$G$1:$BK$1,0))/SUMIFS(Summary!$D:$D,Summary!$A:$A,'Buying nGRPs'!$A77),"")</f>
        <v/>
      </c>
      <c r="Y77" s="158" t="str">
        <f>IFERROR(INDEX('Jan 2019'!$G$3:$BK$160,MATCH('Buying nGRPs'!$A77,'Jan 2019'!$A$3:$A$157,0),MATCH('Buying nGRPs'!Y$9,'Jan 2019'!$G$1:$BK$1,0))/SUMIFS(Summary!$D:$D,Summary!$A:$A,'Buying nGRPs'!$A77),"")</f>
        <v/>
      </c>
      <c r="Z77" s="158" t="str">
        <f>IFERROR(INDEX('Jan 2019'!$G$3:$BK$160,MATCH('Buying nGRPs'!$A77,'Jan 2019'!$A$3:$A$157,0),MATCH('Buying nGRPs'!Z$9,'Jan 2019'!$G$1:$BK$1,0))/SUMIFS(Summary!$D:$D,Summary!$A:$A,'Buying nGRPs'!$A77),"")</f>
        <v/>
      </c>
      <c r="AA77" s="158" t="str">
        <f>IFERROR(INDEX('Jan 2019'!$G$3:$BK$160,MATCH('Buying nGRPs'!$A77,'Jan 2019'!$A$3:$A$157,0),MATCH('Buying nGRPs'!AA$9,'Jan 2019'!$G$1:$BK$1,0))/SUMIFS(Summary!$D:$D,Summary!$A:$A,'Buying nGRPs'!$A77),"")</f>
        <v/>
      </c>
      <c r="AB77" s="158" t="str">
        <f>IFERROR(INDEX('Jan 2019'!$G$3:$BK$160,MATCH('Buying nGRPs'!$A77,'Jan 2019'!$A$3:$A$157,0),MATCH('Buying nGRPs'!AB$9,'Jan 2019'!$G$1:$BK$1,0))/SUMIFS(Summary!$D:$D,Summary!$A:$A,'Buying nGRPs'!$A77),"")</f>
        <v/>
      </c>
      <c r="AC77" s="158" t="str">
        <f>IFERROR(INDEX('Jan 2019'!$G$3:$BK$160,MATCH('Buying nGRPs'!$A77,'Jan 2019'!$A$3:$A$157,0),MATCH('Buying nGRPs'!AC$9,'Jan 2019'!$G$1:$BK$1,0))/SUMIFS(Summary!$D:$D,Summary!$A:$A,'Buying nGRPs'!$A77),"")</f>
        <v/>
      </c>
      <c r="AD77" s="158" t="str">
        <f>IFERROR(INDEX('Jan 2019'!$G$3:$BK$160,MATCH('Buying nGRPs'!$A77,'Jan 2019'!$A$3:$A$157,0),MATCH('Buying nGRPs'!AD$9,'Jan 2019'!$G$1:$BK$1,0))/SUMIFS(Summary!$D:$D,Summary!$A:$A,'Buying nGRPs'!$A77),"")</f>
        <v/>
      </c>
      <c r="AE77" s="158" t="str">
        <f>IFERROR(INDEX('Jan 2019'!$G$3:$BK$160,MATCH('Buying nGRPs'!$A77,'Jan 2019'!$A$3:$A$157,0),MATCH('Buying nGRPs'!AE$9,'Jan 2019'!$G$1:$BK$1,0))/SUMIFS(Summary!$D:$D,Summary!$A:$A,'Buying nGRPs'!$A77),"")</f>
        <v/>
      </c>
      <c r="AF77" s="158" t="str">
        <f>IFERROR(INDEX('Jan 2019'!$G$3:$BK$160,MATCH('Buying nGRPs'!$A77,'Jan 2019'!$A$3:$A$157,0),MATCH('Buying nGRPs'!AF$9,'Jan 2019'!$G$1:$BK$1,0))/SUMIFS(Summary!$D:$D,Summary!$A:$A,'Buying nGRPs'!$A77),"")</f>
        <v/>
      </c>
      <c r="AG77" s="158" t="str">
        <f>IFERROR(INDEX('Jan 2019'!$G$3:$BK$160,MATCH('Buying nGRPs'!$A77,'Jan 2019'!$A$3:$A$157,0),MATCH('Buying nGRPs'!AG$9,'Jan 2019'!$G$1:$BK$1,0))/SUMIFS(Summary!$D:$D,Summary!$A:$A,'Buying nGRPs'!$A77),"")</f>
        <v/>
      </c>
      <c r="AH77" s="158" t="str">
        <f>IFERROR(INDEX('Jan 2019'!$G$3:$BK$160,MATCH('Buying nGRPs'!$A77,'Jan 2019'!$A$3:$A$157,0),MATCH('Buying nGRPs'!AH$9,'Jan 2019'!$G$1:$BK$1,0))/SUMIFS(Summary!$D:$D,Summary!$A:$A,'Buying nGRPs'!$A77),"")</f>
        <v/>
      </c>
      <c r="AI77" s="158" t="str">
        <f>IFERROR(INDEX('Jan 2019'!$G$3:$BK$160,MATCH('Buying nGRPs'!$A77,'Jan 2019'!$A$3:$A$157,0),MATCH('Buying nGRPs'!AI$9,'Jan 2019'!$G$1:$BK$1,0))/SUMIFS(Summary!$D:$D,Summary!$A:$A,'Buying nGRPs'!$A77),"")</f>
        <v/>
      </c>
      <c r="AJ77" s="158" t="str">
        <f>IFERROR(INDEX('Jan 2019'!$G$3:$BK$160,MATCH('Buying nGRPs'!$A77,'Jan 2019'!$A$3:$A$157,0),MATCH('Buying nGRPs'!AJ$9,'Jan 2019'!$G$1:$BK$1,0))/SUMIFS(Summary!$D:$D,Summary!$A:$A,'Buying nGRPs'!$A77),"")</f>
        <v/>
      </c>
      <c r="AK77" s="158" t="str">
        <f>IFERROR(INDEX('Jan 2019'!$G$3:$BK$160,MATCH('Buying nGRPs'!$A77,'Jan 2019'!$A$3:$A$157,0),MATCH('Buying nGRPs'!AK$9,'Jan 2019'!$G$1:$BK$1,0))/SUMIFS(Summary!$D:$D,Summary!$A:$A,'Buying nGRPs'!$A77),"")</f>
        <v/>
      </c>
      <c r="AL77" s="158" t="str">
        <f>IFERROR(INDEX('Jan 2019'!$G$3:$BK$160,MATCH('Buying nGRPs'!$A77,'Jan 2019'!$A$3:$A$157,0),MATCH('Buying nGRPs'!AL$9,'Jan 2019'!$G$1:$BK$1,0))/SUMIFS(Summary!$D:$D,Summary!$A:$A,'Buying nGRPs'!$A77),"")</f>
        <v/>
      </c>
      <c r="AM77" s="158" t="str">
        <f>IFERROR(INDEX('Jan 2019'!$G$3:$BK$160,MATCH('Buying nGRPs'!$A77,'Jan 2019'!$A$3:$A$157,0),MATCH('Buying nGRPs'!AM$9,'Jan 2019'!$G$1:$BK$1,0))/SUMIFS(Summary!$D:$D,Summary!$A:$A,'Buying nGRPs'!$A77),"")</f>
        <v/>
      </c>
      <c r="AN77" s="158" t="str">
        <f>IFERROR(INDEX('Jan 2019'!$G$3:$BK$160,MATCH('Buying nGRPs'!$A77,'Jan 2019'!$A$3:$A$157,0),MATCH('Buying nGRPs'!AN$9,'Jan 2019'!$G$1:$BK$1,0))/SUMIFS(Summary!$D:$D,Summary!$A:$A,'Buying nGRPs'!$A77),"")</f>
        <v/>
      </c>
      <c r="AO77" s="158" t="str">
        <f>IFERROR(INDEX('Jan 2019'!$G$3:$BK$160,MATCH('Buying nGRPs'!$A77,'Jan 2019'!$A$3:$A$157,0),MATCH('Buying nGRPs'!AO$9,'Jan 2019'!$G$1:$BK$1,0))/SUMIFS(Summary!$D:$D,Summary!$A:$A,'Buying nGRPs'!$A77),"")</f>
        <v/>
      </c>
      <c r="AP77" s="158" t="str">
        <f>IFERROR(INDEX('Jan 2019'!$G$3:$BK$160,MATCH('Buying nGRPs'!$A77,'Jan 2019'!$A$3:$A$157,0),MATCH('Buying nGRPs'!AP$9,'Jan 2019'!$G$1:$BK$1,0))/SUMIFS(Summary!$D:$D,Summary!$A:$A,'Buying nGRPs'!$A77),"")</f>
        <v/>
      </c>
      <c r="AQ77" s="158" t="str">
        <f>IFERROR(INDEX('Jan 2019'!$G$3:$BK$160,MATCH('Buying nGRPs'!$A77,'Jan 2019'!$A$3:$A$157,0),MATCH('Buying nGRPs'!AQ$9,'Jan 2019'!$G$1:$BK$1,0))/SUMIFS(Summary!$D:$D,Summary!$A:$A,'Buying nGRPs'!$A77),"")</f>
        <v/>
      </c>
      <c r="AR77" s="158" t="str">
        <f>IFERROR(INDEX('Jan 2019'!$G$3:$BK$160,MATCH('Buying nGRPs'!$A77,'Jan 2019'!$A$3:$A$157,0),MATCH('Buying nGRPs'!AR$9,'Jan 2019'!$G$1:$BK$1,0))/SUMIFS(Summary!$D:$D,Summary!$A:$A,'Buying nGRPs'!$A77),"")</f>
        <v/>
      </c>
      <c r="AS77" s="158" t="str">
        <f>IFERROR(INDEX('Jan 2019'!$G$3:$BK$160,MATCH('Buying nGRPs'!$A77,'Jan 2019'!$A$3:$A$157,0),MATCH('Buying nGRPs'!AS$9,'Jan 2019'!$G$1:$BK$1,0))/SUMIFS(Summary!$D:$D,Summary!$A:$A,'Buying nGRPs'!$A77),"")</f>
        <v/>
      </c>
      <c r="AT77" s="158" t="str">
        <f>IFERROR(INDEX('Jan 2019'!$G$3:$BK$160,MATCH('Buying nGRPs'!$A77,'Jan 2019'!$A$3:$A$157,0),MATCH('Buying nGRPs'!AT$9,'Jan 2019'!$G$1:$BK$1,0))/SUMIFS(Summary!$D:$D,Summary!$A:$A,'Buying nGRPs'!$A77),"")</f>
        <v/>
      </c>
      <c r="AU77" s="158" t="str">
        <f>IFERROR(INDEX('Jan 2019'!$G$3:$BK$160,MATCH('Buying nGRPs'!$A77,'Jan 2019'!$A$3:$A$157,0),MATCH('Buying nGRPs'!AU$9,'Jan 2019'!$G$1:$BK$1,0))/SUMIFS(Summary!$D:$D,Summary!$A:$A,'Buying nGRPs'!$A77),"")</f>
        <v/>
      </c>
      <c r="AV77" s="158" t="str">
        <f>IFERROR(INDEX('Jan 2019'!$G$3:$BK$160,MATCH('Buying nGRPs'!$A77,'Jan 2019'!$A$3:$A$157,0),MATCH('Buying nGRPs'!AV$9,'Jan 2019'!$G$1:$BK$1,0))/SUMIFS(Summary!$D:$D,Summary!$A:$A,'Buying nGRPs'!$A77),"")</f>
        <v/>
      </c>
      <c r="AW77" s="158" t="str">
        <f>IFERROR(INDEX('Jan 2019'!$G$3:$BK$160,MATCH('Buying nGRPs'!$A77,'Jan 2019'!$A$3:$A$157,0),MATCH('Buying nGRPs'!AW$9,'Jan 2019'!$G$1:$BK$1,0))/SUMIFS(Summary!$D:$D,Summary!$A:$A,'Buying nGRPs'!$A77),"")</f>
        <v/>
      </c>
      <c r="AX77" s="158" t="str">
        <f>IFERROR(INDEX('Jan 2019'!$G$3:$BK$160,MATCH('Buying nGRPs'!$A77,'Jan 2019'!$A$3:$A$157,0),MATCH('Buying nGRPs'!AX$9,'Jan 2019'!$G$1:$BK$1,0))/SUMIFS(Summary!$D:$D,Summary!$A:$A,'Buying nGRPs'!$A77),"")</f>
        <v/>
      </c>
      <c r="AY77" s="158" t="str">
        <f>IFERROR(INDEX('Jan 2019'!$G$3:$BK$160,MATCH('Buying nGRPs'!$A77,'Jan 2019'!$A$3:$A$157,0),MATCH('Buying nGRPs'!AY$9,'Jan 2019'!$G$1:$BK$1,0))/SUMIFS(Summary!$D:$D,Summary!$A:$A,'Buying nGRPs'!$A77),"")</f>
        <v/>
      </c>
      <c r="AZ77" s="158" t="str">
        <f>IFERROR(INDEX('Jan 2019'!$G$3:$BK$160,MATCH('Buying nGRPs'!$A77,'Jan 2019'!$A$3:$A$157,0),MATCH('Buying nGRPs'!AZ$9,'Jan 2019'!$G$1:$BK$1,0))/SUMIFS(Summary!$D:$D,Summary!$A:$A,'Buying nGRPs'!$A77),"")</f>
        <v/>
      </c>
      <c r="BA77" s="158" t="str">
        <f>IFERROR(INDEX('Jan 2019'!$G$3:$BK$160,MATCH('Buying nGRPs'!$A77,'Jan 2019'!$A$3:$A$157,0),MATCH('Buying nGRPs'!BA$9,'Jan 2019'!$G$1:$BK$1,0))/SUMIFS(Summary!$D:$D,Summary!$A:$A,'Buying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IFERROR(INDEX('Jan 2019'!$G$3:$BK$160,MATCH('Buying nGRPs'!$A78,'Jan 2019'!$A$3:$A$157,0),MATCH('Buying nGRPs'!G$9,'Jan 2019'!$G$1:$BK$1,0))/SUMIFS(Summary!$D:$D,Summary!$A:$A,'Buying nGRPs'!$A78),"")</f>
        <v/>
      </c>
      <c r="H78" s="158" t="str">
        <f>IFERROR(INDEX('Jan 2019'!$G$3:$BK$160,MATCH('Buying nGRPs'!$A78,'Jan 2019'!$A$3:$A$157,0),MATCH('Buying nGRPs'!H$9,'Jan 2019'!$G$1:$BK$1,0))/SUMIFS(Summary!$D:$D,Summary!$A:$A,'Buying nGRPs'!$A78),"")</f>
        <v/>
      </c>
      <c r="I78" s="158" t="str">
        <f>IFERROR(INDEX('Jan 2019'!$G$3:$BK$160,MATCH('Buying nGRPs'!$A78,'Jan 2019'!$A$3:$A$157,0),MATCH('Buying nGRPs'!I$9,'Jan 2019'!$G$1:$BK$1,0))/SUMIFS(Summary!$D:$D,Summary!$A:$A,'Buying nGRPs'!$A78),"")</f>
        <v/>
      </c>
      <c r="J78" s="158">
        <f>IFERROR(INDEX('Jan 2019'!$G$3:$BK$160,MATCH('Buying nGRPs'!$A78,'Jan 2019'!$A$3:$A$157,0),MATCH('Buying nGRPs'!J$9,'Jan 2019'!$G$1:$BK$1,0))/SUMIFS(Summary!$D:$D,Summary!$A:$A,'Buying nGRPs'!$A78),"")</f>
        <v>0</v>
      </c>
      <c r="K78" s="158" t="str">
        <f>IFERROR(INDEX('Jan 2019'!$G$3:$BK$160,MATCH('Buying nGRPs'!$A78,'Jan 2019'!$A$3:$A$157,0),MATCH('Buying nGRPs'!K$9,'Jan 2019'!$G$1:$BK$1,0))/SUMIFS(Summary!$D:$D,Summary!$A:$A,'Buying nGRPs'!$A78),"")</f>
        <v/>
      </c>
      <c r="L78" s="158" t="str">
        <f>IFERROR(INDEX('Jan 2019'!$G$3:$BK$160,MATCH('Buying nGRPs'!$A78,'Jan 2019'!$A$3:$A$157,0),MATCH('Buying nGRPs'!L$9,'Jan 2019'!$G$1:$BK$1,0))/SUMIFS(Summary!$D:$D,Summary!$A:$A,'Buying nGRPs'!$A78),"")</f>
        <v/>
      </c>
      <c r="M78" s="158" t="str">
        <f>IFERROR(INDEX('Jan 2019'!$G$3:$BK$160,MATCH('Buying nGRPs'!$A78,'Jan 2019'!$A$3:$A$157,0),MATCH('Buying nGRPs'!M$9,'Jan 2019'!$G$1:$BK$1,0))/SUMIFS(Summary!$D:$D,Summary!$A:$A,'Buying nGRPs'!$A78),"")</f>
        <v/>
      </c>
      <c r="N78" s="158" t="str">
        <f>IFERROR(INDEX('Jan 2019'!$G$3:$BK$160,MATCH('Buying nGRPs'!$A78,'Jan 2019'!$A$3:$A$157,0),MATCH('Buying nGRPs'!N$9,'Jan 2019'!$G$1:$BK$1,0))/SUMIFS(Summary!$D:$D,Summary!$A:$A,'Buying nGRPs'!$A78),"")</f>
        <v/>
      </c>
      <c r="O78" s="158" t="str">
        <f>IFERROR(INDEX('Jan 2019'!$G$3:$BK$160,MATCH('Buying nGRPs'!$A78,'Jan 2019'!$A$3:$A$157,0),MATCH('Buying nGRPs'!O$9,'Jan 2019'!$G$1:$BK$1,0))/SUMIFS(Summary!$D:$D,Summary!$A:$A,'Buying nGRPs'!$A78),"")</f>
        <v/>
      </c>
      <c r="P78" s="158" t="str">
        <f>IFERROR(INDEX('Jan 2019'!$G$3:$BK$160,MATCH('Buying nGRPs'!$A78,'Jan 2019'!$A$3:$A$157,0),MATCH('Buying nGRPs'!P$9,'Jan 2019'!$G$1:$BK$1,0))/SUMIFS(Summary!$D:$D,Summary!$A:$A,'Buying nGRPs'!$A78),"")</f>
        <v/>
      </c>
      <c r="Q78" s="158" t="str">
        <f>IFERROR(INDEX('Jan 2019'!$G$3:$BK$160,MATCH('Buying nGRPs'!$A78,'Jan 2019'!$A$3:$A$157,0),MATCH('Buying nGRPs'!Q$9,'Jan 2019'!$G$1:$BK$1,0))/SUMIFS(Summary!$D:$D,Summary!$A:$A,'Buying nGRPs'!$A78),"")</f>
        <v/>
      </c>
      <c r="R78" s="158" t="str">
        <f>IFERROR(INDEX('Jan 2019'!$G$3:$BK$160,MATCH('Buying nGRPs'!$A78,'Jan 2019'!$A$3:$A$157,0),MATCH('Buying nGRPs'!R$9,'Jan 2019'!$G$1:$BK$1,0))/SUMIFS(Summary!$D:$D,Summary!$A:$A,'Buying nGRPs'!$A78),"")</f>
        <v/>
      </c>
      <c r="S78" s="158" t="str">
        <f>IFERROR(INDEX('Jan 2019'!$G$3:$BK$160,MATCH('Buying nGRPs'!$A78,'Jan 2019'!$A$3:$A$157,0),MATCH('Buying nGRPs'!S$9,'Jan 2019'!$G$1:$BK$1,0))/SUMIFS(Summary!$D:$D,Summary!$A:$A,'Buying nGRPs'!$A78),"")</f>
        <v/>
      </c>
      <c r="T78" s="158" t="str">
        <f>IFERROR(INDEX('Jan 2019'!$G$3:$BK$160,MATCH('Buying nGRPs'!$A78,'Jan 2019'!$A$3:$A$157,0),MATCH('Buying nGRPs'!T$9,'Jan 2019'!$G$1:$BK$1,0))/SUMIFS(Summary!$D:$D,Summary!$A:$A,'Buying nGRPs'!$A78),"")</f>
        <v/>
      </c>
      <c r="U78" s="158" t="str">
        <f>IFERROR(INDEX('Jan 2019'!$G$3:$BK$160,MATCH('Buying nGRPs'!$A78,'Jan 2019'!$A$3:$A$157,0),MATCH('Buying nGRPs'!U$9,'Jan 2019'!$G$1:$BK$1,0))/SUMIFS(Summary!$D:$D,Summary!$A:$A,'Buying nGRPs'!$A78),"")</f>
        <v/>
      </c>
      <c r="V78" s="158" t="str">
        <f>IFERROR(INDEX('Jan 2019'!$G$3:$BK$160,MATCH('Buying nGRPs'!$A78,'Jan 2019'!$A$3:$A$157,0),MATCH('Buying nGRPs'!V$9,'Jan 2019'!$G$1:$BK$1,0))/SUMIFS(Summary!$D:$D,Summary!$A:$A,'Buying nGRPs'!$A78),"")</f>
        <v/>
      </c>
      <c r="W78" s="158" t="str">
        <f>IFERROR(INDEX('Jan 2019'!$G$3:$BK$160,MATCH('Buying nGRPs'!$A78,'Jan 2019'!$A$3:$A$157,0),MATCH('Buying nGRPs'!W$9,'Jan 2019'!$G$1:$BK$1,0))/SUMIFS(Summary!$D:$D,Summary!$A:$A,'Buying nGRPs'!$A78),"")</f>
        <v/>
      </c>
      <c r="X78" s="158" t="str">
        <f>IFERROR(INDEX('Jan 2019'!$G$3:$BK$160,MATCH('Buying nGRPs'!$A78,'Jan 2019'!$A$3:$A$157,0),MATCH('Buying nGRPs'!X$9,'Jan 2019'!$G$1:$BK$1,0))/SUMIFS(Summary!$D:$D,Summary!$A:$A,'Buying nGRPs'!$A78),"")</f>
        <v/>
      </c>
      <c r="Y78" s="158" t="str">
        <f>IFERROR(INDEX('Jan 2019'!$G$3:$BK$160,MATCH('Buying nGRPs'!$A78,'Jan 2019'!$A$3:$A$157,0),MATCH('Buying nGRPs'!Y$9,'Jan 2019'!$G$1:$BK$1,0))/SUMIFS(Summary!$D:$D,Summary!$A:$A,'Buying nGRPs'!$A78),"")</f>
        <v/>
      </c>
      <c r="Z78" s="158" t="str">
        <f>IFERROR(INDEX('Jan 2019'!$G$3:$BK$160,MATCH('Buying nGRPs'!$A78,'Jan 2019'!$A$3:$A$157,0),MATCH('Buying nGRPs'!Z$9,'Jan 2019'!$G$1:$BK$1,0))/SUMIFS(Summary!$D:$D,Summary!$A:$A,'Buying nGRPs'!$A78),"")</f>
        <v/>
      </c>
      <c r="AA78" s="158" t="str">
        <f>IFERROR(INDEX('Jan 2019'!$G$3:$BK$160,MATCH('Buying nGRPs'!$A78,'Jan 2019'!$A$3:$A$157,0),MATCH('Buying nGRPs'!AA$9,'Jan 2019'!$G$1:$BK$1,0))/SUMIFS(Summary!$D:$D,Summary!$A:$A,'Buying nGRPs'!$A78),"")</f>
        <v/>
      </c>
      <c r="AB78" s="158" t="str">
        <f>IFERROR(INDEX('Jan 2019'!$G$3:$BK$160,MATCH('Buying nGRPs'!$A78,'Jan 2019'!$A$3:$A$157,0),MATCH('Buying nGRPs'!AB$9,'Jan 2019'!$G$1:$BK$1,0))/SUMIFS(Summary!$D:$D,Summary!$A:$A,'Buying nGRPs'!$A78),"")</f>
        <v/>
      </c>
      <c r="AC78" s="158">
        <f>IFERROR(INDEX('Jan 2019'!$G$3:$BK$160,MATCH('Buying nGRPs'!$A78,'Jan 2019'!$A$3:$A$157,0),MATCH('Buying nGRPs'!AC$9,'Jan 2019'!$G$1:$BK$1,0))/SUMIFS(Summary!$D:$D,Summary!$A:$A,'Buying nGRPs'!$A78),"")</f>
        <v>0</v>
      </c>
      <c r="AD78" s="158">
        <f>IFERROR(INDEX('Jan 2019'!$G$3:$BK$160,MATCH('Buying nGRPs'!$A78,'Jan 2019'!$A$3:$A$157,0),MATCH('Buying nGRPs'!AD$9,'Jan 2019'!$G$1:$BK$1,0))/SUMIFS(Summary!$D:$D,Summary!$A:$A,'Buying nGRPs'!$A78),"")</f>
        <v>0</v>
      </c>
      <c r="AE78" s="158" t="str">
        <f>IFERROR(INDEX('Jan 2019'!$G$3:$BK$160,MATCH('Buying nGRPs'!$A78,'Jan 2019'!$A$3:$A$157,0),MATCH('Buying nGRPs'!AE$9,'Jan 2019'!$G$1:$BK$1,0))/SUMIFS(Summary!$D:$D,Summary!$A:$A,'Buying nGRPs'!$A78),"")</f>
        <v/>
      </c>
      <c r="AF78" s="158" t="str">
        <f>IFERROR(INDEX('Jan 2019'!$G$3:$BK$160,MATCH('Buying nGRPs'!$A78,'Jan 2019'!$A$3:$A$157,0),MATCH('Buying nGRPs'!AF$9,'Jan 2019'!$G$1:$BK$1,0))/SUMIFS(Summary!$D:$D,Summary!$A:$A,'Buying nGRPs'!$A78),"")</f>
        <v/>
      </c>
      <c r="AG78" s="158" t="str">
        <f>IFERROR(INDEX('Jan 2019'!$G$3:$BK$160,MATCH('Buying nGRPs'!$A78,'Jan 2019'!$A$3:$A$157,0),MATCH('Buying nGRPs'!AG$9,'Jan 2019'!$G$1:$BK$1,0))/SUMIFS(Summary!$D:$D,Summary!$A:$A,'Buying nGRPs'!$A78),"")</f>
        <v/>
      </c>
      <c r="AH78" s="158">
        <f>IFERROR(INDEX('Jan 2019'!$G$3:$BK$160,MATCH('Buying nGRPs'!$A78,'Jan 2019'!$A$3:$A$157,0),MATCH('Buying nGRPs'!AH$9,'Jan 2019'!$G$1:$BK$1,0))/SUMIFS(Summary!$D:$D,Summary!$A:$A,'Buying nGRPs'!$A78),"")</f>
        <v>0</v>
      </c>
      <c r="AI78" s="158" t="str">
        <f>IFERROR(INDEX('Jan 2019'!$G$3:$BK$160,MATCH('Buying nGRPs'!$A78,'Jan 2019'!$A$3:$A$157,0),MATCH('Buying nGRPs'!AI$9,'Jan 2019'!$G$1:$BK$1,0))/SUMIFS(Summary!$D:$D,Summary!$A:$A,'Buying nGRPs'!$A78),"")</f>
        <v/>
      </c>
      <c r="AJ78" s="158" t="str">
        <f>IFERROR(INDEX('Jan 2019'!$G$3:$BK$160,MATCH('Buying nGRPs'!$A78,'Jan 2019'!$A$3:$A$157,0),MATCH('Buying nGRPs'!AJ$9,'Jan 2019'!$G$1:$BK$1,0))/SUMIFS(Summary!$D:$D,Summary!$A:$A,'Buying nGRPs'!$A78),"")</f>
        <v/>
      </c>
      <c r="AK78" s="158">
        <f>IFERROR(INDEX('Jan 2019'!$G$3:$BK$160,MATCH('Buying nGRPs'!$A78,'Jan 2019'!$A$3:$A$157,0),MATCH('Buying nGRPs'!AK$9,'Jan 2019'!$G$1:$BK$1,0))/SUMIFS(Summary!$D:$D,Summary!$A:$A,'Buying nGRPs'!$A78),"")</f>
        <v>0</v>
      </c>
      <c r="AL78" s="158">
        <f>IFERROR(INDEX('Jan 2019'!$G$3:$BK$160,MATCH('Buying nGRPs'!$A78,'Jan 2019'!$A$3:$A$157,0),MATCH('Buying nGRPs'!AL$9,'Jan 2019'!$G$1:$BK$1,0))/SUMIFS(Summary!$D:$D,Summary!$A:$A,'Buying nGRPs'!$A78),"")</f>
        <v>0</v>
      </c>
      <c r="AM78" s="158" t="str">
        <f>IFERROR(INDEX('Jan 2019'!$G$3:$BK$160,MATCH('Buying nGRPs'!$A78,'Jan 2019'!$A$3:$A$157,0),MATCH('Buying nGRPs'!AM$9,'Jan 2019'!$G$1:$BK$1,0))/SUMIFS(Summary!$D:$D,Summary!$A:$A,'Buying nGRPs'!$A78),"")</f>
        <v/>
      </c>
      <c r="AN78" s="158">
        <f>IFERROR(INDEX('Jan 2019'!$G$3:$BK$160,MATCH('Buying nGRPs'!$A78,'Jan 2019'!$A$3:$A$157,0),MATCH('Buying nGRPs'!AN$9,'Jan 2019'!$G$1:$BK$1,0))/SUMIFS(Summary!$D:$D,Summary!$A:$A,'Buying nGRPs'!$A78),"")</f>
        <v>0</v>
      </c>
      <c r="AO78" s="158">
        <f>IFERROR(INDEX('Jan 2019'!$G$3:$BK$160,MATCH('Buying nGRPs'!$A78,'Jan 2019'!$A$3:$A$157,0),MATCH('Buying nGRPs'!AO$9,'Jan 2019'!$G$1:$BK$1,0))/SUMIFS(Summary!$D:$D,Summary!$A:$A,'Buying nGRPs'!$A78),"")</f>
        <v>0</v>
      </c>
      <c r="AP78" s="158" t="str">
        <f>IFERROR(INDEX('Jan 2019'!$G$3:$BK$160,MATCH('Buying nGRPs'!$A78,'Jan 2019'!$A$3:$A$157,0),MATCH('Buying nGRPs'!AP$9,'Jan 2019'!$G$1:$BK$1,0))/SUMIFS(Summary!$D:$D,Summary!$A:$A,'Buying nGRPs'!$A78),"")</f>
        <v/>
      </c>
      <c r="AQ78" s="158" t="str">
        <f>IFERROR(INDEX('Jan 2019'!$G$3:$BK$160,MATCH('Buying nGRPs'!$A78,'Jan 2019'!$A$3:$A$157,0),MATCH('Buying nGRPs'!AQ$9,'Jan 2019'!$G$1:$BK$1,0))/SUMIFS(Summary!$D:$D,Summary!$A:$A,'Buying nGRPs'!$A78),"")</f>
        <v/>
      </c>
      <c r="AR78" s="158">
        <f>IFERROR(INDEX('Jan 2019'!$G$3:$BK$160,MATCH('Buying nGRPs'!$A78,'Jan 2019'!$A$3:$A$157,0),MATCH('Buying nGRPs'!AR$9,'Jan 2019'!$G$1:$BK$1,0))/SUMIFS(Summary!$D:$D,Summary!$A:$A,'Buying nGRPs'!$A78),"")</f>
        <v>0</v>
      </c>
      <c r="AS78" s="158" t="str">
        <f>IFERROR(INDEX('Jan 2019'!$G$3:$BK$160,MATCH('Buying nGRPs'!$A78,'Jan 2019'!$A$3:$A$157,0),MATCH('Buying nGRPs'!AS$9,'Jan 2019'!$G$1:$BK$1,0))/SUMIFS(Summary!$D:$D,Summary!$A:$A,'Buying nGRPs'!$A78),"")</f>
        <v/>
      </c>
      <c r="AT78" s="158" t="str">
        <f>IFERROR(INDEX('Jan 2019'!$G$3:$BK$160,MATCH('Buying nGRPs'!$A78,'Jan 2019'!$A$3:$A$157,0),MATCH('Buying nGRPs'!AT$9,'Jan 2019'!$G$1:$BK$1,0))/SUMIFS(Summary!$D:$D,Summary!$A:$A,'Buying nGRPs'!$A78),"")</f>
        <v/>
      </c>
      <c r="AU78" s="158" t="str">
        <f>IFERROR(INDEX('Jan 2019'!$G$3:$BK$160,MATCH('Buying nGRPs'!$A78,'Jan 2019'!$A$3:$A$157,0),MATCH('Buying nGRPs'!AU$9,'Jan 2019'!$G$1:$BK$1,0))/SUMIFS(Summary!$D:$D,Summary!$A:$A,'Buying nGRPs'!$A78),"")</f>
        <v/>
      </c>
      <c r="AV78" s="158" t="str">
        <f>IFERROR(INDEX('Jan 2019'!$G$3:$BK$160,MATCH('Buying nGRPs'!$A78,'Jan 2019'!$A$3:$A$157,0),MATCH('Buying nGRPs'!AV$9,'Jan 2019'!$G$1:$BK$1,0))/SUMIFS(Summary!$D:$D,Summary!$A:$A,'Buying nGRPs'!$A78),"")</f>
        <v/>
      </c>
      <c r="AW78" s="158" t="str">
        <f>IFERROR(INDEX('Jan 2019'!$G$3:$BK$160,MATCH('Buying nGRPs'!$A78,'Jan 2019'!$A$3:$A$157,0),MATCH('Buying nGRPs'!AW$9,'Jan 2019'!$G$1:$BK$1,0))/SUMIFS(Summary!$D:$D,Summary!$A:$A,'Buying nGRPs'!$A78),"")</f>
        <v/>
      </c>
      <c r="AX78" s="158">
        <f>IFERROR(INDEX('Jan 2019'!$G$3:$BK$160,MATCH('Buying nGRPs'!$A78,'Jan 2019'!$A$3:$A$157,0),MATCH('Buying nGRPs'!AX$9,'Jan 2019'!$G$1:$BK$1,0))/SUMIFS(Summary!$D:$D,Summary!$A:$A,'Buying nGRPs'!$A78),"")</f>
        <v>0</v>
      </c>
      <c r="AY78" s="158">
        <f>IFERROR(INDEX('Jan 2019'!$G$3:$BK$160,MATCH('Buying nGRPs'!$A78,'Jan 2019'!$A$3:$A$157,0),MATCH('Buying nGRPs'!AY$9,'Jan 2019'!$G$1:$BK$1,0))/SUMIFS(Summary!$D:$D,Summary!$A:$A,'Buying nGRPs'!$A78),"")</f>
        <v>0</v>
      </c>
      <c r="AZ78" s="158">
        <f>IFERROR(INDEX('Jan 2019'!$G$3:$BK$160,MATCH('Buying nGRPs'!$A78,'Jan 2019'!$A$3:$A$157,0),MATCH('Buying nGRPs'!AZ$9,'Jan 2019'!$G$1:$BK$1,0))/SUMIFS(Summary!$D:$D,Summary!$A:$A,'Buying nGRPs'!$A78),"")</f>
        <v>0</v>
      </c>
      <c r="BA78" s="158">
        <f>IFERROR(INDEX('Jan 2019'!$G$3:$BK$160,MATCH('Buying nGRPs'!$A78,'Jan 2019'!$A$3:$A$157,0),MATCH('Buying nGRPs'!BA$9,'Jan 2019'!$G$1:$BK$1,0))/SUMIFS(Summary!$D:$D,Summary!$A:$A,'Buying nGRPs'!$A78),"")</f>
        <v>0</v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IFERROR(INDEX('Jan 2019'!$G$3:$BK$160,MATCH('Buying nGRPs'!$A79,'Jan 2019'!$A$3:$A$157,0),MATCH('Buying nGRPs'!G$9,'Jan 2019'!$G$1:$BK$1,0))/SUMIFS(Summary!$D:$D,Summary!$A:$A,'Buying nGRPs'!$A79),"")</f>
        <v/>
      </c>
      <c r="H79" s="158" t="str">
        <f>IFERROR(INDEX('Jan 2019'!$G$3:$BK$160,MATCH('Buying nGRPs'!$A79,'Jan 2019'!$A$3:$A$157,0),MATCH('Buying nGRPs'!H$9,'Jan 2019'!$G$1:$BK$1,0))/SUMIFS(Summary!$D:$D,Summary!$A:$A,'Buying nGRPs'!$A79),"")</f>
        <v/>
      </c>
      <c r="I79" s="158" t="str">
        <f>IFERROR(INDEX('Jan 2019'!$G$3:$BK$160,MATCH('Buying nGRPs'!$A79,'Jan 2019'!$A$3:$A$157,0),MATCH('Buying nGRPs'!I$9,'Jan 2019'!$G$1:$BK$1,0))/SUMIFS(Summary!$D:$D,Summary!$A:$A,'Buying nGRPs'!$A79),"")</f>
        <v/>
      </c>
      <c r="J79" s="158">
        <f>IFERROR(INDEX('Jan 2019'!$G$3:$BK$160,MATCH('Buying nGRPs'!$A79,'Jan 2019'!$A$3:$A$157,0),MATCH('Buying nGRPs'!J$9,'Jan 2019'!$G$1:$BK$1,0))/SUMIFS(Summary!$D:$D,Summary!$A:$A,'Buying nGRPs'!$A79),"")</f>
        <v>0</v>
      </c>
      <c r="K79" s="158" t="str">
        <f>IFERROR(INDEX('Jan 2019'!$G$3:$BK$160,MATCH('Buying nGRPs'!$A79,'Jan 2019'!$A$3:$A$157,0),MATCH('Buying nGRPs'!K$9,'Jan 2019'!$G$1:$BK$1,0))/SUMIFS(Summary!$D:$D,Summary!$A:$A,'Buying nGRPs'!$A79),"")</f>
        <v/>
      </c>
      <c r="L79" s="158" t="str">
        <f>IFERROR(INDEX('Jan 2019'!$G$3:$BK$160,MATCH('Buying nGRPs'!$A79,'Jan 2019'!$A$3:$A$157,0),MATCH('Buying nGRPs'!L$9,'Jan 2019'!$G$1:$BK$1,0))/SUMIFS(Summary!$D:$D,Summary!$A:$A,'Buying nGRPs'!$A79),"")</f>
        <v/>
      </c>
      <c r="M79" s="158" t="str">
        <f>IFERROR(INDEX('Jan 2019'!$G$3:$BK$160,MATCH('Buying nGRPs'!$A79,'Jan 2019'!$A$3:$A$157,0),MATCH('Buying nGRPs'!M$9,'Jan 2019'!$G$1:$BK$1,0))/SUMIFS(Summary!$D:$D,Summary!$A:$A,'Buying nGRPs'!$A79),"")</f>
        <v/>
      </c>
      <c r="N79" s="158" t="str">
        <f>IFERROR(INDEX('Jan 2019'!$G$3:$BK$160,MATCH('Buying nGRPs'!$A79,'Jan 2019'!$A$3:$A$157,0),MATCH('Buying nGRPs'!N$9,'Jan 2019'!$G$1:$BK$1,0))/SUMIFS(Summary!$D:$D,Summary!$A:$A,'Buying nGRPs'!$A79),"")</f>
        <v/>
      </c>
      <c r="O79" s="158" t="str">
        <f>IFERROR(INDEX('Jan 2019'!$G$3:$BK$160,MATCH('Buying nGRPs'!$A79,'Jan 2019'!$A$3:$A$157,0),MATCH('Buying nGRPs'!O$9,'Jan 2019'!$G$1:$BK$1,0))/SUMIFS(Summary!$D:$D,Summary!$A:$A,'Buying nGRPs'!$A79),"")</f>
        <v/>
      </c>
      <c r="P79" s="158" t="str">
        <f>IFERROR(INDEX('Jan 2019'!$G$3:$BK$160,MATCH('Buying nGRPs'!$A79,'Jan 2019'!$A$3:$A$157,0),MATCH('Buying nGRPs'!P$9,'Jan 2019'!$G$1:$BK$1,0))/SUMIFS(Summary!$D:$D,Summary!$A:$A,'Buying nGRPs'!$A79),"")</f>
        <v/>
      </c>
      <c r="Q79" s="158" t="str">
        <f>IFERROR(INDEX('Jan 2019'!$G$3:$BK$160,MATCH('Buying nGRPs'!$A79,'Jan 2019'!$A$3:$A$157,0),MATCH('Buying nGRPs'!Q$9,'Jan 2019'!$G$1:$BK$1,0))/SUMIFS(Summary!$D:$D,Summary!$A:$A,'Buying nGRPs'!$A79),"")</f>
        <v/>
      </c>
      <c r="R79" s="158" t="str">
        <f>IFERROR(INDEX('Jan 2019'!$G$3:$BK$160,MATCH('Buying nGRPs'!$A79,'Jan 2019'!$A$3:$A$157,0),MATCH('Buying nGRPs'!R$9,'Jan 2019'!$G$1:$BK$1,0))/SUMIFS(Summary!$D:$D,Summary!$A:$A,'Buying nGRPs'!$A79),"")</f>
        <v/>
      </c>
      <c r="S79" s="158" t="str">
        <f>IFERROR(INDEX('Jan 2019'!$G$3:$BK$160,MATCH('Buying nGRPs'!$A79,'Jan 2019'!$A$3:$A$157,0),MATCH('Buying nGRPs'!S$9,'Jan 2019'!$G$1:$BK$1,0))/SUMIFS(Summary!$D:$D,Summary!$A:$A,'Buying nGRPs'!$A79),"")</f>
        <v/>
      </c>
      <c r="T79" s="158" t="str">
        <f>IFERROR(INDEX('Jan 2019'!$G$3:$BK$160,MATCH('Buying nGRPs'!$A79,'Jan 2019'!$A$3:$A$157,0),MATCH('Buying nGRPs'!T$9,'Jan 2019'!$G$1:$BK$1,0))/SUMIFS(Summary!$D:$D,Summary!$A:$A,'Buying nGRPs'!$A79),"")</f>
        <v/>
      </c>
      <c r="U79" s="158" t="str">
        <f>IFERROR(INDEX('Jan 2019'!$G$3:$BK$160,MATCH('Buying nGRPs'!$A79,'Jan 2019'!$A$3:$A$157,0),MATCH('Buying nGRPs'!U$9,'Jan 2019'!$G$1:$BK$1,0))/SUMIFS(Summary!$D:$D,Summary!$A:$A,'Buying nGRPs'!$A79),"")</f>
        <v/>
      </c>
      <c r="V79" s="158" t="str">
        <f>IFERROR(INDEX('Jan 2019'!$G$3:$BK$160,MATCH('Buying nGRPs'!$A79,'Jan 2019'!$A$3:$A$157,0),MATCH('Buying nGRPs'!V$9,'Jan 2019'!$G$1:$BK$1,0))/SUMIFS(Summary!$D:$D,Summary!$A:$A,'Buying nGRPs'!$A79),"")</f>
        <v/>
      </c>
      <c r="W79" s="158" t="str">
        <f>IFERROR(INDEX('Jan 2019'!$G$3:$BK$160,MATCH('Buying nGRPs'!$A79,'Jan 2019'!$A$3:$A$157,0),MATCH('Buying nGRPs'!W$9,'Jan 2019'!$G$1:$BK$1,0))/SUMIFS(Summary!$D:$D,Summary!$A:$A,'Buying nGRPs'!$A79),"")</f>
        <v/>
      </c>
      <c r="X79" s="158" t="str">
        <f>IFERROR(INDEX('Jan 2019'!$G$3:$BK$160,MATCH('Buying nGRPs'!$A79,'Jan 2019'!$A$3:$A$157,0),MATCH('Buying nGRPs'!X$9,'Jan 2019'!$G$1:$BK$1,0))/SUMIFS(Summary!$D:$D,Summary!$A:$A,'Buying nGRPs'!$A79),"")</f>
        <v/>
      </c>
      <c r="Y79" s="158" t="str">
        <f>IFERROR(INDEX('Jan 2019'!$G$3:$BK$160,MATCH('Buying nGRPs'!$A79,'Jan 2019'!$A$3:$A$157,0),MATCH('Buying nGRPs'!Y$9,'Jan 2019'!$G$1:$BK$1,0))/SUMIFS(Summary!$D:$D,Summary!$A:$A,'Buying nGRPs'!$A79),"")</f>
        <v/>
      </c>
      <c r="Z79" s="158" t="str">
        <f>IFERROR(INDEX('Jan 2019'!$G$3:$BK$160,MATCH('Buying nGRPs'!$A79,'Jan 2019'!$A$3:$A$157,0),MATCH('Buying nGRPs'!Z$9,'Jan 2019'!$G$1:$BK$1,0))/SUMIFS(Summary!$D:$D,Summary!$A:$A,'Buying nGRPs'!$A79),"")</f>
        <v/>
      </c>
      <c r="AA79" s="158" t="str">
        <f>IFERROR(INDEX('Jan 2019'!$G$3:$BK$160,MATCH('Buying nGRPs'!$A79,'Jan 2019'!$A$3:$A$157,0),MATCH('Buying nGRPs'!AA$9,'Jan 2019'!$G$1:$BK$1,0))/SUMIFS(Summary!$D:$D,Summary!$A:$A,'Buying nGRPs'!$A79),"")</f>
        <v/>
      </c>
      <c r="AB79" s="158" t="str">
        <f>IFERROR(INDEX('Jan 2019'!$G$3:$BK$160,MATCH('Buying nGRPs'!$A79,'Jan 2019'!$A$3:$A$157,0),MATCH('Buying nGRPs'!AB$9,'Jan 2019'!$G$1:$BK$1,0))/SUMIFS(Summary!$D:$D,Summary!$A:$A,'Buying nGRPs'!$A79),"")</f>
        <v/>
      </c>
      <c r="AC79" s="158">
        <f>IFERROR(INDEX('Jan 2019'!$G$3:$BK$160,MATCH('Buying nGRPs'!$A79,'Jan 2019'!$A$3:$A$157,0),MATCH('Buying nGRPs'!AC$9,'Jan 2019'!$G$1:$BK$1,0))/SUMIFS(Summary!$D:$D,Summary!$A:$A,'Buying nGRPs'!$A79),"")</f>
        <v>0</v>
      </c>
      <c r="AD79" s="158">
        <f>IFERROR(INDEX('Jan 2019'!$G$3:$BK$160,MATCH('Buying nGRPs'!$A79,'Jan 2019'!$A$3:$A$157,0),MATCH('Buying nGRPs'!AD$9,'Jan 2019'!$G$1:$BK$1,0))/SUMIFS(Summary!$D:$D,Summary!$A:$A,'Buying nGRPs'!$A79),"")</f>
        <v>0</v>
      </c>
      <c r="AE79" s="158" t="str">
        <f>IFERROR(INDEX('Jan 2019'!$G$3:$BK$160,MATCH('Buying nGRPs'!$A79,'Jan 2019'!$A$3:$A$157,0),MATCH('Buying nGRPs'!AE$9,'Jan 2019'!$G$1:$BK$1,0))/SUMIFS(Summary!$D:$D,Summary!$A:$A,'Buying nGRPs'!$A79),"")</f>
        <v/>
      </c>
      <c r="AF79" s="158" t="str">
        <f>IFERROR(INDEX('Jan 2019'!$G$3:$BK$160,MATCH('Buying nGRPs'!$A79,'Jan 2019'!$A$3:$A$157,0),MATCH('Buying nGRPs'!AF$9,'Jan 2019'!$G$1:$BK$1,0))/SUMIFS(Summary!$D:$D,Summary!$A:$A,'Buying nGRPs'!$A79),"")</f>
        <v/>
      </c>
      <c r="AG79" s="158" t="str">
        <f>IFERROR(INDEX('Jan 2019'!$G$3:$BK$160,MATCH('Buying nGRPs'!$A79,'Jan 2019'!$A$3:$A$157,0),MATCH('Buying nGRPs'!AG$9,'Jan 2019'!$G$1:$BK$1,0))/SUMIFS(Summary!$D:$D,Summary!$A:$A,'Buying nGRPs'!$A79),"")</f>
        <v/>
      </c>
      <c r="AH79" s="158">
        <f>IFERROR(INDEX('Jan 2019'!$G$3:$BK$160,MATCH('Buying nGRPs'!$A79,'Jan 2019'!$A$3:$A$157,0),MATCH('Buying nGRPs'!AH$9,'Jan 2019'!$G$1:$BK$1,0))/SUMIFS(Summary!$D:$D,Summary!$A:$A,'Buying nGRPs'!$A79),"")</f>
        <v>0</v>
      </c>
      <c r="AI79" s="158" t="str">
        <f>IFERROR(INDEX('Jan 2019'!$G$3:$BK$160,MATCH('Buying nGRPs'!$A79,'Jan 2019'!$A$3:$A$157,0),MATCH('Buying nGRPs'!AI$9,'Jan 2019'!$G$1:$BK$1,0))/SUMIFS(Summary!$D:$D,Summary!$A:$A,'Buying nGRPs'!$A79),"")</f>
        <v/>
      </c>
      <c r="AJ79" s="158" t="str">
        <f>IFERROR(INDEX('Jan 2019'!$G$3:$BK$160,MATCH('Buying nGRPs'!$A79,'Jan 2019'!$A$3:$A$157,0),MATCH('Buying nGRPs'!AJ$9,'Jan 2019'!$G$1:$BK$1,0))/SUMIFS(Summary!$D:$D,Summary!$A:$A,'Buying nGRPs'!$A79),"")</f>
        <v/>
      </c>
      <c r="AK79" s="158">
        <f>IFERROR(INDEX('Jan 2019'!$G$3:$BK$160,MATCH('Buying nGRPs'!$A79,'Jan 2019'!$A$3:$A$157,0),MATCH('Buying nGRPs'!AK$9,'Jan 2019'!$G$1:$BK$1,0))/SUMIFS(Summary!$D:$D,Summary!$A:$A,'Buying nGRPs'!$A79),"")</f>
        <v>0</v>
      </c>
      <c r="AL79" s="158">
        <f>IFERROR(INDEX('Jan 2019'!$G$3:$BK$160,MATCH('Buying nGRPs'!$A79,'Jan 2019'!$A$3:$A$157,0),MATCH('Buying nGRPs'!AL$9,'Jan 2019'!$G$1:$BK$1,0))/SUMIFS(Summary!$D:$D,Summary!$A:$A,'Buying nGRPs'!$A79),"")</f>
        <v>0</v>
      </c>
      <c r="AM79" s="158" t="str">
        <f>IFERROR(INDEX('Jan 2019'!$G$3:$BK$160,MATCH('Buying nGRPs'!$A79,'Jan 2019'!$A$3:$A$157,0),MATCH('Buying nGRPs'!AM$9,'Jan 2019'!$G$1:$BK$1,0))/SUMIFS(Summary!$D:$D,Summary!$A:$A,'Buying nGRPs'!$A79),"")</f>
        <v/>
      </c>
      <c r="AN79" s="158">
        <f>IFERROR(INDEX('Jan 2019'!$G$3:$BK$160,MATCH('Buying nGRPs'!$A79,'Jan 2019'!$A$3:$A$157,0),MATCH('Buying nGRPs'!AN$9,'Jan 2019'!$G$1:$BK$1,0))/SUMIFS(Summary!$D:$D,Summary!$A:$A,'Buying nGRPs'!$A79),"")</f>
        <v>0</v>
      </c>
      <c r="AO79" s="158">
        <f>IFERROR(INDEX('Jan 2019'!$G$3:$BK$160,MATCH('Buying nGRPs'!$A79,'Jan 2019'!$A$3:$A$157,0),MATCH('Buying nGRPs'!AO$9,'Jan 2019'!$G$1:$BK$1,0))/SUMIFS(Summary!$D:$D,Summary!$A:$A,'Buying nGRPs'!$A79),"")</f>
        <v>0</v>
      </c>
      <c r="AP79" s="158" t="str">
        <f>IFERROR(INDEX('Jan 2019'!$G$3:$BK$160,MATCH('Buying nGRPs'!$A79,'Jan 2019'!$A$3:$A$157,0),MATCH('Buying nGRPs'!AP$9,'Jan 2019'!$G$1:$BK$1,0))/SUMIFS(Summary!$D:$D,Summary!$A:$A,'Buying nGRPs'!$A79),"")</f>
        <v/>
      </c>
      <c r="AQ79" s="158" t="str">
        <f>IFERROR(INDEX('Jan 2019'!$G$3:$BK$160,MATCH('Buying nGRPs'!$A79,'Jan 2019'!$A$3:$A$157,0),MATCH('Buying nGRPs'!AQ$9,'Jan 2019'!$G$1:$BK$1,0))/SUMIFS(Summary!$D:$D,Summary!$A:$A,'Buying nGRPs'!$A79),"")</f>
        <v/>
      </c>
      <c r="AR79" s="158">
        <f>IFERROR(INDEX('Jan 2019'!$G$3:$BK$160,MATCH('Buying nGRPs'!$A79,'Jan 2019'!$A$3:$A$157,0),MATCH('Buying nGRPs'!AR$9,'Jan 2019'!$G$1:$BK$1,0))/SUMIFS(Summary!$D:$D,Summary!$A:$A,'Buying nGRPs'!$A79),"")</f>
        <v>0</v>
      </c>
      <c r="AS79" s="158" t="str">
        <f>IFERROR(INDEX('Jan 2019'!$G$3:$BK$160,MATCH('Buying nGRPs'!$A79,'Jan 2019'!$A$3:$A$157,0),MATCH('Buying nGRPs'!AS$9,'Jan 2019'!$G$1:$BK$1,0))/SUMIFS(Summary!$D:$D,Summary!$A:$A,'Buying nGRPs'!$A79),"")</f>
        <v/>
      </c>
      <c r="AT79" s="158" t="str">
        <f>IFERROR(INDEX('Jan 2019'!$G$3:$BK$160,MATCH('Buying nGRPs'!$A79,'Jan 2019'!$A$3:$A$157,0),MATCH('Buying nGRPs'!AT$9,'Jan 2019'!$G$1:$BK$1,0))/SUMIFS(Summary!$D:$D,Summary!$A:$A,'Buying nGRPs'!$A79),"")</f>
        <v/>
      </c>
      <c r="AU79" s="158" t="str">
        <f>IFERROR(INDEX('Jan 2019'!$G$3:$BK$160,MATCH('Buying nGRPs'!$A79,'Jan 2019'!$A$3:$A$157,0),MATCH('Buying nGRPs'!AU$9,'Jan 2019'!$G$1:$BK$1,0))/SUMIFS(Summary!$D:$D,Summary!$A:$A,'Buying nGRPs'!$A79),"")</f>
        <v/>
      </c>
      <c r="AV79" s="158" t="str">
        <f>IFERROR(INDEX('Jan 2019'!$G$3:$BK$160,MATCH('Buying nGRPs'!$A79,'Jan 2019'!$A$3:$A$157,0),MATCH('Buying nGRPs'!AV$9,'Jan 2019'!$G$1:$BK$1,0))/SUMIFS(Summary!$D:$D,Summary!$A:$A,'Buying nGRPs'!$A79),"")</f>
        <v/>
      </c>
      <c r="AW79" s="158" t="str">
        <f>IFERROR(INDEX('Jan 2019'!$G$3:$BK$160,MATCH('Buying nGRPs'!$A79,'Jan 2019'!$A$3:$A$157,0),MATCH('Buying nGRPs'!AW$9,'Jan 2019'!$G$1:$BK$1,0))/SUMIFS(Summary!$D:$D,Summary!$A:$A,'Buying nGRPs'!$A79),"")</f>
        <v/>
      </c>
      <c r="AX79" s="158">
        <f>IFERROR(INDEX('Jan 2019'!$G$3:$BK$160,MATCH('Buying nGRPs'!$A79,'Jan 2019'!$A$3:$A$157,0),MATCH('Buying nGRPs'!AX$9,'Jan 2019'!$G$1:$BK$1,0))/SUMIFS(Summary!$D:$D,Summary!$A:$A,'Buying nGRPs'!$A79),"")</f>
        <v>0</v>
      </c>
      <c r="AY79" s="158">
        <f>IFERROR(INDEX('Jan 2019'!$G$3:$BK$160,MATCH('Buying nGRPs'!$A79,'Jan 2019'!$A$3:$A$157,0),MATCH('Buying nGRPs'!AY$9,'Jan 2019'!$G$1:$BK$1,0))/SUMIFS(Summary!$D:$D,Summary!$A:$A,'Buying nGRPs'!$A79),"")</f>
        <v>0</v>
      </c>
      <c r="AZ79" s="158">
        <f>IFERROR(INDEX('Jan 2019'!$G$3:$BK$160,MATCH('Buying nGRPs'!$A79,'Jan 2019'!$A$3:$A$157,0),MATCH('Buying nGRPs'!AZ$9,'Jan 2019'!$G$1:$BK$1,0))/SUMIFS(Summary!$D:$D,Summary!$A:$A,'Buying nGRPs'!$A79),"")</f>
        <v>0</v>
      </c>
      <c r="BA79" s="158">
        <f>IFERROR(INDEX('Jan 2019'!$G$3:$BK$160,MATCH('Buying nGRPs'!$A79,'Jan 2019'!$A$3:$A$157,0),MATCH('Buying nGRPs'!BA$9,'Jan 2019'!$G$1:$BK$1,0))/SUMIFS(Summary!$D:$D,Summary!$A:$A,'Buying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IFERROR(INDEX('Jan 2019'!$G$3:$BK$160,MATCH('Buying nGRPs'!$A80,'Jan 2019'!$A$3:$A$157,0),MATCH('Buying nGRPs'!G$9,'Jan 2019'!$G$1:$BK$1,0))/SUMIFS(Summary!$D:$D,Summary!$A:$A,'Buying nGRPs'!$A80),"")</f>
        <v/>
      </c>
      <c r="H80" s="158" t="str">
        <f>IFERROR(INDEX('Jan 2019'!$G$3:$BK$160,MATCH('Buying nGRPs'!$A80,'Jan 2019'!$A$3:$A$157,0),MATCH('Buying nGRPs'!H$9,'Jan 2019'!$G$1:$BK$1,0))/SUMIFS(Summary!$D:$D,Summary!$A:$A,'Buying nGRPs'!$A80),"")</f>
        <v/>
      </c>
      <c r="I80" s="158" t="str">
        <f>IFERROR(INDEX('Jan 2019'!$G$3:$BK$160,MATCH('Buying nGRPs'!$A80,'Jan 2019'!$A$3:$A$157,0),MATCH('Buying nGRPs'!I$9,'Jan 2019'!$G$1:$BK$1,0))/SUMIFS(Summary!$D:$D,Summary!$A:$A,'Buying nGRPs'!$A80),"")</f>
        <v/>
      </c>
      <c r="J80" s="158" t="str">
        <f>IFERROR(INDEX('Jan 2019'!$G$3:$BK$160,MATCH('Buying nGRPs'!$A80,'Jan 2019'!$A$3:$A$157,0),MATCH('Buying nGRPs'!J$9,'Jan 2019'!$G$1:$BK$1,0))/SUMIFS(Summary!$D:$D,Summary!$A:$A,'Buying nGRPs'!$A80),"")</f>
        <v/>
      </c>
      <c r="K80" s="158" t="str">
        <f>IFERROR(INDEX('Jan 2019'!$G$3:$BK$160,MATCH('Buying nGRPs'!$A80,'Jan 2019'!$A$3:$A$157,0),MATCH('Buying nGRPs'!K$9,'Jan 2019'!$G$1:$BK$1,0))/SUMIFS(Summary!$D:$D,Summary!$A:$A,'Buying nGRPs'!$A80),"")</f>
        <v/>
      </c>
      <c r="L80" s="158" t="str">
        <f>IFERROR(INDEX('Jan 2019'!$G$3:$BK$160,MATCH('Buying nGRPs'!$A80,'Jan 2019'!$A$3:$A$157,0),MATCH('Buying nGRPs'!L$9,'Jan 2019'!$G$1:$BK$1,0))/SUMIFS(Summary!$D:$D,Summary!$A:$A,'Buying nGRPs'!$A80),"")</f>
        <v/>
      </c>
      <c r="M80" s="158" t="str">
        <f>IFERROR(INDEX('Jan 2019'!$G$3:$BK$160,MATCH('Buying nGRPs'!$A80,'Jan 2019'!$A$3:$A$157,0),MATCH('Buying nGRPs'!M$9,'Jan 2019'!$G$1:$BK$1,0))/SUMIFS(Summary!$D:$D,Summary!$A:$A,'Buying nGRPs'!$A80),"")</f>
        <v/>
      </c>
      <c r="N80" s="158" t="str">
        <f>IFERROR(INDEX('Jan 2019'!$G$3:$BK$160,MATCH('Buying nGRPs'!$A80,'Jan 2019'!$A$3:$A$157,0),MATCH('Buying nGRPs'!N$9,'Jan 2019'!$G$1:$BK$1,0))/SUMIFS(Summary!$D:$D,Summary!$A:$A,'Buying nGRPs'!$A80),"")</f>
        <v/>
      </c>
      <c r="O80" s="158" t="str">
        <f>IFERROR(INDEX('Jan 2019'!$G$3:$BK$160,MATCH('Buying nGRPs'!$A80,'Jan 2019'!$A$3:$A$157,0),MATCH('Buying nGRPs'!O$9,'Jan 2019'!$G$1:$BK$1,0))/SUMIFS(Summary!$D:$D,Summary!$A:$A,'Buying nGRPs'!$A80),"")</f>
        <v/>
      </c>
      <c r="P80" s="158" t="str">
        <f>IFERROR(INDEX('Jan 2019'!$G$3:$BK$160,MATCH('Buying nGRPs'!$A80,'Jan 2019'!$A$3:$A$157,0),MATCH('Buying nGRPs'!P$9,'Jan 2019'!$G$1:$BK$1,0))/SUMIFS(Summary!$D:$D,Summary!$A:$A,'Buying nGRPs'!$A80),"")</f>
        <v/>
      </c>
      <c r="Q80" s="158" t="str">
        <f>IFERROR(INDEX('Jan 2019'!$G$3:$BK$160,MATCH('Buying nGRPs'!$A80,'Jan 2019'!$A$3:$A$157,0),MATCH('Buying nGRPs'!Q$9,'Jan 2019'!$G$1:$BK$1,0))/SUMIFS(Summary!$D:$D,Summary!$A:$A,'Buying nGRPs'!$A80),"")</f>
        <v/>
      </c>
      <c r="R80" s="158" t="str">
        <f>IFERROR(INDEX('Jan 2019'!$G$3:$BK$160,MATCH('Buying nGRPs'!$A80,'Jan 2019'!$A$3:$A$157,0),MATCH('Buying nGRPs'!R$9,'Jan 2019'!$G$1:$BK$1,0))/SUMIFS(Summary!$D:$D,Summary!$A:$A,'Buying nGRPs'!$A80),"")</f>
        <v/>
      </c>
      <c r="S80" s="158" t="str">
        <f>IFERROR(INDEX('Jan 2019'!$G$3:$BK$160,MATCH('Buying nGRPs'!$A80,'Jan 2019'!$A$3:$A$157,0),MATCH('Buying nGRPs'!S$9,'Jan 2019'!$G$1:$BK$1,0))/SUMIFS(Summary!$D:$D,Summary!$A:$A,'Buying nGRPs'!$A80),"")</f>
        <v/>
      </c>
      <c r="T80" s="158" t="str">
        <f>IFERROR(INDEX('Jan 2019'!$G$3:$BK$160,MATCH('Buying nGRPs'!$A80,'Jan 2019'!$A$3:$A$157,0),MATCH('Buying nGRPs'!T$9,'Jan 2019'!$G$1:$BK$1,0))/SUMIFS(Summary!$D:$D,Summary!$A:$A,'Buying nGRPs'!$A80),"")</f>
        <v/>
      </c>
      <c r="U80" s="158" t="str">
        <f>IFERROR(INDEX('Jan 2019'!$G$3:$BK$160,MATCH('Buying nGRPs'!$A80,'Jan 2019'!$A$3:$A$157,0),MATCH('Buying nGRPs'!U$9,'Jan 2019'!$G$1:$BK$1,0))/SUMIFS(Summary!$D:$D,Summary!$A:$A,'Buying nGRPs'!$A80),"")</f>
        <v/>
      </c>
      <c r="V80" s="158" t="str">
        <f>IFERROR(INDEX('Jan 2019'!$G$3:$BK$160,MATCH('Buying nGRPs'!$A80,'Jan 2019'!$A$3:$A$157,0),MATCH('Buying nGRPs'!V$9,'Jan 2019'!$G$1:$BK$1,0))/SUMIFS(Summary!$D:$D,Summary!$A:$A,'Buying nGRPs'!$A80),"")</f>
        <v/>
      </c>
      <c r="W80" s="158" t="str">
        <f>IFERROR(INDEX('Jan 2019'!$G$3:$BK$160,MATCH('Buying nGRPs'!$A80,'Jan 2019'!$A$3:$A$157,0),MATCH('Buying nGRPs'!W$9,'Jan 2019'!$G$1:$BK$1,0))/SUMIFS(Summary!$D:$D,Summary!$A:$A,'Buying nGRPs'!$A80),"")</f>
        <v/>
      </c>
      <c r="X80" s="158" t="str">
        <f>IFERROR(INDEX('Jan 2019'!$G$3:$BK$160,MATCH('Buying nGRPs'!$A80,'Jan 2019'!$A$3:$A$157,0),MATCH('Buying nGRPs'!X$9,'Jan 2019'!$G$1:$BK$1,0))/SUMIFS(Summary!$D:$D,Summary!$A:$A,'Buying nGRPs'!$A80),"")</f>
        <v/>
      </c>
      <c r="Y80" s="158" t="str">
        <f>IFERROR(INDEX('Jan 2019'!$G$3:$BK$160,MATCH('Buying nGRPs'!$A80,'Jan 2019'!$A$3:$A$157,0),MATCH('Buying nGRPs'!Y$9,'Jan 2019'!$G$1:$BK$1,0))/SUMIFS(Summary!$D:$D,Summary!$A:$A,'Buying nGRPs'!$A80),"")</f>
        <v/>
      </c>
      <c r="Z80" s="158" t="str">
        <f>IFERROR(INDEX('Jan 2019'!$G$3:$BK$160,MATCH('Buying nGRPs'!$A80,'Jan 2019'!$A$3:$A$157,0),MATCH('Buying nGRPs'!Z$9,'Jan 2019'!$G$1:$BK$1,0))/SUMIFS(Summary!$D:$D,Summary!$A:$A,'Buying nGRPs'!$A80),"")</f>
        <v/>
      </c>
      <c r="AA80" s="158" t="str">
        <f>IFERROR(INDEX('Jan 2019'!$G$3:$BK$160,MATCH('Buying nGRPs'!$A80,'Jan 2019'!$A$3:$A$157,0),MATCH('Buying nGRPs'!AA$9,'Jan 2019'!$G$1:$BK$1,0))/SUMIFS(Summary!$D:$D,Summary!$A:$A,'Buying nGRPs'!$A80),"")</f>
        <v/>
      </c>
      <c r="AB80" s="158" t="str">
        <f>IFERROR(INDEX('Jan 2019'!$G$3:$BK$160,MATCH('Buying nGRPs'!$A80,'Jan 2019'!$A$3:$A$157,0),MATCH('Buying nGRPs'!AB$9,'Jan 2019'!$G$1:$BK$1,0))/SUMIFS(Summary!$D:$D,Summary!$A:$A,'Buying nGRPs'!$A80),"")</f>
        <v/>
      </c>
      <c r="AC80" s="158" t="str">
        <f>IFERROR(INDEX('Jan 2019'!$G$3:$BK$160,MATCH('Buying nGRPs'!$A80,'Jan 2019'!$A$3:$A$157,0),MATCH('Buying nGRPs'!AC$9,'Jan 2019'!$G$1:$BK$1,0))/SUMIFS(Summary!$D:$D,Summary!$A:$A,'Buying nGRPs'!$A80),"")</f>
        <v/>
      </c>
      <c r="AD80" s="158" t="str">
        <f>IFERROR(INDEX('Jan 2019'!$G$3:$BK$160,MATCH('Buying nGRPs'!$A80,'Jan 2019'!$A$3:$A$157,0),MATCH('Buying nGRPs'!AD$9,'Jan 2019'!$G$1:$BK$1,0))/SUMIFS(Summary!$D:$D,Summary!$A:$A,'Buying nGRPs'!$A80),"")</f>
        <v/>
      </c>
      <c r="AE80" s="158" t="str">
        <f>IFERROR(INDEX('Jan 2019'!$G$3:$BK$160,MATCH('Buying nGRPs'!$A80,'Jan 2019'!$A$3:$A$157,0),MATCH('Buying nGRPs'!AE$9,'Jan 2019'!$G$1:$BK$1,0))/SUMIFS(Summary!$D:$D,Summary!$A:$A,'Buying nGRPs'!$A80),"")</f>
        <v/>
      </c>
      <c r="AF80" s="158" t="str">
        <f>IFERROR(INDEX('Jan 2019'!$G$3:$BK$160,MATCH('Buying nGRPs'!$A80,'Jan 2019'!$A$3:$A$157,0),MATCH('Buying nGRPs'!AF$9,'Jan 2019'!$G$1:$BK$1,0))/SUMIFS(Summary!$D:$D,Summary!$A:$A,'Buying nGRPs'!$A80),"")</f>
        <v/>
      </c>
      <c r="AG80" s="158" t="str">
        <f>IFERROR(INDEX('Jan 2019'!$G$3:$BK$160,MATCH('Buying nGRPs'!$A80,'Jan 2019'!$A$3:$A$157,0),MATCH('Buying nGRPs'!AG$9,'Jan 2019'!$G$1:$BK$1,0))/SUMIFS(Summary!$D:$D,Summary!$A:$A,'Buying nGRPs'!$A80),"")</f>
        <v/>
      </c>
      <c r="AH80" s="158" t="str">
        <f>IFERROR(INDEX('Jan 2019'!$G$3:$BK$160,MATCH('Buying nGRPs'!$A80,'Jan 2019'!$A$3:$A$157,0),MATCH('Buying nGRPs'!AH$9,'Jan 2019'!$G$1:$BK$1,0))/SUMIFS(Summary!$D:$D,Summary!$A:$A,'Buying nGRPs'!$A80),"")</f>
        <v/>
      </c>
      <c r="AI80" s="158" t="str">
        <f>IFERROR(INDEX('Jan 2019'!$G$3:$BK$160,MATCH('Buying nGRPs'!$A80,'Jan 2019'!$A$3:$A$157,0),MATCH('Buying nGRPs'!AI$9,'Jan 2019'!$G$1:$BK$1,0))/SUMIFS(Summary!$D:$D,Summary!$A:$A,'Buying nGRPs'!$A80),"")</f>
        <v/>
      </c>
      <c r="AJ80" s="158" t="str">
        <f>IFERROR(INDEX('Jan 2019'!$G$3:$BK$160,MATCH('Buying nGRPs'!$A80,'Jan 2019'!$A$3:$A$157,0),MATCH('Buying nGRPs'!AJ$9,'Jan 2019'!$G$1:$BK$1,0))/SUMIFS(Summary!$D:$D,Summary!$A:$A,'Buying nGRPs'!$A80),"")</f>
        <v/>
      </c>
      <c r="AK80" s="158" t="str">
        <f>IFERROR(INDEX('Jan 2019'!$G$3:$BK$160,MATCH('Buying nGRPs'!$A80,'Jan 2019'!$A$3:$A$157,0),MATCH('Buying nGRPs'!AK$9,'Jan 2019'!$G$1:$BK$1,0))/SUMIFS(Summary!$D:$D,Summary!$A:$A,'Buying nGRPs'!$A80),"")</f>
        <v/>
      </c>
      <c r="AL80" s="158" t="str">
        <f>IFERROR(INDEX('Jan 2019'!$G$3:$BK$160,MATCH('Buying nGRPs'!$A80,'Jan 2019'!$A$3:$A$157,0),MATCH('Buying nGRPs'!AL$9,'Jan 2019'!$G$1:$BK$1,0))/SUMIFS(Summary!$D:$D,Summary!$A:$A,'Buying nGRPs'!$A80),"")</f>
        <v/>
      </c>
      <c r="AM80" s="158" t="str">
        <f>IFERROR(INDEX('Jan 2019'!$G$3:$BK$160,MATCH('Buying nGRPs'!$A80,'Jan 2019'!$A$3:$A$157,0),MATCH('Buying nGRPs'!AM$9,'Jan 2019'!$G$1:$BK$1,0))/SUMIFS(Summary!$D:$D,Summary!$A:$A,'Buying nGRPs'!$A80),"")</f>
        <v/>
      </c>
      <c r="AN80" s="158" t="str">
        <f>IFERROR(INDEX('Jan 2019'!$G$3:$BK$160,MATCH('Buying nGRPs'!$A80,'Jan 2019'!$A$3:$A$157,0),MATCH('Buying nGRPs'!AN$9,'Jan 2019'!$G$1:$BK$1,0))/SUMIFS(Summary!$D:$D,Summary!$A:$A,'Buying nGRPs'!$A80),"")</f>
        <v/>
      </c>
      <c r="AO80" s="158" t="str">
        <f>IFERROR(INDEX('Jan 2019'!$G$3:$BK$160,MATCH('Buying nGRPs'!$A80,'Jan 2019'!$A$3:$A$157,0),MATCH('Buying nGRPs'!AO$9,'Jan 2019'!$G$1:$BK$1,0))/SUMIFS(Summary!$D:$D,Summary!$A:$A,'Buying nGRPs'!$A80),"")</f>
        <v/>
      </c>
      <c r="AP80" s="158" t="str">
        <f>IFERROR(INDEX('Jan 2019'!$G$3:$BK$160,MATCH('Buying nGRPs'!$A80,'Jan 2019'!$A$3:$A$157,0),MATCH('Buying nGRPs'!AP$9,'Jan 2019'!$G$1:$BK$1,0))/SUMIFS(Summary!$D:$D,Summary!$A:$A,'Buying nGRPs'!$A80),"")</f>
        <v/>
      </c>
      <c r="AQ80" s="158" t="str">
        <f>IFERROR(INDEX('Jan 2019'!$G$3:$BK$160,MATCH('Buying nGRPs'!$A80,'Jan 2019'!$A$3:$A$157,0),MATCH('Buying nGRPs'!AQ$9,'Jan 2019'!$G$1:$BK$1,0))/SUMIFS(Summary!$D:$D,Summary!$A:$A,'Buying nGRPs'!$A80),"")</f>
        <v/>
      </c>
      <c r="AR80" s="158" t="str">
        <f>IFERROR(INDEX('Jan 2019'!$G$3:$BK$160,MATCH('Buying nGRPs'!$A80,'Jan 2019'!$A$3:$A$157,0),MATCH('Buying nGRPs'!AR$9,'Jan 2019'!$G$1:$BK$1,0))/SUMIFS(Summary!$D:$D,Summary!$A:$A,'Buying nGRPs'!$A80),"")</f>
        <v/>
      </c>
      <c r="AS80" s="158" t="str">
        <f>IFERROR(INDEX('Jan 2019'!$G$3:$BK$160,MATCH('Buying nGRPs'!$A80,'Jan 2019'!$A$3:$A$157,0),MATCH('Buying nGRPs'!AS$9,'Jan 2019'!$G$1:$BK$1,0))/SUMIFS(Summary!$D:$D,Summary!$A:$A,'Buying nGRPs'!$A80),"")</f>
        <v/>
      </c>
      <c r="AT80" s="158" t="str">
        <f>IFERROR(INDEX('Jan 2019'!$G$3:$BK$160,MATCH('Buying nGRPs'!$A80,'Jan 2019'!$A$3:$A$157,0),MATCH('Buying nGRPs'!AT$9,'Jan 2019'!$G$1:$BK$1,0))/SUMIFS(Summary!$D:$D,Summary!$A:$A,'Buying nGRPs'!$A80),"")</f>
        <v/>
      </c>
      <c r="AU80" s="158" t="str">
        <f>IFERROR(INDEX('Jan 2019'!$G$3:$BK$160,MATCH('Buying nGRPs'!$A80,'Jan 2019'!$A$3:$A$157,0),MATCH('Buying nGRPs'!AU$9,'Jan 2019'!$G$1:$BK$1,0))/SUMIFS(Summary!$D:$D,Summary!$A:$A,'Buying nGRPs'!$A80),"")</f>
        <v/>
      </c>
      <c r="AV80" s="158" t="str">
        <f>IFERROR(INDEX('Jan 2019'!$G$3:$BK$160,MATCH('Buying nGRPs'!$A80,'Jan 2019'!$A$3:$A$157,0),MATCH('Buying nGRPs'!AV$9,'Jan 2019'!$G$1:$BK$1,0))/SUMIFS(Summary!$D:$D,Summary!$A:$A,'Buying nGRPs'!$A80),"")</f>
        <v/>
      </c>
      <c r="AW80" s="158" t="str">
        <f>IFERROR(INDEX('Jan 2019'!$G$3:$BK$160,MATCH('Buying nGRPs'!$A80,'Jan 2019'!$A$3:$A$157,0),MATCH('Buying nGRPs'!AW$9,'Jan 2019'!$G$1:$BK$1,0))/SUMIFS(Summary!$D:$D,Summary!$A:$A,'Buying nGRPs'!$A80),"")</f>
        <v/>
      </c>
      <c r="AX80" s="158" t="str">
        <f>IFERROR(INDEX('Jan 2019'!$G$3:$BK$160,MATCH('Buying nGRPs'!$A80,'Jan 2019'!$A$3:$A$157,0),MATCH('Buying nGRPs'!AX$9,'Jan 2019'!$G$1:$BK$1,0))/SUMIFS(Summary!$D:$D,Summary!$A:$A,'Buying nGRPs'!$A80),"")</f>
        <v/>
      </c>
      <c r="AY80" s="158" t="str">
        <f>IFERROR(INDEX('Jan 2019'!$G$3:$BK$160,MATCH('Buying nGRPs'!$A80,'Jan 2019'!$A$3:$A$157,0),MATCH('Buying nGRPs'!AY$9,'Jan 2019'!$G$1:$BK$1,0))/SUMIFS(Summary!$D:$D,Summary!$A:$A,'Buying nGRPs'!$A80),"")</f>
        <v/>
      </c>
      <c r="AZ80" s="158" t="str">
        <f>IFERROR(INDEX('Jan 2019'!$G$3:$BK$160,MATCH('Buying nGRPs'!$A80,'Jan 2019'!$A$3:$A$157,0),MATCH('Buying nGRPs'!AZ$9,'Jan 2019'!$G$1:$BK$1,0))/SUMIFS(Summary!$D:$D,Summary!$A:$A,'Buying nGRPs'!$A80),"")</f>
        <v/>
      </c>
      <c r="BA80" s="158" t="str">
        <f>IFERROR(INDEX('Jan 2019'!$G$3:$BK$160,MATCH('Buying nGRPs'!$A80,'Jan 2019'!$A$3:$A$157,0),MATCH('Buying nGRPs'!BA$9,'Jan 2019'!$G$1:$BK$1,0))/SUMIFS(Summary!$D:$D,Summary!$A:$A,'Buying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IFERROR(INDEX('Jan 2019'!$G$3:$BK$160,MATCH('Buying nGRPs'!$A81,'Jan 2019'!$A$3:$A$157,0),MATCH('Buying nGRPs'!G$9,'Jan 2019'!$G$1:$BK$1,0))/SUMIFS(Summary!$D:$D,Summary!$A:$A,'Buying nGRPs'!$A81),"")</f>
        <v/>
      </c>
      <c r="H81" s="158" t="str">
        <f>IFERROR(INDEX('Jan 2019'!$G$3:$BK$160,MATCH('Buying nGRPs'!$A81,'Jan 2019'!$A$3:$A$157,0),MATCH('Buying nGRPs'!H$9,'Jan 2019'!$G$1:$BK$1,0))/SUMIFS(Summary!$D:$D,Summary!$A:$A,'Buying nGRPs'!$A81),"")</f>
        <v/>
      </c>
      <c r="I81" s="158" t="str">
        <f>IFERROR(INDEX('Jan 2019'!$G$3:$BK$160,MATCH('Buying nGRPs'!$A81,'Jan 2019'!$A$3:$A$157,0),MATCH('Buying nGRPs'!I$9,'Jan 2019'!$G$1:$BK$1,0))/SUMIFS(Summary!$D:$D,Summary!$A:$A,'Buying nGRPs'!$A81),"")</f>
        <v/>
      </c>
      <c r="J81" s="158">
        <f>IFERROR(INDEX('Jan 2019'!$G$3:$BK$160,MATCH('Buying nGRPs'!$A81,'Jan 2019'!$A$3:$A$157,0),MATCH('Buying nGRPs'!J$9,'Jan 2019'!$G$1:$BK$1,0))/SUMIFS(Summary!$D:$D,Summary!$A:$A,'Buying nGRPs'!$A81),"")</f>
        <v>0</v>
      </c>
      <c r="K81" s="158" t="str">
        <f>IFERROR(INDEX('Jan 2019'!$G$3:$BK$160,MATCH('Buying nGRPs'!$A81,'Jan 2019'!$A$3:$A$157,0),MATCH('Buying nGRPs'!K$9,'Jan 2019'!$G$1:$BK$1,0))/SUMIFS(Summary!$D:$D,Summary!$A:$A,'Buying nGRPs'!$A81),"")</f>
        <v/>
      </c>
      <c r="L81" s="158" t="str">
        <f>IFERROR(INDEX('Jan 2019'!$G$3:$BK$160,MATCH('Buying nGRPs'!$A81,'Jan 2019'!$A$3:$A$157,0),MATCH('Buying nGRPs'!L$9,'Jan 2019'!$G$1:$BK$1,0))/SUMIFS(Summary!$D:$D,Summary!$A:$A,'Buying nGRPs'!$A81),"")</f>
        <v/>
      </c>
      <c r="M81" s="158" t="str">
        <f>IFERROR(INDEX('Jan 2019'!$G$3:$BK$160,MATCH('Buying nGRPs'!$A81,'Jan 2019'!$A$3:$A$157,0),MATCH('Buying nGRPs'!M$9,'Jan 2019'!$G$1:$BK$1,0))/SUMIFS(Summary!$D:$D,Summary!$A:$A,'Buying nGRPs'!$A81),"")</f>
        <v/>
      </c>
      <c r="N81" s="158" t="str">
        <f>IFERROR(INDEX('Jan 2019'!$G$3:$BK$160,MATCH('Buying nGRPs'!$A81,'Jan 2019'!$A$3:$A$157,0),MATCH('Buying nGRPs'!N$9,'Jan 2019'!$G$1:$BK$1,0))/SUMIFS(Summary!$D:$D,Summary!$A:$A,'Buying nGRPs'!$A81),"")</f>
        <v/>
      </c>
      <c r="O81" s="158" t="str">
        <f>IFERROR(INDEX('Jan 2019'!$G$3:$BK$160,MATCH('Buying nGRPs'!$A81,'Jan 2019'!$A$3:$A$157,0),MATCH('Buying nGRPs'!O$9,'Jan 2019'!$G$1:$BK$1,0))/SUMIFS(Summary!$D:$D,Summary!$A:$A,'Buying nGRPs'!$A81),"")</f>
        <v/>
      </c>
      <c r="P81" s="158" t="str">
        <f>IFERROR(INDEX('Jan 2019'!$G$3:$BK$160,MATCH('Buying nGRPs'!$A81,'Jan 2019'!$A$3:$A$157,0),MATCH('Buying nGRPs'!P$9,'Jan 2019'!$G$1:$BK$1,0))/SUMIFS(Summary!$D:$D,Summary!$A:$A,'Buying nGRPs'!$A81),"")</f>
        <v/>
      </c>
      <c r="Q81" s="158" t="str">
        <f>IFERROR(INDEX('Jan 2019'!$G$3:$BK$160,MATCH('Buying nGRPs'!$A81,'Jan 2019'!$A$3:$A$157,0),MATCH('Buying nGRPs'!Q$9,'Jan 2019'!$G$1:$BK$1,0))/SUMIFS(Summary!$D:$D,Summary!$A:$A,'Buying nGRPs'!$A81),"")</f>
        <v/>
      </c>
      <c r="R81" s="158" t="str">
        <f>IFERROR(INDEX('Jan 2019'!$G$3:$BK$160,MATCH('Buying nGRPs'!$A81,'Jan 2019'!$A$3:$A$157,0),MATCH('Buying nGRPs'!R$9,'Jan 2019'!$G$1:$BK$1,0))/SUMIFS(Summary!$D:$D,Summary!$A:$A,'Buying nGRPs'!$A81),"")</f>
        <v/>
      </c>
      <c r="S81" s="158" t="str">
        <f>IFERROR(INDEX('Jan 2019'!$G$3:$BK$160,MATCH('Buying nGRPs'!$A81,'Jan 2019'!$A$3:$A$157,0),MATCH('Buying nGRPs'!S$9,'Jan 2019'!$G$1:$BK$1,0))/SUMIFS(Summary!$D:$D,Summary!$A:$A,'Buying nGRPs'!$A81),"")</f>
        <v/>
      </c>
      <c r="T81" s="158" t="str">
        <f>IFERROR(INDEX('Jan 2019'!$G$3:$BK$160,MATCH('Buying nGRPs'!$A81,'Jan 2019'!$A$3:$A$157,0),MATCH('Buying nGRPs'!T$9,'Jan 2019'!$G$1:$BK$1,0))/SUMIFS(Summary!$D:$D,Summary!$A:$A,'Buying nGRPs'!$A81),"")</f>
        <v/>
      </c>
      <c r="U81" s="158" t="str">
        <f>IFERROR(INDEX('Jan 2019'!$G$3:$BK$160,MATCH('Buying nGRPs'!$A81,'Jan 2019'!$A$3:$A$157,0),MATCH('Buying nGRPs'!U$9,'Jan 2019'!$G$1:$BK$1,0))/SUMIFS(Summary!$D:$D,Summary!$A:$A,'Buying nGRPs'!$A81),"")</f>
        <v/>
      </c>
      <c r="V81" s="158" t="str">
        <f>IFERROR(INDEX('Jan 2019'!$G$3:$BK$160,MATCH('Buying nGRPs'!$A81,'Jan 2019'!$A$3:$A$157,0),MATCH('Buying nGRPs'!V$9,'Jan 2019'!$G$1:$BK$1,0))/SUMIFS(Summary!$D:$D,Summary!$A:$A,'Buying nGRPs'!$A81),"")</f>
        <v/>
      </c>
      <c r="W81" s="158" t="str">
        <f>IFERROR(INDEX('Jan 2019'!$G$3:$BK$160,MATCH('Buying nGRPs'!$A81,'Jan 2019'!$A$3:$A$157,0),MATCH('Buying nGRPs'!W$9,'Jan 2019'!$G$1:$BK$1,0))/SUMIFS(Summary!$D:$D,Summary!$A:$A,'Buying nGRPs'!$A81),"")</f>
        <v/>
      </c>
      <c r="X81" s="158" t="str">
        <f>IFERROR(INDEX('Jan 2019'!$G$3:$BK$160,MATCH('Buying nGRPs'!$A81,'Jan 2019'!$A$3:$A$157,0),MATCH('Buying nGRPs'!X$9,'Jan 2019'!$G$1:$BK$1,0))/SUMIFS(Summary!$D:$D,Summary!$A:$A,'Buying nGRPs'!$A81),"")</f>
        <v/>
      </c>
      <c r="Y81" s="158" t="str">
        <f>IFERROR(INDEX('Jan 2019'!$G$3:$BK$160,MATCH('Buying nGRPs'!$A81,'Jan 2019'!$A$3:$A$157,0),MATCH('Buying nGRPs'!Y$9,'Jan 2019'!$G$1:$BK$1,0))/SUMIFS(Summary!$D:$D,Summary!$A:$A,'Buying nGRPs'!$A81),"")</f>
        <v/>
      </c>
      <c r="Z81" s="158" t="str">
        <f>IFERROR(INDEX('Jan 2019'!$G$3:$BK$160,MATCH('Buying nGRPs'!$A81,'Jan 2019'!$A$3:$A$157,0),MATCH('Buying nGRPs'!Z$9,'Jan 2019'!$G$1:$BK$1,0))/SUMIFS(Summary!$D:$D,Summary!$A:$A,'Buying nGRPs'!$A81),"")</f>
        <v/>
      </c>
      <c r="AA81" s="158" t="str">
        <f>IFERROR(INDEX('Jan 2019'!$G$3:$BK$160,MATCH('Buying nGRPs'!$A81,'Jan 2019'!$A$3:$A$157,0),MATCH('Buying nGRPs'!AA$9,'Jan 2019'!$G$1:$BK$1,0))/SUMIFS(Summary!$D:$D,Summary!$A:$A,'Buying nGRPs'!$A81),"")</f>
        <v/>
      </c>
      <c r="AB81" s="158" t="str">
        <f>IFERROR(INDEX('Jan 2019'!$G$3:$BK$160,MATCH('Buying nGRPs'!$A81,'Jan 2019'!$A$3:$A$157,0),MATCH('Buying nGRPs'!AB$9,'Jan 2019'!$G$1:$BK$1,0))/SUMIFS(Summary!$D:$D,Summary!$A:$A,'Buying nGRPs'!$A81),"")</f>
        <v/>
      </c>
      <c r="AC81" s="158">
        <f>IFERROR(INDEX('Jan 2019'!$G$3:$BK$160,MATCH('Buying nGRPs'!$A81,'Jan 2019'!$A$3:$A$157,0),MATCH('Buying nGRPs'!AC$9,'Jan 2019'!$G$1:$BK$1,0))/SUMIFS(Summary!$D:$D,Summary!$A:$A,'Buying nGRPs'!$A81),"")</f>
        <v>0</v>
      </c>
      <c r="AD81" s="158">
        <f>IFERROR(INDEX('Jan 2019'!$G$3:$BK$160,MATCH('Buying nGRPs'!$A81,'Jan 2019'!$A$3:$A$157,0),MATCH('Buying nGRPs'!AD$9,'Jan 2019'!$G$1:$BK$1,0))/SUMIFS(Summary!$D:$D,Summary!$A:$A,'Buying nGRPs'!$A81),"")</f>
        <v>0</v>
      </c>
      <c r="AE81" s="158" t="str">
        <f>IFERROR(INDEX('Jan 2019'!$G$3:$BK$160,MATCH('Buying nGRPs'!$A81,'Jan 2019'!$A$3:$A$157,0),MATCH('Buying nGRPs'!AE$9,'Jan 2019'!$G$1:$BK$1,0))/SUMIFS(Summary!$D:$D,Summary!$A:$A,'Buying nGRPs'!$A81),"")</f>
        <v/>
      </c>
      <c r="AF81" s="158" t="str">
        <f>IFERROR(INDEX('Jan 2019'!$G$3:$BK$160,MATCH('Buying nGRPs'!$A81,'Jan 2019'!$A$3:$A$157,0),MATCH('Buying nGRPs'!AF$9,'Jan 2019'!$G$1:$BK$1,0))/SUMIFS(Summary!$D:$D,Summary!$A:$A,'Buying nGRPs'!$A81),"")</f>
        <v/>
      </c>
      <c r="AG81" s="158" t="str">
        <f>IFERROR(INDEX('Jan 2019'!$G$3:$BK$160,MATCH('Buying nGRPs'!$A81,'Jan 2019'!$A$3:$A$157,0),MATCH('Buying nGRPs'!AG$9,'Jan 2019'!$G$1:$BK$1,0))/SUMIFS(Summary!$D:$D,Summary!$A:$A,'Buying nGRPs'!$A81),"")</f>
        <v/>
      </c>
      <c r="AH81" s="158">
        <f>IFERROR(INDEX('Jan 2019'!$G$3:$BK$160,MATCH('Buying nGRPs'!$A81,'Jan 2019'!$A$3:$A$157,0),MATCH('Buying nGRPs'!AH$9,'Jan 2019'!$G$1:$BK$1,0))/SUMIFS(Summary!$D:$D,Summary!$A:$A,'Buying nGRPs'!$A81),"")</f>
        <v>0</v>
      </c>
      <c r="AI81" s="158" t="str">
        <f>IFERROR(INDEX('Jan 2019'!$G$3:$BK$160,MATCH('Buying nGRPs'!$A81,'Jan 2019'!$A$3:$A$157,0),MATCH('Buying nGRPs'!AI$9,'Jan 2019'!$G$1:$BK$1,0))/SUMIFS(Summary!$D:$D,Summary!$A:$A,'Buying nGRPs'!$A81),"")</f>
        <v/>
      </c>
      <c r="AJ81" s="158" t="str">
        <f>IFERROR(INDEX('Jan 2019'!$G$3:$BK$160,MATCH('Buying nGRPs'!$A81,'Jan 2019'!$A$3:$A$157,0),MATCH('Buying nGRPs'!AJ$9,'Jan 2019'!$G$1:$BK$1,0))/SUMIFS(Summary!$D:$D,Summary!$A:$A,'Buying nGRPs'!$A81),"")</f>
        <v/>
      </c>
      <c r="AK81" s="158">
        <f>IFERROR(INDEX('Jan 2019'!$G$3:$BK$160,MATCH('Buying nGRPs'!$A81,'Jan 2019'!$A$3:$A$157,0),MATCH('Buying nGRPs'!AK$9,'Jan 2019'!$G$1:$BK$1,0))/SUMIFS(Summary!$D:$D,Summary!$A:$A,'Buying nGRPs'!$A81),"")</f>
        <v>0</v>
      </c>
      <c r="AL81" s="158">
        <f>IFERROR(INDEX('Jan 2019'!$G$3:$BK$160,MATCH('Buying nGRPs'!$A81,'Jan 2019'!$A$3:$A$157,0),MATCH('Buying nGRPs'!AL$9,'Jan 2019'!$G$1:$BK$1,0))/SUMIFS(Summary!$D:$D,Summary!$A:$A,'Buying nGRPs'!$A81),"")</f>
        <v>0</v>
      </c>
      <c r="AM81" s="158" t="str">
        <f>IFERROR(INDEX('Jan 2019'!$G$3:$BK$160,MATCH('Buying nGRPs'!$A81,'Jan 2019'!$A$3:$A$157,0),MATCH('Buying nGRPs'!AM$9,'Jan 2019'!$G$1:$BK$1,0))/SUMIFS(Summary!$D:$D,Summary!$A:$A,'Buying nGRPs'!$A81),"")</f>
        <v/>
      </c>
      <c r="AN81" s="158">
        <f>IFERROR(INDEX('Jan 2019'!$G$3:$BK$160,MATCH('Buying nGRPs'!$A81,'Jan 2019'!$A$3:$A$157,0),MATCH('Buying nGRPs'!AN$9,'Jan 2019'!$G$1:$BK$1,0))/SUMIFS(Summary!$D:$D,Summary!$A:$A,'Buying nGRPs'!$A81),"")</f>
        <v>0</v>
      </c>
      <c r="AO81" s="158">
        <f>IFERROR(INDEX('Jan 2019'!$G$3:$BK$160,MATCH('Buying nGRPs'!$A81,'Jan 2019'!$A$3:$A$157,0),MATCH('Buying nGRPs'!AO$9,'Jan 2019'!$G$1:$BK$1,0))/SUMIFS(Summary!$D:$D,Summary!$A:$A,'Buying nGRPs'!$A81),"")</f>
        <v>0</v>
      </c>
      <c r="AP81" s="158" t="str">
        <f>IFERROR(INDEX('Jan 2019'!$G$3:$BK$160,MATCH('Buying nGRPs'!$A81,'Jan 2019'!$A$3:$A$157,0),MATCH('Buying nGRPs'!AP$9,'Jan 2019'!$G$1:$BK$1,0))/SUMIFS(Summary!$D:$D,Summary!$A:$A,'Buying nGRPs'!$A81),"")</f>
        <v/>
      </c>
      <c r="AQ81" s="158" t="str">
        <f>IFERROR(INDEX('Jan 2019'!$G$3:$BK$160,MATCH('Buying nGRPs'!$A81,'Jan 2019'!$A$3:$A$157,0),MATCH('Buying nGRPs'!AQ$9,'Jan 2019'!$G$1:$BK$1,0))/SUMIFS(Summary!$D:$D,Summary!$A:$A,'Buying nGRPs'!$A81),"")</f>
        <v/>
      </c>
      <c r="AR81" s="158">
        <f>IFERROR(INDEX('Jan 2019'!$G$3:$BK$160,MATCH('Buying nGRPs'!$A81,'Jan 2019'!$A$3:$A$157,0),MATCH('Buying nGRPs'!AR$9,'Jan 2019'!$G$1:$BK$1,0))/SUMIFS(Summary!$D:$D,Summary!$A:$A,'Buying nGRPs'!$A81),"")</f>
        <v>0</v>
      </c>
      <c r="AS81" s="158" t="str">
        <f>IFERROR(INDEX('Jan 2019'!$G$3:$BK$160,MATCH('Buying nGRPs'!$A81,'Jan 2019'!$A$3:$A$157,0),MATCH('Buying nGRPs'!AS$9,'Jan 2019'!$G$1:$BK$1,0))/SUMIFS(Summary!$D:$D,Summary!$A:$A,'Buying nGRPs'!$A81),"")</f>
        <v/>
      </c>
      <c r="AT81" s="158" t="str">
        <f>IFERROR(INDEX('Jan 2019'!$G$3:$BK$160,MATCH('Buying nGRPs'!$A81,'Jan 2019'!$A$3:$A$157,0),MATCH('Buying nGRPs'!AT$9,'Jan 2019'!$G$1:$BK$1,0))/SUMIFS(Summary!$D:$D,Summary!$A:$A,'Buying nGRPs'!$A81),"")</f>
        <v/>
      </c>
      <c r="AU81" s="158" t="str">
        <f>IFERROR(INDEX('Jan 2019'!$G$3:$BK$160,MATCH('Buying nGRPs'!$A81,'Jan 2019'!$A$3:$A$157,0),MATCH('Buying nGRPs'!AU$9,'Jan 2019'!$G$1:$BK$1,0))/SUMIFS(Summary!$D:$D,Summary!$A:$A,'Buying nGRPs'!$A81),"")</f>
        <v/>
      </c>
      <c r="AV81" s="158" t="str">
        <f>IFERROR(INDEX('Jan 2019'!$G$3:$BK$160,MATCH('Buying nGRPs'!$A81,'Jan 2019'!$A$3:$A$157,0),MATCH('Buying nGRPs'!AV$9,'Jan 2019'!$G$1:$BK$1,0))/SUMIFS(Summary!$D:$D,Summary!$A:$A,'Buying nGRPs'!$A81),"")</f>
        <v/>
      </c>
      <c r="AW81" s="158" t="str">
        <f>IFERROR(INDEX('Jan 2019'!$G$3:$BK$160,MATCH('Buying nGRPs'!$A81,'Jan 2019'!$A$3:$A$157,0),MATCH('Buying nGRPs'!AW$9,'Jan 2019'!$G$1:$BK$1,0))/SUMIFS(Summary!$D:$D,Summary!$A:$A,'Buying nGRPs'!$A81),"")</f>
        <v/>
      </c>
      <c r="AX81" s="158">
        <f>IFERROR(INDEX('Jan 2019'!$G$3:$BK$160,MATCH('Buying nGRPs'!$A81,'Jan 2019'!$A$3:$A$157,0),MATCH('Buying nGRPs'!AX$9,'Jan 2019'!$G$1:$BK$1,0))/SUMIFS(Summary!$D:$D,Summary!$A:$A,'Buying nGRPs'!$A81),"")</f>
        <v>0</v>
      </c>
      <c r="AY81" s="158">
        <f>IFERROR(INDEX('Jan 2019'!$G$3:$BK$160,MATCH('Buying nGRPs'!$A81,'Jan 2019'!$A$3:$A$157,0),MATCH('Buying nGRPs'!AY$9,'Jan 2019'!$G$1:$BK$1,0))/SUMIFS(Summary!$D:$D,Summary!$A:$A,'Buying nGRPs'!$A81),"")</f>
        <v>0</v>
      </c>
      <c r="AZ81" s="158">
        <f>IFERROR(INDEX('Jan 2019'!$G$3:$BK$160,MATCH('Buying nGRPs'!$A81,'Jan 2019'!$A$3:$A$157,0),MATCH('Buying nGRPs'!AZ$9,'Jan 2019'!$G$1:$BK$1,0))/SUMIFS(Summary!$D:$D,Summary!$A:$A,'Buying nGRPs'!$A81),"")</f>
        <v>0</v>
      </c>
      <c r="BA81" s="158">
        <f>IFERROR(INDEX('Jan 2019'!$G$3:$BK$160,MATCH('Buying nGRPs'!$A81,'Jan 2019'!$A$3:$A$157,0),MATCH('Buying nGRPs'!BA$9,'Jan 2019'!$G$1:$BK$1,0))/SUMIFS(Summary!$D:$D,Summary!$A:$A,'Buying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IFERROR(INDEX('Jan 2019'!$G$3:$BK$160,MATCH('Buying nGRPs'!$A82,'Jan 2019'!$A$3:$A$157,0),MATCH('Buying nGRPs'!G$9,'Jan 2019'!$G$1:$BK$1,0))/SUMIFS(Summary!$D:$D,Summary!$A:$A,'Buying nGRPs'!$A82),"")</f>
        <v/>
      </c>
      <c r="H82" s="158" t="str">
        <f>IFERROR(INDEX('Jan 2019'!$G$3:$BK$160,MATCH('Buying nGRPs'!$A82,'Jan 2019'!$A$3:$A$157,0),MATCH('Buying nGRPs'!H$9,'Jan 2019'!$G$1:$BK$1,0))/SUMIFS(Summary!$D:$D,Summary!$A:$A,'Buying nGRPs'!$A82),"")</f>
        <v/>
      </c>
      <c r="I82" s="158" t="str">
        <f>IFERROR(INDEX('Jan 2019'!$G$3:$BK$160,MATCH('Buying nGRPs'!$A82,'Jan 2019'!$A$3:$A$157,0),MATCH('Buying nGRPs'!I$9,'Jan 2019'!$G$1:$BK$1,0))/SUMIFS(Summary!$D:$D,Summary!$A:$A,'Buying nGRPs'!$A82),"")</f>
        <v/>
      </c>
      <c r="J82" s="158" t="str">
        <f>IFERROR(INDEX('Jan 2019'!$G$3:$BK$160,MATCH('Buying nGRPs'!$A82,'Jan 2019'!$A$3:$A$157,0),MATCH('Buying nGRPs'!J$9,'Jan 2019'!$G$1:$BK$1,0))/SUMIFS(Summary!$D:$D,Summary!$A:$A,'Buying nGRPs'!$A82),"")</f>
        <v/>
      </c>
      <c r="K82" s="158" t="str">
        <f>IFERROR(INDEX('Jan 2019'!$G$3:$BK$160,MATCH('Buying nGRPs'!$A82,'Jan 2019'!$A$3:$A$157,0),MATCH('Buying nGRPs'!K$9,'Jan 2019'!$G$1:$BK$1,0))/SUMIFS(Summary!$D:$D,Summary!$A:$A,'Buying nGRPs'!$A82),"")</f>
        <v/>
      </c>
      <c r="L82" s="158" t="str">
        <f>IFERROR(INDEX('Jan 2019'!$G$3:$BK$160,MATCH('Buying nGRPs'!$A82,'Jan 2019'!$A$3:$A$157,0),MATCH('Buying nGRPs'!L$9,'Jan 2019'!$G$1:$BK$1,0))/SUMIFS(Summary!$D:$D,Summary!$A:$A,'Buying nGRPs'!$A82),"")</f>
        <v/>
      </c>
      <c r="M82" s="158" t="str">
        <f>IFERROR(INDEX('Jan 2019'!$G$3:$BK$160,MATCH('Buying nGRPs'!$A82,'Jan 2019'!$A$3:$A$157,0),MATCH('Buying nGRPs'!M$9,'Jan 2019'!$G$1:$BK$1,0))/SUMIFS(Summary!$D:$D,Summary!$A:$A,'Buying nGRPs'!$A82),"")</f>
        <v/>
      </c>
      <c r="N82" s="158" t="str">
        <f>IFERROR(INDEX('Jan 2019'!$G$3:$BK$160,MATCH('Buying nGRPs'!$A82,'Jan 2019'!$A$3:$A$157,0),MATCH('Buying nGRPs'!N$9,'Jan 2019'!$G$1:$BK$1,0))/SUMIFS(Summary!$D:$D,Summary!$A:$A,'Buying nGRPs'!$A82),"")</f>
        <v/>
      </c>
      <c r="O82" s="158" t="str">
        <f>IFERROR(INDEX('Jan 2019'!$G$3:$BK$160,MATCH('Buying nGRPs'!$A82,'Jan 2019'!$A$3:$A$157,0),MATCH('Buying nGRPs'!O$9,'Jan 2019'!$G$1:$BK$1,0))/SUMIFS(Summary!$D:$D,Summary!$A:$A,'Buying nGRPs'!$A82),"")</f>
        <v/>
      </c>
      <c r="P82" s="158" t="str">
        <f>IFERROR(INDEX('Jan 2019'!$G$3:$BK$160,MATCH('Buying nGRPs'!$A82,'Jan 2019'!$A$3:$A$157,0),MATCH('Buying nGRPs'!P$9,'Jan 2019'!$G$1:$BK$1,0))/SUMIFS(Summary!$D:$D,Summary!$A:$A,'Buying nGRPs'!$A82),"")</f>
        <v/>
      </c>
      <c r="Q82" s="158" t="str">
        <f>IFERROR(INDEX('Jan 2019'!$G$3:$BK$160,MATCH('Buying nGRPs'!$A82,'Jan 2019'!$A$3:$A$157,0),MATCH('Buying nGRPs'!Q$9,'Jan 2019'!$G$1:$BK$1,0))/SUMIFS(Summary!$D:$D,Summary!$A:$A,'Buying nGRPs'!$A82),"")</f>
        <v/>
      </c>
      <c r="R82" s="158" t="str">
        <f>IFERROR(INDEX('Jan 2019'!$G$3:$BK$160,MATCH('Buying nGRPs'!$A82,'Jan 2019'!$A$3:$A$157,0),MATCH('Buying nGRPs'!R$9,'Jan 2019'!$G$1:$BK$1,0))/SUMIFS(Summary!$D:$D,Summary!$A:$A,'Buying nGRPs'!$A82),"")</f>
        <v/>
      </c>
      <c r="S82" s="158" t="str">
        <f>IFERROR(INDEX('Jan 2019'!$G$3:$BK$160,MATCH('Buying nGRPs'!$A82,'Jan 2019'!$A$3:$A$157,0),MATCH('Buying nGRPs'!S$9,'Jan 2019'!$G$1:$BK$1,0))/SUMIFS(Summary!$D:$D,Summary!$A:$A,'Buying nGRPs'!$A82),"")</f>
        <v/>
      </c>
      <c r="T82" s="158" t="str">
        <f>IFERROR(INDEX('Jan 2019'!$G$3:$BK$160,MATCH('Buying nGRPs'!$A82,'Jan 2019'!$A$3:$A$157,0),MATCH('Buying nGRPs'!T$9,'Jan 2019'!$G$1:$BK$1,0))/SUMIFS(Summary!$D:$D,Summary!$A:$A,'Buying nGRPs'!$A82),"")</f>
        <v/>
      </c>
      <c r="U82" s="158" t="str">
        <f>IFERROR(INDEX('Jan 2019'!$G$3:$BK$160,MATCH('Buying nGRPs'!$A82,'Jan 2019'!$A$3:$A$157,0),MATCH('Buying nGRPs'!U$9,'Jan 2019'!$G$1:$BK$1,0))/SUMIFS(Summary!$D:$D,Summary!$A:$A,'Buying nGRPs'!$A82),"")</f>
        <v/>
      </c>
      <c r="V82" s="158" t="str">
        <f>IFERROR(INDEX('Jan 2019'!$G$3:$BK$160,MATCH('Buying nGRPs'!$A82,'Jan 2019'!$A$3:$A$157,0),MATCH('Buying nGRPs'!V$9,'Jan 2019'!$G$1:$BK$1,0))/SUMIFS(Summary!$D:$D,Summary!$A:$A,'Buying nGRPs'!$A82),"")</f>
        <v/>
      </c>
      <c r="W82" s="158" t="str">
        <f>IFERROR(INDEX('Jan 2019'!$G$3:$BK$160,MATCH('Buying nGRPs'!$A82,'Jan 2019'!$A$3:$A$157,0),MATCH('Buying nGRPs'!W$9,'Jan 2019'!$G$1:$BK$1,0))/SUMIFS(Summary!$D:$D,Summary!$A:$A,'Buying nGRPs'!$A82),"")</f>
        <v/>
      </c>
      <c r="X82" s="158" t="str">
        <f>IFERROR(INDEX('Jan 2019'!$G$3:$BK$160,MATCH('Buying nGRPs'!$A82,'Jan 2019'!$A$3:$A$157,0),MATCH('Buying nGRPs'!X$9,'Jan 2019'!$G$1:$BK$1,0))/SUMIFS(Summary!$D:$D,Summary!$A:$A,'Buying nGRPs'!$A82),"")</f>
        <v/>
      </c>
      <c r="Y82" s="158" t="str">
        <f>IFERROR(INDEX('Jan 2019'!$G$3:$BK$160,MATCH('Buying nGRPs'!$A82,'Jan 2019'!$A$3:$A$157,0),MATCH('Buying nGRPs'!Y$9,'Jan 2019'!$G$1:$BK$1,0))/SUMIFS(Summary!$D:$D,Summary!$A:$A,'Buying nGRPs'!$A82),"")</f>
        <v/>
      </c>
      <c r="Z82" s="158" t="str">
        <f>IFERROR(INDEX('Jan 2019'!$G$3:$BK$160,MATCH('Buying nGRPs'!$A82,'Jan 2019'!$A$3:$A$157,0),MATCH('Buying nGRPs'!Z$9,'Jan 2019'!$G$1:$BK$1,0))/SUMIFS(Summary!$D:$D,Summary!$A:$A,'Buying nGRPs'!$A82),"")</f>
        <v/>
      </c>
      <c r="AA82" s="158" t="str">
        <f>IFERROR(INDEX('Jan 2019'!$G$3:$BK$160,MATCH('Buying nGRPs'!$A82,'Jan 2019'!$A$3:$A$157,0),MATCH('Buying nGRPs'!AA$9,'Jan 2019'!$G$1:$BK$1,0))/SUMIFS(Summary!$D:$D,Summary!$A:$A,'Buying nGRPs'!$A82),"")</f>
        <v/>
      </c>
      <c r="AB82" s="158" t="str">
        <f>IFERROR(INDEX('Jan 2019'!$G$3:$BK$160,MATCH('Buying nGRPs'!$A82,'Jan 2019'!$A$3:$A$157,0),MATCH('Buying nGRPs'!AB$9,'Jan 2019'!$G$1:$BK$1,0))/SUMIFS(Summary!$D:$D,Summary!$A:$A,'Buying nGRPs'!$A82),"")</f>
        <v/>
      </c>
      <c r="AC82" s="158" t="str">
        <f>IFERROR(INDEX('Jan 2019'!$G$3:$BK$160,MATCH('Buying nGRPs'!$A82,'Jan 2019'!$A$3:$A$157,0),MATCH('Buying nGRPs'!AC$9,'Jan 2019'!$G$1:$BK$1,0))/SUMIFS(Summary!$D:$D,Summary!$A:$A,'Buying nGRPs'!$A82),"")</f>
        <v/>
      </c>
      <c r="AD82" s="158" t="str">
        <f>IFERROR(INDEX('Jan 2019'!$G$3:$BK$160,MATCH('Buying nGRPs'!$A82,'Jan 2019'!$A$3:$A$157,0),MATCH('Buying nGRPs'!AD$9,'Jan 2019'!$G$1:$BK$1,0))/SUMIFS(Summary!$D:$D,Summary!$A:$A,'Buying nGRPs'!$A82),"")</f>
        <v/>
      </c>
      <c r="AE82" s="158" t="str">
        <f>IFERROR(INDEX('Jan 2019'!$G$3:$BK$160,MATCH('Buying nGRPs'!$A82,'Jan 2019'!$A$3:$A$157,0),MATCH('Buying nGRPs'!AE$9,'Jan 2019'!$G$1:$BK$1,0))/SUMIFS(Summary!$D:$D,Summary!$A:$A,'Buying nGRPs'!$A82),"")</f>
        <v/>
      </c>
      <c r="AF82" s="158" t="str">
        <f>IFERROR(INDEX('Jan 2019'!$G$3:$BK$160,MATCH('Buying nGRPs'!$A82,'Jan 2019'!$A$3:$A$157,0),MATCH('Buying nGRPs'!AF$9,'Jan 2019'!$G$1:$BK$1,0))/SUMIFS(Summary!$D:$D,Summary!$A:$A,'Buying nGRPs'!$A82),"")</f>
        <v/>
      </c>
      <c r="AG82" s="158" t="str">
        <f>IFERROR(INDEX('Jan 2019'!$G$3:$BK$160,MATCH('Buying nGRPs'!$A82,'Jan 2019'!$A$3:$A$157,0),MATCH('Buying nGRPs'!AG$9,'Jan 2019'!$G$1:$BK$1,0))/SUMIFS(Summary!$D:$D,Summary!$A:$A,'Buying nGRPs'!$A82),"")</f>
        <v/>
      </c>
      <c r="AH82" s="158" t="str">
        <f>IFERROR(INDEX('Jan 2019'!$G$3:$BK$160,MATCH('Buying nGRPs'!$A82,'Jan 2019'!$A$3:$A$157,0),MATCH('Buying nGRPs'!AH$9,'Jan 2019'!$G$1:$BK$1,0))/SUMIFS(Summary!$D:$D,Summary!$A:$A,'Buying nGRPs'!$A82),"")</f>
        <v/>
      </c>
      <c r="AI82" s="158" t="str">
        <f>IFERROR(INDEX('Jan 2019'!$G$3:$BK$160,MATCH('Buying nGRPs'!$A82,'Jan 2019'!$A$3:$A$157,0),MATCH('Buying nGRPs'!AI$9,'Jan 2019'!$G$1:$BK$1,0))/SUMIFS(Summary!$D:$D,Summary!$A:$A,'Buying nGRPs'!$A82),"")</f>
        <v/>
      </c>
      <c r="AJ82" s="158" t="str">
        <f>IFERROR(INDEX('Jan 2019'!$G$3:$BK$160,MATCH('Buying nGRPs'!$A82,'Jan 2019'!$A$3:$A$157,0),MATCH('Buying nGRPs'!AJ$9,'Jan 2019'!$G$1:$BK$1,0))/SUMIFS(Summary!$D:$D,Summary!$A:$A,'Buying nGRPs'!$A82),"")</f>
        <v/>
      </c>
      <c r="AK82" s="158" t="str">
        <f>IFERROR(INDEX('Jan 2019'!$G$3:$BK$160,MATCH('Buying nGRPs'!$A82,'Jan 2019'!$A$3:$A$157,0),MATCH('Buying nGRPs'!AK$9,'Jan 2019'!$G$1:$BK$1,0))/SUMIFS(Summary!$D:$D,Summary!$A:$A,'Buying nGRPs'!$A82),"")</f>
        <v/>
      </c>
      <c r="AL82" s="158" t="str">
        <f>IFERROR(INDEX('Jan 2019'!$G$3:$BK$160,MATCH('Buying nGRPs'!$A82,'Jan 2019'!$A$3:$A$157,0),MATCH('Buying nGRPs'!AL$9,'Jan 2019'!$G$1:$BK$1,0))/SUMIFS(Summary!$D:$D,Summary!$A:$A,'Buying nGRPs'!$A82),"")</f>
        <v/>
      </c>
      <c r="AM82" s="158" t="str">
        <f>IFERROR(INDEX('Jan 2019'!$G$3:$BK$160,MATCH('Buying nGRPs'!$A82,'Jan 2019'!$A$3:$A$157,0),MATCH('Buying nGRPs'!AM$9,'Jan 2019'!$G$1:$BK$1,0))/SUMIFS(Summary!$D:$D,Summary!$A:$A,'Buying nGRPs'!$A82),"")</f>
        <v/>
      </c>
      <c r="AN82" s="158" t="str">
        <f>IFERROR(INDEX('Jan 2019'!$G$3:$BK$160,MATCH('Buying nGRPs'!$A82,'Jan 2019'!$A$3:$A$157,0),MATCH('Buying nGRPs'!AN$9,'Jan 2019'!$G$1:$BK$1,0))/SUMIFS(Summary!$D:$D,Summary!$A:$A,'Buying nGRPs'!$A82),"")</f>
        <v/>
      </c>
      <c r="AO82" s="158" t="str">
        <f>IFERROR(INDEX('Jan 2019'!$G$3:$BK$160,MATCH('Buying nGRPs'!$A82,'Jan 2019'!$A$3:$A$157,0),MATCH('Buying nGRPs'!AO$9,'Jan 2019'!$G$1:$BK$1,0))/SUMIFS(Summary!$D:$D,Summary!$A:$A,'Buying nGRPs'!$A82),"")</f>
        <v/>
      </c>
      <c r="AP82" s="158" t="str">
        <f>IFERROR(INDEX('Jan 2019'!$G$3:$BK$160,MATCH('Buying nGRPs'!$A82,'Jan 2019'!$A$3:$A$157,0),MATCH('Buying nGRPs'!AP$9,'Jan 2019'!$G$1:$BK$1,0))/SUMIFS(Summary!$D:$D,Summary!$A:$A,'Buying nGRPs'!$A82),"")</f>
        <v/>
      </c>
      <c r="AQ82" s="158" t="str">
        <f>IFERROR(INDEX('Jan 2019'!$G$3:$BK$160,MATCH('Buying nGRPs'!$A82,'Jan 2019'!$A$3:$A$157,0),MATCH('Buying nGRPs'!AQ$9,'Jan 2019'!$G$1:$BK$1,0))/SUMIFS(Summary!$D:$D,Summary!$A:$A,'Buying nGRPs'!$A82),"")</f>
        <v/>
      </c>
      <c r="AR82" s="158" t="str">
        <f>IFERROR(INDEX('Jan 2019'!$G$3:$BK$160,MATCH('Buying nGRPs'!$A82,'Jan 2019'!$A$3:$A$157,0),MATCH('Buying nGRPs'!AR$9,'Jan 2019'!$G$1:$BK$1,0))/SUMIFS(Summary!$D:$D,Summary!$A:$A,'Buying nGRPs'!$A82),"")</f>
        <v/>
      </c>
      <c r="AS82" s="158" t="str">
        <f>IFERROR(INDEX('Jan 2019'!$G$3:$BK$160,MATCH('Buying nGRPs'!$A82,'Jan 2019'!$A$3:$A$157,0),MATCH('Buying nGRPs'!AS$9,'Jan 2019'!$G$1:$BK$1,0))/SUMIFS(Summary!$D:$D,Summary!$A:$A,'Buying nGRPs'!$A82),"")</f>
        <v/>
      </c>
      <c r="AT82" s="158" t="str">
        <f>IFERROR(INDEX('Jan 2019'!$G$3:$BK$160,MATCH('Buying nGRPs'!$A82,'Jan 2019'!$A$3:$A$157,0),MATCH('Buying nGRPs'!AT$9,'Jan 2019'!$G$1:$BK$1,0))/SUMIFS(Summary!$D:$D,Summary!$A:$A,'Buying nGRPs'!$A82),"")</f>
        <v/>
      </c>
      <c r="AU82" s="158" t="str">
        <f>IFERROR(INDEX('Jan 2019'!$G$3:$BK$160,MATCH('Buying nGRPs'!$A82,'Jan 2019'!$A$3:$A$157,0),MATCH('Buying nGRPs'!AU$9,'Jan 2019'!$G$1:$BK$1,0))/SUMIFS(Summary!$D:$D,Summary!$A:$A,'Buying nGRPs'!$A82),"")</f>
        <v/>
      </c>
      <c r="AV82" s="158" t="str">
        <f>IFERROR(INDEX('Jan 2019'!$G$3:$BK$160,MATCH('Buying nGRPs'!$A82,'Jan 2019'!$A$3:$A$157,0),MATCH('Buying nGRPs'!AV$9,'Jan 2019'!$G$1:$BK$1,0))/SUMIFS(Summary!$D:$D,Summary!$A:$A,'Buying nGRPs'!$A82),"")</f>
        <v/>
      </c>
      <c r="AW82" s="158" t="str">
        <f>IFERROR(INDEX('Jan 2019'!$G$3:$BK$160,MATCH('Buying nGRPs'!$A82,'Jan 2019'!$A$3:$A$157,0),MATCH('Buying nGRPs'!AW$9,'Jan 2019'!$G$1:$BK$1,0))/SUMIFS(Summary!$D:$D,Summary!$A:$A,'Buying nGRPs'!$A82),"")</f>
        <v/>
      </c>
      <c r="AX82" s="158" t="str">
        <f>IFERROR(INDEX('Jan 2019'!$G$3:$BK$160,MATCH('Buying nGRPs'!$A82,'Jan 2019'!$A$3:$A$157,0),MATCH('Buying nGRPs'!AX$9,'Jan 2019'!$G$1:$BK$1,0))/SUMIFS(Summary!$D:$D,Summary!$A:$A,'Buying nGRPs'!$A82),"")</f>
        <v/>
      </c>
      <c r="AY82" s="158" t="str">
        <f>IFERROR(INDEX('Jan 2019'!$G$3:$BK$160,MATCH('Buying nGRPs'!$A82,'Jan 2019'!$A$3:$A$157,0),MATCH('Buying nGRPs'!AY$9,'Jan 2019'!$G$1:$BK$1,0))/SUMIFS(Summary!$D:$D,Summary!$A:$A,'Buying nGRPs'!$A82),"")</f>
        <v/>
      </c>
      <c r="AZ82" s="158" t="str">
        <f>IFERROR(INDEX('Jan 2019'!$G$3:$BK$160,MATCH('Buying nGRPs'!$A82,'Jan 2019'!$A$3:$A$157,0),MATCH('Buying nGRPs'!AZ$9,'Jan 2019'!$G$1:$BK$1,0))/SUMIFS(Summary!$D:$D,Summary!$A:$A,'Buying nGRPs'!$A82),"")</f>
        <v/>
      </c>
      <c r="BA82" s="158" t="str">
        <f>IFERROR(INDEX('Jan 2019'!$G$3:$BK$160,MATCH('Buying nGRPs'!$A82,'Jan 2019'!$A$3:$A$157,0),MATCH('Buying nGRPs'!BA$9,'Jan 2019'!$G$1:$BK$1,0))/SUMIFS(Summary!$D:$D,Summary!$A:$A,'Buying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IFERROR(INDEX('Jan 2019'!$G$3:$BK$160,MATCH('Buying nGRPs'!$A83,'Jan 2019'!$A$3:$A$157,0),MATCH('Buying nGRPs'!G$9,'Jan 2019'!$G$1:$BK$1,0))/SUMIFS(Summary!$D:$D,Summary!$A:$A,'Buying nGRPs'!$A83),"")</f>
        <v/>
      </c>
      <c r="H83" s="158" t="str">
        <f>IFERROR(INDEX('Jan 2019'!$G$3:$BK$160,MATCH('Buying nGRPs'!$A83,'Jan 2019'!$A$3:$A$157,0),MATCH('Buying nGRPs'!H$9,'Jan 2019'!$G$1:$BK$1,0))/SUMIFS(Summary!$D:$D,Summary!$A:$A,'Buying nGRPs'!$A83),"")</f>
        <v/>
      </c>
      <c r="I83" s="158" t="str">
        <f>IFERROR(INDEX('Jan 2019'!$G$3:$BK$160,MATCH('Buying nGRPs'!$A83,'Jan 2019'!$A$3:$A$157,0),MATCH('Buying nGRPs'!I$9,'Jan 2019'!$G$1:$BK$1,0))/SUMIFS(Summary!$D:$D,Summary!$A:$A,'Buying nGRPs'!$A83),"")</f>
        <v/>
      </c>
      <c r="J83" s="158" t="str">
        <f>IFERROR(INDEX('Jan 2019'!$G$3:$BK$160,MATCH('Buying nGRPs'!$A83,'Jan 2019'!$A$3:$A$157,0),MATCH('Buying nGRPs'!J$9,'Jan 2019'!$G$1:$BK$1,0))/SUMIFS(Summary!$D:$D,Summary!$A:$A,'Buying nGRPs'!$A83),"")</f>
        <v/>
      </c>
      <c r="K83" s="158" t="str">
        <f>IFERROR(INDEX('Jan 2019'!$G$3:$BK$160,MATCH('Buying nGRPs'!$A83,'Jan 2019'!$A$3:$A$157,0),MATCH('Buying nGRPs'!K$9,'Jan 2019'!$G$1:$BK$1,0))/SUMIFS(Summary!$D:$D,Summary!$A:$A,'Buying nGRPs'!$A83),"")</f>
        <v/>
      </c>
      <c r="L83" s="158" t="str">
        <f>IFERROR(INDEX('Jan 2019'!$G$3:$BK$160,MATCH('Buying nGRPs'!$A83,'Jan 2019'!$A$3:$A$157,0),MATCH('Buying nGRPs'!L$9,'Jan 2019'!$G$1:$BK$1,0))/SUMIFS(Summary!$D:$D,Summary!$A:$A,'Buying nGRPs'!$A83),"")</f>
        <v/>
      </c>
      <c r="M83" s="158" t="str">
        <f>IFERROR(INDEX('Jan 2019'!$G$3:$BK$160,MATCH('Buying nGRPs'!$A83,'Jan 2019'!$A$3:$A$157,0),MATCH('Buying nGRPs'!M$9,'Jan 2019'!$G$1:$BK$1,0))/SUMIFS(Summary!$D:$D,Summary!$A:$A,'Buying nGRPs'!$A83),"")</f>
        <v/>
      </c>
      <c r="N83" s="158" t="str">
        <f>IFERROR(INDEX('Jan 2019'!$G$3:$BK$160,MATCH('Buying nGRPs'!$A83,'Jan 2019'!$A$3:$A$157,0),MATCH('Buying nGRPs'!N$9,'Jan 2019'!$G$1:$BK$1,0))/SUMIFS(Summary!$D:$D,Summary!$A:$A,'Buying nGRPs'!$A83),"")</f>
        <v/>
      </c>
      <c r="O83" s="158" t="str">
        <f>IFERROR(INDEX('Jan 2019'!$G$3:$BK$160,MATCH('Buying nGRPs'!$A83,'Jan 2019'!$A$3:$A$157,0),MATCH('Buying nGRPs'!O$9,'Jan 2019'!$G$1:$BK$1,0))/SUMIFS(Summary!$D:$D,Summary!$A:$A,'Buying nGRPs'!$A83),"")</f>
        <v/>
      </c>
      <c r="P83" s="158" t="str">
        <f>IFERROR(INDEX('Jan 2019'!$G$3:$BK$160,MATCH('Buying nGRPs'!$A83,'Jan 2019'!$A$3:$A$157,0),MATCH('Buying nGRPs'!P$9,'Jan 2019'!$G$1:$BK$1,0))/SUMIFS(Summary!$D:$D,Summary!$A:$A,'Buying nGRPs'!$A83),"")</f>
        <v/>
      </c>
      <c r="Q83" s="158" t="str">
        <f>IFERROR(INDEX('Jan 2019'!$G$3:$BK$160,MATCH('Buying nGRPs'!$A83,'Jan 2019'!$A$3:$A$157,0),MATCH('Buying nGRPs'!Q$9,'Jan 2019'!$G$1:$BK$1,0))/SUMIFS(Summary!$D:$D,Summary!$A:$A,'Buying nGRPs'!$A83),"")</f>
        <v/>
      </c>
      <c r="R83" s="158" t="str">
        <f>IFERROR(INDEX('Jan 2019'!$G$3:$BK$160,MATCH('Buying nGRPs'!$A83,'Jan 2019'!$A$3:$A$157,0),MATCH('Buying nGRPs'!R$9,'Jan 2019'!$G$1:$BK$1,0))/SUMIFS(Summary!$D:$D,Summary!$A:$A,'Buying nGRPs'!$A83),"")</f>
        <v/>
      </c>
      <c r="S83" s="158" t="str">
        <f>IFERROR(INDEX('Jan 2019'!$G$3:$BK$160,MATCH('Buying nGRPs'!$A83,'Jan 2019'!$A$3:$A$157,0),MATCH('Buying nGRPs'!S$9,'Jan 2019'!$G$1:$BK$1,0))/SUMIFS(Summary!$D:$D,Summary!$A:$A,'Buying nGRPs'!$A83),"")</f>
        <v/>
      </c>
      <c r="T83" s="158" t="str">
        <f>IFERROR(INDEX('Jan 2019'!$G$3:$BK$160,MATCH('Buying nGRPs'!$A83,'Jan 2019'!$A$3:$A$157,0),MATCH('Buying nGRPs'!T$9,'Jan 2019'!$G$1:$BK$1,0))/SUMIFS(Summary!$D:$D,Summary!$A:$A,'Buying nGRPs'!$A83),"")</f>
        <v/>
      </c>
      <c r="U83" s="158" t="str">
        <f>IFERROR(INDEX('Jan 2019'!$G$3:$BK$160,MATCH('Buying nGRPs'!$A83,'Jan 2019'!$A$3:$A$157,0),MATCH('Buying nGRPs'!U$9,'Jan 2019'!$G$1:$BK$1,0))/SUMIFS(Summary!$D:$D,Summary!$A:$A,'Buying nGRPs'!$A83),"")</f>
        <v/>
      </c>
      <c r="V83" s="158" t="str">
        <f>IFERROR(INDEX('Jan 2019'!$G$3:$BK$160,MATCH('Buying nGRPs'!$A83,'Jan 2019'!$A$3:$A$157,0),MATCH('Buying nGRPs'!V$9,'Jan 2019'!$G$1:$BK$1,0))/SUMIFS(Summary!$D:$D,Summary!$A:$A,'Buying nGRPs'!$A83),"")</f>
        <v/>
      </c>
      <c r="W83" s="158" t="str">
        <f>IFERROR(INDEX('Jan 2019'!$G$3:$BK$160,MATCH('Buying nGRPs'!$A83,'Jan 2019'!$A$3:$A$157,0),MATCH('Buying nGRPs'!W$9,'Jan 2019'!$G$1:$BK$1,0))/SUMIFS(Summary!$D:$D,Summary!$A:$A,'Buying nGRPs'!$A83),"")</f>
        <v/>
      </c>
      <c r="X83" s="158" t="str">
        <f>IFERROR(INDEX('Jan 2019'!$G$3:$BK$160,MATCH('Buying nGRPs'!$A83,'Jan 2019'!$A$3:$A$157,0),MATCH('Buying nGRPs'!X$9,'Jan 2019'!$G$1:$BK$1,0))/SUMIFS(Summary!$D:$D,Summary!$A:$A,'Buying nGRPs'!$A83),"")</f>
        <v/>
      </c>
      <c r="Y83" s="158" t="str">
        <f>IFERROR(INDEX('Jan 2019'!$G$3:$BK$160,MATCH('Buying nGRPs'!$A83,'Jan 2019'!$A$3:$A$157,0),MATCH('Buying nGRPs'!Y$9,'Jan 2019'!$G$1:$BK$1,0))/SUMIFS(Summary!$D:$D,Summary!$A:$A,'Buying nGRPs'!$A83),"")</f>
        <v/>
      </c>
      <c r="Z83" s="158" t="str">
        <f>IFERROR(INDEX('Jan 2019'!$G$3:$BK$160,MATCH('Buying nGRPs'!$A83,'Jan 2019'!$A$3:$A$157,0),MATCH('Buying nGRPs'!Z$9,'Jan 2019'!$G$1:$BK$1,0))/SUMIFS(Summary!$D:$D,Summary!$A:$A,'Buying nGRPs'!$A83),"")</f>
        <v/>
      </c>
      <c r="AA83" s="158" t="str">
        <f>IFERROR(INDEX('Jan 2019'!$G$3:$BK$160,MATCH('Buying nGRPs'!$A83,'Jan 2019'!$A$3:$A$157,0),MATCH('Buying nGRPs'!AA$9,'Jan 2019'!$G$1:$BK$1,0))/SUMIFS(Summary!$D:$D,Summary!$A:$A,'Buying nGRPs'!$A83),"")</f>
        <v/>
      </c>
      <c r="AB83" s="158" t="str">
        <f>IFERROR(INDEX('Jan 2019'!$G$3:$BK$160,MATCH('Buying nGRPs'!$A83,'Jan 2019'!$A$3:$A$157,0),MATCH('Buying nGRPs'!AB$9,'Jan 2019'!$G$1:$BK$1,0))/SUMIFS(Summary!$D:$D,Summary!$A:$A,'Buying nGRPs'!$A83),"")</f>
        <v/>
      </c>
      <c r="AC83" s="158" t="str">
        <f>IFERROR(INDEX('Jan 2019'!$G$3:$BK$160,MATCH('Buying nGRPs'!$A83,'Jan 2019'!$A$3:$A$157,0),MATCH('Buying nGRPs'!AC$9,'Jan 2019'!$G$1:$BK$1,0))/SUMIFS(Summary!$D:$D,Summary!$A:$A,'Buying nGRPs'!$A83),"")</f>
        <v/>
      </c>
      <c r="AD83" s="158" t="str">
        <f>IFERROR(INDEX('Jan 2019'!$G$3:$BK$160,MATCH('Buying nGRPs'!$A83,'Jan 2019'!$A$3:$A$157,0),MATCH('Buying nGRPs'!AD$9,'Jan 2019'!$G$1:$BK$1,0))/SUMIFS(Summary!$D:$D,Summary!$A:$A,'Buying nGRPs'!$A83),"")</f>
        <v/>
      </c>
      <c r="AE83" s="158" t="str">
        <f>IFERROR(INDEX('Jan 2019'!$G$3:$BK$160,MATCH('Buying nGRPs'!$A83,'Jan 2019'!$A$3:$A$157,0),MATCH('Buying nGRPs'!AE$9,'Jan 2019'!$G$1:$BK$1,0))/SUMIFS(Summary!$D:$D,Summary!$A:$A,'Buying nGRPs'!$A83),"")</f>
        <v/>
      </c>
      <c r="AF83" s="158" t="str">
        <f>IFERROR(INDEX('Jan 2019'!$G$3:$BK$160,MATCH('Buying nGRPs'!$A83,'Jan 2019'!$A$3:$A$157,0),MATCH('Buying nGRPs'!AF$9,'Jan 2019'!$G$1:$BK$1,0))/SUMIFS(Summary!$D:$D,Summary!$A:$A,'Buying nGRPs'!$A83),"")</f>
        <v/>
      </c>
      <c r="AG83" s="158" t="str">
        <f>IFERROR(INDEX('Jan 2019'!$G$3:$BK$160,MATCH('Buying nGRPs'!$A83,'Jan 2019'!$A$3:$A$157,0),MATCH('Buying nGRPs'!AG$9,'Jan 2019'!$G$1:$BK$1,0))/SUMIFS(Summary!$D:$D,Summary!$A:$A,'Buying nGRPs'!$A83),"")</f>
        <v/>
      </c>
      <c r="AH83" s="158" t="str">
        <f>IFERROR(INDEX('Jan 2019'!$G$3:$BK$160,MATCH('Buying nGRPs'!$A83,'Jan 2019'!$A$3:$A$157,0),MATCH('Buying nGRPs'!AH$9,'Jan 2019'!$G$1:$BK$1,0))/SUMIFS(Summary!$D:$D,Summary!$A:$A,'Buying nGRPs'!$A83),"")</f>
        <v/>
      </c>
      <c r="AI83" s="158" t="str">
        <f>IFERROR(INDEX('Jan 2019'!$G$3:$BK$160,MATCH('Buying nGRPs'!$A83,'Jan 2019'!$A$3:$A$157,0),MATCH('Buying nGRPs'!AI$9,'Jan 2019'!$G$1:$BK$1,0))/SUMIFS(Summary!$D:$D,Summary!$A:$A,'Buying nGRPs'!$A83),"")</f>
        <v/>
      </c>
      <c r="AJ83" s="158" t="str">
        <f>IFERROR(INDEX('Jan 2019'!$G$3:$BK$160,MATCH('Buying nGRPs'!$A83,'Jan 2019'!$A$3:$A$157,0),MATCH('Buying nGRPs'!AJ$9,'Jan 2019'!$G$1:$BK$1,0))/SUMIFS(Summary!$D:$D,Summary!$A:$A,'Buying nGRPs'!$A83),"")</f>
        <v/>
      </c>
      <c r="AK83" s="158" t="str">
        <f>IFERROR(INDEX('Jan 2019'!$G$3:$BK$160,MATCH('Buying nGRPs'!$A83,'Jan 2019'!$A$3:$A$157,0),MATCH('Buying nGRPs'!AK$9,'Jan 2019'!$G$1:$BK$1,0))/SUMIFS(Summary!$D:$D,Summary!$A:$A,'Buying nGRPs'!$A83),"")</f>
        <v/>
      </c>
      <c r="AL83" s="158" t="str">
        <f>IFERROR(INDEX('Jan 2019'!$G$3:$BK$160,MATCH('Buying nGRPs'!$A83,'Jan 2019'!$A$3:$A$157,0),MATCH('Buying nGRPs'!AL$9,'Jan 2019'!$G$1:$BK$1,0))/SUMIFS(Summary!$D:$D,Summary!$A:$A,'Buying nGRPs'!$A83),"")</f>
        <v/>
      </c>
      <c r="AM83" s="158" t="str">
        <f>IFERROR(INDEX('Jan 2019'!$G$3:$BK$160,MATCH('Buying nGRPs'!$A83,'Jan 2019'!$A$3:$A$157,0),MATCH('Buying nGRPs'!AM$9,'Jan 2019'!$G$1:$BK$1,0))/SUMIFS(Summary!$D:$D,Summary!$A:$A,'Buying nGRPs'!$A83),"")</f>
        <v/>
      </c>
      <c r="AN83" s="158" t="str">
        <f>IFERROR(INDEX('Jan 2019'!$G$3:$BK$160,MATCH('Buying nGRPs'!$A83,'Jan 2019'!$A$3:$A$157,0),MATCH('Buying nGRPs'!AN$9,'Jan 2019'!$G$1:$BK$1,0))/SUMIFS(Summary!$D:$D,Summary!$A:$A,'Buying nGRPs'!$A83),"")</f>
        <v/>
      </c>
      <c r="AO83" s="158" t="str">
        <f>IFERROR(INDEX('Jan 2019'!$G$3:$BK$160,MATCH('Buying nGRPs'!$A83,'Jan 2019'!$A$3:$A$157,0),MATCH('Buying nGRPs'!AO$9,'Jan 2019'!$G$1:$BK$1,0))/SUMIFS(Summary!$D:$D,Summary!$A:$A,'Buying nGRPs'!$A83),"")</f>
        <v/>
      </c>
      <c r="AP83" s="158" t="str">
        <f>IFERROR(INDEX('Jan 2019'!$G$3:$BK$160,MATCH('Buying nGRPs'!$A83,'Jan 2019'!$A$3:$A$157,0),MATCH('Buying nGRPs'!AP$9,'Jan 2019'!$G$1:$BK$1,0))/SUMIFS(Summary!$D:$D,Summary!$A:$A,'Buying nGRPs'!$A83),"")</f>
        <v/>
      </c>
      <c r="AQ83" s="158" t="str">
        <f>IFERROR(INDEX('Jan 2019'!$G$3:$BK$160,MATCH('Buying nGRPs'!$A83,'Jan 2019'!$A$3:$A$157,0),MATCH('Buying nGRPs'!AQ$9,'Jan 2019'!$G$1:$BK$1,0))/SUMIFS(Summary!$D:$D,Summary!$A:$A,'Buying nGRPs'!$A83),"")</f>
        <v/>
      </c>
      <c r="AR83" s="158" t="str">
        <f>IFERROR(INDEX('Jan 2019'!$G$3:$BK$160,MATCH('Buying nGRPs'!$A83,'Jan 2019'!$A$3:$A$157,0),MATCH('Buying nGRPs'!AR$9,'Jan 2019'!$G$1:$BK$1,0))/SUMIFS(Summary!$D:$D,Summary!$A:$A,'Buying nGRPs'!$A83),"")</f>
        <v/>
      </c>
      <c r="AS83" s="158" t="str">
        <f>IFERROR(INDEX('Jan 2019'!$G$3:$BK$160,MATCH('Buying nGRPs'!$A83,'Jan 2019'!$A$3:$A$157,0),MATCH('Buying nGRPs'!AS$9,'Jan 2019'!$G$1:$BK$1,0))/SUMIFS(Summary!$D:$D,Summary!$A:$A,'Buying nGRPs'!$A83),"")</f>
        <v/>
      </c>
      <c r="AT83" s="158" t="str">
        <f>IFERROR(INDEX('Jan 2019'!$G$3:$BK$160,MATCH('Buying nGRPs'!$A83,'Jan 2019'!$A$3:$A$157,0),MATCH('Buying nGRPs'!AT$9,'Jan 2019'!$G$1:$BK$1,0))/SUMIFS(Summary!$D:$D,Summary!$A:$A,'Buying nGRPs'!$A83),"")</f>
        <v/>
      </c>
      <c r="AU83" s="158" t="str">
        <f>IFERROR(INDEX('Jan 2019'!$G$3:$BK$160,MATCH('Buying nGRPs'!$A83,'Jan 2019'!$A$3:$A$157,0),MATCH('Buying nGRPs'!AU$9,'Jan 2019'!$G$1:$BK$1,0))/SUMIFS(Summary!$D:$D,Summary!$A:$A,'Buying nGRPs'!$A83),"")</f>
        <v/>
      </c>
      <c r="AV83" s="158" t="str">
        <f>IFERROR(INDEX('Jan 2019'!$G$3:$BK$160,MATCH('Buying nGRPs'!$A83,'Jan 2019'!$A$3:$A$157,0),MATCH('Buying nGRPs'!AV$9,'Jan 2019'!$G$1:$BK$1,0))/SUMIFS(Summary!$D:$D,Summary!$A:$A,'Buying nGRPs'!$A83),"")</f>
        <v/>
      </c>
      <c r="AW83" s="158" t="str">
        <f>IFERROR(INDEX('Jan 2019'!$G$3:$BK$160,MATCH('Buying nGRPs'!$A83,'Jan 2019'!$A$3:$A$157,0),MATCH('Buying nGRPs'!AW$9,'Jan 2019'!$G$1:$BK$1,0))/SUMIFS(Summary!$D:$D,Summary!$A:$A,'Buying nGRPs'!$A83),"")</f>
        <v/>
      </c>
      <c r="AX83" s="158" t="str">
        <f>IFERROR(INDEX('Jan 2019'!$G$3:$BK$160,MATCH('Buying nGRPs'!$A83,'Jan 2019'!$A$3:$A$157,0),MATCH('Buying nGRPs'!AX$9,'Jan 2019'!$G$1:$BK$1,0))/SUMIFS(Summary!$D:$D,Summary!$A:$A,'Buying nGRPs'!$A83),"")</f>
        <v/>
      </c>
      <c r="AY83" s="158" t="str">
        <f>IFERROR(INDEX('Jan 2019'!$G$3:$BK$160,MATCH('Buying nGRPs'!$A83,'Jan 2019'!$A$3:$A$157,0),MATCH('Buying nGRPs'!AY$9,'Jan 2019'!$G$1:$BK$1,0))/SUMIFS(Summary!$D:$D,Summary!$A:$A,'Buying nGRPs'!$A83),"")</f>
        <v/>
      </c>
      <c r="AZ83" s="158" t="str">
        <f>IFERROR(INDEX('Jan 2019'!$G$3:$BK$160,MATCH('Buying nGRPs'!$A83,'Jan 2019'!$A$3:$A$157,0),MATCH('Buying nGRPs'!AZ$9,'Jan 2019'!$G$1:$BK$1,0))/SUMIFS(Summary!$D:$D,Summary!$A:$A,'Buying nGRPs'!$A83),"")</f>
        <v/>
      </c>
      <c r="BA83" s="158" t="str">
        <f>IFERROR(INDEX('Jan 2019'!$G$3:$BK$160,MATCH('Buying nGRPs'!$A83,'Jan 2019'!$A$3:$A$157,0),MATCH('Buying nGRPs'!BA$9,'Jan 2019'!$G$1:$BK$1,0))/SUMIFS(Summary!$D:$D,Summary!$A:$A,'Buying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0.2857142857142857</v>
      </c>
      <c r="C84" s="188"/>
      <c r="D84" s="145">
        <f>SUM(D67:D83)</f>
        <v>0</v>
      </c>
      <c r="E84" s="108">
        <f>SUM(E67:E83)</f>
        <v>-0.2857142857142857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0.2857142857142857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0.2857142857142857</v>
      </c>
      <c r="BC84" s="165">
        <f>SUM(BC67:BC83)</f>
        <v>0</v>
      </c>
      <c r="BD84" s="108">
        <f>SUM(BD67:BD83)</f>
        <v>-0.2857142857142857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7.8426248235593951E-2</v>
      </c>
      <c r="AD85" s="65">
        <f t="shared" si="68"/>
        <v>3.9360810962573017E-2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7.3679849491644744E-2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 t="e">
        <f t="shared" si="70"/>
        <v>#DIV/0!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IFERROR(INDEX('Jan 2019'!$G$3:$BK$160,MATCH('Buying nGRPs'!$A86,'Jan 2019'!$A$3:$A$157,0),MATCH('Buying nGRPs'!G$9,'Jan 2019'!$G$1:$BK$1,0))/SUMIFS(Summary!$D:$D,Summary!$A:$A,'Buying nGRPs'!$A86),"")</f>
        <v/>
      </c>
      <c r="H86" s="158" t="str">
        <f>IFERROR(INDEX('Jan 2019'!$G$3:$BK$160,MATCH('Buying nGRPs'!$A86,'Jan 2019'!$A$3:$A$157,0),MATCH('Buying nGRPs'!H$9,'Jan 2019'!$G$1:$BK$1,0))/SUMIFS(Summary!$D:$D,Summary!$A:$A,'Buying nGRPs'!$A86),"")</f>
        <v/>
      </c>
      <c r="I86" s="158" t="str">
        <f>IFERROR(INDEX('Jan 2019'!$G$3:$BK$160,MATCH('Buying nGRPs'!$A86,'Jan 2019'!$A$3:$A$157,0),MATCH('Buying nGRPs'!I$9,'Jan 2019'!$G$1:$BK$1,0))/SUMIFS(Summary!$D:$D,Summary!$A:$A,'Buying nGRPs'!$A86),"")</f>
        <v/>
      </c>
      <c r="J86" s="158" t="str">
        <f>IFERROR(INDEX('Jan 2019'!$G$3:$BK$160,MATCH('Buying nGRPs'!$A86,'Jan 2019'!$A$3:$A$157,0),MATCH('Buying nGRPs'!J$9,'Jan 2019'!$G$1:$BK$1,0))/SUMIFS(Summary!$D:$D,Summary!$A:$A,'Buying nGRPs'!$A86),"")</f>
        <v/>
      </c>
      <c r="K86" s="158" t="str">
        <f>IFERROR(INDEX('Jan 2019'!$G$3:$BK$160,MATCH('Buying nGRPs'!$A86,'Jan 2019'!$A$3:$A$157,0),MATCH('Buying nGRPs'!K$9,'Jan 2019'!$G$1:$BK$1,0))/SUMIFS(Summary!$D:$D,Summary!$A:$A,'Buying nGRPs'!$A86),"")</f>
        <v/>
      </c>
      <c r="L86" s="158" t="str">
        <f>IFERROR(INDEX('Jan 2019'!$G$3:$BK$160,MATCH('Buying nGRPs'!$A86,'Jan 2019'!$A$3:$A$157,0),MATCH('Buying nGRPs'!L$9,'Jan 2019'!$G$1:$BK$1,0))/SUMIFS(Summary!$D:$D,Summary!$A:$A,'Buying nGRPs'!$A86),"")</f>
        <v/>
      </c>
      <c r="M86" s="158" t="str">
        <f>IFERROR(INDEX('Jan 2019'!$G$3:$BK$160,MATCH('Buying nGRPs'!$A86,'Jan 2019'!$A$3:$A$157,0),MATCH('Buying nGRPs'!M$9,'Jan 2019'!$G$1:$BK$1,0))/SUMIFS(Summary!$D:$D,Summary!$A:$A,'Buying nGRPs'!$A86),"")</f>
        <v/>
      </c>
      <c r="N86" s="158" t="str">
        <f>IFERROR(INDEX('Jan 2019'!$G$3:$BK$160,MATCH('Buying nGRPs'!$A86,'Jan 2019'!$A$3:$A$157,0),MATCH('Buying nGRPs'!N$9,'Jan 2019'!$G$1:$BK$1,0))/SUMIFS(Summary!$D:$D,Summary!$A:$A,'Buying nGRPs'!$A86),"")</f>
        <v/>
      </c>
      <c r="O86" s="158" t="str">
        <f>IFERROR(INDEX('Jan 2019'!$G$3:$BK$160,MATCH('Buying nGRPs'!$A86,'Jan 2019'!$A$3:$A$157,0),MATCH('Buying nGRPs'!O$9,'Jan 2019'!$G$1:$BK$1,0))/SUMIFS(Summary!$D:$D,Summary!$A:$A,'Buying nGRPs'!$A86),"")</f>
        <v/>
      </c>
      <c r="P86" s="158" t="str">
        <f>IFERROR(INDEX('Jan 2019'!$G$3:$BK$160,MATCH('Buying nGRPs'!$A86,'Jan 2019'!$A$3:$A$157,0),MATCH('Buying nGRPs'!P$9,'Jan 2019'!$G$1:$BK$1,0))/SUMIFS(Summary!$D:$D,Summary!$A:$A,'Buying nGRPs'!$A86),"")</f>
        <v/>
      </c>
      <c r="Q86" s="158" t="str">
        <f>IFERROR(INDEX('Jan 2019'!$G$3:$BK$160,MATCH('Buying nGRPs'!$A86,'Jan 2019'!$A$3:$A$157,0),MATCH('Buying nGRPs'!Q$9,'Jan 2019'!$G$1:$BK$1,0))/SUMIFS(Summary!$D:$D,Summary!$A:$A,'Buying nGRPs'!$A86),"")</f>
        <v/>
      </c>
      <c r="R86" s="158" t="str">
        <f>IFERROR(INDEX('Jan 2019'!$G$3:$BK$160,MATCH('Buying nGRPs'!$A86,'Jan 2019'!$A$3:$A$157,0),MATCH('Buying nGRPs'!R$9,'Jan 2019'!$G$1:$BK$1,0))/SUMIFS(Summary!$D:$D,Summary!$A:$A,'Buying nGRPs'!$A86),"")</f>
        <v/>
      </c>
      <c r="S86" s="158" t="str">
        <f>IFERROR(INDEX('Jan 2019'!$G$3:$BK$160,MATCH('Buying nGRPs'!$A86,'Jan 2019'!$A$3:$A$157,0),MATCH('Buying nGRPs'!S$9,'Jan 2019'!$G$1:$BK$1,0))/SUMIFS(Summary!$D:$D,Summary!$A:$A,'Buying nGRPs'!$A86),"")</f>
        <v/>
      </c>
      <c r="T86" s="158" t="str">
        <f>IFERROR(INDEX('Jan 2019'!$G$3:$BK$160,MATCH('Buying nGRPs'!$A86,'Jan 2019'!$A$3:$A$157,0),MATCH('Buying nGRPs'!T$9,'Jan 2019'!$G$1:$BK$1,0))/SUMIFS(Summary!$D:$D,Summary!$A:$A,'Buying nGRPs'!$A86),"")</f>
        <v/>
      </c>
      <c r="U86" s="158" t="str">
        <f>IFERROR(INDEX('Jan 2019'!$G$3:$BK$160,MATCH('Buying nGRPs'!$A86,'Jan 2019'!$A$3:$A$157,0),MATCH('Buying nGRPs'!U$9,'Jan 2019'!$G$1:$BK$1,0))/SUMIFS(Summary!$D:$D,Summary!$A:$A,'Buying nGRPs'!$A86),"")</f>
        <v/>
      </c>
      <c r="V86" s="158" t="str">
        <f>IFERROR(INDEX('Jan 2019'!$G$3:$BK$160,MATCH('Buying nGRPs'!$A86,'Jan 2019'!$A$3:$A$157,0),MATCH('Buying nGRPs'!V$9,'Jan 2019'!$G$1:$BK$1,0))/SUMIFS(Summary!$D:$D,Summary!$A:$A,'Buying nGRPs'!$A86),"")</f>
        <v/>
      </c>
      <c r="W86" s="158" t="str">
        <f>IFERROR(INDEX('Jan 2019'!$G$3:$BK$160,MATCH('Buying nGRPs'!$A86,'Jan 2019'!$A$3:$A$157,0),MATCH('Buying nGRPs'!W$9,'Jan 2019'!$G$1:$BK$1,0))/SUMIFS(Summary!$D:$D,Summary!$A:$A,'Buying nGRPs'!$A86),"")</f>
        <v/>
      </c>
      <c r="X86" s="158" t="str">
        <f>IFERROR(INDEX('Jan 2019'!$G$3:$BK$160,MATCH('Buying nGRPs'!$A86,'Jan 2019'!$A$3:$A$157,0),MATCH('Buying nGRPs'!X$9,'Jan 2019'!$G$1:$BK$1,0))/SUMIFS(Summary!$D:$D,Summary!$A:$A,'Buying nGRPs'!$A86),"")</f>
        <v/>
      </c>
      <c r="Y86" s="158" t="str">
        <f>IFERROR(INDEX('Jan 2019'!$G$3:$BK$160,MATCH('Buying nGRPs'!$A86,'Jan 2019'!$A$3:$A$157,0),MATCH('Buying nGRPs'!Y$9,'Jan 2019'!$G$1:$BK$1,0))/SUMIFS(Summary!$D:$D,Summary!$A:$A,'Buying nGRPs'!$A86),"")</f>
        <v/>
      </c>
      <c r="Z86" s="158" t="str">
        <f>IFERROR(INDEX('Jan 2019'!$G$3:$BK$160,MATCH('Buying nGRPs'!$A86,'Jan 2019'!$A$3:$A$157,0),MATCH('Buying nGRPs'!Z$9,'Jan 2019'!$G$1:$BK$1,0))/SUMIFS(Summary!$D:$D,Summary!$A:$A,'Buying nGRPs'!$A86),"")</f>
        <v/>
      </c>
      <c r="AA86" s="158" t="str">
        <f>IFERROR(INDEX('Jan 2019'!$G$3:$BK$160,MATCH('Buying nGRPs'!$A86,'Jan 2019'!$A$3:$A$157,0),MATCH('Buying nGRPs'!AA$9,'Jan 2019'!$G$1:$BK$1,0))/SUMIFS(Summary!$D:$D,Summary!$A:$A,'Buying nGRPs'!$A86),"")</f>
        <v/>
      </c>
      <c r="AB86" s="158" t="str">
        <f>IFERROR(INDEX('Jan 2019'!$G$3:$BK$160,MATCH('Buying nGRPs'!$A86,'Jan 2019'!$A$3:$A$157,0),MATCH('Buying nGRPs'!AB$9,'Jan 2019'!$G$1:$BK$1,0))/SUMIFS(Summary!$D:$D,Summary!$A:$A,'Buying nGRPs'!$A86),"")</f>
        <v/>
      </c>
      <c r="AC86" s="158" t="str">
        <f>IFERROR(INDEX('Jan 2019'!$G$3:$BK$160,MATCH('Buying nGRPs'!$A86,'Jan 2019'!$A$3:$A$157,0),MATCH('Buying nGRPs'!AC$9,'Jan 2019'!$G$1:$BK$1,0))/SUMIFS(Summary!$D:$D,Summary!$A:$A,'Buying nGRPs'!$A86),"")</f>
        <v/>
      </c>
      <c r="AD86" s="158" t="str">
        <f>IFERROR(INDEX('Jan 2019'!$G$3:$BK$160,MATCH('Buying nGRPs'!$A86,'Jan 2019'!$A$3:$A$157,0),MATCH('Buying nGRPs'!AD$9,'Jan 2019'!$G$1:$BK$1,0))/SUMIFS(Summary!$D:$D,Summary!$A:$A,'Buying nGRPs'!$A86),"")</f>
        <v/>
      </c>
      <c r="AE86" s="158" t="str">
        <f>IFERROR(INDEX('Jan 2019'!$G$3:$BK$160,MATCH('Buying nGRPs'!$A86,'Jan 2019'!$A$3:$A$157,0),MATCH('Buying nGRPs'!AE$9,'Jan 2019'!$G$1:$BK$1,0))/SUMIFS(Summary!$D:$D,Summary!$A:$A,'Buying nGRPs'!$A86),"")</f>
        <v/>
      </c>
      <c r="AF86" s="158" t="str">
        <f>IFERROR(INDEX('Jan 2019'!$G$3:$BK$160,MATCH('Buying nGRPs'!$A86,'Jan 2019'!$A$3:$A$157,0),MATCH('Buying nGRPs'!AF$9,'Jan 2019'!$G$1:$BK$1,0))/SUMIFS(Summary!$D:$D,Summary!$A:$A,'Buying nGRPs'!$A86),"")</f>
        <v/>
      </c>
      <c r="AG86" s="158" t="str">
        <f>IFERROR(INDEX('Jan 2019'!$G$3:$BK$160,MATCH('Buying nGRPs'!$A86,'Jan 2019'!$A$3:$A$157,0),MATCH('Buying nGRPs'!AG$9,'Jan 2019'!$G$1:$BK$1,0))/SUMIFS(Summary!$D:$D,Summary!$A:$A,'Buying nGRPs'!$A86),"")</f>
        <v/>
      </c>
      <c r="AH86" s="158" t="str">
        <f>IFERROR(INDEX('Jan 2019'!$G$3:$BK$160,MATCH('Buying nGRPs'!$A86,'Jan 2019'!$A$3:$A$157,0),MATCH('Buying nGRPs'!AH$9,'Jan 2019'!$G$1:$BK$1,0))/SUMIFS(Summary!$D:$D,Summary!$A:$A,'Buying nGRPs'!$A86),"")</f>
        <v/>
      </c>
      <c r="AI86" s="158" t="str">
        <f>IFERROR(INDEX('Jan 2019'!$G$3:$BK$160,MATCH('Buying nGRPs'!$A86,'Jan 2019'!$A$3:$A$157,0),MATCH('Buying nGRPs'!AI$9,'Jan 2019'!$G$1:$BK$1,0))/SUMIFS(Summary!$D:$D,Summary!$A:$A,'Buying nGRPs'!$A86),"")</f>
        <v/>
      </c>
      <c r="AJ86" s="158" t="str">
        <f>IFERROR(INDEX('Jan 2019'!$G$3:$BK$160,MATCH('Buying nGRPs'!$A86,'Jan 2019'!$A$3:$A$157,0),MATCH('Buying nGRPs'!AJ$9,'Jan 2019'!$G$1:$BK$1,0))/SUMIFS(Summary!$D:$D,Summary!$A:$A,'Buying nGRPs'!$A86),"")</f>
        <v/>
      </c>
      <c r="AK86" s="158" t="str">
        <f>IFERROR(INDEX('Jan 2019'!$G$3:$BK$160,MATCH('Buying nGRPs'!$A86,'Jan 2019'!$A$3:$A$157,0),MATCH('Buying nGRPs'!AK$9,'Jan 2019'!$G$1:$BK$1,0))/SUMIFS(Summary!$D:$D,Summary!$A:$A,'Buying nGRPs'!$A86),"")</f>
        <v/>
      </c>
      <c r="AL86" s="158" t="str">
        <f>IFERROR(INDEX('Jan 2019'!$G$3:$BK$160,MATCH('Buying nGRPs'!$A86,'Jan 2019'!$A$3:$A$157,0),MATCH('Buying nGRPs'!AL$9,'Jan 2019'!$G$1:$BK$1,0))/SUMIFS(Summary!$D:$D,Summary!$A:$A,'Buying nGRPs'!$A86),"")</f>
        <v/>
      </c>
      <c r="AM86" s="158" t="str">
        <f>IFERROR(INDEX('Jan 2019'!$G$3:$BK$160,MATCH('Buying nGRPs'!$A86,'Jan 2019'!$A$3:$A$157,0),MATCH('Buying nGRPs'!AM$9,'Jan 2019'!$G$1:$BK$1,0))/SUMIFS(Summary!$D:$D,Summary!$A:$A,'Buying nGRPs'!$A86),"")</f>
        <v/>
      </c>
      <c r="AN86" s="158" t="str">
        <f>IFERROR(INDEX('Jan 2019'!$G$3:$BK$160,MATCH('Buying nGRPs'!$A86,'Jan 2019'!$A$3:$A$157,0),MATCH('Buying nGRPs'!AN$9,'Jan 2019'!$G$1:$BK$1,0))/SUMIFS(Summary!$D:$D,Summary!$A:$A,'Buying nGRPs'!$A86),"")</f>
        <v/>
      </c>
      <c r="AO86" s="158" t="str">
        <f>IFERROR(INDEX('Jan 2019'!$G$3:$BK$160,MATCH('Buying nGRPs'!$A86,'Jan 2019'!$A$3:$A$157,0),MATCH('Buying nGRPs'!AO$9,'Jan 2019'!$G$1:$BK$1,0))/SUMIFS(Summary!$D:$D,Summary!$A:$A,'Buying nGRPs'!$A86),"")</f>
        <v/>
      </c>
      <c r="AP86" s="158" t="str">
        <f>IFERROR(INDEX('Jan 2019'!$G$3:$BK$160,MATCH('Buying nGRPs'!$A86,'Jan 2019'!$A$3:$A$157,0),MATCH('Buying nGRPs'!AP$9,'Jan 2019'!$G$1:$BK$1,0))/SUMIFS(Summary!$D:$D,Summary!$A:$A,'Buying nGRPs'!$A86),"")</f>
        <v/>
      </c>
      <c r="AQ86" s="158" t="str">
        <f>IFERROR(INDEX('Jan 2019'!$G$3:$BK$160,MATCH('Buying nGRPs'!$A86,'Jan 2019'!$A$3:$A$157,0),MATCH('Buying nGRPs'!AQ$9,'Jan 2019'!$G$1:$BK$1,0))/SUMIFS(Summary!$D:$D,Summary!$A:$A,'Buying nGRPs'!$A86),"")</f>
        <v/>
      </c>
      <c r="AR86" s="158" t="str">
        <f>IFERROR(INDEX('Jan 2019'!$G$3:$BK$160,MATCH('Buying nGRPs'!$A86,'Jan 2019'!$A$3:$A$157,0),MATCH('Buying nGRPs'!AR$9,'Jan 2019'!$G$1:$BK$1,0))/SUMIFS(Summary!$D:$D,Summary!$A:$A,'Buying nGRPs'!$A86),"")</f>
        <v/>
      </c>
      <c r="AS86" s="158" t="str">
        <f>IFERROR(INDEX('Jan 2019'!$G$3:$BK$160,MATCH('Buying nGRPs'!$A86,'Jan 2019'!$A$3:$A$157,0),MATCH('Buying nGRPs'!AS$9,'Jan 2019'!$G$1:$BK$1,0))/SUMIFS(Summary!$D:$D,Summary!$A:$A,'Buying nGRPs'!$A86),"")</f>
        <v/>
      </c>
      <c r="AT86" s="158" t="str">
        <f>IFERROR(INDEX('Jan 2019'!$G$3:$BK$160,MATCH('Buying nGRPs'!$A86,'Jan 2019'!$A$3:$A$157,0),MATCH('Buying nGRPs'!AT$9,'Jan 2019'!$G$1:$BK$1,0))/SUMIFS(Summary!$D:$D,Summary!$A:$A,'Buying nGRPs'!$A86),"")</f>
        <v/>
      </c>
      <c r="AU86" s="158" t="str">
        <f>IFERROR(INDEX('Jan 2019'!$G$3:$BK$160,MATCH('Buying nGRPs'!$A86,'Jan 2019'!$A$3:$A$157,0),MATCH('Buying nGRPs'!AU$9,'Jan 2019'!$G$1:$BK$1,0))/SUMIFS(Summary!$D:$D,Summary!$A:$A,'Buying nGRPs'!$A86),"")</f>
        <v/>
      </c>
      <c r="AV86" s="158" t="str">
        <f>IFERROR(INDEX('Jan 2019'!$G$3:$BK$160,MATCH('Buying nGRPs'!$A86,'Jan 2019'!$A$3:$A$157,0),MATCH('Buying nGRPs'!AV$9,'Jan 2019'!$G$1:$BK$1,0))/SUMIFS(Summary!$D:$D,Summary!$A:$A,'Buying nGRPs'!$A86),"")</f>
        <v/>
      </c>
      <c r="AW86" s="158" t="str">
        <f>IFERROR(INDEX('Jan 2019'!$G$3:$BK$160,MATCH('Buying nGRPs'!$A86,'Jan 2019'!$A$3:$A$157,0),MATCH('Buying nGRPs'!AW$9,'Jan 2019'!$G$1:$BK$1,0))/SUMIFS(Summary!$D:$D,Summary!$A:$A,'Buying nGRPs'!$A86),"")</f>
        <v/>
      </c>
      <c r="AX86" s="158" t="str">
        <f>IFERROR(INDEX('Jan 2019'!$G$3:$BK$160,MATCH('Buying nGRPs'!$A86,'Jan 2019'!$A$3:$A$157,0),MATCH('Buying nGRPs'!AX$9,'Jan 2019'!$G$1:$BK$1,0))/SUMIFS(Summary!$D:$D,Summary!$A:$A,'Buying nGRPs'!$A86),"")</f>
        <v/>
      </c>
      <c r="AY86" s="158" t="str">
        <f>IFERROR(INDEX('Jan 2019'!$G$3:$BK$160,MATCH('Buying nGRPs'!$A86,'Jan 2019'!$A$3:$A$157,0),MATCH('Buying nGRPs'!AY$9,'Jan 2019'!$G$1:$BK$1,0))/SUMIFS(Summary!$D:$D,Summary!$A:$A,'Buying nGRPs'!$A86),"")</f>
        <v/>
      </c>
      <c r="AZ86" s="158" t="str">
        <f>IFERROR(INDEX('Jan 2019'!$G$3:$BK$160,MATCH('Buying nGRPs'!$A86,'Jan 2019'!$A$3:$A$157,0),MATCH('Buying nGRPs'!AZ$9,'Jan 2019'!$G$1:$BK$1,0))/SUMIFS(Summary!$D:$D,Summary!$A:$A,'Buying nGRPs'!$A86),"")</f>
        <v/>
      </c>
      <c r="BA86" s="158" t="str">
        <f>IFERROR(INDEX('Jan 2019'!$G$3:$BK$160,MATCH('Buying nGRPs'!$A86,'Jan 2019'!$A$3:$A$157,0),MATCH('Buying nGRPs'!BA$9,'Jan 2019'!$G$1:$BK$1,0))/SUMIFS(Summary!$D:$D,Summary!$A:$A,'Buying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IFERROR(INDEX('Jan 2019'!$G$3:$BK$160,MATCH('Buying nGRPs'!$A87,'Jan 2019'!$A$3:$A$157,0),MATCH('Buying nGRPs'!G$9,'Jan 2019'!$G$1:$BK$1,0))/SUMIFS(Summary!$D:$D,Summary!$A:$A,'Buying nGRPs'!$A87),"")</f>
        <v/>
      </c>
      <c r="H87" s="158" t="str">
        <f>IFERROR(INDEX('Jan 2019'!$G$3:$BK$160,MATCH('Buying nGRPs'!$A87,'Jan 2019'!$A$3:$A$157,0),MATCH('Buying nGRPs'!H$9,'Jan 2019'!$G$1:$BK$1,0))/SUMIFS(Summary!$D:$D,Summary!$A:$A,'Buying nGRPs'!$A87),"")</f>
        <v/>
      </c>
      <c r="I87" s="158" t="str">
        <f>IFERROR(INDEX('Jan 2019'!$G$3:$BK$160,MATCH('Buying nGRPs'!$A87,'Jan 2019'!$A$3:$A$157,0),MATCH('Buying nGRPs'!I$9,'Jan 2019'!$G$1:$BK$1,0))/SUMIFS(Summary!$D:$D,Summary!$A:$A,'Buying nGRPs'!$A87),"")</f>
        <v/>
      </c>
      <c r="J87" s="158" t="str">
        <f>IFERROR(INDEX('Jan 2019'!$G$3:$BK$160,MATCH('Buying nGRPs'!$A87,'Jan 2019'!$A$3:$A$157,0),MATCH('Buying nGRPs'!J$9,'Jan 2019'!$G$1:$BK$1,0))/SUMIFS(Summary!$D:$D,Summary!$A:$A,'Buying nGRPs'!$A87),"")</f>
        <v/>
      </c>
      <c r="K87" s="158" t="str">
        <f>IFERROR(INDEX('Jan 2019'!$G$3:$BK$160,MATCH('Buying nGRPs'!$A87,'Jan 2019'!$A$3:$A$157,0),MATCH('Buying nGRPs'!K$9,'Jan 2019'!$G$1:$BK$1,0))/SUMIFS(Summary!$D:$D,Summary!$A:$A,'Buying nGRPs'!$A87),"")</f>
        <v/>
      </c>
      <c r="L87" s="158" t="str">
        <f>IFERROR(INDEX('Jan 2019'!$G$3:$BK$160,MATCH('Buying nGRPs'!$A87,'Jan 2019'!$A$3:$A$157,0),MATCH('Buying nGRPs'!L$9,'Jan 2019'!$G$1:$BK$1,0))/SUMIFS(Summary!$D:$D,Summary!$A:$A,'Buying nGRPs'!$A87),"")</f>
        <v/>
      </c>
      <c r="M87" s="158" t="str">
        <f>IFERROR(INDEX('Jan 2019'!$G$3:$BK$160,MATCH('Buying nGRPs'!$A87,'Jan 2019'!$A$3:$A$157,0),MATCH('Buying nGRPs'!M$9,'Jan 2019'!$G$1:$BK$1,0))/SUMIFS(Summary!$D:$D,Summary!$A:$A,'Buying nGRPs'!$A87),"")</f>
        <v/>
      </c>
      <c r="N87" s="158" t="str">
        <f>IFERROR(INDEX('Jan 2019'!$G$3:$BK$160,MATCH('Buying nGRPs'!$A87,'Jan 2019'!$A$3:$A$157,0),MATCH('Buying nGRPs'!N$9,'Jan 2019'!$G$1:$BK$1,0))/SUMIFS(Summary!$D:$D,Summary!$A:$A,'Buying nGRPs'!$A87),"")</f>
        <v/>
      </c>
      <c r="O87" s="158" t="str">
        <f>IFERROR(INDEX('Jan 2019'!$G$3:$BK$160,MATCH('Buying nGRPs'!$A87,'Jan 2019'!$A$3:$A$157,0),MATCH('Buying nGRPs'!O$9,'Jan 2019'!$G$1:$BK$1,0))/SUMIFS(Summary!$D:$D,Summary!$A:$A,'Buying nGRPs'!$A87),"")</f>
        <v/>
      </c>
      <c r="P87" s="158" t="str">
        <f>IFERROR(INDEX('Jan 2019'!$G$3:$BK$160,MATCH('Buying nGRPs'!$A87,'Jan 2019'!$A$3:$A$157,0),MATCH('Buying nGRPs'!P$9,'Jan 2019'!$G$1:$BK$1,0))/SUMIFS(Summary!$D:$D,Summary!$A:$A,'Buying nGRPs'!$A87),"")</f>
        <v/>
      </c>
      <c r="Q87" s="158" t="str">
        <f>IFERROR(INDEX('Jan 2019'!$G$3:$BK$160,MATCH('Buying nGRPs'!$A87,'Jan 2019'!$A$3:$A$157,0),MATCH('Buying nGRPs'!Q$9,'Jan 2019'!$G$1:$BK$1,0))/SUMIFS(Summary!$D:$D,Summary!$A:$A,'Buying nGRPs'!$A87),"")</f>
        <v/>
      </c>
      <c r="R87" s="158" t="str">
        <f>IFERROR(INDEX('Jan 2019'!$G$3:$BK$160,MATCH('Buying nGRPs'!$A87,'Jan 2019'!$A$3:$A$157,0),MATCH('Buying nGRPs'!R$9,'Jan 2019'!$G$1:$BK$1,0))/SUMIFS(Summary!$D:$D,Summary!$A:$A,'Buying nGRPs'!$A87),"")</f>
        <v/>
      </c>
      <c r="S87" s="158" t="str">
        <f>IFERROR(INDEX('Jan 2019'!$G$3:$BK$160,MATCH('Buying nGRPs'!$A87,'Jan 2019'!$A$3:$A$157,0),MATCH('Buying nGRPs'!S$9,'Jan 2019'!$G$1:$BK$1,0))/SUMIFS(Summary!$D:$D,Summary!$A:$A,'Buying nGRPs'!$A87),"")</f>
        <v/>
      </c>
      <c r="T87" s="158" t="str">
        <f>IFERROR(INDEX('Jan 2019'!$G$3:$BK$160,MATCH('Buying nGRPs'!$A87,'Jan 2019'!$A$3:$A$157,0),MATCH('Buying nGRPs'!T$9,'Jan 2019'!$G$1:$BK$1,0))/SUMIFS(Summary!$D:$D,Summary!$A:$A,'Buying nGRPs'!$A87),"")</f>
        <v/>
      </c>
      <c r="U87" s="158" t="str">
        <f>IFERROR(INDEX('Jan 2019'!$G$3:$BK$160,MATCH('Buying nGRPs'!$A87,'Jan 2019'!$A$3:$A$157,0),MATCH('Buying nGRPs'!U$9,'Jan 2019'!$G$1:$BK$1,0))/SUMIFS(Summary!$D:$D,Summary!$A:$A,'Buying nGRPs'!$A87),"")</f>
        <v/>
      </c>
      <c r="V87" s="158" t="str">
        <f>IFERROR(INDEX('Jan 2019'!$G$3:$BK$160,MATCH('Buying nGRPs'!$A87,'Jan 2019'!$A$3:$A$157,0),MATCH('Buying nGRPs'!V$9,'Jan 2019'!$G$1:$BK$1,0))/SUMIFS(Summary!$D:$D,Summary!$A:$A,'Buying nGRPs'!$A87),"")</f>
        <v/>
      </c>
      <c r="W87" s="158" t="str">
        <f>IFERROR(INDEX('Jan 2019'!$G$3:$BK$160,MATCH('Buying nGRPs'!$A87,'Jan 2019'!$A$3:$A$157,0),MATCH('Buying nGRPs'!W$9,'Jan 2019'!$G$1:$BK$1,0))/SUMIFS(Summary!$D:$D,Summary!$A:$A,'Buying nGRPs'!$A87),"")</f>
        <v/>
      </c>
      <c r="X87" s="158" t="str">
        <f>IFERROR(INDEX('Jan 2019'!$G$3:$BK$160,MATCH('Buying nGRPs'!$A87,'Jan 2019'!$A$3:$A$157,0),MATCH('Buying nGRPs'!X$9,'Jan 2019'!$G$1:$BK$1,0))/SUMIFS(Summary!$D:$D,Summary!$A:$A,'Buying nGRPs'!$A87),"")</f>
        <v/>
      </c>
      <c r="Y87" s="158" t="str">
        <f>IFERROR(INDEX('Jan 2019'!$G$3:$BK$160,MATCH('Buying nGRPs'!$A87,'Jan 2019'!$A$3:$A$157,0),MATCH('Buying nGRPs'!Y$9,'Jan 2019'!$G$1:$BK$1,0))/SUMIFS(Summary!$D:$D,Summary!$A:$A,'Buying nGRPs'!$A87),"")</f>
        <v/>
      </c>
      <c r="Z87" s="158" t="str">
        <f>IFERROR(INDEX('Jan 2019'!$G$3:$BK$160,MATCH('Buying nGRPs'!$A87,'Jan 2019'!$A$3:$A$157,0),MATCH('Buying nGRPs'!Z$9,'Jan 2019'!$G$1:$BK$1,0))/SUMIFS(Summary!$D:$D,Summary!$A:$A,'Buying nGRPs'!$A87),"")</f>
        <v/>
      </c>
      <c r="AA87" s="158" t="str">
        <f>IFERROR(INDEX('Jan 2019'!$G$3:$BK$160,MATCH('Buying nGRPs'!$A87,'Jan 2019'!$A$3:$A$157,0),MATCH('Buying nGRPs'!AA$9,'Jan 2019'!$G$1:$BK$1,0))/SUMIFS(Summary!$D:$D,Summary!$A:$A,'Buying nGRPs'!$A87),"")</f>
        <v/>
      </c>
      <c r="AB87" s="158" t="str">
        <f>IFERROR(INDEX('Jan 2019'!$G$3:$BK$160,MATCH('Buying nGRPs'!$A87,'Jan 2019'!$A$3:$A$157,0),MATCH('Buying nGRPs'!AB$9,'Jan 2019'!$G$1:$BK$1,0))/SUMIFS(Summary!$D:$D,Summary!$A:$A,'Buying nGRPs'!$A87),"")</f>
        <v/>
      </c>
      <c r="AC87" s="158" t="str">
        <f>IFERROR(INDEX('Jan 2019'!$G$3:$BK$160,MATCH('Buying nGRPs'!$A87,'Jan 2019'!$A$3:$A$157,0),MATCH('Buying nGRPs'!AC$9,'Jan 2019'!$G$1:$BK$1,0))/SUMIFS(Summary!$D:$D,Summary!$A:$A,'Buying nGRPs'!$A87),"")</f>
        <v/>
      </c>
      <c r="AD87" s="158" t="str">
        <f>IFERROR(INDEX('Jan 2019'!$G$3:$BK$160,MATCH('Buying nGRPs'!$A87,'Jan 2019'!$A$3:$A$157,0),MATCH('Buying nGRPs'!AD$9,'Jan 2019'!$G$1:$BK$1,0))/SUMIFS(Summary!$D:$D,Summary!$A:$A,'Buying nGRPs'!$A87),"")</f>
        <v/>
      </c>
      <c r="AE87" s="158" t="str">
        <f>IFERROR(INDEX('Jan 2019'!$G$3:$BK$160,MATCH('Buying nGRPs'!$A87,'Jan 2019'!$A$3:$A$157,0),MATCH('Buying nGRPs'!AE$9,'Jan 2019'!$G$1:$BK$1,0))/SUMIFS(Summary!$D:$D,Summary!$A:$A,'Buying nGRPs'!$A87),"")</f>
        <v/>
      </c>
      <c r="AF87" s="158" t="str">
        <f>IFERROR(INDEX('Jan 2019'!$G$3:$BK$160,MATCH('Buying nGRPs'!$A87,'Jan 2019'!$A$3:$A$157,0),MATCH('Buying nGRPs'!AF$9,'Jan 2019'!$G$1:$BK$1,0))/SUMIFS(Summary!$D:$D,Summary!$A:$A,'Buying nGRPs'!$A87),"")</f>
        <v/>
      </c>
      <c r="AG87" s="158" t="str">
        <f>IFERROR(INDEX('Jan 2019'!$G$3:$BK$160,MATCH('Buying nGRPs'!$A87,'Jan 2019'!$A$3:$A$157,0),MATCH('Buying nGRPs'!AG$9,'Jan 2019'!$G$1:$BK$1,0))/SUMIFS(Summary!$D:$D,Summary!$A:$A,'Buying nGRPs'!$A87),"")</f>
        <v/>
      </c>
      <c r="AH87" s="158" t="str">
        <f>IFERROR(INDEX('Jan 2019'!$G$3:$BK$160,MATCH('Buying nGRPs'!$A87,'Jan 2019'!$A$3:$A$157,0),MATCH('Buying nGRPs'!AH$9,'Jan 2019'!$G$1:$BK$1,0))/SUMIFS(Summary!$D:$D,Summary!$A:$A,'Buying nGRPs'!$A87),"")</f>
        <v/>
      </c>
      <c r="AI87" s="158" t="str">
        <f>IFERROR(INDEX('Jan 2019'!$G$3:$BK$160,MATCH('Buying nGRPs'!$A87,'Jan 2019'!$A$3:$A$157,0),MATCH('Buying nGRPs'!AI$9,'Jan 2019'!$G$1:$BK$1,0))/SUMIFS(Summary!$D:$D,Summary!$A:$A,'Buying nGRPs'!$A87),"")</f>
        <v/>
      </c>
      <c r="AJ87" s="158" t="str">
        <f>IFERROR(INDEX('Jan 2019'!$G$3:$BK$160,MATCH('Buying nGRPs'!$A87,'Jan 2019'!$A$3:$A$157,0),MATCH('Buying nGRPs'!AJ$9,'Jan 2019'!$G$1:$BK$1,0))/SUMIFS(Summary!$D:$D,Summary!$A:$A,'Buying nGRPs'!$A87),"")</f>
        <v/>
      </c>
      <c r="AK87" s="158" t="str">
        <f>IFERROR(INDEX('Jan 2019'!$G$3:$BK$160,MATCH('Buying nGRPs'!$A87,'Jan 2019'!$A$3:$A$157,0),MATCH('Buying nGRPs'!AK$9,'Jan 2019'!$G$1:$BK$1,0))/SUMIFS(Summary!$D:$D,Summary!$A:$A,'Buying nGRPs'!$A87),"")</f>
        <v/>
      </c>
      <c r="AL87" s="158" t="str">
        <f>IFERROR(INDEX('Jan 2019'!$G$3:$BK$160,MATCH('Buying nGRPs'!$A87,'Jan 2019'!$A$3:$A$157,0),MATCH('Buying nGRPs'!AL$9,'Jan 2019'!$G$1:$BK$1,0))/SUMIFS(Summary!$D:$D,Summary!$A:$A,'Buying nGRPs'!$A87),"")</f>
        <v/>
      </c>
      <c r="AM87" s="158" t="str">
        <f>IFERROR(INDEX('Jan 2019'!$G$3:$BK$160,MATCH('Buying nGRPs'!$A87,'Jan 2019'!$A$3:$A$157,0),MATCH('Buying nGRPs'!AM$9,'Jan 2019'!$G$1:$BK$1,0))/SUMIFS(Summary!$D:$D,Summary!$A:$A,'Buying nGRPs'!$A87),"")</f>
        <v/>
      </c>
      <c r="AN87" s="158" t="str">
        <f>IFERROR(INDEX('Jan 2019'!$G$3:$BK$160,MATCH('Buying nGRPs'!$A87,'Jan 2019'!$A$3:$A$157,0),MATCH('Buying nGRPs'!AN$9,'Jan 2019'!$G$1:$BK$1,0))/SUMIFS(Summary!$D:$D,Summary!$A:$A,'Buying nGRPs'!$A87),"")</f>
        <v/>
      </c>
      <c r="AO87" s="158" t="str">
        <f>IFERROR(INDEX('Jan 2019'!$G$3:$BK$160,MATCH('Buying nGRPs'!$A87,'Jan 2019'!$A$3:$A$157,0),MATCH('Buying nGRPs'!AO$9,'Jan 2019'!$G$1:$BK$1,0))/SUMIFS(Summary!$D:$D,Summary!$A:$A,'Buying nGRPs'!$A87),"")</f>
        <v/>
      </c>
      <c r="AP87" s="158" t="str">
        <f>IFERROR(INDEX('Jan 2019'!$G$3:$BK$160,MATCH('Buying nGRPs'!$A87,'Jan 2019'!$A$3:$A$157,0),MATCH('Buying nGRPs'!AP$9,'Jan 2019'!$G$1:$BK$1,0))/SUMIFS(Summary!$D:$D,Summary!$A:$A,'Buying nGRPs'!$A87),"")</f>
        <v/>
      </c>
      <c r="AQ87" s="158" t="str">
        <f>IFERROR(INDEX('Jan 2019'!$G$3:$BK$160,MATCH('Buying nGRPs'!$A87,'Jan 2019'!$A$3:$A$157,0),MATCH('Buying nGRPs'!AQ$9,'Jan 2019'!$G$1:$BK$1,0))/SUMIFS(Summary!$D:$D,Summary!$A:$A,'Buying nGRPs'!$A87),"")</f>
        <v/>
      </c>
      <c r="AR87" s="158" t="str">
        <f>IFERROR(INDEX('Jan 2019'!$G$3:$BK$160,MATCH('Buying nGRPs'!$A87,'Jan 2019'!$A$3:$A$157,0),MATCH('Buying nGRPs'!AR$9,'Jan 2019'!$G$1:$BK$1,0))/SUMIFS(Summary!$D:$D,Summary!$A:$A,'Buying nGRPs'!$A87),"")</f>
        <v/>
      </c>
      <c r="AS87" s="158" t="str">
        <f>IFERROR(INDEX('Jan 2019'!$G$3:$BK$160,MATCH('Buying nGRPs'!$A87,'Jan 2019'!$A$3:$A$157,0),MATCH('Buying nGRPs'!AS$9,'Jan 2019'!$G$1:$BK$1,0))/SUMIFS(Summary!$D:$D,Summary!$A:$A,'Buying nGRPs'!$A87),"")</f>
        <v/>
      </c>
      <c r="AT87" s="158" t="str">
        <f>IFERROR(INDEX('Jan 2019'!$G$3:$BK$160,MATCH('Buying nGRPs'!$A87,'Jan 2019'!$A$3:$A$157,0),MATCH('Buying nGRPs'!AT$9,'Jan 2019'!$G$1:$BK$1,0))/SUMIFS(Summary!$D:$D,Summary!$A:$A,'Buying nGRPs'!$A87),"")</f>
        <v/>
      </c>
      <c r="AU87" s="158" t="str">
        <f>IFERROR(INDEX('Jan 2019'!$G$3:$BK$160,MATCH('Buying nGRPs'!$A87,'Jan 2019'!$A$3:$A$157,0),MATCH('Buying nGRPs'!AU$9,'Jan 2019'!$G$1:$BK$1,0))/SUMIFS(Summary!$D:$D,Summary!$A:$A,'Buying nGRPs'!$A87),"")</f>
        <v/>
      </c>
      <c r="AV87" s="158" t="str">
        <f>IFERROR(INDEX('Jan 2019'!$G$3:$BK$160,MATCH('Buying nGRPs'!$A87,'Jan 2019'!$A$3:$A$157,0),MATCH('Buying nGRPs'!AV$9,'Jan 2019'!$G$1:$BK$1,0))/SUMIFS(Summary!$D:$D,Summary!$A:$A,'Buying nGRPs'!$A87),"")</f>
        <v/>
      </c>
      <c r="AW87" s="158" t="str">
        <f>IFERROR(INDEX('Jan 2019'!$G$3:$BK$160,MATCH('Buying nGRPs'!$A87,'Jan 2019'!$A$3:$A$157,0),MATCH('Buying nGRPs'!AW$9,'Jan 2019'!$G$1:$BK$1,0))/SUMIFS(Summary!$D:$D,Summary!$A:$A,'Buying nGRPs'!$A87),"")</f>
        <v/>
      </c>
      <c r="AX87" s="158" t="str">
        <f>IFERROR(INDEX('Jan 2019'!$G$3:$BK$160,MATCH('Buying nGRPs'!$A87,'Jan 2019'!$A$3:$A$157,0),MATCH('Buying nGRPs'!AX$9,'Jan 2019'!$G$1:$BK$1,0))/SUMIFS(Summary!$D:$D,Summary!$A:$A,'Buying nGRPs'!$A87),"")</f>
        <v/>
      </c>
      <c r="AY87" s="158" t="str">
        <f>IFERROR(INDEX('Jan 2019'!$G$3:$BK$160,MATCH('Buying nGRPs'!$A87,'Jan 2019'!$A$3:$A$157,0),MATCH('Buying nGRPs'!AY$9,'Jan 2019'!$G$1:$BK$1,0))/SUMIFS(Summary!$D:$D,Summary!$A:$A,'Buying nGRPs'!$A87),"")</f>
        <v/>
      </c>
      <c r="AZ87" s="158" t="str">
        <f>IFERROR(INDEX('Jan 2019'!$G$3:$BK$160,MATCH('Buying nGRPs'!$A87,'Jan 2019'!$A$3:$A$157,0),MATCH('Buying nGRPs'!AZ$9,'Jan 2019'!$G$1:$BK$1,0))/SUMIFS(Summary!$D:$D,Summary!$A:$A,'Buying nGRPs'!$A87),"")</f>
        <v/>
      </c>
      <c r="BA87" s="158" t="str">
        <f>IFERROR(INDEX('Jan 2019'!$G$3:$BK$160,MATCH('Buying nGRPs'!$A87,'Jan 2019'!$A$3:$A$157,0),MATCH('Buying nGRPs'!BA$9,'Jan 2019'!$G$1:$BK$1,0))/SUMIFS(Summary!$D:$D,Summary!$A:$A,'Buying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0.1</v>
      </c>
      <c r="C88" s="192">
        <f>B88/1000000</f>
        <v>1.0000000000000001E-7</v>
      </c>
      <c r="D88" s="48">
        <f t="shared" si="72"/>
        <v>0</v>
      </c>
      <c r="E88" s="138">
        <f>D88-B88</f>
        <v>-0.1</v>
      </c>
      <c r="F88" s="93" t="s">
        <v>100</v>
      </c>
      <c r="G88" s="158" t="str">
        <f>IFERROR(INDEX('Jan 2019'!$G$3:$BK$160,MATCH('Buying nGRPs'!$A88,'Jan 2019'!$A$3:$A$157,0),MATCH('Buying nGRPs'!G$9,'Jan 2019'!$G$1:$BK$1,0))/SUMIFS(Summary!$D:$D,Summary!$A:$A,'Buying nGRPs'!$A88),"")</f>
        <v/>
      </c>
      <c r="H88" s="158" t="str">
        <f>IFERROR(INDEX('Jan 2019'!$G$3:$BK$160,MATCH('Buying nGRPs'!$A88,'Jan 2019'!$A$3:$A$157,0),MATCH('Buying nGRPs'!H$9,'Jan 2019'!$G$1:$BK$1,0))/SUMIFS(Summary!$D:$D,Summary!$A:$A,'Buying nGRPs'!$A88),"")</f>
        <v/>
      </c>
      <c r="I88" s="158" t="str">
        <f>IFERROR(INDEX('Jan 2019'!$G$3:$BK$160,MATCH('Buying nGRPs'!$A88,'Jan 2019'!$A$3:$A$157,0),MATCH('Buying nGRPs'!I$9,'Jan 2019'!$G$1:$BK$1,0))/SUMIFS(Summary!$D:$D,Summary!$A:$A,'Buying nGRPs'!$A88),"")</f>
        <v/>
      </c>
      <c r="J88" s="158">
        <f>IFERROR(INDEX('Jan 2019'!$G$3:$BK$160,MATCH('Buying nGRPs'!$A88,'Jan 2019'!$A$3:$A$157,0),MATCH('Buying nGRPs'!J$9,'Jan 2019'!$G$1:$BK$1,0))/SUMIFS(Summary!$D:$D,Summary!$A:$A,'Buying nGRPs'!$A88),"")</f>
        <v>0</v>
      </c>
      <c r="K88" s="158" t="str">
        <f>IFERROR(INDEX('Jan 2019'!$G$3:$BK$160,MATCH('Buying nGRPs'!$A88,'Jan 2019'!$A$3:$A$157,0),MATCH('Buying nGRPs'!K$9,'Jan 2019'!$G$1:$BK$1,0))/SUMIFS(Summary!$D:$D,Summary!$A:$A,'Buying nGRPs'!$A88),"")</f>
        <v/>
      </c>
      <c r="L88" s="158" t="str">
        <f>IFERROR(INDEX('Jan 2019'!$G$3:$BK$160,MATCH('Buying nGRPs'!$A88,'Jan 2019'!$A$3:$A$157,0),MATCH('Buying nGRPs'!L$9,'Jan 2019'!$G$1:$BK$1,0))/SUMIFS(Summary!$D:$D,Summary!$A:$A,'Buying nGRPs'!$A88),"")</f>
        <v/>
      </c>
      <c r="M88" s="158" t="str">
        <f>IFERROR(INDEX('Jan 2019'!$G$3:$BK$160,MATCH('Buying nGRPs'!$A88,'Jan 2019'!$A$3:$A$157,0),MATCH('Buying nGRPs'!M$9,'Jan 2019'!$G$1:$BK$1,0))/SUMIFS(Summary!$D:$D,Summary!$A:$A,'Buying nGRPs'!$A88),"")</f>
        <v/>
      </c>
      <c r="N88" s="158" t="str">
        <f>IFERROR(INDEX('Jan 2019'!$G$3:$BK$160,MATCH('Buying nGRPs'!$A88,'Jan 2019'!$A$3:$A$157,0),MATCH('Buying nGRPs'!N$9,'Jan 2019'!$G$1:$BK$1,0))/SUMIFS(Summary!$D:$D,Summary!$A:$A,'Buying nGRPs'!$A88),"")</f>
        <v/>
      </c>
      <c r="O88" s="158" t="str">
        <f>IFERROR(INDEX('Jan 2019'!$G$3:$BK$160,MATCH('Buying nGRPs'!$A88,'Jan 2019'!$A$3:$A$157,0),MATCH('Buying nGRPs'!O$9,'Jan 2019'!$G$1:$BK$1,0))/SUMIFS(Summary!$D:$D,Summary!$A:$A,'Buying nGRPs'!$A88),"")</f>
        <v/>
      </c>
      <c r="P88" s="158" t="str">
        <f>IFERROR(INDEX('Jan 2019'!$G$3:$BK$160,MATCH('Buying nGRPs'!$A88,'Jan 2019'!$A$3:$A$157,0),MATCH('Buying nGRPs'!P$9,'Jan 2019'!$G$1:$BK$1,0))/SUMIFS(Summary!$D:$D,Summary!$A:$A,'Buying nGRPs'!$A88),"")</f>
        <v/>
      </c>
      <c r="Q88" s="158" t="str">
        <f>IFERROR(INDEX('Jan 2019'!$G$3:$BK$160,MATCH('Buying nGRPs'!$A88,'Jan 2019'!$A$3:$A$157,0),MATCH('Buying nGRPs'!Q$9,'Jan 2019'!$G$1:$BK$1,0))/SUMIFS(Summary!$D:$D,Summary!$A:$A,'Buying nGRPs'!$A88),"")</f>
        <v/>
      </c>
      <c r="R88" s="158" t="str">
        <f>IFERROR(INDEX('Jan 2019'!$G$3:$BK$160,MATCH('Buying nGRPs'!$A88,'Jan 2019'!$A$3:$A$157,0),MATCH('Buying nGRPs'!R$9,'Jan 2019'!$G$1:$BK$1,0))/SUMIFS(Summary!$D:$D,Summary!$A:$A,'Buying nGRPs'!$A88),"")</f>
        <v/>
      </c>
      <c r="S88" s="158" t="str">
        <f>IFERROR(INDEX('Jan 2019'!$G$3:$BK$160,MATCH('Buying nGRPs'!$A88,'Jan 2019'!$A$3:$A$157,0),MATCH('Buying nGRPs'!S$9,'Jan 2019'!$G$1:$BK$1,0))/SUMIFS(Summary!$D:$D,Summary!$A:$A,'Buying nGRPs'!$A88),"")</f>
        <v/>
      </c>
      <c r="T88" s="158" t="str">
        <f>IFERROR(INDEX('Jan 2019'!$G$3:$BK$160,MATCH('Buying nGRPs'!$A88,'Jan 2019'!$A$3:$A$157,0),MATCH('Buying nGRPs'!T$9,'Jan 2019'!$G$1:$BK$1,0))/SUMIFS(Summary!$D:$D,Summary!$A:$A,'Buying nGRPs'!$A88),"")</f>
        <v/>
      </c>
      <c r="U88" s="158" t="str">
        <f>IFERROR(INDEX('Jan 2019'!$G$3:$BK$160,MATCH('Buying nGRPs'!$A88,'Jan 2019'!$A$3:$A$157,0),MATCH('Buying nGRPs'!U$9,'Jan 2019'!$G$1:$BK$1,0))/SUMIFS(Summary!$D:$D,Summary!$A:$A,'Buying nGRPs'!$A88),"")</f>
        <v/>
      </c>
      <c r="V88" s="158" t="str">
        <f>IFERROR(INDEX('Jan 2019'!$G$3:$BK$160,MATCH('Buying nGRPs'!$A88,'Jan 2019'!$A$3:$A$157,0),MATCH('Buying nGRPs'!V$9,'Jan 2019'!$G$1:$BK$1,0))/SUMIFS(Summary!$D:$D,Summary!$A:$A,'Buying nGRPs'!$A88),"")</f>
        <v/>
      </c>
      <c r="W88" s="158" t="str">
        <f>IFERROR(INDEX('Jan 2019'!$G$3:$BK$160,MATCH('Buying nGRPs'!$A88,'Jan 2019'!$A$3:$A$157,0),MATCH('Buying nGRPs'!W$9,'Jan 2019'!$G$1:$BK$1,0))/SUMIFS(Summary!$D:$D,Summary!$A:$A,'Buying nGRPs'!$A88),"")</f>
        <v/>
      </c>
      <c r="X88" s="158" t="str">
        <f>IFERROR(INDEX('Jan 2019'!$G$3:$BK$160,MATCH('Buying nGRPs'!$A88,'Jan 2019'!$A$3:$A$157,0),MATCH('Buying nGRPs'!X$9,'Jan 2019'!$G$1:$BK$1,0))/SUMIFS(Summary!$D:$D,Summary!$A:$A,'Buying nGRPs'!$A88),"")</f>
        <v/>
      </c>
      <c r="Y88" s="158" t="str">
        <f>IFERROR(INDEX('Jan 2019'!$G$3:$BK$160,MATCH('Buying nGRPs'!$A88,'Jan 2019'!$A$3:$A$157,0),MATCH('Buying nGRPs'!Y$9,'Jan 2019'!$G$1:$BK$1,0))/SUMIFS(Summary!$D:$D,Summary!$A:$A,'Buying nGRPs'!$A88),"")</f>
        <v/>
      </c>
      <c r="Z88" s="158" t="str">
        <f>IFERROR(INDEX('Jan 2019'!$G$3:$BK$160,MATCH('Buying nGRPs'!$A88,'Jan 2019'!$A$3:$A$157,0),MATCH('Buying nGRPs'!Z$9,'Jan 2019'!$G$1:$BK$1,0))/SUMIFS(Summary!$D:$D,Summary!$A:$A,'Buying nGRPs'!$A88),"")</f>
        <v/>
      </c>
      <c r="AA88" s="158" t="str">
        <f>IFERROR(INDEX('Jan 2019'!$G$3:$BK$160,MATCH('Buying nGRPs'!$A88,'Jan 2019'!$A$3:$A$157,0),MATCH('Buying nGRPs'!AA$9,'Jan 2019'!$G$1:$BK$1,0))/SUMIFS(Summary!$D:$D,Summary!$A:$A,'Buying nGRPs'!$A88),"")</f>
        <v/>
      </c>
      <c r="AB88" s="158" t="str">
        <f>IFERROR(INDEX('Jan 2019'!$G$3:$BK$160,MATCH('Buying nGRPs'!$A88,'Jan 2019'!$A$3:$A$157,0),MATCH('Buying nGRPs'!AB$9,'Jan 2019'!$G$1:$BK$1,0))/SUMIFS(Summary!$D:$D,Summary!$A:$A,'Buying nGRPs'!$A88),"")</f>
        <v/>
      </c>
      <c r="AC88" s="158">
        <f>IFERROR(INDEX('Jan 2019'!$G$3:$BK$160,MATCH('Buying nGRPs'!$A88,'Jan 2019'!$A$3:$A$157,0),MATCH('Buying nGRPs'!AC$9,'Jan 2019'!$G$1:$BK$1,0))/SUMIFS(Summary!$D:$D,Summary!$A:$A,'Buying nGRPs'!$A88),"")</f>
        <v>0</v>
      </c>
      <c r="AD88" s="158">
        <f>IFERROR(INDEX('Jan 2019'!$G$3:$BK$160,MATCH('Buying nGRPs'!$A88,'Jan 2019'!$A$3:$A$157,0),MATCH('Buying nGRPs'!AD$9,'Jan 2019'!$G$1:$BK$1,0))/SUMIFS(Summary!$D:$D,Summary!$A:$A,'Buying nGRPs'!$A88),"")</f>
        <v>0.1</v>
      </c>
      <c r="AE88" s="158" t="str">
        <f>IFERROR(INDEX('Jan 2019'!$G$3:$BK$160,MATCH('Buying nGRPs'!$A88,'Jan 2019'!$A$3:$A$157,0),MATCH('Buying nGRPs'!AE$9,'Jan 2019'!$G$1:$BK$1,0))/SUMIFS(Summary!$D:$D,Summary!$A:$A,'Buying nGRPs'!$A88),"")</f>
        <v/>
      </c>
      <c r="AF88" s="158" t="str">
        <f>IFERROR(INDEX('Jan 2019'!$G$3:$BK$160,MATCH('Buying nGRPs'!$A88,'Jan 2019'!$A$3:$A$157,0),MATCH('Buying nGRPs'!AF$9,'Jan 2019'!$G$1:$BK$1,0))/SUMIFS(Summary!$D:$D,Summary!$A:$A,'Buying nGRPs'!$A88),"")</f>
        <v/>
      </c>
      <c r="AG88" s="158" t="str">
        <f>IFERROR(INDEX('Jan 2019'!$G$3:$BK$160,MATCH('Buying nGRPs'!$A88,'Jan 2019'!$A$3:$A$157,0),MATCH('Buying nGRPs'!AG$9,'Jan 2019'!$G$1:$BK$1,0))/SUMIFS(Summary!$D:$D,Summary!$A:$A,'Buying nGRPs'!$A88),"")</f>
        <v/>
      </c>
      <c r="AH88" s="158">
        <f>IFERROR(INDEX('Jan 2019'!$G$3:$BK$160,MATCH('Buying nGRPs'!$A88,'Jan 2019'!$A$3:$A$157,0),MATCH('Buying nGRPs'!AH$9,'Jan 2019'!$G$1:$BK$1,0))/SUMIFS(Summary!$D:$D,Summary!$A:$A,'Buying nGRPs'!$A88),"")</f>
        <v>0</v>
      </c>
      <c r="AI88" s="158" t="str">
        <f>IFERROR(INDEX('Jan 2019'!$G$3:$BK$160,MATCH('Buying nGRPs'!$A88,'Jan 2019'!$A$3:$A$157,0),MATCH('Buying nGRPs'!AI$9,'Jan 2019'!$G$1:$BK$1,0))/SUMIFS(Summary!$D:$D,Summary!$A:$A,'Buying nGRPs'!$A88),"")</f>
        <v/>
      </c>
      <c r="AJ88" s="158" t="str">
        <f>IFERROR(INDEX('Jan 2019'!$G$3:$BK$160,MATCH('Buying nGRPs'!$A88,'Jan 2019'!$A$3:$A$157,0),MATCH('Buying nGRPs'!AJ$9,'Jan 2019'!$G$1:$BK$1,0))/SUMIFS(Summary!$D:$D,Summary!$A:$A,'Buying nGRPs'!$A88),"")</f>
        <v/>
      </c>
      <c r="AK88" s="158">
        <f>IFERROR(INDEX('Jan 2019'!$G$3:$BK$160,MATCH('Buying nGRPs'!$A88,'Jan 2019'!$A$3:$A$157,0),MATCH('Buying nGRPs'!AK$9,'Jan 2019'!$G$1:$BK$1,0))/SUMIFS(Summary!$D:$D,Summary!$A:$A,'Buying nGRPs'!$A88),"")</f>
        <v>0</v>
      </c>
      <c r="AL88" s="158">
        <f>IFERROR(INDEX('Jan 2019'!$G$3:$BK$160,MATCH('Buying nGRPs'!$A88,'Jan 2019'!$A$3:$A$157,0),MATCH('Buying nGRPs'!AL$9,'Jan 2019'!$G$1:$BK$1,0))/SUMIFS(Summary!$D:$D,Summary!$A:$A,'Buying nGRPs'!$A88),"")</f>
        <v>0</v>
      </c>
      <c r="AM88" s="158" t="str">
        <f>IFERROR(INDEX('Jan 2019'!$G$3:$BK$160,MATCH('Buying nGRPs'!$A88,'Jan 2019'!$A$3:$A$157,0),MATCH('Buying nGRPs'!AM$9,'Jan 2019'!$G$1:$BK$1,0))/SUMIFS(Summary!$D:$D,Summary!$A:$A,'Buying nGRPs'!$A88),"")</f>
        <v/>
      </c>
      <c r="AN88" s="158">
        <f>IFERROR(INDEX('Jan 2019'!$G$3:$BK$160,MATCH('Buying nGRPs'!$A88,'Jan 2019'!$A$3:$A$157,0),MATCH('Buying nGRPs'!AN$9,'Jan 2019'!$G$1:$BK$1,0))/SUMIFS(Summary!$D:$D,Summary!$A:$A,'Buying nGRPs'!$A88),"")</f>
        <v>0</v>
      </c>
      <c r="AO88" s="158">
        <f>IFERROR(INDEX('Jan 2019'!$G$3:$BK$160,MATCH('Buying nGRPs'!$A88,'Jan 2019'!$A$3:$A$157,0),MATCH('Buying nGRPs'!AO$9,'Jan 2019'!$G$1:$BK$1,0))/SUMIFS(Summary!$D:$D,Summary!$A:$A,'Buying nGRPs'!$A88),"")</f>
        <v>0</v>
      </c>
      <c r="AP88" s="158" t="str">
        <f>IFERROR(INDEX('Jan 2019'!$G$3:$BK$160,MATCH('Buying nGRPs'!$A88,'Jan 2019'!$A$3:$A$157,0),MATCH('Buying nGRPs'!AP$9,'Jan 2019'!$G$1:$BK$1,0))/SUMIFS(Summary!$D:$D,Summary!$A:$A,'Buying nGRPs'!$A88),"")</f>
        <v/>
      </c>
      <c r="AQ88" s="158" t="str">
        <f>IFERROR(INDEX('Jan 2019'!$G$3:$BK$160,MATCH('Buying nGRPs'!$A88,'Jan 2019'!$A$3:$A$157,0),MATCH('Buying nGRPs'!AQ$9,'Jan 2019'!$G$1:$BK$1,0))/SUMIFS(Summary!$D:$D,Summary!$A:$A,'Buying nGRPs'!$A88),"")</f>
        <v/>
      </c>
      <c r="AR88" s="158">
        <f>IFERROR(INDEX('Jan 2019'!$G$3:$BK$160,MATCH('Buying nGRPs'!$A88,'Jan 2019'!$A$3:$A$157,0),MATCH('Buying nGRPs'!AR$9,'Jan 2019'!$G$1:$BK$1,0))/SUMIFS(Summary!$D:$D,Summary!$A:$A,'Buying nGRPs'!$A88),"")</f>
        <v>0</v>
      </c>
      <c r="AS88" s="158" t="str">
        <f>IFERROR(INDEX('Jan 2019'!$G$3:$BK$160,MATCH('Buying nGRPs'!$A88,'Jan 2019'!$A$3:$A$157,0),MATCH('Buying nGRPs'!AS$9,'Jan 2019'!$G$1:$BK$1,0))/SUMIFS(Summary!$D:$D,Summary!$A:$A,'Buying nGRPs'!$A88),"")</f>
        <v/>
      </c>
      <c r="AT88" s="158" t="str">
        <f>IFERROR(INDEX('Jan 2019'!$G$3:$BK$160,MATCH('Buying nGRPs'!$A88,'Jan 2019'!$A$3:$A$157,0),MATCH('Buying nGRPs'!AT$9,'Jan 2019'!$G$1:$BK$1,0))/SUMIFS(Summary!$D:$D,Summary!$A:$A,'Buying nGRPs'!$A88),"")</f>
        <v/>
      </c>
      <c r="AU88" s="158" t="str">
        <f>IFERROR(INDEX('Jan 2019'!$G$3:$BK$160,MATCH('Buying nGRPs'!$A88,'Jan 2019'!$A$3:$A$157,0),MATCH('Buying nGRPs'!AU$9,'Jan 2019'!$G$1:$BK$1,0))/SUMIFS(Summary!$D:$D,Summary!$A:$A,'Buying nGRPs'!$A88),"")</f>
        <v/>
      </c>
      <c r="AV88" s="158" t="str">
        <f>IFERROR(INDEX('Jan 2019'!$G$3:$BK$160,MATCH('Buying nGRPs'!$A88,'Jan 2019'!$A$3:$A$157,0),MATCH('Buying nGRPs'!AV$9,'Jan 2019'!$G$1:$BK$1,0))/SUMIFS(Summary!$D:$D,Summary!$A:$A,'Buying nGRPs'!$A88),"")</f>
        <v/>
      </c>
      <c r="AW88" s="158" t="str">
        <f>IFERROR(INDEX('Jan 2019'!$G$3:$BK$160,MATCH('Buying nGRPs'!$A88,'Jan 2019'!$A$3:$A$157,0),MATCH('Buying nGRPs'!AW$9,'Jan 2019'!$G$1:$BK$1,0))/SUMIFS(Summary!$D:$D,Summary!$A:$A,'Buying nGRPs'!$A88),"")</f>
        <v/>
      </c>
      <c r="AX88" s="158">
        <f>IFERROR(INDEX('Jan 2019'!$G$3:$BK$160,MATCH('Buying nGRPs'!$A88,'Jan 2019'!$A$3:$A$157,0),MATCH('Buying nGRPs'!AX$9,'Jan 2019'!$G$1:$BK$1,0))/SUMIFS(Summary!$D:$D,Summary!$A:$A,'Buying nGRPs'!$A88),"")</f>
        <v>0</v>
      </c>
      <c r="AY88" s="158">
        <f>IFERROR(INDEX('Jan 2019'!$G$3:$BK$160,MATCH('Buying nGRPs'!$A88,'Jan 2019'!$A$3:$A$157,0),MATCH('Buying nGRPs'!AY$9,'Jan 2019'!$G$1:$BK$1,0))/SUMIFS(Summary!$D:$D,Summary!$A:$A,'Buying nGRPs'!$A88),"")</f>
        <v>0</v>
      </c>
      <c r="AZ88" s="158">
        <f>IFERROR(INDEX('Jan 2019'!$G$3:$BK$160,MATCH('Buying nGRPs'!$A88,'Jan 2019'!$A$3:$A$157,0),MATCH('Buying nGRPs'!AZ$9,'Jan 2019'!$G$1:$BK$1,0))/SUMIFS(Summary!$D:$D,Summary!$A:$A,'Buying nGRPs'!$A88),"")</f>
        <v>0</v>
      </c>
      <c r="BA88" s="158">
        <f>IFERROR(INDEX('Jan 2019'!$G$3:$BK$160,MATCH('Buying nGRPs'!$A88,'Jan 2019'!$A$3:$A$157,0),MATCH('Buying nGRPs'!BA$9,'Jan 2019'!$G$1:$BK$1,0))/SUMIFS(Summary!$D:$D,Summary!$A:$A,'Buying nGRPs'!$A88),"")</f>
        <v>0</v>
      </c>
      <c r="BB88" s="11">
        <f>SUM(G88:BA88)</f>
        <v>0.1</v>
      </c>
      <c r="BC88" s="11"/>
      <c r="BD88" s="114">
        <f>BC88-BB88</f>
        <v>-0.1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IFERROR(INDEX('Jan 2019'!$G$3:$BK$160,MATCH('Buying nGRPs'!$A89,'Jan 2019'!$A$3:$A$157,0),MATCH('Buying nGRPs'!G$9,'Jan 2019'!$G$1:$BK$1,0))/SUMIFS(Summary!$D:$D,Summary!$A:$A,'Buying nGRPs'!$A89),"")</f>
        <v/>
      </c>
      <c r="H89" s="158" t="str">
        <f>IFERROR(INDEX('Jan 2019'!$G$3:$BK$160,MATCH('Buying nGRPs'!$A89,'Jan 2019'!$A$3:$A$157,0),MATCH('Buying nGRPs'!H$9,'Jan 2019'!$G$1:$BK$1,0))/SUMIFS(Summary!$D:$D,Summary!$A:$A,'Buying nGRPs'!$A89),"")</f>
        <v/>
      </c>
      <c r="I89" s="158" t="str">
        <f>IFERROR(INDEX('Jan 2019'!$G$3:$BK$160,MATCH('Buying nGRPs'!$A89,'Jan 2019'!$A$3:$A$157,0),MATCH('Buying nGRPs'!I$9,'Jan 2019'!$G$1:$BK$1,0))/SUMIFS(Summary!$D:$D,Summary!$A:$A,'Buying nGRPs'!$A89),"")</f>
        <v/>
      </c>
      <c r="J89" s="158" t="str">
        <f>IFERROR(INDEX('Jan 2019'!$G$3:$BK$160,MATCH('Buying nGRPs'!$A89,'Jan 2019'!$A$3:$A$157,0),MATCH('Buying nGRPs'!J$9,'Jan 2019'!$G$1:$BK$1,0))/SUMIFS(Summary!$D:$D,Summary!$A:$A,'Buying nGRPs'!$A89),"")</f>
        <v/>
      </c>
      <c r="K89" s="158" t="str">
        <f>IFERROR(INDEX('Jan 2019'!$G$3:$BK$160,MATCH('Buying nGRPs'!$A89,'Jan 2019'!$A$3:$A$157,0),MATCH('Buying nGRPs'!K$9,'Jan 2019'!$G$1:$BK$1,0))/SUMIFS(Summary!$D:$D,Summary!$A:$A,'Buying nGRPs'!$A89),"")</f>
        <v/>
      </c>
      <c r="L89" s="158" t="str">
        <f>IFERROR(INDEX('Jan 2019'!$G$3:$BK$160,MATCH('Buying nGRPs'!$A89,'Jan 2019'!$A$3:$A$157,0),MATCH('Buying nGRPs'!L$9,'Jan 2019'!$G$1:$BK$1,0))/SUMIFS(Summary!$D:$D,Summary!$A:$A,'Buying nGRPs'!$A89),"")</f>
        <v/>
      </c>
      <c r="M89" s="158" t="str">
        <f>IFERROR(INDEX('Jan 2019'!$G$3:$BK$160,MATCH('Buying nGRPs'!$A89,'Jan 2019'!$A$3:$A$157,0),MATCH('Buying nGRPs'!M$9,'Jan 2019'!$G$1:$BK$1,0))/SUMIFS(Summary!$D:$D,Summary!$A:$A,'Buying nGRPs'!$A89),"")</f>
        <v/>
      </c>
      <c r="N89" s="158" t="str">
        <f>IFERROR(INDEX('Jan 2019'!$G$3:$BK$160,MATCH('Buying nGRPs'!$A89,'Jan 2019'!$A$3:$A$157,0),MATCH('Buying nGRPs'!N$9,'Jan 2019'!$G$1:$BK$1,0))/SUMIFS(Summary!$D:$D,Summary!$A:$A,'Buying nGRPs'!$A89),"")</f>
        <v/>
      </c>
      <c r="O89" s="158" t="str">
        <f>IFERROR(INDEX('Jan 2019'!$G$3:$BK$160,MATCH('Buying nGRPs'!$A89,'Jan 2019'!$A$3:$A$157,0),MATCH('Buying nGRPs'!O$9,'Jan 2019'!$G$1:$BK$1,0))/SUMIFS(Summary!$D:$D,Summary!$A:$A,'Buying nGRPs'!$A89),"")</f>
        <v/>
      </c>
      <c r="P89" s="158" t="str">
        <f>IFERROR(INDEX('Jan 2019'!$G$3:$BK$160,MATCH('Buying nGRPs'!$A89,'Jan 2019'!$A$3:$A$157,0),MATCH('Buying nGRPs'!P$9,'Jan 2019'!$G$1:$BK$1,0))/SUMIFS(Summary!$D:$D,Summary!$A:$A,'Buying nGRPs'!$A89),"")</f>
        <v/>
      </c>
      <c r="Q89" s="158" t="str">
        <f>IFERROR(INDEX('Jan 2019'!$G$3:$BK$160,MATCH('Buying nGRPs'!$A89,'Jan 2019'!$A$3:$A$157,0),MATCH('Buying nGRPs'!Q$9,'Jan 2019'!$G$1:$BK$1,0))/SUMIFS(Summary!$D:$D,Summary!$A:$A,'Buying nGRPs'!$A89),"")</f>
        <v/>
      </c>
      <c r="R89" s="158" t="str">
        <f>IFERROR(INDEX('Jan 2019'!$G$3:$BK$160,MATCH('Buying nGRPs'!$A89,'Jan 2019'!$A$3:$A$157,0),MATCH('Buying nGRPs'!R$9,'Jan 2019'!$G$1:$BK$1,0))/SUMIFS(Summary!$D:$D,Summary!$A:$A,'Buying nGRPs'!$A89),"")</f>
        <v/>
      </c>
      <c r="S89" s="158" t="str">
        <f>IFERROR(INDEX('Jan 2019'!$G$3:$BK$160,MATCH('Buying nGRPs'!$A89,'Jan 2019'!$A$3:$A$157,0),MATCH('Buying nGRPs'!S$9,'Jan 2019'!$G$1:$BK$1,0))/SUMIFS(Summary!$D:$D,Summary!$A:$A,'Buying nGRPs'!$A89),"")</f>
        <v/>
      </c>
      <c r="T89" s="158" t="str">
        <f>IFERROR(INDEX('Jan 2019'!$G$3:$BK$160,MATCH('Buying nGRPs'!$A89,'Jan 2019'!$A$3:$A$157,0),MATCH('Buying nGRPs'!T$9,'Jan 2019'!$G$1:$BK$1,0))/SUMIFS(Summary!$D:$D,Summary!$A:$A,'Buying nGRPs'!$A89),"")</f>
        <v/>
      </c>
      <c r="U89" s="158" t="str">
        <f>IFERROR(INDEX('Jan 2019'!$G$3:$BK$160,MATCH('Buying nGRPs'!$A89,'Jan 2019'!$A$3:$A$157,0),MATCH('Buying nGRPs'!U$9,'Jan 2019'!$G$1:$BK$1,0))/SUMIFS(Summary!$D:$D,Summary!$A:$A,'Buying nGRPs'!$A89),"")</f>
        <v/>
      </c>
      <c r="V89" s="158" t="str">
        <f>IFERROR(INDEX('Jan 2019'!$G$3:$BK$160,MATCH('Buying nGRPs'!$A89,'Jan 2019'!$A$3:$A$157,0),MATCH('Buying nGRPs'!V$9,'Jan 2019'!$G$1:$BK$1,0))/SUMIFS(Summary!$D:$D,Summary!$A:$A,'Buying nGRPs'!$A89),"")</f>
        <v/>
      </c>
      <c r="W89" s="158" t="str">
        <f>IFERROR(INDEX('Jan 2019'!$G$3:$BK$160,MATCH('Buying nGRPs'!$A89,'Jan 2019'!$A$3:$A$157,0),MATCH('Buying nGRPs'!W$9,'Jan 2019'!$G$1:$BK$1,0))/SUMIFS(Summary!$D:$D,Summary!$A:$A,'Buying nGRPs'!$A89),"")</f>
        <v/>
      </c>
      <c r="X89" s="158" t="str">
        <f>IFERROR(INDEX('Jan 2019'!$G$3:$BK$160,MATCH('Buying nGRPs'!$A89,'Jan 2019'!$A$3:$A$157,0),MATCH('Buying nGRPs'!X$9,'Jan 2019'!$G$1:$BK$1,0))/SUMIFS(Summary!$D:$D,Summary!$A:$A,'Buying nGRPs'!$A89),"")</f>
        <v/>
      </c>
      <c r="Y89" s="158" t="str">
        <f>IFERROR(INDEX('Jan 2019'!$G$3:$BK$160,MATCH('Buying nGRPs'!$A89,'Jan 2019'!$A$3:$A$157,0),MATCH('Buying nGRPs'!Y$9,'Jan 2019'!$G$1:$BK$1,0))/SUMIFS(Summary!$D:$D,Summary!$A:$A,'Buying nGRPs'!$A89),"")</f>
        <v/>
      </c>
      <c r="Z89" s="158" t="str">
        <f>IFERROR(INDEX('Jan 2019'!$G$3:$BK$160,MATCH('Buying nGRPs'!$A89,'Jan 2019'!$A$3:$A$157,0),MATCH('Buying nGRPs'!Z$9,'Jan 2019'!$G$1:$BK$1,0))/SUMIFS(Summary!$D:$D,Summary!$A:$A,'Buying nGRPs'!$A89),"")</f>
        <v/>
      </c>
      <c r="AA89" s="158" t="str">
        <f>IFERROR(INDEX('Jan 2019'!$G$3:$BK$160,MATCH('Buying nGRPs'!$A89,'Jan 2019'!$A$3:$A$157,0),MATCH('Buying nGRPs'!AA$9,'Jan 2019'!$G$1:$BK$1,0))/SUMIFS(Summary!$D:$D,Summary!$A:$A,'Buying nGRPs'!$A89),"")</f>
        <v/>
      </c>
      <c r="AB89" s="158" t="str">
        <f>IFERROR(INDEX('Jan 2019'!$G$3:$BK$160,MATCH('Buying nGRPs'!$A89,'Jan 2019'!$A$3:$A$157,0),MATCH('Buying nGRPs'!AB$9,'Jan 2019'!$G$1:$BK$1,0))/SUMIFS(Summary!$D:$D,Summary!$A:$A,'Buying nGRPs'!$A89),"")</f>
        <v/>
      </c>
      <c r="AC89" s="158" t="str">
        <f>IFERROR(INDEX('Jan 2019'!$G$3:$BK$160,MATCH('Buying nGRPs'!$A89,'Jan 2019'!$A$3:$A$157,0),MATCH('Buying nGRPs'!AC$9,'Jan 2019'!$G$1:$BK$1,0))/SUMIFS(Summary!$D:$D,Summary!$A:$A,'Buying nGRPs'!$A89),"")</f>
        <v/>
      </c>
      <c r="AD89" s="158" t="str">
        <f>IFERROR(INDEX('Jan 2019'!$G$3:$BK$160,MATCH('Buying nGRPs'!$A89,'Jan 2019'!$A$3:$A$157,0),MATCH('Buying nGRPs'!AD$9,'Jan 2019'!$G$1:$BK$1,0))/SUMIFS(Summary!$D:$D,Summary!$A:$A,'Buying nGRPs'!$A89),"")</f>
        <v/>
      </c>
      <c r="AE89" s="158" t="str">
        <f>IFERROR(INDEX('Jan 2019'!$G$3:$BK$160,MATCH('Buying nGRPs'!$A89,'Jan 2019'!$A$3:$A$157,0),MATCH('Buying nGRPs'!AE$9,'Jan 2019'!$G$1:$BK$1,0))/SUMIFS(Summary!$D:$D,Summary!$A:$A,'Buying nGRPs'!$A89),"")</f>
        <v/>
      </c>
      <c r="AF89" s="158" t="str">
        <f>IFERROR(INDEX('Jan 2019'!$G$3:$BK$160,MATCH('Buying nGRPs'!$A89,'Jan 2019'!$A$3:$A$157,0),MATCH('Buying nGRPs'!AF$9,'Jan 2019'!$G$1:$BK$1,0))/SUMIFS(Summary!$D:$D,Summary!$A:$A,'Buying nGRPs'!$A89),"")</f>
        <v/>
      </c>
      <c r="AG89" s="158" t="str">
        <f>IFERROR(INDEX('Jan 2019'!$G$3:$BK$160,MATCH('Buying nGRPs'!$A89,'Jan 2019'!$A$3:$A$157,0),MATCH('Buying nGRPs'!AG$9,'Jan 2019'!$G$1:$BK$1,0))/SUMIFS(Summary!$D:$D,Summary!$A:$A,'Buying nGRPs'!$A89),"")</f>
        <v/>
      </c>
      <c r="AH89" s="158" t="str">
        <f>IFERROR(INDEX('Jan 2019'!$G$3:$BK$160,MATCH('Buying nGRPs'!$A89,'Jan 2019'!$A$3:$A$157,0),MATCH('Buying nGRPs'!AH$9,'Jan 2019'!$G$1:$BK$1,0))/SUMIFS(Summary!$D:$D,Summary!$A:$A,'Buying nGRPs'!$A89),"")</f>
        <v/>
      </c>
      <c r="AI89" s="158" t="str">
        <f>IFERROR(INDEX('Jan 2019'!$G$3:$BK$160,MATCH('Buying nGRPs'!$A89,'Jan 2019'!$A$3:$A$157,0),MATCH('Buying nGRPs'!AI$9,'Jan 2019'!$G$1:$BK$1,0))/SUMIFS(Summary!$D:$D,Summary!$A:$A,'Buying nGRPs'!$A89),"")</f>
        <v/>
      </c>
      <c r="AJ89" s="158" t="str">
        <f>IFERROR(INDEX('Jan 2019'!$G$3:$BK$160,MATCH('Buying nGRPs'!$A89,'Jan 2019'!$A$3:$A$157,0),MATCH('Buying nGRPs'!AJ$9,'Jan 2019'!$G$1:$BK$1,0))/SUMIFS(Summary!$D:$D,Summary!$A:$A,'Buying nGRPs'!$A89),"")</f>
        <v/>
      </c>
      <c r="AK89" s="158" t="str">
        <f>IFERROR(INDEX('Jan 2019'!$G$3:$BK$160,MATCH('Buying nGRPs'!$A89,'Jan 2019'!$A$3:$A$157,0),MATCH('Buying nGRPs'!AK$9,'Jan 2019'!$G$1:$BK$1,0))/SUMIFS(Summary!$D:$D,Summary!$A:$A,'Buying nGRPs'!$A89),"")</f>
        <v/>
      </c>
      <c r="AL89" s="158" t="str">
        <f>IFERROR(INDEX('Jan 2019'!$G$3:$BK$160,MATCH('Buying nGRPs'!$A89,'Jan 2019'!$A$3:$A$157,0),MATCH('Buying nGRPs'!AL$9,'Jan 2019'!$G$1:$BK$1,0))/SUMIFS(Summary!$D:$D,Summary!$A:$A,'Buying nGRPs'!$A89),"")</f>
        <v/>
      </c>
      <c r="AM89" s="158" t="str">
        <f>IFERROR(INDEX('Jan 2019'!$G$3:$BK$160,MATCH('Buying nGRPs'!$A89,'Jan 2019'!$A$3:$A$157,0),MATCH('Buying nGRPs'!AM$9,'Jan 2019'!$G$1:$BK$1,0))/SUMIFS(Summary!$D:$D,Summary!$A:$A,'Buying nGRPs'!$A89),"")</f>
        <v/>
      </c>
      <c r="AN89" s="158" t="str">
        <f>IFERROR(INDEX('Jan 2019'!$G$3:$BK$160,MATCH('Buying nGRPs'!$A89,'Jan 2019'!$A$3:$A$157,0),MATCH('Buying nGRPs'!AN$9,'Jan 2019'!$G$1:$BK$1,0))/SUMIFS(Summary!$D:$D,Summary!$A:$A,'Buying nGRPs'!$A89),"")</f>
        <v/>
      </c>
      <c r="AO89" s="158" t="str">
        <f>IFERROR(INDEX('Jan 2019'!$G$3:$BK$160,MATCH('Buying nGRPs'!$A89,'Jan 2019'!$A$3:$A$157,0),MATCH('Buying nGRPs'!AO$9,'Jan 2019'!$G$1:$BK$1,0))/SUMIFS(Summary!$D:$D,Summary!$A:$A,'Buying nGRPs'!$A89),"")</f>
        <v/>
      </c>
      <c r="AP89" s="158" t="str">
        <f>IFERROR(INDEX('Jan 2019'!$G$3:$BK$160,MATCH('Buying nGRPs'!$A89,'Jan 2019'!$A$3:$A$157,0),MATCH('Buying nGRPs'!AP$9,'Jan 2019'!$G$1:$BK$1,0))/SUMIFS(Summary!$D:$D,Summary!$A:$A,'Buying nGRPs'!$A89),"")</f>
        <v/>
      </c>
      <c r="AQ89" s="158" t="str">
        <f>IFERROR(INDEX('Jan 2019'!$G$3:$BK$160,MATCH('Buying nGRPs'!$A89,'Jan 2019'!$A$3:$A$157,0),MATCH('Buying nGRPs'!AQ$9,'Jan 2019'!$G$1:$BK$1,0))/SUMIFS(Summary!$D:$D,Summary!$A:$A,'Buying nGRPs'!$A89),"")</f>
        <v/>
      </c>
      <c r="AR89" s="158" t="str">
        <f>IFERROR(INDEX('Jan 2019'!$G$3:$BK$160,MATCH('Buying nGRPs'!$A89,'Jan 2019'!$A$3:$A$157,0),MATCH('Buying nGRPs'!AR$9,'Jan 2019'!$G$1:$BK$1,0))/SUMIFS(Summary!$D:$D,Summary!$A:$A,'Buying nGRPs'!$A89),"")</f>
        <v/>
      </c>
      <c r="AS89" s="158" t="str">
        <f>IFERROR(INDEX('Jan 2019'!$G$3:$BK$160,MATCH('Buying nGRPs'!$A89,'Jan 2019'!$A$3:$A$157,0),MATCH('Buying nGRPs'!AS$9,'Jan 2019'!$G$1:$BK$1,0))/SUMIFS(Summary!$D:$D,Summary!$A:$A,'Buying nGRPs'!$A89),"")</f>
        <v/>
      </c>
      <c r="AT89" s="158" t="str">
        <f>IFERROR(INDEX('Jan 2019'!$G$3:$BK$160,MATCH('Buying nGRPs'!$A89,'Jan 2019'!$A$3:$A$157,0),MATCH('Buying nGRPs'!AT$9,'Jan 2019'!$G$1:$BK$1,0))/SUMIFS(Summary!$D:$D,Summary!$A:$A,'Buying nGRPs'!$A89),"")</f>
        <v/>
      </c>
      <c r="AU89" s="158" t="str">
        <f>IFERROR(INDEX('Jan 2019'!$G$3:$BK$160,MATCH('Buying nGRPs'!$A89,'Jan 2019'!$A$3:$A$157,0),MATCH('Buying nGRPs'!AU$9,'Jan 2019'!$G$1:$BK$1,0))/SUMIFS(Summary!$D:$D,Summary!$A:$A,'Buying nGRPs'!$A89),"")</f>
        <v/>
      </c>
      <c r="AV89" s="158" t="str">
        <f>IFERROR(INDEX('Jan 2019'!$G$3:$BK$160,MATCH('Buying nGRPs'!$A89,'Jan 2019'!$A$3:$A$157,0),MATCH('Buying nGRPs'!AV$9,'Jan 2019'!$G$1:$BK$1,0))/SUMIFS(Summary!$D:$D,Summary!$A:$A,'Buying nGRPs'!$A89),"")</f>
        <v/>
      </c>
      <c r="AW89" s="158" t="str">
        <f>IFERROR(INDEX('Jan 2019'!$G$3:$BK$160,MATCH('Buying nGRPs'!$A89,'Jan 2019'!$A$3:$A$157,0),MATCH('Buying nGRPs'!AW$9,'Jan 2019'!$G$1:$BK$1,0))/SUMIFS(Summary!$D:$D,Summary!$A:$A,'Buying nGRPs'!$A89),"")</f>
        <v/>
      </c>
      <c r="AX89" s="158" t="str">
        <f>IFERROR(INDEX('Jan 2019'!$G$3:$BK$160,MATCH('Buying nGRPs'!$A89,'Jan 2019'!$A$3:$A$157,0),MATCH('Buying nGRPs'!AX$9,'Jan 2019'!$G$1:$BK$1,0))/SUMIFS(Summary!$D:$D,Summary!$A:$A,'Buying nGRPs'!$A89),"")</f>
        <v/>
      </c>
      <c r="AY89" s="158" t="str">
        <f>IFERROR(INDEX('Jan 2019'!$G$3:$BK$160,MATCH('Buying nGRPs'!$A89,'Jan 2019'!$A$3:$A$157,0),MATCH('Buying nGRPs'!AY$9,'Jan 2019'!$G$1:$BK$1,0))/SUMIFS(Summary!$D:$D,Summary!$A:$A,'Buying nGRPs'!$A89),"")</f>
        <v/>
      </c>
      <c r="AZ89" s="158" t="str">
        <f>IFERROR(INDEX('Jan 2019'!$G$3:$BK$160,MATCH('Buying nGRPs'!$A89,'Jan 2019'!$A$3:$A$157,0),MATCH('Buying nGRPs'!AZ$9,'Jan 2019'!$G$1:$BK$1,0))/SUMIFS(Summary!$D:$D,Summary!$A:$A,'Buying nGRPs'!$A89),"")</f>
        <v/>
      </c>
      <c r="BA89" s="158" t="str">
        <f>IFERROR(INDEX('Jan 2019'!$G$3:$BK$160,MATCH('Buying nGRPs'!$A89,'Jan 2019'!$A$3:$A$157,0),MATCH('Buying nGRPs'!BA$9,'Jan 2019'!$G$1:$BK$1,0))/SUMIFS(Summary!$D:$D,Summary!$A:$A,'Buying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0.3598958333333333</v>
      </c>
      <c r="C90" s="192">
        <f>B90/1000000</f>
        <v>3.5989583333333331E-7</v>
      </c>
      <c r="D90" s="48">
        <f t="shared" si="72"/>
        <v>0</v>
      </c>
      <c r="E90" s="138">
        <f>D90-B90</f>
        <v>-0.3598958333333333</v>
      </c>
      <c r="F90" s="93" t="s">
        <v>102</v>
      </c>
      <c r="G90" s="158" t="str">
        <f>IFERROR(INDEX('Jan 2019'!$G$3:$BK$160,MATCH('Buying nGRPs'!$A90,'Jan 2019'!$A$3:$A$157,0),MATCH('Buying nGRPs'!G$9,'Jan 2019'!$G$1:$BK$1,0))/SUMIFS(Summary!$D:$D,Summary!$A:$A,'Buying nGRPs'!$A90),"")</f>
        <v/>
      </c>
      <c r="H90" s="158" t="str">
        <f>IFERROR(INDEX('Jan 2019'!$G$3:$BK$160,MATCH('Buying nGRPs'!$A90,'Jan 2019'!$A$3:$A$157,0),MATCH('Buying nGRPs'!H$9,'Jan 2019'!$G$1:$BK$1,0))/SUMIFS(Summary!$D:$D,Summary!$A:$A,'Buying nGRPs'!$A90),"")</f>
        <v/>
      </c>
      <c r="I90" s="158" t="str">
        <f>IFERROR(INDEX('Jan 2019'!$G$3:$BK$160,MATCH('Buying nGRPs'!$A90,'Jan 2019'!$A$3:$A$157,0),MATCH('Buying nGRPs'!I$9,'Jan 2019'!$G$1:$BK$1,0))/SUMIFS(Summary!$D:$D,Summary!$A:$A,'Buying nGRPs'!$A90),"")</f>
        <v/>
      </c>
      <c r="J90" s="158">
        <f>IFERROR(INDEX('Jan 2019'!$G$3:$BK$160,MATCH('Buying nGRPs'!$A90,'Jan 2019'!$A$3:$A$157,0),MATCH('Buying nGRPs'!J$9,'Jan 2019'!$G$1:$BK$1,0))/SUMIFS(Summary!$D:$D,Summary!$A:$A,'Buying nGRPs'!$A90),"")</f>
        <v>0</v>
      </c>
      <c r="K90" s="158" t="str">
        <f>IFERROR(INDEX('Jan 2019'!$G$3:$BK$160,MATCH('Buying nGRPs'!$A90,'Jan 2019'!$A$3:$A$157,0),MATCH('Buying nGRPs'!K$9,'Jan 2019'!$G$1:$BK$1,0))/SUMIFS(Summary!$D:$D,Summary!$A:$A,'Buying nGRPs'!$A90),"")</f>
        <v/>
      </c>
      <c r="L90" s="158" t="str">
        <f>IFERROR(INDEX('Jan 2019'!$G$3:$BK$160,MATCH('Buying nGRPs'!$A90,'Jan 2019'!$A$3:$A$157,0),MATCH('Buying nGRPs'!L$9,'Jan 2019'!$G$1:$BK$1,0))/SUMIFS(Summary!$D:$D,Summary!$A:$A,'Buying nGRPs'!$A90),"")</f>
        <v/>
      </c>
      <c r="M90" s="158" t="str">
        <f>IFERROR(INDEX('Jan 2019'!$G$3:$BK$160,MATCH('Buying nGRPs'!$A90,'Jan 2019'!$A$3:$A$157,0),MATCH('Buying nGRPs'!M$9,'Jan 2019'!$G$1:$BK$1,0))/SUMIFS(Summary!$D:$D,Summary!$A:$A,'Buying nGRPs'!$A90),"")</f>
        <v/>
      </c>
      <c r="N90" s="158" t="str">
        <f>IFERROR(INDEX('Jan 2019'!$G$3:$BK$160,MATCH('Buying nGRPs'!$A90,'Jan 2019'!$A$3:$A$157,0),MATCH('Buying nGRPs'!N$9,'Jan 2019'!$G$1:$BK$1,0))/SUMIFS(Summary!$D:$D,Summary!$A:$A,'Buying nGRPs'!$A90),"")</f>
        <v/>
      </c>
      <c r="O90" s="158" t="str">
        <f>IFERROR(INDEX('Jan 2019'!$G$3:$BK$160,MATCH('Buying nGRPs'!$A90,'Jan 2019'!$A$3:$A$157,0),MATCH('Buying nGRPs'!O$9,'Jan 2019'!$G$1:$BK$1,0))/SUMIFS(Summary!$D:$D,Summary!$A:$A,'Buying nGRPs'!$A90),"")</f>
        <v/>
      </c>
      <c r="P90" s="158" t="str">
        <f>IFERROR(INDEX('Jan 2019'!$G$3:$BK$160,MATCH('Buying nGRPs'!$A90,'Jan 2019'!$A$3:$A$157,0),MATCH('Buying nGRPs'!P$9,'Jan 2019'!$G$1:$BK$1,0))/SUMIFS(Summary!$D:$D,Summary!$A:$A,'Buying nGRPs'!$A90),"")</f>
        <v/>
      </c>
      <c r="Q90" s="158" t="str">
        <f>IFERROR(INDEX('Jan 2019'!$G$3:$BK$160,MATCH('Buying nGRPs'!$A90,'Jan 2019'!$A$3:$A$157,0),MATCH('Buying nGRPs'!Q$9,'Jan 2019'!$G$1:$BK$1,0))/SUMIFS(Summary!$D:$D,Summary!$A:$A,'Buying nGRPs'!$A90),"")</f>
        <v/>
      </c>
      <c r="R90" s="158" t="str">
        <f>IFERROR(INDEX('Jan 2019'!$G$3:$BK$160,MATCH('Buying nGRPs'!$A90,'Jan 2019'!$A$3:$A$157,0),MATCH('Buying nGRPs'!R$9,'Jan 2019'!$G$1:$BK$1,0))/SUMIFS(Summary!$D:$D,Summary!$A:$A,'Buying nGRPs'!$A90),"")</f>
        <v/>
      </c>
      <c r="S90" s="158" t="str">
        <f>IFERROR(INDEX('Jan 2019'!$G$3:$BK$160,MATCH('Buying nGRPs'!$A90,'Jan 2019'!$A$3:$A$157,0),MATCH('Buying nGRPs'!S$9,'Jan 2019'!$G$1:$BK$1,0))/SUMIFS(Summary!$D:$D,Summary!$A:$A,'Buying nGRPs'!$A90),"")</f>
        <v/>
      </c>
      <c r="T90" s="158" t="str">
        <f>IFERROR(INDEX('Jan 2019'!$G$3:$BK$160,MATCH('Buying nGRPs'!$A90,'Jan 2019'!$A$3:$A$157,0),MATCH('Buying nGRPs'!T$9,'Jan 2019'!$G$1:$BK$1,0))/SUMIFS(Summary!$D:$D,Summary!$A:$A,'Buying nGRPs'!$A90),"")</f>
        <v/>
      </c>
      <c r="U90" s="158" t="str">
        <f>IFERROR(INDEX('Jan 2019'!$G$3:$BK$160,MATCH('Buying nGRPs'!$A90,'Jan 2019'!$A$3:$A$157,0),MATCH('Buying nGRPs'!U$9,'Jan 2019'!$G$1:$BK$1,0))/SUMIFS(Summary!$D:$D,Summary!$A:$A,'Buying nGRPs'!$A90),"")</f>
        <v/>
      </c>
      <c r="V90" s="158" t="str">
        <f>IFERROR(INDEX('Jan 2019'!$G$3:$BK$160,MATCH('Buying nGRPs'!$A90,'Jan 2019'!$A$3:$A$157,0),MATCH('Buying nGRPs'!V$9,'Jan 2019'!$G$1:$BK$1,0))/SUMIFS(Summary!$D:$D,Summary!$A:$A,'Buying nGRPs'!$A90),"")</f>
        <v/>
      </c>
      <c r="W90" s="158" t="str">
        <f>IFERROR(INDEX('Jan 2019'!$G$3:$BK$160,MATCH('Buying nGRPs'!$A90,'Jan 2019'!$A$3:$A$157,0),MATCH('Buying nGRPs'!W$9,'Jan 2019'!$G$1:$BK$1,0))/SUMIFS(Summary!$D:$D,Summary!$A:$A,'Buying nGRPs'!$A90),"")</f>
        <v/>
      </c>
      <c r="X90" s="158" t="str">
        <f>IFERROR(INDEX('Jan 2019'!$G$3:$BK$160,MATCH('Buying nGRPs'!$A90,'Jan 2019'!$A$3:$A$157,0),MATCH('Buying nGRPs'!X$9,'Jan 2019'!$G$1:$BK$1,0))/SUMIFS(Summary!$D:$D,Summary!$A:$A,'Buying nGRPs'!$A90),"")</f>
        <v/>
      </c>
      <c r="Y90" s="158" t="str">
        <f>IFERROR(INDEX('Jan 2019'!$G$3:$BK$160,MATCH('Buying nGRPs'!$A90,'Jan 2019'!$A$3:$A$157,0),MATCH('Buying nGRPs'!Y$9,'Jan 2019'!$G$1:$BK$1,0))/SUMIFS(Summary!$D:$D,Summary!$A:$A,'Buying nGRPs'!$A90),"")</f>
        <v/>
      </c>
      <c r="Z90" s="158" t="str">
        <f>IFERROR(INDEX('Jan 2019'!$G$3:$BK$160,MATCH('Buying nGRPs'!$A90,'Jan 2019'!$A$3:$A$157,0),MATCH('Buying nGRPs'!Z$9,'Jan 2019'!$G$1:$BK$1,0))/SUMIFS(Summary!$D:$D,Summary!$A:$A,'Buying nGRPs'!$A90),"")</f>
        <v/>
      </c>
      <c r="AA90" s="158" t="str">
        <f>IFERROR(INDEX('Jan 2019'!$G$3:$BK$160,MATCH('Buying nGRPs'!$A90,'Jan 2019'!$A$3:$A$157,0),MATCH('Buying nGRPs'!AA$9,'Jan 2019'!$G$1:$BK$1,0))/SUMIFS(Summary!$D:$D,Summary!$A:$A,'Buying nGRPs'!$A90),"")</f>
        <v/>
      </c>
      <c r="AB90" s="158" t="str">
        <f>IFERROR(INDEX('Jan 2019'!$G$3:$BK$160,MATCH('Buying nGRPs'!$A90,'Jan 2019'!$A$3:$A$157,0),MATCH('Buying nGRPs'!AB$9,'Jan 2019'!$G$1:$BK$1,0))/SUMIFS(Summary!$D:$D,Summary!$A:$A,'Buying nGRPs'!$A90),"")</f>
        <v/>
      </c>
      <c r="AC90" s="158">
        <f>IFERROR(INDEX('Jan 2019'!$G$3:$BK$160,MATCH('Buying nGRPs'!$A90,'Jan 2019'!$A$3:$A$157,0),MATCH('Buying nGRPs'!AC$9,'Jan 2019'!$G$1:$BK$1,0))/SUMIFS(Summary!$D:$D,Summary!$A:$A,'Buying nGRPs'!$A90),"")</f>
        <v>2.6562499999999999E-2</v>
      </c>
      <c r="AD90" s="158">
        <f>IFERROR(INDEX('Jan 2019'!$G$3:$BK$160,MATCH('Buying nGRPs'!$A90,'Jan 2019'!$A$3:$A$157,0),MATCH('Buying nGRPs'!AD$9,'Jan 2019'!$G$1:$BK$1,0))/SUMIFS(Summary!$D:$D,Summary!$A:$A,'Buying nGRPs'!$A90),"")</f>
        <v>0.16666666666666666</v>
      </c>
      <c r="AE90" s="158" t="str">
        <f>IFERROR(INDEX('Jan 2019'!$G$3:$BK$160,MATCH('Buying nGRPs'!$A90,'Jan 2019'!$A$3:$A$157,0),MATCH('Buying nGRPs'!AE$9,'Jan 2019'!$G$1:$BK$1,0))/SUMIFS(Summary!$D:$D,Summary!$A:$A,'Buying nGRPs'!$A90),"")</f>
        <v/>
      </c>
      <c r="AF90" s="158" t="str">
        <f>IFERROR(INDEX('Jan 2019'!$G$3:$BK$160,MATCH('Buying nGRPs'!$A90,'Jan 2019'!$A$3:$A$157,0),MATCH('Buying nGRPs'!AF$9,'Jan 2019'!$G$1:$BK$1,0))/SUMIFS(Summary!$D:$D,Summary!$A:$A,'Buying nGRPs'!$A90),"")</f>
        <v/>
      </c>
      <c r="AG90" s="158" t="str">
        <f>IFERROR(INDEX('Jan 2019'!$G$3:$BK$160,MATCH('Buying nGRPs'!$A90,'Jan 2019'!$A$3:$A$157,0),MATCH('Buying nGRPs'!AG$9,'Jan 2019'!$G$1:$BK$1,0))/SUMIFS(Summary!$D:$D,Summary!$A:$A,'Buying nGRPs'!$A90),"")</f>
        <v/>
      </c>
      <c r="AH90" s="158">
        <f>IFERROR(INDEX('Jan 2019'!$G$3:$BK$160,MATCH('Buying nGRPs'!$A90,'Jan 2019'!$A$3:$A$157,0),MATCH('Buying nGRPs'!AH$9,'Jan 2019'!$G$1:$BK$1,0))/SUMIFS(Summary!$D:$D,Summary!$A:$A,'Buying nGRPs'!$A90),"")</f>
        <v>0.16666666666666666</v>
      </c>
      <c r="AI90" s="158" t="str">
        <f>IFERROR(INDEX('Jan 2019'!$G$3:$BK$160,MATCH('Buying nGRPs'!$A90,'Jan 2019'!$A$3:$A$157,0),MATCH('Buying nGRPs'!AI$9,'Jan 2019'!$G$1:$BK$1,0))/SUMIFS(Summary!$D:$D,Summary!$A:$A,'Buying nGRPs'!$A90),"")</f>
        <v/>
      </c>
      <c r="AJ90" s="158" t="str">
        <f>IFERROR(INDEX('Jan 2019'!$G$3:$BK$160,MATCH('Buying nGRPs'!$A90,'Jan 2019'!$A$3:$A$157,0),MATCH('Buying nGRPs'!AJ$9,'Jan 2019'!$G$1:$BK$1,0))/SUMIFS(Summary!$D:$D,Summary!$A:$A,'Buying nGRPs'!$A90),"")</f>
        <v/>
      </c>
      <c r="AK90" s="158">
        <f>IFERROR(INDEX('Jan 2019'!$G$3:$BK$160,MATCH('Buying nGRPs'!$A90,'Jan 2019'!$A$3:$A$157,0),MATCH('Buying nGRPs'!AK$9,'Jan 2019'!$G$1:$BK$1,0))/SUMIFS(Summary!$D:$D,Summary!$A:$A,'Buying nGRPs'!$A90),"")</f>
        <v>0</v>
      </c>
      <c r="AL90" s="158">
        <f>IFERROR(INDEX('Jan 2019'!$G$3:$BK$160,MATCH('Buying nGRPs'!$A90,'Jan 2019'!$A$3:$A$157,0),MATCH('Buying nGRPs'!AL$9,'Jan 2019'!$G$1:$BK$1,0))/SUMIFS(Summary!$D:$D,Summary!$A:$A,'Buying nGRPs'!$A90),"")</f>
        <v>0</v>
      </c>
      <c r="AM90" s="158" t="str">
        <f>IFERROR(INDEX('Jan 2019'!$G$3:$BK$160,MATCH('Buying nGRPs'!$A90,'Jan 2019'!$A$3:$A$157,0),MATCH('Buying nGRPs'!AM$9,'Jan 2019'!$G$1:$BK$1,0))/SUMIFS(Summary!$D:$D,Summary!$A:$A,'Buying nGRPs'!$A90),"")</f>
        <v/>
      </c>
      <c r="AN90" s="158">
        <f>IFERROR(INDEX('Jan 2019'!$G$3:$BK$160,MATCH('Buying nGRPs'!$A90,'Jan 2019'!$A$3:$A$157,0),MATCH('Buying nGRPs'!AN$9,'Jan 2019'!$G$1:$BK$1,0))/SUMIFS(Summary!$D:$D,Summary!$A:$A,'Buying nGRPs'!$A90),"")</f>
        <v>0</v>
      </c>
      <c r="AO90" s="158">
        <f>IFERROR(INDEX('Jan 2019'!$G$3:$BK$160,MATCH('Buying nGRPs'!$A90,'Jan 2019'!$A$3:$A$157,0),MATCH('Buying nGRPs'!AO$9,'Jan 2019'!$G$1:$BK$1,0))/SUMIFS(Summary!$D:$D,Summary!$A:$A,'Buying nGRPs'!$A90),"")</f>
        <v>0</v>
      </c>
      <c r="AP90" s="158" t="str">
        <f>IFERROR(INDEX('Jan 2019'!$G$3:$BK$160,MATCH('Buying nGRPs'!$A90,'Jan 2019'!$A$3:$A$157,0),MATCH('Buying nGRPs'!AP$9,'Jan 2019'!$G$1:$BK$1,0))/SUMIFS(Summary!$D:$D,Summary!$A:$A,'Buying nGRPs'!$A90),"")</f>
        <v/>
      </c>
      <c r="AQ90" s="158" t="str">
        <f>IFERROR(INDEX('Jan 2019'!$G$3:$BK$160,MATCH('Buying nGRPs'!$A90,'Jan 2019'!$A$3:$A$157,0),MATCH('Buying nGRPs'!AQ$9,'Jan 2019'!$G$1:$BK$1,0))/SUMIFS(Summary!$D:$D,Summary!$A:$A,'Buying nGRPs'!$A90),"")</f>
        <v/>
      </c>
      <c r="AR90" s="158">
        <f>IFERROR(INDEX('Jan 2019'!$G$3:$BK$160,MATCH('Buying nGRPs'!$A90,'Jan 2019'!$A$3:$A$157,0),MATCH('Buying nGRPs'!AR$9,'Jan 2019'!$G$1:$BK$1,0))/SUMIFS(Summary!$D:$D,Summary!$A:$A,'Buying nGRPs'!$A90),"")</f>
        <v>0</v>
      </c>
      <c r="AS90" s="158" t="str">
        <f>IFERROR(INDEX('Jan 2019'!$G$3:$BK$160,MATCH('Buying nGRPs'!$A90,'Jan 2019'!$A$3:$A$157,0),MATCH('Buying nGRPs'!AS$9,'Jan 2019'!$G$1:$BK$1,0))/SUMIFS(Summary!$D:$D,Summary!$A:$A,'Buying nGRPs'!$A90),"")</f>
        <v/>
      </c>
      <c r="AT90" s="158" t="str">
        <f>IFERROR(INDEX('Jan 2019'!$G$3:$BK$160,MATCH('Buying nGRPs'!$A90,'Jan 2019'!$A$3:$A$157,0),MATCH('Buying nGRPs'!AT$9,'Jan 2019'!$G$1:$BK$1,0))/SUMIFS(Summary!$D:$D,Summary!$A:$A,'Buying nGRPs'!$A90),"")</f>
        <v/>
      </c>
      <c r="AU90" s="158" t="str">
        <f>IFERROR(INDEX('Jan 2019'!$G$3:$BK$160,MATCH('Buying nGRPs'!$A90,'Jan 2019'!$A$3:$A$157,0),MATCH('Buying nGRPs'!AU$9,'Jan 2019'!$G$1:$BK$1,0))/SUMIFS(Summary!$D:$D,Summary!$A:$A,'Buying nGRPs'!$A90),"")</f>
        <v/>
      </c>
      <c r="AV90" s="158" t="str">
        <f>IFERROR(INDEX('Jan 2019'!$G$3:$BK$160,MATCH('Buying nGRPs'!$A90,'Jan 2019'!$A$3:$A$157,0),MATCH('Buying nGRPs'!AV$9,'Jan 2019'!$G$1:$BK$1,0))/SUMIFS(Summary!$D:$D,Summary!$A:$A,'Buying nGRPs'!$A90),"")</f>
        <v/>
      </c>
      <c r="AW90" s="158" t="str">
        <f>IFERROR(INDEX('Jan 2019'!$G$3:$BK$160,MATCH('Buying nGRPs'!$A90,'Jan 2019'!$A$3:$A$157,0),MATCH('Buying nGRPs'!AW$9,'Jan 2019'!$G$1:$BK$1,0))/SUMIFS(Summary!$D:$D,Summary!$A:$A,'Buying nGRPs'!$A90),"")</f>
        <v/>
      </c>
      <c r="AX90" s="158">
        <f>IFERROR(INDEX('Jan 2019'!$G$3:$BK$160,MATCH('Buying nGRPs'!$A90,'Jan 2019'!$A$3:$A$157,0),MATCH('Buying nGRPs'!AX$9,'Jan 2019'!$G$1:$BK$1,0))/SUMIFS(Summary!$D:$D,Summary!$A:$A,'Buying nGRPs'!$A90),"")</f>
        <v>0</v>
      </c>
      <c r="AY90" s="158">
        <f>IFERROR(INDEX('Jan 2019'!$G$3:$BK$160,MATCH('Buying nGRPs'!$A90,'Jan 2019'!$A$3:$A$157,0),MATCH('Buying nGRPs'!AY$9,'Jan 2019'!$G$1:$BK$1,0))/SUMIFS(Summary!$D:$D,Summary!$A:$A,'Buying nGRPs'!$A90),"")</f>
        <v>0</v>
      </c>
      <c r="AZ90" s="158">
        <f>IFERROR(INDEX('Jan 2019'!$G$3:$BK$160,MATCH('Buying nGRPs'!$A90,'Jan 2019'!$A$3:$A$157,0),MATCH('Buying nGRPs'!AZ$9,'Jan 2019'!$G$1:$BK$1,0))/SUMIFS(Summary!$D:$D,Summary!$A:$A,'Buying nGRPs'!$A90),"")</f>
        <v>0</v>
      </c>
      <c r="BA90" s="158">
        <f>IFERROR(INDEX('Jan 2019'!$G$3:$BK$160,MATCH('Buying nGRPs'!$A90,'Jan 2019'!$A$3:$A$157,0),MATCH('Buying nGRPs'!BA$9,'Jan 2019'!$G$1:$BK$1,0))/SUMIFS(Summary!$D:$D,Summary!$A:$A,'Buying nGRPs'!$A90),"")</f>
        <v>0</v>
      </c>
      <c r="BB90" s="11">
        <f>SUM(G90:BA90)</f>
        <v>0.3598958333333333</v>
      </c>
      <c r="BC90" s="11"/>
      <c r="BD90" s="106">
        <f>BC90-BB90</f>
        <v>-0.3598958333333333</v>
      </c>
    </row>
    <row r="91" spans="1:56" ht="15" x14ac:dyDescent="0.3">
      <c r="A91" s="77" t="s">
        <v>12</v>
      </c>
      <c r="B91" s="107">
        <f>SUM(B86:B90)</f>
        <v>0.45989583333333328</v>
      </c>
      <c r="C91" s="188"/>
      <c r="D91" s="145">
        <f>SUM(D86:D90)</f>
        <v>0</v>
      </c>
      <c r="E91" s="108">
        <f>SUM(E86:E90)</f>
        <v>-0.45989583333333328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2.6562499999999999E-2</v>
      </c>
      <c r="AD91" s="62">
        <f t="shared" si="74"/>
        <v>0.26666666666666666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0.16666666666666666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0.45989583333333328</v>
      </c>
      <c r="BC91" s="165">
        <f>SUM(BC86:BC90)</f>
        <v>0</v>
      </c>
      <c r="BD91" s="108">
        <f>SUM(BD86:BD90)</f>
        <v>-0.45989583333333328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IFERROR(INDEX('Jan 2019'!$G$3:$BK$160,MATCH('Buying nGRPs'!$A93,'Jan 2019'!$A$3:$A$157,0),MATCH('Buying nGRPs'!G$9,'Jan 2019'!$G$1:$BK$1,0))/SUMIFS(Summary!$D:$D,Summary!$A:$A,'Buying nGRPs'!$A93),"")</f>
        <v/>
      </c>
      <c r="H93" s="158" t="str">
        <f>IFERROR(INDEX('Jan 2019'!$G$3:$BK$160,MATCH('Buying nGRPs'!$A93,'Jan 2019'!$A$3:$A$157,0),MATCH('Buying nGRPs'!H$9,'Jan 2019'!$G$1:$BK$1,0))/SUMIFS(Summary!$D:$D,Summary!$A:$A,'Buying nGRPs'!$A93),"")</f>
        <v/>
      </c>
      <c r="I93" s="158" t="str">
        <f>IFERROR(INDEX('Jan 2019'!$G$3:$BK$160,MATCH('Buying nGRPs'!$A93,'Jan 2019'!$A$3:$A$157,0),MATCH('Buying nGRPs'!I$9,'Jan 2019'!$G$1:$BK$1,0))/SUMIFS(Summary!$D:$D,Summary!$A:$A,'Buying nGRPs'!$A93),"")</f>
        <v/>
      </c>
      <c r="J93" s="158">
        <f>IFERROR(INDEX('Jan 2019'!$G$3:$BK$160,MATCH('Buying nGRPs'!$A93,'Jan 2019'!$A$3:$A$157,0),MATCH('Buying nGRPs'!J$9,'Jan 2019'!$G$1:$BK$1,0))/SUMIFS(Summary!$D:$D,Summary!$A:$A,'Buying nGRPs'!$A93),"")</f>
        <v>0</v>
      </c>
      <c r="K93" s="158" t="str">
        <f>IFERROR(INDEX('Jan 2019'!$G$3:$BK$160,MATCH('Buying nGRPs'!$A93,'Jan 2019'!$A$3:$A$157,0),MATCH('Buying nGRPs'!K$9,'Jan 2019'!$G$1:$BK$1,0))/SUMIFS(Summary!$D:$D,Summary!$A:$A,'Buying nGRPs'!$A93),"")</f>
        <v/>
      </c>
      <c r="L93" s="158" t="str">
        <f>IFERROR(INDEX('Jan 2019'!$G$3:$BK$160,MATCH('Buying nGRPs'!$A93,'Jan 2019'!$A$3:$A$157,0),MATCH('Buying nGRPs'!L$9,'Jan 2019'!$G$1:$BK$1,0))/SUMIFS(Summary!$D:$D,Summary!$A:$A,'Buying nGRPs'!$A93),"")</f>
        <v/>
      </c>
      <c r="M93" s="158" t="str">
        <f>IFERROR(INDEX('Jan 2019'!$G$3:$BK$160,MATCH('Buying nGRPs'!$A93,'Jan 2019'!$A$3:$A$157,0),MATCH('Buying nGRPs'!M$9,'Jan 2019'!$G$1:$BK$1,0))/SUMIFS(Summary!$D:$D,Summary!$A:$A,'Buying nGRPs'!$A93),"")</f>
        <v/>
      </c>
      <c r="N93" s="158" t="str">
        <f>IFERROR(INDEX('Jan 2019'!$G$3:$BK$160,MATCH('Buying nGRPs'!$A93,'Jan 2019'!$A$3:$A$157,0),MATCH('Buying nGRPs'!N$9,'Jan 2019'!$G$1:$BK$1,0))/SUMIFS(Summary!$D:$D,Summary!$A:$A,'Buying nGRPs'!$A93),"")</f>
        <v/>
      </c>
      <c r="O93" s="158" t="str">
        <f>IFERROR(INDEX('Jan 2019'!$G$3:$BK$160,MATCH('Buying nGRPs'!$A93,'Jan 2019'!$A$3:$A$157,0),MATCH('Buying nGRPs'!O$9,'Jan 2019'!$G$1:$BK$1,0))/SUMIFS(Summary!$D:$D,Summary!$A:$A,'Buying nGRPs'!$A93),"")</f>
        <v/>
      </c>
      <c r="P93" s="158" t="str">
        <f>IFERROR(INDEX('Jan 2019'!$G$3:$BK$160,MATCH('Buying nGRPs'!$A93,'Jan 2019'!$A$3:$A$157,0),MATCH('Buying nGRPs'!P$9,'Jan 2019'!$G$1:$BK$1,0))/SUMIFS(Summary!$D:$D,Summary!$A:$A,'Buying nGRPs'!$A93),"")</f>
        <v/>
      </c>
      <c r="Q93" s="158" t="str">
        <f>IFERROR(INDEX('Jan 2019'!$G$3:$BK$160,MATCH('Buying nGRPs'!$A93,'Jan 2019'!$A$3:$A$157,0),MATCH('Buying nGRPs'!Q$9,'Jan 2019'!$G$1:$BK$1,0))/SUMIFS(Summary!$D:$D,Summary!$A:$A,'Buying nGRPs'!$A93),"")</f>
        <v/>
      </c>
      <c r="R93" s="158" t="str">
        <f>IFERROR(INDEX('Jan 2019'!$G$3:$BK$160,MATCH('Buying nGRPs'!$A93,'Jan 2019'!$A$3:$A$157,0),MATCH('Buying nGRPs'!R$9,'Jan 2019'!$G$1:$BK$1,0))/SUMIFS(Summary!$D:$D,Summary!$A:$A,'Buying nGRPs'!$A93),"")</f>
        <v/>
      </c>
      <c r="S93" s="158" t="str">
        <f>IFERROR(INDEX('Jan 2019'!$G$3:$BK$160,MATCH('Buying nGRPs'!$A93,'Jan 2019'!$A$3:$A$157,0),MATCH('Buying nGRPs'!S$9,'Jan 2019'!$G$1:$BK$1,0))/SUMIFS(Summary!$D:$D,Summary!$A:$A,'Buying nGRPs'!$A93),"")</f>
        <v/>
      </c>
      <c r="T93" s="158" t="str">
        <f>IFERROR(INDEX('Jan 2019'!$G$3:$BK$160,MATCH('Buying nGRPs'!$A93,'Jan 2019'!$A$3:$A$157,0),MATCH('Buying nGRPs'!T$9,'Jan 2019'!$G$1:$BK$1,0))/SUMIFS(Summary!$D:$D,Summary!$A:$A,'Buying nGRPs'!$A93),"")</f>
        <v/>
      </c>
      <c r="U93" s="158" t="str">
        <f>IFERROR(INDEX('Jan 2019'!$G$3:$BK$160,MATCH('Buying nGRPs'!$A93,'Jan 2019'!$A$3:$A$157,0),MATCH('Buying nGRPs'!U$9,'Jan 2019'!$G$1:$BK$1,0))/SUMIFS(Summary!$D:$D,Summary!$A:$A,'Buying nGRPs'!$A93),"")</f>
        <v/>
      </c>
      <c r="V93" s="158" t="str">
        <f>IFERROR(INDEX('Jan 2019'!$G$3:$BK$160,MATCH('Buying nGRPs'!$A93,'Jan 2019'!$A$3:$A$157,0),MATCH('Buying nGRPs'!V$9,'Jan 2019'!$G$1:$BK$1,0))/SUMIFS(Summary!$D:$D,Summary!$A:$A,'Buying nGRPs'!$A93),"")</f>
        <v/>
      </c>
      <c r="W93" s="158" t="str">
        <f>IFERROR(INDEX('Jan 2019'!$G$3:$BK$160,MATCH('Buying nGRPs'!$A93,'Jan 2019'!$A$3:$A$157,0),MATCH('Buying nGRPs'!W$9,'Jan 2019'!$G$1:$BK$1,0))/SUMIFS(Summary!$D:$D,Summary!$A:$A,'Buying nGRPs'!$A93),"")</f>
        <v/>
      </c>
      <c r="X93" s="158" t="str">
        <f>IFERROR(INDEX('Jan 2019'!$G$3:$BK$160,MATCH('Buying nGRPs'!$A93,'Jan 2019'!$A$3:$A$157,0),MATCH('Buying nGRPs'!X$9,'Jan 2019'!$G$1:$BK$1,0))/SUMIFS(Summary!$D:$D,Summary!$A:$A,'Buying nGRPs'!$A93),"")</f>
        <v/>
      </c>
      <c r="Y93" s="158" t="str">
        <f>IFERROR(INDEX('Jan 2019'!$G$3:$BK$160,MATCH('Buying nGRPs'!$A93,'Jan 2019'!$A$3:$A$157,0),MATCH('Buying nGRPs'!Y$9,'Jan 2019'!$G$1:$BK$1,0))/SUMIFS(Summary!$D:$D,Summary!$A:$A,'Buying nGRPs'!$A93),"")</f>
        <v/>
      </c>
      <c r="Z93" s="158" t="str">
        <f>IFERROR(INDEX('Jan 2019'!$G$3:$BK$160,MATCH('Buying nGRPs'!$A93,'Jan 2019'!$A$3:$A$157,0),MATCH('Buying nGRPs'!Z$9,'Jan 2019'!$G$1:$BK$1,0))/SUMIFS(Summary!$D:$D,Summary!$A:$A,'Buying nGRPs'!$A93),"")</f>
        <v/>
      </c>
      <c r="AA93" s="158" t="str">
        <f>IFERROR(INDEX('Jan 2019'!$G$3:$BK$160,MATCH('Buying nGRPs'!$A93,'Jan 2019'!$A$3:$A$157,0),MATCH('Buying nGRPs'!AA$9,'Jan 2019'!$G$1:$BK$1,0))/SUMIFS(Summary!$D:$D,Summary!$A:$A,'Buying nGRPs'!$A93),"")</f>
        <v/>
      </c>
      <c r="AB93" s="158" t="str">
        <f>IFERROR(INDEX('Jan 2019'!$G$3:$BK$160,MATCH('Buying nGRPs'!$A93,'Jan 2019'!$A$3:$A$157,0),MATCH('Buying nGRPs'!AB$9,'Jan 2019'!$G$1:$BK$1,0))/SUMIFS(Summary!$D:$D,Summary!$A:$A,'Buying nGRPs'!$A93),"")</f>
        <v/>
      </c>
      <c r="AC93" s="158">
        <f>IFERROR(INDEX('Jan 2019'!$G$3:$BK$160,MATCH('Buying nGRPs'!$A93,'Jan 2019'!$A$3:$A$157,0),MATCH('Buying nGRPs'!AC$9,'Jan 2019'!$G$1:$BK$1,0))/SUMIFS(Summary!$D:$D,Summary!$A:$A,'Buying nGRPs'!$A93),"")</f>
        <v>0</v>
      </c>
      <c r="AD93" s="158">
        <f>IFERROR(INDEX('Jan 2019'!$G$3:$BK$160,MATCH('Buying nGRPs'!$A93,'Jan 2019'!$A$3:$A$157,0),MATCH('Buying nGRPs'!AD$9,'Jan 2019'!$G$1:$BK$1,0))/SUMIFS(Summary!$D:$D,Summary!$A:$A,'Buying nGRPs'!$A93),"")</f>
        <v>0</v>
      </c>
      <c r="AE93" s="158" t="str">
        <f>IFERROR(INDEX('Jan 2019'!$G$3:$BK$160,MATCH('Buying nGRPs'!$A93,'Jan 2019'!$A$3:$A$157,0),MATCH('Buying nGRPs'!AE$9,'Jan 2019'!$G$1:$BK$1,0))/SUMIFS(Summary!$D:$D,Summary!$A:$A,'Buying nGRPs'!$A93),"")</f>
        <v/>
      </c>
      <c r="AF93" s="158" t="str">
        <f>IFERROR(INDEX('Jan 2019'!$G$3:$BK$160,MATCH('Buying nGRPs'!$A93,'Jan 2019'!$A$3:$A$157,0),MATCH('Buying nGRPs'!AF$9,'Jan 2019'!$G$1:$BK$1,0))/SUMIFS(Summary!$D:$D,Summary!$A:$A,'Buying nGRPs'!$A93),"")</f>
        <v/>
      </c>
      <c r="AG93" s="158" t="str">
        <f>IFERROR(INDEX('Jan 2019'!$G$3:$BK$160,MATCH('Buying nGRPs'!$A93,'Jan 2019'!$A$3:$A$157,0),MATCH('Buying nGRPs'!AG$9,'Jan 2019'!$G$1:$BK$1,0))/SUMIFS(Summary!$D:$D,Summary!$A:$A,'Buying nGRPs'!$A93),"")</f>
        <v/>
      </c>
      <c r="AH93" s="158">
        <f>IFERROR(INDEX('Jan 2019'!$G$3:$BK$160,MATCH('Buying nGRPs'!$A93,'Jan 2019'!$A$3:$A$157,0),MATCH('Buying nGRPs'!AH$9,'Jan 2019'!$G$1:$BK$1,0))/SUMIFS(Summary!$D:$D,Summary!$A:$A,'Buying nGRPs'!$A93),"")</f>
        <v>0</v>
      </c>
      <c r="AI93" s="158" t="str">
        <f>IFERROR(INDEX('Jan 2019'!$G$3:$BK$160,MATCH('Buying nGRPs'!$A93,'Jan 2019'!$A$3:$A$157,0),MATCH('Buying nGRPs'!AI$9,'Jan 2019'!$G$1:$BK$1,0))/SUMIFS(Summary!$D:$D,Summary!$A:$A,'Buying nGRPs'!$A93),"")</f>
        <v/>
      </c>
      <c r="AJ93" s="158" t="str">
        <f>IFERROR(INDEX('Jan 2019'!$G$3:$BK$160,MATCH('Buying nGRPs'!$A93,'Jan 2019'!$A$3:$A$157,0),MATCH('Buying nGRPs'!AJ$9,'Jan 2019'!$G$1:$BK$1,0))/SUMIFS(Summary!$D:$D,Summary!$A:$A,'Buying nGRPs'!$A93),"")</f>
        <v/>
      </c>
      <c r="AK93" s="158">
        <f>IFERROR(INDEX('Jan 2019'!$G$3:$BK$160,MATCH('Buying nGRPs'!$A93,'Jan 2019'!$A$3:$A$157,0),MATCH('Buying nGRPs'!AK$9,'Jan 2019'!$G$1:$BK$1,0))/SUMIFS(Summary!$D:$D,Summary!$A:$A,'Buying nGRPs'!$A93),"")</f>
        <v>0</v>
      </c>
      <c r="AL93" s="158">
        <f>IFERROR(INDEX('Jan 2019'!$G$3:$BK$160,MATCH('Buying nGRPs'!$A93,'Jan 2019'!$A$3:$A$157,0),MATCH('Buying nGRPs'!AL$9,'Jan 2019'!$G$1:$BK$1,0))/SUMIFS(Summary!$D:$D,Summary!$A:$A,'Buying nGRPs'!$A93),"")</f>
        <v>0</v>
      </c>
      <c r="AM93" s="158" t="str">
        <f>IFERROR(INDEX('Jan 2019'!$G$3:$BK$160,MATCH('Buying nGRPs'!$A93,'Jan 2019'!$A$3:$A$157,0),MATCH('Buying nGRPs'!AM$9,'Jan 2019'!$G$1:$BK$1,0))/SUMIFS(Summary!$D:$D,Summary!$A:$A,'Buying nGRPs'!$A93),"")</f>
        <v/>
      </c>
      <c r="AN93" s="158">
        <f>IFERROR(INDEX('Jan 2019'!$G$3:$BK$160,MATCH('Buying nGRPs'!$A93,'Jan 2019'!$A$3:$A$157,0),MATCH('Buying nGRPs'!AN$9,'Jan 2019'!$G$1:$BK$1,0))/SUMIFS(Summary!$D:$D,Summary!$A:$A,'Buying nGRPs'!$A93),"")</f>
        <v>0</v>
      </c>
      <c r="AO93" s="158">
        <f>IFERROR(INDEX('Jan 2019'!$G$3:$BK$160,MATCH('Buying nGRPs'!$A93,'Jan 2019'!$A$3:$A$157,0),MATCH('Buying nGRPs'!AO$9,'Jan 2019'!$G$1:$BK$1,0))/SUMIFS(Summary!$D:$D,Summary!$A:$A,'Buying nGRPs'!$A93),"")</f>
        <v>0</v>
      </c>
      <c r="AP93" s="158" t="str">
        <f>IFERROR(INDEX('Jan 2019'!$G$3:$BK$160,MATCH('Buying nGRPs'!$A93,'Jan 2019'!$A$3:$A$157,0),MATCH('Buying nGRPs'!AP$9,'Jan 2019'!$G$1:$BK$1,0))/SUMIFS(Summary!$D:$D,Summary!$A:$A,'Buying nGRPs'!$A93),"")</f>
        <v/>
      </c>
      <c r="AQ93" s="158" t="str">
        <f>IFERROR(INDEX('Jan 2019'!$G$3:$BK$160,MATCH('Buying nGRPs'!$A93,'Jan 2019'!$A$3:$A$157,0),MATCH('Buying nGRPs'!AQ$9,'Jan 2019'!$G$1:$BK$1,0))/SUMIFS(Summary!$D:$D,Summary!$A:$A,'Buying nGRPs'!$A93),"")</f>
        <v/>
      </c>
      <c r="AR93" s="158">
        <f>IFERROR(INDEX('Jan 2019'!$G$3:$BK$160,MATCH('Buying nGRPs'!$A93,'Jan 2019'!$A$3:$A$157,0),MATCH('Buying nGRPs'!AR$9,'Jan 2019'!$G$1:$BK$1,0))/SUMIFS(Summary!$D:$D,Summary!$A:$A,'Buying nGRPs'!$A93),"")</f>
        <v>0</v>
      </c>
      <c r="AS93" s="158" t="str">
        <f>IFERROR(INDEX('Jan 2019'!$G$3:$BK$160,MATCH('Buying nGRPs'!$A93,'Jan 2019'!$A$3:$A$157,0),MATCH('Buying nGRPs'!AS$9,'Jan 2019'!$G$1:$BK$1,0))/SUMIFS(Summary!$D:$D,Summary!$A:$A,'Buying nGRPs'!$A93),"")</f>
        <v/>
      </c>
      <c r="AT93" s="158" t="str">
        <f>IFERROR(INDEX('Jan 2019'!$G$3:$BK$160,MATCH('Buying nGRPs'!$A93,'Jan 2019'!$A$3:$A$157,0),MATCH('Buying nGRPs'!AT$9,'Jan 2019'!$G$1:$BK$1,0))/SUMIFS(Summary!$D:$D,Summary!$A:$A,'Buying nGRPs'!$A93),"")</f>
        <v/>
      </c>
      <c r="AU93" s="158" t="str">
        <f>IFERROR(INDEX('Jan 2019'!$G$3:$BK$160,MATCH('Buying nGRPs'!$A93,'Jan 2019'!$A$3:$A$157,0),MATCH('Buying nGRPs'!AU$9,'Jan 2019'!$G$1:$BK$1,0))/SUMIFS(Summary!$D:$D,Summary!$A:$A,'Buying nGRPs'!$A93),"")</f>
        <v/>
      </c>
      <c r="AV93" s="158" t="str">
        <f>IFERROR(INDEX('Jan 2019'!$G$3:$BK$160,MATCH('Buying nGRPs'!$A93,'Jan 2019'!$A$3:$A$157,0),MATCH('Buying nGRPs'!AV$9,'Jan 2019'!$G$1:$BK$1,0))/SUMIFS(Summary!$D:$D,Summary!$A:$A,'Buying nGRPs'!$A93),"")</f>
        <v/>
      </c>
      <c r="AW93" s="158" t="str">
        <f>IFERROR(INDEX('Jan 2019'!$G$3:$BK$160,MATCH('Buying nGRPs'!$A93,'Jan 2019'!$A$3:$A$157,0),MATCH('Buying nGRPs'!AW$9,'Jan 2019'!$G$1:$BK$1,0))/SUMIFS(Summary!$D:$D,Summary!$A:$A,'Buying nGRPs'!$A93),"")</f>
        <v/>
      </c>
      <c r="AX93" s="158">
        <f>IFERROR(INDEX('Jan 2019'!$G$3:$BK$160,MATCH('Buying nGRPs'!$A93,'Jan 2019'!$A$3:$A$157,0),MATCH('Buying nGRPs'!AX$9,'Jan 2019'!$G$1:$BK$1,0))/SUMIFS(Summary!$D:$D,Summary!$A:$A,'Buying nGRPs'!$A93),"")</f>
        <v>0</v>
      </c>
      <c r="AY93" s="158">
        <f>IFERROR(INDEX('Jan 2019'!$G$3:$BK$160,MATCH('Buying nGRPs'!$A93,'Jan 2019'!$A$3:$A$157,0),MATCH('Buying nGRPs'!AY$9,'Jan 2019'!$G$1:$BK$1,0))/SUMIFS(Summary!$D:$D,Summary!$A:$A,'Buying nGRPs'!$A93),"")</f>
        <v>0</v>
      </c>
      <c r="AZ93" s="158">
        <f>IFERROR(INDEX('Jan 2019'!$G$3:$BK$160,MATCH('Buying nGRPs'!$A93,'Jan 2019'!$A$3:$A$157,0),MATCH('Buying nGRPs'!AZ$9,'Jan 2019'!$G$1:$BK$1,0))/SUMIFS(Summary!$D:$D,Summary!$A:$A,'Buying nGRPs'!$A93),"")</f>
        <v>0</v>
      </c>
      <c r="BA93" s="158">
        <f>IFERROR(INDEX('Jan 2019'!$G$3:$BK$160,MATCH('Buying nGRPs'!$A93,'Jan 2019'!$A$3:$A$157,0),MATCH('Buying nGRPs'!BA$9,'Jan 2019'!$G$1:$BK$1,0))/SUMIFS(Summary!$D:$D,Summary!$A:$A,'Buying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IFERROR(INDEX('Jan 2019'!$G$3:$BK$160,MATCH('Buying nGRPs'!$A94,'Jan 2019'!$A$3:$A$157,0),MATCH('Buying nGRPs'!G$9,'Jan 2019'!$G$1:$BK$1,0))/SUMIFS(Summary!$D:$D,Summary!$A:$A,'Buying nGRPs'!$A94),"")</f>
        <v/>
      </c>
      <c r="H94" s="158" t="str">
        <f>IFERROR(INDEX('Jan 2019'!$G$3:$BK$160,MATCH('Buying nGRPs'!$A94,'Jan 2019'!$A$3:$A$157,0),MATCH('Buying nGRPs'!H$9,'Jan 2019'!$G$1:$BK$1,0))/SUMIFS(Summary!$D:$D,Summary!$A:$A,'Buying nGRPs'!$A94),"")</f>
        <v/>
      </c>
      <c r="I94" s="158" t="str">
        <f>IFERROR(INDEX('Jan 2019'!$G$3:$BK$160,MATCH('Buying nGRPs'!$A94,'Jan 2019'!$A$3:$A$157,0),MATCH('Buying nGRPs'!I$9,'Jan 2019'!$G$1:$BK$1,0))/SUMIFS(Summary!$D:$D,Summary!$A:$A,'Buying nGRPs'!$A94),"")</f>
        <v/>
      </c>
      <c r="J94" s="158">
        <f>IFERROR(INDEX('Jan 2019'!$G$3:$BK$160,MATCH('Buying nGRPs'!$A94,'Jan 2019'!$A$3:$A$157,0),MATCH('Buying nGRPs'!J$9,'Jan 2019'!$G$1:$BK$1,0))/SUMIFS(Summary!$D:$D,Summary!$A:$A,'Buying nGRPs'!$A94),"")</f>
        <v>0</v>
      </c>
      <c r="K94" s="158" t="str">
        <f>IFERROR(INDEX('Jan 2019'!$G$3:$BK$160,MATCH('Buying nGRPs'!$A94,'Jan 2019'!$A$3:$A$157,0),MATCH('Buying nGRPs'!K$9,'Jan 2019'!$G$1:$BK$1,0))/SUMIFS(Summary!$D:$D,Summary!$A:$A,'Buying nGRPs'!$A94),"")</f>
        <v/>
      </c>
      <c r="L94" s="158" t="str">
        <f>IFERROR(INDEX('Jan 2019'!$G$3:$BK$160,MATCH('Buying nGRPs'!$A94,'Jan 2019'!$A$3:$A$157,0),MATCH('Buying nGRPs'!L$9,'Jan 2019'!$G$1:$BK$1,0))/SUMIFS(Summary!$D:$D,Summary!$A:$A,'Buying nGRPs'!$A94),"")</f>
        <v/>
      </c>
      <c r="M94" s="158" t="str">
        <f>IFERROR(INDEX('Jan 2019'!$G$3:$BK$160,MATCH('Buying nGRPs'!$A94,'Jan 2019'!$A$3:$A$157,0),MATCH('Buying nGRPs'!M$9,'Jan 2019'!$G$1:$BK$1,0))/SUMIFS(Summary!$D:$D,Summary!$A:$A,'Buying nGRPs'!$A94),"")</f>
        <v/>
      </c>
      <c r="N94" s="158" t="str">
        <f>IFERROR(INDEX('Jan 2019'!$G$3:$BK$160,MATCH('Buying nGRPs'!$A94,'Jan 2019'!$A$3:$A$157,0),MATCH('Buying nGRPs'!N$9,'Jan 2019'!$G$1:$BK$1,0))/SUMIFS(Summary!$D:$D,Summary!$A:$A,'Buying nGRPs'!$A94),"")</f>
        <v/>
      </c>
      <c r="O94" s="158" t="str">
        <f>IFERROR(INDEX('Jan 2019'!$G$3:$BK$160,MATCH('Buying nGRPs'!$A94,'Jan 2019'!$A$3:$A$157,0),MATCH('Buying nGRPs'!O$9,'Jan 2019'!$G$1:$BK$1,0))/SUMIFS(Summary!$D:$D,Summary!$A:$A,'Buying nGRPs'!$A94),"")</f>
        <v/>
      </c>
      <c r="P94" s="158" t="str">
        <f>IFERROR(INDEX('Jan 2019'!$G$3:$BK$160,MATCH('Buying nGRPs'!$A94,'Jan 2019'!$A$3:$A$157,0),MATCH('Buying nGRPs'!P$9,'Jan 2019'!$G$1:$BK$1,0))/SUMIFS(Summary!$D:$D,Summary!$A:$A,'Buying nGRPs'!$A94),"")</f>
        <v/>
      </c>
      <c r="Q94" s="158" t="str">
        <f>IFERROR(INDEX('Jan 2019'!$G$3:$BK$160,MATCH('Buying nGRPs'!$A94,'Jan 2019'!$A$3:$A$157,0),MATCH('Buying nGRPs'!Q$9,'Jan 2019'!$G$1:$BK$1,0))/SUMIFS(Summary!$D:$D,Summary!$A:$A,'Buying nGRPs'!$A94),"")</f>
        <v/>
      </c>
      <c r="R94" s="158" t="str">
        <f>IFERROR(INDEX('Jan 2019'!$G$3:$BK$160,MATCH('Buying nGRPs'!$A94,'Jan 2019'!$A$3:$A$157,0),MATCH('Buying nGRPs'!R$9,'Jan 2019'!$G$1:$BK$1,0))/SUMIFS(Summary!$D:$D,Summary!$A:$A,'Buying nGRPs'!$A94),"")</f>
        <v/>
      </c>
      <c r="S94" s="158" t="str">
        <f>IFERROR(INDEX('Jan 2019'!$G$3:$BK$160,MATCH('Buying nGRPs'!$A94,'Jan 2019'!$A$3:$A$157,0),MATCH('Buying nGRPs'!S$9,'Jan 2019'!$G$1:$BK$1,0))/SUMIFS(Summary!$D:$D,Summary!$A:$A,'Buying nGRPs'!$A94),"")</f>
        <v/>
      </c>
      <c r="T94" s="158" t="str">
        <f>IFERROR(INDEX('Jan 2019'!$G$3:$BK$160,MATCH('Buying nGRPs'!$A94,'Jan 2019'!$A$3:$A$157,0),MATCH('Buying nGRPs'!T$9,'Jan 2019'!$G$1:$BK$1,0))/SUMIFS(Summary!$D:$D,Summary!$A:$A,'Buying nGRPs'!$A94),"")</f>
        <v/>
      </c>
      <c r="U94" s="158" t="str">
        <f>IFERROR(INDEX('Jan 2019'!$G$3:$BK$160,MATCH('Buying nGRPs'!$A94,'Jan 2019'!$A$3:$A$157,0),MATCH('Buying nGRPs'!U$9,'Jan 2019'!$G$1:$BK$1,0))/SUMIFS(Summary!$D:$D,Summary!$A:$A,'Buying nGRPs'!$A94),"")</f>
        <v/>
      </c>
      <c r="V94" s="158" t="str">
        <f>IFERROR(INDEX('Jan 2019'!$G$3:$BK$160,MATCH('Buying nGRPs'!$A94,'Jan 2019'!$A$3:$A$157,0),MATCH('Buying nGRPs'!V$9,'Jan 2019'!$G$1:$BK$1,0))/SUMIFS(Summary!$D:$D,Summary!$A:$A,'Buying nGRPs'!$A94),"")</f>
        <v/>
      </c>
      <c r="W94" s="158" t="str">
        <f>IFERROR(INDEX('Jan 2019'!$G$3:$BK$160,MATCH('Buying nGRPs'!$A94,'Jan 2019'!$A$3:$A$157,0),MATCH('Buying nGRPs'!W$9,'Jan 2019'!$G$1:$BK$1,0))/SUMIFS(Summary!$D:$D,Summary!$A:$A,'Buying nGRPs'!$A94),"")</f>
        <v/>
      </c>
      <c r="X94" s="158" t="str">
        <f>IFERROR(INDEX('Jan 2019'!$G$3:$BK$160,MATCH('Buying nGRPs'!$A94,'Jan 2019'!$A$3:$A$157,0),MATCH('Buying nGRPs'!X$9,'Jan 2019'!$G$1:$BK$1,0))/SUMIFS(Summary!$D:$D,Summary!$A:$A,'Buying nGRPs'!$A94),"")</f>
        <v/>
      </c>
      <c r="Y94" s="158" t="str">
        <f>IFERROR(INDEX('Jan 2019'!$G$3:$BK$160,MATCH('Buying nGRPs'!$A94,'Jan 2019'!$A$3:$A$157,0),MATCH('Buying nGRPs'!Y$9,'Jan 2019'!$G$1:$BK$1,0))/SUMIFS(Summary!$D:$D,Summary!$A:$A,'Buying nGRPs'!$A94),"")</f>
        <v/>
      </c>
      <c r="Z94" s="158" t="str">
        <f>IFERROR(INDEX('Jan 2019'!$G$3:$BK$160,MATCH('Buying nGRPs'!$A94,'Jan 2019'!$A$3:$A$157,0),MATCH('Buying nGRPs'!Z$9,'Jan 2019'!$G$1:$BK$1,0))/SUMIFS(Summary!$D:$D,Summary!$A:$A,'Buying nGRPs'!$A94),"")</f>
        <v/>
      </c>
      <c r="AA94" s="158" t="str">
        <f>IFERROR(INDEX('Jan 2019'!$G$3:$BK$160,MATCH('Buying nGRPs'!$A94,'Jan 2019'!$A$3:$A$157,0),MATCH('Buying nGRPs'!AA$9,'Jan 2019'!$G$1:$BK$1,0))/SUMIFS(Summary!$D:$D,Summary!$A:$A,'Buying nGRPs'!$A94),"")</f>
        <v/>
      </c>
      <c r="AB94" s="158" t="str">
        <f>IFERROR(INDEX('Jan 2019'!$G$3:$BK$160,MATCH('Buying nGRPs'!$A94,'Jan 2019'!$A$3:$A$157,0),MATCH('Buying nGRPs'!AB$9,'Jan 2019'!$G$1:$BK$1,0))/SUMIFS(Summary!$D:$D,Summary!$A:$A,'Buying nGRPs'!$A94),"")</f>
        <v/>
      </c>
      <c r="AC94" s="158">
        <f>IFERROR(INDEX('Jan 2019'!$G$3:$BK$160,MATCH('Buying nGRPs'!$A94,'Jan 2019'!$A$3:$A$157,0),MATCH('Buying nGRPs'!AC$9,'Jan 2019'!$G$1:$BK$1,0))/SUMIFS(Summary!$D:$D,Summary!$A:$A,'Buying nGRPs'!$A94),"")</f>
        <v>0</v>
      </c>
      <c r="AD94" s="158">
        <f>IFERROR(INDEX('Jan 2019'!$G$3:$BK$160,MATCH('Buying nGRPs'!$A94,'Jan 2019'!$A$3:$A$157,0),MATCH('Buying nGRPs'!AD$9,'Jan 2019'!$G$1:$BK$1,0))/SUMIFS(Summary!$D:$D,Summary!$A:$A,'Buying nGRPs'!$A94),"")</f>
        <v>0</v>
      </c>
      <c r="AE94" s="158" t="str">
        <f>IFERROR(INDEX('Jan 2019'!$G$3:$BK$160,MATCH('Buying nGRPs'!$A94,'Jan 2019'!$A$3:$A$157,0),MATCH('Buying nGRPs'!AE$9,'Jan 2019'!$G$1:$BK$1,0))/SUMIFS(Summary!$D:$D,Summary!$A:$A,'Buying nGRPs'!$A94),"")</f>
        <v/>
      </c>
      <c r="AF94" s="158" t="str">
        <f>IFERROR(INDEX('Jan 2019'!$G$3:$BK$160,MATCH('Buying nGRPs'!$A94,'Jan 2019'!$A$3:$A$157,0),MATCH('Buying nGRPs'!AF$9,'Jan 2019'!$G$1:$BK$1,0))/SUMIFS(Summary!$D:$D,Summary!$A:$A,'Buying nGRPs'!$A94),"")</f>
        <v/>
      </c>
      <c r="AG94" s="158" t="str">
        <f>IFERROR(INDEX('Jan 2019'!$G$3:$BK$160,MATCH('Buying nGRPs'!$A94,'Jan 2019'!$A$3:$A$157,0),MATCH('Buying nGRPs'!AG$9,'Jan 2019'!$G$1:$BK$1,0))/SUMIFS(Summary!$D:$D,Summary!$A:$A,'Buying nGRPs'!$A94),"")</f>
        <v/>
      </c>
      <c r="AH94" s="158">
        <f>IFERROR(INDEX('Jan 2019'!$G$3:$BK$160,MATCH('Buying nGRPs'!$A94,'Jan 2019'!$A$3:$A$157,0),MATCH('Buying nGRPs'!AH$9,'Jan 2019'!$G$1:$BK$1,0))/SUMIFS(Summary!$D:$D,Summary!$A:$A,'Buying nGRPs'!$A94),"")</f>
        <v>0</v>
      </c>
      <c r="AI94" s="158" t="str">
        <f>IFERROR(INDEX('Jan 2019'!$G$3:$BK$160,MATCH('Buying nGRPs'!$A94,'Jan 2019'!$A$3:$A$157,0),MATCH('Buying nGRPs'!AI$9,'Jan 2019'!$G$1:$BK$1,0))/SUMIFS(Summary!$D:$D,Summary!$A:$A,'Buying nGRPs'!$A94),"")</f>
        <v/>
      </c>
      <c r="AJ94" s="158" t="str">
        <f>IFERROR(INDEX('Jan 2019'!$G$3:$BK$160,MATCH('Buying nGRPs'!$A94,'Jan 2019'!$A$3:$A$157,0),MATCH('Buying nGRPs'!AJ$9,'Jan 2019'!$G$1:$BK$1,0))/SUMIFS(Summary!$D:$D,Summary!$A:$A,'Buying nGRPs'!$A94),"")</f>
        <v/>
      </c>
      <c r="AK94" s="158">
        <f>IFERROR(INDEX('Jan 2019'!$G$3:$BK$160,MATCH('Buying nGRPs'!$A94,'Jan 2019'!$A$3:$A$157,0),MATCH('Buying nGRPs'!AK$9,'Jan 2019'!$G$1:$BK$1,0))/SUMIFS(Summary!$D:$D,Summary!$A:$A,'Buying nGRPs'!$A94),"")</f>
        <v>0</v>
      </c>
      <c r="AL94" s="158">
        <f>IFERROR(INDEX('Jan 2019'!$G$3:$BK$160,MATCH('Buying nGRPs'!$A94,'Jan 2019'!$A$3:$A$157,0),MATCH('Buying nGRPs'!AL$9,'Jan 2019'!$G$1:$BK$1,0))/SUMIFS(Summary!$D:$D,Summary!$A:$A,'Buying nGRPs'!$A94),"")</f>
        <v>0</v>
      </c>
      <c r="AM94" s="158" t="str">
        <f>IFERROR(INDEX('Jan 2019'!$G$3:$BK$160,MATCH('Buying nGRPs'!$A94,'Jan 2019'!$A$3:$A$157,0),MATCH('Buying nGRPs'!AM$9,'Jan 2019'!$G$1:$BK$1,0))/SUMIFS(Summary!$D:$D,Summary!$A:$A,'Buying nGRPs'!$A94),"")</f>
        <v/>
      </c>
      <c r="AN94" s="158">
        <f>IFERROR(INDEX('Jan 2019'!$G$3:$BK$160,MATCH('Buying nGRPs'!$A94,'Jan 2019'!$A$3:$A$157,0),MATCH('Buying nGRPs'!AN$9,'Jan 2019'!$G$1:$BK$1,0))/SUMIFS(Summary!$D:$D,Summary!$A:$A,'Buying nGRPs'!$A94),"")</f>
        <v>0</v>
      </c>
      <c r="AO94" s="158">
        <f>IFERROR(INDEX('Jan 2019'!$G$3:$BK$160,MATCH('Buying nGRPs'!$A94,'Jan 2019'!$A$3:$A$157,0),MATCH('Buying nGRPs'!AO$9,'Jan 2019'!$G$1:$BK$1,0))/SUMIFS(Summary!$D:$D,Summary!$A:$A,'Buying nGRPs'!$A94),"")</f>
        <v>0</v>
      </c>
      <c r="AP94" s="158" t="str">
        <f>IFERROR(INDEX('Jan 2019'!$G$3:$BK$160,MATCH('Buying nGRPs'!$A94,'Jan 2019'!$A$3:$A$157,0),MATCH('Buying nGRPs'!AP$9,'Jan 2019'!$G$1:$BK$1,0))/SUMIFS(Summary!$D:$D,Summary!$A:$A,'Buying nGRPs'!$A94),"")</f>
        <v/>
      </c>
      <c r="AQ94" s="158" t="str">
        <f>IFERROR(INDEX('Jan 2019'!$G$3:$BK$160,MATCH('Buying nGRPs'!$A94,'Jan 2019'!$A$3:$A$157,0),MATCH('Buying nGRPs'!AQ$9,'Jan 2019'!$G$1:$BK$1,0))/SUMIFS(Summary!$D:$D,Summary!$A:$A,'Buying nGRPs'!$A94),"")</f>
        <v/>
      </c>
      <c r="AR94" s="158">
        <f>IFERROR(INDEX('Jan 2019'!$G$3:$BK$160,MATCH('Buying nGRPs'!$A94,'Jan 2019'!$A$3:$A$157,0),MATCH('Buying nGRPs'!AR$9,'Jan 2019'!$G$1:$BK$1,0))/SUMIFS(Summary!$D:$D,Summary!$A:$A,'Buying nGRPs'!$A94),"")</f>
        <v>0</v>
      </c>
      <c r="AS94" s="158" t="str">
        <f>IFERROR(INDEX('Jan 2019'!$G$3:$BK$160,MATCH('Buying nGRPs'!$A94,'Jan 2019'!$A$3:$A$157,0),MATCH('Buying nGRPs'!AS$9,'Jan 2019'!$G$1:$BK$1,0))/SUMIFS(Summary!$D:$D,Summary!$A:$A,'Buying nGRPs'!$A94),"")</f>
        <v/>
      </c>
      <c r="AT94" s="158" t="str">
        <f>IFERROR(INDEX('Jan 2019'!$G$3:$BK$160,MATCH('Buying nGRPs'!$A94,'Jan 2019'!$A$3:$A$157,0),MATCH('Buying nGRPs'!AT$9,'Jan 2019'!$G$1:$BK$1,0))/SUMIFS(Summary!$D:$D,Summary!$A:$A,'Buying nGRPs'!$A94),"")</f>
        <v/>
      </c>
      <c r="AU94" s="158" t="str">
        <f>IFERROR(INDEX('Jan 2019'!$G$3:$BK$160,MATCH('Buying nGRPs'!$A94,'Jan 2019'!$A$3:$A$157,0),MATCH('Buying nGRPs'!AU$9,'Jan 2019'!$G$1:$BK$1,0))/SUMIFS(Summary!$D:$D,Summary!$A:$A,'Buying nGRPs'!$A94),"")</f>
        <v/>
      </c>
      <c r="AV94" s="158" t="str">
        <f>IFERROR(INDEX('Jan 2019'!$G$3:$BK$160,MATCH('Buying nGRPs'!$A94,'Jan 2019'!$A$3:$A$157,0),MATCH('Buying nGRPs'!AV$9,'Jan 2019'!$G$1:$BK$1,0))/SUMIFS(Summary!$D:$D,Summary!$A:$A,'Buying nGRPs'!$A94),"")</f>
        <v/>
      </c>
      <c r="AW94" s="158" t="str">
        <f>IFERROR(INDEX('Jan 2019'!$G$3:$BK$160,MATCH('Buying nGRPs'!$A94,'Jan 2019'!$A$3:$A$157,0),MATCH('Buying nGRPs'!AW$9,'Jan 2019'!$G$1:$BK$1,0))/SUMIFS(Summary!$D:$D,Summary!$A:$A,'Buying nGRPs'!$A94),"")</f>
        <v/>
      </c>
      <c r="AX94" s="158">
        <f>IFERROR(INDEX('Jan 2019'!$G$3:$BK$160,MATCH('Buying nGRPs'!$A94,'Jan 2019'!$A$3:$A$157,0),MATCH('Buying nGRPs'!AX$9,'Jan 2019'!$G$1:$BK$1,0))/SUMIFS(Summary!$D:$D,Summary!$A:$A,'Buying nGRPs'!$A94),"")</f>
        <v>0</v>
      </c>
      <c r="AY94" s="158">
        <f>IFERROR(INDEX('Jan 2019'!$G$3:$BK$160,MATCH('Buying nGRPs'!$A94,'Jan 2019'!$A$3:$A$157,0),MATCH('Buying nGRPs'!AY$9,'Jan 2019'!$G$1:$BK$1,0))/SUMIFS(Summary!$D:$D,Summary!$A:$A,'Buying nGRPs'!$A94),"")</f>
        <v>0</v>
      </c>
      <c r="AZ94" s="158">
        <f>IFERROR(INDEX('Jan 2019'!$G$3:$BK$160,MATCH('Buying nGRPs'!$A94,'Jan 2019'!$A$3:$A$157,0),MATCH('Buying nGRPs'!AZ$9,'Jan 2019'!$G$1:$BK$1,0))/SUMIFS(Summary!$D:$D,Summary!$A:$A,'Buying nGRPs'!$A94),"")</f>
        <v>0</v>
      </c>
      <c r="BA94" s="158">
        <f>IFERROR(INDEX('Jan 2019'!$G$3:$BK$160,MATCH('Buying nGRPs'!$A94,'Jan 2019'!$A$3:$A$157,0),MATCH('Buying nGRPs'!BA$9,'Jan 2019'!$G$1:$BK$1,0))/SUMIFS(Summary!$D:$D,Summary!$A:$A,'Buying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IFERROR(INDEX('Jan 2019'!$G$3:$BK$160,MATCH('Buying nGRPs'!$A97,'Jan 2019'!$A$3:$A$157,0),MATCH('Buying nGRPs'!G$9,'Jan 2019'!$G$1:$BK$1,0))/SUMIFS(Summary!$D:$D,Summary!$A:$A,'Buying nGRPs'!$A97),"")</f>
        <v/>
      </c>
      <c r="H97" s="158" t="str">
        <f>IFERROR(INDEX('Jan 2019'!$G$3:$BK$160,MATCH('Buying nGRPs'!$A97,'Jan 2019'!$A$3:$A$157,0),MATCH('Buying nGRPs'!H$9,'Jan 2019'!$G$1:$BK$1,0))/SUMIFS(Summary!$D:$D,Summary!$A:$A,'Buying nGRPs'!$A97),"")</f>
        <v/>
      </c>
      <c r="I97" s="158" t="str">
        <f>IFERROR(INDEX('Jan 2019'!$G$3:$BK$160,MATCH('Buying nGRPs'!$A97,'Jan 2019'!$A$3:$A$157,0),MATCH('Buying nGRPs'!I$9,'Jan 2019'!$G$1:$BK$1,0))/SUMIFS(Summary!$D:$D,Summary!$A:$A,'Buying nGRPs'!$A97),"")</f>
        <v/>
      </c>
      <c r="J97" s="158" t="str">
        <f>IFERROR(INDEX('Jan 2019'!$G$3:$BK$160,MATCH('Buying nGRPs'!$A97,'Jan 2019'!$A$3:$A$157,0),MATCH('Buying nGRPs'!J$9,'Jan 2019'!$G$1:$BK$1,0))/SUMIFS(Summary!$D:$D,Summary!$A:$A,'Buying nGRPs'!$A97),"")</f>
        <v/>
      </c>
      <c r="K97" s="158" t="str">
        <f>IFERROR(INDEX('Jan 2019'!$G$3:$BK$160,MATCH('Buying nGRPs'!$A97,'Jan 2019'!$A$3:$A$157,0),MATCH('Buying nGRPs'!K$9,'Jan 2019'!$G$1:$BK$1,0))/SUMIFS(Summary!$D:$D,Summary!$A:$A,'Buying nGRPs'!$A97),"")</f>
        <v/>
      </c>
      <c r="L97" s="158" t="str">
        <f>IFERROR(INDEX('Jan 2019'!$G$3:$BK$160,MATCH('Buying nGRPs'!$A97,'Jan 2019'!$A$3:$A$157,0),MATCH('Buying nGRPs'!L$9,'Jan 2019'!$G$1:$BK$1,0))/SUMIFS(Summary!$D:$D,Summary!$A:$A,'Buying nGRPs'!$A97),"")</f>
        <v/>
      </c>
      <c r="M97" s="158" t="str">
        <f>IFERROR(INDEX('Jan 2019'!$G$3:$BK$160,MATCH('Buying nGRPs'!$A97,'Jan 2019'!$A$3:$A$157,0),MATCH('Buying nGRPs'!M$9,'Jan 2019'!$G$1:$BK$1,0))/SUMIFS(Summary!$D:$D,Summary!$A:$A,'Buying nGRPs'!$A97),"")</f>
        <v/>
      </c>
      <c r="N97" s="158" t="str">
        <f>IFERROR(INDEX('Jan 2019'!$G$3:$BK$160,MATCH('Buying nGRPs'!$A97,'Jan 2019'!$A$3:$A$157,0),MATCH('Buying nGRPs'!N$9,'Jan 2019'!$G$1:$BK$1,0))/SUMIFS(Summary!$D:$D,Summary!$A:$A,'Buying nGRPs'!$A97),"")</f>
        <v/>
      </c>
      <c r="O97" s="158" t="str">
        <f>IFERROR(INDEX('Jan 2019'!$G$3:$BK$160,MATCH('Buying nGRPs'!$A97,'Jan 2019'!$A$3:$A$157,0),MATCH('Buying nGRPs'!O$9,'Jan 2019'!$G$1:$BK$1,0))/SUMIFS(Summary!$D:$D,Summary!$A:$A,'Buying nGRPs'!$A97),"")</f>
        <v/>
      </c>
      <c r="P97" s="158" t="str">
        <f>IFERROR(INDEX('Jan 2019'!$G$3:$BK$160,MATCH('Buying nGRPs'!$A97,'Jan 2019'!$A$3:$A$157,0),MATCH('Buying nGRPs'!P$9,'Jan 2019'!$G$1:$BK$1,0))/SUMIFS(Summary!$D:$D,Summary!$A:$A,'Buying nGRPs'!$A97),"")</f>
        <v/>
      </c>
      <c r="Q97" s="158" t="str">
        <f>IFERROR(INDEX('Jan 2019'!$G$3:$BK$160,MATCH('Buying nGRPs'!$A97,'Jan 2019'!$A$3:$A$157,0),MATCH('Buying nGRPs'!Q$9,'Jan 2019'!$G$1:$BK$1,0))/SUMIFS(Summary!$D:$D,Summary!$A:$A,'Buying nGRPs'!$A97),"")</f>
        <v/>
      </c>
      <c r="R97" s="158" t="str">
        <f>IFERROR(INDEX('Jan 2019'!$G$3:$BK$160,MATCH('Buying nGRPs'!$A97,'Jan 2019'!$A$3:$A$157,0),MATCH('Buying nGRPs'!R$9,'Jan 2019'!$G$1:$BK$1,0))/SUMIFS(Summary!$D:$D,Summary!$A:$A,'Buying nGRPs'!$A97),"")</f>
        <v/>
      </c>
      <c r="S97" s="158" t="str">
        <f>IFERROR(INDEX('Jan 2019'!$G$3:$BK$160,MATCH('Buying nGRPs'!$A97,'Jan 2019'!$A$3:$A$157,0),MATCH('Buying nGRPs'!S$9,'Jan 2019'!$G$1:$BK$1,0))/SUMIFS(Summary!$D:$D,Summary!$A:$A,'Buying nGRPs'!$A97),"")</f>
        <v/>
      </c>
      <c r="T97" s="158" t="str">
        <f>IFERROR(INDEX('Jan 2019'!$G$3:$BK$160,MATCH('Buying nGRPs'!$A97,'Jan 2019'!$A$3:$A$157,0),MATCH('Buying nGRPs'!T$9,'Jan 2019'!$G$1:$BK$1,0))/SUMIFS(Summary!$D:$D,Summary!$A:$A,'Buying nGRPs'!$A97),"")</f>
        <v/>
      </c>
      <c r="U97" s="158" t="str">
        <f>IFERROR(INDEX('Jan 2019'!$G$3:$BK$160,MATCH('Buying nGRPs'!$A97,'Jan 2019'!$A$3:$A$157,0),MATCH('Buying nGRPs'!U$9,'Jan 2019'!$G$1:$BK$1,0))/SUMIFS(Summary!$D:$D,Summary!$A:$A,'Buying nGRPs'!$A97),"")</f>
        <v/>
      </c>
      <c r="V97" s="158" t="str">
        <f>IFERROR(INDEX('Jan 2019'!$G$3:$BK$160,MATCH('Buying nGRPs'!$A97,'Jan 2019'!$A$3:$A$157,0),MATCH('Buying nGRPs'!V$9,'Jan 2019'!$G$1:$BK$1,0))/SUMIFS(Summary!$D:$D,Summary!$A:$A,'Buying nGRPs'!$A97),"")</f>
        <v/>
      </c>
      <c r="W97" s="158" t="str">
        <f>IFERROR(INDEX('Jan 2019'!$G$3:$BK$160,MATCH('Buying nGRPs'!$A97,'Jan 2019'!$A$3:$A$157,0),MATCH('Buying nGRPs'!W$9,'Jan 2019'!$G$1:$BK$1,0))/SUMIFS(Summary!$D:$D,Summary!$A:$A,'Buying nGRPs'!$A97),"")</f>
        <v/>
      </c>
      <c r="X97" s="158" t="str">
        <f>IFERROR(INDEX('Jan 2019'!$G$3:$BK$160,MATCH('Buying nGRPs'!$A97,'Jan 2019'!$A$3:$A$157,0),MATCH('Buying nGRPs'!X$9,'Jan 2019'!$G$1:$BK$1,0))/SUMIFS(Summary!$D:$D,Summary!$A:$A,'Buying nGRPs'!$A97),"")</f>
        <v/>
      </c>
      <c r="Y97" s="158" t="str">
        <f>IFERROR(INDEX('Jan 2019'!$G$3:$BK$160,MATCH('Buying nGRPs'!$A97,'Jan 2019'!$A$3:$A$157,0),MATCH('Buying nGRPs'!Y$9,'Jan 2019'!$G$1:$BK$1,0))/SUMIFS(Summary!$D:$D,Summary!$A:$A,'Buying nGRPs'!$A97),"")</f>
        <v/>
      </c>
      <c r="Z97" s="158" t="str">
        <f>IFERROR(INDEX('Jan 2019'!$G$3:$BK$160,MATCH('Buying nGRPs'!$A97,'Jan 2019'!$A$3:$A$157,0),MATCH('Buying nGRPs'!Z$9,'Jan 2019'!$G$1:$BK$1,0))/SUMIFS(Summary!$D:$D,Summary!$A:$A,'Buying nGRPs'!$A97),"")</f>
        <v/>
      </c>
      <c r="AA97" s="158" t="str">
        <f>IFERROR(INDEX('Jan 2019'!$G$3:$BK$160,MATCH('Buying nGRPs'!$A97,'Jan 2019'!$A$3:$A$157,0),MATCH('Buying nGRPs'!AA$9,'Jan 2019'!$G$1:$BK$1,0))/SUMIFS(Summary!$D:$D,Summary!$A:$A,'Buying nGRPs'!$A97),"")</f>
        <v/>
      </c>
      <c r="AB97" s="158" t="str">
        <f>IFERROR(INDEX('Jan 2019'!$G$3:$BK$160,MATCH('Buying nGRPs'!$A97,'Jan 2019'!$A$3:$A$157,0),MATCH('Buying nGRPs'!AB$9,'Jan 2019'!$G$1:$BK$1,0))/SUMIFS(Summary!$D:$D,Summary!$A:$A,'Buying nGRPs'!$A97),"")</f>
        <v/>
      </c>
      <c r="AC97" s="158" t="str">
        <f>IFERROR(INDEX('Jan 2019'!$G$3:$BK$160,MATCH('Buying nGRPs'!$A97,'Jan 2019'!$A$3:$A$157,0),MATCH('Buying nGRPs'!AC$9,'Jan 2019'!$G$1:$BK$1,0))/SUMIFS(Summary!$D:$D,Summary!$A:$A,'Buying nGRPs'!$A97),"")</f>
        <v/>
      </c>
      <c r="AD97" s="158" t="str">
        <f>IFERROR(INDEX('Jan 2019'!$G$3:$BK$160,MATCH('Buying nGRPs'!$A97,'Jan 2019'!$A$3:$A$157,0),MATCH('Buying nGRPs'!AD$9,'Jan 2019'!$G$1:$BK$1,0))/SUMIFS(Summary!$D:$D,Summary!$A:$A,'Buying nGRPs'!$A97),"")</f>
        <v/>
      </c>
      <c r="AE97" s="158" t="str">
        <f>IFERROR(INDEX('Jan 2019'!$G$3:$BK$160,MATCH('Buying nGRPs'!$A97,'Jan 2019'!$A$3:$A$157,0),MATCH('Buying nGRPs'!AE$9,'Jan 2019'!$G$1:$BK$1,0))/SUMIFS(Summary!$D:$D,Summary!$A:$A,'Buying nGRPs'!$A97),"")</f>
        <v/>
      </c>
      <c r="AF97" s="158" t="str">
        <f>IFERROR(INDEX('Jan 2019'!$G$3:$BK$160,MATCH('Buying nGRPs'!$A97,'Jan 2019'!$A$3:$A$157,0),MATCH('Buying nGRPs'!AF$9,'Jan 2019'!$G$1:$BK$1,0))/SUMIFS(Summary!$D:$D,Summary!$A:$A,'Buying nGRPs'!$A97),"")</f>
        <v/>
      </c>
      <c r="AG97" s="158" t="str">
        <f>IFERROR(INDEX('Jan 2019'!$G$3:$BK$160,MATCH('Buying nGRPs'!$A97,'Jan 2019'!$A$3:$A$157,0),MATCH('Buying nGRPs'!AG$9,'Jan 2019'!$G$1:$BK$1,0))/SUMIFS(Summary!$D:$D,Summary!$A:$A,'Buying nGRPs'!$A97),"")</f>
        <v/>
      </c>
      <c r="AH97" s="158" t="str">
        <f>IFERROR(INDEX('Jan 2019'!$G$3:$BK$160,MATCH('Buying nGRPs'!$A97,'Jan 2019'!$A$3:$A$157,0),MATCH('Buying nGRPs'!AH$9,'Jan 2019'!$G$1:$BK$1,0))/SUMIFS(Summary!$D:$D,Summary!$A:$A,'Buying nGRPs'!$A97),"")</f>
        <v/>
      </c>
      <c r="AI97" s="158" t="str">
        <f>IFERROR(INDEX('Jan 2019'!$G$3:$BK$160,MATCH('Buying nGRPs'!$A97,'Jan 2019'!$A$3:$A$157,0),MATCH('Buying nGRPs'!AI$9,'Jan 2019'!$G$1:$BK$1,0))/SUMIFS(Summary!$D:$D,Summary!$A:$A,'Buying nGRPs'!$A97),"")</f>
        <v/>
      </c>
      <c r="AJ97" s="158" t="str">
        <f>IFERROR(INDEX('Jan 2019'!$G$3:$BK$160,MATCH('Buying nGRPs'!$A97,'Jan 2019'!$A$3:$A$157,0),MATCH('Buying nGRPs'!AJ$9,'Jan 2019'!$G$1:$BK$1,0))/SUMIFS(Summary!$D:$D,Summary!$A:$A,'Buying nGRPs'!$A97),"")</f>
        <v/>
      </c>
      <c r="AK97" s="158" t="str">
        <f>IFERROR(INDEX('Jan 2019'!$G$3:$BK$160,MATCH('Buying nGRPs'!$A97,'Jan 2019'!$A$3:$A$157,0),MATCH('Buying nGRPs'!AK$9,'Jan 2019'!$G$1:$BK$1,0))/SUMIFS(Summary!$D:$D,Summary!$A:$A,'Buying nGRPs'!$A97),"")</f>
        <v/>
      </c>
      <c r="AL97" s="158" t="str">
        <f>IFERROR(INDEX('Jan 2019'!$G$3:$BK$160,MATCH('Buying nGRPs'!$A97,'Jan 2019'!$A$3:$A$157,0),MATCH('Buying nGRPs'!AL$9,'Jan 2019'!$G$1:$BK$1,0))/SUMIFS(Summary!$D:$D,Summary!$A:$A,'Buying nGRPs'!$A97),"")</f>
        <v/>
      </c>
      <c r="AM97" s="158" t="str">
        <f>IFERROR(INDEX('Jan 2019'!$G$3:$BK$160,MATCH('Buying nGRPs'!$A97,'Jan 2019'!$A$3:$A$157,0),MATCH('Buying nGRPs'!AM$9,'Jan 2019'!$G$1:$BK$1,0))/SUMIFS(Summary!$D:$D,Summary!$A:$A,'Buying nGRPs'!$A97),"")</f>
        <v/>
      </c>
      <c r="AN97" s="158" t="str">
        <f>IFERROR(INDEX('Jan 2019'!$G$3:$BK$160,MATCH('Buying nGRPs'!$A97,'Jan 2019'!$A$3:$A$157,0),MATCH('Buying nGRPs'!AN$9,'Jan 2019'!$G$1:$BK$1,0))/SUMIFS(Summary!$D:$D,Summary!$A:$A,'Buying nGRPs'!$A97),"")</f>
        <v/>
      </c>
      <c r="AO97" s="158" t="str">
        <f>IFERROR(INDEX('Jan 2019'!$G$3:$BK$160,MATCH('Buying nGRPs'!$A97,'Jan 2019'!$A$3:$A$157,0),MATCH('Buying nGRPs'!AO$9,'Jan 2019'!$G$1:$BK$1,0))/SUMIFS(Summary!$D:$D,Summary!$A:$A,'Buying nGRPs'!$A97),"")</f>
        <v/>
      </c>
      <c r="AP97" s="158" t="str">
        <f>IFERROR(INDEX('Jan 2019'!$G$3:$BK$160,MATCH('Buying nGRPs'!$A97,'Jan 2019'!$A$3:$A$157,0),MATCH('Buying nGRPs'!AP$9,'Jan 2019'!$G$1:$BK$1,0))/SUMIFS(Summary!$D:$D,Summary!$A:$A,'Buying nGRPs'!$A97),"")</f>
        <v/>
      </c>
      <c r="AQ97" s="158" t="str">
        <f>IFERROR(INDEX('Jan 2019'!$G$3:$BK$160,MATCH('Buying nGRPs'!$A97,'Jan 2019'!$A$3:$A$157,0),MATCH('Buying nGRPs'!AQ$9,'Jan 2019'!$G$1:$BK$1,0))/SUMIFS(Summary!$D:$D,Summary!$A:$A,'Buying nGRPs'!$A97),"")</f>
        <v/>
      </c>
      <c r="AR97" s="158" t="str">
        <f>IFERROR(INDEX('Jan 2019'!$G$3:$BK$160,MATCH('Buying nGRPs'!$A97,'Jan 2019'!$A$3:$A$157,0),MATCH('Buying nGRPs'!AR$9,'Jan 2019'!$G$1:$BK$1,0))/SUMIFS(Summary!$D:$D,Summary!$A:$A,'Buying nGRPs'!$A97),"")</f>
        <v/>
      </c>
      <c r="AS97" s="158" t="str">
        <f>IFERROR(INDEX('Jan 2019'!$G$3:$BK$160,MATCH('Buying nGRPs'!$A97,'Jan 2019'!$A$3:$A$157,0),MATCH('Buying nGRPs'!AS$9,'Jan 2019'!$G$1:$BK$1,0))/SUMIFS(Summary!$D:$D,Summary!$A:$A,'Buying nGRPs'!$A97),"")</f>
        <v/>
      </c>
      <c r="AT97" s="158" t="str">
        <f>IFERROR(INDEX('Jan 2019'!$G$3:$BK$160,MATCH('Buying nGRPs'!$A97,'Jan 2019'!$A$3:$A$157,0),MATCH('Buying nGRPs'!AT$9,'Jan 2019'!$G$1:$BK$1,0))/SUMIFS(Summary!$D:$D,Summary!$A:$A,'Buying nGRPs'!$A97),"")</f>
        <v/>
      </c>
      <c r="AU97" s="158" t="str">
        <f>IFERROR(INDEX('Jan 2019'!$G$3:$BK$160,MATCH('Buying nGRPs'!$A97,'Jan 2019'!$A$3:$A$157,0),MATCH('Buying nGRPs'!AU$9,'Jan 2019'!$G$1:$BK$1,0))/SUMIFS(Summary!$D:$D,Summary!$A:$A,'Buying nGRPs'!$A97),"")</f>
        <v/>
      </c>
      <c r="AV97" s="158" t="str">
        <f>IFERROR(INDEX('Jan 2019'!$G$3:$BK$160,MATCH('Buying nGRPs'!$A97,'Jan 2019'!$A$3:$A$157,0),MATCH('Buying nGRPs'!AV$9,'Jan 2019'!$G$1:$BK$1,0))/SUMIFS(Summary!$D:$D,Summary!$A:$A,'Buying nGRPs'!$A97),"")</f>
        <v/>
      </c>
      <c r="AW97" s="158" t="str">
        <f>IFERROR(INDEX('Jan 2019'!$G$3:$BK$160,MATCH('Buying nGRPs'!$A97,'Jan 2019'!$A$3:$A$157,0),MATCH('Buying nGRPs'!AW$9,'Jan 2019'!$G$1:$BK$1,0))/SUMIFS(Summary!$D:$D,Summary!$A:$A,'Buying nGRPs'!$A97),"")</f>
        <v/>
      </c>
      <c r="AX97" s="158" t="str">
        <f>IFERROR(INDEX('Jan 2019'!$G$3:$BK$160,MATCH('Buying nGRPs'!$A97,'Jan 2019'!$A$3:$A$157,0),MATCH('Buying nGRPs'!AX$9,'Jan 2019'!$G$1:$BK$1,0))/SUMIFS(Summary!$D:$D,Summary!$A:$A,'Buying nGRPs'!$A97),"")</f>
        <v/>
      </c>
      <c r="AY97" s="158" t="str">
        <f>IFERROR(INDEX('Jan 2019'!$G$3:$BK$160,MATCH('Buying nGRPs'!$A97,'Jan 2019'!$A$3:$A$157,0),MATCH('Buying nGRPs'!AY$9,'Jan 2019'!$G$1:$BK$1,0))/SUMIFS(Summary!$D:$D,Summary!$A:$A,'Buying nGRPs'!$A97),"")</f>
        <v/>
      </c>
      <c r="AZ97" s="158" t="str">
        <f>IFERROR(INDEX('Jan 2019'!$G$3:$BK$160,MATCH('Buying nGRPs'!$A97,'Jan 2019'!$A$3:$A$157,0),MATCH('Buying nGRPs'!AZ$9,'Jan 2019'!$G$1:$BK$1,0))/SUMIFS(Summary!$D:$D,Summary!$A:$A,'Buying nGRPs'!$A97),"")</f>
        <v/>
      </c>
      <c r="BA97" s="158" t="str">
        <f>IFERROR(INDEX('Jan 2019'!$G$3:$BK$160,MATCH('Buying nGRPs'!$A97,'Jan 2019'!$A$3:$A$157,0),MATCH('Buying nGRPs'!BA$9,'Jan 2019'!$G$1:$BK$1,0))/SUMIFS(Summary!$D:$D,Summary!$A:$A,'Buying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IFERROR(INDEX('Jan 2019'!$G$3:$BK$160,MATCH('Buying nGRPs'!$A98,'Jan 2019'!$A$3:$A$157,0),MATCH('Buying nGRPs'!G$9,'Jan 2019'!$G$1:$BK$1,0))/SUMIFS(Summary!$D:$D,Summary!$A:$A,'Buying nGRPs'!$A98),"")</f>
        <v/>
      </c>
      <c r="H98" s="158" t="str">
        <f>IFERROR(INDEX('Jan 2019'!$G$3:$BK$160,MATCH('Buying nGRPs'!$A98,'Jan 2019'!$A$3:$A$157,0),MATCH('Buying nGRPs'!H$9,'Jan 2019'!$G$1:$BK$1,0))/SUMIFS(Summary!$D:$D,Summary!$A:$A,'Buying nGRPs'!$A98),"")</f>
        <v/>
      </c>
      <c r="I98" s="158" t="str">
        <f>IFERROR(INDEX('Jan 2019'!$G$3:$BK$160,MATCH('Buying nGRPs'!$A98,'Jan 2019'!$A$3:$A$157,0),MATCH('Buying nGRPs'!I$9,'Jan 2019'!$G$1:$BK$1,0))/SUMIFS(Summary!$D:$D,Summary!$A:$A,'Buying nGRPs'!$A98),"")</f>
        <v/>
      </c>
      <c r="J98" s="158">
        <f>IFERROR(INDEX('Jan 2019'!$G$3:$BK$160,MATCH('Buying nGRPs'!$A98,'Jan 2019'!$A$3:$A$157,0),MATCH('Buying nGRPs'!J$9,'Jan 2019'!$G$1:$BK$1,0))/SUMIFS(Summary!$D:$D,Summary!$A:$A,'Buying nGRPs'!$A98),"")</f>
        <v>0</v>
      </c>
      <c r="K98" s="158" t="str">
        <f>IFERROR(INDEX('Jan 2019'!$G$3:$BK$160,MATCH('Buying nGRPs'!$A98,'Jan 2019'!$A$3:$A$157,0),MATCH('Buying nGRPs'!K$9,'Jan 2019'!$G$1:$BK$1,0))/SUMIFS(Summary!$D:$D,Summary!$A:$A,'Buying nGRPs'!$A98),"")</f>
        <v/>
      </c>
      <c r="L98" s="158" t="str">
        <f>IFERROR(INDEX('Jan 2019'!$G$3:$BK$160,MATCH('Buying nGRPs'!$A98,'Jan 2019'!$A$3:$A$157,0),MATCH('Buying nGRPs'!L$9,'Jan 2019'!$G$1:$BK$1,0))/SUMIFS(Summary!$D:$D,Summary!$A:$A,'Buying nGRPs'!$A98),"")</f>
        <v/>
      </c>
      <c r="M98" s="158" t="str">
        <f>IFERROR(INDEX('Jan 2019'!$G$3:$BK$160,MATCH('Buying nGRPs'!$A98,'Jan 2019'!$A$3:$A$157,0),MATCH('Buying nGRPs'!M$9,'Jan 2019'!$G$1:$BK$1,0))/SUMIFS(Summary!$D:$D,Summary!$A:$A,'Buying nGRPs'!$A98),"")</f>
        <v/>
      </c>
      <c r="N98" s="158" t="str">
        <f>IFERROR(INDEX('Jan 2019'!$G$3:$BK$160,MATCH('Buying nGRPs'!$A98,'Jan 2019'!$A$3:$A$157,0),MATCH('Buying nGRPs'!N$9,'Jan 2019'!$G$1:$BK$1,0))/SUMIFS(Summary!$D:$D,Summary!$A:$A,'Buying nGRPs'!$A98),"")</f>
        <v/>
      </c>
      <c r="O98" s="158" t="str">
        <f>IFERROR(INDEX('Jan 2019'!$G$3:$BK$160,MATCH('Buying nGRPs'!$A98,'Jan 2019'!$A$3:$A$157,0),MATCH('Buying nGRPs'!O$9,'Jan 2019'!$G$1:$BK$1,0))/SUMIFS(Summary!$D:$D,Summary!$A:$A,'Buying nGRPs'!$A98),"")</f>
        <v/>
      </c>
      <c r="P98" s="158" t="str">
        <f>IFERROR(INDEX('Jan 2019'!$G$3:$BK$160,MATCH('Buying nGRPs'!$A98,'Jan 2019'!$A$3:$A$157,0),MATCH('Buying nGRPs'!P$9,'Jan 2019'!$G$1:$BK$1,0))/SUMIFS(Summary!$D:$D,Summary!$A:$A,'Buying nGRPs'!$A98),"")</f>
        <v/>
      </c>
      <c r="Q98" s="158" t="str">
        <f>IFERROR(INDEX('Jan 2019'!$G$3:$BK$160,MATCH('Buying nGRPs'!$A98,'Jan 2019'!$A$3:$A$157,0),MATCH('Buying nGRPs'!Q$9,'Jan 2019'!$G$1:$BK$1,0))/SUMIFS(Summary!$D:$D,Summary!$A:$A,'Buying nGRPs'!$A98),"")</f>
        <v/>
      </c>
      <c r="R98" s="158" t="str">
        <f>IFERROR(INDEX('Jan 2019'!$G$3:$BK$160,MATCH('Buying nGRPs'!$A98,'Jan 2019'!$A$3:$A$157,0),MATCH('Buying nGRPs'!R$9,'Jan 2019'!$G$1:$BK$1,0))/SUMIFS(Summary!$D:$D,Summary!$A:$A,'Buying nGRPs'!$A98),"")</f>
        <v/>
      </c>
      <c r="S98" s="158" t="str">
        <f>IFERROR(INDEX('Jan 2019'!$G$3:$BK$160,MATCH('Buying nGRPs'!$A98,'Jan 2019'!$A$3:$A$157,0),MATCH('Buying nGRPs'!S$9,'Jan 2019'!$G$1:$BK$1,0))/SUMIFS(Summary!$D:$D,Summary!$A:$A,'Buying nGRPs'!$A98),"")</f>
        <v/>
      </c>
      <c r="T98" s="158" t="str">
        <f>IFERROR(INDEX('Jan 2019'!$G$3:$BK$160,MATCH('Buying nGRPs'!$A98,'Jan 2019'!$A$3:$A$157,0),MATCH('Buying nGRPs'!T$9,'Jan 2019'!$G$1:$BK$1,0))/SUMIFS(Summary!$D:$D,Summary!$A:$A,'Buying nGRPs'!$A98),"")</f>
        <v/>
      </c>
      <c r="U98" s="158" t="str">
        <f>IFERROR(INDEX('Jan 2019'!$G$3:$BK$160,MATCH('Buying nGRPs'!$A98,'Jan 2019'!$A$3:$A$157,0),MATCH('Buying nGRPs'!U$9,'Jan 2019'!$G$1:$BK$1,0))/SUMIFS(Summary!$D:$D,Summary!$A:$A,'Buying nGRPs'!$A98),"")</f>
        <v/>
      </c>
      <c r="V98" s="158" t="str">
        <f>IFERROR(INDEX('Jan 2019'!$G$3:$BK$160,MATCH('Buying nGRPs'!$A98,'Jan 2019'!$A$3:$A$157,0),MATCH('Buying nGRPs'!V$9,'Jan 2019'!$G$1:$BK$1,0))/SUMIFS(Summary!$D:$D,Summary!$A:$A,'Buying nGRPs'!$A98),"")</f>
        <v/>
      </c>
      <c r="W98" s="158" t="str">
        <f>IFERROR(INDEX('Jan 2019'!$G$3:$BK$160,MATCH('Buying nGRPs'!$A98,'Jan 2019'!$A$3:$A$157,0),MATCH('Buying nGRPs'!W$9,'Jan 2019'!$G$1:$BK$1,0))/SUMIFS(Summary!$D:$D,Summary!$A:$A,'Buying nGRPs'!$A98),"")</f>
        <v/>
      </c>
      <c r="X98" s="158" t="str">
        <f>IFERROR(INDEX('Jan 2019'!$G$3:$BK$160,MATCH('Buying nGRPs'!$A98,'Jan 2019'!$A$3:$A$157,0),MATCH('Buying nGRPs'!X$9,'Jan 2019'!$G$1:$BK$1,0))/SUMIFS(Summary!$D:$D,Summary!$A:$A,'Buying nGRPs'!$A98),"")</f>
        <v/>
      </c>
      <c r="Y98" s="158" t="str">
        <f>IFERROR(INDEX('Jan 2019'!$G$3:$BK$160,MATCH('Buying nGRPs'!$A98,'Jan 2019'!$A$3:$A$157,0),MATCH('Buying nGRPs'!Y$9,'Jan 2019'!$G$1:$BK$1,0))/SUMIFS(Summary!$D:$D,Summary!$A:$A,'Buying nGRPs'!$A98),"")</f>
        <v/>
      </c>
      <c r="Z98" s="158" t="str">
        <f>IFERROR(INDEX('Jan 2019'!$G$3:$BK$160,MATCH('Buying nGRPs'!$A98,'Jan 2019'!$A$3:$A$157,0),MATCH('Buying nGRPs'!Z$9,'Jan 2019'!$G$1:$BK$1,0))/SUMIFS(Summary!$D:$D,Summary!$A:$A,'Buying nGRPs'!$A98),"")</f>
        <v/>
      </c>
      <c r="AA98" s="158" t="str">
        <f>IFERROR(INDEX('Jan 2019'!$G$3:$BK$160,MATCH('Buying nGRPs'!$A98,'Jan 2019'!$A$3:$A$157,0),MATCH('Buying nGRPs'!AA$9,'Jan 2019'!$G$1:$BK$1,0))/SUMIFS(Summary!$D:$D,Summary!$A:$A,'Buying nGRPs'!$A98),"")</f>
        <v/>
      </c>
      <c r="AB98" s="158" t="str">
        <f>IFERROR(INDEX('Jan 2019'!$G$3:$BK$160,MATCH('Buying nGRPs'!$A98,'Jan 2019'!$A$3:$A$157,0),MATCH('Buying nGRPs'!AB$9,'Jan 2019'!$G$1:$BK$1,0))/SUMIFS(Summary!$D:$D,Summary!$A:$A,'Buying nGRPs'!$A98),"")</f>
        <v/>
      </c>
      <c r="AC98" s="158">
        <f>IFERROR(INDEX('Jan 2019'!$G$3:$BK$160,MATCH('Buying nGRPs'!$A98,'Jan 2019'!$A$3:$A$157,0),MATCH('Buying nGRPs'!AC$9,'Jan 2019'!$G$1:$BK$1,0))/SUMIFS(Summary!$D:$D,Summary!$A:$A,'Buying nGRPs'!$A98),"")</f>
        <v>0</v>
      </c>
      <c r="AD98" s="158">
        <f>IFERROR(INDEX('Jan 2019'!$G$3:$BK$160,MATCH('Buying nGRPs'!$A98,'Jan 2019'!$A$3:$A$157,0),MATCH('Buying nGRPs'!AD$9,'Jan 2019'!$G$1:$BK$1,0))/SUMIFS(Summary!$D:$D,Summary!$A:$A,'Buying nGRPs'!$A98),"")</f>
        <v>0</v>
      </c>
      <c r="AE98" s="158" t="str">
        <f>IFERROR(INDEX('Jan 2019'!$G$3:$BK$160,MATCH('Buying nGRPs'!$A98,'Jan 2019'!$A$3:$A$157,0),MATCH('Buying nGRPs'!AE$9,'Jan 2019'!$G$1:$BK$1,0))/SUMIFS(Summary!$D:$D,Summary!$A:$A,'Buying nGRPs'!$A98),"")</f>
        <v/>
      </c>
      <c r="AF98" s="158" t="str">
        <f>IFERROR(INDEX('Jan 2019'!$G$3:$BK$160,MATCH('Buying nGRPs'!$A98,'Jan 2019'!$A$3:$A$157,0),MATCH('Buying nGRPs'!AF$9,'Jan 2019'!$G$1:$BK$1,0))/SUMIFS(Summary!$D:$D,Summary!$A:$A,'Buying nGRPs'!$A98),"")</f>
        <v/>
      </c>
      <c r="AG98" s="158" t="str">
        <f>IFERROR(INDEX('Jan 2019'!$G$3:$BK$160,MATCH('Buying nGRPs'!$A98,'Jan 2019'!$A$3:$A$157,0),MATCH('Buying nGRPs'!AG$9,'Jan 2019'!$G$1:$BK$1,0))/SUMIFS(Summary!$D:$D,Summary!$A:$A,'Buying nGRPs'!$A98),"")</f>
        <v/>
      </c>
      <c r="AH98" s="158">
        <f>IFERROR(INDEX('Jan 2019'!$G$3:$BK$160,MATCH('Buying nGRPs'!$A98,'Jan 2019'!$A$3:$A$157,0),MATCH('Buying nGRPs'!AH$9,'Jan 2019'!$G$1:$BK$1,0))/SUMIFS(Summary!$D:$D,Summary!$A:$A,'Buying nGRPs'!$A98),"")</f>
        <v>0</v>
      </c>
      <c r="AI98" s="158" t="str">
        <f>IFERROR(INDEX('Jan 2019'!$G$3:$BK$160,MATCH('Buying nGRPs'!$A98,'Jan 2019'!$A$3:$A$157,0),MATCH('Buying nGRPs'!AI$9,'Jan 2019'!$G$1:$BK$1,0))/SUMIFS(Summary!$D:$D,Summary!$A:$A,'Buying nGRPs'!$A98),"")</f>
        <v/>
      </c>
      <c r="AJ98" s="158" t="str">
        <f>IFERROR(INDEX('Jan 2019'!$G$3:$BK$160,MATCH('Buying nGRPs'!$A98,'Jan 2019'!$A$3:$A$157,0),MATCH('Buying nGRPs'!AJ$9,'Jan 2019'!$G$1:$BK$1,0))/SUMIFS(Summary!$D:$D,Summary!$A:$A,'Buying nGRPs'!$A98),"")</f>
        <v/>
      </c>
      <c r="AK98" s="158">
        <f>IFERROR(INDEX('Jan 2019'!$G$3:$BK$160,MATCH('Buying nGRPs'!$A98,'Jan 2019'!$A$3:$A$157,0),MATCH('Buying nGRPs'!AK$9,'Jan 2019'!$G$1:$BK$1,0))/SUMIFS(Summary!$D:$D,Summary!$A:$A,'Buying nGRPs'!$A98),"")</f>
        <v>0</v>
      </c>
      <c r="AL98" s="158">
        <f>IFERROR(INDEX('Jan 2019'!$G$3:$BK$160,MATCH('Buying nGRPs'!$A98,'Jan 2019'!$A$3:$A$157,0),MATCH('Buying nGRPs'!AL$9,'Jan 2019'!$G$1:$BK$1,0))/SUMIFS(Summary!$D:$D,Summary!$A:$A,'Buying nGRPs'!$A98),"")</f>
        <v>0</v>
      </c>
      <c r="AM98" s="158" t="str">
        <f>IFERROR(INDEX('Jan 2019'!$G$3:$BK$160,MATCH('Buying nGRPs'!$A98,'Jan 2019'!$A$3:$A$157,0),MATCH('Buying nGRPs'!AM$9,'Jan 2019'!$G$1:$BK$1,0))/SUMIFS(Summary!$D:$D,Summary!$A:$A,'Buying nGRPs'!$A98),"")</f>
        <v/>
      </c>
      <c r="AN98" s="158">
        <f>IFERROR(INDEX('Jan 2019'!$G$3:$BK$160,MATCH('Buying nGRPs'!$A98,'Jan 2019'!$A$3:$A$157,0),MATCH('Buying nGRPs'!AN$9,'Jan 2019'!$G$1:$BK$1,0))/SUMIFS(Summary!$D:$D,Summary!$A:$A,'Buying nGRPs'!$A98),"")</f>
        <v>0</v>
      </c>
      <c r="AO98" s="158">
        <f>IFERROR(INDEX('Jan 2019'!$G$3:$BK$160,MATCH('Buying nGRPs'!$A98,'Jan 2019'!$A$3:$A$157,0),MATCH('Buying nGRPs'!AO$9,'Jan 2019'!$G$1:$BK$1,0))/SUMIFS(Summary!$D:$D,Summary!$A:$A,'Buying nGRPs'!$A98),"")</f>
        <v>0</v>
      </c>
      <c r="AP98" s="158" t="str">
        <f>IFERROR(INDEX('Jan 2019'!$G$3:$BK$160,MATCH('Buying nGRPs'!$A98,'Jan 2019'!$A$3:$A$157,0),MATCH('Buying nGRPs'!AP$9,'Jan 2019'!$G$1:$BK$1,0))/SUMIFS(Summary!$D:$D,Summary!$A:$A,'Buying nGRPs'!$A98),"")</f>
        <v/>
      </c>
      <c r="AQ98" s="158" t="str">
        <f>IFERROR(INDEX('Jan 2019'!$G$3:$BK$160,MATCH('Buying nGRPs'!$A98,'Jan 2019'!$A$3:$A$157,0),MATCH('Buying nGRPs'!AQ$9,'Jan 2019'!$G$1:$BK$1,0))/SUMIFS(Summary!$D:$D,Summary!$A:$A,'Buying nGRPs'!$A98),"")</f>
        <v/>
      </c>
      <c r="AR98" s="158">
        <f>IFERROR(INDEX('Jan 2019'!$G$3:$BK$160,MATCH('Buying nGRPs'!$A98,'Jan 2019'!$A$3:$A$157,0),MATCH('Buying nGRPs'!AR$9,'Jan 2019'!$G$1:$BK$1,0))/SUMIFS(Summary!$D:$D,Summary!$A:$A,'Buying nGRPs'!$A98),"")</f>
        <v>0</v>
      </c>
      <c r="AS98" s="158" t="str">
        <f>IFERROR(INDEX('Jan 2019'!$G$3:$BK$160,MATCH('Buying nGRPs'!$A98,'Jan 2019'!$A$3:$A$157,0),MATCH('Buying nGRPs'!AS$9,'Jan 2019'!$G$1:$BK$1,0))/SUMIFS(Summary!$D:$D,Summary!$A:$A,'Buying nGRPs'!$A98),"")</f>
        <v/>
      </c>
      <c r="AT98" s="158" t="str">
        <f>IFERROR(INDEX('Jan 2019'!$G$3:$BK$160,MATCH('Buying nGRPs'!$A98,'Jan 2019'!$A$3:$A$157,0),MATCH('Buying nGRPs'!AT$9,'Jan 2019'!$G$1:$BK$1,0))/SUMIFS(Summary!$D:$D,Summary!$A:$A,'Buying nGRPs'!$A98),"")</f>
        <v/>
      </c>
      <c r="AU98" s="158" t="str">
        <f>IFERROR(INDEX('Jan 2019'!$G$3:$BK$160,MATCH('Buying nGRPs'!$A98,'Jan 2019'!$A$3:$A$157,0),MATCH('Buying nGRPs'!AU$9,'Jan 2019'!$G$1:$BK$1,0))/SUMIFS(Summary!$D:$D,Summary!$A:$A,'Buying nGRPs'!$A98),"")</f>
        <v/>
      </c>
      <c r="AV98" s="158" t="str">
        <f>IFERROR(INDEX('Jan 2019'!$G$3:$BK$160,MATCH('Buying nGRPs'!$A98,'Jan 2019'!$A$3:$A$157,0),MATCH('Buying nGRPs'!AV$9,'Jan 2019'!$G$1:$BK$1,0))/SUMIFS(Summary!$D:$D,Summary!$A:$A,'Buying nGRPs'!$A98),"")</f>
        <v/>
      </c>
      <c r="AW98" s="158" t="str">
        <f>IFERROR(INDEX('Jan 2019'!$G$3:$BK$160,MATCH('Buying nGRPs'!$A98,'Jan 2019'!$A$3:$A$157,0),MATCH('Buying nGRPs'!AW$9,'Jan 2019'!$G$1:$BK$1,0))/SUMIFS(Summary!$D:$D,Summary!$A:$A,'Buying nGRPs'!$A98),"")</f>
        <v/>
      </c>
      <c r="AX98" s="158">
        <f>IFERROR(INDEX('Jan 2019'!$G$3:$BK$160,MATCH('Buying nGRPs'!$A98,'Jan 2019'!$A$3:$A$157,0),MATCH('Buying nGRPs'!AX$9,'Jan 2019'!$G$1:$BK$1,0))/SUMIFS(Summary!$D:$D,Summary!$A:$A,'Buying nGRPs'!$A98),"")</f>
        <v>0</v>
      </c>
      <c r="AY98" s="158">
        <f>IFERROR(INDEX('Jan 2019'!$G$3:$BK$160,MATCH('Buying nGRPs'!$A98,'Jan 2019'!$A$3:$A$157,0),MATCH('Buying nGRPs'!AY$9,'Jan 2019'!$G$1:$BK$1,0))/SUMIFS(Summary!$D:$D,Summary!$A:$A,'Buying nGRPs'!$A98),"")</f>
        <v>0</v>
      </c>
      <c r="AZ98" s="158">
        <f>IFERROR(INDEX('Jan 2019'!$G$3:$BK$160,MATCH('Buying nGRPs'!$A98,'Jan 2019'!$A$3:$A$157,0),MATCH('Buying nGRPs'!AZ$9,'Jan 2019'!$G$1:$BK$1,0))/SUMIFS(Summary!$D:$D,Summary!$A:$A,'Buying nGRPs'!$A98),"")</f>
        <v>0</v>
      </c>
      <c r="BA98" s="158">
        <f>IFERROR(INDEX('Jan 2019'!$G$3:$BK$160,MATCH('Buying nGRPs'!$A98,'Jan 2019'!$A$3:$A$157,0),MATCH('Buying nGRPs'!BA$9,'Jan 2019'!$G$1:$BK$1,0))/SUMIFS(Summary!$D:$D,Summary!$A:$A,'Buying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IFERROR(INDEX('Jan 2019'!$G$3:$BK$160,MATCH('Buying nGRPs'!$A99,'Jan 2019'!$A$3:$A$157,0),MATCH('Buying nGRPs'!G$9,'Jan 2019'!$G$1:$BK$1,0))/SUMIFS(Summary!$D:$D,Summary!$A:$A,'Buying nGRPs'!$A99),"")</f>
        <v/>
      </c>
      <c r="H99" s="158" t="str">
        <f>IFERROR(INDEX('Jan 2019'!$G$3:$BK$160,MATCH('Buying nGRPs'!$A99,'Jan 2019'!$A$3:$A$157,0),MATCH('Buying nGRPs'!H$9,'Jan 2019'!$G$1:$BK$1,0))/SUMIFS(Summary!$D:$D,Summary!$A:$A,'Buying nGRPs'!$A99),"")</f>
        <v/>
      </c>
      <c r="I99" s="158" t="str">
        <f>IFERROR(INDEX('Jan 2019'!$G$3:$BK$160,MATCH('Buying nGRPs'!$A99,'Jan 2019'!$A$3:$A$157,0),MATCH('Buying nGRPs'!I$9,'Jan 2019'!$G$1:$BK$1,0))/SUMIFS(Summary!$D:$D,Summary!$A:$A,'Buying nGRPs'!$A99),"")</f>
        <v/>
      </c>
      <c r="J99" s="158" t="str">
        <f>IFERROR(INDEX('Jan 2019'!$G$3:$BK$160,MATCH('Buying nGRPs'!$A99,'Jan 2019'!$A$3:$A$157,0),MATCH('Buying nGRPs'!J$9,'Jan 2019'!$G$1:$BK$1,0))/SUMIFS(Summary!$D:$D,Summary!$A:$A,'Buying nGRPs'!$A99),"")</f>
        <v/>
      </c>
      <c r="K99" s="158" t="str">
        <f>IFERROR(INDEX('Jan 2019'!$G$3:$BK$160,MATCH('Buying nGRPs'!$A99,'Jan 2019'!$A$3:$A$157,0),MATCH('Buying nGRPs'!K$9,'Jan 2019'!$G$1:$BK$1,0))/SUMIFS(Summary!$D:$D,Summary!$A:$A,'Buying nGRPs'!$A99),"")</f>
        <v/>
      </c>
      <c r="L99" s="158" t="str">
        <f>IFERROR(INDEX('Jan 2019'!$G$3:$BK$160,MATCH('Buying nGRPs'!$A99,'Jan 2019'!$A$3:$A$157,0),MATCH('Buying nGRPs'!L$9,'Jan 2019'!$G$1:$BK$1,0))/SUMIFS(Summary!$D:$D,Summary!$A:$A,'Buying nGRPs'!$A99),"")</f>
        <v/>
      </c>
      <c r="M99" s="158" t="str">
        <f>IFERROR(INDEX('Jan 2019'!$G$3:$BK$160,MATCH('Buying nGRPs'!$A99,'Jan 2019'!$A$3:$A$157,0),MATCH('Buying nGRPs'!M$9,'Jan 2019'!$G$1:$BK$1,0))/SUMIFS(Summary!$D:$D,Summary!$A:$A,'Buying nGRPs'!$A99),"")</f>
        <v/>
      </c>
      <c r="N99" s="158" t="str">
        <f>IFERROR(INDEX('Jan 2019'!$G$3:$BK$160,MATCH('Buying nGRPs'!$A99,'Jan 2019'!$A$3:$A$157,0),MATCH('Buying nGRPs'!N$9,'Jan 2019'!$G$1:$BK$1,0))/SUMIFS(Summary!$D:$D,Summary!$A:$A,'Buying nGRPs'!$A99),"")</f>
        <v/>
      </c>
      <c r="O99" s="158" t="str">
        <f>IFERROR(INDEX('Jan 2019'!$G$3:$BK$160,MATCH('Buying nGRPs'!$A99,'Jan 2019'!$A$3:$A$157,0),MATCH('Buying nGRPs'!O$9,'Jan 2019'!$G$1:$BK$1,0))/SUMIFS(Summary!$D:$D,Summary!$A:$A,'Buying nGRPs'!$A99),"")</f>
        <v/>
      </c>
      <c r="P99" s="158" t="str">
        <f>IFERROR(INDEX('Jan 2019'!$G$3:$BK$160,MATCH('Buying nGRPs'!$A99,'Jan 2019'!$A$3:$A$157,0),MATCH('Buying nGRPs'!P$9,'Jan 2019'!$G$1:$BK$1,0))/SUMIFS(Summary!$D:$D,Summary!$A:$A,'Buying nGRPs'!$A99),"")</f>
        <v/>
      </c>
      <c r="Q99" s="158" t="str">
        <f>IFERROR(INDEX('Jan 2019'!$G$3:$BK$160,MATCH('Buying nGRPs'!$A99,'Jan 2019'!$A$3:$A$157,0),MATCH('Buying nGRPs'!Q$9,'Jan 2019'!$G$1:$BK$1,0))/SUMIFS(Summary!$D:$D,Summary!$A:$A,'Buying nGRPs'!$A99),"")</f>
        <v/>
      </c>
      <c r="R99" s="158" t="str">
        <f>IFERROR(INDEX('Jan 2019'!$G$3:$BK$160,MATCH('Buying nGRPs'!$A99,'Jan 2019'!$A$3:$A$157,0),MATCH('Buying nGRPs'!R$9,'Jan 2019'!$G$1:$BK$1,0))/SUMIFS(Summary!$D:$D,Summary!$A:$A,'Buying nGRPs'!$A99),"")</f>
        <v/>
      </c>
      <c r="S99" s="158" t="str">
        <f>IFERROR(INDEX('Jan 2019'!$G$3:$BK$160,MATCH('Buying nGRPs'!$A99,'Jan 2019'!$A$3:$A$157,0),MATCH('Buying nGRPs'!S$9,'Jan 2019'!$G$1:$BK$1,0))/SUMIFS(Summary!$D:$D,Summary!$A:$A,'Buying nGRPs'!$A99),"")</f>
        <v/>
      </c>
      <c r="T99" s="158" t="str">
        <f>IFERROR(INDEX('Jan 2019'!$G$3:$BK$160,MATCH('Buying nGRPs'!$A99,'Jan 2019'!$A$3:$A$157,0),MATCH('Buying nGRPs'!T$9,'Jan 2019'!$G$1:$BK$1,0))/SUMIFS(Summary!$D:$D,Summary!$A:$A,'Buying nGRPs'!$A99),"")</f>
        <v/>
      </c>
      <c r="U99" s="158" t="str">
        <f>IFERROR(INDEX('Jan 2019'!$G$3:$BK$160,MATCH('Buying nGRPs'!$A99,'Jan 2019'!$A$3:$A$157,0),MATCH('Buying nGRPs'!U$9,'Jan 2019'!$G$1:$BK$1,0))/SUMIFS(Summary!$D:$D,Summary!$A:$A,'Buying nGRPs'!$A99),"")</f>
        <v/>
      </c>
      <c r="V99" s="158" t="str">
        <f>IFERROR(INDEX('Jan 2019'!$G$3:$BK$160,MATCH('Buying nGRPs'!$A99,'Jan 2019'!$A$3:$A$157,0),MATCH('Buying nGRPs'!V$9,'Jan 2019'!$G$1:$BK$1,0))/SUMIFS(Summary!$D:$D,Summary!$A:$A,'Buying nGRPs'!$A99),"")</f>
        <v/>
      </c>
      <c r="W99" s="158" t="str">
        <f>IFERROR(INDEX('Jan 2019'!$G$3:$BK$160,MATCH('Buying nGRPs'!$A99,'Jan 2019'!$A$3:$A$157,0),MATCH('Buying nGRPs'!W$9,'Jan 2019'!$G$1:$BK$1,0))/SUMIFS(Summary!$D:$D,Summary!$A:$A,'Buying nGRPs'!$A99),"")</f>
        <v/>
      </c>
      <c r="X99" s="158" t="str">
        <f>IFERROR(INDEX('Jan 2019'!$G$3:$BK$160,MATCH('Buying nGRPs'!$A99,'Jan 2019'!$A$3:$A$157,0),MATCH('Buying nGRPs'!X$9,'Jan 2019'!$G$1:$BK$1,0))/SUMIFS(Summary!$D:$D,Summary!$A:$A,'Buying nGRPs'!$A99),"")</f>
        <v/>
      </c>
      <c r="Y99" s="158" t="str">
        <f>IFERROR(INDEX('Jan 2019'!$G$3:$BK$160,MATCH('Buying nGRPs'!$A99,'Jan 2019'!$A$3:$A$157,0),MATCH('Buying nGRPs'!Y$9,'Jan 2019'!$G$1:$BK$1,0))/SUMIFS(Summary!$D:$D,Summary!$A:$A,'Buying nGRPs'!$A99),"")</f>
        <v/>
      </c>
      <c r="Z99" s="158" t="str">
        <f>IFERROR(INDEX('Jan 2019'!$G$3:$BK$160,MATCH('Buying nGRPs'!$A99,'Jan 2019'!$A$3:$A$157,0),MATCH('Buying nGRPs'!Z$9,'Jan 2019'!$G$1:$BK$1,0))/SUMIFS(Summary!$D:$D,Summary!$A:$A,'Buying nGRPs'!$A99),"")</f>
        <v/>
      </c>
      <c r="AA99" s="158" t="str">
        <f>IFERROR(INDEX('Jan 2019'!$G$3:$BK$160,MATCH('Buying nGRPs'!$A99,'Jan 2019'!$A$3:$A$157,0),MATCH('Buying nGRPs'!AA$9,'Jan 2019'!$G$1:$BK$1,0))/SUMIFS(Summary!$D:$D,Summary!$A:$A,'Buying nGRPs'!$A99),"")</f>
        <v/>
      </c>
      <c r="AB99" s="158" t="str">
        <f>IFERROR(INDEX('Jan 2019'!$G$3:$BK$160,MATCH('Buying nGRPs'!$A99,'Jan 2019'!$A$3:$A$157,0),MATCH('Buying nGRPs'!AB$9,'Jan 2019'!$G$1:$BK$1,0))/SUMIFS(Summary!$D:$D,Summary!$A:$A,'Buying nGRPs'!$A99),"")</f>
        <v/>
      </c>
      <c r="AC99" s="158" t="str">
        <f>IFERROR(INDEX('Jan 2019'!$G$3:$BK$160,MATCH('Buying nGRPs'!$A99,'Jan 2019'!$A$3:$A$157,0),MATCH('Buying nGRPs'!AC$9,'Jan 2019'!$G$1:$BK$1,0))/SUMIFS(Summary!$D:$D,Summary!$A:$A,'Buying nGRPs'!$A99),"")</f>
        <v/>
      </c>
      <c r="AD99" s="158" t="str">
        <f>IFERROR(INDEX('Jan 2019'!$G$3:$BK$160,MATCH('Buying nGRPs'!$A99,'Jan 2019'!$A$3:$A$157,0),MATCH('Buying nGRPs'!AD$9,'Jan 2019'!$G$1:$BK$1,0))/SUMIFS(Summary!$D:$D,Summary!$A:$A,'Buying nGRPs'!$A99),"")</f>
        <v/>
      </c>
      <c r="AE99" s="158" t="str">
        <f>IFERROR(INDEX('Jan 2019'!$G$3:$BK$160,MATCH('Buying nGRPs'!$A99,'Jan 2019'!$A$3:$A$157,0),MATCH('Buying nGRPs'!AE$9,'Jan 2019'!$G$1:$BK$1,0))/SUMIFS(Summary!$D:$D,Summary!$A:$A,'Buying nGRPs'!$A99),"")</f>
        <v/>
      </c>
      <c r="AF99" s="158" t="str">
        <f>IFERROR(INDEX('Jan 2019'!$G$3:$BK$160,MATCH('Buying nGRPs'!$A99,'Jan 2019'!$A$3:$A$157,0),MATCH('Buying nGRPs'!AF$9,'Jan 2019'!$G$1:$BK$1,0))/SUMIFS(Summary!$D:$D,Summary!$A:$A,'Buying nGRPs'!$A99),"")</f>
        <v/>
      </c>
      <c r="AG99" s="158" t="str">
        <f>IFERROR(INDEX('Jan 2019'!$G$3:$BK$160,MATCH('Buying nGRPs'!$A99,'Jan 2019'!$A$3:$A$157,0),MATCH('Buying nGRPs'!AG$9,'Jan 2019'!$G$1:$BK$1,0))/SUMIFS(Summary!$D:$D,Summary!$A:$A,'Buying nGRPs'!$A99),"")</f>
        <v/>
      </c>
      <c r="AH99" s="158" t="str">
        <f>IFERROR(INDEX('Jan 2019'!$G$3:$BK$160,MATCH('Buying nGRPs'!$A99,'Jan 2019'!$A$3:$A$157,0),MATCH('Buying nGRPs'!AH$9,'Jan 2019'!$G$1:$BK$1,0))/SUMIFS(Summary!$D:$D,Summary!$A:$A,'Buying nGRPs'!$A99),"")</f>
        <v/>
      </c>
      <c r="AI99" s="158" t="str">
        <f>IFERROR(INDEX('Jan 2019'!$G$3:$BK$160,MATCH('Buying nGRPs'!$A99,'Jan 2019'!$A$3:$A$157,0),MATCH('Buying nGRPs'!AI$9,'Jan 2019'!$G$1:$BK$1,0))/SUMIFS(Summary!$D:$D,Summary!$A:$A,'Buying nGRPs'!$A99),"")</f>
        <v/>
      </c>
      <c r="AJ99" s="158" t="str">
        <f>IFERROR(INDEX('Jan 2019'!$G$3:$BK$160,MATCH('Buying nGRPs'!$A99,'Jan 2019'!$A$3:$A$157,0),MATCH('Buying nGRPs'!AJ$9,'Jan 2019'!$G$1:$BK$1,0))/SUMIFS(Summary!$D:$D,Summary!$A:$A,'Buying nGRPs'!$A99),"")</f>
        <v/>
      </c>
      <c r="AK99" s="158" t="str">
        <f>IFERROR(INDEX('Jan 2019'!$G$3:$BK$160,MATCH('Buying nGRPs'!$A99,'Jan 2019'!$A$3:$A$157,0),MATCH('Buying nGRPs'!AK$9,'Jan 2019'!$G$1:$BK$1,0))/SUMIFS(Summary!$D:$D,Summary!$A:$A,'Buying nGRPs'!$A99),"")</f>
        <v/>
      </c>
      <c r="AL99" s="158" t="str">
        <f>IFERROR(INDEX('Jan 2019'!$G$3:$BK$160,MATCH('Buying nGRPs'!$A99,'Jan 2019'!$A$3:$A$157,0),MATCH('Buying nGRPs'!AL$9,'Jan 2019'!$G$1:$BK$1,0))/SUMIFS(Summary!$D:$D,Summary!$A:$A,'Buying nGRPs'!$A99),"")</f>
        <v/>
      </c>
      <c r="AM99" s="158" t="str">
        <f>IFERROR(INDEX('Jan 2019'!$G$3:$BK$160,MATCH('Buying nGRPs'!$A99,'Jan 2019'!$A$3:$A$157,0),MATCH('Buying nGRPs'!AM$9,'Jan 2019'!$G$1:$BK$1,0))/SUMIFS(Summary!$D:$D,Summary!$A:$A,'Buying nGRPs'!$A99),"")</f>
        <v/>
      </c>
      <c r="AN99" s="158" t="str">
        <f>IFERROR(INDEX('Jan 2019'!$G$3:$BK$160,MATCH('Buying nGRPs'!$A99,'Jan 2019'!$A$3:$A$157,0),MATCH('Buying nGRPs'!AN$9,'Jan 2019'!$G$1:$BK$1,0))/SUMIFS(Summary!$D:$D,Summary!$A:$A,'Buying nGRPs'!$A99),"")</f>
        <v/>
      </c>
      <c r="AO99" s="158" t="str">
        <f>IFERROR(INDEX('Jan 2019'!$G$3:$BK$160,MATCH('Buying nGRPs'!$A99,'Jan 2019'!$A$3:$A$157,0),MATCH('Buying nGRPs'!AO$9,'Jan 2019'!$G$1:$BK$1,0))/SUMIFS(Summary!$D:$D,Summary!$A:$A,'Buying nGRPs'!$A99),"")</f>
        <v/>
      </c>
      <c r="AP99" s="158" t="str">
        <f>IFERROR(INDEX('Jan 2019'!$G$3:$BK$160,MATCH('Buying nGRPs'!$A99,'Jan 2019'!$A$3:$A$157,0),MATCH('Buying nGRPs'!AP$9,'Jan 2019'!$G$1:$BK$1,0))/SUMIFS(Summary!$D:$D,Summary!$A:$A,'Buying nGRPs'!$A99),"")</f>
        <v/>
      </c>
      <c r="AQ99" s="158" t="str">
        <f>IFERROR(INDEX('Jan 2019'!$G$3:$BK$160,MATCH('Buying nGRPs'!$A99,'Jan 2019'!$A$3:$A$157,0),MATCH('Buying nGRPs'!AQ$9,'Jan 2019'!$G$1:$BK$1,0))/SUMIFS(Summary!$D:$D,Summary!$A:$A,'Buying nGRPs'!$A99),"")</f>
        <v/>
      </c>
      <c r="AR99" s="158" t="str">
        <f>IFERROR(INDEX('Jan 2019'!$G$3:$BK$160,MATCH('Buying nGRPs'!$A99,'Jan 2019'!$A$3:$A$157,0),MATCH('Buying nGRPs'!AR$9,'Jan 2019'!$G$1:$BK$1,0))/SUMIFS(Summary!$D:$D,Summary!$A:$A,'Buying nGRPs'!$A99),"")</f>
        <v/>
      </c>
      <c r="AS99" s="158" t="str">
        <f>IFERROR(INDEX('Jan 2019'!$G$3:$BK$160,MATCH('Buying nGRPs'!$A99,'Jan 2019'!$A$3:$A$157,0),MATCH('Buying nGRPs'!AS$9,'Jan 2019'!$G$1:$BK$1,0))/SUMIFS(Summary!$D:$D,Summary!$A:$A,'Buying nGRPs'!$A99),"")</f>
        <v/>
      </c>
      <c r="AT99" s="158" t="str">
        <f>IFERROR(INDEX('Jan 2019'!$G$3:$BK$160,MATCH('Buying nGRPs'!$A99,'Jan 2019'!$A$3:$A$157,0),MATCH('Buying nGRPs'!AT$9,'Jan 2019'!$G$1:$BK$1,0))/SUMIFS(Summary!$D:$D,Summary!$A:$A,'Buying nGRPs'!$A99),"")</f>
        <v/>
      </c>
      <c r="AU99" s="158" t="str">
        <f>IFERROR(INDEX('Jan 2019'!$G$3:$BK$160,MATCH('Buying nGRPs'!$A99,'Jan 2019'!$A$3:$A$157,0),MATCH('Buying nGRPs'!AU$9,'Jan 2019'!$G$1:$BK$1,0))/SUMIFS(Summary!$D:$D,Summary!$A:$A,'Buying nGRPs'!$A99),"")</f>
        <v/>
      </c>
      <c r="AV99" s="158" t="str">
        <f>IFERROR(INDEX('Jan 2019'!$G$3:$BK$160,MATCH('Buying nGRPs'!$A99,'Jan 2019'!$A$3:$A$157,0),MATCH('Buying nGRPs'!AV$9,'Jan 2019'!$G$1:$BK$1,0))/SUMIFS(Summary!$D:$D,Summary!$A:$A,'Buying nGRPs'!$A99),"")</f>
        <v/>
      </c>
      <c r="AW99" s="158" t="str">
        <f>IFERROR(INDEX('Jan 2019'!$G$3:$BK$160,MATCH('Buying nGRPs'!$A99,'Jan 2019'!$A$3:$A$157,0),MATCH('Buying nGRPs'!AW$9,'Jan 2019'!$G$1:$BK$1,0))/SUMIFS(Summary!$D:$D,Summary!$A:$A,'Buying nGRPs'!$A99),"")</f>
        <v/>
      </c>
      <c r="AX99" s="158" t="str">
        <f>IFERROR(INDEX('Jan 2019'!$G$3:$BK$160,MATCH('Buying nGRPs'!$A99,'Jan 2019'!$A$3:$A$157,0),MATCH('Buying nGRPs'!AX$9,'Jan 2019'!$G$1:$BK$1,0))/SUMIFS(Summary!$D:$D,Summary!$A:$A,'Buying nGRPs'!$A99),"")</f>
        <v/>
      </c>
      <c r="AY99" s="158" t="str">
        <f>IFERROR(INDEX('Jan 2019'!$G$3:$BK$160,MATCH('Buying nGRPs'!$A99,'Jan 2019'!$A$3:$A$157,0),MATCH('Buying nGRPs'!AY$9,'Jan 2019'!$G$1:$BK$1,0))/SUMIFS(Summary!$D:$D,Summary!$A:$A,'Buying nGRPs'!$A99),"")</f>
        <v/>
      </c>
      <c r="AZ99" s="158" t="str">
        <f>IFERROR(INDEX('Jan 2019'!$G$3:$BK$160,MATCH('Buying nGRPs'!$A99,'Jan 2019'!$A$3:$A$157,0),MATCH('Buying nGRPs'!AZ$9,'Jan 2019'!$G$1:$BK$1,0))/SUMIFS(Summary!$D:$D,Summary!$A:$A,'Buying nGRPs'!$A99),"")</f>
        <v/>
      </c>
      <c r="BA99" s="158" t="str">
        <f>IFERROR(INDEX('Jan 2019'!$G$3:$BK$160,MATCH('Buying nGRPs'!$A99,'Jan 2019'!$A$3:$A$157,0),MATCH('Buying nGRPs'!BA$9,'Jan 2019'!$G$1:$BK$1,0))/SUMIFS(Summary!$D:$D,Summary!$A:$A,'Buying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IFERROR(INDEX('Jan 2019'!$G$3:$BK$160,MATCH('Buying nGRPs'!$A102,'Jan 2019'!$A$3:$A$157,0),MATCH('Buying nGRPs'!G$9,'Jan 2019'!$G$1:$BK$1,0))/SUMIFS(Summary!$D:$D,Summary!$A:$A,'Buying nGRPs'!$A102),"")</f>
        <v/>
      </c>
      <c r="H102" s="158" t="str">
        <f>IFERROR(INDEX('Jan 2019'!$G$3:$BK$160,MATCH('Buying nGRPs'!$A102,'Jan 2019'!$A$3:$A$157,0),MATCH('Buying nGRPs'!H$9,'Jan 2019'!$G$1:$BK$1,0))/SUMIFS(Summary!$D:$D,Summary!$A:$A,'Buying nGRPs'!$A102),"")</f>
        <v/>
      </c>
      <c r="I102" s="158" t="str">
        <f>IFERROR(INDEX('Jan 2019'!$G$3:$BK$160,MATCH('Buying nGRPs'!$A102,'Jan 2019'!$A$3:$A$157,0),MATCH('Buying nGRPs'!I$9,'Jan 2019'!$G$1:$BK$1,0))/SUMIFS(Summary!$D:$D,Summary!$A:$A,'Buying nGRPs'!$A102),"")</f>
        <v/>
      </c>
      <c r="J102" s="158" t="str">
        <f>IFERROR(INDEX('Jan 2019'!$G$3:$BK$160,MATCH('Buying nGRPs'!$A102,'Jan 2019'!$A$3:$A$157,0),MATCH('Buying nGRPs'!J$9,'Jan 2019'!$G$1:$BK$1,0))/SUMIFS(Summary!$D:$D,Summary!$A:$A,'Buying nGRPs'!$A102),"")</f>
        <v/>
      </c>
      <c r="K102" s="158" t="str">
        <f>IFERROR(INDEX('Jan 2019'!$G$3:$BK$160,MATCH('Buying nGRPs'!$A102,'Jan 2019'!$A$3:$A$157,0),MATCH('Buying nGRPs'!K$9,'Jan 2019'!$G$1:$BK$1,0))/SUMIFS(Summary!$D:$D,Summary!$A:$A,'Buying nGRPs'!$A102),"")</f>
        <v/>
      </c>
      <c r="L102" s="158" t="str">
        <f>IFERROR(INDEX('Jan 2019'!$G$3:$BK$160,MATCH('Buying nGRPs'!$A102,'Jan 2019'!$A$3:$A$157,0),MATCH('Buying nGRPs'!L$9,'Jan 2019'!$G$1:$BK$1,0))/SUMIFS(Summary!$D:$D,Summary!$A:$A,'Buying nGRPs'!$A102),"")</f>
        <v/>
      </c>
      <c r="M102" s="158" t="str">
        <f>IFERROR(INDEX('Jan 2019'!$G$3:$BK$160,MATCH('Buying nGRPs'!$A102,'Jan 2019'!$A$3:$A$157,0),MATCH('Buying nGRPs'!M$9,'Jan 2019'!$G$1:$BK$1,0))/SUMIFS(Summary!$D:$D,Summary!$A:$A,'Buying nGRPs'!$A102),"")</f>
        <v/>
      </c>
      <c r="N102" s="158" t="str">
        <f>IFERROR(INDEX('Jan 2019'!$G$3:$BK$160,MATCH('Buying nGRPs'!$A102,'Jan 2019'!$A$3:$A$157,0),MATCH('Buying nGRPs'!N$9,'Jan 2019'!$G$1:$BK$1,0))/SUMIFS(Summary!$D:$D,Summary!$A:$A,'Buying nGRPs'!$A102),"")</f>
        <v/>
      </c>
      <c r="O102" s="158" t="str">
        <f>IFERROR(INDEX('Jan 2019'!$G$3:$BK$160,MATCH('Buying nGRPs'!$A102,'Jan 2019'!$A$3:$A$157,0),MATCH('Buying nGRPs'!O$9,'Jan 2019'!$G$1:$BK$1,0))/SUMIFS(Summary!$D:$D,Summary!$A:$A,'Buying nGRPs'!$A102),"")</f>
        <v/>
      </c>
      <c r="P102" s="158" t="str">
        <f>IFERROR(INDEX('Jan 2019'!$G$3:$BK$160,MATCH('Buying nGRPs'!$A102,'Jan 2019'!$A$3:$A$157,0),MATCH('Buying nGRPs'!P$9,'Jan 2019'!$G$1:$BK$1,0))/SUMIFS(Summary!$D:$D,Summary!$A:$A,'Buying nGRPs'!$A102),"")</f>
        <v/>
      </c>
      <c r="Q102" s="158" t="str">
        <f>IFERROR(INDEX('Jan 2019'!$G$3:$BK$160,MATCH('Buying nGRPs'!$A102,'Jan 2019'!$A$3:$A$157,0),MATCH('Buying nGRPs'!Q$9,'Jan 2019'!$G$1:$BK$1,0))/SUMIFS(Summary!$D:$D,Summary!$A:$A,'Buying nGRPs'!$A102),"")</f>
        <v/>
      </c>
      <c r="R102" s="158" t="str">
        <f>IFERROR(INDEX('Jan 2019'!$G$3:$BK$160,MATCH('Buying nGRPs'!$A102,'Jan 2019'!$A$3:$A$157,0),MATCH('Buying nGRPs'!R$9,'Jan 2019'!$G$1:$BK$1,0))/SUMIFS(Summary!$D:$D,Summary!$A:$A,'Buying nGRPs'!$A102),"")</f>
        <v/>
      </c>
      <c r="S102" s="158" t="str">
        <f>IFERROR(INDEX('Jan 2019'!$G$3:$BK$160,MATCH('Buying nGRPs'!$A102,'Jan 2019'!$A$3:$A$157,0),MATCH('Buying nGRPs'!S$9,'Jan 2019'!$G$1:$BK$1,0))/SUMIFS(Summary!$D:$D,Summary!$A:$A,'Buying nGRPs'!$A102),"")</f>
        <v/>
      </c>
      <c r="T102" s="158" t="str">
        <f>IFERROR(INDEX('Jan 2019'!$G$3:$BK$160,MATCH('Buying nGRPs'!$A102,'Jan 2019'!$A$3:$A$157,0),MATCH('Buying nGRPs'!T$9,'Jan 2019'!$G$1:$BK$1,0))/SUMIFS(Summary!$D:$D,Summary!$A:$A,'Buying nGRPs'!$A102),"")</f>
        <v/>
      </c>
      <c r="U102" s="158" t="str">
        <f>IFERROR(INDEX('Jan 2019'!$G$3:$BK$160,MATCH('Buying nGRPs'!$A102,'Jan 2019'!$A$3:$A$157,0),MATCH('Buying nGRPs'!U$9,'Jan 2019'!$G$1:$BK$1,0))/SUMIFS(Summary!$D:$D,Summary!$A:$A,'Buying nGRPs'!$A102),"")</f>
        <v/>
      </c>
      <c r="V102" s="158" t="str">
        <f>IFERROR(INDEX('Jan 2019'!$G$3:$BK$160,MATCH('Buying nGRPs'!$A102,'Jan 2019'!$A$3:$A$157,0),MATCH('Buying nGRPs'!V$9,'Jan 2019'!$G$1:$BK$1,0))/SUMIFS(Summary!$D:$D,Summary!$A:$A,'Buying nGRPs'!$A102),"")</f>
        <v/>
      </c>
      <c r="W102" s="158" t="str">
        <f>IFERROR(INDEX('Jan 2019'!$G$3:$BK$160,MATCH('Buying nGRPs'!$A102,'Jan 2019'!$A$3:$A$157,0),MATCH('Buying nGRPs'!W$9,'Jan 2019'!$G$1:$BK$1,0))/SUMIFS(Summary!$D:$D,Summary!$A:$A,'Buying nGRPs'!$A102),"")</f>
        <v/>
      </c>
      <c r="X102" s="158" t="str">
        <f>IFERROR(INDEX('Jan 2019'!$G$3:$BK$160,MATCH('Buying nGRPs'!$A102,'Jan 2019'!$A$3:$A$157,0),MATCH('Buying nGRPs'!X$9,'Jan 2019'!$G$1:$BK$1,0))/SUMIFS(Summary!$D:$D,Summary!$A:$A,'Buying nGRPs'!$A102),"")</f>
        <v/>
      </c>
      <c r="Y102" s="158" t="str">
        <f>IFERROR(INDEX('Jan 2019'!$G$3:$BK$160,MATCH('Buying nGRPs'!$A102,'Jan 2019'!$A$3:$A$157,0),MATCH('Buying nGRPs'!Y$9,'Jan 2019'!$G$1:$BK$1,0))/SUMIFS(Summary!$D:$D,Summary!$A:$A,'Buying nGRPs'!$A102),"")</f>
        <v/>
      </c>
      <c r="Z102" s="158" t="str">
        <f>IFERROR(INDEX('Jan 2019'!$G$3:$BK$160,MATCH('Buying nGRPs'!$A102,'Jan 2019'!$A$3:$A$157,0),MATCH('Buying nGRPs'!Z$9,'Jan 2019'!$G$1:$BK$1,0))/SUMIFS(Summary!$D:$D,Summary!$A:$A,'Buying nGRPs'!$A102),"")</f>
        <v/>
      </c>
      <c r="AA102" s="158" t="str">
        <f>IFERROR(INDEX('Jan 2019'!$G$3:$BK$160,MATCH('Buying nGRPs'!$A102,'Jan 2019'!$A$3:$A$157,0),MATCH('Buying nGRPs'!AA$9,'Jan 2019'!$G$1:$BK$1,0))/SUMIFS(Summary!$D:$D,Summary!$A:$A,'Buying nGRPs'!$A102),"")</f>
        <v/>
      </c>
      <c r="AB102" s="158" t="str">
        <f>IFERROR(INDEX('Jan 2019'!$G$3:$BK$160,MATCH('Buying nGRPs'!$A102,'Jan 2019'!$A$3:$A$157,0),MATCH('Buying nGRPs'!AB$9,'Jan 2019'!$G$1:$BK$1,0))/SUMIFS(Summary!$D:$D,Summary!$A:$A,'Buying nGRPs'!$A102),"")</f>
        <v/>
      </c>
      <c r="AC102" s="158" t="str">
        <f>IFERROR(INDEX('Jan 2019'!$G$3:$BK$160,MATCH('Buying nGRPs'!$A102,'Jan 2019'!$A$3:$A$157,0),MATCH('Buying nGRPs'!AC$9,'Jan 2019'!$G$1:$BK$1,0))/SUMIFS(Summary!$D:$D,Summary!$A:$A,'Buying nGRPs'!$A102),"")</f>
        <v/>
      </c>
      <c r="AD102" s="158" t="str">
        <f>IFERROR(INDEX('Jan 2019'!$G$3:$BK$160,MATCH('Buying nGRPs'!$A102,'Jan 2019'!$A$3:$A$157,0),MATCH('Buying nGRPs'!AD$9,'Jan 2019'!$G$1:$BK$1,0))/SUMIFS(Summary!$D:$D,Summary!$A:$A,'Buying nGRPs'!$A102),"")</f>
        <v/>
      </c>
      <c r="AE102" s="158" t="str">
        <f>IFERROR(INDEX('Jan 2019'!$G$3:$BK$160,MATCH('Buying nGRPs'!$A102,'Jan 2019'!$A$3:$A$157,0),MATCH('Buying nGRPs'!AE$9,'Jan 2019'!$G$1:$BK$1,0))/SUMIFS(Summary!$D:$D,Summary!$A:$A,'Buying nGRPs'!$A102),"")</f>
        <v/>
      </c>
      <c r="AF102" s="158" t="str">
        <f>IFERROR(INDEX('Jan 2019'!$G$3:$BK$160,MATCH('Buying nGRPs'!$A102,'Jan 2019'!$A$3:$A$157,0),MATCH('Buying nGRPs'!AF$9,'Jan 2019'!$G$1:$BK$1,0))/SUMIFS(Summary!$D:$D,Summary!$A:$A,'Buying nGRPs'!$A102),"")</f>
        <v/>
      </c>
      <c r="AG102" s="158" t="str">
        <f>IFERROR(INDEX('Jan 2019'!$G$3:$BK$160,MATCH('Buying nGRPs'!$A102,'Jan 2019'!$A$3:$A$157,0),MATCH('Buying nGRPs'!AG$9,'Jan 2019'!$G$1:$BK$1,0))/SUMIFS(Summary!$D:$D,Summary!$A:$A,'Buying nGRPs'!$A102),"")</f>
        <v/>
      </c>
      <c r="AH102" s="158" t="str">
        <f>IFERROR(INDEX('Jan 2019'!$G$3:$BK$160,MATCH('Buying nGRPs'!$A102,'Jan 2019'!$A$3:$A$157,0),MATCH('Buying nGRPs'!AH$9,'Jan 2019'!$G$1:$BK$1,0))/SUMIFS(Summary!$D:$D,Summary!$A:$A,'Buying nGRPs'!$A102),"")</f>
        <v/>
      </c>
      <c r="AI102" s="158" t="str">
        <f>IFERROR(INDEX('Jan 2019'!$G$3:$BK$160,MATCH('Buying nGRPs'!$A102,'Jan 2019'!$A$3:$A$157,0),MATCH('Buying nGRPs'!AI$9,'Jan 2019'!$G$1:$BK$1,0))/SUMIFS(Summary!$D:$D,Summary!$A:$A,'Buying nGRPs'!$A102),"")</f>
        <v/>
      </c>
      <c r="AJ102" s="158" t="str">
        <f>IFERROR(INDEX('Jan 2019'!$G$3:$BK$160,MATCH('Buying nGRPs'!$A102,'Jan 2019'!$A$3:$A$157,0),MATCH('Buying nGRPs'!AJ$9,'Jan 2019'!$G$1:$BK$1,0))/SUMIFS(Summary!$D:$D,Summary!$A:$A,'Buying nGRPs'!$A102),"")</f>
        <v/>
      </c>
      <c r="AK102" s="158" t="str">
        <f>IFERROR(INDEX('Jan 2019'!$G$3:$BK$160,MATCH('Buying nGRPs'!$A102,'Jan 2019'!$A$3:$A$157,0),MATCH('Buying nGRPs'!AK$9,'Jan 2019'!$G$1:$BK$1,0))/SUMIFS(Summary!$D:$D,Summary!$A:$A,'Buying nGRPs'!$A102),"")</f>
        <v/>
      </c>
      <c r="AL102" s="158" t="str">
        <f>IFERROR(INDEX('Jan 2019'!$G$3:$BK$160,MATCH('Buying nGRPs'!$A102,'Jan 2019'!$A$3:$A$157,0),MATCH('Buying nGRPs'!AL$9,'Jan 2019'!$G$1:$BK$1,0))/SUMIFS(Summary!$D:$D,Summary!$A:$A,'Buying nGRPs'!$A102),"")</f>
        <v/>
      </c>
      <c r="AM102" s="158" t="str">
        <f>IFERROR(INDEX('Jan 2019'!$G$3:$BK$160,MATCH('Buying nGRPs'!$A102,'Jan 2019'!$A$3:$A$157,0),MATCH('Buying nGRPs'!AM$9,'Jan 2019'!$G$1:$BK$1,0))/SUMIFS(Summary!$D:$D,Summary!$A:$A,'Buying nGRPs'!$A102),"")</f>
        <v/>
      </c>
      <c r="AN102" s="158" t="str">
        <f>IFERROR(INDEX('Jan 2019'!$G$3:$BK$160,MATCH('Buying nGRPs'!$A102,'Jan 2019'!$A$3:$A$157,0),MATCH('Buying nGRPs'!AN$9,'Jan 2019'!$G$1:$BK$1,0))/SUMIFS(Summary!$D:$D,Summary!$A:$A,'Buying nGRPs'!$A102),"")</f>
        <v/>
      </c>
      <c r="AO102" s="158" t="str">
        <f>IFERROR(INDEX('Jan 2019'!$G$3:$BK$160,MATCH('Buying nGRPs'!$A102,'Jan 2019'!$A$3:$A$157,0),MATCH('Buying nGRPs'!AO$9,'Jan 2019'!$G$1:$BK$1,0))/SUMIFS(Summary!$D:$D,Summary!$A:$A,'Buying nGRPs'!$A102),"")</f>
        <v/>
      </c>
      <c r="AP102" s="158" t="str">
        <f>IFERROR(INDEX('Jan 2019'!$G$3:$BK$160,MATCH('Buying nGRPs'!$A102,'Jan 2019'!$A$3:$A$157,0),MATCH('Buying nGRPs'!AP$9,'Jan 2019'!$G$1:$BK$1,0))/SUMIFS(Summary!$D:$D,Summary!$A:$A,'Buying nGRPs'!$A102),"")</f>
        <v/>
      </c>
      <c r="AQ102" s="158" t="str">
        <f>IFERROR(INDEX('Jan 2019'!$G$3:$BK$160,MATCH('Buying nGRPs'!$A102,'Jan 2019'!$A$3:$A$157,0),MATCH('Buying nGRPs'!AQ$9,'Jan 2019'!$G$1:$BK$1,0))/SUMIFS(Summary!$D:$D,Summary!$A:$A,'Buying nGRPs'!$A102),"")</f>
        <v/>
      </c>
      <c r="AR102" s="158" t="str">
        <f>IFERROR(INDEX('Jan 2019'!$G$3:$BK$160,MATCH('Buying nGRPs'!$A102,'Jan 2019'!$A$3:$A$157,0),MATCH('Buying nGRPs'!AR$9,'Jan 2019'!$G$1:$BK$1,0))/SUMIFS(Summary!$D:$D,Summary!$A:$A,'Buying nGRPs'!$A102),"")</f>
        <v/>
      </c>
      <c r="AS102" s="158" t="str">
        <f>IFERROR(INDEX('Jan 2019'!$G$3:$BK$160,MATCH('Buying nGRPs'!$A102,'Jan 2019'!$A$3:$A$157,0),MATCH('Buying nGRPs'!AS$9,'Jan 2019'!$G$1:$BK$1,0))/SUMIFS(Summary!$D:$D,Summary!$A:$A,'Buying nGRPs'!$A102),"")</f>
        <v/>
      </c>
      <c r="AT102" s="158" t="str">
        <f>IFERROR(INDEX('Jan 2019'!$G$3:$BK$160,MATCH('Buying nGRPs'!$A102,'Jan 2019'!$A$3:$A$157,0),MATCH('Buying nGRPs'!AT$9,'Jan 2019'!$G$1:$BK$1,0))/SUMIFS(Summary!$D:$D,Summary!$A:$A,'Buying nGRPs'!$A102),"")</f>
        <v/>
      </c>
      <c r="AU102" s="158" t="str">
        <f>IFERROR(INDEX('Jan 2019'!$G$3:$BK$160,MATCH('Buying nGRPs'!$A102,'Jan 2019'!$A$3:$A$157,0),MATCH('Buying nGRPs'!AU$9,'Jan 2019'!$G$1:$BK$1,0))/SUMIFS(Summary!$D:$D,Summary!$A:$A,'Buying nGRPs'!$A102),"")</f>
        <v/>
      </c>
      <c r="AV102" s="158" t="str">
        <f>IFERROR(INDEX('Jan 2019'!$G$3:$BK$160,MATCH('Buying nGRPs'!$A102,'Jan 2019'!$A$3:$A$157,0),MATCH('Buying nGRPs'!AV$9,'Jan 2019'!$G$1:$BK$1,0))/SUMIFS(Summary!$D:$D,Summary!$A:$A,'Buying nGRPs'!$A102),"")</f>
        <v/>
      </c>
      <c r="AW102" s="158" t="str">
        <f>IFERROR(INDEX('Jan 2019'!$G$3:$BK$160,MATCH('Buying nGRPs'!$A102,'Jan 2019'!$A$3:$A$157,0),MATCH('Buying nGRPs'!AW$9,'Jan 2019'!$G$1:$BK$1,0))/SUMIFS(Summary!$D:$D,Summary!$A:$A,'Buying nGRPs'!$A102),"")</f>
        <v/>
      </c>
      <c r="AX102" s="158" t="str">
        <f>IFERROR(INDEX('Jan 2019'!$G$3:$BK$160,MATCH('Buying nGRPs'!$A102,'Jan 2019'!$A$3:$A$157,0),MATCH('Buying nGRPs'!AX$9,'Jan 2019'!$G$1:$BK$1,0))/SUMIFS(Summary!$D:$D,Summary!$A:$A,'Buying nGRPs'!$A102),"")</f>
        <v/>
      </c>
      <c r="AY102" s="158" t="str">
        <f>IFERROR(INDEX('Jan 2019'!$G$3:$BK$160,MATCH('Buying nGRPs'!$A102,'Jan 2019'!$A$3:$A$157,0),MATCH('Buying nGRPs'!AY$9,'Jan 2019'!$G$1:$BK$1,0))/SUMIFS(Summary!$D:$D,Summary!$A:$A,'Buying nGRPs'!$A102),"")</f>
        <v/>
      </c>
      <c r="AZ102" s="158" t="str">
        <f>IFERROR(INDEX('Jan 2019'!$G$3:$BK$160,MATCH('Buying nGRPs'!$A102,'Jan 2019'!$A$3:$A$157,0),MATCH('Buying nGRPs'!AZ$9,'Jan 2019'!$G$1:$BK$1,0))/SUMIFS(Summary!$D:$D,Summary!$A:$A,'Buying nGRPs'!$A102),"")</f>
        <v/>
      </c>
      <c r="BA102" s="158" t="str">
        <f>IFERROR(INDEX('Jan 2019'!$G$3:$BK$160,MATCH('Buying nGRPs'!$A102,'Jan 2019'!$A$3:$A$157,0),MATCH('Buying nGRPs'!BA$9,'Jan 2019'!$G$1:$BK$1,0))/SUMIFS(Summary!$D:$D,Summary!$A:$A,'Buying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</v>
      </c>
      <c r="C103" s="192">
        <f>B103/1000000</f>
        <v>0</v>
      </c>
      <c r="D103" s="48">
        <f t="shared" si="94"/>
        <v>0</v>
      </c>
      <c r="E103" s="138">
        <f>D103-B103</f>
        <v>0</v>
      </c>
      <c r="F103" s="93" t="s">
        <v>112</v>
      </c>
      <c r="G103" s="158" t="str">
        <f>IFERROR(INDEX('Jan 2019'!$G$3:$BK$160,MATCH('Buying nGRPs'!$A103,'Jan 2019'!$A$3:$A$157,0),MATCH('Buying nGRPs'!G$9,'Jan 2019'!$G$1:$BK$1,0))/SUMIFS(Summary!$D:$D,Summary!$A:$A,'Buying nGRPs'!$A103),"")</f>
        <v/>
      </c>
      <c r="H103" s="158" t="str">
        <f>IFERROR(INDEX('Jan 2019'!$G$3:$BK$160,MATCH('Buying nGRPs'!$A103,'Jan 2019'!$A$3:$A$157,0),MATCH('Buying nGRPs'!H$9,'Jan 2019'!$G$1:$BK$1,0))/SUMIFS(Summary!$D:$D,Summary!$A:$A,'Buying nGRPs'!$A103),"")</f>
        <v/>
      </c>
      <c r="I103" s="158" t="str">
        <f>IFERROR(INDEX('Jan 2019'!$G$3:$BK$160,MATCH('Buying nGRPs'!$A103,'Jan 2019'!$A$3:$A$157,0),MATCH('Buying nGRPs'!I$9,'Jan 2019'!$G$1:$BK$1,0))/SUMIFS(Summary!$D:$D,Summary!$A:$A,'Buying nGRPs'!$A103),"")</f>
        <v/>
      </c>
      <c r="J103" s="158">
        <f>IFERROR(INDEX('Jan 2019'!$G$3:$BK$160,MATCH('Buying nGRPs'!$A103,'Jan 2019'!$A$3:$A$157,0),MATCH('Buying nGRPs'!J$9,'Jan 2019'!$G$1:$BK$1,0))/SUMIFS(Summary!$D:$D,Summary!$A:$A,'Buying nGRPs'!$A103),"")</f>
        <v>0</v>
      </c>
      <c r="K103" s="158" t="str">
        <f>IFERROR(INDEX('Jan 2019'!$G$3:$BK$160,MATCH('Buying nGRPs'!$A103,'Jan 2019'!$A$3:$A$157,0),MATCH('Buying nGRPs'!K$9,'Jan 2019'!$G$1:$BK$1,0))/SUMIFS(Summary!$D:$D,Summary!$A:$A,'Buying nGRPs'!$A103),"")</f>
        <v/>
      </c>
      <c r="L103" s="158" t="str">
        <f>IFERROR(INDEX('Jan 2019'!$G$3:$BK$160,MATCH('Buying nGRPs'!$A103,'Jan 2019'!$A$3:$A$157,0),MATCH('Buying nGRPs'!L$9,'Jan 2019'!$G$1:$BK$1,0))/SUMIFS(Summary!$D:$D,Summary!$A:$A,'Buying nGRPs'!$A103),"")</f>
        <v/>
      </c>
      <c r="M103" s="158" t="str">
        <f>IFERROR(INDEX('Jan 2019'!$G$3:$BK$160,MATCH('Buying nGRPs'!$A103,'Jan 2019'!$A$3:$A$157,0),MATCH('Buying nGRPs'!M$9,'Jan 2019'!$G$1:$BK$1,0))/SUMIFS(Summary!$D:$D,Summary!$A:$A,'Buying nGRPs'!$A103),"")</f>
        <v/>
      </c>
      <c r="N103" s="158" t="str">
        <f>IFERROR(INDEX('Jan 2019'!$G$3:$BK$160,MATCH('Buying nGRPs'!$A103,'Jan 2019'!$A$3:$A$157,0),MATCH('Buying nGRPs'!N$9,'Jan 2019'!$G$1:$BK$1,0))/SUMIFS(Summary!$D:$D,Summary!$A:$A,'Buying nGRPs'!$A103),"")</f>
        <v/>
      </c>
      <c r="O103" s="158" t="str">
        <f>IFERROR(INDEX('Jan 2019'!$G$3:$BK$160,MATCH('Buying nGRPs'!$A103,'Jan 2019'!$A$3:$A$157,0),MATCH('Buying nGRPs'!O$9,'Jan 2019'!$G$1:$BK$1,0))/SUMIFS(Summary!$D:$D,Summary!$A:$A,'Buying nGRPs'!$A103),"")</f>
        <v/>
      </c>
      <c r="P103" s="158" t="str">
        <f>IFERROR(INDEX('Jan 2019'!$G$3:$BK$160,MATCH('Buying nGRPs'!$A103,'Jan 2019'!$A$3:$A$157,0),MATCH('Buying nGRPs'!P$9,'Jan 2019'!$G$1:$BK$1,0))/SUMIFS(Summary!$D:$D,Summary!$A:$A,'Buying nGRPs'!$A103),"")</f>
        <v/>
      </c>
      <c r="Q103" s="158" t="str">
        <f>IFERROR(INDEX('Jan 2019'!$G$3:$BK$160,MATCH('Buying nGRPs'!$A103,'Jan 2019'!$A$3:$A$157,0),MATCH('Buying nGRPs'!Q$9,'Jan 2019'!$G$1:$BK$1,0))/SUMIFS(Summary!$D:$D,Summary!$A:$A,'Buying nGRPs'!$A103),"")</f>
        <v/>
      </c>
      <c r="R103" s="158" t="str">
        <f>IFERROR(INDEX('Jan 2019'!$G$3:$BK$160,MATCH('Buying nGRPs'!$A103,'Jan 2019'!$A$3:$A$157,0),MATCH('Buying nGRPs'!R$9,'Jan 2019'!$G$1:$BK$1,0))/SUMIFS(Summary!$D:$D,Summary!$A:$A,'Buying nGRPs'!$A103),"")</f>
        <v/>
      </c>
      <c r="S103" s="158" t="str">
        <f>IFERROR(INDEX('Jan 2019'!$G$3:$BK$160,MATCH('Buying nGRPs'!$A103,'Jan 2019'!$A$3:$A$157,0),MATCH('Buying nGRPs'!S$9,'Jan 2019'!$G$1:$BK$1,0))/SUMIFS(Summary!$D:$D,Summary!$A:$A,'Buying nGRPs'!$A103),"")</f>
        <v/>
      </c>
      <c r="T103" s="158" t="str">
        <f>IFERROR(INDEX('Jan 2019'!$G$3:$BK$160,MATCH('Buying nGRPs'!$A103,'Jan 2019'!$A$3:$A$157,0),MATCH('Buying nGRPs'!T$9,'Jan 2019'!$G$1:$BK$1,0))/SUMIFS(Summary!$D:$D,Summary!$A:$A,'Buying nGRPs'!$A103),"")</f>
        <v/>
      </c>
      <c r="U103" s="158" t="str">
        <f>IFERROR(INDEX('Jan 2019'!$G$3:$BK$160,MATCH('Buying nGRPs'!$A103,'Jan 2019'!$A$3:$A$157,0),MATCH('Buying nGRPs'!U$9,'Jan 2019'!$G$1:$BK$1,0))/SUMIFS(Summary!$D:$D,Summary!$A:$A,'Buying nGRPs'!$A103),"")</f>
        <v/>
      </c>
      <c r="V103" s="158" t="str">
        <f>IFERROR(INDEX('Jan 2019'!$G$3:$BK$160,MATCH('Buying nGRPs'!$A103,'Jan 2019'!$A$3:$A$157,0),MATCH('Buying nGRPs'!V$9,'Jan 2019'!$G$1:$BK$1,0))/SUMIFS(Summary!$D:$D,Summary!$A:$A,'Buying nGRPs'!$A103),"")</f>
        <v/>
      </c>
      <c r="W103" s="158" t="str">
        <f>IFERROR(INDEX('Jan 2019'!$G$3:$BK$160,MATCH('Buying nGRPs'!$A103,'Jan 2019'!$A$3:$A$157,0),MATCH('Buying nGRPs'!W$9,'Jan 2019'!$G$1:$BK$1,0))/SUMIFS(Summary!$D:$D,Summary!$A:$A,'Buying nGRPs'!$A103),"")</f>
        <v/>
      </c>
      <c r="X103" s="158" t="str">
        <f>IFERROR(INDEX('Jan 2019'!$G$3:$BK$160,MATCH('Buying nGRPs'!$A103,'Jan 2019'!$A$3:$A$157,0),MATCH('Buying nGRPs'!X$9,'Jan 2019'!$G$1:$BK$1,0))/SUMIFS(Summary!$D:$D,Summary!$A:$A,'Buying nGRPs'!$A103),"")</f>
        <v/>
      </c>
      <c r="Y103" s="158" t="str">
        <f>IFERROR(INDEX('Jan 2019'!$G$3:$BK$160,MATCH('Buying nGRPs'!$A103,'Jan 2019'!$A$3:$A$157,0),MATCH('Buying nGRPs'!Y$9,'Jan 2019'!$G$1:$BK$1,0))/SUMIFS(Summary!$D:$D,Summary!$A:$A,'Buying nGRPs'!$A103),"")</f>
        <v/>
      </c>
      <c r="Z103" s="158" t="str">
        <f>IFERROR(INDEX('Jan 2019'!$G$3:$BK$160,MATCH('Buying nGRPs'!$A103,'Jan 2019'!$A$3:$A$157,0),MATCH('Buying nGRPs'!Z$9,'Jan 2019'!$G$1:$BK$1,0))/SUMIFS(Summary!$D:$D,Summary!$A:$A,'Buying nGRPs'!$A103),"")</f>
        <v/>
      </c>
      <c r="AA103" s="158" t="str">
        <f>IFERROR(INDEX('Jan 2019'!$G$3:$BK$160,MATCH('Buying nGRPs'!$A103,'Jan 2019'!$A$3:$A$157,0),MATCH('Buying nGRPs'!AA$9,'Jan 2019'!$G$1:$BK$1,0))/SUMIFS(Summary!$D:$D,Summary!$A:$A,'Buying nGRPs'!$A103),"")</f>
        <v/>
      </c>
      <c r="AB103" s="158" t="str">
        <f>IFERROR(INDEX('Jan 2019'!$G$3:$BK$160,MATCH('Buying nGRPs'!$A103,'Jan 2019'!$A$3:$A$157,0),MATCH('Buying nGRPs'!AB$9,'Jan 2019'!$G$1:$BK$1,0))/SUMIFS(Summary!$D:$D,Summary!$A:$A,'Buying nGRPs'!$A103),"")</f>
        <v/>
      </c>
      <c r="AC103" s="158">
        <f>IFERROR(INDEX('Jan 2019'!$G$3:$BK$160,MATCH('Buying nGRPs'!$A103,'Jan 2019'!$A$3:$A$157,0),MATCH('Buying nGRPs'!AC$9,'Jan 2019'!$G$1:$BK$1,0))/SUMIFS(Summary!$D:$D,Summary!$A:$A,'Buying nGRPs'!$A103),"")</f>
        <v>0</v>
      </c>
      <c r="AD103" s="158">
        <f>IFERROR(INDEX('Jan 2019'!$G$3:$BK$160,MATCH('Buying nGRPs'!$A103,'Jan 2019'!$A$3:$A$157,0),MATCH('Buying nGRPs'!AD$9,'Jan 2019'!$G$1:$BK$1,0))/SUMIFS(Summary!$D:$D,Summary!$A:$A,'Buying nGRPs'!$A103),"")</f>
        <v>0</v>
      </c>
      <c r="AE103" s="158" t="str">
        <f>IFERROR(INDEX('Jan 2019'!$G$3:$BK$160,MATCH('Buying nGRPs'!$A103,'Jan 2019'!$A$3:$A$157,0),MATCH('Buying nGRPs'!AE$9,'Jan 2019'!$G$1:$BK$1,0))/SUMIFS(Summary!$D:$D,Summary!$A:$A,'Buying nGRPs'!$A103),"")</f>
        <v/>
      </c>
      <c r="AF103" s="158" t="str">
        <f>IFERROR(INDEX('Jan 2019'!$G$3:$BK$160,MATCH('Buying nGRPs'!$A103,'Jan 2019'!$A$3:$A$157,0),MATCH('Buying nGRPs'!AF$9,'Jan 2019'!$G$1:$BK$1,0))/SUMIFS(Summary!$D:$D,Summary!$A:$A,'Buying nGRPs'!$A103),"")</f>
        <v/>
      </c>
      <c r="AG103" s="158" t="str">
        <f>IFERROR(INDEX('Jan 2019'!$G$3:$BK$160,MATCH('Buying nGRPs'!$A103,'Jan 2019'!$A$3:$A$157,0),MATCH('Buying nGRPs'!AG$9,'Jan 2019'!$G$1:$BK$1,0))/SUMIFS(Summary!$D:$D,Summary!$A:$A,'Buying nGRPs'!$A103),"")</f>
        <v/>
      </c>
      <c r="AH103" s="158">
        <f>IFERROR(INDEX('Jan 2019'!$G$3:$BK$160,MATCH('Buying nGRPs'!$A103,'Jan 2019'!$A$3:$A$157,0),MATCH('Buying nGRPs'!AH$9,'Jan 2019'!$G$1:$BK$1,0))/SUMIFS(Summary!$D:$D,Summary!$A:$A,'Buying nGRPs'!$A103),"")</f>
        <v>0</v>
      </c>
      <c r="AI103" s="158" t="str">
        <f>IFERROR(INDEX('Jan 2019'!$G$3:$BK$160,MATCH('Buying nGRPs'!$A103,'Jan 2019'!$A$3:$A$157,0),MATCH('Buying nGRPs'!AI$9,'Jan 2019'!$G$1:$BK$1,0))/SUMIFS(Summary!$D:$D,Summary!$A:$A,'Buying nGRPs'!$A103),"")</f>
        <v/>
      </c>
      <c r="AJ103" s="158" t="str">
        <f>IFERROR(INDEX('Jan 2019'!$G$3:$BK$160,MATCH('Buying nGRPs'!$A103,'Jan 2019'!$A$3:$A$157,0),MATCH('Buying nGRPs'!AJ$9,'Jan 2019'!$G$1:$BK$1,0))/SUMIFS(Summary!$D:$D,Summary!$A:$A,'Buying nGRPs'!$A103),"")</f>
        <v/>
      </c>
      <c r="AK103" s="158">
        <f>IFERROR(INDEX('Jan 2019'!$G$3:$BK$160,MATCH('Buying nGRPs'!$A103,'Jan 2019'!$A$3:$A$157,0),MATCH('Buying nGRPs'!AK$9,'Jan 2019'!$G$1:$BK$1,0))/SUMIFS(Summary!$D:$D,Summary!$A:$A,'Buying nGRPs'!$A103),"")</f>
        <v>0</v>
      </c>
      <c r="AL103" s="158">
        <f>IFERROR(INDEX('Jan 2019'!$G$3:$BK$160,MATCH('Buying nGRPs'!$A103,'Jan 2019'!$A$3:$A$157,0),MATCH('Buying nGRPs'!AL$9,'Jan 2019'!$G$1:$BK$1,0))/SUMIFS(Summary!$D:$D,Summary!$A:$A,'Buying nGRPs'!$A103),"")</f>
        <v>0</v>
      </c>
      <c r="AM103" s="158" t="str">
        <f>IFERROR(INDEX('Jan 2019'!$G$3:$BK$160,MATCH('Buying nGRPs'!$A103,'Jan 2019'!$A$3:$A$157,0),MATCH('Buying nGRPs'!AM$9,'Jan 2019'!$G$1:$BK$1,0))/SUMIFS(Summary!$D:$D,Summary!$A:$A,'Buying nGRPs'!$A103),"")</f>
        <v/>
      </c>
      <c r="AN103" s="158">
        <f>IFERROR(INDEX('Jan 2019'!$G$3:$BK$160,MATCH('Buying nGRPs'!$A103,'Jan 2019'!$A$3:$A$157,0),MATCH('Buying nGRPs'!AN$9,'Jan 2019'!$G$1:$BK$1,0))/SUMIFS(Summary!$D:$D,Summary!$A:$A,'Buying nGRPs'!$A103),"")</f>
        <v>0</v>
      </c>
      <c r="AO103" s="158">
        <f>IFERROR(INDEX('Jan 2019'!$G$3:$BK$160,MATCH('Buying nGRPs'!$A103,'Jan 2019'!$A$3:$A$157,0),MATCH('Buying nGRPs'!AO$9,'Jan 2019'!$G$1:$BK$1,0))/SUMIFS(Summary!$D:$D,Summary!$A:$A,'Buying nGRPs'!$A103),"")</f>
        <v>0</v>
      </c>
      <c r="AP103" s="158" t="str">
        <f>IFERROR(INDEX('Jan 2019'!$G$3:$BK$160,MATCH('Buying nGRPs'!$A103,'Jan 2019'!$A$3:$A$157,0),MATCH('Buying nGRPs'!AP$9,'Jan 2019'!$G$1:$BK$1,0))/SUMIFS(Summary!$D:$D,Summary!$A:$A,'Buying nGRPs'!$A103),"")</f>
        <v/>
      </c>
      <c r="AQ103" s="158" t="str">
        <f>IFERROR(INDEX('Jan 2019'!$G$3:$BK$160,MATCH('Buying nGRPs'!$A103,'Jan 2019'!$A$3:$A$157,0),MATCH('Buying nGRPs'!AQ$9,'Jan 2019'!$G$1:$BK$1,0))/SUMIFS(Summary!$D:$D,Summary!$A:$A,'Buying nGRPs'!$A103),"")</f>
        <v/>
      </c>
      <c r="AR103" s="158">
        <f>IFERROR(INDEX('Jan 2019'!$G$3:$BK$160,MATCH('Buying nGRPs'!$A103,'Jan 2019'!$A$3:$A$157,0),MATCH('Buying nGRPs'!AR$9,'Jan 2019'!$G$1:$BK$1,0))/SUMIFS(Summary!$D:$D,Summary!$A:$A,'Buying nGRPs'!$A103),"")</f>
        <v>0</v>
      </c>
      <c r="AS103" s="158" t="str">
        <f>IFERROR(INDEX('Jan 2019'!$G$3:$BK$160,MATCH('Buying nGRPs'!$A103,'Jan 2019'!$A$3:$A$157,0),MATCH('Buying nGRPs'!AS$9,'Jan 2019'!$G$1:$BK$1,0))/SUMIFS(Summary!$D:$D,Summary!$A:$A,'Buying nGRPs'!$A103),"")</f>
        <v/>
      </c>
      <c r="AT103" s="158" t="str">
        <f>IFERROR(INDEX('Jan 2019'!$G$3:$BK$160,MATCH('Buying nGRPs'!$A103,'Jan 2019'!$A$3:$A$157,0),MATCH('Buying nGRPs'!AT$9,'Jan 2019'!$G$1:$BK$1,0))/SUMIFS(Summary!$D:$D,Summary!$A:$A,'Buying nGRPs'!$A103),"")</f>
        <v/>
      </c>
      <c r="AU103" s="158" t="str">
        <f>IFERROR(INDEX('Jan 2019'!$G$3:$BK$160,MATCH('Buying nGRPs'!$A103,'Jan 2019'!$A$3:$A$157,0),MATCH('Buying nGRPs'!AU$9,'Jan 2019'!$G$1:$BK$1,0))/SUMIFS(Summary!$D:$D,Summary!$A:$A,'Buying nGRPs'!$A103),"")</f>
        <v/>
      </c>
      <c r="AV103" s="158" t="str">
        <f>IFERROR(INDEX('Jan 2019'!$G$3:$BK$160,MATCH('Buying nGRPs'!$A103,'Jan 2019'!$A$3:$A$157,0),MATCH('Buying nGRPs'!AV$9,'Jan 2019'!$G$1:$BK$1,0))/SUMIFS(Summary!$D:$D,Summary!$A:$A,'Buying nGRPs'!$A103),"")</f>
        <v/>
      </c>
      <c r="AW103" s="158" t="str">
        <f>IFERROR(INDEX('Jan 2019'!$G$3:$BK$160,MATCH('Buying nGRPs'!$A103,'Jan 2019'!$A$3:$A$157,0),MATCH('Buying nGRPs'!AW$9,'Jan 2019'!$G$1:$BK$1,0))/SUMIFS(Summary!$D:$D,Summary!$A:$A,'Buying nGRPs'!$A103),"")</f>
        <v/>
      </c>
      <c r="AX103" s="158">
        <f>IFERROR(INDEX('Jan 2019'!$G$3:$BK$160,MATCH('Buying nGRPs'!$A103,'Jan 2019'!$A$3:$A$157,0),MATCH('Buying nGRPs'!AX$9,'Jan 2019'!$G$1:$BK$1,0))/SUMIFS(Summary!$D:$D,Summary!$A:$A,'Buying nGRPs'!$A103),"")</f>
        <v>0</v>
      </c>
      <c r="AY103" s="158">
        <f>IFERROR(INDEX('Jan 2019'!$G$3:$BK$160,MATCH('Buying nGRPs'!$A103,'Jan 2019'!$A$3:$A$157,0),MATCH('Buying nGRPs'!AY$9,'Jan 2019'!$G$1:$BK$1,0))/SUMIFS(Summary!$D:$D,Summary!$A:$A,'Buying nGRPs'!$A103),"")</f>
        <v>0</v>
      </c>
      <c r="AZ103" s="158">
        <f>IFERROR(INDEX('Jan 2019'!$G$3:$BK$160,MATCH('Buying nGRPs'!$A103,'Jan 2019'!$A$3:$A$157,0),MATCH('Buying nGRPs'!AZ$9,'Jan 2019'!$G$1:$BK$1,0))/SUMIFS(Summary!$D:$D,Summary!$A:$A,'Buying nGRPs'!$A103),"")</f>
        <v>0</v>
      </c>
      <c r="BA103" s="158">
        <f>IFERROR(INDEX('Jan 2019'!$G$3:$BK$160,MATCH('Buying nGRPs'!$A103,'Jan 2019'!$A$3:$A$157,0),MATCH('Buying nGRPs'!BA$9,'Jan 2019'!$G$1:$BK$1,0))/SUMIFS(Summary!$D:$D,Summary!$A:$A,'Buying nGRPs'!$A103),"")</f>
        <v>0</v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77" t="s">
        <v>12</v>
      </c>
      <c r="B104" s="107">
        <f>SUM(B102:B103)</f>
        <v>0</v>
      </c>
      <c r="C104" s="193"/>
      <c r="D104" s="145">
        <f>SUM(D102:D103)</f>
        <v>0</v>
      </c>
      <c r="E104" s="108">
        <f>SUM(E102:E103)</f>
        <v>0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</v>
      </c>
      <c r="BC104" s="165">
        <f>SUM(BC102:BC103)</f>
        <v>0</v>
      </c>
      <c r="BD104" s="108">
        <f>SUM(BD102:BD103)</f>
        <v>0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IFERROR(INDEX('Jan 2019'!$G$3:$BK$160,MATCH('Buying nGRPs'!$A106,'Jan 2019'!$A$3:$A$157,0),MATCH('Buying nGRPs'!G$9,'Jan 2019'!$G$1:$BK$1,0))/SUMIFS(Summary!$D:$D,Summary!$A:$A,'Buying nGRPs'!$A106),"")</f>
        <v/>
      </c>
      <c r="H106" s="158" t="str">
        <f>IFERROR(INDEX('Jan 2019'!$G$3:$BK$160,MATCH('Buying nGRPs'!$A106,'Jan 2019'!$A$3:$A$157,0),MATCH('Buying nGRPs'!H$9,'Jan 2019'!$G$1:$BK$1,0))/SUMIFS(Summary!$D:$D,Summary!$A:$A,'Buying nGRPs'!$A106),"")</f>
        <v/>
      </c>
      <c r="I106" s="158" t="str">
        <f>IFERROR(INDEX('Jan 2019'!$G$3:$BK$160,MATCH('Buying nGRPs'!$A106,'Jan 2019'!$A$3:$A$157,0),MATCH('Buying nGRPs'!I$9,'Jan 2019'!$G$1:$BK$1,0))/SUMIFS(Summary!$D:$D,Summary!$A:$A,'Buying nGRPs'!$A106),"")</f>
        <v/>
      </c>
      <c r="J106" s="158" t="str">
        <f>IFERROR(INDEX('Jan 2019'!$G$3:$BK$160,MATCH('Buying nGRPs'!$A106,'Jan 2019'!$A$3:$A$157,0),MATCH('Buying nGRPs'!J$9,'Jan 2019'!$G$1:$BK$1,0))/SUMIFS(Summary!$D:$D,Summary!$A:$A,'Buying nGRPs'!$A106),"")</f>
        <v/>
      </c>
      <c r="K106" s="158" t="str">
        <f>IFERROR(INDEX('Jan 2019'!$G$3:$BK$160,MATCH('Buying nGRPs'!$A106,'Jan 2019'!$A$3:$A$157,0),MATCH('Buying nGRPs'!K$9,'Jan 2019'!$G$1:$BK$1,0))/SUMIFS(Summary!$D:$D,Summary!$A:$A,'Buying nGRPs'!$A106),"")</f>
        <v/>
      </c>
      <c r="L106" s="158" t="str">
        <f>IFERROR(INDEX('Jan 2019'!$G$3:$BK$160,MATCH('Buying nGRPs'!$A106,'Jan 2019'!$A$3:$A$157,0),MATCH('Buying nGRPs'!L$9,'Jan 2019'!$G$1:$BK$1,0))/SUMIFS(Summary!$D:$D,Summary!$A:$A,'Buying nGRPs'!$A106),"")</f>
        <v/>
      </c>
      <c r="M106" s="158" t="str">
        <f>IFERROR(INDEX('Jan 2019'!$G$3:$BK$160,MATCH('Buying nGRPs'!$A106,'Jan 2019'!$A$3:$A$157,0),MATCH('Buying nGRPs'!M$9,'Jan 2019'!$G$1:$BK$1,0))/SUMIFS(Summary!$D:$D,Summary!$A:$A,'Buying nGRPs'!$A106),"")</f>
        <v/>
      </c>
      <c r="N106" s="158" t="str">
        <f>IFERROR(INDEX('Jan 2019'!$G$3:$BK$160,MATCH('Buying nGRPs'!$A106,'Jan 2019'!$A$3:$A$157,0),MATCH('Buying nGRPs'!N$9,'Jan 2019'!$G$1:$BK$1,0))/SUMIFS(Summary!$D:$D,Summary!$A:$A,'Buying nGRPs'!$A106),"")</f>
        <v/>
      </c>
      <c r="O106" s="158" t="str">
        <f>IFERROR(INDEX('Jan 2019'!$G$3:$BK$160,MATCH('Buying nGRPs'!$A106,'Jan 2019'!$A$3:$A$157,0),MATCH('Buying nGRPs'!O$9,'Jan 2019'!$G$1:$BK$1,0))/SUMIFS(Summary!$D:$D,Summary!$A:$A,'Buying nGRPs'!$A106),"")</f>
        <v/>
      </c>
      <c r="P106" s="158" t="str">
        <f>IFERROR(INDEX('Jan 2019'!$G$3:$BK$160,MATCH('Buying nGRPs'!$A106,'Jan 2019'!$A$3:$A$157,0),MATCH('Buying nGRPs'!P$9,'Jan 2019'!$G$1:$BK$1,0))/SUMIFS(Summary!$D:$D,Summary!$A:$A,'Buying nGRPs'!$A106),"")</f>
        <v/>
      </c>
      <c r="Q106" s="158" t="str">
        <f>IFERROR(INDEX('Jan 2019'!$G$3:$BK$160,MATCH('Buying nGRPs'!$A106,'Jan 2019'!$A$3:$A$157,0),MATCH('Buying nGRPs'!Q$9,'Jan 2019'!$G$1:$BK$1,0))/SUMIFS(Summary!$D:$D,Summary!$A:$A,'Buying nGRPs'!$A106),"")</f>
        <v/>
      </c>
      <c r="R106" s="158" t="str">
        <f>IFERROR(INDEX('Jan 2019'!$G$3:$BK$160,MATCH('Buying nGRPs'!$A106,'Jan 2019'!$A$3:$A$157,0),MATCH('Buying nGRPs'!R$9,'Jan 2019'!$G$1:$BK$1,0))/SUMIFS(Summary!$D:$D,Summary!$A:$A,'Buying nGRPs'!$A106),"")</f>
        <v/>
      </c>
      <c r="S106" s="158" t="str">
        <f>IFERROR(INDEX('Jan 2019'!$G$3:$BK$160,MATCH('Buying nGRPs'!$A106,'Jan 2019'!$A$3:$A$157,0),MATCH('Buying nGRPs'!S$9,'Jan 2019'!$G$1:$BK$1,0))/SUMIFS(Summary!$D:$D,Summary!$A:$A,'Buying nGRPs'!$A106),"")</f>
        <v/>
      </c>
      <c r="T106" s="158" t="str">
        <f>IFERROR(INDEX('Jan 2019'!$G$3:$BK$160,MATCH('Buying nGRPs'!$A106,'Jan 2019'!$A$3:$A$157,0),MATCH('Buying nGRPs'!T$9,'Jan 2019'!$G$1:$BK$1,0))/SUMIFS(Summary!$D:$D,Summary!$A:$A,'Buying nGRPs'!$A106),"")</f>
        <v/>
      </c>
      <c r="U106" s="158" t="str">
        <f>IFERROR(INDEX('Jan 2019'!$G$3:$BK$160,MATCH('Buying nGRPs'!$A106,'Jan 2019'!$A$3:$A$157,0),MATCH('Buying nGRPs'!U$9,'Jan 2019'!$G$1:$BK$1,0))/SUMIFS(Summary!$D:$D,Summary!$A:$A,'Buying nGRPs'!$A106),"")</f>
        <v/>
      </c>
      <c r="V106" s="158" t="str">
        <f>IFERROR(INDEX('Jan 2019'!$G$3:$BK$160,MATCH('Buying nGRPs'!$A106,'Jan 2019'!$A$3:$A$157,0),MATCH('Buying nGRPs'!V$9,'Jan 2019'!$G$1:$BK$1,0))/SUMIFS(Summary!$D:$D,Summary!$A:$A,'Buying nGRPs'!$A106),"")</f>
        <v/>
      </c>
      <c r="W106" s="158" t="str">
        <f>IFERROR(INDEX('Jan 2019'!$G$3:$BK$160,MATCH('Buying nGRPs'!$A106,'Jan 2019'!$A$3:$A$157,0),MATCH('Buying nGRPs'!W$9,'Jan 2019'!$G$1:$BK$1,0))/SUMIFS(Summary!$D:$D,Summary!$A:$A,'Buying nGRPs'!$A106),"")</f>
        <v/>
      </c>
      <c r="X106" s="158" t="str">
        <f>IFERROR(INDEX('Jan 2019'!$G$3:$BK$160,MATCH('Buying nGRPs'!$A106,'Jan 2019'!$A$3:$A$157,0),MATCH('Buying nGRPs'!X$9,'Jan 2019'!$G$1:$BK$1,0))/SUMIFS(Summary!$D:$D,Summary!$A:$A,'Buying nGRPs'!$A106),"")</f>
        <v/>
      </c>
      <c r="Y106" s="158" t="str">
        <f>IFERROR(INDEX('Jan 2019'!$G$3:$BK$160,MATCH('Buying nGRPs'!$A106,'Jan 2019'!$A$3:$A$157,0),MATCH('Buying nGRPs'!Y$9,'Jan 2019'!$G$1:$BK$1,0))/SUMIFS(Summary!$D:$D,Summary!$A:$A,'Buying nGRPs'!$A106),"")</f>
        <v/>
      </c>
      <c r="Z106" s="158" t="str">
        <f>IFERROR(INDEX('Jan 2019'!$G$3:$BK$160,MATCH('Buying nGRPs'!$A106,'Jan 2019'!$A$3:$A$157,0),MATCH('Buying nGRPs'!Z$9,'Jan 2019'!$G$1:$BK$1,0))/SUMIFS(Summary!$D:$D,Summary!$A:$A,'Buying nGRPs'!$A106),"")</f>
        <v/>
      </c>
      <c r="AA106" s="158" t="str">
        <f>IFERROR(INDEX('Jan 2019'!$G$3:$BK$160,MATCH('Buying nGRPs'!$A106,'Jan 2019'!$A$3:$A$157,0),MATCH('Buying nGRPs'!AA$9,'Jan 2019'!$G$1:$BK$1,0))/SUMIFS(Summary!$D:$D,Summary!$A:$A,'Buying nGRPs'!$A106),"")</f>
        <v/>
      </c>
      <c r="AB106" s="158" t="str">
        <f>IFERROR(INDEX('Jan 2019'!$G$3:$BK$160,MATCH('Buying nGRPs'!$A106,'Jan 2019'!$A$3:$A$157,0),MATCH('Buying nGRPs'!AB$9,'Jan 2019'!$G$1:$BK$1,0))/SUMIFS(Summary!$D:$D,Summary!$A:$A,'Buying nGRPs'!$A106),"")</f>
        <v/>
      </c>
      <c r="AC106" s="158" t="str">
        <f>IFERROR(INDEX('Jan 2019'!$G$3:$BK$160,MATCH('Buying nGRPs'!$A106,'Jan 2019'!$A$3:$A$157,0),MATCH('Buying nGRPs'!AC$9,'Jan 2019'!$G$1:$BK$1,0))/SUMIFS(Summary!$D:$D,Summary!$A:$A,'Buying nGRPs'!$A106),"")</f>
        <v/>
      </c>
      <c r="AD106" s="158" t="str">
        <f>IFERROR(INDEX('Jan 2019'!$G$3:$BK$160,MATCH('Buying nGRPs'!$A106,'Jan 2019'!$A$3:$A$157,0),MATCH('Buying nGRPs'!AD$9,'Jan 2019'!$G$1:$BK$1,0))/SUMIFS(Summary!$D:$D,Summary!$A:$A,'Buying nGRPs'!$A106),"")</f>
        <v/>
      </c>
      <c r="AE106" s="158" t="str">
        <f>IFERROR(INDEX('Jan 2019'!$G$3:$BK$160,MATCH('Buying nGRPs'!$A106,'Jan 2019'!$A$3:$A$157,0),MATCH('Buying nGRPs'!AE$9,'Jan 2019'!$G$1:$BK$1,0))/SUMIFS(Summary!$D:$D,Summary!$A:$A,'Buying nGRPs'!$A106),"")</f>
        <v/>
      </c>
      <c r="AF106" s="158" t="str">
        <f>IFERROR(INDEX('Jan 2019'!$G$3:$BK$160,MATCH('Buying nGRPs'!$A106,'Jan 2019'!$A$3:$A$157,0),MATCH('Buying nGRPs'!AF$9,'Jan 2019'!$G$1:$BK$1,0))/SUMIFS(Summary!$D:$D,Summary!$A:$A,'Buying nGRPs'!$A106),"")</f>
        <v/>
      </c>
      <c r="AG106" s="158" t="str">
        <f>IFERROR(INDEX('Jan 2019'!$G$3:$BK$160,MATCH('Buying nGRPs'!$A106,'Jan 2019'!$A$3:$A$157,0),MATCH('Buying nGRPs'!AG$9,'Jan 2019'!$G$1:$BK$1,0))/SUMIFS(Summary!$D:$D,Summary!$A:$A,'Buying nGRPs'!$A106),"")</f>
        <v/>
      </c>
      <c r="AH106" s="158" t="str">
        <f>IFERROR(INDEX('Jan 2019'!$G$3:$BK$160,MATCH('Buying nGRPs'!$A106,'Jan 2019'!$A$3:$A$157,0),MATCH('Buying nGRPs'!AH$9,'Jan 2019'!$G$1:$BK$1,0))/SUMIFS(Summary!$D:$D,Summary!$A:$A,'Buying nGRPs'!$A106),"")</f>
        <v/>
      </c>
      <c r="AI106" s="158" t="str">
        <f>IFERROR(INDEX('Jan 2019'!$G$3:$BK$160,MATCH('Buying nGRPs'!$A106,'Jan 2019'!$A$3:$A$157,0),MATCH('Buying nGRPs'!AI$9,'Jan 2019'!$G$1:$BK$1,0))/SUMIFS(Summary!$D:$D,Summary!$A:$A,'Buying nGRPs'!$A106),"")</f>
        <v/>
      </c>
      <c r="AJ106" s="158" t="str">
        <f>IFERROR(INDEX('Jan 2019'!$G$3:$BK$160,MATCH('Buying nGRPs'!$A106,'Jan 2019'!$A$3:$A$157,0),MATCH('Buying nGRPs'!AJ$9,'Jan 2019'!$G$1:$BK$1,0))/SUMIFS(Summary!$D:$D,Summary!$A:$A,'Buying nGRPs'!$A106),"")</f>
        <v/>
      </c>
      <c r="AK106" s="158" t="str">
        <f>IFERROR(INDEX('Jan 2019'!$G$3:$BK$160,MATCH('Buying nGRPs'!$A106,'Jan 2019'!$A$3:$A$157,0),MATCH('Buying nGRPs'!AK$9,'Jan 2019'!$G$1:$BK$1,0))/SUMIFS(Summary!$D:$D,Summary!$A:$A,'Buying nGRPs'!$A106),"")</f>
        <v/>
      </c>
      <c r="AL106" s="158" t="str">
        <f>IFERROR(INDEX('Jan 2019'!$G$3:$BK$160,MATCH('Buying nGRPs'!$A106,'Jan 2019'!$A$3:$A$157,0),MATCH('Buying nGRPs'!AL$9,'Jan 2019'!$G$1:$BK$1,0))/SUMIFS(Summary!$D:$D,Summary!$A:$A,'Buying nGRPs'!$A106),"")</f>
        <v/>
      </c>
      <c r="AM106" s="158" t="str">
        <f>IFERROR(INDEX('Jan 2019'!$G$3:$BK$160,MATCH('Buying nGRPs'!$A106,'Jan 2019'!$A$3:$A$157,0),MATCH('Buying nGRPs'!AM$9,'Jan 2019'!$G$1:$BK$1,0))/SUMIFS(Summary!$D:$D,Summary!$A:$A,'Buying nGRPs'!$A106),"")</f>
        <v/>
      </c>
      <c r="AN106" s="158" t="str">
        <f>IFERROR(INDEX('Jan 2019'!$G$3:$BK$160,MATCH('Buying nGRPs'!$A106,'Jan 2019'!$A$3:$A$157,0),MATCH('Buying nGRPs'!AN$9,'Jan 2019'!$G$1:$BK$1,0))/SUMIFS(Summary!$D:$D,Summary!$A:$A,'Buying nGRPs'!$A106),"")</f>
        <v/>
      </c>
      <c r="AO106" s="158" t="str">
        <f>IFERROR(INDEX('Jan 2019'!$G$3:$BK$160,MATCH('Buying nGRPs'!$A106,'Jan 2019'!$A$3:$A$157,0),MATCH('Buying nGRPs'!AO$9,'Jan 2019'!$G$1:$BK$1,0))/SUMIFS(Summary!$D:$D,Summary!$A:$A,'Buying nGRPs'!$A106),"")</f>
        <v/>
      </c>
      <c r="AP106" s="158" t="str">
        <f>IFERROR(INDEX('Jan 2019'!$G$3:$BK$160,MATCH('Buying nGRPs'!$A106,'Jan 2019'!$A$3:$A$157,0),MATCH('Buying nGRPs'!AP$9,'Jan 2019'!$G$1:$BK$1,0))/SUMIFS(Summary!$D:$D,Summary!$A:$A,'Buying nGRPs'!$A106),"")</f>
        <v/>
      </c>
      <c r="AQ106" s="158" t="str">
        <f>IFERROR(INDEX('Jan 2019'!$G$3:$BK$160,MATCH('Buying nGRPs'!$A106,'Jan 2019'!$A$3:$A$157,0),MATCH('Buying nGRPs'!AQ$9,'Jan 2019'!$G$1:$BK$1,0))/SUMIFS(Summary!$D:$D,Summary!$A:$A,'Buying nGRPs'!$A106),"")</f>
        <v/>
      </c>
      <c r="AR106" s="158" t="str">
        <f>IFERROR(INDEX('Jan 2019'!$G$3:$BK$160,MATCH('Buying nGRPs'!$A106,'Jan 2019'!$A$3:$A$157,0),MATCH('Buying nGRPs'!AR$9,'Jan 2019'!$G$1:$BK$1,0))/SUMIFS(Summary!$D:$D,Summary!$A:$A,'Buying nGRPs'!$A106),"")</f>
        <v/>
      </c>
      <c r="AS106" s="158" t="str">
        <f>IFERROR(INDEX('Jan 2019'!$G$3:$BK$160,MATCH('Buying nGRPs'!$A106,'Jan 2019'!$A$3:$A$157,0),MATCH('Buying nGRPs'!AS$9,'Jan 2019'!$G$1:$BK$1,0))/SUMIFS(Summary!$D:$D,Summary!$A:$A,'Buying nGRPs'!$A106),"")</f>
        <v/>
      </c>
      <c r="AT106" s="158" t="str">
        <f>IFERROR(INDEX('Jan 2019'!$G$3:$BK$160,MATCH('Buying nGRPs'!$A106,'Jan 2019'!$A$3:$A$157,0),MATCH('Buying nGRPs'!AT$9,'Jan 2019'!$G$1:$BK$1,0))/SUMIFS(Summary!$D:$D,Summary!$A:$A,'Buying nGRPs'!$A106),"")</f>
        <v/>
      </c>
      <c r="AU106" s="158" t="str">
        <f>IFERROR(INDEX('Jan 2019'!$G$3:$BK$160,MATCH('Buying nGRPs'!$A106,'Jan 2019'!$A$3:$A$157,0),MATCH('Buying nGRPs'!AU$9,'Jan 2019'!$G$1:$BK$1,0))/SUMIFS(Summary!$D:$D,Summary!$A:$A,'Buying nGRPs'!$A106),"")</f>
        <v/>
      </c>
      <c r="AV106" s="158" t="str">
        <f>IFERROR(INDEX('Jan 2019'!$G$3:$BK$160,MATCH('Buying nGRPs'!$A106,'Jan 2019'!$A$3:$A$157,0),MATCH('Buying nGRPs'!AV$9,'Jan 2019'!$G$1:$BK$1,0))/SUMIFS(Summary!$D:$D,Summary!$A:$A,'Buying nGRPs'!$A106),"")</f>
        <v/>
      </c>
      <c r="AW106" s="158" t="str">
        <f>IFERROR(INDEX('Jan 2019'!$G$3:$BK$160,MATCH('Buying nGRPs'!$A106,'Jan 2019'!$A$3:$A$157,0),MATCH('Buying nGRPs'!AW$9,'Jan 2019'!$G$1:$BK$1,0))/SUMIFS(Summary!$D:$D,Summary!$A:$A,'Buying nGRPs'!$A106),"")</f>
        <v/>
      </c>
      <c r="AX106" s="158" t="str">
        <f>IFERROR(INDEX('Jan 2019'!$G$3:$BK$160,MATCH('Buying nGRPs'!$A106,'Jan 2019'!$A$3:$A$157,0),MATCH('Buying nGRPs'!AX$9,'Jan 2019'!$G$1:$BK$1,0))/SUMIFS(Summary!$D:$D,Summary!$A:$A,'Buying nGRPs'!$A106),"")</f>
        <v/>
      </c>
      <c r="AY106" s="158" t="str">
        <f>IFERROR(INDEX('Jan 2019'!$G$3:$BK$160,MATCH('Buying nGRPs'!$A106,'Jan 2019'!$A$3:$A$157,0),MATCH('Buying nGRPs'!AY$9,'Jan 2019'!$G$1:$BK$1,0))/SUMIFS(Summary!$D:$D,Summary!$A:$A,'Buying nGRPs'!$A106),"")</f>
        <v/>
      </c>
      <c r="AZ106" s="158" t="str">
        <f>IFERROR(INDEX('Jan 2019'!$G$3:$BK$160,MATCH('Buying nGRPs'!$A106,'Jan 2019'!$A$3:$A$157,0),MATCH('Buying nGRPs'!AZ$9,'Jan 2019'!$G$1:$BK$1,0))/SUMIFS(Summary!$D:$D,Summary!$A:$A,'Buying nGRPs'!$A106),"")</f>
        <v/>
      </c>
      <c r="BA106" s="158" t="str">
        <f>IFERROR(INDEX('Jan 2019'!$G$3:$BK$160,MATCH('Buying nGRPs'!$A106,'Jan 2019'!$A$3:$A$157,0),MATCH('Buying nGRPs'!BA$9,'Jan 2019'!$G$1:$BK$1,0))/SUMIFS(Summary!$D:$D,Summary!$A:$A,'Buying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8.0731633958533191</v>
      </c>
      <c r="C108" s="191">
        <f>B108/1000000</f>
        <v>8.0731633958533191E-6</v>
      </c>
      <c r="D108" s="145">
        <f>D107+D104+D100+D95+D91+D84+D65+D41+D31+D15</f>
        <v>0</v>
      </c>
      <c r="E108" s="138">
        <f>E107+E104+E100+E95+E91+E84+E65+E41+E31+E15</f>
        <v>-8.0731633958533191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0.33869400357142854</v>
      </c>
      <c r="AD108" s="165">
        <f>AD107+AD104+AD100+AD95+AD91+AD84+AD65+AD41+AD31+AD15</f>
        <v>4.2343301012051011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2.262038641726142</v>
      </c>
      <c r="AI108" s="165">
        <f t="shared" si="102"/>
        <v>0</v>
      </c>
      <c r="AJ108" s="165">
        <f t="shared" si="102"/>
        <v>0</v>
      </c>
      <c r="AK108" s="165">
        <f t="shared" si="102"/>
        <v>1.0661580086580087</v>
      </c>
      <c r="AL108" s="165">
        <f t="shared" si="102"/>
        <v>0.1719426406926407</v>
      </c>
      <c r="AM108" s="165">
        <f t="shared" si="102"/>
        <v>0</v>
      </c>
      <c r="AN108" s="165">
        <f t="shared" si="102"/>
        <v>0</v>
      </c>
      <c r="AO108" s="165">
        <f t="shared" si="102"/>
        <v>0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8.0731633958533191</v>
      </c>
      <c r="BC108" s="165">
        <f>BC107+BC104+BC100+BC95+BC91+BC84+BC65+BC41+BC31+BC15</f>
        <v>0</v>
      </c>
      <c r="BD108" s="108">
        <f t="shared" si="102"/>
        <v>-8.0731633958533191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8.0731633958533191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0.33869400357142854</v>
      </c>
      <c r="AD128" s="165">
        <f t="shared" si="114"/>
        <v>4.2343301012051011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2.262038641726142</v>
      </c>
      <c r="AI128" s="165">
        <f t="shared" si="112"/>
        <v>0</v>
      </c>
      <c r="AJ128" s="165">
        <f t="shared" si="112"/>
        <v>0</v>
      </c>
      <c r="AK128" s="165">
        <f t="shared" si="112"/>
        <v>1.0661580086580087</v>
      </c>
      <c r="AL128" s="165">
        <f t="shared" si="112"/>
        <v>0.1719426406926407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8.0731633958533191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8.0731633958533191</v>
      </c>
      <c r="C166" s="190"/>
      <c r="D166" s="181">
        <f t="shared" ref="D166" si="128">D165+D164+D159+D158+D153+D127+D108</f>
        <v>0</v>
      </c>
      <c r="E166" s="117">
        <f>D166-B166</f>
        <v>-8.0731633958533191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0.33869400357142854</v>
      </c>
      <c r="AD166" s="181">
        <f t="shared" si="130"/>
        <v>4.2343301012051011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2.262038641726142</v>
      </c>
      <c r="AI166" s="181">
        <f t="shared" si="130"/>
        <v>0</v>
      </c>
      <c r="AJ166" s="181">
        <f t="shared" si="130"/>
        <v>0</v>
      </c>
      <c r="AK166" s="181">
        <f t="shared" si="130"/>
        <v>1.0661580086580087</v>
      </c>
      <c r="AL166" s="181">
        <f t="shared" si="130"/>
        <v>0.1719426406926407</v>
      </c>
      <c r="AM166" s="181">
        <f t="shared" si="130"/>
        <v>0</v>
      </c>
      <c r="AN166" s="181">
        <f t="shared" si="130"/>
        <v>0</v>
      </c>
      <c r="AO166" s="181">
        <f t="shared" si="130"/>
        <v>0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8.0731633958533191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>
        <f>J11+J12+J17+J18+J19+J22+J27+J43+J44+J45+J46+J51</f>
        <v>0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>
        <f>AC11+AC12+AC17+AC18+AC19+AC22+AC27+AC43+AC44+AC45+AC46+AC51</f>
        <v>8.0122200000000005E-2</v>
      </c>
      <c r="AD170" s="155" t="e">
        <f>AD11+AD12+AD17+#REF!+AD18+AD22+AD27+AD43+AD44+AD45+AD46+AD51</f>
        <v>#REF!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#REF!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#REF!</v>
      </c>
      <c r="AL170" s="155" t="e">
        <f>AL11+AL12+AL17+AL18+AL19+AL22+AL27+AL43+AL44+#REF!+AL46+AL45</f>
        <v>#REF!</v>
      </c>
      <c r="AM170" s="155" t="e">
        <f>AM11+AM12+AM17+#REF!+AM18+AM22+AM27+#REF!+AM44+AM45+AM46+AM43</f>
        <v>#VALUE!</v>
      </c>
      <c r="AN170" s="155">
        <f>AN11+AN12+AN17+AN18+AN19+AN22+AN27+AN43+AN44+AN45+AN46+AN51</f>
        <v>0</v>
      </c>
      <c r="AO170" s="155" t="e">
        <f>AO11+AO12+#REF!+AO18+AO17+AO22+AO27+AO43+AO44+AO45+AO46+AO51</f>
        <v>#REF!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#REF!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>
        <f>AX11+AX12+AX17+AX18+AX19+AX22+AX27+AX43+AX44+AX45+AX46+AX51</f>
        <v>0</v>
      </c>
      <c r="AY170" s="155">
        <f>AY11+AY12+AY17+AY18+AY19+AY22+AY27+AY43+AY44+AY45+AY46+AY51</f>
        <v>0</v>
      </c>
      <c r="AZ170" s="155">
        <f>AZ11+AZ12+AZ17+AZ18+AZ19+AZ22+AZ27+AZ43+AZ44+AZ45+AZ46+AZ51</f>
        <v>0</v>
      </c>
      <c r="BA170" s="155" t="e">
        <f>BA11+BA12+BA17+BA18+BA19+#REF!+BA27+#REF!+BA45+#REF!+BA50+BA51</f>
        <v>#REF!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0.11771118452380953</v>
      </c>
      <c r="AD171" s="155">
        <f>AD25+AD26+AD50+AD53+AD74+AD90+AD103+AD93</f>
        <v>0.6388674388674388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9.7619047619047619E-2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0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#REF!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#REF!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#REF!</v>
      </c>
      <c r="AL173" s="169" t="e">
        <f t="shared" si="135"/>
        <v>#REF!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#REF!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#REF!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#REF!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-8.0731633958533191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#REF!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#REF!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#REF!</v>
      </c>
      <c r="AL175" s="170" t="e">
        <f t="shared" si="137"/>
        <v>#REF!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#REF!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#REF!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#REF!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#REF!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#REF!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#REF!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#REF!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#REF!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#REF!</v>
      </c>
      <c r="AL178" s="172" t="e">
        <f t="shared" si="140"/>
        <v>#REF!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#REF!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#REF!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#REF!</v>
      </c>
      <c r="BB178" s="154"/>
      <c r="BC178" s="155"/>
      <c r="BD178" s="155"/>
    </row>
  </sheetData>
  <customSheetViews>
    <customSheetView guid="{6CD4B2A0-A5AD-41EC-A1DE-046A1B74E5A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5F8EC55F-6BE6-42EB-BDA6-7DA9ACE0C263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8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9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21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</customSheetViews>
  <pageMargins left="0.7" right="0.7" top="0.75" bottom="0.75" header="0.3" footer="0.3"/>
  <pageSetup orientation="portrait" r:id="rId23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opLeftCell="G9" zoomScaleNormal="70" workbookViewId="0">
      <selection activeCell="AA10" sqref="AA10"/>
    </sheetView>
  </sheetViews>
  <sheetFormatPr defaultRowHeight="14.4" x14ac:dyDescent="0.3"/>
  <cols>
    <col min="1" max="1" width="13.33203125" bestFit="1" customWidth="1"/>
    <col min="2" max="2" width="18.109375" bestFit="1" customWidth="1"/>
    <col min="3" max="3" width="16" bestFit="1" customWidth="1"/>
    <col min="4" max="4" width="14" style="336" bestFit="1" customWidth="1"/>
    <col min="5" max="5" width="15" style="336" bestFit="1" customWidth="1"/>
    <col min="6" max="6" width="19.5546875" style="153" bestFit="1" customWidth="1"/>
    <col min="7" max="7" width="31.6640625" style="153" bestFit="1" customWidth="1"/>
    <col min="8" max="8" width="4.88671875" style="1" hidden="1" customWidth="1"/>
    <col min="9" max="9" width="4.6640625" style="1" hidden="1" customWidth="1"/>
    <col min="10" max="10" width="5.5546875" style="1" hidden="1" customWidth="1"/>
    <col min="11" max="11" width="5" style="1" hidden="1" customWidth="1"/>
    <col min="12" max="12" width="5.5546875" style="1" hidden="1" customWidth="1"/>
    <col min="13" max="13" width="5.88671875" style="1" hidden="1" customWidth="1"/>
    <col min="14" max="14" width="5.88671875" hidden="1" customWidth="1"/>
    <col min="15" max="15" width="24.33203125" hidden="1" customWidth="1"/>
    <col min="16" max="16" width="12.44140625" hidden="1" customWidth="1"/>
    <col min="17" max="17" width="5.6640625" hidden="1" customWidth="1"/>
    <col min="18" max="18" width="2.5546875" style="153" hidden="1" customWidth="1"/>
    <col min="19" max="19" width="6.88671875" style="153" hidden="1" customWidth="1"/>
    <col min="20" max="20" width="22.109375" hidden="1" customWidth="1"/>
    <col min="21" max="21" width="10.6640625" hidden="1" customWidth="1"/>
    <col min="22" max="22" width="12.5546875" bestFit="1" customWidth="1"/>
    <col min="23" max="23" width="11.5546875" bestFit="1" customWidth="1"/>
    <col min="24" max="24" width="9.109375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426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AC1" s="610">
        <v>302000000</v>
      </c>
    </row>
    <row r="2" spans="1:30" s="153" customFormat="1" x14ac:dyDescent="0.3">
      <c r="A2" s="548">
        <f>D2-D3</f>
        <v>-27253359.517240405</v>
      </c>
      <c r="B2" s="557" t="s">
        <v>252</v>
      </c>
      <c r="C2" s="546"/>
      <c r="D2" s="550">
        <f>B102</f>
        <v>271146640.48275959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40671996.072413936</v>
      </c>
    </row>
    <row r="3" spans="1:30" s="153" customFormat="1" ht="15" thickBot="1" x14ac:dyDescent="0.35">
      <c r="A3" s="547"/>
      <c r="B3" s="557" t="s">
        <v>253</v>
      </c>
      <c r="C3" s="546"/>
      <c r="D3" s="550">
        <f>C102</f>
        <v>298400000</v>
      </c>
      <c r="E3" s="302">
        <f>D2-D3</f>
        <v>-27253359.517240405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8">
        <f>C8/D2</f>
        <v>5.7902247920339836E-2</v>
      </c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419</v>
      </c>
      <c r="E4" s="523" t="s">
        <v>420</v>
      </c>
      <c r="F4" s="524" t="s">
        <v>421</v>
      </c>
      <c r="G4" s="554" t="s">
        <v>427</v>
      </c>
      <c r="H4" s="525" t="s">
        <v>255</v>
      </c>
      <c r="I4" s="526" t="s">
        <v>256</v>
      </c>
      <c r="J4" s="527" t="s">
        <v>261</v>
      </c>
      <c r="K4" s="543" t="s">
        <v>422</v>
      </c>
      <c r="L4" s="543" t="s">
        <v>423</v>
      </c>
      <c r="M4" s="543" t="s">
        <v>424</v>
      </c>
      <c r="N4" s="527" t="s">
        <v>425</v>
      </c>
      <c r="P4" s="246"/>
      <c r="Q4" s="246"/>
      <c r="R4" s="325"/>
      <c r="S4" s="246"/>
      <c r="T4" s="323" t="s">
        <v>298</v>
      </c>
      <c r="U4" s="320" t="s">
        <v>297</v>
      </c>
      <c r="V4" s="639">
        <v>43101</v>
      </c>
    </row>
    <row r="5" spans="1:30" ht="17.399999999999999" x14ac:dyDescent="0.3">
      <c r="A5" s="52" t="str">
        <f>'Jan 2019'!F3</f>
        <v>PTV</v>
      </c>
      <c r="B5" s="140">
        <f>'Jan 2019'!B3</f>
        <v>10097750</v>
      </c>
      <c r="C5" s="140">
        <v>8000000</v>
      </c>
      <c r="D5" s="140">
        <f>'Jan 2019'!C3</f>
        <v>8000000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10">
        <v>10492501.99</v>
      </c>
      <c r="W5" s="250">
        <f>B5/V5-1</f>
        <v>-3.7622293555552688E-2</v>
      </c>
    </row>
    <row r="6" spans="1:30" ht="17.399999999999999" x14ac:dyDescent="0.3">
      <c r="A6" s="15" t="str">
        <f>'Jan 2019'!F4</f>
        <v>ATV</v>
      </c>
      <c r="B6" s="140">
        <f>'Jan 2019'!B4</f>
        <v>5855102</v>
      </c>
      <c r="C6" s="141">
        <v>7000000</v>
      </c>
      <c r="D6" s="141">
        <f>'Jan 2019'!C4</f>
        <v>7000000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10">
        <v>37145702.019999877</v>
      </c>
      <c r="W6" s="250">
        <f>B6/V6-1</f>
        <v>-0.84237471143101528</v>
      </c>
    </row>
    <row r="7" spans="1:30" ht="17.399999999999999" x14ac:dyDescent="0.3">
      <c r="A7" s="15" t="str">
        <f>'Jan 2019'!F5</f>
        <v>PTV Sports</v>
      </c>
      <c r="B7" s="140">
        <f>'Jan 2019'!B5</f>
        <v>0</v>
      </c>
      <c r="C7" s="141">
        <v>700000</v>
      </c>
      <c r="D7" s="141">
        <f>'Jan 2019'!C5</f>
        <v>700000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10">
        <v>0</v>
      </c>
    </row>
    <row r="8" spans="1:30" ht="17.399999999999999" x14ac:dyDescent="0.3">
      <c r="A8" s="17" t="str">
        <f>'Jan 2019'!F6</f>
        <v>TOTAL</v>
      </c>
      <c r="B8" s="16">
        <f>'Jan 2019'!B6</f>
        <v>15952852</v>
      </c>
      <c r="C8" s="165">
        <f>SUM(C5:C7)</f>
        <v>15700000</v>
      </c>
      <c r="D8" s="165">
        <f>'Jan 2019'!C6</f>
        <v>15700000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10">
        <f>SUM(V5:V7)</f>
        <v>47638204.009999879</v>
      </c>
      <c r="AC8" s="250">
        <f>B8/AC1</f>
        <v>5.2824013245033115E-2</v>
      </c>
      <c r="AD8" s="250">
        <v>0.15</v>
      </c>
    </row>
    <row r="9" spans="1:30" ht="17.399999999999999" x14ac:dyDescent="0.3">
      <c r="A9" s="18" t="str">
        <f>'Jan 2019'!F7</f>
        <v>Entertainment</v>
      </c>
      <c r="B9" s="18"/>
      <c r="C9" s="642">
        <f>C25/D3</f>
        <v>0.60254691689008044</v>
      </c>
      <c r="D9" s="144">
        <f>'Jan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'Jan 2019'!F8</f>
        <v>GEO Entertainment</v>
      </c>
      <c r="B10" s="142">
        <f>'Jan 2019'!B8</f>
        <v>36397270</v>
      </c>
      <c r="C10" s="142">
        <v>40000000</v>
      </c>
      <c r="D10" s="142">
        <f>'Jan 2019'!C8</f>
        <v>40000000</v>
      </c>
      <c r="E10" s="579"/>
      <c r="F10" s="239"/>
      <c r="G10" s="142" t="s">
        <v>501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10">
        <v>44748333.310000226</v>
      </c>
      <c r="W10" s="250">
        <f t="shared" ref="W10:W73" si="2">B10/V10-1</f>
        <v>-0.18662289055878545</v>
      </c>
      <c r="Z10">
        <f>29/5</f>
        <v>5.8</v>
      </c>
      <c r="AA10" t="s">
        <v>502</v>
      </c>
      <c r="AC10" t="s">
        <v>519</v>
      </c>
    </row>
    <row r="11" spans="1:30" ht="17.399999999999999" x14ac:dyDescent="0.3">
      <c r="A11" s="24" t="str">
        <f>'Jan 2019'!F9</f>
        <v>HUM TV</v>
      </c>
      <c r="B11" s="619">
        <f>'Jan 2019'!B9</f>
        <v>17112297</v>
      </c>
      <c r="C11" s="142">
        <v>15000000</v>
      </c>
      <c r="D11" s="142">
        <f>'Jan 2019'!C9</f>
        <v>15000000</v>
      </c>
      <c r="E11" s="580"/>
      <c r="F11" s="239"/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10">
        <v>25186681.809999976</v>
      </c>
      <c r="W11" s="250">
        <f t="shared" si="2"/>
        <v>-0.32058152284252739</v>
      </c>
      <c r="AC11" t="s">
        <v>520</v>
      </c>
    </row>
    <row r="12" spans="1:30" ht="17.399999999999999" x14ac:dyDescent="0.3">
      <c r="A12" s="24" t="str">
        <f>'Jan 2019'!F10</f>
        <v>ARY Digital</v>
      </c>
      <c r="B12" s="619">
        <f>'Jan 2019'!B10</f>
        <v>31388771</v>
      </c>
      <c r="C12" s="142">
        <v>32000000</v>
      </c>
      <c r="D12" s="142">
        <f>'Jan 2019'!C10</f>
        <v>32000000</v>
      </c>
      <c r="E12" s="580"/>
      <c r="F12" s="574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10">
        <v>33713875.680000089</v>
      </c>
      <c r="W12" s="250">
        <f t="shared" si="2"/>
        <v>-6.8965808086532077E-2</v>
      </c>
      <c r="AC12" s="609" t="s">
        <v>520</v>
      </c>
    </row>
    <row r="13" spans="1:30" ht="17.399999999999999" x14ac:dyDescent="0.3">
      <c r="A13" s="24" t="str">
        <f>'Jan 2019'!F11</f>
        <v>ARY Zindagi</v>
      </c>
      <c r="B13" s="619">
        <f>'Jan 2019'!B11</f>
        <v>2886336</v>
      </c>
      <c r="C13" s="143">
        <v>3000000</v>
      </c>
      <c r="D13" s="143">
        <f>'Jan 2019'!C11</f>
        <v>3000000</v>
      </c>
      <c r="E13" s="581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10">
        <v>4544974.2499999991</v>
      </c>
      <c r="W13" s="250">
        <f t="shared" si="2"/>
        <v>-0.36493897627692817</v>
      </c>
      <c r="AC13" t="s">
        <v>415</v>
      </c>
    </row>
    <row r="14" spans="1:30" ht="17.399999999999999" x14ac:dyDescent="0.3">
      <c r="A14" s="24" t="str">
        <f>'Jan 2019'!F12</f>
        <v>TV One</v>
      </c>
      <c r="B14" s="619">
        <f>'Jan 2019'!B12</f>
        <v>15485238</v>
      </c>
      <c r="C14" s="143">
        <v>14000000</v>
      </c>
      <c r="D14" s="143">
        <f>'Jan 2019'!C12</f>
        <v>14000000</v>
      </c>
      <c r="E14" s="581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10">
        <v>24327028.080000006</v>
      </c>
      <c r="W14" s="250">
        <f t="shared" si="2"/>
        <v>-0.36345541473144893</v>
      </c>
      <c r="AC14" t="s">
        <v>415</v>
      </c>
    </row>
    <row r="15" spans="1:30" ht="17.399999999999999" x14ac:dyDescent="0.3">
      <c r="A15" s="24" t="str">
        <f>'Jan 2019'!F13</f>
        <v>Urdu1</v>
      </c>
      <c r="B15" s="619">
        <f>'Jan 2019'!B13</f>
        <v>13441950</v>
      </c>
      <c r="C15" s="143">
        <v>11000000</v>
      </c>
      <c r="D15" s="143">
        <f>'Jan 2019'!C13</f>
        <v>11000000</v>
      </c>
      <c r="E15" s="581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10">
        <v>11014188.929999944</v>
      </c>
      <c r="W15" s="250">
        <f t="shared" si="2"/>
        <v>0.22042122987262647</v>
      </c>
      <c r="AC15" s="609" t="s">
        <v>522</v>
      </c>
    </row>
    <row r="16" spans="1:30" ht="17.399999999999999" x14ac:dyDescent="0.3">
      <c r="A16" s="24" t="str">
        <f>'Jan 2019'!F14</f>
        <v>Play Max</v>
      </c>
      <c r="B16" s="619">
        <f>'Jan 2019'!B14</f>
        <v>5405487</v>
      </c>
      <c r="C16" s="143">
        <v>5000000</v>
      </c>
      <c r="D16" s="143">
        <f>'Jan 2019'!C14</f>
        <v>5000000</v>
      </c>
      <c r="E16" s="581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10">
        <v>8336438</v>
      </c>
      <c r="W16" s="250">
        <f t="shared" si="2"/>
        <v>-0.35158313418752707</v>
      </c>
      <c r="AC16" t="s">
        <v>415</v>
      </c>
    </row>
    <row r="17" spans="1:32" ht="17.399999999999999" x14ac:dyDescent="0.3">
      <c r="A17" s="24" t="str">
        <f>'Jan 2019'!F15</f>
        <v>Aplus</v>
      </c>
      <c r="B17" s="619">
        <f>'Jan 2019'!B15</f>
        <v>8895312</v>
      </c>
      <c r="C17" s="143">
        <v>11100000</v>
      </c>
      <c r="D17" s="143">
        <f>'Jan 2019'!C15</f>
        <v>11100000</v>
      </c>
      <c r="E17" s="581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10">
        <v>8629663.3500000015</v>
      </c>
      <c r="W17" s="250">
        <f t="shared" si="2"/>
        <v>3.0783199671398309E-2</v>
      </c>
      <c r="AC17" t="s">
        <v>522</v>
      </c>
    </row>
    <row r="18" spans="1:32" ht="17.399999999999999" x14ac:dyDescent="0.3">
      <c r="A18" s="24" t="str">
        <f>'Jan 2019'!F16</f>
        <v>Express Ent</v>
      </c>
      <c r="B18" s="619">
        <f>'Jan 2019'!B16</f>
        <v>20382036.482759621</v>
      </c>
      <c r="C18" s="143">
        <v>21000000</v>
      </c>
      <c r="D18" s="143">
        <f>'Jan 2019'!C16</f>
        <v>21000000</v>
      </c>
      <c r="E18" s="581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10">
        <v>17490593</v>
      </c>
      <c r="W18" s="250">
        <f t="shared" si="2"/>
        <v>0.16531420534224428</v>
      </c>
      <c r="Y18" s="610">
        <v>1000000</v>
      </c>
      <c r="AC18" s="609" t="s">
        <v>522</v>
      </c>
      <c r="AD18" s="610"/>
      <c r="AE18">
        <v>20891134.482759621</v>
      </c>
    </row>
    <row r="19" spans="1:32" ht="17.399999999999999" x14ac:dyDescent="0.3">
      <c r="A19" s="24" t="str">
        <f>'Jan 2019'!F17</f>
        <v>Geo Kahani</v>
      </c>
      <c r="B19" s="619">
        <f>'Jan 2019'!B17</f>
        <v>15174092</v>
      </c>
      <c r="C19" s="143">
        <v>14000000</v>
      </c>
      <c r="D19" s="143">
        <f>'Jan 2019'!C17</f>
        <v>14000000</v>
      </c>
      <c r="E19" s="581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10">
        <v>19416706</v>
      </c>
      <c r="W19" s="250">
        <f t="shared" si="2"/>
        <v>-0.21850328268862906</v>
      </c>
      <c r="AC19" s="609" t="s">
        <v>522</v>
      </c>
    </row>
    <row r="20" spans="1:32" ht="17.399999999999999" x14ac:dyDescent="0.3">
      <c r="A20" s="24" t="str">
        <f>'Jan 2019'!F18</f>
        <v>Filmazia</v>
      </c>
      <c r="B20" s="619">
        <f>'Jan 2019'!B18</f>
        <v>1700000</v>
      </c>
      <c r="C20" s="143">
        <v>500000</v>
      </c>
      <c r="D20" s="143">
        <f>'Jan 2019'!C18</f>
        <v>500000</v>
      </c>
      <c r="E20" s="581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10">
        <v>1283925</v>
      </c>
      <c r="W20" s="250">
        <f t="shared" si="2"/>
        <v>0.32406487917907967</v>
      </c>
      <c r="AC20" t="s">
        <v>523</v>
      </c>
      <c r="AF20" s="250"/>
    </row>
    <row r="21" spans="1:32" ht="17.399999999999999" x14ac:dyDescent="0.3">
      <c r="A21" s="24" t="str">
        <f>'Jan 2019'!F19</f>
        <v>AAJ  Entertainment</v>
      </c>
      <c r="B21" s="619">
        <f>'Jan 2019'!B19</f>
        <v>5392578</v>
      </c>
      <c r="C21" s="143">
        <v>8000000</v>
      </c>
      <c r="D21" s="143">
        <f>'Jan 2019'!C19</f>
        <v>8000000</v>
      </c>
      <c r="E21" s="581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10">
        <v>8060501.4599999944</v>
      </c>
      <c r="W21" s="250">
        <f t="shared" si="2"/>
        <v>-0.33098728078389261</v>
      </c>
      <c r="AC21" s="609" t="s">
        <v>522</v>
      </c>
    </row>
    <row r="22" spans="1:32" s="153" customFormat="1" ht="17.399999999999999" x14ac:dyDescent="0.3">
      <c r="A22" s="24" t="s">
        <v>481</v>
      </c>
      <c r="B22" s="619">
        <f>'Jan 2019'!B20</f>
        <v>0</v>
      </c>
      <c r="C22" s="143">
        <v>0</v>
      </c>
      <c r="D22" s="143">
        <f>'Jan 2019'!C20</f>
        <v>0</v>
      </c>
      <c r="E22" s="581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10">
        <v>0</v>
      </c>
      <c r="W22" s="250" t="e">
        <f t="shared" si="2"/>
        <v>#DIV/0!</v>
      </c>
    </row>
    <row r="23" spans="1:32" s="153" customFormat="1" ht="17.399999999999999" x14ac:dyDescent="0.3">
      <c r="A23" s="24" t="s">
        <v>490</v>
      </c>
      <c r="B23" s="619">
        <f>'Jan 2019'!B21</f>
        <v>450000</v>
      </c>
      <c r="C23" s="143">
        <v>1000000</v>
      </c>
      <c r="D23" s="143">
        <f>'Jan 2019'!C21</f>
        <v>1000000</v>
      </c>
      <c r="E23" s="581"/>
      <c r="F23" s="239"/>
      <c r="G23" s="142" t="s">
        <v>503</v>
      </c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10">
        <v>0</v>
      </c>
      <c r="W23" s="250" t="e">
        <f t="shared" si="2"/>
        <v>#DIV/0!</v>
      </c>
      <c r="AC23" s="153" t="s">
        <v>524</v>
      </c>
    </row>
    <row r="24" spans="1:32" ht="17.399999999999999" x14ac:dyDescent="0.3">
      <c r="A24" s="24" t="s">
        <v>319</v>
      </c>
      <c r="B24" s="619">
        <f>'Jan 2019'!B22</f>
        <v>3990222</v>
      </c>
      <c r="C24" s="143">
        <v>4200000</v>
      </c>
      <c r="D24" s="143">
        <f>'Jan 2019'!C22</f>
        <v>4200000</v>
      </c>
      <c r="E24" s="581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10">
        <v>0</v>
      </c>
      <c r="W24" s="250" t="e">
        <f t="shared" si="2"/>
        <v>#DIV/0!</v>
      </c>
      <c r="AC24" t="s">
        <v>415</v>
      </c>
    </row>
    <row r="25" spans="1:32" ht="17.399999999999999" x14ac:dyDescent="0.3">
      <c r="A25" s="17" t="str">
        <f>'Jan 2019'!F23</f>
        <v>TOTAL</v>
      </c>
      <c r="B25" s="16">
        <f>'Jan 2019'!B23</f>
        <v>178101589.48275962</v>
      </c>
      <c r="C25" s="165">
        <f>SUM(C10:C24)</f>
        <v>179800000</v>
      </c>
      <c r="D25" s="165">
        <f>'Jan 2019'!C23</f>
        <v>179800000</v>
      </c>
      <c r="E25" s="558">
        <f>C25/D2</f>
        <v>0.66310982013229958</v>
      </c>
      <c r="F25" s="241">
        <f>SUM(F10:F24)</f>
        <v>0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10">
        <f>SUM(V10:V24)</f>
        <v>206752908.87000024</v>
      </c>
      <c r="W25" s="250">
        <f t="shared" si="2"/>
        <v>-0.1385775878261315</v>
      </c>
      <c r="Y25">
        <f>B25/D2</f>
        <v>0.65684601205333359</v>
      </c>
    </row>
    <row r="26" spans="1:32" ht="17.399999999999999" x14ac:dyDescent="0.3">
      <c r="A26" s="32" t="str">
        <f>'Jan 2019'!F24</f>
        <v>Movie Channels</v>
      </c>
      <c r="B26" s="144">
        <f>'Jan 2019'!B24</f>
        <v>2.9504330150491634E-3</v>
      </c>
      <c r="C26" s="144"/>
      <c r="D26" s="144">
        <f>'Jan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'Jan 2019'!F25</f>
        <v>HBO</v>
      </c>
      <c r="B27" s="143">
        <f>'Jan 2019'!B25</f>
        <v>100000</v>
      </c>
      <c r="C27" s="143">
        <v>0</v>
      </c>
      <c r="D27" s="143">
        <f>'Jan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10">
        <v>598612.5</v>
      </c>
      <c r="W27" s="250">
        <f t="shared" si="2"/>
        <v>-0.83294702332477188</v>
      </c>
    </row>
    <row r="28" spans="1:32" ht="17.399999999999999" x14ac:dyDescent="0.3">
      <c r="A28" s="21" t="str">
        <f>'Jan 2019'!F26</f>
        <v>Silver screen</v>
      </c>
      <c r="B28" s="620">
        <f>'Jan 2019'!B26</f>
        <v>0</v>
      </c>
      <c r="C28" s="143">
        <v>0</v>
      </c>
      <c r="D28" s="143">
        <f>'Jan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10">
        <v>0</v>
      </c>
      <c r="W28" s="250" t="e">
        <f t="shared" si="2"/>
        <v>#DIV/0!</v>
      </c>
    </row>
    <row r="29" spans="1:32" ht="17.399999999999999" x14ac:dyDescent="0.3">
      <c r="A29" s="21" t="str">
        <f>'Jan 2019'!F27</f>
        <v>Flmax</v>
      </c>
      <c r="B29" s="620">
        <f>'Jan 2019'!B27</f>
        <v>0</v>
      </c>
      <c r="C29" s="143">
        <v>0</v>
      </c>
      <c r="D29" s="143">
        <f>'Jan 2019'!C27</f>
        <v>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10">
        <v>833926.9000000119</v>
      </c>
      <c r="W29" s="250">
        <f t="shared" si="2"/>
        <v>-1</v>
      </c>
    </row>
    <row r="30" spans="1:32" ht="17.399999999999999" x14ac:dyDescent="0.3">
      <c r="A30" s="21" t="str">
        <f>'Jan 2019'!F28</f>
        <v>Filmworld</v>
      </c>
      <c r="B30" s="620">
        <f>'Jan 2019'!B28</f>
        <v>700000</v>
      </c>
      <c r="C30" s="620">
        <v>0</v>
      </c>
      <c r="D30" s="143">
        <f>'Jan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10">
        <v>4994866.9199999711</v>
      </c>
      <c r="W30" s="250">
        <f t="shared" si="2"/>
        <v>-0.85985612605670703</v>
      </c>
    </row>
    <row r="31" spans="1:32" ht="17.399999999999999" x14ac:dyDescent="0.3">
      <c r="A31" s="24" t="str">
        <f>'Jan 2019'!F29</f>
        <v>AXN</v>
      </c>
      <c r="B31" s="620">
        <f>'Jan 2019'!B29</f>
        <v>0</v>
      </c>
      <c r="C31" s="142">
        <v>0</v>
      </c>
      <c r="D31" s="142">
        <f>'Jan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10">
        <v>86417.479999999749</v>
      </c>
      <c r="W31" s="250">
        <f t="shared" si="2"/>
        <v>-1</v>
      </c>
    </row>
    <row r="32" spans="1:32" ht="17.399999999999999" x14ac:dyDescent="0.3">
      <c r="A32" s="24" t="str">
        <f>'Jan 2019'!F30</f>
        <v>Ravi</v>
      </c>
      <c r="B32" s="620">
        <f>'Jan 2019'!B30</f>
        <v>0</v>
      </c>
      <c r="C32" s="142">
        <v>0</v>
      </c>
      <c r="D32" s="142">
        <f>'Jan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10">
        <v>698277</v>
      </c>
      <c r="W32" s="250">
        <f t="shared" si="2"/>
        <v>-1</v>
      </c>
    </row>
    <row r="33" spans="1:29" ht="17.399999999999999" x14ac:dyDescent="0.3">
      <c r="A33" s="24" t="str">
        <f>'Jan 2019'!F31</f>
        <v>Kohinoor</v>
      </c>
      <c r="B33" s="620">
        <f>'Jan 2019'!B31</f>
        <v>0</v>
      </c>
      <c r="C33" s="142">
        <v>0</v>
      </c>
      <c r="D33" s="142">
        <f>'Jan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10">
        <v>0</v>
      </c>
      <c r="W33" s="250" t="e">
        <f t="shared" si="2"/>
        <v>#DIV/0!</v>
      </c>
    </row>
    <row r="34" spans="1:29" ht="17.399999999999999" x14ac:dyDescent="0.3">
      <c r="A34" s="24" t="str">
        <f>'Jan 2019'!F32</f>
        <v>WB</v>
      </c>
      <c r="B34" s="620">
        <f>'Jan 2019'!B32</f>
        <v>0</v>
      </c>
      <c r="C34" s="142">
        <v>0</v>
      </c>
      <c r="D34" s="142">
        <f>'Jan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10">
        <v>0</v>
      </c>
      <c r="W34" s="250" t="e">
        <f t="shared" si="2"/>
        <v>#DIV/0!</v>
      </c>
    </row>
    <row r="35" spans="1:29" ht="17.399999999999999" x14ac:dyDescent="0.3">
      <c r="A35" s="17" t="str">
        <f>'Jan 2019'!F33</f>
        <v>TOTAL</v>
      </c>
      <c r="B35" s="16">
        <f>'Jan 2019'!B33</f>
        <v>800000</v>
      </c>
      <c r="C35" s="165">
        <f>SUM(C27:C34)</f>
        <v>0</v>
      </c>
      <c r="D35" s="165">
        <f>'Jan 2019'!C33</f>
        <v>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10">
        <f>SUM(V27:V34)</f>
        <v>7212100.799999983</v>
      </c>
      <c r="W35" s="250">
        <f t="shared" si="2"/>
        <v>-0.88907531630728154</v>
      </c>
    </row>
    <row r="36" spans="1:29" ht="17.399999999999999" x14ac:dyDescent="0.3">
      <c r="A36" s="32" t="str">
        <f>'Jan 2019'!F34</f>
        <v>News Channels</v>
      </c>
      <c r="B36" s="144">
        <f>'Jan 2019'!B34</f>
        <v>0.25064536989651998</v>
      </c>
      <c r="C36" s="643">
        <f>C59/D3</f>
        <v>0.26575067024128685</v>
      </c>
      <c r="D36" s="144">
        <f>'Jan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'Jan 2019'!F35</f>
        <v>Geo News</v>
      </c>
      <c r="B37" s="143">
        <f>'Jan 2019'!B35</f>
        <v>9518119</v>
      </c>
      <c r="C37" s="143">
        <v>9000000</v>
      </c>
      <c r="D37" s="143">
        <f>'Jan 2019'!C35</f>
        <v>9000000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10">
        <v>8076801.4999999963</v>
      </c>
      <c r="W37" s="250">
        <f t="shared" si="2"/>
        <v>0.17845151945358628</v>
      </c>
      <c r="Y37">
        <f>1.6*18</f>
        <v>28.8</v>
      </c>
      <c r="AC37" t="s">
        <v>524</v>
      </c>
    </row>
    <row r="38" spans="1:29" ht="17.399999999999999" x14ac:dyDescent="0.3">
      <c r="A38" s="21" t="str">
        <f>'Jan 2019'!F36</f>
        <v>Express News</v>
      </c>
      <c r="B38" s="620">
        <f>'Jan 2019'!B36</f>
        <v>15384163</v>
      </c>
      <c r="C38" s="143">
        <v>15000000</v>
      </c>
      <c r="D38" s="143">
        <f>'Jan 2019'!C36</f>
        <v>15000000</v>
      </c>
      <c r="E38" s="143"/>
      <c r="F38" s="239" t="str">
        <f t="shared" ref="F38:F58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10">
        <v>18929744</v>
      </c>
      <c r="W38" s="250">
        <f t="shared" si="2"/>
        <v>-0.18730211037190991</v>
      </c>
      <c r="Y38">
        <v>35</v>
      </c>
      <c r="AC38" t="s">
        <v>522</v>
      </c>
    </row>
    <row r="39" spans="1:29" ht="17.399999999999999" x14ac:dyDescent="0.3">
      <c r="A39" s="21" t="str">
        <f>'Jan 2019'!F37</f>
        <v>Dunya</v>
      </c>
      <c r="B39" s="620">
        <f>'Jan 2019'!B37</f>
        <v>1993103</v>
      </c>
      <c r="C39" s="143">
        <v>4500000</v>
      </c>
      <c r="D39" s="143">
        <f>'Jan 2019'!C37</f>
        <v>4500000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10">
        <v>4484967.6300000083</v>
      </c>
      <c r="W39" s="250">
        <f t="shared" si="2"/>
        <v>-0.55560370454669339</v>
      </c>
      <c r="Y39">
        <v>36</v>
      </c>
      <c r="AC39" t="s">
        <v>525</v>
      </c>
    </row>
    <row r="40" spans="1:29" ht="17.399999999999999" x14ac:dyDescent="0.3">
      <c r="A40" s="21" t="str">
        <f>'Jan 2019'!F38</f>
        <v>Samaa</v>
      </c>
      <c r="B40" s="620">
        <f>'Jan 2019'!B38</f>
        <v>3366459</v>
      </c>
      <c r="C40" s="143">
        <v>5000000</v>
      </c>
      <c r="D40" s="143">
        <f>'Jan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10">
        <v>11969147.080000013</v>
      </c>
      <c r="W40" s="250">
        <f t="shared" si="2"/>
        <v>-0.71873860539108714</v>
      </c>
      <c r="Y40">
        <f>Y39+Y38+Y37</f>
        <v>99.8</v>
      </c>
      <c r="AC40" t="s">
        <v>525</v>
      </c>
    </row>
    <row r="41" spans="1:29" ht="17.399999999999999" x14ac:dyDescent="0.3">
      <c r="A41" s="21" t="str">
        <f>'Jan 2019'!F39</f>
        <v>CAPITAL</v>
      </c>
      <c r="B41" s="620">
        <f>'Jan 2019'!B39</f>
        <v>1150000</v>
      </c>
      <c r="C41" s="143">
        <v>1000000</v>
      </c>
      <c r="D41" s="143">
        <f>'Jan 2019'!C39</f>
        <v>1000000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10">
        <v>2241380</v>
      </c>
      <c r="W41" s="250">
        <f t="shared" si="2"/>
        <v>-0.48692323479285082</v>
      </c>
      <c r="AC41" t="s">
        <v>415</v>
      </c>
    </row>
    <row r="42" spans="1:29" ht="17.399999999999999" x14ac:dyDescent="0.3">
      <c r="A42" s="21" t="str">
        <f>'Jan 2019'!F40</f>
        <v>News One</v>
      </c>
      <c r="B42" s="620">
        <f>'Jan 2019'!B40</f>
        <v>5268500</v>
      </c>
      <c r="C42" s="143">
        <v>8000000</v>
      </c>
      <c r="D42" s="143">
        <f>'Jan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10">
        <v>5214664.9999999981</v>
      </c>
      <c r="W42" s="250">
        <f t="shared" si="2"/>
        <v>1.0323769599773325E-2</v>
      </c>
      <c r="AC42" t="s">
        <v>522</v>
      </c>
    </row>
    <row r="43" spans="1:29" ht="17.399999999999999" x14ac:dyDescent="0.3">
      <c r="A43" s="21" t="s">
        <v>312</v>
      </c>
      <c r="B43" s="143">
        <f>'Jan 2019'!B41</f>
        <v>0</v>
      </c>
      <c r="C43" s="143">
        <v>0</v>
      </c>
      <c r="D43" s="143">
        <f>'Jan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10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'Jan 2019'!F42</f>
        <v>Aaj TV</v>
      </c>
      <c r="B44" s="143">
        <f>'Jan 2019'!B42</f>
        <v>7594953</v>
      </c>
      <c r="C44" s="143">
        <v>8000000</v>
      </c>
      <c r="D44" s="143">
        <f>'Jan 2019'!C42</f>
        <v>8000000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10">
        <v>18201743</v>
      </c>
      <c r="W44" s="250">
        <f t="shared" si="2"/>
        <v>-0.58273485127221059</v>
      </c>
      <c r="Z44">
        <v>370</v>
      </c>
      <c r="AC44" s="609" t="s">
        <v>522</v>
      </c>
    </row>
    <row r="45" spans="1:29" ht="17.399999999999999" x14ac:dyDescent="0.3">
      <c r="A45" s="21" t="str">
        <f>'Jan 2019'!F43</f>
        <v>ARY News</v>
      </c>
      <c r="B45" s="620">
        <f>'Jan 2019'!B43</f>
        <v>7426098</v>
      </c>
      <c r="C45" s="143">
        <v>7500000</v>
      </c>
      <c r="D45" s="143">
        <f>'Jan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10">
        <v>6490048.9800000004</v>
      </c>
      <c r="W45" s="250">
        <f t="shared" si="2"/>
        <v>0.14422834448315669</v>
      </c>
      <c r="Z45">
        <v>306</v>
      </c>
      <c r="AC45" t="s">
        <v>525</v>
      </c>
    </row>
    <row r="46" spans="1:29" ht="17.399999999999999" x14ac:dyDescent="0.3">
      <c r="A46" s="21" t="str">
        <f>'Jan 2019'!F44</f>
        <v>Dawn News</v>
      </c>
      <c r="B46" s="620">
        <f>'Jan 2019'!B44</f>
        <v>8039250</v>
      </c>
      <c r="C46" s="143">
        <v>10000000</v>
      </c>
      <c r="D46" s="143">
        <f>'Jan 2019'!C44</f>
        <v>10000000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10">
        <v>10760603.640000001</v>
      </c>
      <c r="W46" s="250">
        <f t="shared" si="2"/>
        <v>-0.25289971929492983</v>
      </c>
      <c r="Z46" s="250">
        <f>Z45/Z44-1</f>
        <v>-0.17297297297297298</v>
      </c>
      <c r="AC46" s="609" t="s">
        <v>522</v>
      </c>
    </row>
    <row r="47" spans="1:29" ht="17.399999999999999" x14ac:dyDescent="0.3">
      <c r="A47" s="80" t="s">
        <v>37</v>
      </c>
      <c r="B47" s="143">
        <f>'Jan 2019'!B45</f>
        <v>0</v>
      </c>
      <c r="C47" s="143">
        <v>0</v>
      </c>
      <c r="D47" s="143">
        <f>'Jan 2019'!C45</f>
        <v>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10">
        <v>981000.04000000015</v>
      </c>
      <c r="W47" s="250">
        <f t="shared" si="2"/>
        <v>-1</v>
      </c>
    </row>
    <row r="48" spans="1:29" ht="17.399999999999999" x14ac:dyDescent="0.3">
      <c r="A48" s="21" t="str">
        <f>'Jan 2019'!F46</f>
        <v>Ab Tak</v>
      </c>
      <c r="B48" s="143">
        <f>'Jan 2019'!B46</f>
        <v>5120671</v>
      </c>
      <c r="C48" s="143">
        <v>8000000</v>
      </c>
      <c r="D48" s="143">
        <f>'Jan 2019'!C46</f>
        <v>8000000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10">
        <v>4204004.9200000111</v>
      </c>
      <c r="W48" s="250">
        <f t="shared" si="2"/>
        <v>0.21804591037443077</v>
      </c>
      <c r="AC48" s="609" t="s">
        <v>522</v>
      </c>
    </row>
    <row r="49" spans="1:29" ht="17.399999999999999" x14ac:dyDescent="0.3">
      <c r="A49" s="21" t="str">
        <f>'Jan 2019'!F47</f>
        <v>Neo TV</v>
      </c>
      <c r="B49" s="620">
        <f>'Jan 2019'!B47</f>
        <v>600000</v>
      </c>
      <c r="C49" s="143">
        <v>1500000</v>
      </c>
      <c r="D49" s="143">
        <f>'Jan 2019'!C47</f>
        <v>1500000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10">
        <v>2586209</v>
      </c>
      <c r="W49" s="250">
        <f t="shared" si="2"/>
        <v>-0.76800018869317987</v>
      </c>
      <c r="AC49" s="609" t="s">
        <v>522</v>
      </c>
    </row>
    <row r="50" spans="1:29" ht="18" thickBot="1" x14ac:dyDescent="0.35">
      <c r="A50" s="21" t="str">
        <f>'Jan 2019'!F48</f>
        <v>Hum News</v>
      </c>
      <c r="B50" s="620">
        <f>'Jan 2019'!B48</f>
        <v>550000</v>
      </c>
      <c r="C50" s="143">
        <v>500000</v>
      </c>
      <c r="D50" s="143">
        <f>'Jan 2019'!C48</f>
        <v>500000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10">
        <v>0</v>
      </c>
      <c r="W50" s="250" t="e">
        <f t="shared" si="2"/>
        <v>#DIV/0!</v>
      </c>
      <c r="AC50" t="s">
        <v>526</v>
      </c>
    </row>
    <row r="51" spans="1:29" s="153" customFormat="1" ht="17.399999999999999" x14ac:dyDescent="0.3">
      <c r="A51" s="21" t="str">
        <f>'Jan 2019'!F49</f>
        <v>Public News</v>
      </c>
      <c r="B51" s="620">
        <f>'Jan 2019'!B49</f>
        <v>1150334</v>
      </c>
      <c r="C51" s="620">
        <v>500000</v>
      </c>
      <c r="D51" s="143">
        <f>'Jan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10">
        <v>0</v>
      </c>
      <c r="W51" s="250" t="e">
        <f t="shared" si="2"/>
        <v>#DIV/0!</v>
      </c>
      <c r="AC51" s="153" t="s">
        <v>415</v>
      </c>
    </row>
    <row r="52" spans="1:29" ht="15" x14ac:dyDescent="0.3">
      <c r="A52" s="21" t="str">
        <f>'Jan 2019'!F50</f>
        <v>Channel 92</v>
      </c>
      <c r="B52" s="143">
        <f>'Jan 2019'!B50</f>
        <v>0</v>
      </c>
      <c r="C52" s="143">
        <v>0</v>
      </c>
      <c r="D52" s="143">
        <f>'Jan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10">
        <v>0</v>
      </c>
      <c r="W52" s="250" t="e">
        <f t="shared" si="2"/>
        <v>#DIV/0!</v>
      </c>
    </row>
    <row r="53" spans="1:29" ht="15" x14ac:dyDescent="0.3">
      <c r="A53" s="21" t="str">
        <f>'Jan 2019'!F51</f>
        <v>Such Tv</v>
      </c>
      <c r="B53" s="143">
        <f>'Jan 2019'!B51</f>
        <v>100000</v>
      </c>
      <c r="C53" s="143">
        <v>100000</v>
      </c>
      <c r="D53" s="143">
        <f>'Jan 2019'!C51</f>
        <v>100000</v>
      </c>
      <c r="E53" s="143"/>
      <c r="F53" s="239" t="str">
        <f t="shared" si="6"/>
        <v/>
      </c>
      <c r="G53" s="143"/>
      <c r="H53" s="533"/>
      <c r="I53" s="143"/>
      <c r="J53" s="239"/>
      <c r="K53" s="239"/>
      <c r="L53" s="239"/>
      <c r="M53" s="239"/>
      <c r="N53" s="317"/>
      <c r="P53" s="246"/>
      <c r="Q53" s="246"/>
      <c r="R53" s="325"/>
      <c r="S53" s="246"/>
      <c r="V53" s="610">
        <v>0</v>
      </c>
      <c r="W53" s="250" t="e">
        <f t="shared" si="2"/>
        <v>#DIV/0!</v>
      </c>
      <c r="AC53" t="s">
        <v>526</v>
      </c>
    </row>
    <row r="54" spans="1:29" ht="15" x14ac:dyDescent="0.3">
      <c r="A54" s="21" t="str">
        <f>'Jan 2019'!F52</f>
        <v>Channel 24</v>
      </c>
      <c r="B54" s="143">
        <f>'Jan 2019'!B52</f>
        <v>200000</v>
      </c>
      <c r="C54" s="143"/>
      <c r="D54" s="143">
        <f>'Jan 2019'!C52</f>
        <v>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10">
        <v>1034483</v>
      </c>
      <c r="W54" s="250">
        <f t="shared" si="2"/>
        <v>-0.80666671177776728</v>
      </c>
    </row>
    <row r="55" spans="1:29" ht="15" x14ac:dyDescent="0.3">
      <c r="A55" s="21" t="str">
        <f>'Jan 2019'!F53</f>
        <v>K-21</v>
      </c>
      <c r="B55" s="143">
        <f>'Jan 2019'!B53</f>
        <v>0</v>
      </c>
      <c r="C55" s="143">
        <v>100000</v>
      </c>
      <c r="D55" s="143">
        <f>'Jan 2019'!C53</f>
        <v>100000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10">
        <v>0</v>
      </c>
      <c r="W55" s="250" t="e">
        <f t="shared" si="2"/>
        <v>#DIV/0!</v>
      </c>
    </row>
    <row r="56" spans="1:29" s="153" customFormat="1" ht="15" x14ac:dyDescent="0.3">
      <c r="A56" s="80" t="s">
        <v>309</v>
      </c>
      <c r="B56" s="644">
        <f>'Jan 2019'!B54</f>
        <v>0</v>
      </c>
      <c r="C56" s="143">
        <v>0</v>
      </c>
      <c r="D56" s="143">
        <f>'Jan 2019'!C54</f>
        <v>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10">
        <v>0</v>
      </c>
      <c r="W56" s="250" t="e">
        <f t="shared" si="2"/>
        <v>#DIV/0!</v>
      </c>
    </row>
    <row r="57" spans="1:29" s="153" customFormat="1" ht="15" x14ac:dyDescent="0.3">
      <c r="A57" s="80" t="s">
        <v>486</v>
      </c>
      <c r="B57" s="143">
        <f>'Jan 2019'!B55</f>
        <v>400000</v>
      </c>
      <c r="C57" s="143">
        <v>500000</v>
      </c>
      <c r="D57" s="143">
        <f>'Jan 2019'!C55</f>
        <v>500000</v>
      </c>
      <c r="E57" s="143"/>
      <c r="F57" s="239"/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10">
        <v>0</v>
      </c>
      <c r="W57" s="250" t="e">
        <f t="shared" si="2"/>
        <v>#DIV/0!</v>
      </c>
      <c r="AC57" s="153" t="s">
        <v>525</v>
      </c>
    </row>
    <row r="58" spans="1:29" ht="15" x14ac:dyDescent="0.3">
      <c r="A58" s="21" t="str">
        <f>'Jan 2019'!F56</f>
        <v>CITY42</v>
      </c>
      <c r="B58" s="143">
        <f>'Jan 2019'!B56</f>
        <v>100000</v>
      </c>
      <c r="C58" s="143">
        <v>100000</v>
      </c>
      <c r="D58" s="143">
        <f>'Jan 2019'!C56</f>
        <v>100000</v>
      </c>
      <c r="E58" s="143"/>
      <c r="F58" s="239" t="str">
        <f t="shared" si="6"/>
        <v/>
      </c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10">
        <v>0</v>
      </c>
      <c r="W58" s="250" t="e">
        <f t="shared" si="2"/>
        <v>#DIV/0!</v>
      </c>
      <c r="AC58" t="s">
        <v>526</v>
      </c>
    </row>
    <row r="59" spans="1:29" ht="15" x14ac:dyDescent="0.3">
      <c r="A59" s="17" t="str">
        <f>'Jan 2019'!F57</f>
        <v>TOTAL</v>
      </c>
      <c r="B59" s="16">
        <f>'Jan 2019'!B57</f>
        <v>67961650</v>
      </c>
      <c r="C59" s="165">
        <f>SUM(C37:C58)</f>
        <v>79300000</v>
      </c>
      <c r="D59" s="165">
        <f>'Jan 2019'!C57</f>
        <v>79300000</v>
      </c>
      <c r="E59" s="165"/>
      <c r="F59" s="241">
        <f>SUM(F37:F58)</f>
        <v>0</v>
      </c>
      <c r="G59" s="242"/>
      <c r="H59" s="107">
        <f t="shared" ref="H59:N59" si="7">SUM(H37:H58)</f>
        <v>0</v>
      </c>
      <c r="I59" s="165">
        <f t="shared" si="7"/>
        <v>0</v>
      </c>
      <c r="J59" s="165">
        <f t="shared" si="7"/>
        <v>0</v>
      </c>
      <c r="K59" s="165">
        <f t="shared" si="7"/>
        <v>0</v>
      </c>
      <c r="L59" s="165">
        <f t="shared" si="7"/>
        <v>0</v>
      </c>
      <c r="M59" s="165">
        <f t="shared" si="7"/>
        <v>0</v>
      </c>
      <c r="N59" s="108">
        <f t="shared" si="7"/>
        <v>0</v>
      </c>
      <c r="P59" s="246"/>
      <c r="Q59" s="246"/>
      <c r="R59" s="325"/>
      <c r="S59" s="246"/>
      <c r="V59" s="610">
        <f>SUM(V37:V58)</f>
        <v>95174797.790000036</v>
      </c>
      <c r="W59" s="250">
        <f t="shared" si="2"/>
        <v>-0.28592808623607402</v>
      </c>
      <c r="Y59" s="638">
        <f>C59/D3</f>
        <v>0.26575067024128685</v>
      </c>
    </row>
    <row r="60" spans="1:29" ht="15" x14ac:dyDescent="0.3">
      <c r="A60" s="32" t="str">
        <f>'Jan 2019'!F58</f>
        <v>Regional/Religious</v>
      </c>
      <c r="B60" s="144">
        <f>'Jan 2019'!B58</f>
        <v>1.0234314520951786E-2</v>
      </c>
      <c r="C60" s="144"/>
      <c r="D60" s="144">
        <f>'Jan 2019'!C58</f>
        <v>0</v>
      </c>
      <c r="E60" s="144"/>
      <c r="F60" s="236"/>
      <c r="G60" s="237"/>
      <c r="H60" s="534"/>
      <c r="I60" s="144"/>
      <c r="J60" s="236"/>
      <c r="K60" s="236"/>
      <c r="L60" s="236"/>
      <c r="M60" s="236"/>
      <c r="N60" s="318"/>
      <c r="P60" s="246"/>
      <c r="Q60" s="246"/>
      <c r="R60" s="325"/>
      <c r="S60" s="246"/>
    </row>
    <row r="61" spans="1:29" ht="15" x14ac:dyDescent="0.3">
      <c r="A61" s="21" t="str">
        <f>'Jan 2019'!F59</f>
        <v>KTN</v>
      </c>
      <c r="B61" s="143">
        <f>'Jan 2019'!B59</f>
        <v>200000</v>
      </c>
      <c r="C61" s="143">
        <v>100000</v>
      </c>
      <c r="D61" s="143">
        <f>'Jan 2019'!C59</f>
        <v>100000</v>
      </c>
      <c r="E61" s="470"/>
      <c r="F61" s="239" t="str">
        <f t="shared" ref="F61:F78" si="8">IFERROR(B61/E61,"")</f>
        <v/>
      </c>
      <c r="G61" s="143"/>
      <c r="H61" s="533"/>
      <c r="I61" s="143"/>
      <c r="J61" s="239"/>
      <c r="K61" s="239"/>
      <c r="L61" s="239"/>
      <c r="M61" s="239"/>
      <c r="N61" s="317"/>
      <c r="P61" s="246"/>
      <c r="Q61" s="246"/>
      <c r="R61" s="325"/>
      <c r="S61" s="246"/>
      <c r="V61" s="610">
        <v>1017700</v>
      </c>
      <c r="W61" s="250">
        <f t="shared" si="2"/>
        <v>-0.80347843175788547</v>
      </c>
      <c r="AC61" t="s">
        <v>527</v>
      </c>
    </row>
    <row r="62" spans="1:29" ht="15" x14ac:dyDescent="0.3">
      <c r="A62" s="21" t="str">
        <f>'Jan 2019'!F60</f>
        <v>KTN News</v>
      </c>
      <c r="B62" s="143">
        <f>'Jan 2019'!B60</f>
        <v>0</v>
      </c>
      <c r="C62" s="143">
        <v>0</v>
      </c>
      <c r="D62" s="143">
        <f>'Jan 2019'!C60</f>
        <v>0</v>
      </c>
      <c r="E62" s="470"/>
      <c r="F62" s="239" t="str">
        <f t="shared" si="8"/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10">
        <v>0</v>
      </c>
      <c r="W62" s="250" t="e">
        <f t="shared" si="2"/>
        <v>#DIV/0!</v>
      </c>
    </row>
    <row r="63" spans="1:29" ht="15" x14ac:dyDescent="0.3">
      <c r="A63" s="24" t="str">
        <f>'Jan 2019'!F61</f>
        <v>Awaz TV</v>
      </c>
      <c r="B63" s="142">
        <f>'Jan 2019'!B61</f>
        <v>50000</v>
      </c>
      <c r="C63" s="142">
        <v>100000</v>
      </c>
      <c r="D63" s="142">
        <f>'Jan 2019'!C61</f>
        <v>100000</v>
      </c>
      <c r="E63" s="470"/>
      <c r="F63" s="249" t="str">
        <f t="shared" si="8"/>
        <v/>
      </c>
      <c r="G63" s="142"/>
      <c r="H63" s="532"/>
      <c r="I63" s="142"/>
      <c r="J63" s="249"/>
      <c r="K63" s="249"/>
      <c r="L63" s="249"/>
      <c r="M63" s="249"/>
      <c r="N63" s="316"/>
      <c r="P63" s="246"/>
      <c r="Q63" s="246"/>
      <c r="R63" s="325"/>
      <c r="S63" s="246"/>
      <c r="V63" s="610">
        <v>86417.479999999749</v>
      </c>
      <c r="W63" s="250">
        <f t="shared" si="2"/>
        <v>-0.4214133529466475</v>
      </c>
      <c r="AC63" s="609" t="s">
        <v>527</v>
      </c>
    </row>
    <row r="64" spans="1:29" ht="15" x14ac:dyDescent="0.3">
      <c r="A64" s="24" t="str">
        <f>'Jan 2019'!F62</f>
        <v>Dharti</v>
      </c>
      <c r="B64" s="142">
        <f>'Jan 2019'!B62</f>
        <v>0</v>
      </c>
      <c r="C64" s="142"/>
      <c r="D64" s="142">
        <f>'Jan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10">
        <v>66372</v>
      </c>
      <c r="W64" s="250">
        <f t="shared" si="2"/>
        <v>-1</v>
      </c>
    </row>
    <row r="65" spans="1:29" ht="15" x14ac:dyDescent="0.3">
      <c r="A65" s="21" t="str">
        <f>'Jan 2019'!F63</f>
        <v xml:space="preserve">Sindh Tv </v>
      </c>
      <c r="B65" s="143">
        <f>'Jan 2019'!B63</f>
        <v>850000</v>
      </c>
      <c r="C65" s="619">
        <v>700000</v>
      </c>
      <c r="D65" s="143">
        <f>'Jan 2019'!C63</f>
        <v>700000</v>
      </c>
      <c r="E65" s="470"/>
      <c r="F65" s="239" t="str">
        <f t="shared" si="8"/>
        <v/>
      </c>
      <c r="G65" s="143"/>
      <c r="H65" s="533"/>
      <c r="I65" s="143"/>
      <c r="J65" s="239"/>
      <c r="K65" s="239"/>
      <c r="L65" s="239"/>
      <c r="M65" s="239"/>
      <c r="N65" s="317"/>
      <c r="O65" s="246"/>
      <c r="P65" s="246"/>
      <c r="Q65" s="246"/>
      <c r="R65" s="325"/>
      <c r="S65" s="246"/>
      <c r="V65" s="610">
        <v>176992</v>
      </c>
      <c r="W65" s="250">
        <f t="shared" si="2"/>
        <v>3.8024769481106491</v>
      </c>
      <c r="AC65" s="609" t="s">
        <v>528</v>
      </c>
    </row>
    <row r="66" spans="1:29" ht="15" x14ac:dyDescent="0.3">
      <c r="A66" s="21" t="str">
        <f>'Jan 2019'!F64</f>
        <v>Sindh News</v>
      </c>
      <c r="B66" s="620">
        <f>'Jan 2019'!B64</f>
        <v>0</v>
      </c>
      <c r="C66" s="143"/>
      <c r="D66" s="143">
        <f>'Jan 2019'!C64</f>
        <v>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P66" s="246"/>
      <c r="Q66" s="246"/>
      <c r="R66" s="325"/>
      <c r="S66" s="246"/>
      <c r="V66" s="610">
        <v>0</v>
      </c>
      <c r="W66" s="250" t="e">
        <f t="shared" si="2"/>
        <v>#DIV/0!</v>
      </c>
    </row>
    <row r="67" spans="1:29" ht="15" x14ac:dyDescent="0.3">
      <c r="A67" s="24" t="str">
        <f>'Jan 2019'!F65</f>
        <v xml:space="preserve">Kashish </v>
      </c>
      <c r="B67" s="620">
        <f>'Jan 2019'!B65</f>
        <v>0</v>
      </c>
      <c r="C67" s="142"/>
      <c r="D67" s="142">
        <f>'Jan 2019'!C65</f>
        <v>0</v>
      </c>
      <c r="E67" s="470"/>
      <c r="F67" s="249" t="str">
        <f t="shared" si="8"/>
        <v/>
      </c>
      <c r="G67" s="142"/>
      <c r="H67" s="532"/>
      <c r="I67" s="142"/>
      <c r="J67" s="249"/>
      <c r="K67" s="249"/>
      <c r="L67" s="249"/>
      <c r="M67" s="249"/>
      <c r="N67" s="316"/>
      <c r="P67" s="246"/>
      <c r="Q67" s="246"/>
      <c r="R67" s="325"/>
      <c r="S67" s="246"/>
      <c r="V67" s="610">
        <v>256314</v>
      </c>
      <c r="W67" s="250">
        <f t="shared" si="2"/>
        <v>-1</v>
      </c>
    </row>
    <row r="68" spans="1:29" ht="15" x14ac:dyDescent="0.3">
      <c r="A68" s="24" t="str">
        <f>'Jan 2019'!F66</f>
        <v>APNA</v>
      </c>
      <c r="B68" s="142">
        <f>'Jan 2019'!B66</f>
        <v>800000</v>
      </c>
      <c r="C68" s="142">
        <v>700000</v>
      </c>
      <c r="D68" s="142">
        <f>'Jan 2019'!C66</f>
        <v>700000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10">
        <v>2146018</v>
      </c>
      <c r="W68" s="250">
        <f t="shared" si="2"/>
        <v>-0.62721654711190677</v>
      </c>
      <c r="AC68" t="s">
        <v>415</v>
      </c>
    </row>
    <row r="69" spans="1:29" ht="15" x14ac:dyDescent="0.3">
      <c r="A69" s="21" t="str">
        <f>'Jan 2019'!F67</f>
        <v>Punjab TV</v>
      </c>
      <c r="B69" s="143">
        <f>'Jan 2019'!B67</f>
        <v>0</v>
      </c>
      <c r="C69" s="143">
        <v>100000</v>
      </c>
      <c r="D69" s="143">
        <f>'Jan 2019'!C67</f>
        <v>100000</v>
      </c>
      <c r="E69" s="470"/>
      <c r="F69" s="239" t="str">
        <f t="shared" si="8"/>
        <v/>
      </c>
      <c r="G69" s="143"/>
      <c r="H69" s="533"/>
      <c r="I69" s="143"/>
      <c r="J69" s="239"/>
      <c r="K69" s="239"/>
      <c r="L69" s="239"/>
      <c r="M69" s="239"/>
      <c r="N69" s="317"/>
      <c r="P69" s="246"/>
      <c r="Q69" s="246"/>
      <c r="R69" s="325"/>
      <c r="S69" s="246"/>
      <c r="V69" s="610">
        <v>172414</v>
      </c>
      <c r="W69" s="250">
        <f t="shared" si="2"/>
        <v>-1</v>
      </c>
      <c r="AC69" s="609" t="s">
        <v>527</v>
      </c>
    </row>
    <row r="70" spans="1:29" ht="15" x14ac:dyDescent="0.3">
      <c r="A70" s="21" t="str">
        <f>'Jan 2019'!F68</f>
        <v xml:space="preserve">Waseb </v>
      </c>
      <c r="B70" s="143">
        <f>'Jan 2019'!B68</f>
        <v>375000</v>
      </c>
      <c r="C70" s="142">
        <v>500000</v>
      </c>
      <c r="D70" s="143">
        <f>'Jan 2019'!C68</f>
        <v>500000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10">
        <v>730090</v>
      </c>
      <c r="W70" s="250">
        <f t="shared" si="2"/>
        <v>-0.48636469476365929</v>
      </c>
      <c r="AC70" s="609" t="s">
        <v>527</v>
      </c>
    </row>
    <row r="71" spans="1:29" ht="15" x14ac:dyDescent="0.3">
      <c r="A71" s="21" t="str">
        <f>'Jan 2019'!F69</f>
        <v>Mehran</v>
      </c>
      <c r="B71" s="143">
        <f>'Jan 2019'!B69</f>
        <v>0</v>
      </c>
      <c r="C71" s="143">
        <v>0</v>
      </c>
      <c r="D71" s="143">
        <f>'Jan 2019'!C69</f>
        <v>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10">
        <v>176991</v>
      </c>
      <c r="W71" s="250">
        <f t="shared" si="2"/>
        <v>-1</v>
      </c>
    </row>
    <row r="72" spans="1:29" ht="15" x14ac:dyDescent="0.3">
      <c r="A72" s="21" t="str">
        <f>'Jan 2019'!F70</f>
        <v>Vash</v>
      </c>
      <c r="B72" s="143">
        <f>'Jan 2019'!B70</f>
        <v>150000</v>
      </c>
      <c r="C72" s="142">
        <v>200000</v>
      </c>
      <c r="D72" s="143">
        <f>'Jan 2019'!C70</f>
        <v>200000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10">
        <v>175574</v>
      </c>
      <c r="W72" s="250">
        <f t="shared" si="2"/>
        <v>-0.14565938009044621</v>
      </c>
      <c r="AC72" t="s">
        <v>521</v>
      </c>
    </row>
    <row r="73" spans="1:29" ht="15" x14ac:dyDescent="0.3">
      <c r="A73" s="21" t="str">
        <f>'Jan 2019'!F71</f>
        <v xml:space="preserve">AVT Khyber </v>
      </c>
      <c r="B73" s="143">
        <f>'Jan 2019'!B71</f>
        <v>250000</v>
      </c>
      <c r="C73" s="619">
        <v>200000</v>
      </c>
      <c r="D73" s="143">
        <f>'Jan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10">
        <v>1181356</v>
      </c>
      <c r="W73" s="250">
        <f t="shared" si="2"/>
        <v>-0.78837877828529246</v>
      </c>
      <c r="AC73" s="609" t="s">
        <v>527</v>
      </c>
    </row>
    <row r="74" spans="1:29" ht="15" x14ac:dyDescent="0.3">
      <c r="A74" s="24" t="str">
        <f>'Jan 2019'!F72</f>
        <v>KTN News</v>
      </c>
      <c r="B74" s="142">
        <f>'Jan 2019'!B72</f>
        <v>0</v>
      </c>
      <c r="C74" s="142"/>
      <c r="D74" s="142">
        <f>'Jan 2019'!C72</f>
        <v>0</v>
      </c>
      <c r="E74" s="470"/>
      <c r="F74" s="249" t="str">
        <f t="shared" si="8"/>
        <v/>
      </c>
      <c r="G74" s="142"/>
      <c r="H74" s="532"/>
      <c r="I74" s="142"/>
      <c r="J74" s="249"/>
      <c r="K74" s="249"/>
      <c r="L74" s="249"/>
      <c r="M74" s="249"/>
      <c r="N74" s="316"/>
      <c r="P74" s="246"/>
      <c r="Q74" s="246"/>
      <c r="R74" s="325"/>
      <c r="S74" s="246"/>
      <c r="V74" s="610">
        <v>0</v>
      </c>
      <c r="W74" s="250" t="e">
        <f t="shared" ref="W74:W93" si="9">B74/V74-1</f>
        <v>#DIV/0!</v>
      </c>
    </row>
    <row r="75" spans="1:29" ht="15" x14ac:dyDescent="0.3">
      <c r="A75" s="21" t="str">
        <f>'Jan 2019'!F73</f>
        <v>Aruj TV</v>
      </c>
      <c r="B75" s="143">
        <f>'Jan 2019'!B73</f>
        <v>100000</v>
      </c>
      <c r="C75" s="143">
        <v>100000</v>
      </c>
      <c r="D75" s="143">
        <f>'Jan 2019'!C73</f>
        <v>100000</v>
      </c>
      <c r="E75" s="470"/>
      <c r="F75" s="239" t="str">
        <f t="shared" si="8"/>
        <v/>
      </c>
      <c r="G75" s="143"/>
      <c r="H75" s="533"/>
      <c r="I75" s="143"/>
      <c r="J75" s="239"/>
      <c r="K75" s="239"/>
      <c r="L75" s="239"/>
      <c r="M75" s="239"/>
      <c r="N75" s="317"/>
      <c r="P75" s="246"/>
      <c r="Q75" s="246"/>
      <c r="R75" s="325"/>
      <c r="S75" s="246"/>
      <c r="V75" s="610">
        <v>344828</v>
      </c>
      <c r="W75" s="250">
        <f t="shared" si="9"/>
        <v>-0.71000034799958245</v>
      </c>
      <c r="AC75" s="609" t="s">
        <v>527</v>
      </c>
    </row>
    <row r="76" spans="1:29" ht="15" x14ac:dyDescent="0.3">
      <c r="A76" s="24" t="str">
        <f>'Jan 2019'!F74</f>
        <v xml:space="preserve">Mehran </v>
      </c>
      <c r="B76" s="142">
        <f>'Jan 2019'!B74</f>
        <v>0</v>
      </c>
      <c r="C76" s="142"/>
      <c r="D76" s="142">
        <f>'Jan 2019'!C74</f>
        <v>0</v>
      </c>
      <c r="E76" s="470"/>
      <c r="F76" s="249" t="str">
        <f t="shared" si="8"/>
        <v/>
      </c>
      <c r="G76" s="142"/>
      <c r="H76" s="532"/>
      <c r="I76" s="142"/>
      <c r="J76" s="249"/>
      <c r="K76" s="249"/>
      <c r="L76" s="249"/>
      <c r="M76" s="249"/>
      <c r="N76" s="316"/>
      <c r="P76" s="246"/>
      <c r="Q76" s="246"/>
      <c r="R76" s="325"/>
      <c r="S76" s="246"/>
      <c r="V76" s="610">
        <v>176991</v>
      </c>
      <c r="W76" s="250">
        <f t="shared" si="9"/>
        <v>-1</v>
      </c>
    </row>
    <row r="77" spans="1:29" s="609" customFormat="1" ht="15" x14ac:dyDescent="0.3">
      <c r="A77" s="24" t="s">
        <v>514</v>
      </c>
      <c r="B77" s="619">
        <f>'Jan 2019'!B75</f>
        <v>0</v>
      </c>
      <c r="C77" s="619">
        <v>100000</v>
      </c>
      <c r="D77" s="619">
        <f>'Jan 2019'!C75</f>
        <v>100000</v>
      </c>
      <c r="E77" s="470"/>
      <c r="F77" s="249"/>
      <c r="G77" s="619"/>
      <c r="H77" s="532"/>
      <c r="I77" s="619"/>
      <c r="J77" s="249"/>
      <c r="K77" s="249"/>
      <c r="L77" s="249"/>
      <c r="M77" s="249"/>
      <c r="N77" s="316"/>
      <c r="P77" s="623"/>
      <c r="Q77" s="623"/>
      <c r="R77" s="626"/>
      <c r="S77" s="623"/>
      <c r="V77" s="610"/>
      <c r="W77" s="250" t="e">
        <f t="shared" si="9"/>
        <v>#DIV/0!</v>
      </c>
    </row>
    <row r="78" spans="1:29" ht="15" x14ac:dyDescent="0.3">
      <c r="A78" s="21" t="str">
        <f>'Jan 2019'!F76</f>
        <v>Pushto 1</v>
      </c>
      <c r="B78" s="143">
        <f>'Jan 2019'!B76</f>
        <v>0</v>
      </c>
      <c r="C78" s="143"/>
      <c r="D78" s="143">
        <f>'Jan 2019'!C76</f>
        <v>0</v>
      </c>
      <c r="E78" s="470"/>
      <c r="F78" s="239" t="str">
        <f t="shared" si="8"/>
        <v/>
      </c>
      <c r="G78" s="143"/>
      <c r="H78" s="533"/>
      <c r="I78" s="143"/>
      <c r="J78" s="239"/>
      <c r="K78" s="239"/>
      <c r="L78" s="239"/>
      <c r="M78" s="239"/>
      <c r="N78" s="317"/>
      <c r="O78" s="246"/>
      <c r="P78" s="246"/>
      <c r="Q78" s="246"/>
      <c r="R78" s="325"/>
      <c r="S78" s="246"/>
      <c r="V78" s="610">
        <v>0</v>
      </c>
      <c r="W78" s="250" t="e">
        <f t="shared" si="9"/>
        <v>#DIV/0!</v>
      </c>
    </row>
    <row r="79" spans="1:29" ht="15" x14ac:dyDescent="0.3">
      <c r="A79" s="17" t="str">
        <f>'Jan 2019'!F77</f>
        <v>TOTAL</v>
      </c>
      <c r="B79" s="16">
        <f>'Jan 2019'!B77</f>
        <v>2775000</v>
      </c>
      <c r="C79" s="165">
        <f>SUM(C61:C78)</f>
        <v>2800000</v>
      </c>
      <c r="D79" s="165">
        <f>'Jan 2019'!C77</f>
        <v>2800000</v>
      </c>
      <c r="E79" s="165">
        <f t="shared" ref="E79:F79" si="10">SUM(E61:E78)</f>
        <v>0</v>
      </c>
      <c r="F79" s="241">
        <f t="shared" si="10"/>
        <v>0</v>
      </c>
      <c r="G79" s="242"/>
      <c r="H79" s="107">
        <f t="shared" ref="H79:N79" si="11">SUM(H61:H78)</f>
        <v>0</v>
      </c>
      <c r="I79" s="165">
        <f t="shared" si="11"/>
        <v>0</v>
      </c>
      <c r="J79" s="165">
        <f t="shared" si="11"/>
        <v>0</v>
      </c>
      <c r="K79" s="165">
        <f t="shared" si="11"/>
        <v>0</v>
      </c>
      <c r="L79" s="165">
        <f t="shared" si="11"/>
        <v>0</v>
      </c>
      <c r="M79" s="165">
        <f t="shared" si="11"/>
        <v>0</v>
      </c>
      <c r="N79" s="108">
        <f t="shared" si="11"/>
        <v>0</v>
      </c>
      <c r="O79" s="246"/>
      <c r="P79" s="246"/>
      <c r="Q79" s="246"/>
      <c r="R79" s="325"/>
      <c r="S79" s="246"/>
      <c r="V79" s="610">
        <f>SUM(V61:V78)</f>
        <v>6708057.4799999995</v>
      </c>
      <c r="W79" s="250">
        <f t="shared" si="9"/>
        <v>-0.58631839272790487</v>
      </c>
    </row>
    <row r="80" spans="1:29" ht="15" x14ac:dyDescent="0.3">
      <c r="A80" s="32" t="str">
        <f>'Jan 2019'!F78</f>
        <v>Music Channels</v>
      </c>
      <c r="B80" s="144">
        <f>'Jan 2019'!B78</f>
        <v>6.8433412883018253E-3</v>
      </c>
      <c r="C80" s="144"/>
      <c r="D80" s="144">
        <f>'Jan 2019'!C78</f>
        <v>0</v>
      </c>
      <c r="E80" s="144"/>
      <c r="F80" s="236"/>
      <c r="G80" s="237"/>
      <c r="H80" s="534"/>
      <c r="I80" s="144"/>
      <c r="J80" s="236"/>
      <c r="K80" s="236"/>
      <c r="L80" s="236"/>
      <c r="M80" s="236"/>
      <c r="N80" s="318"/>
      <c r="O80" s="246"/>
      <c r="P80" s="246"/>
      <c r="Q80" s="246"/>
      <c r="R80" s="325"/>
      <c r="S80" s="246"/>
    </row>
    <row r="81" spans="1:29" ht="15" x14ac:dyDescent="0.3">
      <c r="A81" s="21" t="str">
        <f>'Jan 2019'!F79</f>
        <v>The musik</v>
      </c>
      <c r="B81" s="143">
        <f>'Jan 2019'!B79</f>
        <v>0</v>
      </c>
      <c r="C81" s="143"/>
      <c r="D81" s="143">
        <f>'Jan 2019'!C79</f>
        <v>0</v>
      </c>
      <c r="E81" s="143"/>
      <c r="F81" s="239" t="str">
        <f t="shared" ref="F81:F83" si="12">IFERROR(B81/E81,"")</f>
        <v/>
      </c>
      <c r="G81" s="143"/>
      <c r="H81" s="533"/>
      <c r="I81" s="143"/>
      <c r="J81" s="239"/>
      <c r="K81" s="239"/>
      <c r="L81" s="239"/>
      <c r="M81" s="239"/>
      <c r="N81" s="317"/>
      <c r="O81" s="246"/>
      <c r="P81" s="246"/>
      <c r="Q81" s="246"/>
      <c r="R81" s="325"/>
      <c r="S81" s="246"/>
      <c r="V81" s="610"/>
      <c r="W81" s="250" t="e">
        <f t="shared" si="9"/>
        <v>#DIV/0!</v>
      </c>
    </row>
    <row r="82" spans="1:29" ht="15" x14ac:dyDescent="0.3">
      <c r="A82" s="21" t="str">
        <f>'Jan 2019'!F80</f>
        <v>Jalwa</v>
      </c>
      <c r="B82" s="143">
        <f>'Jan 2019'!B80</f>
        <v>505487</v>
      </c>
      <c r="C82" s="143">
        <v>1000000</v>
      </c>
      <c r="D82" s="143">
        <f>'Jan 2019'!C80</f>
        <v>1000000</v>
      </c>
      <c r="E82" s="143"/>
      <c r="F82" s="239" t="str">
        <f t="shared" si="12"/>
        <v/>
      </c>
      <c r="G82" s="143"/>
      <c r="H82" s="533"/>
      <c r="I82" s="143"/>
      <c r="J82" s="239"/>
      <c r="K82" s="239"/>
      <c r="L82" s="239"/>
      <c r="M82" s="239"/>
      <c r="N82" s="317"/>
      <c r="P82" s="246"/>
      <c r="Q82" s="246"/>
      <c r="R82" s="325"/>
      <c r="S82" s="246"/>
      <c r="V82" s="610">
        <v>0</v>
      </c>
      <c r="W82" s="250" t="e">
        <f t="shared" si="9"/>
        <v>#DIV/0!</v>
      </c>
      <c r="AC82" t="s">
        <v>415</v>
      </c>
    </row>
    <row r="83" spans="1:29" ht="15" x14ac:dyDescent="0.3">
      <c r="A83" s="21" t="str">
        <f>'Jan 2019'!F81</f>
        <v>8XM</v>
      </c>
      <c r="B83" s="143">
        <f>'Jan 2019'!B81</f>
        <v>1350062</v>
      </c>
      <c r="C83" s="143">
        <v>1200000</v>
      </c>
      <c r="D83" s="143">
        <f>'Jan 2019'!C81</f>
        <v>1200000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10">
        <v>4691998.5199999865</v>
      </c>
      <c r="W83" s="250">
        <f t="shared" si="9"/>
        <v>-0.71226291009145415</v>
      </c>
      <c r="AC83" s="609" t="s">
        <v>415</v>
      </c>
    </row>
    <row r="84" spans="1:29" ht="15" x14ac:dyDescent="0.3">
      <c r="A84" s="17" t="str">
        <f>'Jan 2019'!F82</f>
        <v>TOTAL</v>
      </c>
      <c r="B84" s="16">
        <f>'Jan 2019'!B82</f>
        <v>1855549</v>
      </c>
      <c r="C84" s="165">
        <f>SUM(C81:C83)</f>
        <v>2200000</v>
      </c>
      <c r="D84" s="165">
        <f>'Jan 2019'!C82</f>
        <v>2200000</v>
      </c>
      <c r="E84" s="165"/>
      <c r="F84" s="241">
        <f>SUM(F81:F83)</f>
        <v>0</v>
      </c>
      <c r="G84" s="242"/>
      <c r="H84" s="107">
        <f t="shared" ref="H84:N84" si="13">SUM(H81:H83)</f>
        <v>0</v>
      </c>
      <c r="I84" s="165">
        <f t="shared" si="13"/>
        <v>0</v>
      </c>
      <c r="J84" s="165">
        <f t="shared" si="13"/>
        <v>0</v>
      </c>
      <c r="K84" s="165">
        <f t="shared" si="13"/>
        <v>0</v>
      </c>
      <c r="L84" s="165">
        <f t="shared" si="13"/>
        <v>0</v>
      </c>
      <c r="M84" s="165">
        <f t="shared" si="13"/>
        <v>0</v>
      </c>
      <c r="N84" s="108">
        <f t="shared" si="13"/>
        <v>0</v>
      </c>
      <c r="P84" s="246"/>
      <c r="Q84" s="246"/>
      <c r="R84" s="325"/>
      <c r="S84" s="246"/>
      <c r="V84" s="610">
        <f>SUM(V81:V83)</f>
        <v>4691998.5199999865</v>
      </c>
      <c r="W84" s="250">
        <f t="shared" si="9"/>
        <v>-0.60452907389237509</v>
      </c>
    </row>
    <row r="85" spans="1:29" ht="15" x14ac:dyDescent="0.3">
      <c r="A85" s="32" t="str">
        <f>'Jan 2019'!F83</f>
        <v>Kids Channels</v>
      </c>
      <c r="B85" s="144">
        <f>'Jan 2019'!B83</f>
        <v>7.3760825376229088E-3</v>
      </c>
      <c r="C85" s="144"/>
      <c r="D85" s="144">
        <f>'Jan 2019'!C83</f>
        <v>0</v>
      </c>
      <c r="E85" s="144"/>
      <c r="F85" s="236"/>
      <c r="G85" s="237"/>
      <c r="H85" s="534"/>
      <c r="I85" s="144"/>
      <c r="J85" s="236"/>
      <c r="K85" s="236"/>
      <c r="L85" s="236"/>
      <c r="M85" s="236"/>
      <c r="N85" s="318"/>
      <c r="P85" s="246"/>
      <c r="Q85" s="246"/>
      <c r="R85" s="325"/>
      <c r="S85" s="246"/>
    </row>
    <row r="86" spans="1:29" ht="15" x14ac:dyDescent="0.3">
      <c r="A86" s="21" t="str">
        <f>'Jan 2019'!F84</f>
        <v xml:space="preserve">CN </v>
      </c>
      <c r="B86" s="143">
        <f>'Jan 2019'!B84</f>
        <v>500000</v>
      </c>
      <c r="C86" s="143">
        <v>1000000</v>
      </c>
      <c r="D86" s="143">
        <f>'Jan 2019'!C84</f>
        <v>1000000</v>
      </c>
      <c r="E86" s="143"/>
      <c r="F86" s="239" t="str">
        <f t="shared" ref="F86:F90" si="14">IFERROR(B86/E86,"")</f>
        <v/>
      </c>
      <c r="G86" s="143"/>
      <c r="H86" s="533"/>
      <c r="I86" s="143"/>
      <c r="J86" s="239"/>
      <c r="K86" s="239"/>
      <c r="L86" s="239"/>
      <c r="M86" s="239"/>
      <c r="N86" s="317"/>
      <c r="P86" s="246"/>
      <c r="Q86" s="246"/>
      <c r="R86" s="325"/>
      <c r="S86" s="246"/>
      <c r="V86" s="610">
        <v>3185430</v>
      </c>
      <c r="W86" s="250">
        <f t="shared" si="9"/>
        <v>-0.84303532019225036</v>
      </c>
      <c r="AC86" s="609" t="s">
        <v>415</v>
      </c>
    </row>
    <row r="87" spans="1:29" s="609" customFormat="1" ht="15" x14ac:dyDescent="0.3">
      <c r="A87" s="613" t="s">
        <v>499</v>
      </c>
      <c r="B87" s="620">
        <f>'Jan 2019'!B85</f>
        <v>1050000</v>
      </c>
      <c r="C87" s="620">
        <v>1500000</v>
      </c>
      <c r="D87" s="620">
        <f>'Jan 2019'!C85</f>
        <v>1500000</v>
      </c>
      <c r="E87" s="620"/>
      <c r="F87" s="622"/>
      <c r="G87" s="620"/>
      <c r="H87" s="631"/>
      <c r="I87" s="620"/>
      <c r="J87" s="622"/>
      <c r="K87" s="622"/>
      <c r="L87" s="622"/>
      <c r="M87" s="622"/>
      <c r="N87" s="625"/>
      <c r="P87" s="623"/>
      <c r="Q87" s="623"/>
      <c r="R87" s="626"/>
      <c r="S87" s="623"/>
      <c r="V87" s="610">
        <v>0</v>
      </c>
      <c r="W87" s="250" t="e">
        <f t="shared" si="9"/>
        <v>#DIV/0!</v>
      </c>
      <c r="AC87" s="609" t="s">
        <v>415</v>
      </c>
    </row>
    <row r="88" spans="1:29" s="609" customFormat="1" ht="15" x14ac:dyDescent="0.3">
      <c r="A88" s="613" t="s">
        <v>500</v>
      </c>
      <c r="B88" s="620">
        <f>'Jan 2019'!B86</f>
        <v>0</v>
      </c>
      <c r="C88" s="620"/>
      <c r="D88" s="620"/>
      <c r="E88" s="620"/>
      <c r="F88" s="622"/>
      <c r="G88" s="620"/>
      <c r="H88" s="631"/>
      <c r="I88" s="620"/>
      <c r="J88" s="622"/>
      <c r="K88" s="622"/>
      <c r="L88" s="622"/>
      <c r="M88" s="622"/>
      <c r="N88" s="625"/>
      <c r="P88" s="623"/>
      <c r="Q88" s="623"/>
      <c r="R88" s="626"/>
      <c r="S88" s="623"/>
      <c r="V88" s="610">
        <v>0</v>
      </c>
      <c r="W88" s="250" t="e">
        <f t="shared" si="9"/>
        <v>#DIV/0!</v>
      </c>
    </row>
    <row r="89" spans="1:29" s="153" customFormat="1" ht="15" x14ac:dyDescent="0.3">
      <c r="A89" s="21" t="s">
        <v>301</v>
      </c>
      <c r="B89" s="143">
        <f>'Jan 2019'!B87</f>
        <v>100000</v>
      </c>
      <c r="C89" s="143">
        <v>100000</v>
      </c>
      <c r="D89" s="143">
        <f>'Jan 2019'!C87</f>
        <v>100000</v>
      </c>
      <c r="E89" s="143"/>
      <c r="F89" s="239" t="str">
        <f t="shared" si="14"/>
        <v/>
      </c>
      <c r="G89" s="143" t="s">
        <v>504</v>
      </c>
      <c r="H89" s="533"/>
      <c r="I89" s="143"/>
      <c r="J89" s="239"/>
      <c r="K89" s="239"/>
      <c r="L89" s="239"/>
      <c r="M89" s="239"/>
      <c r="N89" s="317"/>
      <c r="P89" s="246"/>
      <c r="Q89" s="246"/>
      <c r="R89" s="325"/>
      <c r="S89" s="246"/>
      <c r="V89" s="610">
        <v>0</v>
      </c>
      <c r="W89" s="250" t="e">
        <f t="shared" si="9"/>
        <v>#DIV/0!</v>
      </c>
      <c r="AC89" s="153" t="s">
        <v>529</v>
      </c>
    </row>
    <row r="90" spans="1:29" ht="15" x14ac:dyDescent="0.3">
      <c r="A90" s="21" t="str">
        <f>'Jan 2019'!F88</f>
        <v>Nicklodeon</v>
      </c>
      <c r="B90" s="143">
        <f>'Jan 2019'!B88</f>
        <v>350000</v>
      </c>
      <c r="C90" s="143">
        <v>500000</v>
      </c>
      <c r="D90" s="143">
        <f>'Jan 2019'!C88</f>
        <v>500000</v>
      </c>
      <c r="E90" s="143"/>
      <c r="F90" s="239" t="str">
        <f t="shared" si="14"/>
        <v/>
      </c>
      <c r="G90" s="143"/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10">
        <v>1123894</v>
      </c>
      <c r="W90" s="250">
        <f t="shared" si="9"/>
        <v>-0.6885827311116528</v>
      </c>
      <c r="AC90" t="s">
        <v>415</v>
      </c>
    </row>
    <row r="91" spans="1:29" ht="15" x14ac:dyDescent="0.3">
      <c r="A91" s="17" t="str">
        <f>'Jan 2019'!F89</f>
        <v>TOTAL</v>
      </c>
      <c r="B91" s="16">
        <f>'Jan 2019'!B89</f>
        <v>2000000</v>
      </c>
      <c r="C91" s="165">
        <f>SUM(C86:C90)</f>
        <v>3100000</v>
      </c>
      <c r="D91" s="165">
        <f>'Jan 2019'!C89</f>
        <v>3100000</v>
      </c>
      <c r="E91" s="165"/>
      <c r="F91" s="241">
        <f>SUM(F86:F90)</f>
        <v>0</v>
      </c>
      <c r="G91" s="242"/>
      <c r="H91" s="107">
        <f t="shared" ref="H91:N91" si="15">SUM(H86:H90)</f>
        <v>0</v>
      </c>
      <c r="I91" s="165">
        <f t="shared" si="15"/>
        <v>0</v>
      </c>
      <c r="J91" s="165">
        <f t="shared" si="15"/>
        <v>0</v>
      </c>
      <c r="K91" s="165">
        <f t="shared" si="15"/>
        <v>0</v>
      </c>
      <c r="L91" s="165">
        <f t="shared" si="15"/>
        <v>0</v>
      </c>
      <c r="M91" s="165">
        <f t="shared" si="15"/>
        <v>0</v>
      </c>
      <c r="N91" s="108">
        <f t="shared" si="15"/>
        <v>0</v>
      </c>
      <c r="P91" s="246"/>
      <c r="Q91" s="246"/>
      <c r="R91" s="325"/>
      <c r="S91" s="246"/>
      <c r="V91" s="610">
        <f>SUM(V86:V90)</f>
        <v>4309324</v>
      </c>
      <c r="W91" s="250">
        <f t="shared" si="9"/>
        <v>-0.53589008392035509</v>
      </c>
    </row>
    <row r="92" spans="1:29" ht="15" x14ac:dyDescent="0.3">
      <c r="A92" s="32" t="str">
        <f>'Jan 2019'!F90</f>
        <v>Cooking</v>
      </c>
      <c r="B92" s="144">
        <f>'Jan 2019'!B90</f>
        <v>0</v>
      </c>
      <c r="C92" s="144"/>
      <c r="D92" s="144">
        <f>'Jan 2019'!C90</f>
        <v>0</v>
      </c>
      <c r="E92" s="144"/>
      <c r="F92" s="236"/>
      <c r="G92" s="237"/>
      <c r="H92" s="534"/>
      <c r="I92" s="144"/>
      <c r="J92" s="236"/>
      <c r="K92" s="236"/>
      <c r="L92" s="236"/>
      <c r="M92" s="236"/>
      <c r="N92" s="318"/>
      <c r="P92" s="246"/>
      <c r="Q92" s="246"/>
      <c r="R92" s="325"/>
      <c r="S92" s="246"/>
    </row>
    <row r="93" spans="1:29" ht="15" x14ac:dyDescent="0.3">
      <c r="A93" s="24" t="str">
        <f>'Jan 2019'!F91</f>
        <v>Masala</v>
      </c>
      <c r="B93" s="142">
        <f>'Jan 2019'!B91</f>
        <v>700000</v>
      </c>
      <c r="C93" s="142">
        <v>500000</v>
      </c>
      <c r="D93" s="142">
        <f>'Jan 2019'!C91</f>
        <v>500000</v>
      </c>
      <c r="E93" s="142"/>
      <c r="F93" s="239" t="str">
        <f t="shared" ref="F93" si="16">IFERROR(B93/E93,"")</f>
        <v/>
      </c>
      <c r="G93" s="142"/>
      <c r="H93" s="532"/>
      <c r="I93" s="142"/>
      <c r="J93" s="249"/>
      <c r="K93" s="249"/>
      <c r="L93" s="249"/>
      <c r="M93" s="249"/>
      <c r="N93" s="316"/>
      <c r="P93" s="246"/>
      <c r="Q93" s="246"/>
      <c r="R93" s="325"/>
      <c r="S93" s="246"/>
      <c r="V93" s="610">
        <v>1946903.0299999998</v>
      </c>
      <c r="W93" s="250">
        <f t="shared" si="9"/>
        <v>-0.64045461473240395</v>
      </c>
      <c r="AC93" t="s">
        <v>530</v>
      </c>
    </row>
    <row r="94" spans="1:29" ht="15" x14ac:dyDescent="0.3">
      <c r="A94" s="17" t="str">
        <f>'Jan 2019'!F92</f>
        <v>TOTAL</v>
      </c>
      <c r="B94" s="16">
        <f>'Jan 2019'!B92</f>
        <v>700000</v>
      </c>
      <c r="C94" s="165">
        <f>SUM(C93:C93)</f>
        <v>500000</v>
      </c>
      <c r="D94" s="165">
        <f>'Jan 2019'!C92</f>
        <v>500000</v>
      </c>
      <c r="E94" s="165"/>
      <c r="F94" s="241">
        <f>SUM(F93:F93)</f>
        <v>0</v>
      </c>
      <c r="G94" s="242"/>
      <c r="H94" s="107">
        <f t="shared" ref="H94:N94" si="17">SUM(H93:H93)</f>
        <v>0</v>
      </c>
      <c r="I94" s="165">
        <f t="shared" si="17"/>
        <v>0</v>
      </c>
      <c r="J94" s="165">
        <f t="shared" si="17"/>
        <v>0</v>
      </c>
      <c r="K94" s="165">
        <f t="shared" si="17"/>
        <v>0</v>
      </c>
      <c r="L94" s="165">
        <f t="shared" si="17"/>
        <v>0</v>
      </c>
      <c r="M94" s="165">
        <f t="shared" si="17"/>
        <v>0</v>
      </c>
      <c r="N94" s="165">
        <f t="shared" si="17"/>
        <v>0</v>
      </c>
      <c r="O94" s="246"/>
      <c r="P94" s="246"/>
      <c r="Q94" s="246"/>
      <c r="R94" s="325"/>
      <c r="S94" s="246"/>
    </row>
    <row r="95" spans="1:29" ht="15" x14ac:dyDescent="0.3">
      <c r="A95" s="32" t="str">
        <f>'Jan 2019'!F93</f>
        <v>Sports Channels</v>
      </c>
      <c r="B95" s="144">
        <f>'Jan 2019'!B93</f>
        <v>3.6880412688114544E-3</v>
      </c>
      <c r="C95" s="144"/>
      <c r="D95" s="144">
        <f>'Jan 2019'!C93</f>
        <v>0</v>
      </c>
      <c r="E95" s="144"/>
      <c r="F95" s="236"/>
      <c r="G95" s="237"/>
      <c r="H95" s="534"/>
      <c r="I95" s="144"/>
      <c r="J95" s="236"/>
      <c r="K95" s="236"/>
      <c r="L95" s="236"/>
      <c r="M95" s="236"/>
      <c r="N95" s="318"/>
      <c r="O95" s="246"/>
      <c r="P95" s="246"/>
      <c r="Q95" s="246"/>
      <c r="R95" s="325"/>
      <c r="S95" s="246"/>
    </row>
    <row r="96" spans="1:29" ht="15" x14ac:dyDescent="0.3">
      <c r="A96" s="21" t="str">
        <f>'Jan 2019'!F94</f>
        <v>Geo Super</v>
      </c>
      <c r="B96" s="143">
        <f>'Jan 2019'!B94</f>
        <v>0</v>
      </c>
      <c r="C96" s="143">
        <v>0</v>
      </c>
      <c r="D96" s="143">
        <f>'Jan 2019'!C94</f>
        <v>0</v>
      </c>
      <c r="E96" s="143"/>
      <c r="F96" s="239" t="str">
        <f t="shared" ref="F96:F97" si="18">IFERROR(B96/E96,"")</f>
        <v/>
      </c>
      <c r="G96" s="143"/>
      <c r="H96" s="533"/>
      <c r="I96" s="143"/>
      <c r="J96" s="239"/>
      <c r="K96" s="239"/>
      <c r="L96" s="239"/>
      <c r="M96" s="239"/>
      <c r="N96" s="317"/>
      <c r="O96" s="246"/>
      <c r="P96" s="246"/>
      <c r="Q96" s="246"/>
      <c r="R96" s="325"/>
      <c r="S96" s="246"/>
      <c r="W96" s="250" t="e">
        <f t="shared" ref="W96:W97" si="19">B96/V96-1</f>
        <v>#DIV/0!</v>
      </c>
    </row>
    <row r="97" spans="1:29" ht="15" x14ac:dyDescent="0.3">
      <c r="A97" s="21" t="str">
        <f>'Jan 2019'!F95</f>
        <v>Ten Sports</v>
      </c>
      <c r="B97" s="143">
        <f>'Jan 2019'!B95</f>
        <v>1000000</v>
      </c>
      <c r="C97" s="143">
        <v>15000000</v>
      </c>
      <c r="D97" s="143">
        <f>'Jan 2019'!C95</f>
        <v>15000000</v>
      </c>
      <c r="E97" s="143"/>
      <c r="F97" s="239" t="str">
        <f t="shared" si="18"/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V97" s="610">
        <v>353982</v>
      </c>
      <c r="W97" s="250">
        <f t="shared" si="19"/>
        <v>1.8250024012520409</v>
      </c>
      <c r="AC97" t="s">
        <v>531</v>
      </c>
    </row>
    <row r="98" spans="1:29" ht="15" x14ac:dyDescent="0.3">
      <c r="A98" s="17" t="str">
        <f>'Jan 2019'!F96</f>
        <v>TOTAL</v>
      </c>
      <c r="B98" s="16">
        <f>'Jan 2019'!B96</f>
        <v>1000000</v>
      </c>
      <c r="C98" s="165">
        <f>SUM(C96:C97)</f>
        <v>15000000</v>
      </c>
      <c r="D98" s="165">
        <f>'Jan 2019'!C96</f>
        <v>15000000</v>
      </c>
      <c r="E98" s="165"/>
      <c r="F98" s="241">
        <f>SUM(F96:F97)</f>
        <v>0</v>
      </c>
      <c r="G98" s="242"/>
      <c r="H98" s="107">
        <f t="shared" ref="H98:N98" si="20">SUM(H96:H97)</f>
        <v>0</v>
      </c>
      <c r="I98" s="165">
        <f t="shared" si="20"/>
        <v>0</v>
      </c>
      <c r="J98" s="165">
        <f t="shared" si="20"/>
        <v>0</v>
      </c>
      <c r="K98" s="165">
        <f t="shared" si="20"/>
        <v>0</v>
      </c>
      <c r="L98" s="165">
        <f t="shared" si="20"/>
        <v>0</v>
      </c>
      <c r="M98" s="165">
        <f t="shared" si="20"/>
        <v>0</v>
      </c>
      <c r="N98" s="108">
        <f t="shared" si="20"/>
        <v>0</v>
      </c>
      <c r="O98" s="246"/>
      <c r="P98" s="246"/>
      <c r="Q98" s="246"/>
      <c r="R98" s="325"/>
      <c r="S98" s="246"/>
    </row>
    <row r="99" spans="1:29" ht="15" hidden="1" x14ac:dyDescent="0.3">
      <c r="A99" s="32" t="str">
        <f>'Jan 2019'!F97</f>
        <v>Health</v>
      </c>
      <c r="B99" s="144">
        <f>'Jan 2019'!B97</f>
        <v>0</v>
      </c>
      <c r="C99" s="144"/>
      <c r="D99" s="144">
        <f>'Jan 2019'!C97</f>
        <v>0</v>
      </c>
      <c r="E99" s="144"/>
      <c r="F99" s="236"/>
      <c r="G99" s="237"/>
      <c r="H99" s="535"/>
      <c r="I99" s="32"/>
      <c r="J99" s="81"/>
      <c r="K99" s="81"/>
      <c r="L99" s="81"/>
      <c r="M99" s="81"/>
      <c r="N99" s="536"/>
      <c r="O99" s="246"/>
      <c r="P99" s="246"/>
      <c r="Q99" s="246"/>
      <c r="R99" s="325"/>
      <c r="S99" s="246"/>
    </row>
    <row r="100" spans="1:29" ht="15" hidden="1" x14ac:dyDescent="0.3">
      <c r="A100" s="21" t="str">
        <f>'Jan 2019'!F98</f>
        <v>HTV</v>
      </c>
      <c r="B100" s="143">
        <f>'Jan 2019'!B98</f>
        <v>0</v>
      </c>
      <c r="C100" s="143">
        <v>0</v>
      </c>
      <c r="D100" s="143">
        <f>'Jan 2019'!C98</f>
        <v>0</v>
      </c>
      <c r="E100" s="143">
        <v>0</v>
      </c>
      <c r="F100" s="239" t="str">
        <f t="shared" ref="F100" si="21">IFERROR(B100/E100,"")</f>
        <v/>
      </c>
      <c r="G100" s="143"/>
      <c r="H100" s="537"/>
      <c r="I100" s="21"/>
      <c r="J100" s="80"/>
      <c r="K100" s="80"/>
      <c r="L100" s="80"/>
      <c r="M100" s="80"/>
      <c r="N100" s="538"/>
      <c r="O100" s="246"/>
      <c r="P100" s="246"/>
      <c r="Q100" s="246"/>
      <c r="R100" s="325"/>
      <c r="S100" s="246"/>
    </row>
    <row r="101" spans="1:29" ht="15" hidden="1" x14ac:dyDescent="0.3">
      <c r="A101" s="17" t="str">
        <f>'Jan 2019'!F99</f>
        <v>TOTAL</v>
      </c>
      <c r="B101" s="16">
        <f>'Jan 2019'!B99</f>
        <v>0</v>
      </c>
      <c r="C101" s="165">
        <f>SUM(C99:C100)</f>
        <v>0</v>
      </c>
      <c r="D101" s="165">
        <f>'Jan 2019'!C99</f>
        <v>0</v>
      </c>
      <c r="E101" s="165"/>
      <c r="F101" s="241">
        <f>SUM(F99:F100)</f>
        <v>0</v>
      </c>
      <c r="G101" s="242"/>
      <c r="H101" s="539"/>
      <c r="I101" s="17"/>
      <c r="J101" s="77"/>
      <c r="K101" s="77"/>
      <c r="L101" s="77"/>
      <c r="M101" s="77"/>
      <c r="N101" s="540"/>
      <c r="O101" s="246"/>
      <c r="P101" s="246"/>
      <c r="Q101" s="246"/>
      <c r="R101" s="325"/>
      <c r="S101" s="246"/>
    </row>
    <row r="102" spans="1:29" ht="15.6" thickBot="1" x14ac:dyDescent="0.35">
      <c r="A102" s="17" t="str">
        <f>'Jan 2019'!F100</f>
        <v>TOTAL TV</v>
      </c>
      <c r="B102" s="16">
        <f>'Jan 2019'!B100</f>
        <v>271146640.48275959</v>
      </c>
      <c r="C102" s="165">
        <f>C101+C98+C94+C91+C84+C79+C59+C35+C25+C8</f>
        <v>298400000</v>
      </c>
      <c r="D102" s="165">
        <f>'Jan 2019'!C100</f>
        <v>298400000</v>
      </c>
      <c r="E102" s="165" t="e">
        <f>(B102/F102)*110%</f>
        <v>#DIV/0!</v>
      </c>
      <c r="F102" s="241">
        <f>F101+F98+F94+F91+F84+F79+F59+F35+F25+F8</f>
        <v>0</v>
      </c>
      <c r="G102" s="553"/>
      <c r="H102" s="541">
        <f t="shared" ref="H102:N102" si="22">H101+H98+H94+H91+H84+H79+H59+H35+H25+H8</f>
        <v>0</v>
      </c>
      <c r="I102" s="542">
        <f t="shared" si="22"/>
        <v>0</v>
      </c>
      <c r="J102" s="542">
        <f t="shared" si="22"/>
        <v>0</v>
      </c>
      <c r="K102" s="542">
        <f t="shared" si="22"/>
        <v>0</v>
      </c>
      <c r="L102" s="542">
        <f t="shared" si="22"/>
        <v>0</v>
      </c>
      <c r="M102" s="542">
        <f t="shared" si="22"/>
        <v>0</v>
      </c>
      <c r="N102" s="312">
        <f t="shared" si="22"/>
        <v>0</v>
      </c>
      <c r="O102" s="246"/>
      <c r="P102" s="246"/>
      <c r="Q102" s="246"/>
      <c r="R102" s="325"/>
      <c r="S102" s="246"/>
    </row>
    <row r="103" spans="1:29" s="153" customFormat="1" x14ac:dyDescent="0.3">
      <c r="C103" s="1">
        <f>B102-C102</f>
        <v>-27253359.517240405</v>
      </c>
      <c r="D103" s="336"/>
      <c r="E103" s="336"/>
      <c r="F103" s="516" t="s">
        <v>415</v>
      </c>
      <c r="G103" s="516"/>
      <c r="H103" s="1"/>
      <c r="I103" s="1"/>
      <c r="J103" s="1"/>
      <c r="K103" s="1"/>
      <c r="L103" s="1"/>
      <c r="M103" s="1"/>
    </row>
    <row r="104" spans="1:29" s="153" customFormat="1" x14ac:dyDescent="0.3">
      <c r="C104" s="1"/>
      <c r="D104" s="336"/>
      <c r="E104" s="336"/>
      <c r="F104" s="304"/>
      <c r="G104" s="304"/>
      <c r="H104" s="1"/>
      <c r="I104" s="1"/>
      <c r="J104" s="1"/>
      <c r="K104" s="1"/>
      <c r="L104" s="1"/>
      <c r="M104" s="1"/>
    </row>
    <row r="105" spans="1:29" s="153" customFormat="1" x14ac:dyDescent="0.3">
      <c r="C105" s="1"/>
      <c r="D105" s="336"/>
      <c r="E105" s="336"/>
      <c r="H105" s="1"/>
      <c r="I105" s="1"/>
      <c r="J105" s="1"/>
      <c r="K105" s="1"/>
      <c r="L105" s="1"/>
      <c r="M105" s="1"/>
    </row>
    <row r="106" spans="1:29" x14ac:dyDescent="0.3">
      <c r="C106" s="1"/>
    </row>
  </sheetData>
  <customSheetViews>
    <customSheetView guid="{6CD4B2A0-A5AD-41EC-A1DE-046A1B74E5A7}" hiddenRows="1" hiddenColumns="1" topLeftCell="G9">
      <selection activeCell="AA10" sqref="AA10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1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2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5F8EC55F-6BE6-42EB-BDA6-7DA9ACE0C263}" hiddenColumns="1" topLeftCell="A39">
      <selection activeCell="O49" sqref="O49"/>
      <pageMargins left="0.7" right="0.7" top="0.75" bottom="0.75" header="0.3" footer="0.3"/>
      <pageSetup paperSize="0" orientation="portrait" horizontalDpi="0" verticalDpi="0" copies="0" r:id="rId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55F024CD-A7F9-4381-9942-5ED21204AFB7}" hiddenRows="1" hiddenColumns="1" topLeftCell="G9">
      <selection activeCell="AA10" sqref="AA10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Jan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2019-01-30T11:46:20Z</dcterms:modified>
</cp:coreProperties>
</file>